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gri\Documents\Darbai\BITE\"/>
    </mc:Choice>
  </mc:AlternateContent>
  <xr:revisionPtr revIDLastSave="0" documentId="8_{97F40BDE-354B-49CD-B5BC-65C7C3BE1271}" xr6:coauthVersionLast="47" xr6:coauthVersionMax="47" xr10:uidLastSave="{00000000-0000-0000-0000-000000000000}"/>
  <bookViews>
    <workbookView xWindow="-108" yWindow="-108" windowWidth="23256" windowHeight="12456" xr2:uid="{A1852FD8-4618-4EA2-A375-6692EA65913D}"/>
  </bookViews>
  <sheets>
    <sheet name="Užduotys" sheetId="6" r:id="rId1"/>
    <sheet name="Analizė" sheetId="40" r:id="rId2"/>
    <sheet name="1 ataskaita" sheetId="1" r:id="rId3"/>
    <sheet name="2 ataskaita" sheetId="2" r:id="rId4"/>
    <sheet name="Įkainiai " sheetId="28" r:id="rId5"/>
  </sheets>
  <definedNames>
    <definedName name="_xlnm._FilterDatabase" localSheetId="2" hidden="1">'1 ataskaita'!$A$1:$M$2081</definedName>
    <definedName name="_xlnm._FilterDatabase" localSheetId="3" hidden="1">'2 ataskaita'!$B$1:$F$64</definedName>
  </definedNames>
  <calcPr calcId="191029"/>
  <pivotCaches>
    <pivotCache cacheId="8" r:id="rId6"/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40" l="1"/>
  <c r="L17" i="40"/>
  <c r="L18" i="40"/>
  <c r="L19" i="40"/>
  <c r="L20" i="40"/>
  <c r="L21" i="40"/>
  <c r="L16" i="40"/>
  <c r="E43" i="40"/>
  <c r="E44" i="40"/>
  <c r="F40" i="40"/>
  <c r="F41" i="40"/>
  <c r="E42" i="40"/>
  <c r="H8" i="1" l="1"/>
  <c r="I8" i="1"/>
  <c r="H24" i="1"/>
  <c r="I24" i="1"/>
  <c r="H58" i="1"/>
  <c r="I58" i="1"/>
  <c r="H84" i="1"/>
  <c r="I84" i="1"/>
  <c r="H91" i="1"/>
  <c r="I91" i="1"/>
  <c r="H129" i="1"/>
  <c r="I129" i="1"/>
  <c r="H141" i="1"/>
  <c r="I141" i="1"/>
  <c r="H170" i="1"/>
  <c r="I170" i="1"/>
  <c r="H186" i="1"/>
  <c r="I186" i="1"/>
  <c r="H188" i="1"/>
  <c r="I188" i="1"/>
  <c r="H216" i="1"/>
  <c r="I216" i="1"/>
  <c r="H221" i="1"/>
  <c r="I221" i="1"/>
  <c r="H237" i="1"/>
  <c r="I237" i="1"/>
  <c r="H251" i="1"/>
  <c r="I251" i="1"/>
  <c r="H292" i="1"/>
  <c r="I292" i="1"/>
  <c r="H312" i="1"/>
  <c r="I312" i="1"/>
  <c r="H327" i="1"/>
  <c r="I327" i="1"/>
  <c r="H346" i="1"/>
  <c r="I346" i="1"/>
  <c r="H349" i="1"/>
  <c r="I349" i="1"/>
  <c r="H364" i="1"/>
  <c r="I364" i="1"/>
  <c r="H368" i="1"/>
  <c r="I368" i="1"/>
  <c r="H385" i="1"/>
  <c r="I385" i="1"/>
  <c r="H410" i="1"/>
  <c r="I410" i="1"/>
  <c r="H417" i="1"/>
  <c r="I417" i="1"/>
  <c r="H437" i="1"/>
  <c r="I437" i="1"/>
  <c r="H439" i="1"/>
  <c r="I439" i="1"/>
  <c r="H495" i="1"/>
  <c r="I495" i="1"/>
  <c r="H509" i="1"/>
  <c r="I509" i="1"/>
  <c r="H515" i="1"/>
  <c r="I515" i="1"/>
  <c r="H535" i="1"/>
  <c r="I535" i="1"/>
  <c r="H538" i="1"/>
  <c r="I538" i="1"/>
  <c r="H552" i="1"/>
  <c r="I552" i="1"/>
  <c r="H575" i="1"/>
  <c r="I575" i="1"/>
  <c r="H634" i="1"/>
  <c r="I634" i="1"/>
  <c r="H635" i="1"/>
  <c r="I635" i="1"/>
  <c r="H640" i="1"/>
  <c r="I640" i="1"/>
  <c r="H642" i="1"/>
  <c r="I642" i="1"/>
  <c r="H666" i="1"/>
  <c r="I666" i="1"/>
  <c r="H683" i="1"/>
  <c r="I683" i="1"/>
  <c r="H699" i="1"/>
  <c r="I699" i="1"/>
  <c r="H767" i="1"/>
  <c r="I767" i="1"/>
  <c r="H785" i="1"/>
  <c r="I785" i="1"/>
  <c r="H792" i="1"/>
  <c r="I792" i="1"/>
  <c r="H798" i="1"/>
  <c r="I798" i="1"/>
  <c r="H805" i="1"/>
  <c r="I805" i="1"/>
  <c r="H822" i="1"/>
  <c r="I822" i="1"/>
  <c r="H831" i="1"/>
  <c r="I831" i="1"/>
  <c r="H854" i="1"/>
  <c r="I854" i="1"/>
  <c r="H882" i="1"/>
  <c r="I882" i="1"/>
  <c r="H912" i="1"/>
  <c r="I912" i="1"/>
  <c r="H972" i="1"/>
  <c r="I972" i="1"/>
  <c r="H1012" i="1"/>
  <c r="I1012" i="1"/>
  <c r="H1038" i="1"/>
  <c r="I1038" i="1"/>
  <c r="H1044" i="1"/>
  <c r="I1044" i="1"/>
  <c r="H1075" i="1"/>
  <c r="I1075" i="1"/>
  <c r="H1128" i="1"/>
  <c r="I1128" i="1"/>
  <c r="H1143" i="1"/>
  <c r="I1143" i="1"/>
  <c r="H1157" i="1"/>
  <c r="I1157" i="1"/>
  <c r="H1160" i="1"/>
  <c r="I1160" i="1"/>
  <c r="H1181" i="1"/>
  <c r="I1181" i="1"/>
  <c r="H1206" i="1"/>
  <c r="I1206" i="1"/>
  <c r="H1212" i="1"/>
  <c r="I1212" i="1"/>
  <c r="H1228" i="1"/>
  <c r="I1228" i="1"/>
  <c r="H1251" i="1"/>
  <c r="I1251" i="1"/>
  <c r="H1260" i="1"/>
  <c r="I1260" i="1"/>
  <c r="H1265" i="1"/>
  <c r="I1265" i="1"/>
  <c r="H1267" i="1"/>
  <c r="I1267" i="1"/>
  <c r="H1269" i="1"/>
  <c r="I1269" i="1"/>
  <c r="H1283" i="1"/>
  <c r="I1283" i="1"/>
  <c r="H1296" i="1"/>
  <c r="I1296" i="1"/>
  <c r="H1304" i="1"/>
  <c r="I1304" i="1"/>
  <c r="H1317" i="1"/>
  <c r="I1317" i="1"/>
  <c r="H1325" i="1"/>
  <c r="I1325" i="1"/>
  <c r="H1335" i="1"/>
  <c r="I1335" i="1"/>
  <c r="H1336" i="1"/>
  <c r="I1336" i="1"/>
  <c r="H1344" i="1"/>
  <c r="I1344" i="1"/>
  <c r="H1347" i="1"/>
  <c r="I1347" i="1"/>
  <c r="H1379" i="1"/>
  <c r="I1379" i="1"/>
  <c r="H1396" i="1"/>
  <c r="I1396" i="1"/>
  <c r="H1414" i="1"/>
  <c r="I1414" i="1"/>
  <c r="H1421" i="1"/>
  <c r="I1421" i="1"/>
  <c r="H1428" i="1"/>
  <c r="I1428" i="1"/>
  <c r="H1483" i="1"/>
  <c r="I1483" i="1"/>
  <c r="H1485" i="1"/>
  <c r="I1485" i="1"/>
  <c r="H1497" i="1"/>
  <c r="I1497" i="1"/>
  <c r="H1504" i="1"/>
  <c r="I1504" i="1"/>
  <c r="H1516" i="1"/>
  <c r="I1516" i="1"/>
  <c r="H1545" i="1"/>
  <c r="I1545" i="1"/>
  <c r="H1639" i="1"/>
  <c r="I1639" i="1"/>
  <c r="H1674" i="1"/>
  <c r="I1674" i="1"/>
  <c r="H1692" i="1"/>
  <c r="I1692" i="1"/>
  <c r="H1695" i="1"/>
  <c r="I1695" i="1"/>
  <c r="H1697" i="1"/>
  <c r="I1697" i="1"/>
  <c r="H1699" i="1"/>
  <c r="I1699" i="1"/>
  <c r="H1714" i="1"/>
  <c r="I1714" i="1"/>
  <c r="H1719" i="1"/>
  <c r="I1719" i="1"/>
  <c r="H1736" i="1"/>
  <c r="I1736" i="1"/>
  <c r="H1741" i="1"/>
  <c r="I1741" i="1"/>
  <c r="H1782" i="1"/>
  <c r="I1782" i="1"/>
  <c r="H1810" i="1"/>
  <c r="I1810" i="1"/>
  <c r="H1812" i="1"/>
  <c r="I1812" i="1"/>
  <c r="H1834" i="1"/>
  <c r="I1834" i="1"/>
  <c r="H1838" i="1"/>
  <c r="I1838" i="1"/>
  <c r="H1844" i="1"/>
  <c r="I1844" i="1"/>
  <c r="H1850" i="1"/>
  <c r="I1850" i="1"/>
  <c r="H1904" i="1"/>
  <c r="I1904" i="1"/>
  <c r="H1906" i="1"/>
  <c r="I1906" i="1"/>
  <c r="H1967" i="1"/>
  <c r="I1967" i="1"/>
  <c r="H1972" i="1"/>
  <c r="I1972" i="1"/>
  <c r="H2000" i="1"/>
  <c r="I2000" i="1"/>
  <c r="H2003" i="1"/>
  <c r="I2003" i="1"/>
  <c r="H2009" i="1"/>
  <c r="I2009" i="1"/>
  <c r="H2057" i="1"/>
  <c r="I2057" i="1"/>
  <c r="H2067" i="1"/>
  <c r="I2067" i="1"/>
  <c r="H2072" i="1"/>
  <c r="I2072" i="1"/>
  <c r="F42" i="40"/>
  <c r="E41" i="40"/>
  <c r="F43" i="40"/>
  <c r="E40" i="40"/>
  <c r="F44" i="40"/>
  <c r="J1844" i="1" l="1"/>
  <c r="K1844" i="1" s="1"/>
  <c r="J1810" i="1"/>
  <c r="K1810" i="1" s="1"/>
  <c r="J699" i="1"/>
  <c r="K699" i="1" s="1"/>
  <c r="J640" i="1"/>
  <c r="K640" i="1" s="1"/>
  <c r="J2003" i="1"/>
  <c r="K2003" i="1" s="1"/>
  <c r="J1906" i="1"/>
  <c r="K1906" i="1" s="1"/>
  <c r="J792" i="1"/>
  <c r="K792" i="1" s="1"/>
  <c r="J410" i="1"/>
  <c r="K410" i="1" s="1"/>
  <c r="J349" i="1"/>
  <c r="K349" i="1" s="1"/>
  <c r="J292" i="1"/>
  <c r="K292" i="1" s="1"/>
  <c r="J1904" i="1"/>
  <c r="K1904" i="1" s="1"/>
  <c r="J1834" i="1"/>
  <c r="K1834" i="1" s="1"/>
  <c r="J1674" i="1"/>
  <c r="K1674" i="1" s="1"/>
  <c r="J1347" i="1"/>
  <c r="K1347" i="1" s="1"/>
  <c r="J1206" i="1"/>
  <c r="K1206" i="1" s="1"/>
  <c r="J642" i="1"/>
  <c r="K642" i="1" s="1"/>
  <c r="J368" i="1"/>
  <c r="K368" i="1" s="1"/>
  <c r="J327" i="1"/>
  <c r="K327" i="1" s="1"/>
  <c r="J216" i="1"/>
  <c r="K216" i="1" s="1"/>
  <c r="J237" i="1"/>
  <c r="K237" i="1" s="1"/>
  <c r="J186" i="1"/>
  <c r="K186" i="1" s="1"/>
  <c r="J1160" i="1"/>
  <c r="K1160" i="1" s="1"/>
  <c r="J831" i="1"/>
  <c r="K831" i="1" s="1"/>
  <c r="J141" i="1"/>
  <c r="K141" i="1" s="1"/>
  <c r="J1639" i="1"/>
  <c r="K1639" i="1" s="1"/>
  <c r="J785" i="1"/>
  <c r="K785" i="1" s="1"/>
  <c r="J666" i="1"/>
  <c r="K666" i="1" s="1"/>
  <c r="J634" i="1"/>
  <c r="K634" i="1" s="1"/>
  <c r="J535" i="1"/>
  <c r="K535" i="1" s="1"/>
  <c r="J439" i="1"/>
  <c r="K439" i="1" s="1"/>
  <c r="J91" i="1"/>
  <c r="K91" i="1" s="1"/>
  <c r="J1344" i="1"/>
  <c r="K1344" i="1" s="1"/>
  <c r="J1695" i="1"/>
  <c r="K1695" i="1" s="1"/>
  <c r="J1545" i="1"/>
  <c r="K1545" i="1" s="1"/>
  <c r="J58" i="1"/>
  <c r="K58" i="1" s="1"/>
  <c r="J1251" i="1"/>
  <c r="K1251" i="1" s="1"/>
  <c r="J437" i="1"/>
  <c r="K437" i="1" s="1"/>
  <c r="J1516" i="1"/>
  <c r="K1516" i="1" s="1"/>
  <c r="J1483" i="1"/>
  <c r="K1483" i="1" s="1"/>
  <c r="J1396" i="1"/>
  <c r="K1396" i="1" s="1"/>
  <c r="J509" i="1"/>
  <c r="K509" i="1" s="1"/>
  <c r="J417" i="1"/>
  <c r="K417" i="1" s="1"/>
  <c r="J1504" i="1"/>
  <c r="K1504" i="1" s="1"/>
  <c r="J1336" i="1"/>
  <c r="K1336" i="1" s="1"/>
  <c r="J683" i="1"/>
  <c r="K683" i="1" s="1"/>
  <c r="J1972" i="1"/>
  <c r="K1972" i="1" s="1"/>
  <c r="J1265" i="1"/>
  <c r="K1265" i="1" s="1"/>
  <c r="J1212" i="1"/>
  <c r="K1212" i="1" s="1"/>
  <c r="J635" i="1"/>
  <c r="K635" i="1" s="1"/>
  <c r="J538" i="1"/>
  <c r="K538" i="1" s="1"/>
  <c r="J495" i="1"/>
  <c r="K495" i="1" s="1"/>
  <c r="J1967" i="1"/>
  <c r="K1967" i="1" s="1"/>
  <c r="J1267" i="1"/>
  <c r="K1267" i="1" s="1"/>
  <c r="J1260" i="1"/>
  <c r="K1260" i="1" s="1"/>
  <c r="J1228" i="1"/>
  <c r="K1228" i="1" s="1"/>
  <c r="J364" i="1"/>
  <c r="K364" i="1" s="1"/>
  <c r="J346" i="1"/>
  <c r="K346" i="1" s="1"/>
  <c r="J251" i="1"/>
  <c r="K251" i="1" s="1"/>
  <c r="J188" i="1"/>
  <c r="K188" i="1" s="1"/>
  <c r="J1379" i="1"/>
  <c r="K1379" i="1" s="1"/>
  <c r="J1143" i="1"/>
  <c r="K1143" i="1" s="1"/>
  <c r="J882" i="1"/>
  <c r="K882" i="1" s="1"/>
  <c r="J84" i="1"/>
  <c r="K84" i="1" s="1"/>
  <c r="J24" i="1"/>
  <c r="K24" i="1" s="1"/>
  <c r="J575" i="1"/>
  <c r="K575" i="1" s="1"/>
  <c r="J1850" i="1"/>
  <c r="K1850" i="1" s="1"/>
  <c r="J1838" i="1"/>
  <c r="K1838" i="1" s="1"/>
  <c r="J1812" i="1"/>
  <c r="K1812" i="1" s="1"/>
  <c r="J1782" i="1"/>
  <c r="K1782" i="1" s="1"/>
  <c r="J1697" i="1"/>
  <c r="K1697" i="1" s="1"/>
  <c r="J1692" i="1"/>
  <c r="K1692" i="1" s="1"/>
  <c r="J1181" i="1"/>
  <c r="K1181" i="1" s="1"/>
  <c r="J1157" i="1"/>
  <c r="K1157" i="1" s="1"/>
  <c r="J8" i="1"/>
  <c r="K8" i="1" s="1"/>
  <c r="J1497" i="1"/>
  <c r="K1497" i="1" s="1"/>
  <c r="J767" i="1"/>
  <c r="K767" i="1" s="1"/>
  <c r="J2067" i="1"/>
  <c r="K2067" i="1" s="1"/>
  <c r="J2009" i="1"/>
  <c r="K2009" i="1" s="1"/>
  <c r="J1485" i="1"/>
  <c r="K1485" i="1" s="1"/>
  <c r="J1325" i="1"/>
  <c r="K1325" i="1" s="1"/>
  <c r="J1304" i="1"/>
  <c r="K1304" i="1" s="1"/>
  <c r="J1283" i="1"/>
  <c r="K1283" i="1" s="1"/>
  <c r="J1128" i="1"/>
  <c r="K1128" i="1" s="1"/>
  <c r="J1044" i="1"/>
  <c r="K1044" i="1" s="1"/>
  <c r="J1012" i="1"/>
  <c r="K1012" i="1" s="1"/>
  <c r="J912" i="1"/>
  <c r="K912" i="1" s="1"/>
  <c r="J854" i="1"/>
  <c r="K854" i="1" s="1"/>
  <c r="J312" i="1"/>
  <c r="K312" i="1" s="1"/>
  <c r="J221" i="1"/>
  <c r="K221" i="1" s="1"/>
  <c r="J129" i="1"/>
  <c r="K129" i="1" s="1"/>
  <c r="J2000" i="1"/>
  <c r="K2000" i="1" s="1"/>
  <c r="J1736" i="1"/>
  <c r="K1736" i="1" s="1"/>
  <c r="J1714" i="1"/>
  <c r="K1714" i="1" s="1"/>
  <c r="J1428" i="1"/>
  <c r="K1428" i="1" s="1"/>
  <c r="J1414" i="1"/>
  <c r="K1414" i="1" s="1"/>
  <c r="J822" i="1"/>
  <c r="K822" i="1" s="1"/>
  <c r="J798" i="1"/>
  <c r="K798" i="1" s="1"/>
  <c r="J515" i="1"/>
  <c r="K515" i="1" s="1"/>
  <c r="J170" i="1"/>
  <c r="K170" i="1" s="1"/>
  <c r="J2072" i="1"/>
  <c r="K2072" i="1" s="1"/>
  <c r="J2057" i="1"/>
  <c r="K2057" i="1" s="1"/>
  <c r="J1335" i="1"/>
  <c r="K1335" i="1" s="1"/>
  <c r="J1317" i="1"/>
  <c r="K1317" i="1" s="1"/>
  <c r="J1296" i="1"/>
  <c r="K1296" i="1" s="1"/>
  <c r="J1269" i="1"/>
  <c r="K1269" i="1" s="1"/>
  <c r="J1075" i="1"/>
  <c r="K1075" i="1" s="1"/>
  <c r="J972" i="1"/>
  <c r="K972" i="1" s="1"/>
  <c r="J552" i="1"/>
  <c r="K552" i="1" s="1"/>
  <c r="J1741" i="1"/>
  <c r="K1741" i="1" s="1"/>
  <c r="J1719" i="1"/>
  <c r="K1719" i="1" s="1"/>
  <c r="J1699" i="1"/>
  <c r="K1699" i="1" s="1"/>
  <c r="J1421" i="1"/>
  <c r="K1421" i="1" s="1"/>
  <c r="J805" i="1"/>
  <c r="K805" i="1" s="1"/>
  <c r="J1038" i="1"/>
  <c r="K1038" i="1" s="1"/>
  <c r="J385" i="1"/>
  <c r="K385" i="1" s="1"/>
  <c r="I6" i="1" l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30" i="1"/>
  <c r="I131" i="1"/>
  <c r="I132" i="1"/>
  <c r="I133" i="1"/>
  <c r="I134" i="1"/>
  <c r="I135" i="1"/>
  <c r="I136" i="1"/>
  <c r="I137" i="1"/>
  <c r="I138" i="1"/>
  <c r="I139" i="1"/>
  <c r="I14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7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7" i="1"/>
  <c r="I218" i="1"/>
  <c r="I219" i="1"/>
  <c r="I220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7" i="1"/>
  <c r="I348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5" i="1"/>
  <c r="I366" i="1"/>
  <c r="I367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1" i="1"/>
  <c r="I412" i="1"/>
  <c r="I413" i="1"/>
  <c r="I414" i="1"/>
  <c r="I415" i="1"/>
  <c r="I416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8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10" i="1"/>
  <c r="I511" i="1"/>
  <c r="I512" i="1"/>
  <c r="I513" i="1"/>
  <c r="I514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6" i="1"/>
  <c r="I537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6" i="1"/>
  <c r="I637" i="1"/>
  <c r="I638" i="1"/>
  <c r="I639" i="1"/>
  <c r="I641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6" i="1"/>
  <c r="I787" i="1"/>
  <c r="I788" i="1"/>
  <c r="I789" i="1"/>
  <c r="I790" i="1"/>
  <c r="I791" i="1"/>
  <c r="I793" i="1"/>
  <c r="I794" i="1"/>
  <c r="I795" i="1"/>
  <c r="I796" i="1"/>
  <c r="I797" i="1"/>
  <c r="I799" i="1"/>
  <c r="I800" i="1"/>
  <c r="I801" i="1"/>
  <c r="I802" i="1"/>
  <c r="I803" i="1"/>
  <c r="I804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3" i="1"/>
  <c r="I824" i="1"/>
  <c r="I825" i="1"/>
  <c r="I826" i="1"/>
  <c r="I827" i="1"/>
  <c r="I828" i="1"/>
  <c r="I829" i="1"/>
  <c r="I830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9" i="1"/>
  <c r="I1040" i="1"/>
  <c r="I1041" i="1"/>
  <c r="I1042" i="1"/>
  <c r="I1043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8" i="1"/>
  <c r="I1159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7" i="1"/>
  <c r="I1208" i="1"/>
  <c r="I1209" i="1"/>
  <c r="I1210" i="1"/>
  <c r="I1211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2" i="1"/>
  <c r="I1253" i="1"/>
  <c r="I1254" i="1"/>
  <c r="I1255" i="1"/>
  <c r="I1256" i="1"/>
  <c r="I1257" i="1"/>
  <c r="I1258" i="1"/>
  <c r="I1259" i="1"/>
  <c r="I1261" i="1"/>
  <c r="I1262" i="1"/>
  <c r="I1263" i="1"/>
  <c r="I1264" i="1"/>
  <c r="I1266" i="1"/>
  <c r="I1268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7" i="1"/>
  <c r="I1298" i="1"/>
  <c r="I1299" i="1"/>
  <c r="I1300" i="1"/>
  <c r="I1301" i="1"/>
  <c r="I1302" i="1"/>
  <c r="I1303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8" i="1"/>
  <c r="I1319" i="1"/>
  <c r="I1320" i="1"/>
  <c r="I1321" i="1"/>
  <c r="I1322" i="1"/>
  <c r="I1323" i="1"/>
  <c r="I1324" i="1"/>
  <c r="I1326" i="1"/>
  <c r="I1327" i="1"/>
  <c r="I1328" i="1"/>
  <c r="I1329" i="1"/>
  <c r="I1330" i="1"/>
  <c r="I1331" i="1"/>
  <c r="I1332" i="1"/>
  <c r="I1333" i="1"/>
  <c r="I1334" i="1"/>
  <c r="I1337" i="1"/>
  <c r="I1338" i="1"/>
  <c r="I1339" i="1"/>
  <c r="I1340" i="1"/>
  <c r="I1341" i="1"/>
  <c r="I1342" i="1"/>
  <c r="I1343" i="1"/>
  <c r="I1345" i="1"/>
  <c r="I1346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5" i="1"/>
  <c r="I1416" i="1"/>
  <c r="I1417" i="1"/>
  <c r="I1418" i="1"/>
  <c r="I1419" i="1"/>
  <c r="I1420" i="1"/>
  <c r="I1422" i="1"/>
  <c r="I1423" i="1"/>
  <c r="I1424" i="1"/>
  <c r="I1425" i="1"/>
  <c r="I1426" i="1"/>
  <c r="I1427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4" i="1"/>
  <c r="I1486" i="1"/>
  <c r="I1487" i="1"/>
  <c r="I1488" i="1"/>
  <c r="I1489" i="1"/>
  <c r="I1490" i="1"/>
  <c r="I1491" i="1"/>
  <c r="I1492" i="1"/>
  <c r="I1493" i="1"/>
  <c r="I1494" i="1"/>
  <c r="I1495" i="1"/>
  <c r="I1496" i="1"/>
  <c r="I1498" i="1"/>
  <c r="I1499" i="1"/>
  <c r="I1500" i="1"/>
  <c r="I1501" i="1"/>
  <c r="I1502" i="1"/>
  <c r="I1503" i="1"/>
  <c r="I1505" i="1"/>
  <c r="I1506" i="1"/>
  <c r="I1507" i="1"/>
  <c r="I1508" i="1"/>
  <c r="I1509" i="1"/>
  <c r="I1510" i="1"/>
  <c r="I1511" i="1"/>
  <c r="I1512" i="1"/>
  <c r="I1513" i="1"/>
  <c r="I1514" i="1"/>
  <c r="I1515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3" i="1"/>
  <c r="I1694" i="1"/>
  <c r="I1696" i="1"/>
  <c r="I1698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5" i="1"/>
  <c r="I1716" i="1"/>
  <c r="I1717" i="1"/>
  <c r="I1718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7" i="1"/>
  <c r="I1738" i="1"/>
  <c r="I1739" i="1"/>
  <c r="I1740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1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5" i="1"/>
  <c r="I1836" i="1"/>
  <c r="I1837" i="1"/>
  <c r="I1839" i="1"/>
  <c r="I1840" i="1"/>
  <c r="I1841" i="1"/>
  <c r="I1842" i="1"/>
  <c r="I1843" i="1"/>
  <c r="I1845" i="1"/>
  <c r="I1846" i="1"/>
  <c r="I1847" i="1"/>
  <c r="I1848" i="1"/>
  <c r="I1849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5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8" i="1"/>
  <c r="I1969" i="1"/>
  <c r="I1970" i="1"/>
  <c r="I1971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1" i="1"/>
  <c r="I2002" i="1"/>
  <c r="I2004" i="1"/>
  <c r="I2005" i="1"/>
  <c r="I2006" i="1"/>
  <c r="I2007" i="1"/>
  <c r="I2008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8" i="1"/>
  <c r="I2059" i="1"/>
  <c r="I2060" i="1"/>
  <c r="I2061" i="1"/>
  <c r="I2062" i="1"/>
  <c r="I2063" i="1"/>
  <c r="I2064" i="1"/>
  <c r="I2065" i="1"/>
  <c r="I2066" i="1"/>
  <c r="I2068" i="1"/>
  <c r="I2069" i="1"/>
  <c r="I2070" i="1"/>
  <c r="I2071" i="1"/>
  <c r="I2073" i="1"/>
  <c r="I2074" i="1"/>
  <c r="I2075" i="1"/>
  <c r="I2076" i="1"/>
  <c r="I2077" i="1"/>
  <c r="I2078" i="1"/>
  <c r="I2079" i="1"/>
  <c r="I2080" i="1"/>
  <c r="I2081" i="1"/>
  <c r="I3" i="1"/>
  <c r="I4" i="1"/>
  <c r="I5" i="1"/>
  <c r="I2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5" i="1"/>
  <c r="H86" i="1"/>
  <c r="H87" i="1"/>
  <c r="H88" i="1"/>
  <c r="H89" i="1"/>
  <c r="H90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30" i="1"/>
  <c r="H131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7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7" i="1"/>
  <c r="H218" i="1"/>
  <c r="H219" i="1"/>
  <c r="H220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7" i="1"/>
  <c r="H348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5" i="1"/>
  <c r="H366" i="1"/>
  <c r="H367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1" i="1"/>
  <c r="H412" i="1"/>
  <c r="H413" i="1"/>
  <c r="H414" i="1"/>
  <c r="H415" i="1"/>
  <c r="H416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8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10" i="1"/>
  <c r="H511" i="1"/>
  <c r="H512" i="1"/>
  <c r="H513" i="1"/>
  <c r="H514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6" i="1"/>
  <c r="H537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6" i="1"/>
  <c r="H637" i="1"/>
  <c r="H638" i="1"/>
  <c r="H639" i="1"/>
  <c r="H641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J738" i="1" s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6" i="1"/>
  <c r="H787" i="1"/>
  <c r="H788" i="1"/>
  <c r="H789" i="1"/>
  <c r="H790" i="1"/>
  <c r="H791" i="1"/>
  <c r="H793" i="1"/>
  <c r="H794" i="1"/>
  <c r="H795" i="1"/>
  <c r="H796" i="1"/>
  <c r="H797" i="1"/>
  <c r="H799" i="1"/>
  <c r="H800" i="1"/>
  <c r="H801" i="1"/>
  <c r="H802" i="1"/>
  <c r="H803" i="1"/>
  <c r="H804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3" i="1"/>
  <c r="H824" i="1"/>
  <c r="H825" i="1"/>
  <c r="H826" i="1"/>
  <c r="H827" i="1"/>
  <c r="H828" i="1"/>
  <c r="H829" i="1"/>
  <c r="H830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9" i="1"/>
  <c r="H1040" i="1"/>
  <c r="H1041" i="1"/>
  <c r="H1042" i="1"/>
  <c r="H1043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8" i="1"/>
  <c r="H1159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7" i="1"/>
  <c r="H1208" i="1"/>
  <c r="H1209" i="1"/>
  <c r="H1210" i="1"/>
  <c r="H1211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2" i="1"/>
  <c r="H1253" i="1"/>
  <c r="H1254" i="1"/>
  <c r="H1255" i="1"/>
  <c r="H1256" i="1"/>
  <c r="H1257" i="1"/>
  <c r="H1258" i="1"/>
  <c r="H1259" i="1"/>
  <c r="H1261" i="1"/>
  <c r="H1262" i="1"/>
  <c r="H1263" i="1"/>
  <c r="H1264" i="1"/>
  <c r="H1266" i="1"/>
  <c r="H1268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7" i="1"/>
  <c r="H1298" i="1"/>
  <c r="H1299" i="1"/>
  <c r="H1300" i="1"/>
  <c r="H1301" i="1"/>
  <c r="H1302" i="1"/>
  <c r="H1303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8" i="1"/>
  <c r="H1319" i="1"/>
  <c r="H1320" i="1"/>
  <c r="H1321" i="1"/>
  <c r="H1322" i="1"/>
  <c r="H1323" i="1"/>
  <c r="H1324" i="1"/>
  <c r="H1326" i="1"/>
  <c r="H1327" i="1"/>
  <c r="H1328" i="1"/>
  <c r="H1329" i="1"/>
  <c r="H1330" i="1"/>
  <c r="H1331" i="1"/>
  <c r="H1332" i="1"/>
  <c r="H1333" i="1"/>
  <c r="H1334" i="1"/>
  <c r="H1337" i="1"/>
  <c r="H1338" i="1"/>
  <c r="H1339" i="1"/>
  <c r="H1340" i="1"/>
  <c r="H1341" i="1"/>
  <c r="H1342" i="1"/>
  <c r="H1343" i="1"/>
  <c r="H1345" i="1"/>
  <c r="H1346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5" i="1"/>
  <c r="H1416" i="1"/>
  <c r="H1417" i="1"/>
  <c r="H1418" i="1"/>
  <c r="H1419" i="1"/>
  <c r="H1420" i="1"/>
  <c r="H1422" i="1"/>
  <c r="H1423" i="1"/>
  <c r="H1424" i="1"/>
  <c r="H1425" i="1"/>
  <c r="H1426" i="1"/>
  <c r="H1427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4" i="1"/>
  <c r="H1486" i="1"/>
  <c r="H1487" i="1"/>
  <c r="H1488" i="1"/>
  <c r="H1489" i="1"/>
  <c r="H1490" i="1"/>
  <c r="H1491" i="1"/>
  <c r="H1492" i="1"/>
  <c r="H1493" i="1"/>
  <c r="H1494" i="1"/>
  <c r="H1495" i="1"/>
  <c r="H1496" i="1"/>
  <c r="H1498" i="1"/>
  <c r="H1499" i="1"/>
  <c r="H1500" i="1"/>
  <c r="H1501" i="1"/>
  <c r="H1502" i="1"/>
  <c r="H1503" i="1"/>
  <c r="H1505" i="1"/>
  <c r="H1506" i="1"/>
  <c r="H1507" i="1"/>
  <c r="H1508" i="1"/>
  <c r="H1509" i="1"/>
  <c r="H1510" i="1"/>
  <c r="H1511" i="1"/>
  <c r="H1512" i="1"/>
  <c r="H1513" i="1"/>
  <c r="H1514" i="1"/>
  <c r="H1515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3" i="1"/>
  <c r="H1694" i="1"/>
  <c r="H1696" i="1"/>
  <c r="H1698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5" i="1"/>
  <c r="H1716" i="1"/>
  <c r="H1717" i="1"/>
  <c r="H1718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7" i="1"/>
  <c r="H1738" i="1"/>
  <c r="H1739" i="1"/>
  <c r="H1740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1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5" i="1"/>
  <c r="H1836" i="1"/>
  <c r="H1837" i="1"/>
  <c r="H1839" i="1"/>
  <c r="H1840" i="1"/>
  <c r="H1841" i="1"/>
  <c r="H1842" i="1"/>
  <c r="H1843" i="1"/>
  <c r="H1845" i="1"/>
  <c r="H1846" i="1"/>
  <c r="H1847" i="1"/>
  <c r="H1848" i="1"/>
  <c r="H1849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5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8" i="1"/>
  <c r="H1969" i="1"/>
  <c r="H1970" i="1"/>
  <c r="H1971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1" i="1"/>
  <c r="H2002" i="1"/>
  <c r="H2004" i="1"/>
  <c r="H2005" i="1"/>
  <c r="H2006" i="1"/>
  <c r="H2007" i="1"/>
  <c r="H2008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8" i="1"/>
  <c r="H2059" i="1"/>
  <c r="H2060" i="1"/>
  <c r="H2061" i="1"/>
  <c r="H2062" i="1"/>
  <c r="H2063" i="1"/>
  <c r="H2064" i="1"/>
  <c r="H2065" i="1"/>
  <c r="H2066" i="1"/>
  <c r="H2068" i="1"/>
  <c r="H2069" i="1"/>
  <c r="H2070" i="1"/>
  <c r="H2071" i="1"/>
  <c r="H2073" i="1"/>
  <c r="H2074" i="1"/>
  <c r="H2075" i="1"/>
  <c r="H2076" i="1"/>
  <c r="H2077" i="1"/>
  <c r="H2078" i="1"/>
  <c r="H2079" i="1"/>
  <c r="H2080" i="1"/>
  <c r="H2081" i="1"/>
  <c r="H2" i="1"/>
  <c r="J729" i="1" l="1"/>
  <c r="J2058" i="1"/>
  <c r="J2018" i="1"/>
  <c r="J1962" i="1"/>
  <c r="J1922" i="1"/>
  <c r="J1858" i="1"/>
  <c r="J1778" i="1"/>
  <c r="J1730" i="1"/>
  <c r="J1618" i="1"/>
  <c r="J1594" i="1"/>
  <c r="J1530" i="1"/>
  <c r="J1490" i="1"/>
  <c r="J1458" i="1"/>
  <c r="J1410" i="1"/>
  <c r="J1362" i="1"/>
  <c r="J1322" i="1"/>
  <c r="J1266" i="1"/>
  <c r="J1234" i="1"/>
  <c r="J1162" i="1"/>
  <c r="J1114" i="1"/>
  <c r="J1066" i="1"/>
  <c r="J1018" i="1"/>
  <c r="J978" i="1"/>
  <c r="J946" i="1"/>
  <c r="J890" i="1"/>
  <c r="J850" i="1"/>
  <c r="J794" i="1"/>
  <c r="J762" i="1"/>
  <c r="J2073" i="1"/>
  <c r="J2025" i="1"/>
  <c r="J1985" i="1"/>
  <c r="J1953" i="1"/>
  <c r="J1889" i="1"/>
  <c r="J1833" i="1"/>
  <c r="J1785" i="1"/>
  <c r="J1745" i="1"/>
  <c r="J1713" i="1"/>
  <c r="J1673" i="1"/>
  <c r="J1649" i="1"/>
  <c r="J1601" i="1"/>
  <c r="J1561" i="1"/>
  <c r="J1529" i="1"/>
  <c r="J1489" i="1"/>
  <c r="J1441" i="1"/>
  <c r="J1385" i="1"/>
  <c r="J1337" i="1"/>
  <c r="J1313" i="1"/>
  <c r="J1257" i="1"/>
  <c r="J1217" i="1"/>
  <c r="J1185" i="1"/>
  <c r="J1145" i="1"/>
  <c r="J1097" i="1"/>
  <c r="J1057" i="1"/>
  <c r="J1017" i="1"/>
  <c r="J993" i="1"/>
  <c r="J961" i="1"/>
  <c r="J921" i="1"/>
  <c r="J889" i="1"/>
  <c r="J849" i="1"/>
  <c r="J817" i="1"/>
  <c r="J737" i="1"/>
  <c r="J2" i="1"/>
  <c r="J2026" i="1"/>
  <c r="J1978" i="1"/>
  <c r="J1930" i="1"/>
  <c r="J1882" i="1"/>
  <c r="J1802" i="1"/>
  <c r="J1754" i="1"/>
  <c r="J1698" i="1"/>
  <c r="J1650" i="1"/>
  <c r="J1562" i="1"/>
  <c r="J1514" i="1"/>
  <c r="J1482" i="1"/>
  <c r="J1426" i="1"/>
  <c r="J1394" i="1"/>
  <c r="J1330" i="1"/>
  <c r="J1258" i="1"/>
  <c r="J1242" i="1"/>
  <c r="J1194" i="1"/>
  <c r="J1146" i="1"/>
  <c r="J1122" i="1"/>
  <c r="J1074" i="1"/>
  <c r="J1026" i="1"/>
  <c r="J994" i="1"/>
  <c r="J938" i="1"/>
  <c r="J898" i="1"/>
  <c r="J842" i="1"/>
  <c r="J802" i="1"/>
  <c r="J778" i="1"/>
  <c r="J2001" i="1"/>
  <c r="J1945" i="1"/>
  <c r="J1905" i="1"/>
  <c r="J1865" i="1"/>
  <c r="J1809" i="1"/>
  <c r="J1777" i="1"/>
  <c r="J1729" i="1"/>
  <c r="J1689" i="1"/>
  <c r="J1641" i="1"/>
  <c r="J1585" i="1"/>
  <c r="J1513" i="1"/>
  <c r="J1473" i="1"/>
  <c r="J1417" i="1"/>
  <c r="J1369" i="1"/>
  <c r="J1353" i="1"/>
  <c r="J1297" i="1"/>
  <c r="J1273" i="1"/>
  <c r="J1233" i="1"/>
  <c r="J1193" i="1"/>
  <c r="J1153" i="1"/>
  <c r="J1113" i="1"/>
  <c r="J1081" i="1"/>
  <c r="J1049" i="1"/>
  <c r="J1009" i="1"/>
  <c r="J977" i="1"/>
  <c r="J929" i="1"/>
  <c r="J881" i="1"/>
  <c r="J841" i="1"/>
  <c r="J801" i="1"/>
  <c r="J777" i="1"/>
  <c r="J2042" i="1"/>
  <c r="J1994" i="1"/>
  <c r="J1954" i="1"/>
  <c r="J1866" i="1"/>
  <c r="J1818" i="1"/>
  <c r="J1762" i="1"/>
  <c r="J1706" i="1"/>
  <c r="J1666" i="1"/>
  <c r="J1634" i="1"/>
  <c r="J1570" i="1"/>
  <c r="J1538" i="1"/>
  <c r="J1466" i="1"/>
  <c r="J1418" i="1"/>
  <c r="J1386" i="1"/>
  <c r="J1338" i="1"/>
  <c r="J1306" i="1"/>
  <c r="J1290" i="1"/>
  <c r="J1210" i="1"/>
  <c r="J1178" i="1"/>
  <c r="J1138" i="1"/>
  <c r="J1082" i="1"/>
  <c r="J1050" i="1"/>
  <c r="J1002" i="1"/>
  <c r="J954" i="1"/>
  <c r="J922" i="1"/>
  <c r="J874" i="1"/>
  <c r="J818" i="1"/>
  <c r="J754" i="1"/>
  <c r="J2081" i="1"/>
  <c r="J2033" i="1"/>
  <c r="J1977" i="1"/>
  <c r="J1937" i="1"/>
  <c r="J1897" i="1"/>
  <c r="J1825" i="1"/>
  <c r="J1753" i="1"/>
  <c r="J1617" i="1"/>
  <c r="J1553" i="1"/>
  <c r="J1481" i="1"/>
  <c r="J745" i="1"/>
  <c r="J2066" i="1"/>
  <c r="J2034" i="1"/>
  <c r="J1986" i="1"/>
  <c r="J1938" i="1"/>
  <c r="J1890" i="1"/>
  <c r="J1842" i="1"/>
  <c r="J1786" i="1"/>
  <c r="J1738" i="1"/>
  <c r="J1690" i="1"/>
  <c r="J1642" i="1"/>
  <c r="J1602" i="1"/>
  <c r="J1546" i="1"/>
  <c r="J1474" i="1"/>
  <c r="J1434" i="1"/>
  <c r="J1402" i="1"/>
  <c r="J1354" i="1"/>
  <c r="J1298" i="1"/>
  <c r="J1250" i="1"/>
  <c r="J1202" i="1"/>
  <c r="J1170" i="1"/>
  <c r="J1106" i="1"/>
  <c r="J1042" i="1"/>
  <c r="J986" i="1"/>
  <c r="J930" i="1"/>
  <c r="J834" i="1"/>
  <c r="J746" i="1"/>
  <c r="J2049" i="1"/>
  <c r="J1993" i="1"/>
  <c r="J1929" i="1"/>
  <c r="J1881" i="1"/>
  <c r="J1841" i="1"/>
  <c r="J1817" i="1"/>
  <c r="J1769" i="1"/>
  <c r="J1721" i="1"/>
  <c r="J1681" i="1"/>
  <c r="J1657" i="1"/>
  <c r="J1609" i="1"/>
  <c r="J1577" i="1"/>
  <c r="J1537" i="1"/>
  <c r="J1449" i="1"/>
  <c r="J1409" i="1"/>
  <c r="J1377" i="1"/>
  <c r="J1329" i="1"/>
  <c r="J1305" i="1"/>
  <c r="J1225" i="1"/>
  <c r="J1177" i="1"/>
  <c r="J1129" i="1"/>
  <c r="J1073" i="1"/>
  <c r="J1033" i="1"/>
  <c r="J969" i="1"/>
  <c r="J937" i="1"/>
  <c r="J897" i="1"/>
  <c r="J865" i="1"/>
  <c r="J825" i="1"/>
  <c r="J793" i="1"/>
  <c r="J769" i="1"/>
  <c r="J2050" i="1"/>
  <c r="J2002" i="1"/>
  <c r="J1946" i="1"/>
  <c r="J1898" i="1"/>
  <c r="J1794" i="1"/>
  <c r="J1746" i="1"/>
  <c r="J1658" i="1"/>
  <c r="J1610" i="1"/>
  <c r="J1578" i="1"/>
  <c r="J1554" i="1"/>
  <c r="J1506" i="1"/>
  <c r="J1450" i="1"/>
  <c r="J1378" i="1"/>
  <c r="J1346" i="1"/>
  <c r="J1274" i="1"/>
  <c r="J1218" i="1"/>
  <c r="J1154" i="1"/>
  <c r="J1098" i="1"/>
  <c r="J1058" i="1"/>
  <c r="J1034" i="1"/>
  <c r="J970" i="1"/>
  <c r="J914" i="1"/>
  <c r="J866" i="1"/>
  <c r="J810" i="1"/>
  <c r="J770" i="1"/>
  <c r="J2065" i="1"/>
  <c r="J2017" i="1"/>
  <c r="J1961" i="1"/>
  <c r="J1913" i="1"/>
  <c r="J1857" i="1"/>
  <c r="J1793" i="1"/>
  <c r="J1761" i="1"/>
  <c r="J1705" i="1"/>
  <c r="J1665" i="1"/>
  <c r="J1625" i="1"/>
  <c r="J1593" i="1"/>
  <c r="J1505" i="1"/>
  <c r="J1457" i="1"/>
  <c r="J1433" i="1"/>
  <c r="J1393" i="1"/>
  <c r="J1345" i="1"/>
  <c r="J1289" i="1"/>
  <c r="J1249" i="1"/>
  <c r="J1201" i="1"/>
  <c r="J1161" i="1"/>
  <c r="J1121" i="1"/>
  <c r="J1089" i="1"/>
  <c r="J1041" i="1"/>
  <c r="J1001" i="1"/>
  <c r="J953" i="1"/>
  <c r="J913" i="1"/>
  <c r="J873" i="1"/>
  <c r="J833" i="1"/>
  <c r="J753" i="1"/>
  <c r="J2074" i="1"/>
  <c r="J2010" i="1"/>
  <c r="J1970" i="1"/>
  <c r="J1914" i="1"/>
  <c r="J1874" i="1"/>
  <c r="J1826" i="1"/>
  <c r="J1770" i="1"/>
  <c r="J1722" i="1"/>
  <c r="J1682" i="1"/>
  <c r="J1626" i="1"/>
  <c r="J1586" i="1"/>
  <c r="J1522" i="1"/>
  <c r="J1498" i="1"/>
  <c r="J1442" i="1"/>
  <c r="J1370" i="1"/>
  <c r="J1314" i="1"/>
  <c r="J1282" i="1"/>
  <c r="J1226" i="1"/>
  <c r="J1186" i="1"/>
  <c r="J1130" i="1"/>
  <c r="J1090" i="1"/>
  <c r="J1010" i="1"/>
  <c r="J962" i="1"/>
  <c r="J906" i="1"/>
  <c r="J858" i="1"/>
  <c r="J826" i="1"/>
  <c r="J786" i="1"/>
  <c r="J2041" i="1"/>
  <c r="J1969" i="1"/>
  <c r="J1921" i="1"/>
  <c r="J1873" i="1"/>
  <c r="J1849" i="1"/>
  <c r="J1801" i="1"/>
  <c r="J1737" i="1"/>
  <c r="J1633" i="1"/>
  <c r="J1569" i="1"/>
  <c r="J1521" i="1"/>
  <c r="J1465" i="1"/>
  <c r="J1425" i="1"/>
  <c r="J1401" i="1"/>
  <c r="J1361" i="1"/>
  <c r="J1321" i="1"/>
  <c r="J1281" i="1"/>
  <c r="J1241" i="1"/>
  <c r="J1209" i="1"/>
  <c r="J1169" i="1"/>
  <c r="J1137" i="1"/>
  <c r="J1105" i="1"/>
  <c r="J1065" i="1"/>
  <c r="J1025" i="1"/>
  <c r="J985" i="1"/>
  <c r="J945" i="1"/>
  <c r="J905" i="1"/>
  <c r="J857" i="1"/>
  <c r="J809" i="1"/>
  <c r="J761" i="1"/>
  <c r="J730" i="1"/>
  <c r="J2080" i="1"/>
  <c r="J2064" i="1"/>
  <c r="J2056" i="1"/>
  <c r="J2048" i="1"/>
  <c r="J2040" i="1"/>
  <c r="J2032" i="1"/>
  <c r="J2024" i="1"/>
  <c r="J2016" i="1"/>
  <c r="J2008" i="1"/>
  <c r="J1992" i="1"/>
  <c r="J1984" i="1"/>
  <c r="J1976" i="1"/>
  <c r="J1968" i="1"/>
  <c r="J1960" i="1"/>
  <c r="J1952" i="1"/>
  <c r="J1944" i="1"/>
  <c r="J1936" i="1"/>
  <c r="J1928" i="1"/>
  <c r="J1920" i="1"/>
  <c r="J1912" i="1"/>
  <c r="J1896" i="1"/>
  <c r="J1888" i="1"/>
  <c r="J1880" i="1"/>
  <c r="J1872" i="1"/>
  <c r="J1864" i="1"/>
  <c r="J1856" i="1"/>
  <c r="J1848" i="1"/>
  <c r="J1840" i="1"/>
  <c r="J1832" i="1"/>
  <c r="J1824" i="1"/>
  <c r="J1816" i="1"/>
  <c r="J1808" i="1"/>
  <c r="J1800" i="1"/>
  <c r="J1792" i="1"/>
  <c r="J1784" i="1"/>
  <c r="J1776" i="1"/>
  <c r="J1768" i="1"/>
  <c r="J1760" i="1"/>
  <c r="J1752" i="1"/>
  <c r="J1744" i="1"/>
  <c r="J1728" i="1"/>
  <c r="J1720" i="1"/>
  <c r="J1712" i="1"/>
  <c r="J1704" i="1"/>
  <c r="J1696" i="1"/>
  <c r="J1688" i="1"/>
  <c r="J1680" i="1"/>
  <c r="J1672" i="1"/>
  <c r="J1664" i="1"/>
  <c r="J1656" i="1"/>
  <c r="J1648" i="1"/>
  <c r="J1640" i="1"/>
  <c r="J1632" i="1"/>
  <c r="J1624" i="1"/>
  <c r="J1616" i="1"/>
  <c r="J1608" i="1"/>
  <c r="J1600" i="1"/>
  <c r="J1592" i="1"/>
  <c r="J1584" i="1"/>
  <c r="J1576" i="1"/>
  <c r="J1568" i="1"/>
  <c r="J1560" i="1"/>
  <c r="J1552" i="1"/>
  <c r="J1544" i="1"/>
  <c r="J1536" i="1"/>
  <c r="J1528" i="1"/>
  <c r="J1520" i="1"/>
  <c r="J1512" i="1"/>
  <c r="J1496" i="1"/>
  <c r="J1488" i="1"/>
  <c r="J1480" i="1"/>
  <c r="J1472" i="1"/>
  <c r="J1464" i="1"/>
  <c r="J1456" i="1"/>
  <c r="J1448" i="1"/>
  <c r="J1440" i="1"/>
  <c r="J1432" i="1"/>
  <c r="J1424" i="1"/>
  <c r="J1416" i="1"/>
  <c r="J1408" i="1"/>
  <c r="J1400" i="1"/>
  <c r="J1392" i="1"/>
  <c r="J1384" i="1"/>
  <c r="J1376" i="1"/>
  <c r="J1368" i="1"/>
  <c r="J1360" i="1"/>
  <c r="J1352" i="1"/>
  <c r="J1328" i="1"/>
  <c r="J1320" i="1"/>
  <c r="J1312" i="1"/>
  <c r="J1288" i="1"/>
  <c r="J1280" i="1"/>
  <c r="J1272" i="1"/>
  <c r="J1264" i="1"/>
  <c r="J1256" i="1"/>
  <c r="J1248" i="1"/>
  <c r="J1240" i="1"/>
  <c r="J1232" i="1"/>
  <c r="J1224" i="1"/>
  <c r="J1216" i="1"/>
  <c r="J1208" i="1"/>
  <c r="J1200" i="1"/>
  <c r="J1192" i="1"/>
  <c r="J1184" i="1"/>
  <c r="J1176" i="1"/>
  <c r="J1168" i="1"/>
  <c r="J1152" i="1"/>
  <c r="J1144" i="1"/>
  <c r="J1136" i="1"/>
  <c r="J1120" i="1"/>
  <c r="J1112" i="1"/>
  <c r="J1104" i="1"/>
  <c r="J1096" i="1"/>
  <c r="J1088" i="1"/>
  <c r="J1080" i="1"/>
  <c r="J1072" i="1"/>
  <c r="J1064" i="1"/>
  <c r="J1056" i="1"/>
  <c r="J1048" i="1"/>
  <c r="J1040" i="1"/>
  <c r="J1032" i="1"/>
  <c r="J1024" i="1"/>
  <c r="J1016" i="1"/>
  <c r="J1008" i="1"/>
  <c r="J1000" i="1"/>
  <c r="J992" i="1"/>
  <c r="J984" i="1"/>
  <c r="J976" i="1"/>
  <c r="J968" i="1"/>
  <c r="J960" i="1"/>
  <c r="J952" i="1"/>
  <c r="J944" i="1"/>
  <c r="J936" i="1"/>
  <c r="J928" i="1"/>
  <c r="J920" i="1"/>
  <c r="J904" i="1"/>
  <c r="J896" i="1"/>
  <c r="J888" i="1"/>
  <c r="J880" i="1"/>
  <c r="J872" i="1"/>
  <c r="J864" i="1"/>
  <c r="J856" i="1"/>
  <c r="J848" i="1"/>
  <c r="J840" i="1"/>
  <c r="J832" i="1"/>
  <c r="J824" i="1"/>
  <c r="J816" i="1"/>
  <c r="J808" i="1"/>
  <c r="J800" i="1"/>
  <c r="J784" i="1"/>
  <c r="J776" i="1"/>
  <c r="J768" i="1"/>
  <c r="J760" i="1"/>
  <c r="J752" i="1"/>
  <c r="J744" i="1"/>
  <c r="J736" i="1"/>
  <c r="J728" i="1"/>
  <c r="J721" i="1"/>
  <c r="J720" i="1"/>
  <c r="J712" i="1"/>
  <c r="J704" i="1"/>
  <c r="J696" i="1"/>
  <c r="J688" i="1"/>
  <c r="J680" i="1"/>
  <c r="J672" i="1"/>
  <c r="J664" i="1"/>
  <c r="J656" i="1"/>
  <c r="J648" i="1"/>
  <c r="J632" i="1"/>
  <c r="J624" i="1"/>
  <c r="J616" i="1"/>
  <c r="J608" i="1"/>
  <c r="J600" i="1"/>
  <c r="J592" i="1"/>
  <c r="J584" i="1"/>
  <c r="J576" i="1"/>
  <c r="J568" i="1"/>
  <c r="J560" i="1"/>
  <c r="J544" i="1"/>
  <c r="J536" i="1"/>
  <c r="J528" i="1"/>
  <c r="J520" i="1"/>
  <c r="J512" i="1"/>
  <c r="J504" i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400" i="1"/>
  <c r="J392" i="1"/>
  <c r="J384" i="1"/>
  <c r="J376" i="1"/>
  <c r="J360" i="1"/>
  <c r="J352" i="1"/>
  <c r="J344" i="1"/>
  <c r="J336" i="1"/>
  <c r="J328" i="1"/>
  <c r="J320" i="1"/>
  <c r="J304" i="1"/>
  <c r="J296" i="1"/>
  <c r="J288" i="1"/>
  <c r="J280" i="1"/>
  <c r="J272" i="1"/>
  <c r="J264" i="1"/>
  <c r="J256" i="1"/>
  <c r="J248" i="1"/>
  <c r="J240" i="1"/>
  <c r="J232" i="1"/>
  <c r="J224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2079" i="1"/>
  <c r="J2071" i="1"/>
  <c r="J2063" i="1"/>
  <c r="J2055" i="1"/>
  <c r="J2047" i="1"/>
  <c r="J2039" i="1"/>
  <c r="J2031" i="1"/>
  <c r="J2023" i="1"/>
  <c r="J2015" i="1"/>
  <c r="J2007" i="1"/>
  <c r="J1999" i="1"/>
  <c r="J1991" i="1"/>
  <c r="J1983" i="1"/>
  <c r="J1975" i="1"/>
  <c r="J1959" i="1"/>
  <c r="J1951" i="1"/>
  <c r="J1943" i="1"/>
  <c r="J1935" i="1"/>
  <c r="J1927" i="1"/>
  <c r="J191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1" i="1"/>
  <c r="J1703" i="1"/>
  <c r="J1687" i="1"/>
  <c r="J1679" i="1"/>
  <c r="J1671" i="1"/>
  <c r="J1663" i="1"/>
  <c r="J1655" i="1"/>
  <c r="J1647" i="1"/>
  <c r="J1631" i="1"/>
  <c r="J1623" i="1"/>
  <c r="J1615" i="1"/>
  <c r="J1607" i="1"/>
  <c r="J1599" i="1"/>
  <c r="J1591" i="1"/>
  <c r="J1583" i="1"/>
  <c r="J1575" i="1"/>
  <c r="J1567" i="1"/>
  <c r="J1559" i="1"/>
  <c r="J1551" i="1"/>
  <c r="J1543" i="1"/>
  <c r="J1535" i="1"/>
  <c r="J1527" i="1"/>
  <c r="J1519" i="1"/>
  <c r="J1511" i="1"/>
  <c r="J1503" i="1"/>
  <c r="J1495" i="1"/>
  <c r="J1487" i="1"/>
  <c r="J1479" i="1"/>
  <c r="J1471" i="1"/>
  <c r="J1463" i="1"/>
  <c r="J1455" i="1"/>
  <c r="J1447" i="1"/>
  <c r="J1439" i="1"/>
  <c r="J1431" i="1"/>
  <c r="J1423" i="1"/>
  <c r="J1415" i="1"/>
  <c r="J1407" i="1"/>
  <c r="J1399" i="1"/>
  <c r="J1391" i="1"/>
  <c r="J1383" i="1"/>
  <c r="J1375" i="1"/>
  <c r="J2078" i="1"/>
  <c r="J2070" i="1"/>
  <c r="J2062" i="1"/>
  <c r="J2054" i="1"/>
  <c r="J2046" i="1"/>
  <c r="J2038" i="1"/>
  <c r="J2077" i="1"/>
  <c r="J2069" i="1"/>
  <c r="J2061" i="1"/>
  <c r="J2053" i="1"/>
  <c r="J2045" i="1"/>
  <c r="J2037" i="1"/>
  <c r="J2029" i="1"/>
  <c r="J2021" i="1"/>
  <c r="J2013" i="1"/>
  <c r="J2005" i="1"/>
  <c r="J1997" i="1"/>
  <c r="J1989" i="1"/>
  <c r="J1981" i="1"/>
  <c r="J1973" i="1"/>
  <c r="J1965" i="1"/>
  <c r="J1957" i="1"/>
  <c r="J1949" i="1"/>
  <c r="J1941" i="1"/>
  <c r="J1933" i="1"/>
  <c r="J1925" i="1"/>
  <c r="J1917" i="1"/>
  <c r="J1909" i="1"/>
  <c r="J1901" i="1"/>
  <c r="J1893" i="1"/>
  <c r="J1885" i="1"/>
  <c r="J1877" i="1"/>
  <c r="J1869" i="1"/>
  <c r="J1861" i="1"/>
  <c r="J1853" i="1"/>
  <c r="J1845" i="1"/>
  <c r="J1837" i="1"/>
  <c r="J1829" i="1"/>
  <c r="J1821" i="1"/>
  <c r="J1813" i="1"/>
  <c r="J1805" i="1"/>
  <c r="J1797" i="1"/>
  <c r="J1789" i="1"/>
  <c r="J1781" i="1"/>
  <c r="J1773" i="1"/>
  <c r="J1765" i="1"/>
  <c r="J1757" i="1"/>
  <c r="J1749" i="1"/>
  <c r="J1733" i="1"/>
  <c r="J1725" i="1"/>
  <c r="J1717" i="1"/>
  <c r="J1709" i="1"/>
  <c r="J1701" i="1"/>
  <c r="J1693" i="1"/>
  <c r="J1685" i="1"/>
  <c r="J1677" i="1"/>
  <c r="J1669" i="1"/>
  <c r="J1661" i="1"/>
  <c r="J1653" i="1"/>
  <c r="J1645" i="1"/>
  <c r="J1637" i="1"/>
  <c r="J1629" i="1"/>
  <c r="J1621" i="1"/>
  <c r="J2076" i="1"/>
  <c r="J2068" i="1"/>
  <c r="J2060" i="1"/>
  <c r="J2052" i="1"/>
  <c r="J2044" i="1"/>
  <c r="J2036" i="1"/>
  <c r="J2028" i="1"/>
  <c r="J2075" i="1"/>
  <c r="J2059" i="1"/>
  <c r="J2051" i="1"/>
  <c r="J2043" i="1"/>
  <c r="J2035" i="1"/>
  <c r="J2027" i="1"/>
  <c r="J2019" i="1"/>
  <c r="J2011" i="1"/>
  <c r="J722" i="1"/>
  <c r="J1367" i="1"/>
  <c r="J1359" i="1"/>
  <c r="J1351" i="1"/>
  <c r="J1343" i="1"/>
  <c r="J1327" i="1"/>
  <c r="J1319" i="1"/>
  <c r="J1311" i="1"/>
  <c r="J1303" i="1"/>
  <c r="J1295" i="1"/>
  <c r="J1287" i="1"/>
  <c r="J1279" i="1"/>
  <c r="J1271" i="1"/>
  <c r="J1263" i="1"/>
  <c r="J1255" i="1"/>
  <c r="J1247" i="1"/>
  <c r="J1239" i="1"/>
  <c r="J1231" i="1"/>
  <c r="J1223" i="1"/>
  <c r="J1215" i="1"/>
  <c r="J1207" i="1"/>
  <c r="J1199" i="1"/>
  <c r="J1191" i="1"/>
  <c r="J1183" i="1"/>
  <c r="J1175" i="1"/>
  <c r="J1167" i="1"/>
  <c r="J1159" i="1"/>
  <c r="J1151" i="1"/>
  <c r="J1135" i="1"/>
  <c r="J1127" i="1"/>
  <c r="J1119" i="1"/>
  <c r="J1111" i="1"/>
  <c r="J1103" i="1"/>
  <c r="J1095" i="1"/>
  <c r="J1087" i="1"/>
  <c r="J1079" i="1"/>
  <c r="J1071" i="1"/>
  <c r="J1063" i="1"/>
  <c r="J1055" i="1"/>
  <c r="J1047" i="1"/>
  <c r="J1039" i="1"/>
  <c r="J1031" i="1"/>
  <c r="J1023" i="1"/>
  <c r="J1015" i="1"/>
  <c r="J1007" i="1"/>
  <c r="J999" i="1"/>
  <c r="J991" i="1"/>
  <c r="J983" i="1"/>
  <c r="J975" i="1"/>
  <c r="J967" i="1"/>
  <c r="J959" i="1"/>
  <c r="J951" i="1"/>
  <c r="J943" i="1"/>
  <c r="J935" i="1"/>
  <c r="J927" i="1"/>
  <c r="J919" i="1"/>
  <c r="J911" i="1"/>
  <c r="J903" i="1"/>
  <c r="J895" i="1"/>
  <c r="J887" i="1"/>
  <c r="J879" i="1"/>
  <c r="J871" i="1"/>
  <c r="J863" i="1"/>
  <c r="J855" i="1"/>
  <c r="J847" i="1"/>
  <c r="J839" i="1"/>
  <c r="J823" i="1"/>
  <c r="J815" i="1"/>
  <c r="J807" i="1"/>
  <c r="J799" i="1"/>
  <c r="J791" i="1"/>
  <c r="J783" i="1"/>
  <c r="J775" i="1"/>
  <c r="J759" i="1"/>
  <c r="J751" i="1"/>
  <c r="J743" i="1"/>
  <c r="J735" i="1"/>
  <c r="J727" i="1"/>
  <c r="J719" i="1"/>
  <c r="J711" i="1"/>
  <c r="J2030" i="1"/>
  <c r="J2022" i="1"/>
  <c r="J2014" i="1"/>
  <c r="J2006" i="1"/>
  <c r="J1998" i="1"/>
  <c r="J1990" i="1"/>
  <c r="J1982" i="1"/>
  <c r="J1974" i="1"/>
  <c r="J1966" i="1"/>
  <c r="J1958" i="1"/>
  <c r="J1950" i="1"/>
  <c r="J1942" i="1"/>
  <c r="J1934" i="1"/>
  <c r="J1926" i="1"/>
  <c r="J1918" i="1"/>
  <c r="J1910" i="1"/>
  <c r="J1902" i="1"/>
  <c r="J1894" i="1"/>
  <c r="J1886" i="1"/>
  <c r="J1878" i="1"/>
  <c r="J1870" i="1"/>
  <c r="J1862" i="1"/>
  <c r="J1854" i="1"/>
  <c r="J1846" i="1"/>
  <c r="J1830" i="1"/>
  <c r="J1822" i="1"/>
  <c r="J1814" i="1"/>
  <c r="J1806" i="1"/>
  <c r="J1798" i="1"/>
  <c r="J1790" i="1"/>
  <c r="J1774" i="1"/>
  <c r="J1766" i="1"/>
  <c r="J1758" i="1"/>
  <c r="J1750" i="1"/>
  <c r="J1742" i="1"/>
  <c r="J1734" i="1"/>
  <c r="J1726" i="1"/>
  <c r="J1718" i="1"/>
  <c r="J1710" i="1"/>
  <c r="J1702" i="1"/>
  <c r="J1694" i="1"/>
  <c r="J1686" i="1"/>
  <c r="J1678" i="1"/>
  <c r="J1670" i="1"/>
  <c r="J1662" i="1"/>
  <c r="J1654" i="1"/>
  <c r="J1646" i="1"/>
  <c r="J1638" i="1"/>
  <c r="J1630" i="1"/>
  <c r="J1622" i="1"/>
  <c r="J1614" i="1"/>
  <c r="J1606" i="1"/>
  <c r="J1598" i="1"/>
  <c r="J1590" i="1"/>
  <c r="J1582" i="1"/>
  <c r="J1574" i="1"/>
  <c r="J1566" i="1"/>
  <c r="J1558" i="1"/>
  <c r="J1550" i="1"/>
  <c r="J1542" i="1"/>
  <c r="J1534" i="1"/>
  <c r="J1526" i="1"/>
  <c r="J1518" i="1"/>
  <c r="J1510" i="1"/>
  <c r="J1502" i="1"/>
  <c r="J1494" i="1"/>
  <c r="J1486" i="1"/>
  <c r="J1478" i="1"/>
  <c r="J1470" i="1"/>
  <c r="J1462" i="1"/>
  <c r="J1454" i="1"/>
  <c r="J1446" i="1"/>
  <c r="J1438" i="1"/>
  <c r="J1430" i="1"/>
  <c r="J1422" i="1"/>
  <c r="J1406" i="1"/>
  <c r="J1398" i="1"/>
  <c r="J1390" i="1"/>
  <c r="J1382" i="1"/>
  <c r="J1374" i="1"/>
  <c r="J1366" i="1"/>
  <c r="J1358" i="1"/>
  <c r="J1613" i="1"/>
  <c r="J1605" i="1"/>
  <c r="J1597" i="1"/>
  <c r="J1589" i="1"/>
  <c r="J1581" i="1"/>
  <c r="J1573" i="1"/>
  <c r="J1565" i="1"/>
  <c r="J1557" i="1"/>
  <c r="J1549" i="1"/>
  <c r="J1541" i="1"/>
  <c r="J1533" i="1"/>
  <c r="J1525" i="1"/>
  <c r="J1517" i="1"/>
  <c r="J1509" i="1"/>
  <c r="J1501" i="1"/>
  <c r="J1493" i="1"/>
  <c r="J1477" i="1"/>
  <c r="J1469" i="1"/>
  <c r="J1461" i="1"/>
  <c r="J1453" i="1"/>
  <c r="J1445" i="1"/>
  <c r="J1437" i="1"/>
  <c r="J1429" i="1"/>
  <c r="J1413" i="1"/>
  <c r="J1405" i="1"/>
  <c r="J1397" i="1"/>
  <c r="J1389" i="1"/>
  <c r="J1381" i="1"/>
  <c r="J1373" i="1"/>
  <c r="J1365" i="1"/>
  <c r="J1357" i="1"/>
  <c r="J1349" i="1"/>
  <c r="J1341" i="1"/>
  <c r="J1333" i="1"/>
  <c r="J1309" i="1"/>
  <c r="J1301" i="1"/>
  <c r="J1293" i="1"/>
  <c r="J1285" i="1"/>
  <c r="J1277" i="1"/>
  <c r="J1261" i="1"/>
  <c r="J1253" i="1"/>
  <c r="J1245" i="1"/>
  <c r="J1237" i="1"/>
  <c r="J1229" i="1"/>
  <c r="J1221" i="1"/>
  <c r="J1213" i="1"/>
  <c r="J1205" i="1"/>
  <c r="J1197" i="1"/>
  <c r="J1189" i="1"/>
  <c r="J1173" i="1"/>
  <c r="J1165" i="1"/>
  <c r="J1149" i="1"/>
  <c r="J1141" i="1"/>
  <c r="J1133" i="1"/>
  <c r="J1125" i="1"/>
  <c r="J1117" i="1"/>
  <c r="J1109" i="1"/>
  <c r="J1101" i="1"/>
  <c r="J1093" i="1"/>
  <c r="J1085" i="1"/>
  <c r="J1077" i="1"/>
  <c r="J1069" i="1"/>
  <c r="J1061" i="1"/>
  <c r="J1053" i="1"/>
  <c r="J1045" i="1"/>
  <c r="J1037" i="1"/>
  <c r="J1029" i="1"/>
  <c r="J1021" i="1"/>
  <c r="J1013" i="1"/>
  <c r="J1005" i="1"/>
  <c r="J997" i="1"/>
  <c r="J989" i="1"/>
  <c r="J981" i="1"/>
  <c r="J973" i="1"/>
  <c r="J965" i="1"/>
  <c r="J957" i="1"/>
  <c r="J949" i="1"/>
  <c r="J941" i="1"/>
  <c r="J933" i="1"/>
  <c r="J925" i="1"/>
  <c r="J917" i="1"/>
  <c r="J909" i="1"/>
  <c r="J901" i="1"/>
  <c r="J893" i="1"/>
  <c r="J885" i="1"/>
  <c r="J877" i="1"/>
  <c r="J869" i="1"/>
  <c r="J861" i="1"/>
  <c r="J2020" i="1"/>
  <c r="J2012" i="1"/>
  <c r="J2004" i="1"/>
  <c r="J1996" i="1"/>
  <c r="J1988" i="1"/>
  <c r="J1980" i="1"/>
  <c r="J1964" i="1"/>
  <c r="J1956" i="1"/>
  <c r="J1948" i="1"/>
  <c r="J1940" i="1"/>
  <c r="J1932" i="1"/>
  <c r="J1924" i="1"/>
  <c r="J1916" i="1"/>
  <c r="J1908" i="1"/>
  <c r="J1900" i="1"/>
  <c r="J1892" i="1"/>
  <c r="J1884" i="1"/>
  <c r="J1876" i="1"/>
  <c r="J1868" i="1"/>
  <c r="J1860" i="1"/>
  <c r="J1852" i="1"/>
  <c r="J1836" i="1"/>
  <c r="J1828" i="1"/>
  <c r="J1820" i="1"/>
  <c r="J1804" i="1"/>
  <c r="J1796" i="1"/>
  <c r="J1788" i="1"/>
  <c r="J1780" i="1"/>
  <c r="J1772" i="1"/>
  <c r="J1764" i="1"/>
  <c r="J1756" i="1"/>
  <c r="J1748" i="1"/>
  <c r="J1740" i="1"/>
  <c r="J1732" i="1"/>
  <c r="J1724" i="1"/>
  <c r="J1716" i="1"/>
  <c r="J1708" i="1"/>
  <c r="J1700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580" i="1"/>
  <c r="J1572" i="1"/>
  <c r="J1564" i="1"/>
  <c r="J1556" i="1"/>
  <c r="J1548" i="1"/>
  <c r="J1540" i="1"/>
  <c r="J1532" i="1"/>
  <c r="J1524" i="1"/>
  <c r="J1508" i="1"/>
  <c r="J1500" i="1"/>
  <c r="J1492" i="1"/>
  <c r="J1484" i="1"/>
  <c r="J1476" i="1"/>
  <c r="J1468" i="1"/>
  <c r="J1460" i="1"/>
  <c r="J1452" i="1"/>
  <c r="J1444" i="1"/>
  <c r="J1436" i="1"/>
  <c r="J1420" i="1"/>
  <c r="J1412" i="1"/>
  <c r="J1404" i="1"/>
  <c r="J1388" i="1"/>
  <c r="J1380" i="1"/>
  <c r="J1372" i="1"/>
  <c r="J1364" i="1"/>
  <c r="J1356" i="1"/>
  <c r="J1995" i="1"/>
  <c r="J1987" i="1"/>
  <c r="J1979" i="1"/>
  <c r="J1971" i="1"/>
  <c r="J1963" i="1"/>
  <c r="J1955" i="1"/>
  <c r="J1947" i="1"/>
  <c r="J1939" i="1"/>
  <c r="J1931" i="1"/>
  <c r="J1923" i="1"/>
  <c r="J1915" i="1"/>
  <c r="J1907" i="1"/>
  <c r="J1899" i="1"/>
  <c r="J1891" i="1"/>
  <c r="J1883" i="1"/>
  <c r="J1875" i="1"/>
  <c r="J1867" i="1"/>
  <c r="J1859" i="1"/>
  <c r="J1851" i="1"/>
  <c r="J1843" i="1"/>
  <c r="J1835" i="1"/>
  <c r="J1827" i="1"/>
  <c r="J1819" i="1"/>
  <c r="J1811" i="1"/>
  <c r="J1803" i="1"/>
  <c r="J1795" i="1"/>
  <c r="J1787" i="1"/>
  <c r="J1779" i="1"/>
  <c r="J1771" i="1"/>
  <c r="J1763" i="1"/>
  <c r="J1755" i="1"/>
  <c r="J1747" i="1"/>
  <c r="J1739" i="1"/>
  <c r="J1731" i="1"/>
  <c r="J1723" i="1"/>
  <c r="J1715" i="1"/>
  <c r="J1707" i="1"/>
  <c r="J1691" i="1"/>
  <c r="J1683" i="1"/>
  <c r="J1675" i="1"/>
  <c r="J1667" i="1"/>
  <c r="J1659" i="1"/>
  <c r="J1651" i="1"/>
  <c r="J1643" i="1"/>
  <c r="J1635" i="1"/>
  <c r="J1627" i="1"/>
  <c r="J1619" i="1"/>
  <c r="J1611" i="1"/>
  <c r="J1603" i="1"/>
  <c r="J1595" i="1"/>
  <c r="J1587" i="1"/>
  <c r="J1579" i="1"/>
  <c r="J1571" i="1"/>
  <c r="J1563" i="1"/>
  <c r="J1555" i="1"/>
  <c r="J1547" i="1"/>
  <c r="J1539" i="1"/>
  <c r="J1531" i="1"/>
  <c r="J1523" i="1"/>
  <c r="J1515" i="1"/>
  <c r="J1507" i="1"/>
  <c r="J1499" i="1"/>
  <c r="J1491" i="1"/>
  <c r="J1475" i="1"/>
  <c r="J1467" i="1"/>
  <c r="J1459" i="1"/>
  <c r="J1451" i="1"/>
  <c r="J1443" i="1"/>
  <c r="J1435" i="1"/>
  <c r="J1427" i="1"/>
  <c r="J1419" i="1"/>
  <c r="J1411" i="1"/>
  <c r="J1403" i="1"/>
  <c r="J1395" i="1"/>
  <c r="J1387" i="1"/>
  <c r="J1371" i="1"/>
  <c r="J1363" i="1"/>
  <c r="J1355" i="1"/>
  <c r="J1339" i="1"/>
  <c r="J1331" i="1"/>
  <c r="J713" i="1"/>
  <c r="J703" i="1"/>
  <c r="J695" i="1"/>
  <c r="J687" i="1"/>
  <c r="J679" i="1"/>
  <c r="J671" i="1"/>
  <c r="J663" i="1"/>
  <c r="J655" i="1"/>
  <c r="J647" i="1"/>
  <c r="J639" i="1"/>
  <c r="J631" i="1"/>
  <c r="J623" i="1"/>
  <c r="J615" i="1"/>
  <c r="J607" i="1"/>
  <c r="J599" i="1"/>
  <c r="J591" i="1"/>
  <c r="J583" i="1"/>
  <c r="J567" i="1"/>
  <c r="J559" i="1"/>
  <c r="J551" i="1"/>
  <c r="J543" i="1"/>
  <c r="J527" i="1"/>
  <c r="J519" i="1"/>
  <c r="J511" i="1"/>
  <c r="J503" i="1"/>
  <c r="J487" i="1"/>
  <c r="J479" i="1"/>
  <c r="J471" i="1"/>
  <c r="J463" i="1"/>
  <c r="J455" i="1"/>
  <c r="J447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1350" i="1"/>
  <c r="J1342" i="1"/>
  <c r="J1334" i="1"/>
  <c r="J1326" i="1"/>
  <c r="J1318" i="1"/>
  <c r="J1310" i="1"/>
  <c r="J1302" i="1"/>
  <c r="J1294" i="1"/>
  <c r="J1286" i="1"/>
  <c r="J1278" i="1"/>
  <c r="J1270" i="1"/>
  <c r="J1262" i="1"/>
  <c r="J1254" i="1"/>
  <c r="J1246" i="1"/>
  <c r="J1238" i="1"/>
  <c r="J1230" i="1"/>
  <c r="J1222" i="1"/>
  <c r="J1214" i="1"/>
  <c r="J1198" i="1"/>
  <c r="J1190" i="1"/>
  <c r="J1182" i="1"/>
  <c r="J1174" i="1"/>
  <c r="J1166" i="1"/>
  <c r="J1158" i="1"/>
  <c r="J1150" i="1"/>
  <c r="J1142" i="1"/>
  <c r="J1134" i="1"/>
  <c r="J1126" i="1"/>
  <c r="J1118" i="1"/>
  <c r="J1110" i="1"/>
  <c r="J1102" i="1"/>
  <c r="J1094" i="1"/>
  <c r="J1086" i="1"/>
  <c r="J1078" i="1"/>
  <c r="J1070" i="1"/>
  <c r="J1062" i="1"/>
  <c r="J1054" i="1"/>
  <c r="J1046" i="1"/>
  <c r="J1030" i="1"/>
  <c r="J1022" i="1"/>
  <c r="J1014" i="1"/>
  <c r="J1006" i="1"/>
  <c r="J998" i="1"/>
  <c r="J990" i="1"/>
  <c r="J982" i="1"/>
  <c r="J974" i="1"/>
  <c r="J966" i="1"/>
  <c r="J958" i="1"/>
  <c r="J950" i="1"/>
  <c r="J942" i="1"/>
  <c r="J934" i="1"/>
  <c r="J926" i="1"/>
  <c r="J918" i="1"/>
  <c r="J910" i="1"/>
  <c r="J902" i="1"/>
  <c r="J894" i="1"/>
  <c r="J886" i="1"/>
  <c r="J878" i="1"/>
  <c r="J870" i="1"/>
  <c r="J862" i="1"/>
  <c r="J846" i="1"/>
  <c r="J838" i="1"/>
  <c r="J830" i="1"/>
  <c r="J814" i="1"/>
  <c r="J806" i="1"/>
  <c r="J790" i="1"/>
  <c r="J782" i="1"/>
  <c r="J774" i="1"/>
  <c r="J766" i="1"/>
  <c r="J758" i="1"/>
  <c r="J750" i="1"/>
  <c r="J742" i="1"/>
  <c r="J734" i="1"/>
  <c r="J726" i="1"/>
  <c r="J718" i="1"/>
  <c r="J710" i="1"/>
  <c r="J853" i="1"/>
  <c r="J845" i="1"/>
  <c r="J837" i="1"/>
  <c r="J829" i="1"/>
  <c r="J821" i="1"/>
  <c r="J813" i="1"/>
  <c r="J797" i="1"/>
  <c r="J789" i="1"/>
  <c r="J781" i="1"/>
  <c r="J773" i="1"/>
  <c r="J765" i="1"/>
  <c r="J757" i="1"/>
  <c r="J749" i="1"/>
  <c r="J741" i="1"/>
  <c r="J733" i="1"/>
  <c r="J725" i="1"/>
  <c r="J717" i="1"/>
  <c r="J709" i="1"/>
  <c r="J701" i="1"/>
  <c r="J693" i="1"/>
  <c r="J685" i="1"/>
  <c r="J677" i="1"/>
  <c r="J669" i="1"/>
  <c r="J661" i="1"/>
  <c r="J653" i="1"/>
  <c r="J645" i="1"/>
  <c r="J637" i="1"/>
  <c r="J629" i="1"/>
  <c r="J621" i="1"/>
  <c r="J613" i="1"/>
  <c r="J605" i="1"/>
  <c r="J597" i="1"/>
  <c r="J589" i="1"/>
  <c r="J581" i="1"/>
  <c r="J573" i="1"/>
  <c r="J565" i="1"/>
  <c r="J557" i="1"/>
  <c r="J549" i="1"/>
  <c r="J541" i="1"/>
  <c r="J533" i="1"/>
  <c r="J525" i="1"/>
  <c r="J517" i="1"/>
  <c r="J501" i="1"/>
  <c r="J493" i="1"/>
  <c r="J485" i="1"/>
  <c r="J477" i="1"/>
  <c r="J469" i="1"/>
  <c r="J461" i="1"/>
  <c r="J453" i="1"/>
  <c r="J445" i="1"/>
  <c r="J429" i="1"/>
  <c r="J421" i="1"/>
  <c r="J413" i="1"/>
  <c r="J405" i="1"/>
  <c r="J397" i="1"/>
  <c r="J389" i="1"/>
  <c r="J381" i="1"/>
  <c r="J373" i="1"/>
  <c r="J365" i="1"/>
  <c r="J357" i="1"/>
  <c r="J341" i="1"/>
  <c r="J333" i="1"/>
  <c r="J325" i="1"/>
  <c r="J317" i="1"/>
  <c r="J309" i="1"/>
  <c r="J301" i="1"/>
  <c r="J293" i="1"/>
  <c r="J285" i="1"/>
  <c r="J277" i="1"/>
  <c r="J269" i="1"/>
  <c r="J261" i="1"/>
  <c r="J253" i="1"/>
  <c r="J245" i="1"/>
  <c r="J229" i="1"/>
  <c r="J213" i="1"/>
  <c r="J205" i="1"/>
  <c r="J197" i="1"/>
  <c r="J189" i="1"/>
  <c r="J181" i="1"/>
  <c r="J1348" i="1"/>
  <c r="J1340" i="1"/>
  <c r="J1332" i="1"/>
  <c r="J1324" i="1"/>
  <c r="J1316" i="1"/>
  <c r="J1308" i="1"/>
  <c r="J1300" i="1"/>
  <c r="J1292" i="1"/>
  <c r="J1284" i="1"/>
  <c r="J1276" i="1"/>
  <c r="J1268" i="1"/>
  <c r="J1252" i="1"/>
  <c r="J1244" i="1"/>
  <c r="J1236" i="1"/>
  <c r="J1220" i="1"/>
  <c r="J1204" i="1"/>
  <c r="J1196" i="1"/>
  <c r="J1188" i="1"/>
  <c r="J1180" i="1"/>
  <c r="J1172" i="1"/>
  <c r="J1164" i="1"/>
  <c r="J1156" i="1"/>
  <c r="J1148" i="1"/>
  <c r="J1140" i="1"/>
  <c r="J1132" i="1"/>
  <c r="J1124" i="1"/>
  <c r="J1116" i="1"/>
  <c r="J1108" i="1"/>
  <c r="J1100" i="1"/>
  <c r="J1092" i="1"/>
  <c r="J1084" i="1"/>
  <c r="J1076" i="1"/>
  <c r="J1068" i="1"/>
  <c r="J1060" i="1"/>
  <c r="J1052" i="1"/>
  <c r="J1036" i="1"/>
  <c r="J1028" i="1"/>
  <c r="J1020" i="1"/>
  <c r="J1004" i="1"/>
  <c r="J996" i="1"/>
  <c r="J988" i="1"/>
  <c r="J980" i="1"/>
  <c r="J964" i="1"/>
  <c r="J956" i="1"/>
  <c r="J948" i="1"/>
  <c r="J940" i="1"/>
  <c r="J932" i="1"/>
  <c r="J924" i="1"/>
  <c r="J916" i="1"/>
  <c r="J908" i="1"/>
  <c r="J900" i="1"/>
  <c r="J892" i="1"/>
  <c r="J884" i="1"/>
  <c r="J876" i="1"/>
  <c r="J868" i="1"/>
  <c r="J860" i="1"/>
  <c r="J852" i="1"/>
  <c r="J844" i="1"/>
  <c r="J836" i="1"/>
  <c r="J828" i="1"/>
  <c r="J820" i="1"/>
  <c r="J812" i="1"/>
  <c r="J804" i="1"/>
  <c r="J796" i="1"/>
  <c r="J788" i="1"/>
  <c r="J780" i="1"/>
  <c r="J772" i="1"/>
  <c r="J764" i="1"/>
  <c r="J756" i="1"/>
  <c r="J748" i="1"/>
  <c r="J740" i="1"/>
  <c r="J732" i="1"/>
  <c r="J724" i="1"/>
  <c r="J716" i="1"/>
  <c r="J1323" i="1"/>
  <c r="J1315" i="1"/>
  <c r="J1307" i="1"/>
  <c r="J1299" i="1"/>
  <c r="J1291" i="1"/>
  <c r="J1275" i="1"/>
  <c r="J1259" i="1"/>
  <c r="J1243" i="1"/>
  <c r="J1235" i="1"/>
  <c r="J1227" i="1"/>
  <c r="J1219" i="1"/>
  <c r="J1211" i="1"/>
  <c r="J1203" i="1"/>
  <c r="J1195" i="1"/>
  <c r="J1187" i="1"/>
  <c r="J1179" i="1"/>
  <c r="J1171" i="1"/>
  <c r="J1163" i="1"/>
  <c r="J1155" i="1"/>
  <c r="J1147" i="1"/>
  <c r="J1139" i="1"/>
  <c r="J1131" i="1"/>
  <c r="J1123" i="1"/>
  <c r="J1115" i="1"/>
  <c r="J1107" i="1"/>
  <c r="J1099" i="1"/>
  <c r="J1091" i="1"/>
  <c r="J1083" i="1"/>
  <c r="J1067" i="1"/>
  <c r="J1059" i="1"/>
  <c r="J1051" i="1"/>
  <c r="J1043" i="1"/>
  <c r="J1035" i="1"/>
  <c r="J1027" i="1"/>
  <c r="J1019" i="1"/>
  <c r="J1011" i="1"/>
  <c r="J1003" i="1"/>
  <c r="J995" i="1"/>
  <c r="J987" i="1"/>
  <c r="J979" i="1"/>
  <c r="J971" i="1"/>
  <c r="J963" i="1"/>
  <c r="J955" i="1"/>
  <c r="J947" i="1"/>
  <c r="J939" i="1"/>
  <c r="J931" i="1"/>
  <c r="J923" i="1"/>
  <c r="J915" i="1"/>
  <c r="J907" i="1"/>
  <c r="J899" i="1"/>
  <c r="J891" i="1"/>
  <c r="J883" i="1"/>
  <c r="J875" i="1"/>
  <c r="J867" i="1"/>
  <c r="J859" i="1"/>
  <c r="J851" i="1"/>
  <c r="J843" i="1"/>
  <c r="J835" i="1"/>
  <c r="J827" i="1"/>
  <c r="J819" i="1"/>
  <c r="J811" i="1"/>
  <c r="J803" i="1"/>
  <c r="J795" i="1"/>
  <c r="J787" i="1"/>
  <c r="J779" i="1"/>
  <c r="J771" i="1"/>
  <c r="J763" i="1"/>
  <c r="J755" i="1"/>
  <c r="J747" i="1"/>
  <c r="J739" i="1"/>
  <c r="J731" i="1"/>
  <c r="J723" i="1"/>
  <c r="J715" i="1"/>
  <c r="J707" i="1"/>
  <c r="J714" i="1"/>
  <c r="J706" i="1"/>
  <c r="J698" i="1"/>
  <c r="J690" i="1"/>
  <c r="J682" i="1"/>
  <c r="J674" i="1"/>
  <c r="J658" i="1"/>
  <c r="J650" i="1"/>
  <c r="J626" i="1"/>
  <c r="J618" i="1"/>
  <c r="J610" i="1"/>
  <c r="J602" i="1"/>
  <c r="J594" i="1"/>
  <c r="J586" i="1"/>
  <c r="J578" i="1"/>
  <c r="J570" i="1"/>
  <c r="J562" i="1"/>
  <c r="J554" i="1"/>
  <c r="J546" i="1"/>
  <c r="J530" i="1"/>
  <c r="J522" i="1"/>
  <c r="J514" i="1"/>
  <c r="J506" i="1"/>
  <c r="J498" i="1"/>
  <c r="J490" i="1"/>
  <c r="J482" i="1"/>
  <c r="J474" i="1"/>
  <c r="J466" i="1"/>
  <c r="J458" i="1"/>
  <c r="J450" i="1"/>
  <c r="J442" i="1"/>
  <c r="J434" i="1"/>
  <c r="J426" i="1"/>
  <c r="J418" i="1"/>
  <c r="J402" i="1"/>
  <c r="J394" i="1"/>
  <c r="J386" i="1"/>
  <c r="J378" i="1"/>
  <c r="J370" i="1"/>
  <c r="J362" i="1"/>
  <c r="J354" i="1"/>
  <c r="J338" i="1"/>
  <c r="J330" i="1"/>
  <c r="J322" i="1"/>
  <c r="J314" i="1"/>
  <c r="J306" i="1"/>
  <c r="J298" i="1"/>
  <c r="J290" i="1"/>
  <c r="J282" i="1"/>
  <c r="J274" i="1"/>
  <c r="J266" i="1"/>
  <c r="J258" i="1"/>
  <c r="J250" i="1"/>
  <c r="J242" i="1"/>
  <c r="J234" i="1"/>
  <c r="J226" i="1"/>
  <c r="J218" i="1"/>
  <c r="J210" i="1"/>
  <c r="J202" i="1"/>
  <c r="J194" i="1"/>
  <c r="J178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0" i="1"/>
  <c r="J42" i="1"/>
  <c r="J705" i="1"/>
  <c r="J697" i="1"/>
  <c r="J689" i="1"/>
  <c r="J681" i="1"/>
  <c r="J673" i="1"/>
  <c r="J665" i="1"/>
  <c r="J657" i="1"/>
  <c r="J649" i="1"/>
  <c r="J641" i="1"/>
  <c r="J633" i="1"/>
  <c r="J625" i="1"/>
  <c r="J617" i="1"/>
  <c r="J609" i="1"/>
  <c r="J601" i="1"/>
  <c r="J593" i="1"/>
  <c r="J585" i="1"/>
  <c r="J577" i="1"/>
  <c r="J569" i="1"/>
  <c r="J561" i="1"/>
  <c r="J553" i="1"/>
  <c r="J545" i="1"/>
  <c r="J537" i="1"/>
  <c r="J529" i="1"/>
  <c r="J521" i="1"/>
  <c r="J513" i="1"/>
  <c r="J505" i="1"/>
  <c r="J497" i="1"/>
  <c r="J489" i="1"/>
  <c r="J481" i="1"/>
  <c r="J473" i="1"/>
  <c r="J465" i="1"/>
  <c r="J457" i="1"/>
  <c r="J449" i="1"/>
  <c r="J441" i="1"/>
  <c r="J433" i="1"/>
  <c r="J425" i="1"/>
  <c r="J409" i="1"/>
  <c r="J401" i="1"/>
  <c r="J393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702" i="1"/>
  <c r="J694" i="1"/>
  <c r="J686" i="1"/>
  <c r="J678" i="1"/>
  <c r="J670" i="1"/>
  <c r="J662" i="1"/>
  <c r="J654" i="1"/>
  <c r="J646" i="1"/>
  <c r="J638" i="1"/>
  <c r="J630" i="1"/>
  <c r="J622" i="1"/>
  <c r="J614" i="1"/>
  <c r="J606" i="1"/>
  <c r="J598" i="1"/>
  <c r="J590" i="1"/>
  <c r="J582" i="1"/>
  <c r="J574" i="1"/>
  <c r="J566" i="1"/>
  <c r="J558" i="1"/>
  <c r="J550" i="1"/>
  <c r="J542" i="1"/>
  <c r="J534" i="1"/>
  <c r="J526" i="1"/>
  <c r="J518" i="1"/>
  <c r="J510" i="1"/>
  <c r="J502" i="1"/>
  <c r="J494" i="1"/>
  <c r="J486" i="1"/>
  <c r="J478" i="1"/>
  <c r="J470" i="1"/>
  <c r="J462" i="1"/>
  <c r="J454" i="1"/>
  <c r="J446" i="1"/>
  <c r="J438" i="1"/>
  <c r="J430" i="1"/>
  <c r="J422" i="1"/>
  <c r="J414" i="1"/>
  <c r="J406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173" i="1"/>
  <c r="J165" i="1"/>
  <c r="J157" i="1"/>
  <c r="J149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708" i="1"/>
  <c r="J700" i="1"/>
  <c r="J692" i="1"/>
  <c r="J684" i="1"/>
  <c r="J676" i="1"/>
  <c r="J668" i="1"/>
  <c r="J660" i="1"/>
  <c r="J652" i="1"/>
  <c r="J644" i="1"/>
  <c r="J636" i="1"/>
  <c r="J628" i="1"/>
  <c r="J620" i="1"/>
  <c r="J612" i="1"/>
  <c r="J604" i="1"/>
  <c r="J596" i="1"/>
  <c r="J588" i="1"/>
  <c r="J580" i="1"/>
  <c r="J572" i="1"/>
  <c r="J564" i="1"/>
  <c r="J556" i="1"/>
  <c r="J548" i="1"/>
  <c r="J540" i="1"/>
  <c r="J532" i="1"/>
  <c r="J524" i="1"/>
  <c r="J516" i="1"/>
  <c r="J508" i="1"/>
  <c r="J500" i="1"/>
  <c r="J492" i="1"/>
  <c r="J484" i="1"/>
  <c r="J476" i="1"/>
  <c r="J468" i="1"/>
  <c r="J460" i="1"/>
  <c r="J452" i="1"/>
  <c r="J444" i="1"/>
  <c r="J436" i="1"/>
  <c r="J428" i="1"/>
  <c r="J420" i="1"/>
  <c r="J412" i="1"/>
  <c r="J404" i="1"/>
  <c r="J396" i="1"/>
  <c r="J388" i="1"/>
  <c r="J380" i="1"/>
  <c r="J372" i="1"/>
  <c r="J356" i="1"/>
  <c r="J348" i="1"/>
  <c r="J340" i="1"/>
  <c r="J332" i="1"/>
  <c r="J324" i="1"/>
  <c r="J316" i="1"/>
  <c r="J308" i="1"/>
  <c r="J300" i="1"/>
  <c r="J284" i="1"/>
  <c r="J276" i="1"/>
  <c r="J268" i="1"/>
  <c r="J260" i="1"/>
  <c r="J252" i="1"/>
  <c r="J244" i="1"/>
  <c r="J236" i="1"/>
  <c r="J228" i="1"/>
  <c r="J220" i="1"/>
  <c r="J212" i="1"/>
  <c r="J204" i="1"/>
  <c r="J196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76" i="1"/>
  <c r="J68" i="1"/>
  <c r="J60" i="1"/>
  <c r="J52" i="1"/>
  <c r="J44" i="1"/>
  <c r="J36" i="1"/>
  <c r="J691" i="1"/>
  <c r="J675" i="1"/>
  <c r="J667" i="1"/>
  <c r="J659" i="1"/>
  <c r="J651" i="1"/>
  <c r="J643" i="1"/>
  <c r="J627" i="1"/>
  <c r="J619" i="1"/>
  <c r="J611" i="1"/>
  <c r="J603" i="1"/>
  <c r="J595" i="1"/>
  <c r="J587" i="1"/>
  <c r="J579" i="1"/>
  <c r="J571" i="1"/>
  <c r="J563" i="1"/>
  <c r="J555" i="1"/>
  <c r="J547" i="1"/>
  <c r="J539" i="1"/>
  <c r="J531" i="1"/>
  <c r="J523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83" i="1"/>
  <c r="J75" i="1"/>
  <c r="J67" i="1"/>
  <c r="J59" i="1"/>
  <c r="J51" i="1"/>
  <c r="J43" i="1"/>
  <c r="J35" i="1"/>
  <c r="J27" i="1"/>
  <c r="J19" i="1"/>
  <c r="J11" i="1"/>
  <c r="J3" i="1"/>
  <c r="J23" i="1"/>
  <c r="J15" i="1"/>
  <c r="J7" i="1"/>
  <c r="J38" i="1"/>
  <c r="J30" i="1"/>
  <c r="J22" i="1"/>
  <c r="J14" i="1"/>
  <c r="J6" i="1"/>
  <c r="J29" i="1"/>
  <c r="J21" i="1"/>
  <c r="J13" i="1"/>
  <c r="J5" i="1"/>
  <c r="J28" i="1"/>
  <c r="J20" i="1"/>
  <c r="J12" i="1"/>
  <c r="J4" i="1"/>
  <c r="J34" i="1"/>
  <c r="J26" i="1"/>
  <c r="J18" i="1"/>
  <c r="J10" i="1"/>
  <c r="J40" i="1"/>
  <c r="J32" i="1"/>
  <c r="J1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2" i="2"/>
  <c r="M129" i="1" l="1"/>
  <c r="M170" i="1"/>
  <c r="L188" i="1"/>
  <c r="L221" i="1"/>
  <c r="L251" i="1"/>
  <c r="L312" i="1"/>
  <c r="L346" i="1"/>
  <c r="L364" i="1"/>
  <c r="L385" i="1"/>
  <c r="M792" i="1"/>
  <c r="M805" i="1"/>
  <c r="M831" i="1"/>
  <c r="M882" i="1"/>
  <c r="M972" i="1"/>
  <c r="M1038" i="1"/>
  <c r="M1075" i="1"/>
  <c r="M1143" i="1"/>
  <c r="M1160" i="1"/>
  <c r="M1206" i="1"/>
  <c r="M1228" i="1"/>
  <c r="M1260" i="1"/>
  <c r="M1267" i="1"/>
  <c r="M1283" i="1"/>
  <c r="M1304" i="1"/>
  <c r="M1325" i="1"/>
  <c r="M1336" i="1"/>
  <c r="L1347" i="1"/>
  <c r="L1396" i="1"/>
  <c r="L1421" i="1"/>
  <c r="L1483" i="1"/>
  <c r="L1497" i="1"/>
  <c r="L1516" i="1"/>
  <c r="L1639" i="1"/>
  <c r="L1692" i="1"/>
  <c r="L1697" i="1"/>
  <c r="L1714" i="1"/>
  <c r="L1736" i="1"/>
  <c r="L1782" i="1"/>
  <c r="L1812" i="1"/>
  <c r="L1838" i="1"/>
  <c r="L1850" i="1"/>
  <c r="M188" i="1"/>
  <c r="M221" i="1"/>
  <c r="M251" i="1"/>
  <c r="M312" i="1"/>
  <c r="M346" i="1"/>
  <c r="M364" i="1"/>
  <c r="M385" i="1"/>
  <c r="L417" i="1"/>
  <c r="L439" i="1"/>
  <c r="L509" i="1"/>
  <c r="L535" i="1"/>
  <c r="L552" i="1"/>
  <c r="L634" i="1"/>
  <c r="L640" i="1"/>
  <c r="M1347" i="1"/>
  <c r="M1396" i="1"/>
  <c r="M1421" i="1"/>
  <c r="M1483" i="1"/>
  <c r="M1497" i="1"/>
  <c r="M1516" i="1"/>
  <c r="M1639" i="1"/>
  <c r="M1692" i="1"/>
  <c r="M1697" i="1"/>
  <c r="M1714" i="1"/>
  <c r="M1736" i="1"/>
  <c r="M1782" i="1"/>
  <c r="M1812" i="1"/>
  <c r="M1838" i="1"/>
  <c r="M1850" i="1"/>
  <c r="L1906" i="1"/>
  <c r="L1972" i="1"/>
  <c r="L2003" i="1"/>
  <c r="L2057" i="1"/>
  <c r="L2072" i="1"/>
  <c r="M437" i="1"/>
  <c r="M515" i="1"/>
  <c r="L642" i="1"/>
  <c r="L8" i="1"/>
  <c r="L58" i="1"/>
  <c r="M417" i="1"/>
  <c r="M439" i="1"/>
  <c r="M509" i="1"/>
  <c r="M535" i="1"/>
  <c r="M552" i="1"/>
  <c r="M634" i="1"/>
  <c r="M640" i="1"/>
  <c r="L666" i="1"/>
  <c r="L699" i="1"/>
  <c r="L785" i="1"/>
  <c r="M1906" i="1"/>
  <c r="M1972" i="1"/>
  <c r="M2003" i="1"/>
  <c r="M2057" i="1"/>
  <c r="M2072" i="1"/>
  <c r="M495" i="1"/>
  <c r="M635" i="1"/>
  <c r="L767" i="1"/>
  <c r="M2009" i="1"/>
  <c r="M8" i="1"/>
  <c r="M58" i="1"/>
  <c r="L91" i="1"/>
  <c r="L141" i="1"/>
  <c r="M666" i="1"/>
  <c r="M699" i="1"/>
  <c r="M785" i="1"/>
  <c r="L798" i="1"/>
  <c r="L822" i="1"/>
  <c r="L854" i="1"/>
  <c r="L912" i="1"/>
  <c r="L1012" i="1"/>
  <c r="L1044" i="1"/>
  <c r="L1128" i="1"/>
  <c r="L1157" i="1"/>
  <c r="L1181" i="1"/>
  <c r="L1212" i="1"/>
  <c r="L1251" i="1"/>
  <c r="L1265" i="1"/>
  <c r="L1269" i="1"/>
  <c r="L1296" i="1"/>
  <c r="L1317" i="1"/>
  <c r="L1335" i="1"/>
  <c r="L1344" i="1"/>
  <c r="M91" i="1"/>
  <c r="M141" i="1"/>
  <c r="L186" i="1"/>
  <c r="L216" i="1"/>
  <c r="L237" i="1"/>
  <c r="L292" i="1"/>
  <c r="L327" i="1"/>
  <c r="L349" i="1"/>
  <c r="L368" i="1"/>
  <c r="M798" i="1"/>
  <c r="M822" i="1"/>
  <c r="M854" i="1"/>
  <c r="M912" i="1"/>
  <c r="M1012" i="1"/>
  <c r="M1044" i="1"/>
  <c r="M1128" i="1"/>
  <c r="M1157" i="1"/>
  <c r="M1181" i="1"/>
  <c r="M1212" i="1"/>
  <c r="M1251" i="1"/>
  <c r="M1265" i="1"/>
  <c r="M1269" i="1"/>
  <c r="M1296" i="1"/>
  <c r="M1317" i="1"/>
  <c r="M1335" i="1"/>
  <c r="M1344" i="1"/>
  <c r="L1379" i="1"/>
  <c r="L1414" i="1"/>
  <c r="L1428" i="1"/>
  <c r="L1485" i="1"/>
  <c r="L1504" i="1"/>
  <c r="L1545" i="1"/>
  <c r="L1674" i="1"/>
  <c r="L1695" i="1"/>
  <c r="L1699" i="1"/>
  <c r="L1719" i="1"/>
  <c r="L1741" i="1"/>
  <c r="L1810" i="1"/>
  <c r="L1834" i="1"/>
  <c r="L1844" i="1"/>
  <c r="L1904" i="1"/>
  <c r="L84" i="1"/>
  <c r="M538" i="1"/>
  <c r="M2000" i="1"/>
  <c r="M186" i="1"/>
  <c r="M216" i="1"/>
  <c r="M237" i="1"/>
  <c r="M292" i="1"/>
  <c r="M327" i="1"/>
  <c r="M349" i="1"/>
  <c r="M368" i="1"/>
  <c r="L410" i="1"/>
  <c r="L437" i="1"/>
  <c r="L495" i="1"/>
  <c r="L515" i="1"/>
  <c r="L538" i="1"/>
  <c r="L575" i="1"/>
  <c r="L635" i="1"/>
  <c r="M1379" i="1"/>
  <c r="M1414" i="1"/>
  <c r="M1428" i="1"/>
  <c r="M1485" i="1"/>
  <c r="M1504" i="1"/>
  <c r="M1545" i="1"/>
  <c r="M1674" i="1"/>
  <c r="M1695" i="1"/>
  <c r="M1699" i="1"/>
  <c r="M1719" i="1"/>
  <c r="M1741" i="1"/>
  <c r="M1810" i="1"/>
  <c r="M1834" i="1"/>
  <c r="M1844" i="1"/>
  <c r="M1904" i="1"/>
  <c r="L1967" i="1"/>
  <c r="L2000" i="1"/>
  <c r="L2009" i="1"/>
  <c r="L2067" i="1"/>
  <c r="L24" i="1"/>
  <c r="M2067" i="1"/>
  <c r="M24" i="1"/>
  <c r="M84" i="1"/>
  <c r="L129" i="1"/>
  <c r="L170" i="1"/>
  <c r="M642" i="1"/>
  <c r="M683" i="1"/>
  <c r="M767" i="1"/>
  <c r="L792" i="1"/>
  <c r="L805" i="1"/>
  <c r="L831" i="1"/>
  <c r="L882" i="1"/>
  <c r="L972" i="1"/>
  <c r="L1038" i="1"/>
  <c r="L1075" i="1"/>
  <c r="L1143" i="1"/>
  <c r="L1160" i="1"/>
  <c r="L1206" i="1"/>
  <c r="L1228" i="1"/>
  <c r="L1260" i="1"/>
  <c r="L1267" i="1"/>
  <c r="L1283" i="1"/>
  <c r="L1304" i="1"/>
  <c r="L1325" i="1"/>
  <c r="L1336" i="1"/>
  <c r="M410" i="1"/>
  <c r="M575" i="1"/>
  <c r="L683" i="1"/>
  <c r="M1967" i="1"/>
  <c r="L2020" i="1"/>
  <c r="M3" i="1"/>
  <c r="M2047" i="1"/>
  <c r="M2039" i="1"/>
  <c r="M931" i="1"/>
  <c r="M2030" i="1"/>
  <c r="M1461" i="1"/>
  <c r="M1775" i="1"/>
  <c r="M1333" i="1"/>
  <c r="L852" i="1"/>
  <c r="M11" i="1"/>
  <c r="M19" i="1"/>
  <c r="M27" i="1"/>
  <c r="M35" i="1"/>
  <c r="M43" i="1"/>
  <c r="M51" i="1"/>
  <c r="M59" i="1"/>
  <c r="M67" i="1"/>
  <c r="M75" i="1"/>
  <c r="M83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43" i="1"/>
  <c r="M651" i="1"/>
  <c r="M659" i="1"/>
  <c r="M667" i="1"/>
  <c r="M675" i="1"/>
  <c r="M4" i="1"/>
  <c r="M12" i="1"/>
  <c r="M20" i="1"/>
  <c r="M28" i="1"/>
  <c r="M36" i="1"/>
  <c r="M44" i="1"/>
  <c r="M52" i="1"/>
  <c r="M60" i="1"/>
  <c r="M68" i="1"/>
  <c r="M76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300" i="1"/>
  <c r="M308" i="1"/>
  <c r="M316" i="1"/>
  <c r="M324" i="1"/>
  <c r="M332" i="1"/>
  <c r="M340" i="1"/>
  <c r="M348" i="1"/>
  <c r="M356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5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9" i="1"/>
  <c r="M157" i="1"/>
  <c r="M165" i="1"/>
  <c r="M173" i="1"/>
  <c r="M181" i="1"/>
  <c r="M189" i="1"/>
  <c r="M197" i="1"/>
  <c r="M205" i="1"/>
  <c r="M213" i="1"/>
  <c r="M229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57" i="1"/>
  <c r="M365" i="1"/>
  <c r="M373" i="1"/>
  <c r="M381" i="1"/>
  <c r="M389" i="1"/>
  <c r="M397" i="1"/>
  <c r="M405" i="1"/>
  <c r="M413" i="1"/>
  <c r="M421" i="1"/>
  <c r="M429" i="1"/>
  <c r="M445" i="1"/>
  <c r="M453" i="1"/>
  <c r="M461" i="1"/>
  <c r="M469" i="1"/>
  <c r="M477" i="1"/>
  <c r="M485" i="1"/>
  <c r="M493" i="1"/>
  <c r="M501" i="1"/>
  <c r="M517" i="1"/>
  <c r="M525" i="1"/>
  <c r="M533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" i="1"/>
  <c r="M32" i="1"/>
  <c r="M40" i="1"/>
  <c r="M48" i="1"/>
  <c r="M56" i="1"/>
  <c r="M64" i="1"/>
  <c r="M72" i="1"/>
  <c r="M80" i="1"/>
  <c r="M88" i="1"/>
  <c r="M96" i="1"/>
  <c r="M104" i="1"/>
  <c r="M112" i="1"/>
  <c r="M120" i="1"/>
  <c r="M128" i="1"/>
  <c r="M136" i="1"/>
  <c r="M144" i="1"/>
  <c r="M152" i="1"/>
  <c r="M160" i="1"/>
  <c r="M168" i="1"/>
  <c r="M176" i="1"/>
  <c r="M184" i="1"/>
  <c r="M192" i="1"/>
  <c r="M200" i="1"/>
  <c r="M208" i="1"/>
  <c r="M224" i="1"/>
  <c r="M232" i="1"/>
  <c r="M240" i="1"/>
  <c r="M248" i="1"/>
  <c r="M256" i="1"/>
  <c r="M264" i="1"/>
  <c r="M272" i="1"/>
  <c r="M280" i="1"/>
  <c r="M288" i="1"/>
  <c r="M296" i="1"/>
  <c r="M304" i="1"/>
  <c r="M320" i="1"/>
  <c r="M328" i="1"/>
  <c r="M336" i="1"/>
  <c r="M344" i="1"/>
  <c r="M352" i="1"/>
  <c r="M360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60" i="1"/>
  <c r="M568" i="1"/>
  <c r="M576" i="1"/>
  <c r="M584" i="1"/>
  <c r="M592" i="1"/>
  <c r="M600" i="1"/>
  <c r="M608" i="1"/>
  <c r="M616" i="1"/>
  <c r="M624" i="1"/>
  <c r="M632" i="1"/>
  <c r="M9" i="1"/>
  <c r="M41" i="1"/>
  <c r="M73" i="1"/>
  <c r="M105" i="1"/>
  <c r="M137" i="1"/>
  <c r="M167" i="1"/>
  <c r="M209" i="1"/>
  <c r="M231" i="1"/>
  <c r="M250" i="1"/>
  <c r="M273" i="1"/>
  <c r="M295" i="1"/>
  <c r="M314" i="1"/>
  <c r="M337" i="1"/>
  <c r="M359" i="1"/>
  <c r="M378" i="1"/>
  <c r="M401" i="1"/>
  <c r="M423" i="1"/>
  <c r="M442" i="1"/>
  <c r="M465" i="1"/>
  <c r="M487" i="1"/>
  <c r="M506" i="1"/>
  <c r="M529" i="1"/>
  <c r="M551" i="1"/>
  <c r="M570" i="1"/>
  <c r="M593" i="1"/>
  <c r="M615" i="1"/>
  <c r="M648" i="1"/>
  <c r="M657" i="1"/>
  <c r="M676" i="1"/>
  <c r="M684" i="1"/>
  <c r="M692" i="1"/>
  <c r="M700" i="1"/>
  <c r="M708" i="1"/>
  <c r="M716" i="1"/>
  <c r="M724" i="1"/>
  <c r="M732" i="1"/>
  <c r="M740" i="1"/>
  <c r="M748" i="1"/>
  <c r="M756" i="1"/>
  <c r="M764" i="1"/>
  <c r="M772" i="1"/>
  <c r="M780" i="1"/>
  <c r="M788" i="1"/>
  <c r="M796" i="1"/>
  <c r="M804" i="1"/>
  <c r="M812" i="1"/>
  <c r="M820" i="1"/>
  <c r="M828" i="1"/>
  <c r="M836" i="1"/>
  <c r="M844" i="1"/>
  <c r="M852" i="1"/>
  <c r="M860" i="1"/>
  <c r="M868" i="1"/>
  <c r="M876" i="1"/>
  <c r="M884" i="1"/>
  <c r="M892" i="1"/>
  <c r="M900" i="1"/>
  <c r="M908" i="1"/>
  <c r="M916" i="1"/>
  <c r="M924" i="1"/>
  <c r="M932" i="1"/>
  <c r="M940" i="1"/>
  <c r="M948" i="1"/>
  <c r="M956" i="1"/>
  <c r="M10" i="1"/>
  <c r="M42" i="1"/>
  <c r="M74" i="1"/>
  <c r="M106" i="1"/>
  <c r="M138" i="1"/>
  <c r="M169" i="1"/>
  <c r="M191" i="1"/>
  <c r="M210" i="1"/>
  <c r="M233" i="1"/>
  <c r="M255" i="1"/>
  <c r="M274" i="1"/>
  <c r="M297" i="1"/>
  <c r="M319" i="1"/>
  <c r="M338" i="1"/>
  <c r="M361" i="1"/>
  <c r="M383" i="1"/>
  <c r="M402" i="1"/>
  <c r="M425" i="1"/>
  <c r="M447" i="1"/>
  <c r="M466" i="1"/>
  <c r="M489" i="1"/>
  <c r="M511" i="1"/>
  <c r="M530" i="1"/>
  <c r="M553" i="1"/>
  <c r="M594" i="1"/>
  <c r="M617" i="1"/>
  <c r="M639" i="1"/>
  <c r="M649" i="1"/>
  <c r="M658" i="1"/>
  <c r="M668" i="1"/>
  <c r="M677" i="1"/>
  <c r="M685" i="1"/>
  <c r="M693" i="1"/>
  <c r="M701" i="1"/>
  <c r="M709" i="1"/>
  <c r="M717" i="1"/>
  <c r="M725" i="1"/>
  <c r="M733" i="1"/>
  <c r="M741" i="1"/>
  <c r="M749" i="1"/>
  <c r="M757" i="1"/>
  <c r="M765" i="1"/>
  <c r="M773" i="1"/>
  <c r="M781" i="1"/>
  <c r="M789" i="1"/>
  <c r="M797" i="1"/>
  <c r="M813" i="1"/>
  <c r="M821" i="1"/>
  <c r="M829" i="1"/>
  <c r="M837" i="1"/>
  <c r="M845" i="1"/>
  <c r="M853" i="1"/>
  <c r="M861" i="1"/>
  <c r="M869" i="1"/>
  <c r="M877" i="1"/>
  <c r="M885" i="1"/>
  <c r="M893" i="1"/>
  <c r="M901" i="1"/>
  <c r="M909" i="1"/>
  <c r="M917" i="1"/>
  <c r="M925" i="1"/>
  <c r="M933" i="1"/>
  <c r="M941" i="1"/>
  <c r="M949" i="1"/>
  <c r="M957" i="1"/>
  <c r="M965" i="1"/>
  <c r="M973" i="1"/>
  <c r="M981" i="1"/>
  <c r="M989" i="1"/>
  <c r="M997" i="1"/>
  <c r="M1005" i="1"/>
  <c r="M1013" i="1"/>
  <c r="M1021" i="1"/>
  <c r="M1029" i="1"/>
  <c r="M1037" i="1"/>
  <c r="M1045" i="1"/>
  <c r="M1053" i="1"/>
  <c r="M1061" i="1"/>
  <c r="M1069" i="1"/>
  <c r="M1077" i="1"/>
  <c r="M1085" i="1"/>
  <c r="M1093" i="1"/>
  <c r="M1101" i="1"/>
  <c r="M17" i="1"/>
  <c r="M49" i="1"/>
  <c r="M81" i="1"/>
  <c r="M113" i="1"/>
  <c r="M145" i="1"/>
  <c r="M193" i="1"/>
  <c r="M215" i="1"/>
  <c r="M234" i="1"/>
  <c r="M257" i="1"/>
  <c r="M279" i="1"/>
  <c r="M298" i="1"/>
  <c r="M321" i="1"/>
  <c r="M343" i="1"/>
  <c r="M362" i="1"/>
  <c r="M407" i="1"/>
  <c r="M426" i="1"/>
  <c r="M449" i="1"/>
  <c r="M471" i="1"/>
  <c r="M490" i="1"/>
  <c r="M513" i="1"/>
  <c r="M554" i="1"/>
  <c r="M577" i="1"/>
  <c r="M599" i="1"/>
  <c r="M618" i="1"/>
  <c r="M641" i="1"/>
  <c r="M650" i="1"/>
  <c r="M660" i="1"/>
  <c r="M669" i="1"/>
  <c r="M678" i="1"/>
  <c r="M686" i="1"/>
  <c r="M694" i="1"/>
  <c r="M702" i="1"/>
  <c r="M710" i="1"/>
  <c r="M718" i="1"/>
  <c r="M726" i="1"/>
  <c r="M734" i="1"/>
  <c r="M742" i="1"/>
  <c r="M750" i="1"/>
  <c r="M758" i="1"/>
  <c r="M766" i="1"/>
  <c r="M774" i="1"/>
  <c r="M782" i="1"/>
  <c r="M790" i="1"/>
  <c r="M806" i="1"/>
  <c r="M814" i="1"/>
  <c r="M830" i="1"/>
  <c r="M838" i="1"/>
  <c r="M846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46" i="1"/>
  <c r="M1054" i="1"/>
  <c r="M1062" i="1"/>
  <c r="M1070" i="1"/>
  <c r="M1078" i="1"/>
  <c r="M1086" i="1"/>
  <c r="M1094" i="1"/>
  <c r="M18" i="1"/>
  <c r="M50" i="1"/>
  <c r="M82" i="1"/>
  <c r="M114" i="1"/>
  <c r="M146" i="1"/>
  <c r="M175" i="1"/>
  <c r="M194" i="1"/>
  <c r="M217" i="1"/>
  <c r="M239" i="1"/>
  <c r="M258" i="1"/>
  <c r="M281" i="1"/>
  <c r="M303" i="1"/>
  <c r="M322" i="1"/>
  <c r="M345" i="1"/>
  <c r="M367" i="1"/>
  <c r="M386" i="1"/>
  <c r="M409" i="1"/>
  <c r="M431" i="1"/>
  <c r="M450" i="1"/>
  <c r="M473" i="1"/>
  <c r="M514" i="1"/>
  <c r="M537" i="1"/>
  <c r="M559" i="1"/>
  <c r="M578" i="1"/>
  <c r="M601" i="1"/>
  <c r="M623" i="1"/>
  <c r="M652" i="1"/>
  <c r="M661" i="1"/>
  <c r="M670" i="1"/>
  <c r="M679" i="1"/>
  <c r="M687" i="1"/>
  <c r="M695" i="1"/>
  <c r="M703" i="1"/>
  <c r="M711" i="1"/>
  <c r="M719" i="1"/>
  <c r="M727" i="1"/>
  <c r="M735" i="1"/>
  <c r="M743" i="1"/>
  <c r="M751" i="1"/>
  <c r="M759" i="1"/>
  <c r="M775" i="1"/>
  <c r="M783" i="1"/>
  <c r="M791" i="1"/>
  <c r="M799" i="1"/>
  <c r="M807" i="1"/>
  <c r="M815" i="1"/>
  <c r="M823" i="1"/>
  <c r="M839" i="1"/>
  <c r="M847" i="1"/>
  <c r="M855" i="1"/>
  <c r="M863" i="1"/>
  <c r="M871" i="1"/>
  <c r="M879" i="1"/>
  <c r="M887" i="1"/>
  <c r="M895" i="1"/>
  <c r="M903" i="1"/>
  <c r="M911" i="1"/>
  <c r="M919" i="1"/>
  <c r="M927" i="1"/>
  <c r="M935" i="1"/>
  <c r="M943" i="1"/>
  <c r="M951" i="1"/>
  <c r="M959" i="1"/>
  <c r="M25" i="1"/>
  <c r="M57" i="1"/>
  <c r="M89" i="1"/>
  <c r="M121" i="1"/>
  <c r="M153" i="1"/>
  <c r="M177" i="1"/>
  <c r="M199" i="1"/>
  <c r="M218" i="1"/>
  <c r="M241" i="1"/>
  <c r="M263" i="1"/>
  <c r="M282" i="1"/>
  <c r="M305" i="1"/>
  <c r="M369" i="1"/>
  <c r="M391" i="1"/>
  <c r="M433" i="1"/>
  <c r="M455" i="1"/>
  <c r="M474" i="1"/>
  <c r="M497" i="1"/>
  <c r="M519" i="1"/>
  <c r="M561" i="1"/>
  <c r="M583" i="1"/>
  <c r="M602" i="1"/>
  <c r="M625" i="1"/>
  <c r="M644" i="1"/>
  <c r="M653" i="1"/>
  <c r="M662" i="1"/>
  <c r="M671" i="1"/>
  <c r="M680" i="1"/>
  <c r="M688" i="1"/>
  <c r="M696" i="1"/>
  <c r="M704" i="1"/>
  <c r="M712" i="1"/>
  <c r="M720" i="1"/>
  <c r="M728" i="1"/>
  <c r="M736" i="1"/>
  <c r="M744" i="1"/>
  <c r="M752" i="1"/>
  <c r="M760" i="1"/>
  <c r="M768" i="1"/>
  <c r="M776" i="1"/>
  <c r="M784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040" i="1"/>
  <c r="M1048" i="1"/>
  <c r="M1056" i="1"/>
  <c r="M1064" i="1"/>
  <c r="M1072" i="1"/>
  <c r="M1080" i="1"/>
  <c r="M1088" i="1"/>
  <c r="M1096" i="1"/>
  <c r="M1104" i="1"/>
  <c r="M26" i="1"/>
  <c r="M90" i="1"/>
  <c r="M122" i="1"/>
  <c r="M154" i="1"/>
  <c r="M178" i="1"/>
  <c r="M201" i="1"/>
  <c r="M223" i="1"/>
  <c r="M242" i="1"/>
  <c r="M265" i="1"/>
  <c r="M287" i="1"/>
  <c r="M306" i="1"/>
  <c r="M329" i="1"/>
  <c r="M351" i="1"/>
  <c r="M370" i="1"/>
  <c r="M393" i="1"/>
  <c r="M415" i="1"/>
  <c r="M434" i="1"/>
  <c r="M457" i="1"/>
  <c r="M479" i="1"/>
  <c r="M498" i="1"/>
  <c r="M521" i="1"/>
  <c r="M543" i="1"/>
  <c r="M562" i="1"/>
  <c r="M585" i="1"/>
  <c r="M607" i="1"/>
  <c r="M626" i="1"/>
  <c r="M645" i="1"/>
  <c r="M654" i="1"/>
  <c r="M663" i="1"/>
  <c r="M672" i="1"/>
  <c r="M681" i="1"/>
  <c r="M689" i="1"/>
  <c r="M697" i="1"/>
  <c r="M705" i="1"/>
  <c r="M713" i="1"/>
  <c r="M721" i="1"/>
  <c r="M729" i="1"/>
  <c r="M737" i="1"/>
  <c r="M745" i="1"/>
  <c r="M753" i="1"/>
  <c r="M761" i="1"/>
  <c r="M769" i="1"/>
  <c r="M777" i="1"/>
  <c r="M793" i="1"/>
  <c r="M801" i="1"/>
  <c r="M809" i="1"/>
  <c r="M817" i="1"/>
  <c r="M825" i="1"/>
  <c r="M833" i="1"/>
  <c r="M841" i="1"/>
  <c r="M849" i="1"/>
  <c r="M857" i="1"/>
  <c r="M865" i="1"/>
  <c r="M873" i="1"/>
  <c r="M881" i="1"/>
  <c r="M889" i="1"/>
  <c r="M897" i="1"/>
  <c r="M905" i="1"/>
  <c r="M913" i="1"/>
  <c r="M921" i="1"/>
  <c r="M929" i="1"/>
  <c r="M937" i="1"/>
  <c r="M945" i="1"/>
  <c r="M953" i="1"/>
  <c r="M961" i="1"/>
  <c r="M969" i="1"/>
  <c r="M977" i="1"/>
  <c r="M985" i="1"/>
  <c r="M993" i="1"/>
  <c r="M1001" i="1"/>
  <c r="M1009" i="1"/>
  <c r="M1017" i="1"/>
  <c r="M1025" i="1"/>
  <c r="M1033" i="1"/>
  <c r="M1041" i="1"/>
  <c r="M1049" i="1"/>
  <c r="M1057" i="1"/>
  <c r="M1065" i="1"/>
  <c r="M1073" i="1"/>
  <c r="M1081" i="1"/>
  <c r="M1089" i="1"/>
  <c r="M33" i="1"/>
  <c r="M161" i="1"/>
  <c r="M247" i="1"/>
  <c r="M330" i="1"/>
  <c r="M503" i="1"/>
  <c r="M586" i="1"/>
  <c r="M655" i="1"/>
  <c r="M690" i="1"/>
  <c r="M722" i="1"/>
  <c r="M754" i="1"/>
  <c r="M786" i="1"/>
  <c r="M818" i="1"/>
  <c r="M850" i="1"/>
  <c r="M914" i="1"/>
  <c r="M946" i="1"/>
  <c r="M970" i="1"/>
  <c r="M986" i="1"/>
  <c r="M1002" i="1"/>
  <c r="M1018" i="1"/>
  <c r="M1034" i="1"/>
  <c r="M1050" i="1"/>
  <c r="M1066" i="1"/>
  <c r="M1082" i="1"/>
  <c r="M1097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9" i="1"/>
  <c r="M1275" i="1"/>
  <c r="M34" i="1"/>
  <c r="M162" i="1"/>
  <c r="M249" i="1"/>
  <c r="M335" i="1"/>
  <c r="M418" i="1"/>
  <c r="M505" i="1"/>
  <c r="M591" i="1"/>
  <c r="M656" i="1"/>
  <c r="M691" i="1"/>
  <c r="M723" i="1"/>
  <c r="M755" i="1"/>
  <c r="M787" i="1"/>
  <c r="M819" i="1"/>
  <c r="M851" i="1"/>
  <c r="M883" i="1"/>
  <c r="M915" i="1"/>
  <c r="M947" i="1"/>
  <c r="M971" i="1"/>
  <c r="M987" i="1"/>
  <c r="M1003" i="1"/>
  <c r="M1019" i="1"/>
  <c r="M1035" i="1"/>
  <c r="M1051" i="1"/>
  <c r="M1067" i="1"/>
  <c r="M1083" i="1"/>
  <c r="M1098" i="1"/>
  <c r="M1108" i="1"/>
  <c r="M1116" i="1"/>
  <c r="M1124" i="1"/>
  <c r="M1132" i="1"/>
  <c r="M1140" i="1"/>
  <c r="M1148" i="1"/>
  <c r="M1156" i="1"/>
  <c r="M1164" i="1"/>
  <c r="M1172" i="1"/>
  <c r="M1180" i="1"/>
  <c r="M1188" i="1"/>
  <c r="M1196" i="1"/>
  <c r="M1204" i="1"/>
  <c r="M1220" i="1"/>
  <c r="M1236" i="1"/>
  <c r="M1244" i="1"/>
  <c r="M1252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1388" i="1"/>
  <c r="M1404" i="1"/>
  <c r="M1412" i="1"/>
  <c r="M1420" i="1"/>
  <c r="M1436" i="1"/>
  <c r="M1444" i="1"/>
  <c r="M1452" i="1"/>
  <c r="M1460" i="1"/>
  <c r="M1468" i="1"/>
  <c r="M1476" i="1"/>
  <c r="M1484" i="1"/>
  <c r="M1492" i="1"/>
  <c r="M1500" i="1"/>
  <c r="M1508" i="1"/>
  <c r="M1524" i="1"/>
  <c r="M1532" i="1"/>
  <c r="M1540" i="1"/>
  <c r="M1548" i="1"/>
  <c r="M1556" i="1"/>
  <c r="M1564" i="1"/>
  <c r="M1572" i="1"/>
  <c r="M65" i="1"/>
  <c r="M183" i="1"/>
  <c r="M266" i="1"/>
  <c r="M353" i="1"/>
  <c r="M522" i="1"/>
  <c r="M609" i="1"/>
  <c r="M664" i="1"/>
  <c r="M698" i="1"/>
  <c r="M730" i="1"/>
  <c r="M762" i="1"/>
  <c r="M794" i="1"/>
  <c r="M826" i="1"/>
  <c r="M858" i="1"/>
  <c r="M890" i="1"/>
  <c r="M922" i="1"/>
  <c r="M954" i="1"/>
  <c r="M988" i="1"/>
  <c r="M1004" i="1"/>
  <c r="M1020" i="1"/>
  <c r="M1036" i="1"/>
  <c r="M1052" i="1"/>
  <c r="M1068" i="1"/>
  <c r="M1084" i="1"/>
  <c r="M1099" i="1"/>
  <c r="M1109" i="1"/>
  <c r="M1117" i="1"/>
  <c r="M1125" i="1"/>
  <c r="M1133" i="1"/>
  <c r="M1141" i="1"/>
  <c r="M1149" i="1"/>
  <c r="M1165" i="1"/>
  <c r="M1173" i="1"/>
  <c r="M1189" i="1"/>
  <c r="M1197" i="1"/>
  <c r="M1205" i="1"/>
  <c r="M1213" i="1"/>
  <c r="M1221" i="1"/>
  <c r="M1229" i="1"/>
  <c r="M1237" i="1"/>
  <c r="M1245" i="1"/>
  <c r="M1253" i="1"/>
  <c r="M1261" i="1"/>
  <c r="M1277" i="1"/>
  <c r="M1285" i="1"/>
  <c r="M66" i="1"/>
  <c r="M185" i="1"/>
  <c r="M271" i="1"/>
  <c r="M354" i="1"/>
  <c r="M441" i="1"/>
  <c r="M527" i="1"/>
  <c r="M610" i="1"/>
  <c r="M665" i="1"/>
  <c r="M731" i="1"/>
  <c r="M763" i="1"/>
  <c r="M795" i="1"/>
  <c r="M827" i="1"/>
  <c r="M859" i="1"/>
  <c r="M891" i="1"/>
  <c r="M923" i="1"/>
  <c r="M955" i="1"/>
  <c r="M975" i="1"/>
  <c r="M991" i="1"/>
  <c r="M1007" i="1"/>
  <c r="M1023" i="1"/>
  <c r="M1039" i="1"/>
  <c r="M1055" i="1"/>
  <c r="M1071" i="1"/>
  <c r="M1087" i="1"/>
  <c r="M1100" i="1"/>
  <c r="M1110" i="1"/>
  <c r="M1118" i="1"/>
  <c r="M1126" i="1"/>
  <c r="M1134" i="1"/>
  <c r="M1142" i="1"/>
  <c r="M1150" i="1"/>
  <c r="M1158" i="1"/>
  <c r="M1166" i="1"/>
  <c r="M1174" i="1"/>
  <c r="M1182" i="1"/>
  <c r="M1190" i="1"/>
  <c r="M1198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1382" i="1"/>
  <c r="M1390" i="1"/>
  <c r="M1398" i="1"/>
  <c r="M1406" i="1"/>
  <c r="M1422" i="1"/>
  <c r="M1430" i="1"/>
  <c r="M1438" i="1"/>
  <c r="M1446" i="1"/>
  <c r="M1454" i="1"/>
  <c r="M1462" i="1"/>
  <c r="M1470" i="1"/>
  <c r="M1478" i="1"/>
  <c r="M1486" i="1"/>
  <c r="M1494" i="1"/>
  <c r="M1502" i="1"/>
  <c r="M1510" i="1"/>
  <c r="M1518" i="1"/>
  <c r="M1526" i="1"/>
  <c r="M1534" i="1"/>
  <c r="M1542" i="1"/>
  <c r="M1550" i="1"/>
  <c r="M1558" i="1"/>
  <c r="M1566" i="1"/>
  <c r="M1574" i="1"/>
  <c r="M97" i="1"/>
  <c r="M202" i="1"/>
  <c r="M289" i="1"/>
  <c r="M375" i="1"/>
  <c r="M458" i="1"/>
  <c r="M545" i="1"/>
  <c r="M631" i="1"/>
  <c r="M673" i="1"/>
  <c r="M706" i="1"/>
  <c r="M738" i="1"/>
  <c r="M770" i="1"/>
  <c r="M802" i="1"/>
  <c r="M834" i="1"/>
  <c r="M866" i="1"/>
  <c r="M898" i="1"/>
  <c r="M930" i="1"/>
  <c r="M962" i="1"/>
  <c r="M978" i="1"/>
  <c r="M994" i="1"/>
  <c r="M1010" i="1"/>
  <c r="M1026" i="1"/>
  <c r="M1042" i="1"/>
  <c r="M1058" i="1"/>
  <c r="M1074" i="1"/>
  <c r="M1090" i="1"/>
  <c r="M1102" i="1"/>
  <c r="M1111" i="1"/>
  <c r="M1119" i="1"/>
  <c r="M1127" i="1"/>
  <c r="M1135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30" i="1"/>
  <c r="M226" i="1"/>
  <c r="M313" i="1"/>
  <c r="M399" i="1"/>
  <c r="M482" i="1"/>
  <c r="M569" i="1"/>
  <c r="M647" i="1"/>
  <c r="M715" i="1"/>
  <c r="M747" i="1"/>
  <c r="M779" i="1"/>
  <c r="M811" i="1"/>
  <c r="M843" i="1"/>
  <c r="M875" i="1"/>
  <c r="M907" i="1"/>
  <c r="M939" i="1"/>
  <c r="M967" i="1"/>
  <c r="M983" i="1"/>
  <c r="M999" i="1"/>
  <c r="M1015" i="1"/>
  <c r="M1031" i="1"/>
  <c r="M1047" i="1"/>
  <c r="M1063" i="1"/>
  <c r="M1079" i="1"/>
  <c r="M1095" i="1"/>
  <c r="M1106" i="1"/>
  <c r="M1114" i="1"/>
  <c r="M1122" i="1"/>
  <c r="M1130" i="1"/>
  <c r="M113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1386" i="1"/>
  <c r="M1394" i="1"/>
  <c r="M1402" i="1"/>
  <c r="M1410" i="1"/>
  <c r="M1418" i="1"/>
  <c r="M1426" i="1"/>
  <c r="M1434" i="1"/>
  <c r="M1442" i="1"/>
  <c r="M1450" i="1"/>
  <c r="M1458" i="1"/>
  <c r="M1466" i="1"/>
  <c r="M1474" i="1"/>
  <c r="M1482" i="1"/>
  <c r="M1490" i="1"/>
  <c r="M1498" i="1"/>
  <c r="M1506" i="1"/>
  <c r="M1514" i="1"/>
  <c r="M1522" i="1"/>
  <c r="M1530" i="1"/>
  <c r="M1538" i="1"/>
  <c r="M1546" i="1"/>
  <c r="M1554" i="1"/>
  <c r="M1562" i="1"/>
  <c r="M1570" i="1"/>
  <c r="M98" i="1"/>
  <c r="M463" i="1"/>
  <c r="M707" i="1"/>
  <c r="M835" i="1"/>
  <c r="M963" i="1"/>
  <c r="M1027" i="1"/>
  <c r="M1091" i="1"/>
  <c r="M1192" i="1"/>
  <c r="M1224" i="1"/>
  <c r="M1256" i="1"/>
  <c r="M1288" i="1"/>
  <c r="M1320" i="1"/>
  <c r="M1352" i="1"/>
  <c r="M1368" i="1"/>
  <c r="M1384" i="1"/>
  <c r="M1400" i="1"/>
  <c r="M1416" i="1"/>
  <c r="M1432" i="1"/>
  <c r="M1448" i="1"/>
  <c r="M1464" i="1"/>
  <c r="M1480" i="1"/>
  <c r="M1496" i="1"/>
  <c r="M1512" i="1"/>
  <c r="M1528" i="1"/>
  <c r="M1544" i="1"/>
  <c r="M1560" i="1"/>
  <c r="M1576" i="1"/>
  <c r="M1584" i="1"/>
  <c r="M1592" i="1"/>
  <c r="M1600" i="1"/>
  <c r="M1608" i="1"/>
  <c r="M1616" i="1"/>
  <c r="M1624" i="1"/>
  <c r="M1632" i="1"/>
  <c r="M1640" i="1"/>
  <c r="M1648" i="1"/>
  <c r="M1656" i="1"/>
  <c r="M1664" i="1"/>
  <c r="M1672" i="1"/>
  <c r="M1680" i="1"/>
  <c r="M1688" i="1"/>
  <c r="M1696" i="1"/>
  <c r="M1704" i="1"/>
  <c r="M1712" i="1"/>
  <c r="M1720" i="1"/>
  <c r="M1728" i="1"/>
  <c r="M1744" i="1"/>
  <c r="M1752" i="1"/>
  <c r="M1760" i="1"/>
  <c r="M1768" i="1"/>
  <c r="M1776" i="1"/>
  <c r="M1784" i="1"/>
  <c r="M1792" i="1"/>
  <c r="M1800" i="1"/>
  <c r="M1808" i="1"/>
  <c r="M1816" i="1"/>
  <c r="M1824" i="1"/>
  <c r="M1832" i="1"/>
  <c r="M1840" i="1"/>
  <c r="M1848" i="1"/>
  <c r="M1856" i="1"/>
  <c r="M1864" i="1"/>
  <c r="M1872" i="1"/>
  <c r="M1880" i="1"/>
  <c r="M1888" i="1"/>
  <c r="M481" i="1"/>
  <c r="M714" i="1"/>
  <c r="M842" i="1"/>
  <c r="M964" i="1"/>
  <c r="M1028" i="1"/>
  <c r="M1092" i="1"/>
  <c r="M1129" i="1"/>
  <c r="M1161" i="1"/>
  <c r="M1193" i="1"/>
  <c r="M1225" i="1"/>
  <c r="M1257" i="1"/>
  <c r="M1289" i="1"/>
  <c r="M1305" i="1"/>
  <c r="M1321" i="1"/>
  <c r="M1337" i="1"/>
  <c r="M1353" i="1"/>
  <c r="M1369" i="1"/>
  <c r="M1385" i="1"/>
  <c r="M1401" i="1"/>
  <c r="M1417" i="1"/>
  <c r="M1433" i="1"/>
  <c r="M1449" i="1"/>
  <c r="M1465" i="1"/>
  <c r="M1481" i="1"/>
  <c r="M1513" i="1"/>
  <c r="M1529" i="1"/>
  <c r="M1561" i="1"/>
  <c r="M1577" i="1"/>
  <c r="M1585" i="1"/>
  <c r="M1593" i="1"/>
  <c r="M1601" i="1"/>
  <c r="M1609" i="1"/>
  <c r="M1617" i="1"/>
  <c r="M1625" i="1"/>
  <c r="M1633" i="1"/>
  <c r="M1641" i="1"/>
  <c r="M1649" i="1"/>
  <c r="M1657" i="1"/>
  <c r="M1665" i="1"/>
  <c r="M1673" i="1"/>
  <c r="M1681" i="1"/>
  <c r="M1689" i="1"/>
  <c r="M1705" i="1"/>
  <c r="M1713" i="1"/>
  <c r="M1721" i="1"/>
  <c r="M1729" i="1"/>
  <c r="M1737" i="1"/>
  <c r="M1745" i="1"/>
  <c r="M1753" i="1"/>
  <c r="M1761" i="1"/>
  <c r="M1769" i="1"/>
  <c r="M1777" i="1"/>
  <c r="M1785" i="1"/>
  <c r="M1793" i="1"/>
  <c r="M1801" i="1"/>
  <c r="M1809" i="1"/>
  <c r="M1817" i="1"/>
  <c r="M1825" i="1"/>
  <c r="M1833" i="1"/>
  <c r="M1841" i="1"/>
  <c r="M1849" i="1"/>
  <c r="M1857" i="1"/>
  <c r="M1865" i="1"/>
  <c r="M1873" i="1"/>
  <c r="M1881" i="1"/>
  <c r="M1889" i="1"/>
  <c r="M1897" i="1"/>
  <c r="M1905" i="1"/>
  <c r="M1913" i="1"/>
  <c r="M1921" i="1"/>
  <c r="M1929" i="1"/>
  <c r="M1937" i="1"/>
  <c r="M1945" i="1"/>
  <c r="M1953" i="1"/>
  <c r="M1961" i="1"/>
  <c r="M1969" i="1"/>
  <c r="M1977" i="1"/>
  <c r="M1985" i="1"/>
  <c r="M1993" i="1"/>
  <c r="M2001" i="1"/>
  <c r="M2017" i="1"/>
  <c r="M207" i="1"/>
  <c r="M546" i="1"/>
  <c r="M739" i="1"/>
  <c r="M867" i="1"/>
  <c r="M979" i="1"/>
  <c r="M1043" i="1"/>
  <c r="M1103" i="1"/>
  <c r="M1136" i="1"/>
  <c r="M1168" i="1"/>
  <c r="M1200" i="1"/>
  <c r="M1232" i="1"/>
  <c r="M1264" i="1"/>
  <c r="M1291" i="1"/>
  <c r="M1307" i="1"/>
  <c r="M1323" i="1"/>
  <c r="M1339" i="1"/>
  <c r="M1355" i="1"/>
  <c r="M1371" i="1"/>
  <c r="M1387" i="1"/>
  <c r="M1403" i="1"/>
  <c r="M1419" i="1"/>
  <c r="M1435" i="1"/>
  <c r="M1451" i="1"/>
  <c r="M1467" i="1"/>
  <c r="M1499" i="1"/>
  <c r="M1515" i="1"/>
  <c r="M1531" i="1"/>
  <c r="M1547" i="1"/>
  <c r="M1563" i="1"/>
  <c r="M1578" i="1"/>
  <c r="M1586" i="1"/>
  <c r="M1594" i="1"/>
  <c r="M1602" i="1"/>
  <c r="M1610" i="1"/>
  <c r="M1618" i="1"/>
  <c r="M1626" i="1"/>
  <c r="M1634" i="1"/>
  <c r="M1642" i="1"/>
  <c r="M1650" i="1"/>
  <c r="M1658" i="1"/>
  <c r="M1666" i="1"/>
  <c r="M1682" i="1"/>
  <c r="M1690" i="1"/>
  <c r="M1698" i="1"/>
  <c r="M1706" i="1"/>
  <c r="M1722" i="1"/>
  <c r="M1730" i="1"/>
  <c r="M1738" i="1"/>
  <c r="M1746" i="1"/>
  <c r="M1754" i="1"/>
  <c r="M1762" i="1"/>
  <c r="M1770" i="1"/>
  <c r="M1778" i="1"/>
  <c r="M1786" i="1"/>
  <c r="M1794" i="1"/>
  <c r="M1802" i="1"/>
  <c r="M1818" i="1"/>
  <c r="M1826" i="1"/>
  <c r="M1842" i="1"/>
  <c r="M1858" i="1"/>
  <c r="M1866" i="1"/>
  <c r="M1874" i="1"/>
  <c r="M1882" i="1"/>
  <c r="M1890" i="1"/>
  <c r="M1898" i="1"/>
  <c r="M1914" i="1"/>
  <c r="M1922" i="1"/>
  <c r="M1930" i="1"/>
  <c r="M1938" i="1"/>
  <c r="M1946" i="1"/>
  <c r="M1954" i="1"/>
  <c r="M1962" i="1"/>
  <c r="M1970" i="1"/>
  <c r="M1978" i="1"/>
  <c r="M1986" i="1"/>
  <c r="M1994" i="1"/>
  <c r="M2002" i="1"/>
  <c r="M2010" i="1"/>
  <c r="M225" i="1"/>
  <c r="M567" i="1"/>
  <c r="M746" i="1"/>
  <c r="M874" i="1"/>
  <c r="M980" i="1"/>
  <c r="M1105" i="1"/>
  <c r="M1137" i="1"/>
  <c r="M1169" i="1"/>
  <c r="M1201" i="1"/>
  <c r="M1233" i="1"/>
  <c r="M1293" i="1"/>
  <c r="M1309" i="1"/>
  <c r="M1341" i="1"/>
  <c r="M1357" i="1"/>
  <c r="M1373" i="1"/>
  <c r="M1389" i="1"/>
  <c r="M1405" i="1"/>
  <c r="M1437" i="1"/>
  <c r="M1453" i="1"/>
  <c r="M1469" i="1"/>
  <c r="M1501" i="1"/>
  <c r="M1517" i="1"/>
  <c r="M1533" i="1"/>
  <c r="M1549" i="1"/>
  <c r="M1565" i="1"/>
  <c r="M1579" i="1"/>
  <c r="M1587" i="1"/>
  <c r="M1595" i="1"/>
  <c r="M1603" i="1"/>
  <c r="M1611" i="1"/>
  <c r="M1619" i="1"/>
  <c r="M1627" i="1"/>
  <c r="M1635" i="1"/>
  <c r="M1643" i="1"/>
  <c r="M1651" i="1"/>
  <c r="M1659" i="1"/>
  <c r="M1667" i="1"/>
  <c r="M1675" i="1"/>
  <c r="M1683" i="1"/>
  <c r="M1691" i="1"/>
  <c r="M1707" i="1"/>
  <c r="M1715" i="1"/>
  <c r="M1723" i="1"/>
  <c r="M1731" i="1"/>
  <c r="M1739" i="1"/>
  <c r="M1747" i="1"/>
  <c r="M1755" i="1"/>
  <c r="M1763" i="1"/>
  <c r="M1771" i="1"/>
  <c r="M1779" i="1"/>
  <c r="M1787" i="1"/>
  <c r="M1795" i="1"/>
  <c r="M1803" i="1"/>
  <c r="M1811" i="1"/>
  <c r="M1819" i="1"/>
  <c r="M1827" i="1"/>
  <c r="M1835" i="1"/>
  <c r="M1843" i="1"/>
  <c r="M1851" i="1"/>
  <c r="M1859" i="1"/>
  <c r="M1867" i="1"/>
  <c r="M1875" i="1"/>
  <c r="M1883" i="1"/>
  <c r="M1891" i="1"/>
  <c r="M290" i="1"/>
  <c r="M633" i="1"/>
  <c r="M771" i="1"/>
  <c r="M899" i="1"/>
  <c r="M995" i="1"/>
  <c r="M1059" i="1"/>
  <c r="M1112" i="1"/>
  <c r="M1144" i="1"/>
  <c r="M1176" i="1"/>
  <c r="M1208" i="1"/>
  <c r="M1240" i="1"/>
  <c r="M1272" i="1"/>
  <c r="M1312" i="1"/>
  <c r="M1328" i="1"/>
  <c r="M1360" i="1"/>
  <c r="M1376" i="1"/>
  <c r="M1392" i="1"/>
  <c r="M1408" i="1"/>
  <c r="M1424" i="1"/>
  <c r="M1440" i="1"/>
  <c r="M1456" i="1"/>
  <c r="M1472" i="1"/>
  <c r="M1488" i="1"/>
  <c r="M1520" i="1"/>
  <c r="M1536" i="1"/>
  <c r="M1552" i="1"/>
  <c r="M1568" i="1"/>
  <c r="M1580" i="1"/>
  <c r="M1588" i="1"/>
  <c r="M1596" i="1"/>
  <c r="M1604" i="1"/>
  <c r="M1612" i="1"/>
  <c r="M1620" i="1"/>
  <c r="M1628" i="1"/>
  <c r="M1636" i="1"/>
  <c r="M1644" i="1"/>
  <c r="M1652" i="1"/>
  <c r="M1660" i="1"/>
  <c r="M1668" i="1"/>
  <c r="M1676" i="1"/>
  <c r="M1684" i="1"/>
  <c r="M1700" i="1"/>
  <c r="M1708" i="1"/>
  <c r="M1716" i="1"/>
  <c r="M1724" i="1"/>
  <c r="M1732" i="1"/>
  <c r="M1740" i="1"/>
  <c r="M1748" i="1"/>
  <c r="M1756" i="1"/>
  <c r="M1764" i="1"/>
  <c r="M1772" i="1"/>
  <c r="M1780" i="1"/>
  <c r="M1788" i="1"/>
  <c r="M1796" i="1"/>
  <c r="M1804" i="1"/>
  <c r="M1820" i="1"/>
  <c r="M1828" i="1"/>
  <c r="M1836" i="1"/>
  <c r="M1852" i="1"/>
  <c r="M1860" i="1"/>
  <c r="M1868" i="1"/>
  <c r="M1876" i="1"/>
  <c r="M1884" i="1"/>
  <c r="M1892" i="1"/>
  <c r="M1900" i="1"/>
  <c r="M1908" i="1"/>
  <c r="M1916" i="1"/>
  <c r="M1924" i="1"/>
  <c r="M1932" i="1"/>
  <c r="M1940" i="1"/>
  <c r="M1948" i="1"/>
  <c r="M1956" i="1"/>
  <c r="M1964" i="1"/>
  <c r="M1980" i="1"/>
  <c r="M1988" i="1"/>
  <c r="M1996" i="1"/>
  <c r="M2004" i="1"/>
  <c r="M2012" i="1"/>
  <c r="M311" i="1"/>
  <c r="M646" i="1"/>
  <c r="M778" i="1"/>
  <c r="M906" i="1"/>
  <c r="M996" i="1"/>
  <c r="M1060" i="1"/>
  <c r="M1113" i="1"/>
  <c r="M1145" i="1"/>
  <c r="M1177" i="1"/>
  <c r="M1209" i="1"/>
  <c r="M1241" i="1"/>
  <c r="M1273" i="1"/>
  <c r="M1297" i="1"/>
  <c r="M1313" i="1"/>
  <c r="M1329" i="1"/>
  <c r="M1345" i="1"/>
  <c r="M1361" i="1"/>
  <c r="M1377" i="1"/>
  <c r="M1393" i="1"/>
  <c r="M1409" i="1"/>
  <c r="M1425" i="1"/>
  <c r="M1441" i="1"/>
  <c r="M1457" i="1"/>
  <c r="M1473" i="1"/>
  <c r="M1489" i="1"/>
  <c r="M1505" i="1"/>
  <c r="M1521" i="1"/>
  <c r="M1537" i="1"/>
  <c r="M1553" i="1"/>
  <c r="M1569" i="1"/>
  <c r="M1581" i="1"/>
  <c r="M1589" i="1"/>
  <c r="M1597" i="1"/>
  <c r="M1605" i="1"/>
  <c r="M1613" i="1"/>
  <c r="M1621" i="1"/>
  <c r="M1629" i="1"/>
  <c r="M1637" i="1"/>
  <c r="M1645" i="1"/>
  <c r="M1653" i="1"/>
  <c r="M1661" i="1"/>
  <c r="M1669" i="1"/>
  <c r="M1677" i="1"/>
  <c r="M1685" i="1"/>
  <c r="M1693" i="1"/>
  <c r="M1701" i="1"/>
  <c r="M1709" i="1"/>
  <c r="M1717" i="1"/>
  <c r="M1725" i="1"/>
  <c r="M1733" i="1"/>
  <c r="M1749" i="1"/>
  <c r="M1757" i="1"/>
  <c r="M1765" i="1"/>
  <c r="M1773" i="1"/>
  <c r="M1781" i="1"/>
  <c r="M1789" i="1"/>
  <c r="M1797" i="1"/>
  <c r="M1805" i="1"/>
  <c r="M1813" i="1"/>
  <c r="M1821" i="1"/>
  <c r="M1829" i="1"/>
  <c r="M1837" i="1"/>
  <c r="M1845" i="1"/>
  <c r="M1853" i="1"/>
  <c r="M1861" i="1"/>
  <c r="M1869" i="1"/>
  <c r="M1877" i="1"/>
  <c r="M1885" i="1"/>
  <c r="M1893" i="1"/>
  <c r="M1901" i="1"/>
  <c r="M1909" i="1"/>
  <c r="M1917" i="1"/>
  <c r="M1925" i="1"/>
  <c r="M1933" i="1"/>
  <c r="M1941" i="1"/>
  <c r="M1949" i="1"/>
  <c r="M1957" i="1"/>
  <c r="M1965" i="1"/>
  <c r="M1973" i="1"/>
  <c r="M1981" i="1"/>
  <c r="M1989" i="1"/>
  <c r="M1997" i="1"/>
  <c r="M2005" i="1"/>
  <c r="M2013" i="1"/>
  <c r="L2052" i="1"/>
  <c r="M2080" i="1"/>
  <c r="M2064" i="1"/>
  <c r="M2056" i="1"/>
  <c r="M2048" i="1"/>
  <c r="M2040" i="1"/>
  <c r="M2032" i="1"/>
  <c r="M2024" i="1"/>
  <c r="M2015" i="1"/>
  <c r="M1999" i="1"/>
  <c r="M1983" i="1"/>
  <c r="M1951" i="1"/>
  <c r="M1935" i="1"/>
  <c r="M1919" i="1"/>
  <c r="M1903" i="1"/>
  <c r="M1879" i="1"/>
  <c r="M1847" i="1"/>
  <c r="M1815" i="1"/>
  <c r="M1783" i="1"/>
  <c r="M1751" i="1"/>
  <c r="M1687" i="1"/>
  <c r="M1655" i="1"/>
  <c r="M1623" i="1"/>
  <c r="M1591" i="1"/>
  <c r="M1541" i="1"/>
  <c r="M1477" i="1"/>
  <c r="M1413" i="1"/>
  <c r="M1349" i="1"/>
  <c r="M1281" i="1"/>
  <c r="M1153" i="1"/>
  <c r="M938" i="1"/>
  <c r="M1982" i="1"/>
  <c r="M1878" i="1"/>
  <c r="M1750" i="1"/>
  <c r="M1622" i="1"/>
  <c r="M1475" i="1"/>
  <c r="M1411" i="1"/>
  <c r="M2078" i="1"/>
  <c r="M2046" i="1"/>
  <c r="M2011" i="1"/>
  <c r="M1947" i="1"/>
  <c r="M1899" i="1"/>
  <c r="M1743" i="1"/>
  <c r="M1583" i="1"/>
  <c r="M1249" i="1"/>
  <c r="L1678" i="1"/>
  <c r="M2077" i="1"/>
  <c r="M2069" i="1"/>
  <c r="M2061" i="1"/>
  <c r="M2053" i="1"/>
  <c r="M2045" i="1"/>
  <c r="M2037" i="1"/>
  <c r="M2029" i="1"/>
  <c r="M2021" i="1"/>
  <c r="M2008" i="1"/>
  <c r="M1992" i="1"/>
  <c r="M1976" i="1"/>
  <c r="M1960" i="1"/>
  <c r="M1944" i="1"/>
  <c r="M1928" i="1"/>
  <c r="M1912" i="1"/>
  <c r="M1896" i="1"/>
  <c r="M1870" i="1"/>
  <c r="M1806" i="1"/>
  <c r="M1774" i="1"/>
  <c r="M1742" i="1"/>
  <c r="M1710" i="1"/>
  <c r="M1678" i="1"/>
  <c r="M1646" i="1"/>
  <c r="M1614" i="1"/>
  <c r="M1582" i="1"/>
  <c r="M1523" i="1"/>
  <c r="M1459" i="1"/>
  <c r="M1395" i="1"/>
  <c r="M1331" i="1"/>
  <c r="M1248" i="1"/>
  <c r="M1120" i="1"/>
  <c r="M803" i="1"/>
  <c r="M2063" i="1"/>
  <c r="M2023" i="1"/>
  <c r="M1934" i="1"/>
  <c r="M1814" i="1"/>
  <c r="M1686" i="1"/>
  <c r="M1539" i="1"/>
  <c r="M1979" i="1"/>
  <c r="M1915" i="1"/>
  <c r="M1807" i="1"/>
  <c r="M1647" i="1"/>
  <c r="M1121" i="1"/>
  <c r="L1507" i="1"/>
  <c r="M2076" i="1"/>
  <c r="M2068" i="1"/>
  <c r="M2060" i="1"/>
  <c r="M2052" i="1"/>
  <c r="M2044" i="1"/>
  <c r="M2036" i="1"/>
  <c r="M2028" i="1"/>
  <c r="M2020" i="1"/>
  <c r="M2007" i="1"/>
  <c r="M1991" i="1"/>
  <c r="M1975" i="1"/>
  <c r="M1959" i="1"/>
  <c r="M1943" i="1"/>
  <c r="M1927" i="1"/>
  <c r="M1911" i="1"/>
  <c r="M1895" i="1"/>
  <c r="M1863" i="1"/>
  <c r="M1831" i="1"/>
  <c r="M1799" i="1"/>
  <c r="M1767" i="1"/>
  <c r="M1735" i="1"/>
  <c r="M1703" i="1"/>
  <c r="M1671" i="1"/>
  <c r="M1607" i="1"/>
  <c r="M1573" i="1"/>
  <c r="M1509" i="1"/>
  <c r="M1445" i="1"/>
  <c r="M1381" i="1"/>
  <c r="M1217" i="1"/>
  <c r="M1076" i="1"/>
  <c r="M682" i="1"/>
  <c r="M2071" i="1"/>
  <c r="M2031" i="1"/>
  <c r="M1966" i="1"/>
  <c r="M1846" i="1"/>
  <c r="M1718" i="1"/>
  <c r="M1590" i="1"/>
  <c r="M1280" i="1"/>
  <c r="M2070" i="1"/>
  <c r="M2038" i="1"/>
  <c r="M1995" i="1"/>
  <c r="M1931" i="1"/>
  <c r="M1839" i="1"/>
  <c r="M1679" i="1"/>
  <c r="M810" i="1"/>
  <c r="M2" i="1"/>
  <c r="M2075" i="1"/>
  <c r="M2059" i="1"/>
  <c r="M2051" i="1"/>
  <c r="M2043" i="1"/>
  <c r="M2035" i="1"/>
  <c r="M2027" i="1"/>
  <c r="M2019" i="1"/>
  <c r="M2006" i="1"/>
  <c r="M1990" i="1"/>
  <c r="M1974" i="1"/>
  <c r="M1958" i="1"/>
  <c r="M1942" i="1"/>
  <c r="M1926" i="1"/>
  <c r="M1910" i="1"/>
  <c r="M1894" i="1"/>
  <c r="M1862" i="1"/>
  <c r="M1830" i="1"/>
  <c r="M1798" i="1"/>
  <c r="M1766" i="1"/>
  <c r="M1734" i="1"/>
  <c r="M1702" i="1"/>
  <c r="M1670" i="1"/>
  <c r="M1638" i="1"/>
  <c r="M1606" i="1"/>
  <c r="M1571" i="1"/>
  <c r="M1507" i="1"/>
  <c r="M1443" i="1"/>
  <c r="M1315" i="1"/>
  <c r="M1216" i="1"/>
  <c r="M674" i="1"/>
  <c r="M2079" i="1"/>
  <c r="M2055" i="1"/>
  <c r="M2014" i="1"/>
  <c r="M1950" i="1"/>
  <c r="M1902" i="1"/>
  <c r="M1654" i="1"/>
  <c r="M1152" i="1"/>
  <c r="L1807" i="1"/>
  <c r="M2054" i="1"/>
  <c r="M2022" i="1"/>
  <c r="M1963" i="1"/>
  <c r="M1871" i="1"/>
  <c r="M1711" i="1"/>
  <c r="M1525" i="1"/>
  <c r="M1397" i="1"/>
  <c r="L2" i="1"/>
  <c r="M2074" i="1"/>
  <c r="M2066" i="1"/>
  <c r="M2058" i="1"/>
  <c r="M2050" i="1"/>
  <c r="M2042" i="1"/>
  <c r="M2034" i="1"/>
  <c r="M2026" i="1"/>
  <c r="M2018" i="1"/>
  <c r="M1987" i="1"/>
  <c r="M1971" i="1"/>
  <c r="M1955" i="1"/>
  <c r="M1939" i="1"/>
  <c r="M1923" i="1"/>
  <c r="M1907" i="1"/>
  <c r="M1887" i="1"/>
  <c r="M1855" i="1"/>
  <c r="M1823" i="1"/>
  <c r="M1791" i="1"/>
  <c r="M1759" i="1"/>
  <c r="M1727" i="1"/>
  <c r="M1663" i="1"/>
  <c r="M1631" i="1"/>
  <c r="M1599" i="1"/>
  <c r="M1557" i="1"/>
  <c r="M1493" i="1"/>
  <c r="M1429" i="1"/>
  <c r="M1365" i="1"/>
  <c r="M1301" i="1"/>
  <c r="M1185" i="1"/>
  <c r="M394" i="1"/>
  <c r="M1998" i="1"/>
  <c r="M1918" i="1"/>
  <c r="M2062" i="1"/>
  <c r="M1615" i="1"/>
  <c r="M2081" i="1"/>
  <c r="M2073" i="1"/>
  <c r="M2065" i="1"/>
  <c r="M2049" i="1"/>
  <c r="M2041" i="1"/>
  <c r="M2033" i="1"/>
  <c r="M2025" i="1"/>
  <c r="M2016" i="1"/>
  <c r="M1984" i="1"/>
  <c r="M1968" i="1"/>
  <c r="M1952" i="1"/>
  <c r="M1936" i="1"/>
  <c r="M1920" i="1"/>
  <c r="M1886" i="1"/>
  <c r="M1854" i="1"/>
  <c r="M1822" i="1"/>
  <c r="M1790" i="1"/>
  <c r="M1758" i="1"/>
  <c r="M1726" i="1"/>
  <c r="M1694" i="1"/>
  <c r="M1662" i="1"/>
  <c r="M1630" i="1"/>
  <c r="M1598" i="1"/>
  <c r="M1555" i="1"/>
  <c r="M1491" i="1"/>
  <c r="M1427" i="1"/>
  <c r="M1363" i="1"/>
  <c r="M1299" i="1"/>
  <c r="M1184" i="1"/>
  <c r="M1011" i="1"/>
  <c r="M377" i="1"/>
  <c r="L1988" i="1"/>
  <c r="L1956" i="1"/>
  <c r="L1924" i="1"/>
  <c r="L1892" i="1"/>
  <c r="L1860" i="1"/>
  <c r="L1815" i="1"/>
  <c r="L1530" i="1"/>
  <c r="L1358" i="1"/>
  <c r="L2079" i="1"/>
  <c r="L2047" i="1"/>
  <c r="L2015" i="1"/>
  <c r="L1983" i="1"/>
  <c r="L1951" i="1"/>
  <c r="L1919" i="1"/>
  <c r="L1887" i="1"/>
  <c r="L1855" i="1"/>
  <c r="L1326" i="1"/>
  <c r="L2076" i="1"/>
  <c r="L2044" i="1"/>
  <c r="L2012" i="1"/>
  <c r="L1980" i="1"/>
  <c r="L1948" i="1"/>
  <c r="L1916" i="1"/>
  <c r="L1884" i="1"/>
  <c r="L1852" i="1"/>
  <c r="L1799" i="1"/>
  <c r="L1658" i="1"/>
  <c r="L1486" i="1"/>
  <c r="L1294" i="1"/>
  <c r="L2071" i="1"/>
  <c r="L2039" i="1"/>
  <c r="L2007" i="1"/>
  <c r="L1975" i="1"/>
  <c r="L1943" i="1"/>
  <c r="L1911" i="1"/>
  <c r="L1879" i="1"/>
  <c r="L1847" i="1"/>
  <c r="L1791" i="1"/>
  <c r="L1635" i="1"/>
  <c r="L1466" i="1"/>
  <c r="L1236" i="1"/>
  <c r="L2068" i="1"/>
  <c r="L2036" i="1"/>
  <c r="L2004" i="1"/>
  <c r="L1940" i="1"/>
  <c r="L1908" i="1"/>
  <c r="L1876" i="1"/>
  <c r="L1783" i="1"/>
  <c r="L1614" i="1"/>
  <c r="L1443" i="1"/>
  <c r="L1108" i="1"/>
  <c r="L2063" i="1"/>
  <c r="L2031" i="1"/>
  <c r="L1999" i="1"/>
  <c r="L1935" i="1"/>
  <c r="L1903" i="1"/>
  <c r="L1871" i="1"/>
  <c r="L1839" i="1"/>
  <c r="L1763" i="1"/>
  <c r="L1594" i="1"/>
  <c r="L1422" i="1"/>
  <c r="L980" i="1"/>
  <c r="L2060" i="1"/>
  <c r="L2028" i="1"/>
  <c r="L1996" i="1"/>
  <c r="L1964" i="1"/>
  <c r="L1932" i="1"/>
  <c r="L1900" i="1"/>
  <c r="L1868" i="1"/>
  <c r="L1831" i="1"/>
  <c r="L1742" i="1"/>
  <c r="L1571" i="1"/>
  <c r="L1402" i="1"/>
  <c r="L3" i="1"/>
  <c r="L11" i="1"/>
  <c r="L19" i="1"/>
  <c r="L27" i="1"/>
  <c r="L35" i="1"/>
  <c r="L43" i="1"/>
  <c r="L51" i="1"/>
  <c r="L59" i="1"/>
  <c r="L67" i="1"/>
  <c r="L75" i="1"/>
  <c r="L83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43" i="1"/>
  <c r="L651" i="1"/>
  <c r="L659" i="1"/>
  <c r="L667" i="1"/>
  <c r="L675" i="1"/>
  <c r="L4" i="1"/>
  <c r="L12" i="1"/>
  <c r="L20" i="1"/>
  <c r="L28" i="1"/>
  <c r="L36" i="1"/>
  <c r="L44" i="1"/>
  <c r="L52" i="1"/>
  <c r="L60" i="1"/>
  <c r="L68" i="1"/>
  <c r="L76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300" i="1"/>
  <c r="L308" i="1"/>
  <c r="L316" i="1"/>
  <c r="L324" i="1"/>
  <c r="L332" i="1"/>
  <c r="L340" i="1"/>
  <c r="L348" i="1"/>
  <c r="L356" i="1"/>
  <c r="L372" i="1"/>
  <c r="L380" i="1"/>
  <c r="L388" i="1"/>
  <c r="L396" i="1"/>
  <c r="L404" i="1"/>
  <c r="L412" i="1"/>
  <c r="L420" i="1"/>
  <c r="L428" i="1"/>
  <c r="L436" i="1"/>
  <c r="L444" i="1"/>
  <c r="L452" i="1"/>
  <c r="L460" i="1"/>
  <c r="L468" i="1"/>
  <c r="L476" i="1"/>
  <c r="L484" i="1"/>
  <c r="L492" i="1"/>
  <c r="L500" i="1"/>
  <c r="L508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636" i="1"/>
  <c r="L644" i="1"/>
  <c r="L652" i="1"/>
  <c r="L660" i="1"/>
  <c r="L668" i="1"/>
  <c r="L676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9" i="1"/>
  <c r="L157" i="1"/>
  <c r="L165" i="1"/>
  <c r="L173" i="1"/>
  <c r="L181" i="1"/>
  <c r="L189" i="1"/>
  <c r="L197" i="1"/>
  <c r="L205" i="1"/>
  <c r="L213" i="1"/>
  <c r="L229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1" i="1"/>
  <c r="L357" i="1"/>
  <c r="L365" i="1"/>
  <c r="L373" i="1"/>
  <c r="L381" i="1"/>
  <c r="L389" i="1"/>
  <c r="L397" i="1"/>
  <c r="L405" i="1"/>
  <c r="L413" i="1"/>
  <c r="L421" i="1"/>
  <c r="L429" i="1"/>
  <c r="L445" i="1"/>
  <c r="L453" i="1"/>
  <c r="L461" i="1"/>
  <c r="L469" i="1"/>
  <c r="L477" i="1"/>
  <c r="L485" i="1"/>
  <c r="L493" i="1"/>
  <c r="L501" i="1"/>
  <c r="L517" i="1"/>
  <c r="L525" i="1"/>
  <c r="L533" i="1"/>
  <c r="L541" i="1"/>
  <c r="L549" i="1"/>
  <c r="L557" i="1"/>
  <c r="L565" i="1"/>
  <c r="L573" i="1"/>
  <c r="L581" i="1"/>
  <c r="L589" i="1"/>
  <c r="L597" i="1"/>
  <c r="L605" i="1"/>
  <c r="L613" i="1"/>
  <c r="L621" i="1"/>
  <c r="L629" i="1"/>
  <c r="L637" i="1"/>
  <c r="L645" i="1"/>
  <c r="L653" i="1"/>
  <c r="L661" i="1"/>
  <c r="L669" i="1"/>
  <c r="L677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2" i="1"/>
  <c r="L670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7" i="1"/>
  <c r="L295" i="1"/>
  <c r="L303" i="1"/>
  <c r="L311" i="1"/>
  <c r="L319" i="1"/>
  <c r="L335" i="1"/>
  <c r="L343" i="1"/>
  <c r="L351" i="1"/>
  <c r="L359" i="1"/>
  <c r="L367" i="1"/>
  <c r="L375" i="1"/>
  <c r="L383" i="1"/>
  <c r="L391" i="1"/>
  <c r="L399" i="1"/>
  <c r="L407" i="1"/>
  <c r="L415" i="1"/>
  <c r="L423" i="1"/>
  <c r="L431" i="1"/>
  <c r="L447" i="1"/>
  <c r="L455" i="1"/>
  <c r="L463" i="1"/>
  <c r="L471" i="1"/>
  <c r="L479" i="1"/>
  <c r="L487" i="1"/>
  <c r="L503" i="1"/>
  <c r="L511" i="1"/>
  <c r="L519" i="1"/>
  <c r="L527" i="1"/>
  <c r="L543" i="1"/>
  <c r="L551" i="1"/>
  <c r="L559" i="1"/>
  <c r="L567" i="1"/>
  <c r="L583" i="1"/>
  <c r="L591" i="1"/>
  <c r="L599" i="1"/>
  <c r="L607" i="1"/>
  <c r="L615" i="1"/>
  <c r="L623" i="1"/>
  <c r="L631" i="1"/>
  <c r="L639" i="1"/>
  <c r="L647" i="1"/>
  <c r="L655" i="1"/>
  <c r="L663" i="1"/>
  <c r="L671" i="1"/>
  <c r="L679" i="1"/>
  <c r="L16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24" i="1"/>
  <c r="L232" i="1"/>
  <c r="L240" i="1"/>
  <c r="L248" i="1"/>
  <c r="L256" i="1"/>
  <c r="L264" i="1"/>
  <c r="L272" i="1"/>
  <c r="L280" i="1"/>
  <c r="L288" i="1"/>
  <c r="L296" i="1"/>
  <c r="L304" i="1"/>
  <c r="L320" i="1"/>
  <c r="L328" i="1"/>
  <c r="L336" i="1"/>
  <c r="L344" i="1"/>
  <c r="L352" i="1"/>
  <c r="L360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36" i="1"/>
  <c r="L544" i="1"/>
  <c r="L560" i="1"/>
  <c r="L568" i="1"/>
  <c r="L576" i="1"/>
  <c r="L584" i="1"/>
  <c r="L592" i="1"/>
  <c r="L600" i="1"/>
  <c r="L608" i="1"/>
  <c r="L616" i="1"/>
  <c r="L624" i="1"/>
  <c r="L632" i="1"/>
  <c r="L648" i="1"/>
  <c r="L656" i="1"/>
  <c r="L664" i="1"/>
  <c r="L672" i="1"/>
  <c r="L680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37" i="1"/>
  <c r="L145" i="1"/>
  <c r="L153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93" i="1"/>
  <c r="L401" i="1"/>
  <c r="L409" i="1"/>
  <c r="L425" i="1"/>
  <c r="L433" i="1"/>
  <c r="L441" i="1"/>
  <c r="L449" i="1"/>
  <c r="L457" i="1"/>
  <c r="L465" i="1"/>
  <c r="L473" i="1"/>
  <c r="L481" i="1"/>
  <c r="L489" i="1"/>
  <c r="L497" i="1"/>
  <c r="L505" i="1"/>
  <c r="L513" i="1"/>
  <c r="L521" i="1"/>
  <c r="L529" i="1"/>
  <c r="L537" i="1"/>
  <c r="L545" i="1"/>
  <c r="L553" i="1"/>
  <c r="L561" i="1"/>
  <c r="L569" i="1"/>
  <c r="L577" i="1"/>
  <c r="L585" i="1"/>
  <c r="L593" i="1"/>
  <c r="L601" i="1"/>
  <c r="L609" i="1"/>
  <c r="L617" i="1"/>
  <c r="L625" i="1"/>
  <c r="L633" i="1"/>
  <c r="L641" i="1"/>
  <c r="L649" i="1"/>
  <c r="L657" i="1"/>
  <c r="L665" i="1"/>
  <c r="L673" i="1"/>
  <c r="L681" i="1"/>
  <c r="L10" i="1"/>
  <c r="L74" i="1"/>
  <c r="L138" i="1"/>
  <c r="L202" i="1"/>
  <c r="L266" i="1"/>
  <c r="L330" i="1"/>
  <c r="L394" i="1"/>
  <c r="L458" i="1"/>
  <c r="L522" i="1"/>
  <c r="L586" i="1"/>
  <c r="L650" i="1"/>
  <c r="L685" i="1"/>
  <c r="L693" i="1"/>
  <c r="L701" i="1"/>
  <c r="L709" i="1"/>
  <c r="L717" i="1"/>
  <c r="L725" i="1"/>
  <c r="L733" i="1"/>
  <c r="L741" i="1"/>
  <c r="L749" i="1"/>
  <c r="L757" i="1"/>
  <c r="L765" i="1"/>
  <c r="L773" i="1"/>
  <c r="L781" i="1"/>
  <c r="L789" i="1"/>
  <c r="L797" i="1"/>
  <c r="L813" i="1"/>
  <c r="L821" i="1"/>
  <c r="L829" i="1"/>
  <c r="L837" i="1"/>
  <c r="L845" i="1"/>
  <c r="L853" i="1"/>
  <c r="L861" i="1"/>
  <c r="L869" i="1"/>
  <c r="L877" i="1"/>
  <c r="L885" i="1"/>
  <c r="L893" i="1"/>
  <c r="L901" i="1"/>
  <c r="L909" i="1"/>
  <c r="L917" i="1"/>
  <c r="L925" i="1"/>
  <c r="L933" i="1"/>
  <c r="L941" i="1"/>
  <c r="L949" i="1"/>
  <c r="L957" i="1"/>
  <c r="L965" i="1"/>
  <c r="L973" i="1"/>
  <c r="L981" i="1"/>
  <c r="L989" i="1"/>
  <c r="L997" i="1"/>
  <c r="L1005" i="1"/>
  <c r="L1013" i="1"/>
  <c r="L1021" i="1"/>
  <c r="L1029" i="1"/>
  <c r="L1037" i="1"/>
  <c r="L1045" i="1"/>
  <c r="L1053" i="1"/>
  <c r="L1061" i="1"/>
  <c r="L1069" i="1"/>
  <c r="L1077" i="1"/>
  <c r="L1085" i="1"/>
  <c r="L1093" i="1"/>
  <c r="L1101" i="1"/>
  <c r="L1109" i="1"/>
  <c r="L1117" i="1"/>
  <c r="L1125" i="1"/>
  <c r="L1133" i="1"/>
  <c r="L1141" i="1"/>
  <c r="L1149" i="1"/>
  <c r="L1165" i="1"/>
  <c r="L1173" i="1"/>
  <c r="L1189" i="1"/>
  <c r="L1197" i="1"/>
  <c r="L1205" i="1"/>
  <c r="L1213" i="1"/>
  <c r="L1221" i="1"/>
  <c r="L1229" i="1"/>
  <c r="L1237" i="1"/>
  <c r="L1245" i="1"/>
  <c r="L1253" i="1"/>
  <c r="L1261" i="1"/>
  <c r="L18" i="1"/>
  <c r="L82" i="1"/>
  <c r="L146" i="1"/>
  <c r="L210" i="1"/>
  <c r="L274" i="1"/>
  <c r="L338" i="1"/>
  <c r="L402" i="1"/>
  <c r="L466" i="1"/>
  <c r="L530" i="1"/>
  <c r="L594" i="1"/>
  <c r="L658" i="1"/>
  <c r="L686" i="1"/>
  <c r="L694" i="1"/>
  <c r="L702" i="1"/>
  <c r="L710" i="1"/>
  <c r="L718" i="1"/>
  <c r="L726" i="1"/>
  <c r="L734" i="1"/>
  <c r="L742" i="1"/>
  <c r="L750" i="1"/>
  <c r="L758" i="1"/>
  <c r="L766" i="1"/>
  <c r="L774" i="1"/>
  <c r="L782" i="1"/>
  <c r="L790" i="1"/>
  <c r="L806" i="1"/>
  <c r="L814" i="1"/>
  <c r="L830" i="1"/>
  <c r="L838" i="1"/>
  <c r="L846" i="1"/>
  <c r="L862" i="1"/>
  <c r="L870" i="1"/>
  <c r="L878" i="1"/>
  <c r="L886" i="1"/>
  <c r="L894" i="1"/>
  <c r="L902" i="1"/>
  <c r="L910" i="1"/>
  <c r="L918" i="1"/>
  <c r="L926" i="1"/>
  <c r="L934" i="1"/>
  <c r="L942" i="1"/>
  <c r="L950" i="1"/>
  <c r="L958" i="1"/>
  <c r="L966" i="1"/>
  <c r="L974" i="1"/>
  <c r="L982" i="1"/>
  <c r="L990" i="1"/>
  <c r="L998" i="1"/>
  <c r="L1006" i="1"/>
  <c r="L1014" i="1"/>
  <c r="L1022" i="1"/>
  <c r="L1030" i="1"/>
  <c r="L1046" i="1"/>
  <c r="L1054" i="1"/>
  <c r="L1062" i="1"/>
  <c r="L1070" i="1"/>
  <c r="L1078" i="1"/>
  <c r="L1086" i="1"/>
  <c r="L1094" i="1"/>
  <c r="L1102" i="1"/>
  <c r="L1110" i="1"/>
  <c r="L1118" i="1"/>
  <c r="L1126" i="1"/>
  <c r="L1134" i="1"/>
  <c r="L1142" i="1"/>
  <c r="L1150" i="1"/>
  <c r="L1158" i="1"/>
  <c r="L1166" i="1"/>
  <c r="L1174" i="1"/>
  <c r="L1182" i="1"/>
  <c r="L1190" i="1"/>
  <c r="L1198" i="1"/>
  <c r="L1214" i="1"/>
  <c r="L1222" i="1"/>
  <c r="L1230" i="1"/>
  <c r="L1238" i="1"/>
  <c r="L1246" i="1"/>
  <c r="L1254" i="1"/>
  <c r="L1262" i="1"/>
  <c r="L1270" i="1"/>
  <c r="L26" i="1"/>
  <c r="L90" i="1"/>
  <c r="L154" i="1"/>
  <c r="L218" i="1"/>
  <c r="L282" i="1"/>
  <c r="L474" i="1"/>
  <c r="L602" i="1"/>
  <c r="L687" i="1"/>
  <c r="L695" i="1"/>
  <c r="L703" i="1"/>
  <c r="L711" i="1"/>
  <c r="L719" i="1"/>
  <c r="L727" i="1"/>
  <c r="L735" i="1"/>
  <c r="L743" i="1"/>
  <c r="L751" i="1"/>
  <c r="L759" i="1"/>
  <c r="L775" i="1"/>
  <c r="L783" i="1"/>
  <c r="L791" i="1"/>
  <c r="L799" i="1"/>
  <c r="L807" i="1"/>
  <c r="L815" i="1"/>
  <c r="L823" i="1"/>
  <c r="L839" i="1"/>
  <c r="L847" i="1"/>
  <c r="L855" i="1"/>
  <c r="L863" i="1"/>
  <c r="L871" i="1"/>
  <c r="L879" i="1"/>
  <c r="L887" i="1"/>
  <c r="L895" i="1"/>
  <c r="L903" i="1"/>
  <c r="L911" i="1"/>
  <c r="L919" i="1"/>
  <c r="L927" i="1"/>
  <c r="L935" i="1"/>
  <c r="L943" i="1"/>
  <c r="L951" i="1"/>
  <c r="L959" i="1"/>
  <c r="L967" i="1"/>
  <c r="L975" i="1"/>
  <c r="L983" i="1"/>
  <c r="L991" i="1"/>
  <c r="L999" i="1"/>
  <c r="L1007" i="1"/>
  <c r="L1015" i="1"/>
  <c r="L1023" i="1"/>
  <c r="L1031" i="1"/>
  <c r="L1039" i="1"/>
  <c r="L1047" i="1"/>
  <c r="L1055" i="1"/>
  <c r="L1063" i="1"/>
  <c r="L1071" i="1"/>
  <c r="L1079" i="1"/>
  <c r="L1087" i="1"/>
  <c r="L1095" i="1"/>
  <c r="L1103" i="1"/>
  <c r="L1111" i="1"/>
  <c r="L1119" i="1"/>
  <c r="L1127" i="1"/>
  <c r="L1135" i="1"/>
  <c r="L1151" i="1"/>
  <c r="L1159" i="1"/>
  <c r="L1167" i="1"/>
  <c r="L1175" i="1"/>
  <c r="L1183" i="1"/>
  <c r="L1191" i="1"/>
  <c r="L1199" i="1"/>
  <c r="L1207" i="1"/>
  <c r="L1215" i="1"/>
  <c r="L1223" i="1"/>
  <c r="L1231" i="1"/>
  <c r="L1239" i="1"/>
  <c r="L1247" i="1"/>
  <c r="L1255" i="1"/>
  <c r="L1263" i="1"/>
  <c r="L1271" i="1"/>
  <c r="L34" i="1"/>
  <c r="L98" i="1"/>
  <c r="L162" i="1"/>
  <c r="L226" i="1"/>
  <c r="L290" i="1"/>
  <c r="L354" i="1"/>
  <c r="L418" i="1"/>
  <c r="L482" i="1"/>
  <c r="L546" i="1"/>
  <c r="L610" i="1"/>
  <c r="L674" i="1"/>
  <c r="L688" i="1"/>
  <c r="L696" i="1"/>
  <c r="L704" i="1"/>
  <c r="L712" i="1"/>
  <c r="L720" i="1"/>
  <c r="L728" i="1"/>
  <c r="L736" i="1"/>
  <c r="L744" i="1"/>
  <c r="L752" i="1"/>
  <c r="L760" i="1"/>
  <c r="L768" i="1"/>
  <c r="L776" i="1"/>
  <c r="L784" i="1"/>
  <c r="L800" i="1"/>
  <c r="L808" i="1"/>
  <c r="L816" i="1"/>
  <c r="L824" i="1"/>
  <c r="L832" i="1"/>
  <c r="L840" i="1"/>
  <c r="L848" i="1"/>
  <c r="L856" i="1"/>
  <c r="L864" i="1"/>
  <c r="L872" i="1"/>
  <c r="L880" i="1"/>
  <c r="L888" i="1"/>
  <c r="L896" i="1"/>
  <c r="L904" i="1"/>
  <c r="L920" i="1"/>
  <c r="L928" i="1"/>
  <c r="L936" i="1"/>
  <c r="L944" i="1"/>
  <c r="L952" i="1"/>
  <c r="L960" i="1"/>
  <c r="L968" i="1"/>
  <c r="L976" i="1"/>
  <c r="L984" i="1"/>
  <c r="L992" i="1"/>
  <c r="L1000" i="1"/>
  <c r="L1008" i="1"/>
  <c r="L1016" i="1"/>
  <c r="L1024" i="1"/>
  <c r="L1032" i="1"/>
  <c r="L1040" i="1"/>
  <c r="L1048" i="1"/>
  <c r="L1056" i="1"/>
  <c r="L1064" i="1"/>
  <c r="L1072" i="1"/>
  <c r="L1080" i="1"/>
  <c r="L1088" i="1"/>
  <c r="L1096" i="1"/>
  <c r="L1104" i="1"/>
  <c r="L1112" i="1"/>
  <c r="L1120" i="1"/>
  <c r="L1136" i="1"/>
  <c r="L1144" i="1"/>
  <c r="L1152" i="1"/>
  <c r="L1168" i="1"/>
  <c r="L1176" i="1"/>
  <c r="L1184" i="1"/>
  <c r="L1192" i="1"/>
  <c r="L1200" i="1"/>
  <c r="L1208" i="1"/>
  <c r="L1216" i="1"/>
  <c r="L1224" i="1"/>
  <c r="L1232" i="1"/>
  <c r="L1240" i="1"/>
  <c r="L1248" i="1"/>
  <c r="L1256" i="1"/>
  <c r="L1264" i="1"/>
  <c r="L1272" i="1"/>
  <c r="L50" i="1"/>
  <c r="L114" i="1"/>
  <c r="L178" i="1"/>
  <c r="L242" i="1"/>
  <c r="L306" i="1"/>
  <c r="L370" i="1"/>
  <c r="L434" i="1"/>
  <c r="L498" i="1"/>
  <c r="L562" i="1"/>
  <c r="L626" i="1"/>
  <c r="L682" i="1"/>
  <c r="L690" i="1"/>
  <c r="L698" i="1"/>
  <c r="L706" i="1"/>
  <c r="L714" i="1"/>
  <c r="L722" i="1"/>
  <c r="L730" i="1"/>
  <c r="L738" i="1"/>
  <c r="L746" i="1"/>
  <c r="L754" i="1"/>
  <c r="L762" i="1"/>
  <c r="L770" i="1"/>
  <c r="L778" i="1"/>
  <c r="L786" i="1"/>
  <c r="L794" i="1"/>
  <c r="L802" i="1"/>
  <c r="L810" i="1"/>
  <c r="L818" i="1"/>
  <c r="L826" i="1"/>
  <c r="L834" i="1"/>
  <c r="L842" i="1"/>
  <c r="L850" i="1"/>
  <c r="L858" i="1"/>
  <c r="L866" i="1"/>
  <c r="L874" i="1"/>
  <c r="L890" i="1"/>
  <c r="L898" i="1"/>
  <c r="L906" i="1"/>
  <c r="L914" i="1"/>
  <c r="L922" i="1"/>
  <c r="L930" i="1"/>
  <c r="L938" i="1"/>
  <c r="L946" i="1"/>
  <c r="L954" i="1"/>
  <c r="L962" i="1"/>
  <c r="L970" i="1"/>
  <c r="L978" i="1"/>
  <c r="L986" i="1"/>
  <c r="L994" i="1"/>
  <c r="L1002" i="1"/>
  <c r="L1010" i="1"/>
  <c r="L1018" i="1"/>
  <c r="L1026" i="1"/>
  <c r="L1034" i="1"/>
  <c r="L1042" i="1"/>
  <c r="L1050" i="1"/>
  <c r="L1058" i="1"/>
  <c r="L1066" i="1"/>
  <c r="L1074" i="1"/>
  <c r="L1082" i="1"/>
  <c r="L1090" i="1"/>
  <c r="L1098" i="1"/>
  <c r="L1106" i="1"/>
  <c r="L1114" i="1"/>
  <c r="L1122" i="1"/>
  <c r="L1130" i="1"/>
  <c r="L1138" i="1"/>
  <c r="L1146" i="1"/>
  <c r="L1154" i="1"/>
  <c r="L1162" i="1"/>
  <c r="L1170" i="1"/>
  <c r="L1178" i="1"/>
  <c r="L1186" i="1"/>
  <c r="L1194" i="1"/>
  <c r="L1202" i="1"/>
  <c r="L1210" i="1"/>
  <c r="L1218" i="1"/>
  <c r="L1226" i="1"/>
  <c r="L1234" i="1"/>
  <c r="L1242" i="1"/>
  <c r="L1250" i="1"/>
  <c r="L1258" i="1"/>
  <c r="L1266" i="1"/>
  <c r="L122" i="1"/>
  <c r="L250" i="1"/>
  <c r="L314" i="1"/>
  <c r="L378" i="1"/>
  <c r="L442" i="1"/>
  <c r="L506" i="1"/>
  <c r="L570" i="1"/>
  <c r="L691" i="1"/>
  <c r="L707" i="1"/>
  <c r="L715" i="1"/>
  <c r="L723" i="1"/>
  <c r="L731" i="1"/>
  <c r="L739" i="1"/>
  <c r="L747" i="1"/>
  <c r="L755" i="1"/>
  <c r="L763" i="1"/>
  <c r="L771" i="1"/>
  <c r="L779" i="1"/>
  <c r="L787" i="1"/>
  <c r="L795" i="1"/>
  <c r="L803" i="1"/>
  <c r="L811" i="1"/>
  <c r="L819" i="1"/>
  <c r="L827" i="1"/>
  <c r="L835" i="1"/>
  <c r="L843" i="1"/>
  <c r="L851" i="1"/>
  <c r="L859" i="1"/>
  <c r="L867" i="1"/>
  <c r="L875" i="1"/>
  <c r="L883" i="1"/>
  <c r="L891" i="1"/>
  <c r="L899" i="1"/>
  <c r="L907" i="1"/>
  <c r="L915" i="1"/>
  <c r="L923" i="1"/>
  <c r="L931" i="1"/>
  <c r="L939" i="1"/>
  <c r="L947" i="1"/>
  <c r="L955" i="1"/>
  <c r="L963" i="1"/>
  <c r="L971" i="1"/>
  <c r="L979" i="1"/>
  <c r="L987" i="1"/>
  <c r="L995" i="1"/>
  <c r="L1003" i="1"/>
  <c r="L1011" i="1"/>
  <c r="L1019" i="1"/>
  <c r="L1027" i="1"/>
  <c r="L1035" i="1"/>
  <c r="L1043" i="1"/>
  <c r="L1051" i="1"/>
  <c r="L1059" i="1"/>
  <c r="L1067" i="1"/>
  <c r="L1083" i="1"/>
  <c r="L1091" i="1"/>
  <c r="L1099" i="1"/>
  <c r="L1107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243" i="1"/>
  <c r="L42" i="1"/>
  <c r="L298" i="1"/>
  <c r="L554" i="1"/>
  <c r="L697" i="1"/>
  <c r="L729" i="1"/>
  <c r="L761" i="1"/>
  <c r="L793" i="1"/>
  <c r="L825" i="1"/>
  <c r="L857" i="1"/>
  <c r="L889" i="1"/>
  <c r="L921" i="1"/>
  <c r="L953" i="1"/>
  <c r="L985" i="1"/>
  <c r="L1017" i="1"/>
  <c r="L1049" i="1"/>
  <c r="L1081" i="1"/>
  <c r="L1113" i="1"/>
  <c r="L1145" i="1"/>
  <c r="L1177" i="1"/>
  <c r="L1209" i="1"/>
  <c r="L1241" i="1"/>
  <c r="L1279" i="1"/>
  <c r="L1287" i="1"/>
  <c r="L1295" i="1"/>
  <c r="L1303" i="1"/>
  <c r="L1311" i="1"/>
  <c r="L1319" i="1"/>
  <c r="L1327" i="1"/>
  <c r="L1343" i="1"/>
  <c r="L1351" i="1"/>
  <c r="L1359" i="1"/>
  <c r="L1367" i="1"/>
  <c r="L1375" i="1"/>
  <c r="L1383" i="1"/>
  <c r="L1391" i="1"/>
  <c r="L1399" i="1"/>
  <c r="L1407" i="1"/>
  <c r="L1415" i="1"/>
  <c r="L1423" i="1"/>
  <c r="L1431" i="1"/>
  <c r="L1439" i="1"/>
  <c r="L1447" i="1"/>
  <c r="L1455" i="1"/>
  <c r="L1463" i="1"/>
  <c r="L1471" i="1"/>
  <c r="L1479" i="1"/>
  <c r="L1487" i="1"/>
  <c r="L1495" i="1"/>
  <c r="L1503" i="1"/>
  <c r="L1511" i="1"/>
  <c r="L1519" i="1"/>
  <c r="L1527" i="1"/>
  <c r="L1535" i="1"/>
  <c r="L1543" i="1"/>
  <c r="L1551" i="1"/>
  <c r="L1559" i="1"/>
  <c r="L1567" i="1"/>
  <c r="L1575" i="1"/>
  <c r="L1583" i="1"/>
  <c r="L1591" i="1"/>
  <c r="L1599" i="1"/>
  <c r="L1607" i="1"/>
  <c r="L1615" i="1"/>
  <c r="L1623" i="1"/>
  <c r="L1631" i="1"/>
  <c r="L1647" i="1"/>
  <c r="L1655" i="1"/>
  <c r="L1663" i="1"/>
  <c r="L1671" i="1"/>
  <c r="L1679" i="1"/>
  <c r="L1687" i="1"/>
  <c r="L1703" i="1"/>
  <c r="L1711" i="1"/>
  <c r="L1727" i="1"/>
  <c r="L1735" i="1"/>
  <c r="L1743" i="1"/>
  <c r="L1751" i="1"/>
  <c r="L1759" i="1"/>
  <c r="L1767" i="1"/>
  <c r="L1775" i="1"/>
  <c r="L66" i="1"/>
  <c r="L322" i="1"/>
  <c r="L578" i="1"/>
  <c r="L700" i="1"/>
  <c r="L732" i="1"/>
  <c r="L764" i="1"/>
  <c r="L796" i="1"/>
  <c r="L828" i="1"/>
  <c r="L860" i="1"/>
  <c r="L892" i="1"/>
  <c r="L924" i="1"/>
  <c r="L956" i="1"/>
  <c r="L988" i="1"/>
  <c r="L1020" i="1"/>
  <c r="L1052" i="1"/>
  <c r="L1084" i="1"/>
  <c r="L1116" i="1"/>
  <c r="L1148" i="1"/>
  <c r="L1180" i="1"/>
  <c r="L1244" i="1"/>
  <c r="L1268" i="1"/>
  <c r="L1280" i="1"/>
  <c r="L1288" i="1"/>
  <c r="L1312" i="1"/>
  <c r="L1320" i="1"/>
  <c r="L1328" i="1"/>
  <c r="L1352" i="1"/>
  <c r="L1360" i="1"/>
  <c r="L1368" i="1"/>
  <c r="L1376" i="1"/>
  <c r="L1384" i="1"/>
  <c r="L1392" i="1"/>
  <c r="L1400" i="1"/>
  <c r="L1408" i="1"/>
  <c r="L1416" i="1"/>
  <c r="L1424" i="1"/>
  <c r="L1432" i="1"/>
  <c r="L1440" i="1"/>
  <c r="L1448" i="1"/>
  <c r="L1456" i="1"/>
  <c r="L1464" i="1"/>
  <c r="L1472" i="1"/>
  <c r="L1480" i="1"/>
  <c r="L1488" i="1"/>
  <c r="L1496" i="1"/>
  <c r="L1512" i="1"/>
  <c r="L1520" i="1"/>
  <c r="L1528" i="1"/>
  <c r="L1536" i="1"/>
  <c r="L1544" i="1"/>
  <c r="L1552" i="1"/>
  <c r="L1560" i="1"/>
  <c r="L1568" i="1"/>
  <c r="L1576" i="1"/>
  <c r="L1584" i="1"/>
  <c r="L1592" i="1"/>
  <c r="L1600" i="1"/>
  <c r="L1608" i="1"/>
  <c r="L1616" i="1"/>
  <c r="L1624" i="1"/>
  <c r="L1632" i="1"/>
  <c r="L1640" i="1"/>
  <c r="L1648" i="1"/>
  <c r="L1656" i="1"/>
  <c r="L1664" i="1"/>
  <c r="L1672" i="1"/>
  <c r="L1680" i="1"/>
  <c r="L1688" i="1"/>
  <c r="L1696" i="1"/>
  <c r="L1704" i="1"/>
  <c r="L1712" i="1"/>
  <c r="L1720" i="1"/>
  <c r="L1728" i="1"/>
  <c r="L1744" i="1"/>
  <c r="L1752" i="1"/>
  <c r="L1760" i="1"/>
  <c r="L1768" i="1"/>
  <c r="L1776" i="1"/>
  <c r="L106" i="1"/>
  <c r="L362" i="1"/>
  <c r="L618" i="1"/>
  <c r="L705" i="1"/>
  <c r="L737" i="1"/>
  <c r="L769" i="1"/>
  <c r="L801" i="1"/>
  <c r="L833" i="1"/>
  <c r="L865" i="1"/>
  <c r="L897" i="1"/>
  <c r="L929" i="1"/>
  <c r="L961" i="1"/>
  <c r="L993" i="1"/>
  <c r="L1025" i="1"/>
  <c r="L1057" i="1"/>
  <c r="L1089" i="1"/>
  <c r="L1121" i="1"/>
  <c r="L1153" i="1"/>
  <c r="L1185" i="1"/>
  <c r="L1217" i="1"/>
  <c r="L1249" i="1"/>
  <c r="L1273" i="1"/>
  <c r="L1281" i="1"/>
  <c r="L1289" i="1"/>
  <c r="L1297" i="1"/>
  <c r="L1305" i="1"/>
  <c r="L1313" i="1"/>
  <c r="L1321" i="1"/>
  <c r="L1329" i="1"/>
  <c r="L1337" i="1"/>
  <c r="L1345" i="1"/>
  <c r="L1353" i="1"/>
  <c r="L1361" i="1"/>
  <c r="L1369" i="1"/>
  <c r="L1377" i="1"/>
  <c r="L1385" i="1"/>
  <c r="L1393" i="1"/>
  <c r="L1401" i="1"/>
  <c r="L1409" i="1"/>
  <c r="L1417" i="1"/>
  <c r="L1425" i="1"/>
  <c r="L1433" i="1"/>
  <c r="L1441" i="1"/>
  <c r="L1449" i="1"/>
  <c r="L1457" i="1"/>
  <c r="L1465" i="1"/>
  <c r="L1473" i="1"/>
  <c r="L1481" i="1"/>
  <c r="L1489" i="1"/>
  <c r="L1505" i="1"/>
  <c r="L1513" i="1"/>
  <c r="L1521" i="1"/>
  <c r="L1529" i="1"/>
  <c r="L1537" i="1"/>
  <c r="L1553" i="1"/>
  <c r="L1561" i="1"/>
  <c r="L1569" i="1"/>
  <c r="L1577" i="1"/>
  <c r="L1585" i="1"/>
  <c r="L1593" i="1"/>
  <c r="L1601" i="1"/>
  <c r="L1609" i="1"/>
  <c r="L1617" i="1"/>
  <c r="L1625" i="1"/>
  <c r="L1633" i="1"/>
  <c r="L1641" i="1"/>
  <c r="L1649" i="1"/>
  <c r="L1657" i="1"/>
  <c r="L1665" i="1"/>
  <c r="L1673" i="1"/>
  <c r="L1681" i="1"/>
  <c r="L1689" i="1"/>
  <c r="L1705" i="1"/>
  <c r="L1713" i="1"/>
  <c r="L1721" i="1"/>
  <c r="L1729" i="1"/>
  <c r="L1737" i="1"/>
  <c r="L1745" i="1"/>
  <c r="L1753" i="1"/>
  <c r="L1761" i="1"/>
  <c r="L1769" i="1"/>
  <c r="L1777" i="1"/>
  <c r="L130" i="1"/>
  <c r="L386" i="1"/>
  <c r="L708" i="1"/>
  <c r="L740" i="1"/>
  <c r="L772" i="1"/>
  <c r="L804" i="1"/>
  <c r="L836" i="1"/>
  <c r="L868" i="1"/>
  <c r="L900" i="1"/>
  <c r="L932" i="1"/>
  <c r="L964" i="1"/>
  <c r="L996" i="1"/>
  <c r="L1028" i="1"/>
  <c r="L1060" i="1"/>
  <c r="L1092" i="1"/>
  <c r="L1124" i="1"/>
  <c r="L1156" i="1"/>
  <c r="L1188" i="1"/>
  <c r="L1220" i="1"/>
  <c r="L1252" i="1"/>
  <c r="L1274" i="1"/>
  <c r="L1282" i="1"/>
  <c r="L1290" i="1"/>
  <c r="L1298" i="1"/>
  <c r="L1306" i="1"/>
  <c r="L1314" i="1"/>
  <c r="L1322" i="1"/>
  <c r="L1330" i="1"/>
  <c r="L1338" i="1"/>
  <c r="L1346" i="1"/>
  <c r="L1354" i="1"/>
  <c r="L194" i="1"/>
  <c r="L450" i="1"/>
  <c r="L684" i="1"/>
  <c r="L716" i="1"/>
  <c r="L748" i="1"/>
  <c r="L780" i="1"/>
  <c r="L812" i="1"/>
  <c r="L844" i="1"/>
  <c r="L876" i="1"/>
  <c r="L908" i="1"/>
  <c r="L940" i="1"/>
  <c r="L1004" i="1"/>
  <c r="L1036" i="1"/>
  <c r="L1068" i="1"/>
  <c r="L1100" i="1"/>
  <c r="L1132" i="1"/>
  <c r="L1164" i="1"/>
  <c r="L1196" i="1"/>
  <c r="L1259" i="1"/>
  <c r="L1276" i="1"/>
  <c r="L1284" i="1"/>
  <c r="L1292" i="1"/>
  <c r="L1300" i="1"/>
  <c r="L1308" i="1"/>
  <c r="L1316" i="1"/>
  <c r="L1324" i="1"/>
  <c r="L1332" i="1"/>
  <c r="L1340" i="1"/>
  <c r="L1348" i="1"/>
  <c r="L1356" i="1"/>
  <c r="L1364" i="1"/>
  <c r="L1372" i="1"/>
  <c r="L1380" i="1"/>
  <c r="L1388" i="1"/>
  <c r="L1404" i="1"/>
  <c r="L1412" i="1"/>
  <c r="L1420" i="1"/>
  <c r="L1436" i="1"/>
  <c r="L1444" i="1"/>
  <c r="L1452" i="1"/>
  <c r="L1460" i="1"/>
  <c r="L1468" i="1"/>
  <c r="L1476" i="1"/>
  <c r="L1484" i="1"/>
  <c r="L1492" i="1"/>
  <c r="L1500" i="1"/>
  <c r="L1508" i="1"/>
  <c r="L1524" i="1"/>
  <c r="L1532" i="1"/>
  <c r="L1540" i="1"/>
  <c r="L1548" i="1"/>
  <c r="L1556" i="1"/>
  <c r="L1564" i="1"/>
  <c r="L1572" i="1"/>
  <c r="L1580" i="1"/>
  <c r="L1588" i="1"/>
  <c r="L1596" i="1"/>
  <c r="L1604" i="1"/>
  <c r="L1612" i="1"/>
  <c r="L1620" i="1"/>
  <c r="L1628" i="1"/>
  <c r="L1636" i="1"/>
  <c r="L1644" i="1"/>
  <c r="L1652" i="1"/>
  <c r="L1660" i="1"/>
  <c r="L1668" i="1"/>
  <c r="L1676" i="1"/>
  <c r="L1684" i="1"/>
  <c r="L1700" i="1"/>
  <c r="L1708" i="1"/>
  <c r="L1716" i="1"/>
  <c r="L1724" i="1"/>
  <c r="L1732" i="1"/>
  <c r="L1740" i="1"/>
  <c r="L1748" i="1"/>
  <c r="L1756" i="1"/>
  <c r="L1764" i="1"/>
  <c r="L1772" i="1"/>
  <c r="L1780" i="1"/>
  <c r="L234" i="1"/>
  <c r="L490" i="1"/>
  <c r="L689" i="1"/>
  <c r="L721" i="1"/>
  <c r="L753" i="1"/>
  <c r="L817" i="1"/>
  <c r="L849" i="1"/>
  <c r="L881" i="1"/>
  <c r="L913" i="1"/>
  <c r="L945" i="1"/>
  <c r="L977" i="1"/>
  <c r="L1009" i="1"/>
  <c r="L1041" i="1"/>
  <c r="L1073" i="1"/>
  <c r="L1105" i="1"/>
  <c r="L1137" i="1"/>
  <c r="L1169" i="1"/>
  <c r="L1201" i="1"/>
  <c r="L1233" i="1"/>
  <c r="L1277" i="1"/>
  <c r="L1285" i="1"/>
  <c r="L1293" i="1"/>
  <c r="L1301" i="1"/>
  <c r="L1309" i="1"/>
  <c r="L1333" i="1"/>
  <c r="L1341" i="1"/>
  <c r="L1349" i="1"/>
  <c r="L1357" i="1"/>
  <c r="L1365" i="1"/>
  <c r="L1373" i="1"/>
  <c r="L1381" i="1"/>
  <c r="L1389" i="1"/>
  <c r="L1397" i="1"/>
  <c r="L1405" i="1"/>
  <c r="L1413" i="1"/>
  <c r="L1429" i="1"/>
  <c r="L1437" i="1"/>
  <c r="L1445" i="1"/>
  <c r="L1453" i="1"/>
  <c r="L1461" i="1"/>
  <c r="L1469" i="1"/>
  <c r="L1477" i="1"/>
  <c r="L1493" i="1"/>
  <c r="L1501" i="1"/>
  <c r="L1509" i="1"/>
  <c r="L1517" i="1"/>
  <c r="L1525" i="1"/>
  <c r="L1533" i="1"/>
  <c r="L1541" i="1"/>
  <c r="L1549" i="1"/>
  <c r="L1557" i="1"/>
  <c r="L1565" i="1"/>
  <c r="L1573" i="1"/>
  <c r="L1581" i="1"/>
  <c r="L1589" i="1"/>
  <c r="L1597" i="1"/>
  <c r="L1605" i="1"/>
  <c r="L1613" i="1"/>
  <c r="L1621" i="1"/>
  <c r="L1629" i="1"/>
  <c r="L1637" i="1"/>
  <c r="L1645" i="1"/>
  <c r="L1653" i="1"/>
  <c r="L1661" i="1"/>
  <c r="L1669" i="1"/>
  <c r="L1677" i="1"/>
  <c r="L1685" i="1"/>
  <c r="L1693" i="1"/>
  <c r="L1701" i="1"/>
  <c r="L1709" i="1"/>
  <c r="L1717" i="1"/>
  <c r="L1725" i="1"/>
  <c r="L1733" i="1"/>
  <c r="L1749" i="1"/>
  <c r="L1757" i="1"/>
  <c r="L1765" i="1"/>
  <c r="L1773" i="1"/>
  <c r="L1781" i="1"/>
  <c r="L745" i="1"/>
  <c r="L873" i="1"/>
  <c r="L1001" i="1"/>
  <c r="L1129" i="1"/>
  <c r="L1257" i="1"/>
  <c r="L1299" i="1"/>
  <c r="L1331" i="1"/>
  <c r="L1362" i="1"/>
  <c r="L1382" i="1"/>
  <c r="L1403" i="1"/>
  <c r="L1426" i="1"/>
  <c r="L1446" i="1"/>
  <c r="L1467" i="1"/>
  <c r="L1490" i="1"/>
  <c r="L1510" i="1"/>
  <c r="L1531" i="1"/>
  <c r="L1554" i="1"/>
  <c r="L1574" i="1"/>
  <c r="L1595" i="1"/>
  <c r="L1618" i="1"/>
  <c r="L1638" i="1"/>
  <c r="L1659" i="1"/>
  <c r="L1682" i="1"/>
  <c r="L1702" i="1"/>
  <c r="L1723" i="1"/>
  <c r="L1746" i="1"/>
  <c r="L1766" i="1"/>
  <c r="L1784" i="1"/>
  <c r="L1792" i="1"/>
  <c r="L1800" i="1"/>
  <c r="L1808" i="1"/>
  <c r="L1816" i="1"/>
  <c r="L1824" i="1"/>
  <c r="L1832" i="1"/>
  <c r="L1840" i="1"/>
  <c r="L1848" i="1"/>
  <c r="L1856" i="1"/>
  <c r="L1864" i="1"/>
  <c r="L1872" i="1"/>
  <c r="L1880" i="1"/>
  <c r="L1888" i="1"/>
  <c r="L1896" i="1"/>
  <c r="L1912" i="1"/>
  <c r="L1920" i="1"/>
  <c r="L1928" i="1"/>
  <c r="L1936" i="1"/>
  <c r="L1944" i="1"/>
  <c r="L1952" i="1"/>
  <c r="L1960" i="1"/>
  <c r="L1968" i="1"/>
  <c r="L1976" i="1"/>
  <c r="L1984" i="1"/>
  <c r="L1992" i="1"/>
  <c r="L2008" i="1"/>
  <c r="L2016" i="1"/>
  <c r="L2024" i="1"/>
  <c r="L2032" i="1"/>
  <c r="L2040" i="1"/>
  <c r="L2048" i="1"/>
  <c r="L2056" i="1"/>
  <c r="L2064" i="1"/>
  <c r="L2080" i="1"/>
  <c r="L1065" i="1"/>
  <c r="L1499" i="1"/>
  <c r="L1586" i="1"/>
  <c r="L1670" i="1"/>
  <c r="L1778" i="1"/>
  <c r="L1804" i="1"/>
  <c r="L1836" i="1"/>
  <c r="L258" i="1"/>
  <c r="L756" i="1"/>
  <c r="L884" i="1"/>
  <c r="L1140" i="1"/>
  <c r="L1302" i="1"/>
  <c r="L1334" i="1"/>
  <c r="L1363" i="1"/>
  <c r="L1386" i="1"/>
  <c r="L1406" i="1"/>
  <c r="L1427" i="1"/>
  <c r="L1450" i="1"/>
  <c r="L1470" i="1"/>
  <c r="L1491" i="1"/>
  <c r="L1514" i="1"/>
  <c r="L1534" i="1"/>
  <c r="L1555" i="1"/>
  <c r="L1578" i="1"/>
  <c r="L1598" i="1"/>
  <c r="L1619" i="1"/>
  <c r="L1642" i="1"/>
  <c r="L1662" i="1"/>
  <c r="L1683" i="1"/>
  <c r="L1706" i="1"/>
  <c r="L1726" i="1"/>
  <c r="L1747" i="1"/>
  <c r="L1770" i="1"/>
  <c r="L1785" i="1"/>
  <c r="L1793" i="1"/>
  <c r="L1801" i="1"/>
  <c r="L1809" i="1"/>
  <c r="L1817" i="1"/>
  <c r="L1825" i="1"/>
  <c r="L1833" i="1"/>
  <c r="L1841" i="1"/>
  <c r="L1849" i="1"/>
  <c r="L1857" i="1"/>
  <c r="L1865" i="1"/>
  <c r="L1873" i="1"/>
  <c r="L1881" i="1"/>
  <c r="L1889" i="1"/>
  <c r="L1897" i="1"/>
  <c r="L1905" i="1"/>
  <c r="L1913" i="1"/>
  <c r="L1921" i="1"/>
  <c r="L1929" i="1"/>
  <c r="L1937" i="1"/>
  <c r="L1945" i="1"/>
  <c r="L1953" i="1"/>
  <c r="L1961" i="1"/>
  <c r="L1969" i="1"/>
  <c r="L1977" i="1"/>
  <c r="L1985" i="1"/>
  <c r="L1993" i="1"/>
  <c r="L2001" i="1"/>
  <c r="L2017" i="1"/>
  <c r="L2025" i="1"/>
  <c r="L2033" i="1"/>
  <c r="L2041" i="1"/>
  <c r="L2049" i="1"/>
  <c r="L2065" i="1"/>
  <c r="L2073" i="1"/>
  <c r="L2081" i="1"/>
  <c r="L937" i="1"/>
  <c r="L1193" i="1"/>
  <c r="L1315" i="1"/>
  <c r="L1394" i="1"/>
  <c r="L1458" i="1"/>
  <c r="L1522" i="1"/>
  <c r="L1606" i="1"/>
  <c r="L1788" i="1"/>
  <c r="L1820" i="1"/>
  <c r="L426" i="1"/>
  <c r="L777" i="1"/>
  <c r="L905" i="1"/>
  <c r="L1033" i="1"/>
  <c r="L1161" i="1"/>
  <c r="L1275" i="1"/>
  <c r="L1307" i="1"/>
  <c r="L1339" i="1"/>
  <c r="L1366" i="1"/>
  <c r="L1387" i="1"/>
  <c r="L1410" i="1"/>
  <c r="L1430" i="1"/>
  <c r="L1451" i="1"/>
  <c r="L1474" i="1"/>
  <c r="L1494" i="1"/>
  <c r="L1515" i="1"/>
  <c r="L1538" i="1"/>
  <c r="L1558" i="1"/>
  <c r="L1579" i="1"/>
  <c r="L1602" i="1"/>
  <c r="L1622" i="1"/>
  <c r="L1643" i="1"/>
  <c r="L1666" i="1"/>
  <c r="L1686" i="1"/>
  <c r="L1707" i="1"/>
  <c r="L1730" i="1"/>
  <c r="L1750" i="1"/>
  <c r="L1771" i="1"/>
  <c r="L1786" i="1"/>
  <c r="L1794" i="1"/>
  <c r="L1802" i="1"/>
  <c r="L1818" i="1"/>
  <c r="L1826" i="1"/>
  <c r="L1842" i="1"/>
  <c r="L1858" i="1"/>
  <c r="L1866" i="1"/>
  <c r="L1874" i="1"/>
  <c r="L1882" i="1"/>
  <c r="L1890" i="1"/>
  <c r="L1898" i="1"/>
  <c r="L1914" i="1"/>
  <c r="L1922" i="1"/>
  <c r="L1930" i="1"/>
  <c r="L1938" i="1"/>
  <c r="L1946" i="1"/>
  <c r="L1954" i="1"/>
  <c r="L1962" i="1"/>
  <c r="L1970" i="1"/>
  <c r="L1978" i="1"/>
  <c r="L1986" i="1"/>
  <c r="L1994" i="1"/>
  <c r="L2002" i="1"/>
  <c r="L2010" i="1"/>
  <c r="L2018" i="1"/>
  <c r="L2026" i="1"/>
  <c r="L2034" i="1"/>
  <c r="L2042" i="1"/>
  <c r="L2050" i="1"/>
  <c r="L2058" i="1"/>
  <c r="L2066" i="1"/>
  <c r="L2074" i="1"/>
  <c r="L809" i="1"/>
  <c r="L1371" i="1"/>
  <c r="L1435" i="1"/>
  <c r="L1542" i="1"/>
  <c r="L1627" i="1"/>
  <c r="L1691" i="1"/>
  <c r="L1755" i="1"/>
  <c r="L514" i="1"/>
  <c r="L788" i="1"/>
  <c r="L916" i="1"/>
  <c r="L1172" i="1"/>
  <c r="L1278" i="1"/>
  <c r="L1310" i="1"/>
  <c r="L1342" i="1"/>
  <c r="L1370" i="1"/>
  <c r="L1390" i="1"/>
  <c r="L1411" i="1"/>
  <c r="L1434" i="1"/>
  <c r="L1454" i="1"/>
  <c r="L1475" i="1"/>
  <c r="L1498" i="1"/>
  <c r="L1518" i="1"/>
  <c r="L1539" i="1"/>
  <c r="L1562" i="1"/>
  <c r="L1582" i="1"/>
  <c r="L1603" i="1"/>
  <c r="L1626" i="1"/>
  <c r="L1646" i="1"/>
  <c r="L1667" i="1"/>
  <c r="L1690" i="1"/>
  <c r="L1710" i="1"/>
  <c r="L1731" i="1"/>
  <c r="L1754" i="1"/>
  <c r="L1774" i="1"/>
  <c r="L1787" i="1"/>
  <c r="L1795" i="1"/>
  <c r="L1803" i="1"/>
  <c r="L1811" i="1"/>
  <c r="L1819" i="1"/>
  <c r="L1827" i="1"/>
  <c r="L1835" i="1"/>
  <c r="L1843" i="1"/>
  <c r="L1851" i="1"/>
  <c r="L1859" i="1"/>
  <c r="L1867" i="1"/>
  <c r="L1875" i="1"/>
  <c r="L1883" i="1"/>
  <c r="L1891" i="1"/>
  <c r="L1899" i="1"/>
  <c r="L1907" i="1"/>
  <c r="L1915" i="1"/>
  <c r="L1923" i="1"/>
  <c r="L1931" i="1"/>
  <c r="L1939" i="1"/>
  <c r="L1947" i="1"/>
  <c r="L1955" i="1"/>
  <c r="L1963" i="1"/>
  <c r="L1971" i="1"/>
  <c r="L1979" i="1"/>
  <c r="L1987" i="1"/>
  <c r="L1995" i="1"/>
  <c r="L2011" i="1"/>
  <c r="L2019" i="1"/>
  <c r="L2027" i="1"/>
  <c r="L2035" i="1"/>
  <c r="L2043" i="1"/>
  <c r="L2051" i="1"/>
  <c r="L2059" i="1"/>
  <c r="L2075" i="1"/>
  <c r="L678" i="1"/>
  <c r="L1478" i="1"/>
  <c r="L1563" i="1"/>
  <c r="L1650" i="1"/>
  <c r="L1734" i="1"/>
  <c r="L1796" i="1"/>
  <c r="L1828" i="1"/>
  <c r="L692" i="1"/>
  <c r="L820" i="1"/>
  <c r="L948" i="1"/>
  <c r="L1076" i="1"/>
  <c r="L1204" i="1"/>
  <c r="L1286" i="1"/>
  <c r="L1318" i="1"/>
  <c r="L1350" i="1"/>
  <c r="L1374" i="1"/>
  <c r="L1395" i="1"/>
  <c r="L1418" i="1"/>
  <c r="L1438" i="1"/>
  <c r="L1459" i="1"/>
  <c r="L1482" i="1"/>
  <c r="L1502" i="1"/>
  <c r="L1523" i="1"/>
  <c r="L1546" i="1"/>
  <c r="L1566" i="1"/>
  <c r="L1587" i="1"/>
  <c r="L1610" i="1"/>
  <c r="L1630" i="1"/>
  <c r="L1651" i="1"/>
  <c r="L1694" i="1"/>
  <c r="L1715" i="1"/>
  <c r="L1738" i="1"/>
  <c r="L1758" i="1"/>
  <c r="L1779" i="1"/>
  <c r="L1789" i="1"/>
  <c r="L1797" i="1"/>
  <c r="L1805" i="1"/>
  <c r="L1813" i="1"/>
  <c r="L1821" i="1"/>
  <c r="L1829" i="1"/>
  <c r="L1837" i="1"/>
  <c r="L1845" i="1"/>
  <c r="L1853" i="1"/>
  <c r="L1861" i="1"/>
  <c r="L1869" i="1"/>
  <c r="L1877" i="1"/>
  <c r="L1885" i="1"/>
  <c r="L1893" i="1"/>
  <c r="L1901" i="1"/>
  <c r="L1909" i="1"/>
  <c r="L1917" i="1"/>
  <c r="L1925" i="1"/>
  <c r="L1933" i="1"/>
  <c r="L1941" i="1"/>
  <c r="L1949" i="1"/>
  <c r="L1957" i="1"/>
  <c r="L1965" i="1"/>
  <c r="L1973" i="1"/>
  <c r="L1981" i="1"/>
  <c r="L1989" i="1"/>
  <c r="L1997" i="1"/>
  <c r="L2005" i="1"/>
  <c r="L2013" i="1"/>
  <c r="L2021" i="1"/>
  <c r="L2029" i="1"/>
  <c r="L2037" i="1"/>
  <c r="L2045" i="1"/>
  <c r="L2053" i="1"/>
  <c r="L2061" i="1"/>
  <c r="L2069" i="1"/>
  <c r="L2077" i="1"/>
  <c r="L713" i="1"/>
  <c r="L841" i="1"/>
  <c r="L969" i="1"/>
  <c r="L1097" i="1"/>
  <c r="L1225" i="1"/>
  <c r="L1291" i="1"/>
  <c r="L1323" i="1"/>
  <c r="L1355" i="1"/>
  <c r="L1378" i="1"/>
  <c r="L1398" i="1"/>
  <c r="L1419" i="1"/>
  <c r="L1442" i="1"/>
  <c r="L1462" i="1"/>
  <c r="L1506" i="1"/>
  <c r="L1526" i="1"/>
  <c r="L1547" i="1"/>
  <c r="L1570" i="1"/>
  <c r="L1590" i="1"/>
  <c r="L1611" i="1"/>
  <c r="L1634" i="1"/>
  <c r="L1654" i="1"/>
  <c r="L1675" i="1"/>
  <c r="L1698" i="1"/>
  <c r="L1718" i="1"/>
  <c r="L1739" i="1"/>
  <c r="L1762" i="1"/>
  <c r="L1790" i="1"/>
  <c r="L1798" i="1"/>
  <c r="L1806" i="1"/>
  <c r="L1814" i="1"/>
  <c r="L1822" i="1"/>
  <c r="L1830" i="1"/>
  <c r="L1846" i="1"/>
  <c r="L1854" i="1"/>
  <c r="L1862" i="1"/>
  <c r="L1870" i="1"/>
  <c r="L1878" i="1"/>
  <c r="L1886" i="1"/>
  <c r="L1894" i="1"/>
  <c r="L1902" i="1"/>
  <c r="L1910" i="1"/>
  <c r="L1918" i="1"/>
  <c r="L1926" i="1"/>
  <c r="L1934" i="1"/>
  <c r="L1942" i="1"/>
  <c r="L1950" i="1"/>
  <c r="L1958" i="1"/>
  <c r="L1966" i="1"/>
  <c r="L1974" i="1"/>
  <c r="L1982" i="1"/>
  <c r="L1990" i="1"/>
  <c r="L1998" i="1"/>
  <c r="L2006" i="1"/>
  <c r="L2014" i="1"/>
  <c r="L2022" i="1"/>
  <c r="L2030" i="1"/>
  <c r="L2038" i="1"/>
  <c r="L2046" i="1"/>
  <c r="L2054" i="1"/>
  <c r="L2062" i="1"/>
  <c r="L2070" i="1"/>
  <c r="L2078" i="1"/>
  <c r="L2055" i="1"/>
  <c r="L2023" i="1"/>
  <c r="L1991" i="1"/>
  <c r="L1959" i="1"/>
  <c r="L1927" i="1"/>
  <c r="L1895" i="1"/>
  <c r="L1863" i="1"/>
  <c r="L1823" i="1"/>
  <c r="L1722" i="1"/>
  <c r="L1550" i="1"/>
  <c r="L724" i="1"/>
  <c r="K2081" i="1"/>
  <c r="K2073" i="1"/>
  <c r="K2065" i="1"/>
  <c r="K2049" i="1"/>
  <c r="K2041" i="1"/>
  <c r="K2033" i="1"/>
  <c r="K2025" i="1"/>
  <c r="K2017" i="1"/>
  <c r="K2001" i="1"/>
  <c r="K1993" i="1"/>
  <c r="K1985" i="1"/>
  <c r="K1977" i="1"/>
  <c r="K1969" i="1"/>
  <c r="K1961" i="1"/>
  <c r="K1953" i="1"/>
  <c r="K1945" i="1"/>
  <c r="K1937" i="1"/>
  <c r="K1929" i="1"/>
  <c r="K1921" i="1"/>
  <c r="K1913" i="1"/>
  <c r="K1905" i="1"/>
  <c r="K1897" i="1"/>
  <c r="K1889" i="1"/>
  <c r="K1881" i="1"/>
  <c r="K1873" i="1"/>
  <c r="K1865" i="1"/>
  <c r="K1857" i="1"/>
  <c r="K1849" i="1"/>
  <c r="K1841" i="1"/>
  <c r="K1833" i="1"/>
  <c r="K1825" i="1"/>
  <c r="K1817" i="1"/>
  <c r="K1809" i="1"/>
  <c r="K1801" i="1"/>
  <c r="K1793" i="1"/>
  <c r="K1785" i="1"/>
  <c r="K1777" i="1"/>
  <c r="K1769" i="1"/>
  <c r="K1761" i="1"/>
  <c r="K1753" i="1"/>
  <c r="K1745" i="1"/>
  <c r="K1737" i="1"/>
  <c r="K1729" i="1"/>
  <c r="K1721" i="1"/>
  <c r="K1713" i="1"/>
  <c r="K1705" i="1"/>
  <c r="K1689" i="1"/>
  <c r="K1681" i="1"/>
  <c r="K1673" i="1"/>
  <c r="K1665" i="1"/>
  <c r="K1657" i="1"/>
  <c r="K1649" i="1"/>
  <c r="K1641" i="1"/>
  <c r="K1633" i="1"/>
  <c r="K1625" i="1"/>
  <c r="K1617" i="1"/>
  <c r="K1609" i="1"/>
  <c r="K1601" i="1"/>
  <c r="K1593" i="1"/>
  <c r="K1585" i="1"/>
  <c r="K1577" i="1"/>
  <c r="K1569" i="1"/>
  <c r="K1561" i="1"/>
  <c r="K1553" i="1"/>
  <c r="K1537" i="1"/>
  <c r="K1529" i="1"/>
  <c r="K1521" i="1"/>
  <c r="K1513" i="1"/>
  <c r="K1505" i="1"/>
  <c r="K1489" i="1"/>
  <c r="K1481" i="1"/>
  <c r="K1473" i="1"/>
  <c r="K1465" i="1"/>
  <c r="K1457" i="1"/>
  <c r="K1449" i="1"/>
  <c r="K1441" i="1"/>
  <c r="K1433" i="1"/>
  <c r="K1425" i="1"/>
  <c r="K1417" i="1"/>
  <c r="K1409" i="1"/>
  <c r="K1401" i="1"/>
  <c r="K1393" i="1"/>
  <c r="K1385" i="1"/>
  <c r="K1377" i="1"/>
  <c r="K1369" i="1"/>
  <c r="K1361" i="1"/>
  <c r="K1353" i="1"/>
  <c r="K1345" i="1"/>
  <c r="K1337" i="1"/>
  <c r="K1329" i="1"/>
  <c r="K1321" i="1"/>
  <c r="K1313" i="1"/>
  <c r="K1305" i="1"/>
  <c r="K1297" i="1"/>
  <c r="K1289" i="1"/>
  <c r="K1281" i="1"/>
  <c r="K1273" i="1"/>
  <c r="K1257" i="1"/>
  <c r="K1249" i="1"/>
  <c r="K1241" i="1"/>
  <c r="K1233" i="1"/>
  <c r="K1225" i="1"/>
  <c r="K1217" i="1"/>
  <c r="K1209" i="1"/>
  <c r="K1201" i="1"/>
  <c r="K1193" i="1"/>
  <c r="K1185" i="1"/>
  <c r="K1177" i="1"/>
  <c r="K1169" i="1"/>
  <c r="K1161" i="1"/>
  <c r="K1153" i="1"/>
  <c r="K1145" i="1"/>
  <c r="K1137" i="1"/>
  <c r="K1129" i="1"/>
  <c r="K1121" i="1"/>
  <c r="K1113" i="1"/>
  <c r="K1105" i="1"/>
  <c r="K1097" i="1"/>
  <c r="K1089" i="1"/>
  <c r="K1081" i="1"/>
  <c r="K1073" i="1"/>
  <c r="K1065" i="1"/>
  <c r="K1057" i="1"/>
  <c r="K1049" i="1"/>
  <c r="K1041" i="1"/>
  <c r="K1033" i="1"/>
  <c r="K1025" i="1"/>
  <c r="K1017" i="1"/>
  <c r="K1009" i="1"/>
  <c r="K1001" i="1"/>
  <c r="K993" i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77" i="1"/>
  <c r="K2080" i="1"/>
  <c r="K2064" i="1"/>
  <c r="K2056" i="1"/>
  <c r="K2048" i="1"/>
  <c r="K2040" i="1"/>
  <c r="K2032" i="1"/>
  <c r="K2024" i="1"/>
  <c r="K2016" i="1"/>
  <c r="K2008" i="1"/>
  <c r="K1992" i="1"/>
  <c r="K1984" i="1"/>
  <c r="K1976" i="1"/>
  <c r="K1968" i="1"/>
  <c r="K1960" i="1"/>
  <c r="K1952" i="1"/>
  <c r="K1944" i="1"/>
  <c r="K1936" i="1"/>
  <c r="K1928" i="1"/>
  <c r="K1920" i="1"/>
  <c r="K1912" i="1"/>
  <c r="K1896" i="1"/>
  <c r="K1888" i="1"/>
  <c r="K1880" i="1"/>
  <c r="K1872" i="1"/>
  <c r="K1864" i="1"/>
  <c r="K1856" i="1"/>
  <c r="K1848" i="1"/>
  <c r="K1840" i="1"/>
  <c r="K1832" i="1"/>
  <c r="K1824" i="1"/>
  <c r="K1816" i="1"/>
  <c r="K1808" i="1"/>
  <c r="K1800" i="1"/>
  <c r="K1792" i="1"/>
  <c r="K1784" i="1"/>
  <c r="K2079" i="1"/>
  <c r="K2071" i="1"/>
  <c r="K2063" i="1"/>
  <c r="K2055" i="1"/>
  <c r="K2047" i="1"/>
  <c r="K2039" i="1"/>
  <c r="K2031" i="1"/>
  <c r="K2023" i="1"/>
  <c r="K2015" i="1"/>
  <c r="K2007" i="1"/>
  <c r="K1999" i="1"/>
  <c r="K1991" i="1"/>
  <c r="K1983" i="1"/>
  <c r="K1975" i="1"/>
  <c r="K1959" i="1"/>
  <c r="K1951" i="1"/>
  <c r="K1943" i="1"/>
  <c r="K1935" i="1"/>
  <c r="K1927" i="1"/>
  <c r="K1919" i="1"/>
  <c r="K1911" i="1"/>
  <c r="K1903" i="1"/>
  <c r="K1895" i="1"/>
  <c r="K1887" i="1"/>
  <c r="K1879" i="1"/>
  <c r="K1871" i="1"/>
  <c r="K1863" i="1"/>
  <c r="K1855" i="1"/>
  <c r="K1847" i="1"/>
  <c r="K1839" i="1"/>
  <c r="K1831" i="1"/>
  <c r="K1823" i="1"/>
  <c r="K1815" i="1"/>
  <c r="K1807" i="1"/>
  <c r="K1799" i="1"/>
  <c r="K1791" i="1"/>
  <c r="K1783" i="1"/>
  <c r="K1775" i="1"/>
  <c r="K1767" i="1"/>
  <c r="K1759" i="1"/>
  <c r="K1751" i="1"/>
  <c r="K1743" i="1"/>
  <c r="K1735" i="1"/>
  <c r="K1727" i="1"/>
  <c r="K1711" i="1"/>
  <c r="K1703" i="1"/>
  <c r="K1687" i="1"/>
  <c r="K1679" i="1"/>
  <c r="K1671" i="1"/>
  <c r="K1663" i="1"/>
  <c r="K1655" i="1"/>
  <c r="K1647" i="1"/>
  <c r="K1631" i="1"/>
  <c r="K1623" i="1"/>
  <c r="K1615" i="1"/>
  <c r="K1607" i="1"/>
  <c r="K1599" i="1"/>
  <c r="K1591" i="1"/>
  <c r="K1583" i="1"/>
  <c r="K1575" i="1"/>
  <c r="K1567" i="1"/>
  <c r="K1559" i="1"/>
  <c r="K1551" i="1"/>
  <c r="K1543" i="1"/>
  <c r="K1535" i="1"/>
  <c r="K1527" i="1"/>
  <c r="K1519" i="1"/>
  <c r="K1511" i="1"/>
  <c r="K1503" i="1"/>
  <c r="K1495" i="1"/>
  <c r="K1487" i="1"/>
  <c r="K1479" i="1"/>
  <c r="K1471" i="1"/>
  <c r="K1463" i="1"/>
  <c r="K1455" i="1"/>
  <c r="K1447" i="1"/>
  <c r="K1439" i="1"/>
  <c r="K1431" i="1"/>
  <c r="K1423" i="1"/>
  <c r="K1415" i="1"/>
  <c r="K1407" i="1"/>
  <c r="K1399" i="1"/>
  <c r="K1391" i="1"/>
  <c r="K1383" i="1"/>
  <c r="K1375" i="1"/>
  <c r="K1367" i="1"/>
  <c r="K1359" i="1"/>
  <c r="K1351" i="1"/>
  <c r="K1343" i="1"/>
  <c r="K1327" i="1"/>
  <c r="K1319" i="1"/>
  <c r="K1311" i="1"/>
  <c r="K1303" i="1"/>
  <c r="K1295" i="1"/>
  <c r="K1287" i="1"/>
  <c r="K2078" i="1"/>
  <c r="K2070" i="1"/>
  <c r="K2062" i="1"/>
  <c r="K2054" i="1"/>
  <c r="K2046" i="1"/>
  <c r="K2038" i="1"/>
  <c r="K2030" i="1"/>
  <c r="K2022" i="1"/>
  <c r="K2014" i="1"/>
  <c r="K2006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K1902" i="1"/>
  <c r="K1894" i="1"/>
  <c r="K1886" i="1"/>
  <c r="K1878" i="1"/>
  <c r="K1870" i="1"/>
  <c r="K1862" i="1"/>
  <c r="K1854" i="1"/>
  <c r="K1846" i="1"/>
  <c r="K1830" i="1"/>
  <c r="K1822" i="1"/>
  <c r="K1814" i="1"/>
  <c r="K1806" i="1"/>
  <c r="K1798" i="1"/>
  <c r="K1790" i="1"/>
  <c r="K1774" i="1"/>
  <c r="K1766" i="1"/>
  <c r="K1758" i="1"/>
  <c r="K1750" i="1"/>
  <c r="K1742" i="1"/>
  <c r="K1734" i="1"/>
  <c r="K1726" i="1"/>
  <c r="K1718" i="1"/>
  <c r="K1710" i="1"/>
  <c r="K1702" i="1"/>
  <c r="K1694" i="1"/>
  <c r="K1686" i="1"/>
  <c r="K1678" i="1"/>
  <c r="K1670" i="1"/>
  <c r="K1662" i="1"/>
  <c r="K1654" i="1"/>
  <c r="K1646" i="1"/>
  <c r="K1638" i="1"/>
  <c r="K1630" i="1"/>
  <c r="K1622" i="1"/>
  <c r="K2075" i="1"/>
  <c r="K2059" i="1"/>
  <c r="K2051" i="1"/>
  <c r="K2043" i="1"/>
  <c r="K2035" i="1"/>
  <c r="K2027" i="1"/>
  <c r="K2019" i="1"/>
  <c r="K2011" i="1"/>
  <c r="K1995" i="1"/>
  <c r="K1987" i="1"/>
  <c r="K1979" i="1"/>
  <c r="K1971" i="1"/>
  <c r="K1963" i="1"/>
  <c r="K1955" i="1"/>
  <c r="K1947" i="1"/>
  <c r="K1939" i="1"/>
  <c r="K1931" i="1"/>
  <c r="K1923" i="1"/>
  <c r="K1915" i="1"/>
  <c r="K1907" i="1"/>
  <c r="K2" i="1"/>
  <c r="K2074" i="1"/>
  <c r="K2066" i="1"/>
  <c r="K2058" i="1"/>
  <c r="K2050" i="1"/>
  <c r="K2042" i="1"/>
  <c r="K2034" i="1"/>
  <c r="K2026" i="1"/>
  <c r="K2018" i="1"/>
  <c r="K2010" i="1"/>
  <c r="K2002" i="1"/>
  <c r="K1994" i="1"/>
  <c r="K1279" i="1"/>
  <c r="K1271" i="1"/>
  <c r="K1263" i="1"/>
  <c r="K1255" i="1"/>
  <c r="K1247" i="1"/>
  <c r="K1239" i="1"/>
  <c r="K1231" i="1"/>
  <c r="K1223" i="1"/>
  <c r="K1215" i="1"/>
  <c r="K1207" i="1"/>
  <c r="K1199" i="1"/>
  <c r="K1191" i="1"/>
  <c r="K1183" i="1"/>
  <c r="K1175" i="1"/>
  <c r="K1167" i="1"/>
  <c r="K1159" i="1"/>
  <c r="K1151" i="1"/>
  <c r="K1135" i="1"/>
  <c r="K1127" i="1"/>
  <c r="K1119" i="1"/>
  <c r="K1111" i="1"/>
  <c r="K1103" i="1"/>
  <c r="K1095" i="1"/>
  <c r="K1087" i="1"/>
  <c r="K1079" i="1"/>
  <c r="K1614" i="1"/>
  <c r="K1606" i="1"/>
  <c r="K1598" i="1"/>
  <c r="K1590" i="1"/>
  <c r="K1582" i="1"/>
  <c r="K1574" i="1"/>
  <c r="K1566" i="1"/>
  <c r="K1558" i="1"/>
  <c r="K1550" i="1"/>
  <c r="K1542" i="1"/>
  <c r="K1534" i="1"/>
  <c r="K1526" i="1"/>
  <c r="K1518" i="1"/>
  <c r="K1510" i="1"/>
  <c r="K1502" i="1"/>
  <c r="K1494" i="1"/>
  <c r="K1486" i="1"/>
  <c r="K1478" i="1"/>
  <c r="K1470" i="1"/>
  <c r="K1462" i="1"/>
  <c r="K1454" i="1"/>
  <c r="K1446" i="1"/>
  <c r="K1438" i="1"/>
  <c r="K1430" i="1"/>
  <c r="K1422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10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K870" i="1"/>
  <c r="K862" i="1"/>
  <c r="K846" i="1"/>
  <c r="K838" i="1"/>
  <c r="K830" i="1"/>
  <c r="K814" i="1"/>
  <c r="K806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077" i="1"/>
  <c r="K2069" i="1"/>
  <c r="K2061" i="1"/>
  <c r="K2053" i="1"/>
  <c r="K2045" i="1"/>
  <c r="K2037" i="1"/>
  <c r="K2029" i="1"/>
  <c r="K2021" i="1"/>
  <c r="K2013" i="1"/>
  <c r="K2005" i="1"/>
  <c r="K1997" i="1"/>
  <c r="K1949" i="1"/>
  <c r="K1885" i="1"/>
  <c r="K1821" i="1"/>
  <c r="K1757" i="1"/>
  <c r="K2076" i="1"/>
  <c r="K2068" i="1"/>
  <c r="K2060" i="1"/>
  <c r="K2052" i="1"/>
  <c r="K2044" i="1"/>
  <c r="K2036" i="1"/>
  <c r="K2028" i="1"/>
  <c r="K2020" i="1"/>
  <c r="K2012" i="1"/>
  <c r="K2004" i="1"/>
  <c r="K1996" i="1"/>
  <c r="K1988" i="1"/>
  <c r="K1980" i="1"/>
  <c r="K1964" i="1"/>
  <c r="K1956" i="1"/>
  <c r="K1948" i="1"/>
  <c r="K1940" i="1"/>
  <c r="K1932" i="1"/>
  <c r="K1924" i="1"/>
  <c r="K1916" i="1"/>
  <c r="K1908" i="1"/>
  <c r="K1900" i="1"/>
  <c r="K1892" i="1"/>
  <c r="K1884" i="1"/>
  <c r="K1876" i="1"/>
  <c r="K1868" i="1"/>
  <c r="K1860" i="1"/>
  <c r="K1852" i="1"/>
  <c r="K1836" i="1"/>
  <c r="K1828" i="1"/>
  <c r="K1820" i="1"/>
  <c r="K1804" i="1"/>
  <c r="K1796" i="1"/>
  <c r="K1788" i="1"/>
  <c r="K1899" i="1"/>
  <c r="K1891" i="1"/>
  <c r="K1883" i="1"/>
  <c r="K1875" i="1"/>
  <c r="K1867" i="1"/>
  <c r="K1859" i="1"/>
  <c r="K1851" i="1"/>
  <c r="K1843" i="1"/>
  <c r="K1835" i="1"/>
  <c r="K1827" i="1"/>
  <c r="K1819" i="1"/>
  <c r="K1811" i="1"/>
  <c r="K1803" i="1"/>
  <c r="K1795" i="1"/>
  <c r="K1787" i="1"/>
  <c r="K1779" i="1"/>
  <c r="K1771" i="1"/>
  <c r="K1763" i="1"/>
  <c r="K1755" i="1"/>
  <c r="K1747" i="1"/>
  <c r="K1739" i="1"/>
  <c r="K1731" i="1"/>
  <c r="K1723" i="1"/>
  <c r="K1715" i="1"/>
  <c r="K1707" i="1"/>
  <c r="K1691" i="1"/>
  <c r="K1683" i="1"/>
  <c r="K1675" i="1"/>
  <c r="K1667" i="1"/>
  <c r="K1659" i="1"/>
  <c r="K1651" i="1"/>
  <c r="K1643" i="1"/>
  <c r="K1635" i="1"/>
  <c r="K1627" i="1"/>
  <c r="K1619" i="1"/>
  <c r="K1611" i="1"/>
  <c r="K1603" i="1"/>
  <c r="K1595" i="1"/>
  <c r="K1587" i="1"/>
  <c r="K1579" i="1"/>
  <c r="K1571" i="1"/>
  <c r="K1563" i="1"/>
  <c r="K1555" i="1"/>
  <c r="K1547" i="1"/>
  <c r="K1539" i="1"/>
  <c r="K1531" i="1"/>
  <c r="K1523" i="1"/>
  <c r="K1515" i="1"/>
  <c r="K1507" i="1"/>
  <c r="K1499" i="1"/>
  <c r="K1491" i="1"/>
  <c r="K1475" i="1"/>
  <c r="K1467" i="1"/>
  <c r="K1459" i="1"/>
  <c r="K1451" i="1"/>
  <c r="K1443" i="1"/>
  <c r="K1435" i="1"/>
  <c r="K1427" i="1"/>
  <c r="K1419" i="1"/>
  <c r="K1411" i="1"/>
  <c r="K1403" i="1"/>
  <c r="K1395" i="1"/>
  <c r="K1387" i="1"/>
  <c r="K1371" i="1"/>
  <c r="K1363" i="1"/>
  <c r="K1355" i="1"/>
  <c r="K1339" i="1"/>
  <c r="K1331" i="1"/>
  <c r="K1323" i="1"/>
  <c r="K1315" i="1"/>
  <c r="K1307" i="1"/>
  <c r="K1299" i="1"/>
  <c r="K1291" i="1"/>
  <c r="K1275" i="1"/>
  <c r="K1259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K1091" i="1"/>
  <c r="K1083" i="1"/>
  <c r="K1067" i="1"/>
  <c r="K1059" i="1"/>
  <c r="K1051" i="1"/>
  <c r="K1043" i="1"/>
  <c r="K1035" i="1"/>
  <c r="K1027" i="1"/>
  <c r="K1019" i="1"/>
  <c r="K1011" i="1"/>
  <c r="K1003" i="1"/>
  <c r="K995" i="1"/>
  <c r="K987" i="1"/>
  <c r="K979" i="1"/>
  <c r="K971" i="1"/>
  <c r="K963" i="1"/>
  <c r="K955" i="1"/>
  <c r="K947" i="1"/>
  <c r="K939" i="1"/>
  <c r="K931" i="1"/>
  <c r="K923" i="1"/>
  <c r="K915" i="1"/>
  <c r="K907" i="1"/>
  <c r="K899" i="1"/>
  <c r="K891" i="1"/>
  <c r="K883" i="1"/>
  <c r="K875" i="1"/>
  <c r="K867" i="1"/>
  <c r="K859" i="1"/>
  <c r="K851" i="1"/>
  <c r="K843" i="1"/>
  <c r="K835" i="1"/>
  <c r="K827" i="1"/>
  <c r="K819" i="1"/>
  <c r="K811" i="1"/>
  <c r="K803" i="1"/>
  <c r="K795" i="1"/>
  <c r="K787" i="1"/>
  <c r="K779" i="1"/>
  <c r="K771" i="1"/>
  <c r="K763" i="1"/>
  <c r="K755" i="1"/>
  <c r="K747" i="1"/>
  <c r="K739" i="1"/>
  <c r="K731" i="1"/>
  <c r="K723" i="1"/>
  <c r="K715" i="1"/>
  <c r="K707" i="1"/>
  <c r="K691" i="1"/>
  <c r="K675" i="1"/>
  <c r="K667" i="1"/>
  <c r="K659" i="1"/>
  <c r="K651" i="1"/>
  <c r="K643" i="1"/>
  <c r="K627" i="1"/>
  <c r="K619" i="1"/>
  <c r="K611" i="1"/>
  <c r="K603" i="1"/>
  <c r="K595" i="1"/>
  <c r="K587" i="1"/>
  <c r="K579" i="1"/>
  <c r="K571" i="1"/>
  <c r="K563" i="1"/>
  <c r="K555" i="1"/>
  <c r="K1071" i="1"/>
  <c r="K1063" i="1"/>
  <c r="K1055" i="1"/>
  <c r="K1047" i="1"/>
  <c r="K1039" i="1"/>
  <c r="K1031" i="1"/>
  <c r="K1023" i="1"/>
  <c r="K1015" i="1"/>
  <c r="K1007" i="1"/>
  <c r="K999" i="1"/>
  <c r="K991" i="1"/>
  <c r="K983" i="1"/>
  <c r="K975" i="1"/>
  <c r="K967" i="1"/>
  <c r="K959" i="1"/>
  <c r="K951" i="1"/>
  <c r="K943" i="1"/>
  <c r="K935" i="1"/>
  <c r="K927" i="1"/>
  <c r="K919" i="1"/>
  <c r="K911" i="1"/>
  <c r="K903" i="1"/>
  <c r="K895" i="1"/>
  <c r="K887" i="1"/>
  <c r="K879" i="1"/>
  <c r="K871" i="1"/>
  <c r="K863" i="1"/>
  <c r="K855" i="1"/>
  <c r="K847" i="1"/>
  <c r="K839" i="1"/>
  <c r="K823" i="1"/>
  <c r="K815" i="1"/>
  <c r="K807" i="1"/>
  <c r="K799" i="1"/>
  <c r="K791" i="1"/>
  <c r="K783" i="1"/>
  <c r="K775" i="1"/>
  <c r="K759" i="1"/>
  <c r="K751" i="1"/>
  <c r="K743" i="1"/>
  <c r="K735" i="1"/>
  <c r="K727" i="1"/>
  <c r="K719" i="1"/>
  <c r="K711" i="1"/>
  <c r="K703" i="1"/>
  <c r="K695" i="1"/>
  <c r="K687" i="1"/>
  <c r="K679" i="1"/>
  <c r="K671" i="1"/>
  <c r="K663" i="1"/>
  <c r="K655" i="1"/>
  <c r="K647" i="1"/>
  <c r="K639" i="1"/>
  <c r="K631" i="1"/>
  <c r="K623" i="1"/>
  <c r="K615" i="1"/>
  <c r="K607" i="1"/>
  <c r="K599" i="1"/>
  <c r="K591" i="1"/>
  <c r="K583" i="1"/>
  <c r="K567" i="1"/>
  <c r="K559" i="1"/>
  <c r="K551" i="1"/>
  <c r="K543" i="1"/>
  <c r="K527" i="1"/>
  <c r="K519" i="1"/>
  <c r="K511" i="1"/>
  <c r="K503" i="1"/>
  <c r="K487" i="1"/>
  <c r="K479" i="1"/>
  <c r="K471" i="1"/>
  <c r="K463" i="1"/>
  <c r="K455" i="1"/>
  <c r="K447" i="1"/>
  <c r="K431" i="1"/>
  <c r="K423" i="1"/>
  <c r="K415" i="1"/>
  <c r="K407" i="1"/>
  <c r="K399" i="1"/>
  <c r="K391" i="1"/>
  <c r="K383" i="1"/>
  <c r="K375" i="1"/>
  <c r="K367" i="1"/>
  <c r="K359" i="1"/>
  <c r="K351" i="1"/>
  <c r="K343" i="1"/>
  <c r="K335" i="1"/>
  <c r="K319" i="1"/>
  <c r="K311" i="1"/>
  <c r="K303" i="1"/>
  <c r="K295" i="1"/>
  <c r="K287" i="1"/>
  <c r="K279" i="1"/>
  <c r="K271" i="1"/>
  <c r="K263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K159" i="1"/>
  <c r="K151" i="1"/>
  <c r="K143" i="1"/>
  <c r="K135" i="1"/>
  <c r="K127" i="1"/>
  <c r="K119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1989" i="1"/>
  <c r="K1981" i="1"/>
  <c r="K1973" i="1"/>
  <c r="K1965" i="1"/>
  <c r="K1957" i="1"/>
  <c r="K1941" i="1"/>
  <c r="K1933" i="1"/>
  <c r="K1925" i="1"/>
  <c r="K1917" i="1"/>
  <c r="K1909" i="1"/>
  <c r="K1901" i="1"/>
  <c r="K1893" i="1"/>
  <c r="K1877" i="1"/>
  <c r="K1869" i="1"/>
  <c r="K1861" i="1"/>
  <c r="K1853" i="1"/>
  <c r="K1845" i="1"/>
  <c r="K1837" i="1"/>
  <c r="K1829" i="1"/>
  <c r="K1813" i="1"/>
  <c r="K1805" i="1"/>
  <c r="K1797" i="1"/>
  <c r="K1789" i="1"/>
  <c r="K1781" i="1"/>
  <c r="K1773" i="1"/>
  <c r="K1765" i="1"/>
  <c r="K1749" i="1"/>
  <c r="K1733" i="1"/>
  <c r="K1725" i="1"/>
  <c r="K1717" i="1"/>
  <c r="K1709" i="1"/>
  <c r="K1701" i="1"/>
  <c r="K1693" i="1"/>
  <c r="K1685" i="1"/>
  <c r="K1677" i="1"/>
  <c r="K1669" i="1"/>
  <c r="K1661" i="1"/>
  <c r="K1653" i="1"/>
  <c r="K1645" i="1"/>
  <c r="K1637" i="1"/>
  <c r="K1629" i="1"/>
  <c r="K1621" i="1"/>
  <c r="K1613" i="1"/>
  <c r="K1605" i="1"/>
  <c r="K1597" i="1"/>
  <c r="K1589" i="1"/>
  <c r="K1581" i="1"/>
  <c r="K1573" i="1"/>
  <c r="K1565" i="1"/>
  <c r="K1557" i="1"/>
  <c r="K1549" i="1"/>
  <c r="K1541" i="1"/>
  <c r="K1533" i="1"/>
  <c r="K1525" i="1"/>
  <c r="K1517" i="1"/>
  <c r="K1509" i="1"/>
  <c r="K1501" i="1"/>
  <c r="K1493" i="1"/>
  <c r="K1477" i="1"/>
  <c r="K1469" i="1"/>
  <c r="K1461" i="1"/>
  <c r="K1453" i="1"/>
  <c r="K1445" i="1"/>
  <c r="K1437" i="1"/>
  <c r="K1429" i="1"/>
  <c r="K1413" i="1"/>
  <c r="K1405" i="1"/>
  <c r="K1397" i="1"/>
  <c r="K1389" i="1"/>
  <c r="K1381" i="1"/>
  <c r="K1373" i="1"/>
  <c r="K1365" i="1"/>
  <c r="K1357" i="1"/>
  <c r="K1349" i="1"/>
  <c r="K1341" i="1"/>
  <c r="K1333" i="1"/>
  <c r="K1309" i="1"/>
  <c r="K1301" i="1"/>
  <c r="K1293" i="1"/>
  <c r="K1285" i="1"/>
  <c r="K1277" i="1"/>
  <c r="K1261" i="1"/>
  <c r="K1253" i="1"/>
  <c r="K1245" i="1"/>
  <c r="K1237" i="1"/>
  <c r="K1229" i="1"/>
  <c r="K1221" i="1"/>
  <c r="K1213" i="1"/>
  <c r="K1205" i="1"/>
  <c r="K1197" i="1"/>
  <c r="K1189" i="1"/>
  <c r="K1173" i="1"/>
  <c r="K1165" i="1"/>
  <c r="K1149" i="1"/>
  <c r="K1141" i="1"/>
  <c r="K1133" i="1"/>
  <c r="K1125" i="1"/>
  <c r="K1117" i="1"/>
  <c r="K1109" i="1"/>
  <c r="K1101" i="1"/>
  <c r="K1093" i="1"/>
  <c r="K1085" i="1"/>
  <c r="K1077" i="1"/>
  <c r="K1069" i="1"/>
  <c r="K1061" i="1"/>
  <c r="K1053" i="1"/>
  <c r="K1045" i="1"/>
  <c r="K1037" i="1"/>
  <c r="K1029" i="1"/>
  <c r="K1021" i="1"/>
  <c r="K1013" i="1"/>
  <c r="K1005" i="1"/>
  <c r="K997" i="1"/>
  <c r="K989" i="1"/>
  <c r="K981" i="1"/>
  <c r="K973" i="1"/>
  <c r="K965" i="1"/>
  <c r="K957" i="1"/>
  <c r="K949" i="1"/>
  <c r="K941" i="1"/>
  <c r="K933" i="1"/>
  <c r="K925" i="1"/>
  <c r="K917" i="1"/>
  <c r="K909" i="1"/>
  <c r="K901" i="1"/>
  <c r="K893" i="1"/>
  <c r="K885" i="1"/>
  <c r="K877" i="1"/>
  <c r="K869" i="1"/>
  <c r="K861" i="1"/>
  <c r="K853" i="1"/>
  <c r="K845" i="1"/>
  <c r="K837" i="1"/>
  <c r="K829" i="1"/>
  <c r="K821" i="1"/>
  <c r="K813" i="1"/>
  <c r="K797" i="1"/>
  <c r="K789" i="1"/>
  <c r="K781" i="1"/>
  <c r="K773" i="1"/>
  <c r="K765" i="1"/>
  <c r="K757" i="1"/>
  <c r="K749" i="1"/>
  <c r="K741" i="1"/>
  <c r="K733" i="1"/>
  <c r="K725" i="1"/>
  <c r="K717" i="1"/>
  <c r="K709" i="1"/>
  <c r="K701" i="1"/>
  <c r="K693" i="1"/>
  <c r="K685" i="1"/>
  <c r="K677" i="1"/>
  <c r="K669" i="1"/>
  <c r="K661" i="1"/>
  <c r="K653" i="1"/>
  <c r="K645" i="1"/>
  <c r="K637" i="1"/>
  <c r="K629" i="1"/>
  <c r="K621" i="1"/>
  <c r="K613" i="1"/>
  <c r="K1780" i="1"/>
  <c r="K1772" i="1"/>
  <c r="K1764" i="1"/>
  <c r="K1756" i="1"/>
  <c r="K1748" i="1"/>
  <c r="K1740" i="1"/>
  <c r="K1732" i="1"/>
  <c r="K1724" i="1"/>
  <c r="K1716" i="1"/>
  <c r="K1708" i="1"/>
  <c r="K1700" i="1"/>
  <c r="K1684" i="1"/>
  <c r="K1676" i="1"/>
  <c r="K1668" i="1"/>
  <c r="K1660" i="1"/>
  <c r="K1652" i="1"/>
  <c r="K1644" i="1"/>
  <c r="K1636" i="1"/>
  <c r="K1628" i="1"/>
  <c r="K1620" i="1"/>
  <c r="K1612" i="1"/>
  <c r="K1604" i="1"/>
  <c r="K1596" i="1"/>
  <c r="K1588" i="1"/>
  <c r="K1580" i="1"/>
  <c r="K1572" i="1"/>
  <c r="K1564" i="1"/>
  <c r="K1556" i="1"/>
  <c r="K1548" i="1"/>
  <c r="K1540" i="1"/>
  <c r="K1532" i="1"/>
  <c r="K1524" i="1"/>
  <c r="K1508" i="1"/>
  <c r="K1500" i="1"/>
  <c r="K1492" i="1"/>
  <c r="K1484" i="1"/>
  <c r="K1476" i="1"/>
  <c r="K1468" i="1"/>
  <c r="K1460" i="1"/>
  <c r="K1452" i="1"/>
  <c r="K1444" i="1"/>
  <c r="K1436" i="1"/>
  <c r="K1420" i="1"/>
  <c r="K1412" i="1"/>
  <c r="K1404" i="1"/>
  <c r="K1388" i="1"/>
  <c r="K1380" i="1"/>
  <c r="K1372" i="1"/>
  <c r="K1364" i="1"/>
  <c r="K1356" i="1"/>
  <c r="K1348" i="1"/>
  <c r="K1340" i="1"/>
  <c r="K1332" i="1"/>
  <c r="K1324" i="1"/>
  <c r="K1316" i="1"/>
  <c r="K1308" i="1"/>
  <c r="K1300" i="1"/>
  <c r="K1292" i="1"/>
  <c r="K1284" i="1"/>
  <c r="K1276" i="1"/>
  <c r="K1268" i="1"/>
  <c r="K1252" i="1"/>
  <c r="K1244" i="1"/>
  <c r="K1236" i="1"/>
  <c r="K1220" i="1"/>
  <c r="K1204" i="1"/>
  <c r="K1196" i="1"/>
  <c r="K1188" i="1"/>
  <c r="K1180" i="1"/>
  <c r="K1172" i="1"/>
  <c r="K1164" i="1"/>
  <c r="K1156" i="1"/>
  <c r="K1148" i="1"/>
  <c r="K1140" i="1"/>
  <c r="K1132" i="1"/>
  <c r="K1124" i="1"/>
  <c r="K1116" i="1"/>
  <c r="K1108" i="1"/>
  <c r="K1100" i="1"/>
  <c r="K1092" i="1"/>
  <c r="K1084" i="1"/>
  <c r="K1076" i="1"/>
  <c r="K1068" i="1"/>
  <c r="K1060" i="1"/>
  <c r="K1052" i="1"/>
  <c r="K1036" i="1"/>
  <c r="K1028" i="1"/>
  <c r="K1020" i="1"/>
  <c r="K1004" i="1"/>
  <c r="K996" i="1"/>
  <c r="K988" i="1"/>
  <c r="K980" i="1"/>
  <c r="K964" i="1"/>
  <c r="K956" i="1"/>
  <c r="K948" i="1"/>
  <c r="K940" i="1"/>
  <c r="K932" i="1"/>
  <c r="K924" i="1"/>
  <c r="K916" i="1"/>
  <c r="K908" i="1"/>
  <c r="K900" i="1"/>
  <c r="K892" i="1"/>
  <c r="K884" i="1"/>
  <c r="K876" i="1"/>
  <c r="K868" i="1"/>
  <c r="K860" i="1"/>
  <c r="K852" i="1"/>
  <c r="K844" i="1"/>
  <c r="K836" i="1"/>
  <c r="K828" i="1"/>
  <c r="K820" i="1"/>
  <c r="K812" i="1"/>
  <c r="K804" i="1"/>
  <c r="K796" i="1"/>
  <c r="K788" i="1"/>
  <c r="K780" i="1"/>
  <c r="K772" i="1"/>
  <c r="K764" i="1"/>
  <c r="K756" i="1"/>
  <c r="K748" i="1"/>
  <c r="K740" i="1"/>
  <c r="K732" i="1"/>
  <c r="K724" i="1"/>
  <c r="K716" i="1"/>
  <c r="K708" i="1"/>
  <c r="K700" i="1"/>
  <c r="K692" i="1"/>
  <c r="K684" i="1"/>
  <c r="K676" i="1"/>
  <c r="K668" i="1"/>
  <c r="K660" i="1"/>
  <c r="K652" i="1"/>
  <c r="K644" i="1"/>
  <c r="K636" i="1"/>
  <c r="K628" i="1"/>
  <c r="K620" i="1"/>
  <c r="K547" i="1"/>
  <c r="K539" i="1"/>
  <c r="K531" i="1"/>
  <c r="K523" i="1"/>
  <c r="K507" i="1"/>
  <c r="K499" i="1"/>
  <c r="K491" i="1"/>
  <c r="K483" i="1"/>
  <c r="K475" i="1"/>
  <c r="K467" i="1"/>
  <c r="K459" i="1"/>
  <c r="K451" i="1"/>
  <c r="K443" i="1"/>
  <c r="K435" i="1"/>
  <c r="K427" i="1"/>
  <c r="K419" i="1"/>
  <c r="K411" i="1"/>
  <c r="K403" i="1"/>
  <c r="K395" i="1"/>
  <c r="K387" i="1"/>
  <c r="K379" i="1"/>
  <c r="K371" i="1"/>
  <c r="K363" i="1"/>
  <c r="K355" i="1"/>
  <c r="K347" i="1"/>
  <c r="K339" i="1"/>
  <c r="K331" i="1"/>
  <c r="K1986" i="1"/>
  <c r="K1978" i="1"/>
  <c r="K1970" i="1"/>
  <c r="K1962" i="1"/>
  <c r="K1954" i="1"/>
  <c r="K1946" i="1"/>
  <c r="K1938" i="1"/>
  <c r="K1930" i="1"/>
  <c r="K1922" i="1"/>
  <c r="K1914" i="1"/>
  <c r="K1898" i="1"/>
  <c r="K1890" i="1"/>
  <c r="K1882" i="1"/>
  <c r="K1874" i="1"/>
  <c r="K1866" i="1"/>
  <c r="K1858" i="1"/>
  <c r="K1842" i="1"/>
  <c r="K1826" i="1"/>
  <c r="K1818" i="1"/>
  <c r="K1802" i="1"/>
  <c r="K1794" i="1"/>
  <c r="K1786" i="1"/>
  <c r="K1778" i="1"/>
  <c r="K1770" i="1"/>
  <c r="K1762" i="1"/>
  <c r="K1754" i="1"/>
  <c r="K1746" i="1"/>
  <c r="K1738" i="1"/>
  <c r="K1730" i="1"/>
  <c r="K1722" i="1"/>
  <c r="K1706" i="1"/>
  <c r="K1698" i="1"/>
  <c r="K1690" i="1"/>
  <c r="K1682" i="1"/>
  <c r="K1666" i="1"/>
  <c r="K1658" i="1"/>
  <c r="K1650" i="1"/>
  <c r="K1642" i="1"/>
  <c r="K1634" i="1"/>
  <c r="K1626" i="1"/>
  <c r="K1618" i="1"/>
  <c r="K1610" i="1"/>
  <c r="K1602" i="1"/>
  <c r="K1594" i="1"/>
  <c r="K1586" i="1"/>
  <c r="K1578" i="1"/>
  <c r="K1570" i="1"/>
  <c r="K1562" i="1"/>
  <c r="K1554" i="1"/>
  <c r="K1546" i="1"/>
  <c r="K1538" i="1"/>
  <c r="K1530" i="1"/>
  <c r="K1522" i="1"/>
  <c r="K1514" i="1"/>
  <c r="K1506" i="1"/>
  <c r="K1498" i="1"/>
  <c r="K1490" i="1"/>
  <c r="K1482" i="1"/>
  <c r="K1474" i="1"/>
  <c r="K1466" i="1"/>
  <c r="K1458" i="1"/>
  <c r="K1450" i="1"/>
  <c r="K1442" i="1"/>
  <c r="K1434" i="1"/>
  <c r="K1426" i="1"/>
  <c r="K1418" i="1"/>
  <c r="K1410" i="1"/>
  <c r="K1402" i="1"/>
  <c r="K1394" i="1"/>
  <c r="K1386" i="1"/>
  <c r="K1378" i="1"/>
  <c r="K1370" i="1"/>
  <c r="K1362" i="1"/>
  <c r="K1354" i="1"/>
  <c r="K1346" i="1"/>
  <c r="K1338" i="1"/>
  <c r="K1330" i="1"/>
  <c r="K1322" i="1"/>
  <c r="K1314" i="1"/>
  <c r="K1306" i="1"/>
  <c r="K1298" i="1"/>
  <c r="K1290" i="1"/>
  <c r="K1282" i="1"/>
  <c r="K1274" i="1"/>
  <c r="K1266" i="1"/>
  <c r="K1258" i="1"/>
  <c r="K1250" i="1"/>
  <c r="K1242" i="1"/>
  <c r="K1234" i="1"/>
  <c r="K1226" i="1"/>
  <c r="K1218" i="1"/>
  <c r="K1210" i="1"/>
  <c r="K1202" i="1"/>
  <c r="K1194" i="1"/>
  <c r="K1186" i="1"/>
  <c r="K1178" i="1"/>
  <c r="K1170" i="1"/>
  <c r="K1162" i="1"/>
  <c r="K1154" i="1"/>
  <c r="K1146" i="1"/>
  <c r="K1138" i="1"/>
  <c r="K1130" i="1"/>
  <c r="K1122" i="1"/>
  <c r="K1114" i="1"/>
  <c r="K1106" i="1"/>
  <c r="K1098" i="1"/>
  <c r="K1090" i="1"/>
  <c r="K1082" i="1"/>
  <c r="K1074" i="1"/>
  <c r="K1066" i="1"/>
  <c r="K1058" i="1"/>
  <c r="K1050" i="1"/>
  <c r="K1042" i="1"/>
  <c r="K1034" i="1"/>
  <c r="K1026" i="1"/>
  <c r="K1018" i="1"/>
  <c r="K1010" i="1"/>
  <c r="K1002" i="1"/>
  <c r="K994" i="1"/>
  <c r="K986" i="1"/>
  <c r="K978" i="1"/>
  <c r="K970" i="1"/>
  <c r="K962" i="1"/>
  <c r="K954" i="1"/>
  <c r="K946" i="1"/>
  <c r="K938" i="1"/>
  <c r="K930" i="1"/>
  <c r="K922" i="1"/>
  <c r="K914" i="1"/>
  <c r="K906" i="1"/>
  <c r="K898" i="1"/>
  <c r="K890" i="1"/>
  <c r="K874" i="1"/>
  <c r="K866" i="1"/>
  <c r="K858" i="1"/>
  <c r="K850" i="1"/>
  <c r="K842" i="1"/>
  <c r="K834" i="1"/>
  <c r="K826" i="1"/>
  <c r="K818" i="1"/>
  <c r="K810" i="1"/>
  <c r="K802" i="1"/>
  <c r="K794" i="1"/>
  <c r="K786" i="1"/>
  <c r="K778" i="1"/>
  <c r="K770" i="1"/>
  <c r="K762" i="1"/>
  <c r="K754" i="1"/>
  <c r="K746" i="1"/>
  <c r="K738" i="1"/>
  <c r="K730" i="1"/>
  <c r="K722" i="1"/>
  <c r="K714" i="1"/>
  <c r="K706" i="1"/>
  <c r="K698" i="1"/>
  <c r="K690" i="1"/>
  <c r="K682" i="1"/>
  <c r="K769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1776" i="1"/>
  <c r="K1768" i="1"/>
  <c r="K1760" i="1"/>
  <c r="K1752" i="1"/>
  <c r="K1744" i="1"/>
  <c r="K1728" i="1"/>
  <c r="K1720" i="1"/>
  <c r="K1712" i="1"/>
  <c r="K1704" i="1"/>
  <c r="K1696" i="1"/>
  <c r="K1688" i="1"/>
  <c r="K1680" i="1"/>
  <c r="K1672" i="1"/>
  <c r="K1664" i="1"/>
  <c r="K1656" i="1"/>
  <c r="K1648" i="1"/>
  <c r="K1640" i="1"/>
  <c r="K1632" i="1"/>
  <c r="K1624" i="1"/>
  <c r="K1616" i="1"/>
  <c r="K1608" i="1"/>
  <c r="K1600" i="1"/>
  <c r="K1592" i="1"/>
  <c r="K1584" i="1"/>
  <c r="K1576" i="1"/>
  <c r="K1568" i="1"/>
  <c r="K1560" i="1"/>
  <c r="K1552" i="1"/>
  <c r="K1544" i="1"/>
  <c r="K1536" i="1"/>
  <c r="K1528" i="1"/>
  <c r="K1520" i="1"/>
  <c r="K1512" i="1"/>
  <c r="K1496" i="1"/>
  <c r="K1488" i="1"/>
  <c r="K1480" i="1"/>
  <c r="K1472" i="1"/>
  <c r="K1464" i="1"/>
  <c r="K1456" i="1"/>
  <c r="K1448" i="1"/>
  <c r="K1440" i="1"/>
  <c r="K1432" i="1"/>
  <c r="K1424" i="1"/>
  <c r="K1416" i="1"/>
  <c r="K1408" i="1"/>
  <c r="K1400" i="1"/>
  <c r="K1392" i="1"/>
  <c r="K1384" i="1"/>
  <c r="K1376" i="1"/>
  <c r="K1368" i="1"/>
  <c r="K1360" i="1"/>
  <c r="K1352" i="1"/>
  <c r="K1328" i="1"/>
  <c r="K1320" i="1"/>
  <c r="K1312" i="1"/>
  <c r="K1288" i="1"/>
  <c r="K1280" i="1"/>
  <c r="K1272" i="1"/>
  <c r="K1264" i="1"/>
  <c r="K1256" i="1"/>
  <c r="K1248" i="1"/>
  <c r="K1240" i="1"/>
  <c r="K1232" i="1"/>
  <c r="K1224" i="1"/>
  <c r="K1216" i="1"/>
  <c r="K1208" i="1"/>
  <c r="K1200" i="1"/>
  <c r="K1192" i="1"/>
  <c r="K1184" i="1"/>
  <c r="K1176" i="1"/>
  <c r="K1168" i="1"/>
  <c r="K1152" i="1"/>
  <c r="K1144" i="1"/>
  <c r="K1136" i="1"/>
  <c r="K1120" i="1"/>
  <c r="K1112" i="1"/>
  <c r="K1104" i="1"/>
  <c r="K1096" i="1"/>
  <c r="K1088" i="1"/>
  <c r="K1080" i="1"/>
  <c r="K1072" i="1"/>
  <c r="K1064" i="1"/>
  <c r="K1056" i="1"/>
  <c r="K1048" i="1"/>
  <c r="K1040" i="1"/>
  <c r="K1032" i="1"/>
  <c r="K1024" i="1"/>
  <c r="K1016" i="1"/>
  <c r="K1008" i="1"/>
  <c r="K1000" i="1"/>
  <c r="K992" i="1"/>
  <c r="K984" i="1"/>
  <c r="K976" i="1"/>
  <c r="K968" i="1"/>
  <c r="K960" i="1"/>
  <c r="K952" i="1"/>
  <c r="K944" i="1"/>
  <c r="K936" i="1"/>
  <c r="K928" i="1"/>
  <c r="K920" i="1"/>
  <c r="K904" i="1"/>
  <c r="K896" i="1"/>
  <c r="K888" i="1"/>
  <c r="K880" i="1"/>
  <c r="K872" i="1"/>
  <c r="K864" i="1"/>
  <c r="K856" i="1"/>
  <c r="K848" i="1"/>
  <c r="K840" i="1"/>
  <c r="K832" i="1"/>
  <c r="K824" i="1"/>
  <c r="K816" i="1"/>
  <c r="K808" i="1"/>
  <c r="K800" i="1"/>
  <c r="K784" i="1"/>
  <c r="K776" i="1"/>
  <c r="K768" i="1"/>
  <c r="K760" i="1"/>
  <c r="K752" i="1"/>
  <c r="K744" i="1"/>
  <c r="K736" i="1"/>
  <c r="K728" i="1"/>
  <c r="K720" i="1"/>
  <c r="K712" i="1"/>
  <c r="K704" i="1"/>
  <c r="K696" i="1"/>
  <c r="K688" i="1"/>
  <c r="K680" i="1"/>
  <c r="K672" i="1"/>
  <c r="K664" i="1"/>
  <c r="K656" i="1"/>
  <c r="K648" i="1"/>
  <c r="K632" i="1"/>
  <c r="K624" i="1"/>
  <c r="K616" i="1"/>
  <c r="K608" i="1"/>
  <c r="K600" i="1"/>
  <c r="K592" i="1"/>
  <c r="K111" i="1"/>
  <c r="K103" i="1"/>
  <c r="K95" i="1"/>
  <c r="K87" i="1"/>
  <c r="K79" i="1"/>
  <c r="K71" i="1"/>
  <c r="K63" i="1"/>
  <c r="K55" i="1"/>
  <c r="K47" i="1"/>
  <c r="K39" i="1"/>
  <c r="K31" i="1"/>
  <c r="K23" i="1"/>
  <c r="K15" i="1"/>
  <c r="K7" i="1"/>
  <c r="K605" i="1"/>
  <c r="K597" i="1"/>
  <c r="K589" i="1"/>
  <c r="K581" i="1"/>
  <c r="K573" i="1"/>
  <c r="K565" i="1"/>
  <c r="K557" i="1"/>
  <c r="K549" i="1"/>
  <c r="K541" i="1"/>
  <c r="K533" i="1"/>
  <c r="K525" i="1"/>
  <c r="K517" i="1"/>
  <c r="K501" i="1"/>
  <c r="K493" i="1"/>
  <c r="K485" i="1"/>
  <c r="K477" i="1"/>
  <c r="K469" i="1"/>
  <c r="K461" i="1"/>
  <c r="K453" i="1"/>
  <c r="K445" i="1"/>
  <c r="K429" i="1"/>
  <c r="K421" i="1"/>
  <c r="K413" i="1"/>
  <c r="K405" i="1"/>
  <c r="K397" i="1"/>
  <c r="K389" i="1"/>
  <c r="K381" i="1"/>
  <c r="K373" i="1"/>
  <c r="K365" i="1"/>
  <c r="K357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29" i="1"/>
  <c r="K213" i="1"/>
  <c r="K205" i="1"/>
  <c r="K197" i="1"/>
  <c r="K189" i="1"/>
  <c r="K181" i="1"/>
  <c r="K173" i="1"/>
  <c r="K165" i="1"/>
  <c r="K157" i="1"/>
  <c r="K149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  <c r="K612" i="1"/>
  <c r="K604" i="1"/>
  <c r="K596" i="1"/>
  <c r="K588" i="1"/>
  <c r="K580" i="1"/>
  <c r="K572" i="1"/>
  <c r="K564" i="1"/>
  <c r="K556" i="1"/>
  <c r="K548" i="1"/>
  <c r="K540" i="1"/>
  <c r="K532" i="1"/>
  <c r="K524" i="1"/>
  <c r="K516" i="1"/>
  <c r="K508" i="1"/>
  <c r="K500" i="1"/>
  <c r="K492" i="1"/>
  <c r="K484" i="1"/>
  <c r="K476" i="1"/>
  <c r="K468" i="1"/>
  <c r="K460" i="1"/>
  <c r="K452" i="1"/>
  <c r="K444" i="1"/>
  <c r="K436" i="1"/>
  <c r="K428" i="1"/>
  <c r="K420" i="1"/>
  <c r="K412" i="1"/>
  <c r="K404" i="1"/>
  <c r="K396" i="1"/>
  <c r="K388" i="1"/>
  <c r="K380" i="1"/>
  <c r="K372" i="1"/>
  <c r="K356" i="1"/>
  <c r="K348" i="1"/>
  <c r="K340" i="1"/>
  <c r="K332" i="1"/>
  <c r="K324" i="1"/>
  <c r="K316" i="1"/>
  <c r="K308" i="1"/>
  <c r="K300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76" i="1"/>
  <c r="K68" i="1"/>
  <c r="K60" i="1"/>
  <c r="K52" i="1"/>
  <c r="K323" i="1"/>
  <c r="K315" i="1"/>
  <c r="K307" i="1"/>
  <c r="K299" i="1"/>
  <c r="K291" i="1"/>
  <c r="K283" i="1"/>
  <c r="K275" i="1"/>
  <c r="K267" i="1"/>
  <c r="K259" i="1"/>
  <c r="K243" i="1"/>
  <c r="K235" i="1"/>
  <c r="K227" i="1"/>
  <c r="K219" i="1"/>
  <c r="K211" i="1"/>
  <c r="K203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83" i="1"/>
  <c r="K75" i="1"/>
  <c r="K67" i="1"/>
  <c r="K59" i="1"/>
  <c r="K51" i="1"/>
  <c r="K43" i="1"/>
  <c r="K35" i="1"/>
  <c r="K27" i="1"/>
  <c r="K674" i="1"/>
  <c r="K658" i="1"/>
  <c r="K650" i="1"/>
  <c r="K626" i="1"/>
  <c r="K618" i="1"/>
  <c r="K610" i="1"/>
  <c r="K602" i="1"/>
  <c r="K594" i="1"/>
  <c r="K586" i="1"/>
  <c r="K578" i="1"/>
  <c r="K570" i="1"/>
  <c r="K562" i="1"/>
  <c r="K554" i="1"/>
  <c r="K546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4" i="1"/>
  <c r="K426" i="1"/>
  <c r="K418" i="1"/>
  <c r="K402" i="1"/>
  <c r="K394" i="1"/>
  <c r="K386" i="1"/>
  <c r="K378" i="1"/>
  <c r="K370" i="1"/>
  <c r="K362" i="1"/>
  <c r="K354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78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0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09" i="1"/>
  <c r="K401" i="1"/>
  <c r="K393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1" i="1"/>
  <c r="K113" i="1"/>
  <c r="K105" i="1"/>
  <c r="K97" i="1"/>
  <c r="K89" i="1"/>
  <c r="K81" i="1"/>
  <c r="K73" i="1"/>
  <c r="K65" i="1"/>
  <c r="K57" i="1"/>
  <c r="K584" i="1"/>
  <c r="K576" i="1"/>
  <c r="K568" i="1"/>
  <c r="K560" i="1"/>
  <c r="K544" i="1"/>
  <c r="K536" i="1"/>
  <c r="K528" i="1"/>
  <c r="K520" i="1"/>
  <c r="K512" i="1"/>
  <c r="K504" i="1"/>
  <c r="K496" i="1"/>
  <c r="K488" i="1"/>
  <c r="K480" i="1"/>
  <c r="K472" i="1"/>
  <c r="K464" i="1"/>
  <c r="K456" i="1"/>
  <c r="K448" i="1"/>
  <c r="K440" i="1"/>
  <c r="K432" i="1"/>
  <c r="K424" i="1"/>
  <c r="K416" i="1"/>
  <c r="K408" i="1"/>
  <c r="K400" i="1"/>
  <c r="K392" i="1"/>
  <c r="K384" i="1"/>
  <c r="K376" i="1"/>
  <c r="K360" i="1"/>
  <c r="K352" i="1"/>
  <c r="K344" i="1"/>
  <c r="K336" i="1"/>
  <c r="K328" i="1"/>
  <c r="K320" i="1"/>
  <c r="K304" i="1"/>
  <c r="K296" i="1"/>
  <c r="K288" i="1"/>
  <c r="K280" i="1"/>
  <c r="K272" i="1"/>
  <c r="K264" i="1"/>
  <c r="K256" i="1"/>
  <c r="K248" i="1"/>
  <c r="K240" i="1"/>
  <c r="K232" i="1"/>
  <c r="K224" i="1"/>
  <c r="K208" i="1"/>
  <c r="K200" i="1"/>
  <c r="K192" i="1"/>
  <c r="K184" i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16" i="1"/>
  <c r="K38" i="1"/>
  <c r="K30" i="1"/>
  <c r="K22" i="1"/>
  <c r="K14" i="1"/>
  <c r="K6" i="1"/>
  <c r="K44" i="1"/>
  <c r="K36" i="1"/>
  <c r="K28" i="1"/>
  <c r="K20" i="1"/>
  <c r="K12" i="1"/>
  <c r="K4" i="1"/>
  <c r="K19" i="1"/>
  <c r="K11" i="1"/>
  <c r="K3" i="1"/>
  <c r="K42" i="1"/>
  <c r="K34" i="1"/>
  <c r="K26" i="1"/>
  <c r="K18" i="1"/>
  <c r="K10" i="1"/>
  <c r="K49" i="1"/>
  <c r="K41" i="1"/>
  <c r="K33" i="1"/>
  <c r="K25" i="1"/>
  <c r="K17" i="1"/>
  <c r="K9" i="1"/>
  <c r="I21" i="40" l="1"/>
  <c r="I19" i="40"/>
  <c r="I20" i="40"/>
  <c r="I18" i="40"/>
  <c r="I17" i="40"/>
  <c r="I16" i="40"/>
</calcChain>
</file>

<file path=xl/sharedStrings.xml><?xml version="1.0" encoding="utf-8"?>
<sst xmlns="http://schemas.openxmlformats.org/spreadsheetml/2006/main" count="7204" uniqueCount="252">
  <si>
    <t>NEW_PLAN_NAME</t>
  </si>
  <si>
    <t>OLD_PLAN_NAME</t>
  </si>
  <si>
    <t>Pietų</t>
  </si>
  <si>
    <t>240602</t>
  </si>
  <si>
    <t/>
  </si>
  <si>
    <t>12</t>
  </si>
  <si>
    <t>TM0007</t>
  </si>
  <si>
    <t>13</t>
  </si>
  <si>
    <t>TM0002</t>
  </si>
  <si>
    <t>11</t>
  </si>
  <si>
    <t>111111</t>
  </si>
  <si>
    <t>15</t>
  </si>
  <si>
    <t>OUTLET</t>
  </si>
  <si>
    <t>TM0013</t>
  </si>
  <si>
    <t>CC0005</t>
  </si>
  <si>
    <t>CUSTOMER CARE</t>
  </si>
  <si>
    <t>Vakarų</t>
  </si>
  <si>
    <t>240405</t>
  </si>
  <si>
    <t>6</t>
  </si>
  <si>
    <t>240704</t>
  </si>
  <si>
    <t>Kaunas</t>
  </si>
  <si>
    <t>240108</t>
  </si>
  <si>
    <t>CC0004</t>
  </si>
  <si>
    <t>CC0006</t>
  </si>
  <si>
    <t>4</t>
  </si>
  <si>
    <t>Vilnius</t>
  </si>
  <si>
    <t>240218</t>
  </si>
  <si>
    <t>9</t>
  </si>
  <si>
    <t>8</t>
  </si>
  <si>
    <t>Šiaurės</t>
  </si>
  <si>
    <t>240802</t>
  </si>
  <si>
    <t>240807</t>
  </si>
  <si>
    <t>240608</t>
  </si>
  <si>
    <t>14</t>
  </si>
  <si>
    <t>CC0002</t>
  </si>
  <si>
    <t>CC0003</t>
  </si>
  <si>
    <t>240216</t>
  </si>
  <si>
    <t>240609</t>
  </si>
  <si>
    <t>240211</t>
  </si>
  <si>
    <t>240502</t>
  </si>
  <si>
    <t>240411</t>
  </si>
  <si>
    <t>7</t>
  </si>
  <si>
    <t>240506</t>
  </si>
  <si>
    <t>CC0007</t>
  </si>
  <si>
    <t>240401</t>
  </si>
  <si>
    <t>5</t>
  </si>
  <si>
    <t>240105</t>
  </si>
  <si>
    <t>240701</t>
  </si>
  <si>
    <t>TM0010</t>
  </si>
  <si>
    <t>240504</t>
  </si>
  <si>
    <t>16</t>
  </si>
  <si>
    <t>240409</t>
  </si>
  <si>
    <t>240703</t>
  </si>
  <si>
    <t>240215</t>
  </si>
  <si>
    <t>240610</t>
  </si>
  <si>
    <t>240605</t>
  </si>
  <si>
    <t>240611</t>
  </si>
  <si>
    <t>10</t>
  </si>
  <si>
    <t>240812</t>
  </si>
  <si>
    <t>240810</t>
  </si>
  <si>
    <t>2</t>
  </si>
  <si>
    <t>240413</t>
  </si>
  <si>
    <t>TM0012</t>
  </si>
  <si>
    <t>240220</t>
  </si>
  <si>
    <t>240112</t>
  </si>
  <si>
    <t>240811</t>
  </si>
  <si>
    <t>240803</t>
  </si>
  <si>
    <t>240817</t>
  </si>
  <si>
    <t>240809</t>
  </si>
  <si>
    <t>3</t>
  </si>
  <si>
    <t>240814</t>
  </si>
  <si>
    <t>240212</t>
  </si>
  <si>
    <t>240816</t>
  </si>
  <si>
    <t>240613</t>
  </si>
  <si>
    <t>240111</t>
  </si>
  <si>
    <t>240612</t>
  </si>
  <si>
    <t>240113</t>
  </si>
  <si>
    <t>240103</t>
  </si>
  <si>
    <t>240606</t>
  </si>
  <si>
    <t>240614</t>
  </si>
  <si>
    <t>240604</t>
  </si>
  <si>
    <t>240412</t>
  </si>
  <si>
    <t>240507</t>
  </si>
  <si>
    <t>240214</t>
  </si>
  <si>
    <t>SAT001 - Paslaugų administravimo komanda</t>
  </si>
  <si>
    <t>SAT001</t>
  </si>
  <si>
    <t>240202</t>
  </si>
  <si>
    <t>240815</t>
  </si>
  <si>
    <t>1</t>
  </si>
  <si>
    <t>1E0148</t>
  </si>
  <si>
    <t>NEW_PLAN_FROM</t>
  </si>
  <si>
    <t>TELEMARKETING</t>
  </si>
  <si>
    <t>111111 - SYSTEM</t>
  </si>
  <si>
    <t>SYSTEM</t>
  </si>
  <si>
    <t>CC0002 -  1 klientų aptarnavimo komanda</t>
  </si>
  <si>
    <t>CC0003 - 2 klientų aptarnavimo komanda</t>
  </si>
  <si>
    <t>CC0004 - 3 klientų aptarnavimo komanda</t>
  </si>
  <si>
    <t>CC0005 - 4 klientų aptarnavimo komanda</t>
  </si>
  <si>
    <t>CC0006 - 5 klientų aptarnavimo komanda</t>
  </si>
  <si>
    <t>CC0007 - 6 klientų aptarnavimo komanda</t>
  </si>
  <si>
    <t>OTHER</t>
  </si>
  <si>
    <t>SALES_CODE</t>
  </si>
  <si>
    <t>1 užduotis.</t>
  </si>
  <si>
    <t>2 užduotis.</t>
  </si>
  <si>
    <t>3 užduotis.</t>
  </si>
  <si>
    <t>PARDAVEJAS</t>
  </si>
  <si>
    <t>KANALAS</t>
  </si>
  <si>
    <t>REGIONAS</t>
  </si>
  <si>
    <t>Iš pirmos ataskaitos reikia sužinoti kiek atliko pardavimų (upsell ir rerate*) kiekvienas kanalas ir regionas. 1 įrašas ataskaitoje - 1 pardavimas. Atsakyti kokiam regionui sekasi geriausiai.</t>
  </si>
  <si>
    <t>Kokias papildomas įžvalgas galite pateikti iš turimo duomenų rinkinio?</t>
  </si>
  <si>
    <t>1-oje ataskaitoje reikėtų pridėti papildomus stulpelus su pardavimo kanalu ir regionu. Pardavimo kanalų ir regionų pavadinimai pateikti 2-oje ataskaitoje pagal kodus. Pardavėjo kodas H stulpelyje, 1-oje ataskaitoje.</t>
  </si>
  <si>
    <t>*Upsell - kainos kelimas, rerate - kainos mažinimas. Kliento mokama kaina apskaičiuojama pagal formulę: standartinis plano mėnesio mokėstis minus (atimti) suteiktą nuolaidą. Nuolaidos prieš ir po plano keitimo pateiktos 1-oje ataskaitoje, I ir J stulpeliuose.</t>
  </si>
  <si>
    <t>Pardavimo kanalas</t>
  </si>
  <si>
    <t>Regionas</t>
  </si>
  <si>
    <t>Pardavejo kodas</t>
  </si>
  <si>
    <t>Row Labels</t>
  </si>
  <si>
    <t>-</t>
  </si>
  <si>
    <t>Grand Total</t>
  </si>
  <si>
    <t xml:space="preserve"> - </t>
  </si>
  <si>
    <t>Kanalas</t>
  </si>
  <si>
    <t>Pardavimų sk.</t>
  </si>
  <si>
    <t>Count of CLIENT_ID</t>
  </si>
  <si>
    <t>Kaina</t>
  </si>
  <si>
    <t>OLD kliento mokama kaina</t>
  </si>
  <si>
    <t>NEW kliento mokama kaina</t>
  </si>
  <si>
    <t>Pokytis: kliento mokama kaina</t>
  </si>
  <si>
    <t>Sum of Pokytis: kliento mokama kaina</t>
  </si>
  <si>
    <t>Sum of OLD kliento mokama kaina</t>
  </si>
  <si>
    <t>Sum of NEW kliento mokama kaina</t>
  </si>
  <si>
    <t>Upsell/Rerate</t>
  </si>
  <si>
    <t>Rerate</t>
  </si>
  <si>
    <t>Upsell</t>
  </si>
  <si>
    <t>Count of Upsell/Rerate</t>
  </si>
  <si>
    <t>Upsell % nuo pardavimų sk.</t>
  </si>
  <si>
    <t>Rerate % nuo pardavimų sk.</t>
  </si>
  <si>
    <t>Rankinis būdas:</t>
  </si>
  <si>
    <t>1E0148 - Ivona</t>
  </si>
  <si>
    <t>TM0002 - Petras, Kaunas</t>
  </si>
  <si>
    <t>TM0007 - Sauliuss, Šiauliai</t>
  </si>
  <si>
    <t>TM0010 - Ineta, Šiauliai</t>
  </si>
  <si>
    <t>TM0012 - Marija, Kaunas</t>
  </si>
  <si>
    <t>TM0013 - Olga, Kaunas</t>
  </si>
  <si>
    <t>2K0103 - OUTLET (Kaunas Pramonės)</t>
  </si>
  <si>
    <t>2K0105 - OUTLET (Kaunas Mega)</t>
  </si>
  <si>
    <t>2K0108 - OUTLET (Kauno Akropolis)</t>
  </si>
  <si>
    <t>2K0111 - OUTLET (Kaunas Savas)</t>
  </si>
  <si>
    <t>2K0112 - OUTLET (Kaunas Savanorių Maxima)</t>
  </si>
  <si>
    <t>2K0113 - OUTLET (Kaunas Vytauto)</t>
  </si>
  <si>
    <t>2K0202 - OUTLET (Vilnius Mindaugo)</t>
  </si>
  <si>
    <t>2K0211 - OUTLET (Vilnius Panorama)</t>
  </si>
  <si>
    <t>2K0212 - OUTLET (Ozas)</t>
  </si>
  <si>
    <t>2K021K - OUTLET (Mada)</t>
  </si>
  <si>
    <t>2K0215 - OUTLET (Žirmūnų Rimi)</t>
  </si>
  <si>
    <t>2K0216 - OUTLET (Vilniaus BIG)</t>
  </si>
  <si>
    <t>2K0218 - OUTLET (Vilniaus Akropolio Flagmanas)</t>
  </si>
  <si>
    <t>2K0220 - OUTLET (Vilnius Žemaitės)</t>
  </si>
  <si>
    <t>2K0K01 - OUTLET (Klaipėdos Akropolis)</t>
  </si>
  <si>
    <t>2K0K05 - OUTLET (Tauragė)</t>
  </si>
  <si>
    <t>2K0K09 - OUTLET (Klaipėdos BIG)</t>
  </si>
  <si>
    <t>2K0K11 - OUTLET (Palanga)</t>
  </si>
  <si>
    <t>2K0K12 - OUTLET (Šilutė)</t>
  </si>
  <si>
    <t>2K0K13 - OUTLET (Šilalė)</t>
  </si>
  <si>
    <t>2K0502 - OUTLET (Saulės miestas)</t>
  </si>
  <si>
    <t>2K050K - OUTLET (Šiaulių Akropolis)</t>
  </si>
  <si>
    <t>2K0506 - OUTLET (Radviliškis)</t>
  </si>
  <si>
    <t>2K0507 - OUTLET (Raseiniai)</t>
  </si>
  <si>
    <t>2K0602 - OUTLET (Alytus IKI)</t>
  </si>
  <si>
    <t>2K060K - OUTLET (Druskininkai)</t>
  </si>
  <si>
    <t>2K0605 - OUTLET (Alytus Vilniaus)</t>
  </si>
  <si>
    <t>2K0606 - OUTLET (Marijampolė Maxima)</t>
  </si>
  <si>
    <t>2K0608 - OUTLET (Kėdainiai Maxima)</t>
  </si>
  <si>
    <t>2K0609 - OUTLET (Jurbarkas)</t>
  </si>
  <si>
    <t>2K0610 - OUTLET (Jonava)</t>
  </si>
  <si>
    <t>2K0611 - OUTLET (Prienai)</t>
  </si>
  <si>
    <t>2K0612 - OUTLET (Marijampolė Kudirkos)</t>
  </si>
  <si>
    <t>2K0613 - OUTLET (Vilkaviškis)</t>
  </si>
  <si>
    <t>2K061K - OUTLET (Šakiai)</t>
  </si>
  <si>
    <t>2K0701 - OUTLET (Mažeikiai Žemaitijos)</t>
  </si>
  <si>
    <t>2K0703 - OUTLET (Plungė)</t>
  </si>
  <si>
    <t>2K070K - OUTLET (Telšiai IKI)</t>
  </si>
  <si>
    <t>2K0802 - OUTLET (Panevėžys RYO)</t>
  </si>
  <si>
    <t>2K0803 - OUTLET (Varėna)</t>
  </si>
  <si>
    <t>2K0807 - OUTLET (Panevėžys Respublikos)</t>
  </si>
  <si>
    <t>2K0809 - OUTLET (Trakai)</t>
  </si>
  <si>
    <t>2K0810 - OUTLET (Utena Aušros)</t>
  </si>
  <si>
    <t>2K0811 - OUTLET (Elektrėnai)</t>
  </si>
  <si>
    <t>2K0812 - OUTLET (Ukmergė)</t>
  </si>
  <si>
    <t>2K081K - OUTLET (Visaginas)</t>
  </si>
  <si>
    <t>2K0815 - OUTLET (Švenčionys)</t>
  </si>
  <si>
    <t>2K0816 - OUTLET (Biržai)</t>
  </si>
  <si>
    <t>2K0817 - OUTLET (Rokiškis)</t>
  </si>
  <si>
    <t>2K0K11</t>
  </si>
  <si>
    <t>2K0K01</t>
  </si>
  <si>
    <t>2K0218</t>
  </si>
  <si>
    <t>2K0211</t>
  </si>
  <si>
    <t>2K0K09</t>
  </si>
  <si>
    <t>2K0105</t>
  </si>
  <si>
    <t>2K0816</t>
  </si>
  <si>
    <t>2K0212</t>
  </si>
  <si>
    <t>2K0108</t>
  </si>
  <si>
    <t>2K0502</t>
  </si>
  <si>
    <t>2K0215</t>
  </si>
  <si>
    <t>2K0807</t>
  </si>
  <si>
    <t>2K0817</t>
  </si>
  <si>
    <t>2K0803</t>
  </si>
  <si>
    <t>2K0802</t>
  </si>
  <si>
    <t>2K0506</t>
  </si>
  <si>
    <t>2K0220</t>
  </si>
  <si>
    <t>2K0507</t>
  </si>
  <si>
    <t>2K0103</t>
  </si>
  <si>
    <t>2K0611</t>
  </si>
  <si>
    <t>2K0812</t>
  </si>
  <si>
    <t>2K0605</t>
  </si>
  <si>
    <t>2K081K</t>
  </si>
  <si>
    <t>2K050K</t>
  </si>
  <si>
    <t>2K021K</t>
  </si>
  <si>
    <t>2K0608</t>
  </si>
  <si>
    <t>2K0111</t>
  </si>
  <si>
    <t>2K0612</t>
  </si>
  <si>
    <t>2K0610</t>
  </si>
  <si>
    <t>2K0703</t>
  </si>
  <si>
    <t>2K0216</t>
  </si>
  <si>
    <t>2K0811</t>
  </si>
  <si>
    <t>2K0112</t>
  </si>
  <si>
    <t>2K0202</t>
  </si>
  <si>
    <t>2K0113</t>
  </si>
  <si>
    <t>2K0810</t>
  </si>
  <si>
    <t>2K0K12</t>
  </si>
  <si>
    <t>2K061K</t>
  </si>
  <si>
    <t>2K0609</t>
  </si>
  <si>
    <t>2K0613</t>
  </si>
  <si>
    <t>2K0606</t>
  </si>
  <si>
    <t>2K070K</t>
  </si>
  <si>
    <t>2K0602</t>
  </si>
  <si>
    <t>2K060K</t>
  </si>
  <si>
    <t>2K0815</t>
  </si>
  <si>
    <t>2K0K13</t>
  </si>
  <si>
    <t>2K0K05</t>
  </si>
  <si>
    <t>NEW_NUOLAIDA</t>
  </si>
  <si>
    <t>OLD_NUOLAIDA</t>
  </si>
  <si>
    <t>Kanalas 20</t>
  </si>
  <si>
    <t>Kanalas 30</t>
  </si>
  <si>
    <t>Kanalas 10</t>
  </si>
  <si>
    <t>Kanalas 5</t>
  </si>
  <si>
    <t>Kanalas 50</t>
  </si>
  <si>
    <t>Kanalas 1</t>
  </si>
  <si>
    <t>Kanalas 100</t>
  </si>
  <si>
    <t>CLIENT_ID</t>
  </si>
  <si>
    <t xml:space="preserve">                                  Pardavimo  kanalų ir Regionų kainų pokyčio informacija</t>
  </si>
  <si>
    <t xml:space="preserve">                                                                                                         Pardavimo  kanalų  ir Regionų pardavimų (Upsell ir Rerate) informacija</t>
  </si>
  <si>
    <t xml:space="preserve"> -</t>
  </si>
  <si>
    <t xml:space="preserve"> Pardavimo kanalų ir Regionų atliktų pardavimų 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</si>
</sst>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m\.dd"/>
    <numFmt numFmtId="165" formatCode="0.0"/>
  </numFmts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Tahoma"/>
      <family val="2"/>
      <charset val="186"/>
    </font>
    <font>
      <b/>
      <sz val="10"/>
      <color rgb="FFFF0000"/>
      <name val="Tahoma"/>
      <family val="2"/>
      <charset val="186"/>
    </font>
    <font>
      <u/>
      <sz val="11"/>
      <color theme="1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2" fillId="2" borderId="1" xfId="1" applyFill="1" applyBorder="1"/>
    <xf numFmtId="0" fontId="2" fillId="2" borderId="0" xfId="1" applyFill="1"/>
    <xf numFmtId="0" fontId="3" fillId="2" borderId="2" xfId="1" applyFont="1" applyFill="1" applyBorder="1"/>
    <xf numFmtId="0" fontId="2" fillId="2" borderId="2" xfId="1" applyFill="1" applyBorder="1"/>
    <xf numFmtId="0" fontId="2" fillId="2" borderId="3" xfId="1" applyFill="1" applyBorder="1"/>
    <xf numFmtId="0" fontId="2" fillId="2" borderId="2" xfId="1" applyFill="1" applyBorder="1" applyAlignment="1">
      <alignment wrapText="1"/>
    </xf>
    <xf numFmtId="0" fontId="4" fillId="0" borderId="2" xfId="2" applyBorder="1"/>
    <xf numFmtId="0" fontId="0" fillId="0" borderId="0" xfId="0" pivotButton="1"/>
    <xf numFmtId="0" fontId="5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165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/>
    </xf>
    <xf numFmtId="0" fontId="6" fillId="4" borderId="12" xfId="0" applyFont="1" applyFill="1" applyBorder="1"/>
    <xf numFmtId="0" fontId="6" fillId="4" borderId="13" xfId="0" applyFont="1" applyFill="1" applyBorder="1"/>
    <xf numFmtId="0" fontId="0" fillId="2" borderId="0" xfId="0" applyFill="1"/>
    <xf numFmtId="0" fontId="6" fillId="4" borderId="11" xfId="0" applyFont="1" applyFill="1" applyBorder="1"/>
    <xf numFmtId="0" fontId="5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8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0" fontId="7" fillId="7" borderId="11" xfId="0" applyFont="1" applyFill="1" applyBorder="1"/>
    <xf numFmtId="0" fontId="0" fillId="0" borderId="9" xfId="0" applyBorder="1"/>
    <xf numFmtId="49" fontId="6" fillId="4" borderId="12" xfId="0" applyNumberFormat="1" applyFont="1" applyFill="1" applyBorder="1"/>
    <xf numFmtId="165" fontId="6" fillId="4" borderId="12" xfId="0" applyNumberFormat="1" applyFont="1" applyFill="1" applyBorder="1" applyAlignment="1">
      <alignment horizontal="left"/>
    </xf>
    <xf numFmtId="0" fontId="6" fillId="4" borderId="12" xfId="0" applyFont="1" applyFill="1" applyBorder="1" applyAlignment="1">
      <alignment horizontal="left"/>
    </xf>
    <xf numFmtId="0" fontId="6" fillId="6" borderId="12" xfId="0" applyFont="1" applyFill="1" applyBorder="1" applyAlignment="1">
      <alignment horizontal="left"/>
    </xf>
    <xf numFmtId="0" fontId="6" fillId="6" borderId="12" xfId="0" applyFont="1" applyFill="1" applyBorder="1"/>
    <xf numFmtId="49" fontId="0" fillId="5" borderId="12" xfId="0" applyNumberFormat="1" applyFill="1" applyBorder="1"/>
    <xf numFmtId="0" fontId="0" fillId="5" borderId="12" xfId="0" applyFill="1" applyBorder="1" applyAlignment="1">
      <alignment horizontal="left"/>
    </xf>
    <xf numFmtId="49" fontId="0" fillId="0" borderId="12" xfId="0" applyNumberFormat="1" applyBorder="1"/>
    <xf numFmtId="0" fontId="0" fillId="0" borderId="12" xfId="0" applyBorder="1" applyAlignment="1">
      <alignment horizontal="left"/>
    </xf>
    <xf numFmtId="49" fontId="0" fillId="2" borderId="12" xfId="0" applyNumberFormat="1" applyFill="1" applyBorder="1"/>
    <xf numFmtId="0" fontId="0" fillId="2" borderId="12" xfId="0" applyFill="1" applyBorder="1" applyAlignment="1">
      <alignment horizontal="left"/>
    </xf>
    <xf numFmtId="0" fontId="0" fillId="2" borderId="12" xfId="0" applyFill="1" applyBorder="1"/>
    <xf numFmtId="165" fontId="0" fillId="0" borderId="12" xfId="0" applyNumberFormat="1" applyBorder="1" applyAlignment="1">
      <alignment horizontal="left"/>
    </xf>
    <xf numFmtId="165" fontId="0" fillId="5" borderId="12" xfId="0" applyNumberFormat="1" applyFill="1" applyBorder="1" applyAlignment="1">
      <alignment horizontal="left"/>
    </xf>
    <xf numFmtId="49" fontId="0" fillId="0" borderId="9" xfId="0" applyNumberFormat="1" applyBorder="1"/>
    <xf numFmtId="0" fontId="0" fillId="0" borderId="9" xfId="0" applyBorder="1" applyAlignment="1">
      <alignment horizontal="left"/>
    </xf>
    <xf numFmtId="0" fontId="0" fillId="5" borderId="9" xfId="0" applyFill="1" applyBorder="1" applyAlignment="1">
      <alignment horizontal="left"/>
    </xf>
    <xf numFmtId="164" fontId="0" fillId="5" borderId="12" xfId="0" applyNumberFormat="1" applyFill="1" applyBorder="1"/>
    <xf numFmtId="164" fontId="0" fillId="0" borderId="12" xfId="0" applyNumberFormat="1" applyBorder="1"/>
    <xf numFmtId="164" fontId="0" fillId="2" borderId="12" xfId="0" applyNumberFormat="1" applyFill="1" applyBorder="1"/>
    <xf numFmtId="164" fontId="0" fillId="0" borderId="9" xfId="0" applyNumberFormat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1" fillId="3" borderId="4" xfId="0" applyFont="1" applyFill="1" applyBorder="1"/>
    <xf numFmtId="2" fontId="0" fillId="0" borderId="0" xfId="0" applyNumberFormat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2" xfId="1" xr:uid="{BBCDF547-D7E5-4643-9E59-C9529DA456D3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164" formatCode="yyyy\.mm\.dd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86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45</xdr:row>
      <xdr:rowOff>156210</xdr:rowOff>
    </xdr:from>
    <xdr:to>
      <xdr:col>4</xdr:col>
      <xdr:colOff>1310640</xdr:colOff>
      <xdr:row>61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2D9F28-1BE9-1851-D72B-AD0631B1EA20}"/>
            </a:ext>
          </a:extLst>
        </xdr:cNvPr>
        <xdr:cNvSpPr txBox="1"/>
      </xdr:nvSpPr>
      <xdr:spPr>
        <a:xfrm>
          <a:off x="1059180" y="8385810"/>
          <a:ext cx="7010400" cy="28308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lt-L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Kokiam regionui sekasi geriausiai?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•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Pagal regiono kainų didinimą geriausiai sekasi </a:t>
          </a:r>
          <a:r>
            <a:rPr kumimoji="0" lang="lt-L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Šiaurės regionui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šis regionas per 20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liepos mėn. padidino kainas net 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51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kartų (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46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%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regiono pardavimų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sudar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ė kainų didinimai). 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Šiaurės regionas yra tarp lyderių pagal didžiausius kainų didinimus.</a:t>
          </a:r>
          <a:endParaRPr kumimoji="0" lang="lt-LT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lt-LT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 U</a:t>
          </a:r>
          <a:r>
            <a:rPr kumimoji="0" lang="lt-L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žduotis. Papildomos įžvalgos: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•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Didžiausią pardavimų skaičių turi Kaunas, tačiau šis regionas mažino kainas daugiausiai. Regionas yra 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paskutin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ėje vietoje pagal kainų didinimus. Kauno regiono kainų mažinimo įtaka atsispindi ir antroje lentelėje - matomas labiausiai neigiamas klientų mokamų sumų pokytis (-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670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59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•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Nors Kaunas turi daugiausia kainų mažinimo įrašų, tačiau žiūrint proporcingai nuo individualaus regiono pardavimų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Vilnius yra antroje vietoje pagal kainų mažinimą (72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%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šio regiono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pardavimų sudarė kainų mažinimai). Vakarų regionas mažai atsilieka nuo Vilniaus 69</a:t>
          </a: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%.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•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Didžiausius pardavimus daro </a:t>
          </a:r>
          <a:r>
            <a:rPr lang="lt-LT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CARE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kanalai, tačiau kalbant apie kainų didinimus, </a:t>
          </a:r>
          <a:r>
            <a:rPr lang="lt-LT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OUTLET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kanalai nedaug atsiliko nuo </a:t>
          </a:r>
          <a:r>
            <a:rPr lang="lt-LT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CARE  </a:t>
          </a:r>
          <a:r>
            <a:rPr kumimoji="0" lang="lt-LT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rezultatų.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a V." refreshedDate="45560.884584143518" createdVersion="8" refreshedVersion="8" minRefreshableVersion="3" recordCount="2080" xr:uid="{20451FDA-F538-469E-8CD2-3FD525616C44}">
  <cacheSource type="worksheet">
    <worksheetSource ref="A1:M2081" sheet="1 ataskaita"/>
  </cacheSource>
  <cacheFields count="13">
    <cacheField name="NEW_PLAN_FROM" numFmtId="164">
      <sharedItems containsSemiMixedTypes="0" containsNonDate="0" containsDate="1" containsString="0" minDate="2020-07-01T00:00:00" maxDate="2020-08-01T00:00:00"/>
    </cacheField>
    <cacheField name="CLIENT_ID" numFmtId="0">
      <sharedItems containsString="0" containsBlank="1" containsNumber="1" containsInteger="1" minValue="4378209" maxValue="45960337"/>
    </cacheField>
    <cacheField name="NEW_PLAN_NAME" numFmtId="0">
      <sharedItems count="7">
        <s v="Kanalas 20"/>
        <s v="Kanalas 30"/>
        <s v="Kanalas 10"/>
        <s v="Kanalas 5"/>
        <s v="Kanalas 50"/>
        <s v="Kanalas 1"/>
        <s v="Kanalas 100"/>
      </sharedItems>
    </cacheField>
    <cacheField name="OLD_PLAN_NAME" numFmtId="0">
      <sharedItems count="7">
        <s v="Kanalas 1"/>
        <s v="Kanalas 30"/>
        <s v="Kanalas 50"/>
        <s v="Kanalas 10"/>
        <s v="Kanalas 5"/>
        <s v="Kanalas 20"/>
        <s v="Kanalas 100"/>
      </sharedItems>
    </cacheField>
    <cacheField name="SALES_CODE" numFmtId="49">
      <sharedItems containsBlank="1"/>
    </cacheField>
    <cacheField name="NEW_NUOLAIDA" numFmtId="0">
      <sharedItems containsSemiMixedTypes="0" containsString="0" containsNumber="1" minValue="0" maxValue="23.5"/>
    </cacheField>
    <cacheField name="OLD_NUOLAIDA" numFmtId="0">
      <sharedItems containsMixedTypes="1" containsNumber="1" minValue="0" maxValue="16.510000000000002"/>
    </cacheField>
    <cacheField name="OLD kliento mokama kaina" numFmtId="0">
      <sharedItems containsSemiMixedTypes="0" containsString="0" containsNumber="1" minValue="-1.2300000000000004" maxValue="33.270000000000003"/>
    </cacheField>
    <cacheField name="NEW kliento mokama kaina" numFmtId="0">
      <sharedItems containsSemiMixedTypes="0" containsString="0" containsNumber="1" minValue="3.16" maxValue="31.67"/>
    </cacheField>
    <cacheField name="Pokytis: kliento mokama kaina" numFmtId="0">
      <sharedItems containsSemiMixedTypes="0" containsString="0" containsNumber="1" minValue="-25.1" maxValue="18.400000000000002"/>
    </cacheField>
    <cacheField name="Upsell/Rerate" numFmtId="0">
      <sharedItems count="3">
        <s v="Upsell"/>
        <s v="Rerate"/>
        <s v="Kaina nepakito"/>
      </sharedItems>
    </cacheField>
    <cacheField name="Pardavimo kanalas" numFmtId="0">
      <sharedItems count="6">
        <s v="CUSTOMER CARE"/>
        <s v="OUTLET"/>
        <s v="TELEMARKETING"/>
        <s v="OTHER"/>
        <s v="-"/>
        <s v="SYSTEM"/>
      </sharedItems>
    </cacheField>
    <cacheField name="Regionas" numFmtId="0">
      <sharedItems containsMixedTypes="1" containsNumber="1" containsInteger="1" minValue="0" maxValue="0" count="7">
        <n v="0"/>
        <s v="Vakarų"/>
        <s v="Vilnius"/>
        <s v="Kaunas"/>
        <s v="Šiaurės"/>
        <s v="Pietų"/>
        <s v="-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a V." refreshedDate="45560.910788425928" createdVersion="8" refreshedVersion="8" minRefreshableVersion="3" recordCount="2080" xr:uid="{7C887CAC-21CE-4178-804F-C174E4FB82C3}">
  <cacheSource type="worksheet">
    <worksheetSource name="Table2"/>
  </cacheSource>
  <cacheFields count="13">
    <cacheField name="NEW_PLAN_FROM" numFmtId="164">
      <sharedItems containsSemiMixedTypes="0" containsNonDate="0" containsDate="1" containsString="0" minDate="2020-07-01T00:00:00" maxDate="2020-08-01T00:00:00"/>
    </cacheField>
    <cacheField name="CLIENT_ID" numFmtId="0">
      <sharedItems containsSemiMixedTypes="0" containsString="0" containsNumber="1" containsInteger="1" minValue="4378209" maxValue="45964512"/>
    </cacheField>
    <cacheField name="NEW_PLAN_NAME" numFmtId="0">
      <sharedItems/>
    </cacheField>
    <cacheField name="OLD_PLAN_NAME" numFmtId="0">
      <sharedItems/>
    </cacheField>
    <cacheField name="SALES_CODE" numFmtId="49">
      <sharedItems containsBlank="1"/>
    </cacheField>
    <cacheField name="NEW_NUOLAIDA" numFmtId="0">
      <sharedItems containsSemiMixedTypes="0" containsString="0" containsNumber="1" minValue="0" maxValue="23.5"/>
    </cacheField>
    <cacheField name="OLD_NUOLAIDA" numFmtId="0">
      <sharedItems containsMixedTypes="1" containsNumber="1" minValue="0" maxValue="16.510000000000002"/>
    </cacheField>
    <cacheField name="OLD kliento mokama kaina" numFmtId="0">
      <sharedItems containsSemiMixedTypes="0" containsString="0" containsNumber="1" minValue="-1.2300000000000004" maxValue="33.270000000000003"/>
    </cacheField>
    <cacheField name="NEW kliento mokama kaina" numFmtId="0">
      <sharedItems containsSemiMixedTypes="0" containsString="0" containsNumber="1" minValue="3.16" maxValue="31.67"/>
    </cacheField>
    <cacheField name="Pokytis: kliento mokama kaina" numFmtId="0">
      <sharedItems containsSemiMixedTypes="0" containsString="0" containsNumber="1" minValue="-25.1" maxValue="18.400000000000002"/>
    </cacheField>
    <cacheField name="Upsell/Rerate" numFmtId="0">
      <sharedItems/>
    </cacheField>
    <cacheField name="Pardavimo kanalas" numFmtId="0">
      <sharedItems count="6">
        <s v="CUSTOMER CARE"/>
        <s v="OUTLET"/>
        <s v="TELEMARKETING"/>
        <s v="OTHER"/>
        <s v="-"/>
        <s v="SYSTEM"/>
      </sharedItems>
    </cacheField>
    <cacheField name="Regionas" numFmtId="0">
      <sharedItems containsMixedTypes="1" containsNumber="1" containsInteger="1" minValue="0" maxValue="0" count="7">
        <n v="0"/>
        <s v="Vakarų"/>
        <s v="Vilnius"/>
        <s v="Kaunas"/>
        <s v="Šiaurės"/>
        <s v="Pietų"/>
        <s v="-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d v="2020-07-15T14:47:00"/>
    <n v="45745811"/>
    <x v="0"/>
    <x v="0"/>
    <s v="CC0005"/>
    <n v="12"/>
    <n v="3.6"/>
    <n v="10.67"/>
    <n v="11.670000000000002"/>
    <n v="1.0000000000000018"/>
    <x v="0"/>
    <x v="0"/>
    <x v="0"/>
  </r>
  <r>
    <d v="2020-07-30T00:00:00"/>
    <n v="15075254"/>
    <x v="1"/>
    <x v="1"/>
    <s v="2K0K11"/>
    <n v="3.6"/>
    <s v="7"/>
    <n v="26.270000000000003"/>
    <n v="28.07"/>
    <n v="1.7999999999999972"/>
    <x v="0"/>
    <x v="1"/>
    <x v="1"/>
  </r>
  <r>
    <d v="2020-07-30T00:00:00"/>
    <n v="41639578"/>
    <x v="1"/>
    <x v="1"/>
    <s v="2K0K01"/>
    <n v="11"/>
    <s v="14"/>
    <n v="19.270000000000003"/>
    <n v="20.67"/>
    <n v="1.3999999999999986"/>
    <x v="0"/>
    <x v="1"/>
    <x v="1"/>
  </r>
  <r>
    <d v="2020-07-11T00:00:00"/>
    <n v="42699836"/>
    <x v="1"/>
    <x v="1"/>
    <s v="CC0004"/>
    <n v="16.510000000000002"/>
    <n v="8.5"/>
    <n v="24.770000000000003"/>
    <n v="15.16"/>
    <n v="-9.610000000000003"/>
    <x v="1"/>
    <x v="0"/>
    <x v="0"/>
  </r>
  <r>
    <d v="2020-07-10T13:48:00"/>
    <n v="45781112"/>
    <x v="0"/>
    <x v="0"/>
    <s v="2K0218"/>
    <n v="11"/>
    <n v="3.6"/>
    <n v="10.67"/>
    <n v="12.670000000000002"/>
    <n v="2.0000000000000018"/>
    <x v="0"/>
    <x v="1"/>
    <x v="2"/>
  </r>
  <r>
    <d v="2020-07-17T11:57:00"/>
    <n v="45804390"/>
    <x v="1"/>
    <x v="2"/>
    <s v="CC0004"/>
    <n v="11"/>
    <n v="13.5"/>
    <n v="17.77"/>
    <n v="20.67"/>
    <n v="2.9000000000000021"/>
    <x v="0"/>
    <x v="0"/>
    <x v="0"/>
  </r>
  <r>
    <d v="2020-07-22T12:53:00"/>
    <n v="45893640"/>
    <x v="2"/>
    <x v="1"/>
    <s v="TM0002"/>
    <n v="11.51"/>
    <s v="12"/>
    <n v="21.270000000000003"/>
    <n v="8.1600000000000019"/>
    <n v="-13.110000000000001"/>
    <x v="1"/>
    <x v="2"/>
    <x v="0"/>
  </r>
  <r>
    <d v="2020-07-11T14:24:00"/>
    <n v="45628997"/>
    <x v="3"/>
    <x v="0"/>
    <s v="CC0006"/>
    <n v="3.6"/>
    <n v="3.6"/>
    <n v="10.67"/>
    <n v="12.07"/>
    <n v="1.4000000000000004"/>
    <x v="0"/>
    <x v="0"/>
    <x v="0"/>
  </r>
  <r>
    <d v="2020-07-09T16:15:00"/>
    <n v="45760840"/>
    <x v="4"/>
    <x v="3"/>
    <s v="CC0005"/>
    <n v="13.5"/>
    <n v="10.5"/>
    <n v="10.77"/>
    <n v="14.170000000000002"/>
    <n v="3.4000000000000021"/>
    <x v="0"/>
    <x v="0"/>
    <x v="0"/>
  </r>
  <r>
    <d v="2020-07-30T00:00:00"/>
    <n v="22183928"/>
    <x v="1"/>
    <x v="1"/>
    <s v="CC0005"/>
    <n v="23.5"/>
    <s v="16"/>
    <n v="17.270000000000003"/>
    <n v="8.1700000000000017"/>
    <n v="-9.1000000000000014"/>
    <x v="1"/>
    <x v="0"/>
    <x v="0"/>
  </r>
  <r>
    <d v="2020-07-31T00:00:00"/>
    <n v="33254390"/>
    <x v="0"/>
    <x v="0"/>
    <s v="2K0211"/>
    <n v="10"/>
    <n v="3.6"/>
    <n v="10.67"/>
    <n v="13.670000000000002"/>
    <n v="3.0000000000000018"/>
    <x v="0"/>
    <x v="1"/>
    <x v="2"/>
  </r>
  <r>
    <d v="2020-07-25T12:02:00"/>
    <n v="42932117"/>
    <x v="0"/>
    <x v="4"/>
    <s v="CC0007"/>
    <n v="12"/>
    <n v="3.6"/>
    <n v="14.67"/>
    <n v="11.670000000000002"/>
    <n v="-2.9999999999999982"/>
    <x v="1"/>
    <x v="0"/>
    <x v="0"/>
  </r>
  <r>
    <d v="2020-07-30T00:00:00"/>
    <n v="23814196"/>
    <x v="2"/>
    <x v="3"/>
    <s v="TM0013"/>
    <n v="10.5"/>
    <s v="7"/>
    <n v="14.27"/>
    <n v="9.1700000000000017"/>
    <n v="-5.0999999999999979"/>
    <x v="1"/>
    <x v="2"/>
    <x v="0"/>
  </r>
  <r>
    <d v="2020-07-16T17:30:00"/>
    <n v="45844856"/>
    <x v="2"/>
    <x v="2"/>
    <s v="2K0K09"/>
    <n v="10.5"/>
    <s v="13"/>
    <n v="18.27"/>
    <n v="9.1700000000000017"/>
    <n v="-9.0999999999999979"/>
    <x v="1"/>
    <x v="1"/>
    <x v="1"/>
  </r>
  <r>
    <d v="2020-07-09T15:41:00"/>
    <n v="14655990"/>
    <x v="2"/>
    <x v="5"/>
    <s v="CC0007"/>
    <n v="11.51"/>
    <n v="10.5"/>
    <n v="14.77"/>
    <n v="8.1600000000000019"/>
    <n v="-6.6099999999999977"/>
    <x v="1"/>
    <x v="0"/>
    <x v="0"/>
  </r>
  <r>
    <d v="2020-07-08T11:28:00"/>
    <n v="43953833"/>
    <x v="4"/>
    <x v="5"/>
    <s v="CC0006"/>
    <n v="13.5"/>
    <n v="10.5"/>
    <n v="14.77"/>
    <n v="14.170000000000002"/>
    <n v="-0.59999999999999787"/>
    <x v="1"/>
    <x v="0"/>
    <x v="0"/>
  </r>
  <r>
    <d v="2020-07-30T00:00:00"/>
    <n v="39881918"/>
    <x v="1"/>
    <x v="1"/>
    <s v="2K0105"/>
    <n v="11"/>
    <s v="12"/>
    <n v="21.270000000000003"/>
    <n v="20.67"/>
    <n v="-0.60000000000000142"/>
    <x v="1"/>
    <x v="1"/>
    <x v="3"/>
  </r>
  <r>
    <d v="2020-07-30T00:00:00"/>
    <n v="5233182"/>
    <x v="1"/>
    <x v="1"/>
    <s v="CC0004"/>
    <n v="16.510000000000002"/>
    <n v="2.15"/>
    <n v="31.120000000000005"/>
    <n v="15.16"/>
    <n v="-15.960000000000004"/>
    <x v="1"/>
    <x v="0"/>
    <x v="0"/>
  </r>
  <r>
    <d v="2020-07-30T00:00:00"/>
    <n v="44039544"/>
    <x v="4"/>
    <x v="2"/>
    <s v="TM0002"/>
    <n v="12.5"/>
    <s v="13"/>
    <n v="18.27"/>
    <n v="15.170000000000002"/>
    <n v="-3.0999999999999979"/>
    <x v="1"/>
    <x v="2"/>
    <x v="0"/>
  </r>
  <r>
    <d v="2020-07-30T00:00:00"/>
    <n v="44933578"/>
    <x v="3"/>
    <x v="4"/>
    <s v="2K0816"/>
    <n v="7.6"/>
    <n v="0"/>
    <n v="18.27"/>
    <n v="8.07"/>
    <n v="-10.199999999999999"/>
    <x v="1"/>
    <x v="1"/>
    <x v="4"/>
  </r>
  <r>
    <d v="2020-07-30T00:00:00"/>
    <n v="45936181"/>
    <x v="5"/>
    <x v="0"/>
    <s v="CC0006"/>
    <n v="7.5"/>
    <n v="5.51"/>
    <n v="8.76"/>
    <n v="4.17"/>
    <n v="-4.59"/>
    <x v="1"/>
    <x v="0"/>
    <x v="0"/>
  </r>
  <r>
    <d v="2020-07-30T00:00:00"/>
    <n v="36096042"/>
    <x v="4"/>
    <x v="2"/>
    <s v="CC0007"/>
    <n v="12.5"/>
    <s v="11"/>
    <n v="20.27"/>
    <n v="15.170000000000002"/>
    <n v="-5.0999999999999979"/>
    <x v="1"/>
    <x v="0"/>
    <x v="0"/>
  </r>
  <r>
    <d v="2020-07-22T13:14:00"/>
    <n v="19957244"/>
    <x v="2"/>
    <x v="1"/>
    <s v="CC0005"/>
    <n v="10.5"/>
    <s v="6"/>
    <n v="27.270000000000003"/>
    <n v="9.1700000000000017"/>
    <n v="-18.100000000000001"/>
    <x v="1"/>
    <x v="0"/>
    <x v="0"/>
  </r>
  <r>
    <d v="2020-07-24T12:56:00"/>
    <n v="43779637"/>
    <x v="4"/>
    <x v="3"/>
    <s v="CC0007"/>
    <n v="12.5"/>
    <n v="3.6"/>
    <n v="17.669999999999998"/>
    <n v="15.170000000000002"/>
    <n v="-2.4999999999999964"/>
    <x v="1"/>
    <x v="0"/>
    <x v="0"/>
  </r>
  <r>
    <d v="2020-07-21T12:54:00"/>
    <n v="42406535"/>
    <x v="1"/>
    <x v="0"/>
    <s v="2K0212"/>
    <n v="23.5"/>
    <n v="3.6"/>
    <n v="10.67"/>
    <n v="8.1700000000000017"/>
    <n v="-2.4999999999999982"/>
    <x v="1"/>
    <x v="1"/>
    <x v="2"/>
  </r>
  <r>
    <d v="2020-07-30T00:00:00"/>
    <n v="45739430"/>
    <x v="2"/>
    <x v="3"/>
    <s v="CC0007"/>
    <n v="11.51"/>
    <s v="6"/>
    <n v="15.27"/>
    <n v="8.1600000000000019"/>
    <n v="-7.1099999999999977"/>
    <x v="1"/>
    <x v="0"/>
    <x v="0"/>
  </r>
  <r>
    <d v="2020-07-31T00:00:00"/>
    <n v="40140309"/>
    <x v="3"/>
    <x v="0"/>
    <s v="2K0108"/>
    <n v="7.5"/>
    <n v="3.6"/>
    <n v="10.67"/>
    <n v="8.17"/>
    <n v="-2.5"/>
    <x v="1"/>
    <x v="1"/>
    <x v="3"/>
  </r>
  <r>
    <d v="2020-07-09T00:00:00"/>
    <n v="45739430"/>
    <x v="2"/>
    <x v="3"/>
    <s v="TM0013"/>
    <n v="14.5"/>
    <n v="10.5"/>
    <n v="10.77"/>
    <n v="5.1700000000000017"/>
    <n v="-5.5999999999999979"/>
    <x v="1"/>
    <x v="2"/>
    <x v="0"/>
  </r>
  <r>
    <d v="2020-07-04T18:44:00"/>
    <n v="14858434"/>
    <x v="0"/>
    <x v="0"/>
    <s v="2K0502"/>
    <n v="11"/>
    <n v="3.6"/>
    <n v="10.67"/>
    <n v="12.670000000000002"/>
    <n v="2.0000000000000018"/>
    <x v="0"/>
    <x v="1"/>
    <x v="4"/>
  </r>
  <r>
    <d v="2020-07-17T12:26:00"/>
    <n v="4793796"/>
    <x v="4"/>
    <x v="5"/>
    <s v="CC0004"/>
    <n v="13.5"/>
    <n v="10.5"/>
    <n v="14.77"/>
    <n v="14.170000000000002"/>
    <n v="-0.59999999999999787"/>
    <x v="1"/>
    <x v="0"/>
    <x v="0"/>
  </r>
  <r>
    <d v="2020-07-15T13:05:00"/>
    <n v="43339065"/>
    <x v="3"/>
    <x v="5"/>
    <s v="TM0002"/>
    <n v="9.01"/>
    <n v="10.5"/>
    <n v="14.77"/>
    <n v="6.66"/>
    <n v="-8.11"/>
    <x v="1"/>
    <x v="2"/>
    <x v="0"/>
  </r>
  <r>
    <d v="2020-07-24T15:51:00"/>
    <n v="45555724"/>
    <x v="2"/>
    <x v="6"/>
    <s v="CC0003"/>
    <n v="9.5"/>
    <n v="12.5"/>
    <n v="18.77"/>
    <n v="10.170000000000002"/>
    <n v="-8.5999999999999979"/>
    <x v="1"/>
    <x v="0"/>
    <x v="0"/>
  </r>
  <r>
    <d v="2020-07-05T09:12:00"/>
    <n v="33598210"/>
    <x v="2"/>
    <x v="0"/>
    <s v="CC0004"/>
    <n v="10.5"/>
    <s v="5"/>
    <n v="9.27"/>
    <n v="9.1700000000000017"/>
    <n v="-9.9999999999997868E-2"/>
    <x v="1"/>
    <x v="0"/>
    <x v="0"/>
  </r>
  <r>
    <d v="2020-07-29T10:52:00"/>
    <n v="45782227"/>
    <x v="4"/>
    <x v="5"/>
    <s v="CC0003"/>
    <n v="13.5"/>
    <s v="11"/>
    <n v="14.27"/>
    <n v="14.170000000000002"/>
    <n v="-9.9999999999997868E-2"/>
    <x v="1"/>
    <x v="0"/>
    <x v="0"/>
  </r>
  <r>
    <d v="2020-07-05T11:44:00"/>
    <n v="43339065"/>
    <x v="5"/>
    <x v="4"/>
    <s v="CC0006"/>
    <n v="0"/>
    <n v="0"/>
    <n v="18.27"/>
    <n v="11.67"/>
    <n v="-6.6"/>
    <x v="1"/>
    <x v="0"/>
    <x v="0"/>
  </r>
  <r>
    <d v="2020-07-09T00:00:00"/>
    <n v="45623490"/>
    <x v="2"/>
    <x v="3"/>
    <s v="2K0215"/>
    <n v="11.51"/>
    <n v="0"/>
    <n v="21.27"/>
    <n v="8.1600000000000019"/>
    <n v="-13.109999999999998"/>
    <x v="1"/>
    <x v="1"/>
    <x v="2"/>
  </r>
  <r>
    <d v="2020-07-24T13:02:00"/>
    <n v="38073353"/>
    <x v="4"/>
    <x v="3"/>
    <s v="CC0003"/>
    <n v="12.5"/>
    <n v="0"/>
    <n v="21.27"/>
    <n v="15.170000000000002"/>
    <n v="-6.0999999999999979"/>
    <x v="1"/>
    <x v="0"/>
    <x v="0"/>
  </r>
  <r>
    <d v="2020-07-02T16:57:00"/>
    <n v="26329167"/>
    <x v="6"/>
    <x v="3"/>
    <s v="CC0007"/>
    <n v="12.5"/>
    <n v="10.5"/>
    <n v="10.77"/>
    <n v="17.170000000000002"/>
    <n v="6.4000000000000021"/>
    <x v="0"/>
    <x v="0"/>
    <x v="0"/>
  </r>
  <r>
    <d v="2020-07-23T09:54:00"/>
    <n v="45814316"/>
    <x v="5"/>
    <x v="3"/>
    <s v="CC0005"/>
    <n v="7.6"/>
    <n v="10.5"/>
    <n v="10.77"/>
    <n v="4.07"/>
    <n v="-6.6999999999999993"/>
    <x v="1"/>
    <x v="0"/>
    <x v="0"/>
  </r>
  <r>
    <d v="2020-07-30T00:00:00"/>
    <n v="45360643"/>
    <x v="4"/>
    <x v="2"/>
    <s v="TM0012"/>
    <n v="13.5"/>
    <s v="13"/>
    <n v="18.27"/>
    <n v="14.170000000000002"/>
    <n v="-4.0999999999999979"/>
    <x v="1"/>
    <x v="2"/>
    <x v="0"/>
  </r>
  <r>
    <d v="2020-07-30T00:00:00"/>
    <n v="43589536"/>
    <x v="0"/>
    <x v="5"/>
    <s v="2K0807"/>
    <n v="11"/>
    <n v="9.5"/>
    <n v="15.77"/>
    <n v="12.670000000000002"/>
    <n v="-3.0999999999999979"/>
    <x v="1"/>
    <x v="1"/>
    <x v="4"/>
  </r>
  <r>
    <d v="2020-07-04T11:50:00"/>
    <n v="4490648"/>
    <x v="2"/>
    <x v="0"/>
    <s v="CC0006"/>
    <n v="10.5"/>
    <n v="3.6"/>
    <n v="10.67"/>
    <n v="9.1700000000000017"/>
    <n v="-1.4999999999999982"/>
    <x v="1"/>
    <x v="0"/>
    <x v="0"/>
  </r>
  <r>
    <d v="2020-07-30T00:00:00"/>
    <n v="45806822"/>
    <x v="3"/>
    <x v="4"/>
    <s v="2K0817"/>
    <n v="8.51"/>
    <n v="7.5"/>
    <n v="10.77"/>
    <n v="7.16"/>
    <n v="-3.6099999999999994"/>
    <x v="1"/>
    <x v="1"/>
    <x v="4"/>
  </r>
  <r>
    <d v="2020-07-05T00:00:00"/>
    <n v="43998400"/>
    <x v="5"/>
    <x v="0"/>
    <s v="2K0K01"/>
    <n v="6.5"/>
    <n v="3.6"/>
    <n v="10.67"/>
    <n v="5.17"/>
    <n v="-5.5"/>
    <x v="1"/>
    <x v="1"/>
    <x v="1"/>
  </r>
  <r>
    <d v="2020-07-09T18:25:00"/>
    <n v="19160869"/>
    <x v="1"/>
    <x v="2"/>
    <s v="CC0007"/>
    <n v="12"/>
    <s v="14"/>
    <n v="17.27"/>
    <n v="19.670000000000002"/>
    <n v="2.4000000000000021"/>
    <x v="0"/>
    <x v="0"/>
    <x v="0"/>
  </r>
  <r>
    <d v="2020-07-18T00:00:00"/>
    <n v="45908760"/>
    <x v="2"/>
    <x v="3"/>
    <s v="TM0007"/>
    <n v="10.5"/>
    <n v="10.5"/>
    <n v="10.77"/>
    <n v="9.1700000000000017"/>
    <n v="-1.5999999999999979"/>
    <x v="1"/>
    <x v="2"/>
    <x v="0"/>
  </r>
  <r>
    <d v="2020-07-17T10:14:00"/>
    <n v="14696162"/>
    <x v="3"/>
    <x v="0"/>
    <s v="2K0108"/>
    <n v="7.5"/>
    <n v="3.6"/>
    <n v="10.67"/>
    <n v="8.17"/>
    <n v="-2.5"/>
    <x v="1"/>
    <x v="1"/>
    <x v="3"/>
  </r>
  <r>
    <d v="2020-07-02T18:02:00"/>
    <n v="45857296"/>
    <x v="4"/>
    <x v="5"/>
    <s v="CC0007"/>
    <n v="13"/>
    <n v="11.5"/>
    <n v="13.77"/>
    <n v="14.670000000000002"/>
    <n v="0.90000000000000213"/>
    <x v="0"/>
    <x v="0"/>
    <x v="0"/>
  </r>
  <r>
    <d v="2020-07-30T00:00:00"/>
    <n v="9469149"/>
    <x v="4"/>
    <x v="2"/>
    <s v="TM0007"/>
    <n v="12.5"/>
    <n v="10.5"/>
    <n v="20.77"/>
    <n v="15.170000000000002"/>
    <n v="-5.5999999999999979"/>
    <x v="1"/>
    <x v="2"/>
    <x v="0"/>
  </r>
  <r>
    <d v="2020-07-18T00:00:00"/>
    <n v="37154630"/>
    <x v="4"/>
    <x v="2"/>
    <s v="TM0007"/>
    <n v="12"/>
    <s v="12"/>
    <n v="19.27"/>
    <n v="15.670000000000002"/>
    <n v="-3.5999999999999979"/>
    <x v="1"/>
    <x v="2"/>
    <x v="0"/>
  </r>
  <r>
    <d v="2020-07-13T11:40:00"/>
    <n v="45820118"/>
    <x v="4"/>
    <x v="5"/>
    <s v="2K0803"/>
    <n v="10.5"/>
    <n v="11.5"/>
    <n v="13.77"/>
    <n v="17.170000000000002"/>
    <n v="3.4000000000000021"/>
    <x v="0"/>
    <x v="1"/>
    <x v="5"/>
  </r>
  <r>
    <d v="2020-07-24T14:14:00"/>
    <n v="45929912"/>
    <x v="0"/>
    <x v="0"/>
    <s v="2K0218"/>
    <n v="11"/>
    <n v="3.6"/>
    <n v="10.67"/>
    <n v="12.670000000000002"/>
    <n v="2.0000000000000018"/>
    <x v="0"/>
    <x v="1"/>
    <x v="2"/>
  </r>
  <r>
    <d v="2020-07-02T14:45:00"/>
    <n v="42915467"/>
    <x v="1"/>
    <x v="4"/>
    <s v="CC0006"/>
    <n v="12"/>
    <n v="3.6"/>
    <n v="14.67"/>
    <n v="19.670000000000002"/>
    <n v="5.0000000000000018"/>
    <x v="0"/>
    <x v="0"/>
    <x v="0"/>
  </r>
  <r>
    <d v="2020-07-31T00:00:00"/>
    <n v="45748478"/>
    <x v="5"/>
    <x v="0"/>
    <s v="2K0802"/>
    <n v="5.51"/>
    <n v="3.6"/>
    <n v="10.67"/>
    <n v="6.16"/>
    <n v="-4.51"/>
    <x v="1"/>
    <x v="1"/>
    <x v="4"/>
  </r>
  <r>
    <d v="2020-07-27T11:31:00"/>
    <n v="45653604"/>
    <x v="1"/>
    <x v="6"/>
    <s v="2K0502"/>
    <n v="12"/>
    <n v="12.5"/>
    <n v="18.77"/>
    <n v="19.670000000000002"/>
    <n v="0.90000000000000213"/>
    <x v="0"/>
    <x v="1"/>
    <x v="4"/>
  </r>
  <r>
    <d v="2020-07-02T17:59:00"/>
    <n v="45930096"/>
    <x v="4"/>
    <x v="5"/>
    <s v="CC0007"/>
    <n v="13"/>
    <n v="11.5"/>
    <n v="13.77"/>
    <n v="14.670000000000002"/>
    <n v="0.90000000000000213"/>
    <x v="0"/>
    <x v="0"/>
    <x v="0"/>
  </r>
  <r>
    <d v="2020-07-02T16:00:00"/>
    <n v="16004301"/>
    <x v="3"/>
    <x v="1"/>
    <s v="CC0006"/>
    <n v="6.5"/>
    <s v="11"/>
    <n v="22.270000000000003"/>
    <n v="9.17"/>
    <n v="-13.100000000000003"/>
    <x v="1"/>
    <x v="0"/>
    <x v="0"/>
  </r>
  <r>
    <d v="2020-07-30T00:00:00"/>
    <n v="45893633"/>
    <x v="0"/>
    <x v="5"/>
    <s v="2K0506"/>
    <n v="10"/>
    <n v="9.5"/>
    <n v="15.77"/>
    <n v="13.670000000000002"/>
    <n v="-2.0999999999999979"/>
    <x v="1"/>
    <x v="1"/>
    <x v="4"/>
  </r>
  <r>
    <d v="2020-07-30T00:00:00"/>
    <n v="45932083"/>
    <x v="0"/>
    <x v="5"/>
    <s v="TM0007"/>
    <n v="11"/>
    <n v="11.5"/>
    <n v="13.77"/>
    <n v="12.670000000000002"/>
    <n v="-1.0999999999999979"/>
    <x v="1"/>
    <x v="2"/>
    <x v="0"/>
  </r>
  <r>
    <d v="2020-07-12T09:54:00"/>
    <n v="45831055"/>
    <x v="2"/>
    <x v="5"/>
    <s v="2K0220"/>
    <n v="3.6"/>
    <n v="0"/>
    <n v="25.27"/>
    <n v="16.07"/>
    <n v="-9.1999999999999993"/>
    <x v="1"/>
    <x v="1"/>
    <x v="2"/>
  </r>
  <r>
    <d v="2020-07-22T11:20:00"/>
    <n v="45703597"/>
    <x v="4"/>
    <x v="5"/>
    <s v="CC0006"/>
    <n v="13.5"/>
    <n v="11.5"/>
    <n v="13.77"/>
    <n v="14.170000000000002"/>
    <n v="0.40000000000000213"/>
    <x v="0"/>
    <x v="0"/>
    <x v="0"/>
  </r>
  <r>
    <d v="2020-07-10T12:31:00"/>
    <n v="44512662"/>
    <x v="0"/>
    <x v="4"/>
    <s v="CC0005"/>
    <n v="11"/>
    <n v="3.6"/>
    <n v="14.67"/>
    <n v="12.670000000000002"/>
    <n v="-1.9999999999999982"/>
    <x v="1"/>
    <x v="0"/>
    <x v="0"/>
  </r>
  <r>
    <d v="2020-07-26T14:49:00"/>
    <n v="45856716"/>
    <x v="0"/>
    <x v="0"/>
    <s v="2K0507"/>
    <n v="11"/>
    <n v="3.6"/>
    <n v="10.67"/>
    <n v="12.670000000000002"/>
    <n v="2.0000000000000018"/>
    <x v="0"/>
    <x v="1"/>
    <x v="1"/>
  </r>
  <r>
    <d v="2020-07-11T09:46:00"/>
    <n v="24753024"/>
    <x v="5"/>
    <x v="2"/>
    <s v="CC0004"/>
    <n v="3.6"/>
    <n v="12.5"/>
    <n v="18.77"/>
    <n v="8.07"/>
    <n v="-10.7"/>
    <x v="1"/>
    <x v="0"/>
    <x v="0"/>
  </r>
  <r>
    <d v="2020-07-30T00:00:00"/>
    <n v="34753582"/>
    <x v="2"/>
    <x v="3"/>
    <s v="CC0003"/>
    <n v="11"/>
    <n v="0"/>
    <n v="21.27"/>
    <n v="8.6700000000000017"/>
    <n v="-12.599999999999998"/>
    <x v="1"/>
    <x v="0"/>
    <x v="0"/>
  </r>
  <r>
    <d v="2020-07-20T12:33:00"/>
    <n v="45464043"/>
    <x v="2"/>
    <x v="0"/>
    <s v="2K0103"/>
    <n v="14.5"/>
    <n v="3.6"/>
    <n v="10.67"/>
    <n v="5.1700000000000017"/>
    <n v="-5.4999999999999982"/>
    <x v="1"/>
    <x v="1"/>
    <x v="3"/>
  </r>
  <r>
    <d v="2020-07-03T17:00:00"/>
    <n v="42491954"/>
    <x v="6"/>
    <x v="2"/>
    <s v="2K0611"/>
    <n v="10.5"/>
    <n v="9.5"/>
    <n v="21.77"/>
    <n v="19.170000000000002"/>
    <n v="-2.5999999999999979"/>
    <x v="1"/>
    <x v="1"/>
    <x v="5"/>
  </r>
  <r>
    <d v="2020-07-23T14:03:00"/>
    <n v="43572611"/>
    <x v="0"/>
    <x v="0"/>
    <s v="CC0004"/>
    <n v="10"/>
    <n v="3.6"/>
    <n v="10.67"/>
    <n v="13.670000000000002"/>
    <n v="3.0000000000000018"/>
    <x v="0"/>
    <x v="0"/>
    <x v="0"/>
  </r>
  <r>
    <d v="2020-07-18T13:47:00"/>
    <n v="45730352"/>
    <x v="1"/>
    <x v="0"/>
    <s v="2K0108"/>
    <n v="23.5"/>
    <n v="3.6"/>
    <n v="10.67"/>
    <n v="8.1700000000000017"/>
    <n v="-2.4999999999999982"/>
    <x v="1"/>
    <x v="1"/>
    <x v="3"/>
  </r>
  <r>
    <d v="2020-07-30T00:00:00"/>
    <n v="22007012"/>
    <x v="2"/>
    <x v="3"/>
    <s v="2K0103"/>
    <n v="11.51"/>
    <n v="11.5"/>
    <n v="9.77"/>
    <n v="8.1600000000000019"/>
    <n v="-1.6099999999999977"/>
    <x v="1"/>
    <x v="1"/>
    <x v="3"/>
  </r>
  <r>
    <d v="2020-07-16T18:00:00"/>
    <n v="45905675"/>
    <x v="1"/>
    <x v="6"/>
    <s v="2K0502"/>
    <n v="8.5"/>
    <n v="12.5"/>
    <n v="18.77"/>
    <n v="23.17"/>
    <n v="4.4000000000000021"/>
    <x v="0"/>
    <x v="1"/>
    <x v="4"/>
  </r>
  <r>
    <d v="2020-07-10T17:54:00"/>
    <n v="43977249"/>
    <x v="0"/>
    <x v="4"/>
    <s v="CC0005"/>
    <n v="11"/>
    <n v="3.6"/>
    <n v="14.67"/>
    <n v="12.670000000000002"/>
    <n v="-1.9999999999999982"/>
    <x v="1"/>
    <x v="0"/>
    <x v="0"/>
  </r>
  <r>
    <d v="2020-07-17T09:46:00"/>
    <n v="45844712"/>
    <x v="0"/>
    <x v="0"/>
    <s v="2K0108"/>
    <n v="11"/>
    <n v="3.6"/>
    <n v="10.67"/>
    <n v="12.670000000000002"/>
    <n v="2.0000000000000018"/>
    <x v="0"/>
    <x v="1"/>
    <x v="3"/>
  </r>
  <r>
    <d v="2020-07-09T10:20:00"/>
    <n v="42140489"/>
    <x v="4"/>
    <x v="5"/>
    <s v="CC0006"/>
    <n v="13.5"/>
    <n v="11.5"/>
    <n v="13.77"/>
    <n v="14.170000000000002"/>
    <n v="0.40000000000000213"/>
    <x v="0"/>
    <x v="0"/>
    <x v="0"/>
  </r>
  <r>
    <d v="2020-07-03T12:02:00"/>
    <n v="44811677"/>
    <x v="3"/>
    <x v="3"/>
    <s v="2K0K01"/>
    <n v="8.5"/>
    <n v="10.5"/>
    <n v="10.77"/>
    <n v="7.17"/>
    <n v="-3.5999999999999996"/>
    <x v="1"/>
    <x v="1"/>
    <x v="1"/>
  </r>
  <r>
    <d v="2020-07-01T00:00:00"/>
    <n v="20557319"/>
    <x v="0"/>
    <x v="5"/>
    <s v="SAT001"/>
    <n v="14.01"/>
    <n v="0"/>
    <n v="25.27"/>
    <n v="9.6600000000000019"/>
    <n v="-15.609999999999998"/>
    <x v="1"/>
    <x v="3"/>
    <x v="0"/>
  </r>
  <r>
    <d v="2020-07-11T11:48:00"/>
    <n v="13379003"/>
    <x v="0"/>
    <x v="0"/>
    <s v="2K0812"/>
    <n v="11"/>
    <n v="3.6"/>
    <n v="10.67"/>
    <n v="12.670000000000002"/>
    <n v="2.0000000000000018"/>
    <x v="0"/>
    <x v="1"/>
    <x v="3"/>
  </r>
  <r>
    <d v="2020-07-01T09:58:00"/>
    <n v="45771772"/>
    <x v="5"/>
    <x v="3"/>
    <s v="2K0605"/>
    <n v="5.51"/>
    <n v="9.5"/>
    <n v="11.77"/>
    <n v="6.16"/>
    <n v="-5.6099999999999994"/>
    <x v="1"/>
    <x v="1"/>
    <x v="5"/>
  </r>
  <r>
    <d v="2020-07-06T11:45:00"/>
    <n v="45855368"/>
    <x v="3"/>
    <x v="0"/>
    <s v="2K0108"/>
    <n v="7.5"/>
    <n v="3.6"/>
    <n v="10.67"/>
    <n v="8.17"/>
    <n v="-2.5"/>
    <x v="1"/>
    <x v="1"/>
    <x v="3"/>
  </r>
  <r>
    <d v="2020-07-20T17:14:00"/>
    <n v="45664605"/>
    <x v="3"/>
    <x v="0"/>
    <s v="2K0108"/>
    <n v="8.51"/>
    <n v="3.6"/>
    <n v="10.67"/>
    <n v="7.16"/>
    <n v="-3.51"/>
    <x v="1"/>
    <x v="1"/>
    <x v="3"/>
  </r>
  <r>
    <d v="2020-07-20T17:17:00"/>
    <n v="14655990"/>
    <x v="5"/>
    <x v="0"/>
    <s v="2K0K01"/>
    <n v="7.6"/>
    <n v="3.6"/>
    <n v="10.67"/>
    <n v="4.07"/>
    <n v="-6.6"/>
    <x v="1"/>
    <x v="1"/>
    <x v="1"/>
  </r>
  <r>
    <d v="2020-07-22T12:16:00"/>
    <n v="12467603"/>
    <x v="0"/>
    <x v="3"/>
    <s v="CC0004"/>
    <n v="12"/>
    <n v="10.5"/>
    <n v="10.77"/>
    <n v="11.670000000000002"/>
    <n v="0.90000000000000213"/>
    <x v="0"/>
    <x v="0"/>
    <x v="0"/>
  </r>
  <r>
    <d v="2020-07-24T16:24:00"/>
    <n v="4452655"/>
    <x v="5"/>
    <x v="1"/>
    <s v="CC0005"/>
    <n v="3.6"/>
    <s v="7"/>
    <n v="26.270000000000003"/>
    <n v="8.07"/>
    <n v="-18.200000000000003"/>
    <x v="1"/>
    <x v="0"/>
    <x v="0"/>
  </r>
  <r>
    <d v="2020-07-02T18:00:00"/>
    <n v="45748387"/>
    <x v="4"/>
    <x v="5"/>
    <s v="CC0004"/>
    <n v="13"/>
    <n v="11.5"/>
    <n v="13.77"/>
    <n v="14.670000000000002"/>
    <n v="0.90000000000000213"/>
    <x v="0"/>
    <x v="0"/>
    <x v="0"/>
  </r>
  <r>
    <d v="2020-07-23T00:00:00"/>
    <n v="12045596"/>
    <x v="1"/>
    <x v="1"/>
    <s v="TM0013"/>
    <n v="6"/>
    <s v="7"/>
    <n v="26.270000000000003"/>
    <n v="25.67"/>
    <n v="-0.60000000000000142"/>
    <x v="1"/>
    <x v="2"/>
    <x v="0"/>
  </r>
  <r>
    <d v="2020-07-20T20:45:00"/>
    <n v="45893647"/>
    <x v="6"/>
    <x v="5"/>
    <s v="2K0502"/>
    <n v="12"/>
    <n v="9.5"/>
    <n v="15.77"/>
    <n v="17.670000000000002"/>
    <n v="1.9000000000000021"/>
    <x v="0"/>
    <x v="1"/>
    <x v="4"/>
  </r>
  <r>
    <d v="2020-07-05T12:05:00"/>
    <n v="39230067"/>
    <x v="3"/>
    <x v="0"/>
    <s v="2K0812"/>
    <n v="8"/>
    <n v="3.6"/>
    <n v="10.67"/>
    <n v="7.67"/>
    <n v="-3"/>
    <x v="1"/>
    <x v="1"/>
    <x v="3"/>
  </r>
  <r>
    <d v="2020-07-05T09:45:00"/>
    <n v="45801573"/>
    <x v="3"/>
    <x v="0"/>
    <s v="2K0220"/>
    <n v="8.51"/>
    <n v="5.6"/>
    <n v="8.67"/>
    <n v="7.16"/>
    <n v="-1.5099999999999998"/>
    <x v="1"/>
    <x v="1"/>
    <x v="2"/>
  </r>
  <r>
    <d v="2020-07-15T15:14:00"/>
    <n v="38171807"/>
    <x v="0"/>
    <x v="0"/>
    <s v="CC0005"/>
    <n v="12"/>
    <n v="3.6"/>
    <n v="10.67"/>
    <n v="11.670000000000002"/>
    <n v="1.0000000000000018"/>
    <x v="0"/>
    <x v="0"/>
    <x v="0"/>
  </r>
  <r>
    <d v="2020-07-25T12:41:00"/>
    <n v="16004164"/>
    <x v="2"/>
    <x v="1"/>
    <s v="TM0002"/>
    <n v="11.51"/>
    <s v="12"/>
    <n v="21.270000000000003"/>
    <n v="8.1600000000000019"/>
    <n v="-13.110000000000001"/>
    <x v="1"/>
    <x v="2"/>
    <x v="0"/>
  </r>
  <r>
    <d v="2020-07-01T17:08:00"/>
    <n v="14034420"/>
    <x v="2"/>
    <x v="0"/>
    <s v="2K0220"/>
    <n v="8.5"/>
    <n v="3.6"/>
    <n v="10.67"/>
    <n v="11.170000000000002"/>
    <n v="0.50000000000000178"/>
    <x v="0"/>
    <x v="1"/>
    <x v="2"/>
  </r>
  <r>
    <d v="2020-07-24T10:25:00"/>
    <n v="6408927"/>
    <x v="4"/>
    <x v="0"/>
    <s v="2K0108"/>
    <n v="12.5"/>
    <n v="3.6"/>
    <n v="10.67"/>
    <n v="15.170000000000002"/>
    <n v="4.5000000000000018"/>
    <x v="0"/>
    <x v="1"/>
    <x v="3"/>
  </r>
  <r>
    <d v="2020-07-25T10:32:00"/>
    <n v="34258968"/>
    <x v="3"/>
    <x v="0"/>
    <s v="2K0105"/>
    <n v="9.01"/>
    <n v="3.6"/>
    <n v="10.67"/>
    <n v="6.66"/>
    <n v="-4.01"/>
    <x v="1"/>
    <x v="1"/>
    <x v="3"/>
  </r>
  <r>
    <d v="2020-07-30T00:00:00"/>
    <n v="25768676"/>
    <x v="1"/>
    <x v="1"/>
    <s v="2K0803"/>
    <n v="12"/>
    <n v="7.5"/>
    <n v="25.770000000000003"/>
    <n v="19.670000000000002"/>
    <n v="-6.1000000000000014"/>
    <x v="1"/>
    <x v="1"/>
    <x v="5"/>
  </r>
  <r>
    <d v="2020-07-30T00:00:00"/>
    <n v="26217211"/>
    <x v="4"/>
    <x v="2"/>
    <s v="TM0007"/>
    <n v="13.5"/>
    <s v="13"/>
    <n v="18.27"/>
    <n v="14.170000000000002"/>
    <n v="-4.0999999999999979"/>
    <x v="1"/>
    <x v="2"/>
    <x v="0"/>
  </r>
  <r>
    <d v="2020-07-17T12:36:00"/>
    <n v="45801460"/>
    <x v="4"/>
    <x v="5"/>
    <s v="CC0006"/>
    <n v="13.5"/>
    <s v="11"/>
    <n v="14.27"/>
    <n v="14.170000000000002"/>
    <n v="-9.9999999999997868E-2"/>
    <x v="1"/>
    <x v="0"/>
    <x v="0"/>
  </r>
  <r>
    <d v="2020-07-30T00:00:00"/>
    <n v="45779087"/>
    <x v="4"/>
    <x v="2"/>
    <s v="CC0003"/>
    <n v="12.5"/>
    <n v="1.65"/>
    <n v="29.62"/>
    <n v="15.170000000000002"/>
    <n v="-14.45"/>
    <x v="1"/>
    <x v="0"/>
    <x v="0"/>
  </r>
  <r>
    <d v="2020-07-01T16:36:00"/>
    <n v="20234989"/>
    <x v="4"/>
    <x v="5"/>
    <s v="CC0003"/>
    <n v="0"/>
    <n v="0"/>
    <n v="25.27"/>
    <n v="27.67"/>
    <n v="2.4000000000000021"/>
    <x v="0"/>
    <x v="0"/>
    <x v="0"/>
  </r>
  <r>
    <d v="2020-07-12T15:51:00"/>
    <n v="20751974"/>
    <x v="2"/>
    <x v="2"/>
    <s v="CC0007"/>
    <n v="11.51"/>
    <n v="13.5"/>
    <n v="17.77"/>
    <n v="8.1600000000000019"/>
    <n v="-9.6099999999999977"/>
    <x v="1"/>
    <x v="0"/>
    <x v="0"/>
  </r>
  <r>
    <d v="2020-07-30T00:00:00"/>
    <n v="42654501"/>
    <x v="3"/>
    <x v="4"/>
    <s v="CC0006"/>
    <n v="8.51"/>
    <n v="0"/>
    <n v="18.27"/>
    <n v="7.16"/>
    <n v="-11.11"/>
    <x v="1"/>
    <x v="0"/>
    <x v="0"/>
  </r>
  <r>
    <d v="2020-07-20T10:34:00"/>
    <n v="16714887"/>
    <x v="5"/>
    <x v="4"/>
    <s v="2K081K"/>
    <n v="7.01"/>
    <n v="8.51"/>
    <n v="9.76"/>
    <n v="4.66"/>
    <n v="-5.0999999999999996"/>
    <x v="1"/>
    <x v="1"/>
    <x v="4"/>
  </r>
  <r>
    <d v="2020-07-11T00:00:00"/>
    <n v="45856758"/>
    <x v="0"/>
    <x v="5"/>
    <s v="2K050K"/>
    <n v="11"/>
    <s v="11"/>
    <n v="14.27"/>
    <n v="12.670000000000002"/>
    <n v="-1.5999999999999979"/>
    <x v="1"/>
    <x v="1"/>
    <x v="4"/>
  </r>
  <r>
    <d v="2020-07-08T18:56:00"/>
    <n v="45841672"/>
    <x v="0"/>
    <x v="0"/>
    <s v="2K050K"/>
    <n v="11"/>
    <n v="3.6"/>
    <n v="10.67"/>
    <n v="12.670000000000002"/>
    <n v="2.0000000000000018"/>
    <x v="0"/>
    <x v="1"/>
    <x v="4"/>
  </r>
  <r>
    <d v="2020-07-18T13:59:00"/>
    <n v="20054371"/>
    <x v="4"/>
    <x v="0"/>
    <s v="CC0003"/>
    <n v="13.5"/>
    <n v="3.6"/>
    <n v="10.67"/>
    <n v="14.170000000000002"/>
    <n v="3.5000000000000018"/>
    <x v="0"/>
    <x v="0"/>
    <x v="0"/>
  </r>
  <r>
    <d v="2020-07-31T00:00:00"/>
    <n v="25879219"/>
    <x v="4"/>
    <x v="5"/>
    <s v="CC0006"/>
    <n v="13.5"/>
    <n v="11.5"/>
    <n v="13.77"/>
    <n v="14.170000000000002"/>
    <n v="0.40000000000000213"/>
    <x v="0"/>
    <x v="0"/>
    <x v="0"/>
  </r>
  <r>
    <d v="2020-07-18T20:43:00"/>
    <n v="24634655"/>
    <x v="6"/>
    <x v="5"/>
    <s v="2K021K"/>
    <n v="13"/>
    <n v="10.5"/>
    <n v="14.77"/>
    <n v="16.670000000000002"/>
    <n v="1.9000000000000021"/>
    <x v="0"/>
    <x v="1"/>
    <x v="2"/>
  </r>
  <r>
    <d v="2020-07-25T00:00:00"/>
    <n v="45754818"/>
    <x v="1"/>
    <x v="1"/>
    <s v="2K0802"/>
    <n v="13.5"/>
    <n v="3.6"/>
    <n v="29.67"/>
    <n v="18.170000000000002"/>
    <n v="-11.5"/>
    <x v="1"/>
    <x v="1"/>
    <x v="4"/>
  </r>
  <r>
    <d v="2020-07-30T00:00:00"/>
    <n v="9979037"/>
    <x v="1"/>
    <x v="1"/>
    <s v="2K0K01"/>
    <n v="23.5"/>
    <n v="3.6"/>
    <n v="29.67"/>
    <n v="8.1700000000000017"/>
    <n v="-21.5"/>
    <x v="1"/>
    <x v="1"/>
    <x v="1"/>
  </r>
  <r>
    <d v="2020-07-12T15:08:00"/>
    <n v="44458105"/>
    <x v="2"/>
    <x v="0"/>
    <s v="2K0817"/>
    <n v="9.5"/>
    <n v="3.6"/>
    <n v="10.67"/>
    <n v="10.170000000000002"/>
    <n v="-0.49999999999999822"/>
    <x v="1"/>
    <x v="1"/>
    <x v="4"/>
  </r>
  <r>
    <d v="2020-07-09T11:39:00"/>
    <n v="45841347"/>
    <x v="4"/>
    <x v="6"/>
    <s v="2K0502"/>
    <n v="11.5"/>
    <n v="11.5"/>
    <n v="19.77"/>
    <n v="16.170000000000002"/>
    <n v="-3.5999999999999979"/>
    <x v="1"/>
    <x v="1"/>
    <x v="4"/>
  </r>
  <r>
    <d v="2020-07-20T12:33:00"/>
    <n v="14556494"/>
    <x v="2"/>
    <x v="0"/>
    <s v="2K0103"/>
    <n v="14.5"/>
    <n v="3.6"/>
    <n v="10.67"/>
    <n v="5.1700000000000017"/>
    <n v="-5.4999999999999982"/>
    <x v="1"/>
    <x v="1"/>
    <x v="3"/>
  </r>
  <r>
    <d v="2020-07-31T00:00:00"/>
    <n v="14790702"/>
    <x v="3"/>
    <x v="0"/>
    <s v="2K0608"/>
    <n v="8.5"/>
    <n v="3.6"/>
    <n v="10.67"/>
    <n v="7.17"/>
    <n v="-3.5"/>
    <x v="1"/>
    <x v="1"/>
    <x v="3"/>
  </r>
  <r>
    <d v="2020-07-24T14:10:00"/>
    <n v="14648002"/>
    <x v="3"/>
    <x v="0"/>
    <s v="2K0218"/>
    <n v="7.5"/>
    <n v="3.6"/>
    <n v="10.67"/>
    <n v="8.17"/>
    <n v="-2.5"/>
    <x v="1"/>
    <x v="1"/>
    <x v="2"/>
  </r>
  <r>
    <d v="2020-07-13T00:00:00"/>
    <n v="29808781"/>
    <x v="2"/>
    <x v="3"/>
    <s v="2K0K09"/>
    <n v="10.5"/>
    <n v="0"/>
    <n v="21.27"/>
    <n v="9.1700000000000017"/>
    <n v="-12.099999999999998"/>
    <x v="1"/>
    <x v="1"/>
    <x v="1"/>
  </r>
  <r>
    <d v="2020-07-06T10:29:00"/>
    <n v="12764640"/>
    <x v="0"/>
    <x v="0"/>
    <s v="CC0003"/>
    <n v="11"/>
    <n v="5.6"/>
    <n v="8.67"/>
    <n v="12.670000000000002"/>
    <n v="4.0000000000000018"/>
    <x v="0"/>
    <x v="0"/>
    <x v="0"/>
  </r>
  <r>
    <d v="2020-07-12T18:33:00"/>
    <n v="11200420"/>
    <x v="5"/>
    <x v="0"/>
    <s v="2K0K01"/>
    <n v="7.6"/>
    <n v="3.6"/>
    <n v="10.67"/>
    <n v="4.07"/>
    <n v="-6.6"/>
    <x v="1"/>
    <x v="1"/>
    <x v="1"/>
  </r>
  <r>
    <d v="2020-07-30T00:00:00"/>
    <n v="32640493"/>
    <x v="1"/>
    <x v="1"/>
    <s v="CC0007"/>
    <n v="16.5"/>
    <n v="4.0942999999999996"/>
    <n v="29.175700000000003"/>
    <n v="15.170000000000002"/>
    <n v="-14.005700000000001"/>
    <x v="1"/>
    <x v="0"/>
    <x v="0"/>
  </r>
  <r>
    <d v="2020-07-30T00:00:00"/>
    <n v="5790708"/>
    <x v="1"/>
    <x v="1"/>
    <s v="CC0006"/>
    <n v="3.6"/>
    <n v="7.5"/>
    <n v="25.770000000000003"/>
    <n v="28.07"/>
    <n v="2.2999999999999972"/>
    <x v="0"/>
    <x v="0"/>
    <x v="0"/>
  </r>
  <r>
    <d v="2020-07-26T14:45:00"/>
    <n v="25779185"/>
    <x v="5"/>
    <x v="2"/>
    <s v="TM0002"/>
    <n v="3.6"/>
    <n v="13.5"/>
    <n v="17.77"/>
    <n v="8.07"/>
    <n v="-9.6999999999999993"/>
    <x v="1"/>
    <x v="2"/>
    <x v="0"/>
  </r>
  <r>
    <d v="2020-07-09T11:10:00"/>
    <n v="15553674"/>
    <x v="0"/>
    <x v="3"/>
    <s v="CC0003"/>
    <n v="12"/>
    <n v="10.5"/>
    <n v="10.77"/>
    <n v="11.670000000000002"/>
    <n v="0.90000000000000213"/>
    <x v="0"/>
    <x v="0"/>
    <x v="0"/>
  </r>
  <r>
    <d v="2020-07-30T00:00:00"/>
    <n v="13976507"/>
    <x v="2"/>
    <x v="3"/>
    <s v="2K0506"/>
    <n v="11.51"/>
    <s v="5"/>
    <n v="16.27"/>
    <n v="8.1600000000000019"/>
    <n v="-8.1099999999999977"/>
    <x v="1"/>
    <x v="1"/>
    <x v="4"/>
  </r>
  <r>
    <d v="2020-07-30T00:00:00"/>
    <n v="15133709"/>
    <x v="3"/>
    <x v="4"/>
    <s v="2K0111"/>
    <n v="8.5"/>
    <n v="0.9"/>
    <n v="17.37"/>
    <n v="7.17"/>
    <n v="-10.200000000000001"/>
    <x v="1"/>
    <x v="1"/>
    <x v="3"/>
  </r>
  <r>
    <d v="2020-07-05T00:00:00"/>
    <n v="4680419"/>
    <x v="5"/>
    <x v="0"/>
    <s v="2K0K01"/>
    <n v="6.5"/>
    <n v="3.6"/>
    <n v="10.67"/>
    <n v="5.17"/>
    <n v="-5.5"/>
    <x v="1"/>
    <x v="1"/>
    <x v="1"/>
  </r>
  <r>
    <d v="2020-07-31T00:00:00"/>
    <n v="15133709"/>
    <x v="0"/>
    <x v="0"/>
    <s v="CC0006"/>
    <n v="12"/>
    <n v="3.6"/>
    <n v="10.67"/>
    <n v="11.670000000000002"/>
    <n v="1.0000000000000018"/>
    <x v="0"/>
    <x v="0"/>
    <x v="0"/>
  </r>
  <r>
    <d v="2020-07-30T00:00:00"/>
    <n v="30389572"/>
    <x v="2"/>
    <x v="3"/>
    <s v="CC0004"/>
    <n v="10.5"/>
    <s v="5"/>
    <n v="16.27"/>
    <n v="9.1700000000000017"/>
    <n v="-7.0999999999999979"/>
    <x v="1"/>
    <x v="0"/>
    <x v="0"/>
  </r>
  <r>
    <d v="2020-07-01T14:25:00"/>
    <n v="45907707"/>
    <x v="3"/>
    <x v="0"/>
    <s v="2K0816"/>
    <n v="7.5"/>
    <s v="5"/>
    <n v="9.27"/>
    <n v="8.17"/>
    <n v="-1.0999999999999996"/>
    <x v="1"/>
    <x v="1"/>
    <x v="4"/>
  </r>
  <r>
    <d v="2020-07-30T00:00:00"/>
    <n v="12513609"/>
    <x v="0"/>
    <x v="5"/>
    <s v="TM0007"/>
    <n v="11"/>
    <n v="9.5"/>
    <n v="15.77"/>
    <n v="12.670000000000002"/>
    <n v="-3.0999999999999979"/>
    <x v="1"/>
    <x v="2"/>
    <x v="0"/>
  </r>
  <r>
    <d v="2020-07-04T13:20:00"/>
    <n v="45779087"/>
    <x v="0"/>
    <x v="1"/>
    <s v="TM0002"/>
    <n v="8.5"/>
    <s v="12"/>
    <n v="21.270000000000003"/>
    <n v="15.170000000000002"/>
    <n v="-6.1000000000000014"/>
    <x v="1"/>
    <x v="2"/>
    <x v="0"/>
  </r>
  <r>
    <d v="2020-07-10T10:15:00"/>
    <n v="18463375"/>
    <x v="1"/>
    <x v="0"/>
    <s v="2K0K01"/>
    <n v="3.6"/>
    <n v="3.6"/>
    <n v="10.67"/>
    <n v="28.07"/>
    <n v="17.399999999999999"/>
    <x v="0"/>
    <x v="1"/>
    <x v="1"/>
  </r>
  <r>
    <d v="2020-07-30T00:00:00"/>
    <n v="45419075"/>
    <x v="1"/>
    <x v="1"/>
    <s v="TM0007"/>
    <n v="11"/>
    <s v="15"/>
    <n v="18.270000000000003"/>
    <n v="20.67"/>
    <n v="2.3999999999999986"/>
    <x v="0"/>
    <x v="2"/>
    <x v="0"/>
  </r>
  <r>
    <d v="2020-07-08T16:34:00"/>
    <n v="23211141"/>
    <x v="4"/>
    <x v="0"/>
    <s v="2K0812"/>
    <n v="12.5"/>
    <n v="3.6"/>
    <n v="10.67"/>
    <n v="15.170000000000002"/>
    <n v="4.5000000000000018"/>
    <x v="0"/>
    <x v="1"/>
    <x v="3"/>
  </r>
  <r>
    <d v="2020-07-10T13:00:00"/>
    <n v="18900911"/>
    <x v="0"/>
    <x v="0"/>
    <s v="2K0502"/>
    <n v="11"/>
    <n v="5.6"/>
    <n v="8.67"/>
    <n v="12.670000000000002"/>
    <n v="4.0000000000000018"/>
    <x v="0"/>
    <x v="1"/>
    <x v="4"/>
  </r>
  <r>
    <d v="2020-07-30T00:00:00"/>
    <n v="5340432"/>
    <x v="0"/>
    <x v="5"/>
    <s v="TM0007"/>
    <n v="11"/>
    <s v="13"/>
    <n v="12.27"/>
    <n v="12.670000000000002"/>
    <n v="0.40000000000000213"/>
    <x v="0"/>
    <x v="2"/>
    <x v="0"/>
  </r>
  <r>
    <d v="2020-07-11T00:00:00"/>
    <n v="5340432"/>
    <x v="2"/>
    <x v="3"/>
    <s v="2K0105"/>
    <n v="3.6"/>
    <n v="0"/>
    <n v="21.27"/>
    <n v="16.07"/>
    <n v="-5.1999999999999993"/>
    <x v="1"/>
    <x v="1"/>
    <x v="3"/>
  </r>
  <r>
    <d v="2020-07-30T00:00:00"/>
    <n v="4547481"/>
    <x v="2"/>
    <x v="3"/>
    <s v="2K0212"/>
    <n v="13.5"/>
    <n v="0"/>
    <n v="21.27"/>
    <n v="6.1700000000000017"/>
    <n v="-15.099999999999998"/>
    <x v="1"/>
    <x v="1"/>
    <x v="2"/>
  </r>
  <r>
    <d v="2020-07-30T00:00:00"/>
    <n v="11281970"/>
    <x v="2"/>
    <x v="3"/>
    <s v="2K0218"/>
    <n v="11.51"/>
    <n v="3.5"/>
    <n v="17.77"/>
    <n v="8.1600000000000019"/>
    <n v="-9.6099999999999977"/>
    <x v="1"/>
    <x v="1"/>
    <x v="2"/>
  </r>
  <r>
    <d v="2020-07-30T00:00:00"/>
    <n v="11281970"/>
    <x v="1"/>
    <x v="1"/>
    <s v="TM0002"/>
    <n v="9.5"/>
    <s v="13"/>
    <n v="20.270000000000003"/>
    <n v="22.17"/>
    <n v="1.8999999999999986"/>
    <x v="0"/>
    <x v="2"/>
    <x v="0"/>
  </r>
  <r>
    <d v="2020-07-01T18:03:00"/>
    <n v="12490925"/>
    <x v="3"/>
    <x v="0"/>
    <s v="2K0612"/>
    <n v="3.6"/>
    <n v="3.6"/>
    <n v="10.67"/>
    <n v="12.07"/>
    <n v="1.4000000000000004"/>
    <x v="0"/>
    <x v="1"/>
    <x v="5"/>
  </r>
  <r>
    <d v="2020-07-20T00:00:00"/>
    <n v="14853904"/>
    <x v="1"/>
    <x v="1"/>
    <s v="2K0215"/>
    <n v="23.5"/>
    <s v="12"/>
    <n v="21.270000000000003"/>
    <n v="8.1700000000000017"/>
    <n v="-13.100000000000001"/>
    <x v="1"/>
    <x v="1"/>
    <x v="2"/>
  </r>
  <r>
    <d v="2020-07-12T11:59:00"/>
    <n v="25210606"/>
    <x v="3"/>
    <x v="1"/>
    <s v="2K0608"/>
    <n v="3.6"/>
    <s v="12"/>
    <n v="21.270000000000003"/>
    <n v="12.07"/>
    <n v="-9.2000000000000028"/>
    <x v="1"/>
    <x v="1"/>
    <x v="3"/>
  </r>
  <r>
    <d v="2020-07-12T14:54:00"/>
    <n v="45743170"/>
    <x v="1"/>
    <x v="2"/>
    <s v="CC0005"/>
    <n v="11"/>
    <n v="3.6"/>
    <n v="27.669999999999998"/>
    <n v="20.67"/>
    <n v="-6.9999999999999964"/>
    <x v="1"/>
    <x v="0"/>
    <x v="0"/>
  </r>
  <r>
    <d v="2020-07-05T00:00:00"/>
    <n v="20790544"/>
    <x v="6"/>
    <x v="6"/>
    <s v="TM0002"/>
    <n v="11.5"/>
    <n v="11.5"/>
    <n v="19.77"/>
    <n v="18.170000000000002"/>
    <n v="-1.5999999999999979"/>
    <x v="1"/>
    <x v="2"/>
    <x v="0"/>
  </r>
  <r>
    <d v="2020-07-03T12:36:00"/>
    <n v="45494686"/>
    <x v="4"/>
    <x v="5"/>
    <s v="2K0610"/>
    <n v="13"/>
    <n v="0"/>
    <n v="25.27"/>
    <n v="14.670000000000002"/>
    <n v="-10.599999999999998"/>
    <x v="1"/>
    <x v="1"/>
    <x v="3"/>
  </r>
  <r>
    <d v="2020-07-08T20:48:00"/>
    <n v="18887527"/>
    <x v="4"/>
    <x v="5"/>
    <s v="CC0006"/>
    <n v="13.5"/>
    <n v="11.5"/>
    <n v="13.77"/>
    <n v="14.170000000000002"/>
    <n v="0.40000000000000213"/>
    <x v="0"/>
    <x v="0"/>
    <x v="0"/>
  </r>
  <r>
    <d v="2020-07-29T12:02:00"/>
    <n v="25511367"/>
    <x v="4"/>
    <x v="4"/>
    <s v="CC0005"/>
    <n v="12.5"/>
    <n v="3.6"/>
    <n v="14.67"/>
    <n v="15.170000000000002"/>
    <n v="0.50000000000000178"/>
    <x v="0"/>
    <x v="0"/>
    <x v="0"/>
  </r>
  <r>
    <d v="2020-07-11T10:42:00"/>
    <n v="42503631"/>
    <x v="3"/>
    <x v="0"/>
    <s v="2K0812"/>
    <n v="7.5"/>
    <n v="3.6"/>
    <n v="10.67"/>
    <n v="8.17"/>
    <n v="-2.5"/>
    <x v="1"/>
    <x v="1"/>
    <x v="3"/>
  </r>
  <r>
    <d v="2020-07-30T00:00:00"/>
    <n v="26300585"/>
    <x v="5"/>
    <x v="0"/>
    <s v="CC0004"/>
    <n v="0"/>
    <n v="0"/>
    <n v="14.27"/>
    <n v="11.67"/>
    <n v="-2.5999999999999996"/>
    <x v="1"/>
    <x v="0"/>
    <x v="0"/>
  </r>
  <r>
    <d v="2020-07-08T18:57:00"/>
    <n v="22141992"/>
    <x v="0"/>
    <x v="4"/>
    <s v="2K0215"/>
    <n v="11"/>
    <n v="3.6"/>
    <n v="14.67"/>
    <n v="12.670000000000002"/>
    <n v="-1.9999999999999982"/>
    <x v="1"/>
    <x v="1"/>
    <x v="2"/>
  </r>
  <r>
    <d v="2020-07-24T00:00:00"/>
    <n v="18357233"/>
    <x v="5"/>
    <x v="0"/>
    <s v="TM0010"/>
    <n v="7.01"/>
    <n v="3.6"/>
    <n v="10.67"/>
    <n v="4.66"/>
    <n v="-6.01"/>
    <x v="1"/>
    <x v="2"/>
    <x v="0"/>
  </r>
  <r>
    <d v="2020-07-16T16:37:00"/>
    <n v="12560208"/>
    <x v="2"/>
    <x v="4"/>
    <s v="2K0611"/>
    <n v="11.51"/>
    <n v="8.51"/>
    <n v="9.76"/>
    <n v="8.1600000000000019"/>
    <n v="-1.5999999999999979"/>
    <x v="1"/>
    <x v="1"/>
    <x v="5"/>
  </r>
  <r>
    <d v="2020-07-30T00:00:00"/>
    <n v="14655990"/>
    <x v="4"/>
    <x v="2"/>
    <s v="CC0007"/>
    <n v="13.5"/>
    <n v="11.5"/>
    <n v="19.77"/>
    <n v="14.170000000000002"/>
    <n v="-5.5999999999999979"/>
    <x v="1"/>
    <x v="0"/>
    <x v="0"/>
  </r>
  <r>
    <d v="2020-07-11T12:37:00"/>
    <n v="23462527"/>
    <x v="3"/>
    <x v="0"/>
    <s v="2K0812"/>
    <n v="7.5"/>
    <n v="3.6"/>
    <n v="10.67"/>
    <n v="8.17"/>
    <n v="-2.5"/>
    <x v="1"/>
    <x v="1"/>
    <x v="3"/>
  </r>
  <r>
    <d v="2020-07-17T11:08:00"/>
    <n v="20231715"/>
    <x v="0"/>
    <x v="0"/>
    <s v="2K0108"/>
    <n v="11"/>
    <n v="3.6"/>
    <n v="10.67"/>
    <n v="12.670000000000002"/>
    <n v="2.0000000000000018"/>
    <x v="0"/>
    <x v="1"/>
    <x v="3"/>
  </r>
  <r>
    <d v="2020-07-13T16:28:00"/>
    <n v="19262827"/>
    <x v="0"/>
    <x v="0"/>
    <s v="2K0K01"/>
    <n v="14.01"/>
    <n v="3.6"/>
    <n v="10.67"/>
    <n v="9.6600000000000019"/>
    <n v="-1.009999999999998"/>
    <x v="1"/>
    <x v="1"/>
    <x v="1"/>
  </r>
  <r>
    <d v="2020-07-20T10:20:00"/>
    <n v="45810264"/>
    <x v="1"/>
    <x v="0"/>
    <s v="2K0803"/>
    <n v="11"/>
    <n v="3.6"/>
    <n v="10.67"/>
    <n v="20.67"/>
    <n v="10.000000000000002"/>
    <x v="0"/>
    <x v="1"/>
    <x v="5"/>
  </r>
  <r>
    <d v="2020-07-30T00:00:00"/>
    <n v="25756346"/>
    <x v="6"/>
    <x v="6"/>
    <s v="TM0007"/>
    <n v="12"/>
    <s v="13"/>
    <n v="18.27"/>
    <n v="17.670000000000002"/>
    <n v="-0.59999999999999787"/>
    <x v="1"/>
    <x v="2"/>
    <x v="0"/>
  </r>
  <r>
    <d v="2020-07-23T13:12:00"/>
    <n v="45877479"/>
    <x v="0"/>
    <x v="0"/>
    <s v="CC0005"/>
    <n v="11"/>
    <n v="3.6"/>
    <n v="10.67"/>
    <n v="12.670000000000002"/>
    <n v="2.0000000000000018"/>
    <x v="0"/>
    <x v="0"/>
    <x v="0"/>
  </r>
  <r>
    <d v="2020-07-30T00:00:00"/>
    <n v="45759877"/>
    <x v="1"/>
    <x v="1"/>
    <s v="TM0002"/>
    <n v="11"/>
    <s v="15"/>
    <n v="18.270000000000003"/>
    <n v="20.67"/>
    <n v="2.3999999999999986"/>
    <x v="0"/>
    <x v="2"/>
    <x v="0"/>
  </r>
  <r>
    <d v="2020-07-25T16:52:00"/>
    <n v="19410856"/>
    <x v="1"/>
    <x v="2"/>
    <s v="2K0502"/>
    <n v="11"/>
    <s v="11"/>
    <n v="20.27"/>
    <n v="20.67"/>
    <n v="0.40000000000000213"/>
    <x v="0"/>
    <x v="1"/>
    <x v="4"/>
  </r>
  <r>
    <d v="2020-07-30T00:00:00"/>
    <n v="45818163"/>
    <x v="1"/>
    <x v="1"/>
    <s v="2K0220"/>
    <n v="16.510000000000002"/>
    <s v="7"/>
    <n v="26.270000000000003"/>
    <n v="15.16"/>
    <n v="-11.110000000000003"/>
    <x v="1"/>
    <x v="1"/>
    <x v="2"/>
  </r>
  <r>
    <d v="2020-07-04T15:32:00"/>
    <n v="14238924"/>
    <x v="0"/>
    <x v="0"/>
    <s v="CC0005"/>
    <n v="12"/>
    <n v="3.6"/>
    <n v="10.67"/>
    <n v="11.670000000000002"/>
    <n v="1.0000000000000018"/>
    <x v="0"/>
    <x v="0"/>
    <x v="0"/>
  </r>
  <r>
    <d v="2020-07-29T15:25:00"/>
    <n v="45756407"/>
    <x v="2"/>
    <x v="4"/>
    <s v="TM0007"/>
    <n v="14.5"/>
    <n v="7.5"/>
    <n v="10.77"/>
    <n v="5.1700000000000017"/>
    <n v="-5.5999999999999979"/>
    <x v="1"/>
    <x v="2"/>
    <x v="0"/>
  </r>
  <r>
    <d v="2020-07-30T00:00:00"/>
    <n v="41588950"/>
    <x v="1"/>
    <x v="1"/>
    <s v="2K0703"/>
    <n v="12"/>
    <s v="12"/>
    <n v="21.270000000000003"/>
    <n v="19.670000000000002"/>
    <n v="-1.6000000000000014"/>
    <x v="1"/>
    <x v="1"/>
    <x v="1"/>
  </r>
  <r>
    <d v="2020-07-06T10:27:00"/>
    <n v="45818196"/>
    <x v="0"/>
    <x v="0"/>
    <s v="2K0216"/>
    <n v="11"/>
    <n v="3.6"/>
    <n v="10.67"/>
    <n v="12.670000000000002"/>
    <n v="2.0000000000000018"/>
    <x v="0"/>
    <x v="1"/>
    <x v="2"/>
  </r>
  <r>
    <d v="2020-07-30T00:00:00"/>
    <n v="45829584"/>
    <x v="1"/>
    <x v="1"/>
    <s v="CC0006"/>
    <n v="12"/>
    <n v="10.5"/>
    <n v="22.770000000000003"/>
    <n v="19.670000000000002"/>
    <n v="-3.1000000000000014"/>
    <x v="1"/>
    <x v="0"/>
    <x v="0"/>
  </r>
  <r>
    <d v="2020-07-25T13:21:00"/>
    <n v="19410856"/>
    <x v="1"/>
    <x v="5"/>
    <s v="CC0005"/>
    <n v="12"/>
    <n v="10.5"/>
    <n v="14.77"/>
    <n v="19.670000000000002"/>
    <n v="4.9000000000000021"/>
    <x v="0"/>
    <x v="0"/>
    <x v="0"/>
  </r>
  <r>
    <d v="2020-07-25T16:54:00"/>
    <n v="27721122"/>
    <x v="4"/>
    <x v="0"/>
    <s v="2K0502"/>
    <n v="12.5"/>
    <n v="3.6"/>
    <n v="10.67"/>
    <n v="15.170000000000002"/>
    <n v="4.5000000000000018"/>
    <x v="0"/>
    <x v="1"/>
    <x v="4"/>
  </r>
  <r>
    <d v="2020-07-16T10:32:00"/>
    <n v="45855809"/>
    <x v="4"/>
    <x v="0"/>
    <s v="CC0006"/>
    <n v="13.5"/>
    <n v="3.6"/>
    <n v="10.67"/>
    <n v="14.170000000000002"/>
    <n v="3.5000000000000018"/>
    <x v="0"/>
    <x v="0"/>
    <x v="0"/>
  </r>
  <r>
    <d v="2020-07-04T16:41:00"/>
    <n v="45460494"/>
    <x v="5"/>
    <x v="1"/>
    <s v="CC0005"/>
    <n v="3.6"/>
    <s v="11"/>
    <n v="22.270000000000003"/>
    <n v="8.07"/>
    <n v="-14.200000000000003"/>
    <x v="1"/>
    <x v="0"/>
    <x v="0"/>
  </r>
  <r>
    <d v="2020-07-08T00:00:00"/>
    <n v="45951486"/>
    <x v="0"/>
    <x v="5"/>
    <s v="2K0218"/>
    <n v="11"/>
    <s v="7"/>
    <n v="18.27"/>
    <n v="12.670000000000002"/>
    <n v="-5.5999999999999979"/>
    <x v="1"/>
    <x v="1"/>
    <x v="2"/>
  </r>
  <r>
    <d v="2020-07-24T20:36:00"/>
    <n v="42499547"/>
    <x v="3"/>
    <x v="0"/>
    <s v="2K0218"/>
    <n v="7.5"/>
    <n v="3.6"/>
    <n v="10.67"/>
    <n v="8.17"/>
    <n v="-2.5"/>
    <x v="1"/>
    <x v="1"/>
    <x v="2"/>
  </r>
  <r>
    <d v="2020-07-03T18:09:00"/>
    <n v="45655485"/>
    <x v="0"/>
    <x v="0"/>
    <s v="2K0811"/>
    <n v="0"/>
    <n v="0"/>
    <n v="14.27"/>
    <n v="23.67"/>
    <n v="9.4000000000000021"/>
    <x v="0"/>
    <x v="1"/>
    <x v="5"/>
  </r>
  <r>
    <d v="2020-07-03T13:53:00"/>
    <n v="43192221"/>
    <x v="0"/>
    <x v="4"/>
    <s v="CC0007"/>
    <n v="11.5"/>
    <n v="3.6"/>
    <n v="14.67"/>
    <n v="12.170000000000002"/>
    <n v="-2.4999999999999982"/>
    <x v="1"/>
    <x v="0"/>
    <x v="0"/>
  </r>
  <r>
    <d v="2020-07-30T00:00:00"/>
    <n v="4388519"/>
    <x v="1"/>
    <x v="1"/>
    <s v="CC0005"/>
    <n v="23.5"/>
    <s v="16"/>
    <n v="17.270000000000003"/>
    <n v="8.1700000000000017"/>
    <n v="-9.1000000000000014"/>
    <x v="1"/>
    <x v="0"/>
    <x v="0"/>
  </r>
  <r>
    <d v="2020-07-30T00:00:00"/>
    <n v="18222392"/>
    <x v="4"/>
    <x v="2"/>
    <s v="TM0002"/>
    <n v="12.5"/>
    <n v="13.5"/>
    <n v="17.77"/>
    <n v="15.170000000000002"/>
    <n v="-2.5999999999999979"/>
    <x v="1"/>
    <x v="2"/>
    <x v="0"/>
  </r>
  <r>
    <d v="2020-07-06T13:12:00"/>
    <n v="44547890"/>
    <x v="1"/>
    <x v="5"/>
    <s v="CC0007"/>
    <n v="12"/>
    <n v="9.5"/>
    <n v="15.77"/>
    <n v="19.670000000000002"/>
    <n v="3.9000000000000021"/>
    <x v="0"/>
    <x v="0"/>
    <x v="0"/>
  </r>
  <r>
    <d v="2020-07-30T00:00:00"/>
    <n v="21803783"/>
    <x v="4"/>
    <x v="2"/>
    <s v="2K0108"/>
    <n v="13.5"/>
    <n v="13.5"/>
    <n v="17.77"/>
    <n v="14.170000000000002"/>
    <n v="-3.5999999999999979"/>
    <x v="1"/>
    <x v="1"/>
    <x v="3"/>
  </r>
  <r>
    <d v="2020-07-20T15:15:00"/>
    <n v="45652567"/>
    <x v="1"/>
    <x v="2"/>
    <s v="CC0005"/>
    <n v="23.5"/>
    <n v="13.5"/>
    <n v="17.77"/>
    <n v="8.1700000000000017"/>
    <n v="-9.5999999999999979"/>
    <x v="1"/>
    <x v="0"/>
    <x v="0"/>
  </r>
  <r>
    <d v="2020-07-10T12:02:00"/>
    <n v="42122898"/>
    <x v="1"/>
    <x v="5"/>
    <s v="CC0003"/>
    <n v="5"/>
    <n v="3.6"/>
    <n v="21.669999999999998"/>
    <n v="26.67"/>
    <n v="5.0000000000000036"/>
    <x v="0"/>
    <x v="0"/>
    <x v="0"/>
  </r>
  <r>
    <d v="2020-07-30T00:00:00"/>
    <n v="6843188"/>
    <x v="3"/>
    <x v="4"/>
    <s v="CC0005"/>
    <n v="7.6"/>
    <n v="0"/>
    <n v="18.27"/>
    <n v="8.07"/>
    <n v="-10.199999999999999"/>
    <x v="1"/>
    <x v="0"/>
    <x v="0"/>
  </r>
  <r>
    <d v="2020-07-26T13:51:00"/>
    <n v="45495734"/>
    <x v="4"/>
    <x v="0"/>
    <s v="2K0506"/>
    <n v="12.5"/>
    <n v="3.6"/>
    <n v="10.67"/>
    <n v="15.170000000000002"/>
    <n v="4.5000000000000018"/>
    <x v="0"/>
    <x v="1"/>
    <x v="4"/>
  </r>
  <r>
    <d v="2020-07-20T17:54:00"/>
    <n v="43995419"/>
    <x v="0"/>
    <x v="0"/>
    <s v="CC0007"/>
    <n v="12"/>
    <n v="3.6"/>
    <n v="10.67"/>
    <n v="11.670000000000002"/>
    <n v="1.0000000000000018"/>
    <x v="0"/>
    <x v="0"/>
    <x v="0"/>
  </r>
  <r>
    <d v="2020-07-30T00:00:00"/>
    <n v="18439097"/>
    <x v="6"/>
    <x v="6"/>
    <s v="CC0007"/>
    <n v="13"/>
    <n v="14.1"/>
    <n v="17.170000000000002"/>
    <n v="16.670000000000002"/>
    <n v="-0.5"/>
    <x v="1"/>
    <x v="0"/>
    <x v="0"/>
  </r>
  <r>
    <d v="2020-07-16T12:58:00"/>
    <n v="18439097"/>
    <x v="1"/>
    <x v="6"/>
    <s v="2K0K01"/>
    <n v="9.5"/>
    <n v="12.5"/>
    <n v="18.77"/>
    <n v="22.17"/>
    <n v="3.4000000000000021"/>
    <x v="0"/>
    <x v="1"/>
    <x v="1"/>
  </r>
  <r>
    <d v="2020-07-12T11:33:00"/>
    <n v="36497683"/>
    <x v="2"/>
    <x v="1"/>
    <s v="TM0002"/>
    <n v="11.51"/>
    <n v="9.5"/>
    <n v="23.770000000000003"/>
    <n v="8.1600000000000019"/>
    <n v="-15.610000000000001"/>
    <x v="1"/>
    <x v="2"/>
    <x v="0"/>
  </r>
  <r>
    <d v="2020-07-18T00:00:00"/>
    <n v="45301155"/>
    <x v="5"/>
    <x v="0"/>
    <s v="2K0812"/>
    <n v="5.5"/>
    <n v="3.6"/>
    <n v="10.67"/>
    <n v="6.17"/>
    <n v="-4.5"/>
    <x v="1"/>
    <x v="1"/>
    <x v="3"/>
  </r>
  <r>
    <d v="2020-07-25T12:41:00"/>
    <n v="19914067"/>
    <x v="2"/>
    <x v="1"/>
    <s v="TM0002"/>
    <n v="11.51"/>
    <s v="12"/>
    <n v="21.270000000000003"/>
    <n v="8.1600000000000019"/>
    <n v="-13.110000000000001"/>
    <x v="1"/>
    <x v="2"/>
    <x v="0"/>
  </r>
  <r>
    <d v="2020-07-01T20:59:00"/>
    <n v="13121478"/>
    <x v="0"/>
    <x v="0"/>
    <s v="2K0502"/>
    <n v="10.5"/>
    <n v="3.6"/>
    <n v="10.67"/>
    <n v="13.170000000000002"/>
    <n v="2.5000000000000018"/>
    <x v="0"/>
    <x v="1"/>
    <x v="4"/>
  </r>
  <r>
    <d v="2020-07-30T00:00:00"/>
    <n v="45502171"/>
    <x v="1"/>
    <x v="1"/>
    <s v="2K0K01"/>
    <n v="3.6"/>
    <n v="3.5"/>
    <n v="29.770000000000003"/>
    <n v="28.07"/>
    <n v="-1.7000000000000028"/>
    <x v="1"/>
    <x v="1"/>
    <x v="1"/>
  </r>
  <r>
    <d v="2020-07-25T10:06:00"/>
    <n v="4604994"/>
    <x v="2"/>
    <x v="0"/>
    <s v="2K0105"/>
    <n v="14.5"/>
    <n v="3.6"/>
    <n v="10.67"/>
    <n v="5.1700000000000017"/>
    <n v="-5.4999999999999982"/>
    <x v="1"/>
    <x v="1"/>
    <x v="3"/>
  </r>
  <r>
    <d v="2020-07-30T00:00:00"/>
    <n v="42499457"/>
    <x v="4"/>
    <x v="2"/>
    <s v="TM0007"/>
    <n v="12.5"/>
    <n v="13.5"/>
    <n v="17.77"/>
    <n v="15.170000000000002"/>
    <n v="-2.5999999999999979"/>
    <x v="1"/>
    <x v="2"/>
    <x v="0"/>
  </r>
  <r>
    <d v="2020-07-01T20:58:00"/>
    <n v="19836773"/>
    <x v="0"/>
    <x v="3"/>
    <s v="2K0502"/>
    <n v="10.5"/>
    <n v="9.5"/>
    <n v="11.77"/>
    <n v="13.170000000000002"/>
    <n v="1.4000000000000021"/>
    <x v="0"/>
    <x v="1"/>
    <x v="4"/>
  </r>
  <r>
    <d v="2020-07-24T08:40:00"/>
    <n v="4727491"/>
    <x v="3"/>
    <x v="0"/>
    <s v="2K0108"/>
    <n v="7.5"/>
    <n v="3.6"/>
    <n v="10.67"/>
    <n v="8.17"/>
    <n v="-2.5"/>
    <x v="1"/>
    <x v="1"/>
    <x v="3"/>
  </r>
  <r>
    <d v="2020-07-20T00:00:00"/>
    <n v="21066017"/>
    <x v="4"/>
    <x v="2"/>
    <s v="TM0002"/>
    <n v="13"/>
    <s v="13"/>
    <n v="18.27"/>
    <n v="14.670000000000002"/>
    <n v="-3.5999999999999979"/>
    <x v="1"/>
    <x v="2"/>
    <x v="0"/>
  </r>
  <r>
    <d v="2020-07-31T00:00:00"/>
    <n v="20089353"/>
    <x v="3"/>
    <x v="0"/>
    <s v="2K050K"/>
    <n v="3.6"/>
    <n v="3.6"/>
    <n v="10.67"/>
    <n v="12.07"/>
    <n v="1.4000000000000004"/>
    <x v="0"/>
    <x v="1"/>
    <x v="4"/>
  </r>
  <r>
    <d v="2020-07-26T14:13:00"/>
    <n v="20874103"/>
    <x v="1"/>
    <x v="5"/>
    <s v="2K0220"/>
    <n v="11"/>
    <n v="3.6"/>
    <n v="21.669999999999998"/>
    <n v="20.67"/>
    <n v="-0.99999999999999645"/>
    <x v="1"/>
    <x v="1"/>
    <x v="2"/>
  </r>
  <r>
    <d v="2020-07-17T15:54:00"/>
    <n v="39962137"/>
    <x v="3"/>
    <x v="0"/>
    <s v="2K0812"/>
    <n v="7.5"/>
    <n v="3.6"/>
    <n v="10.67"/>
    <n v="8.17"/>
    <n v="-2.5"/>
    <x v="1"/>
    <x v="1"/>
    <x v="3"/>
  </r>
  <r>
    <d v="2020-07-08T10:12:00"/>
    <n v="45765788"/>
    <x v="4"/>
    <x v="0"/>
    <s v="CC0004"/>
    <n v="13.5"/>
    <n v="3.6"/>
    <n v="10.67"/>
    <n v="14.170000000000002"/>
    <n v="3.5000000000000018"/>
    <x v="0"/>
    <x v="0"/>
    <x v="0"/>
  </r>
  <r>
    <d v="2020-07-30T00:00:00"/>
    <n v="35868774"/>
    <x v="2"/>
    <x v="3"/>
    <s v="2K0220"/>
    <n v="14.5"/>
    <n v="3.6"/>
    <n v="17.669999999999998"/>
    <n v="5.1700000000000017"/>
    <n v="-12.499999999999996"/>
    <x v="1"/>
    <x v="1"/>
    <x v="2"/>
  </r>
  <r>
    <d v="2020-07-30T00:00:00"/>
    <n v="45824525"/>
    <x v="2"/>
    <x v="3"/>
    <s v="CC0003"/>
    <n v="10.5"/>
    <s v="13"/>
    <n v="8.27"/>
    <n v="9.1700000000000017"/>
    <n v="0.90000000000000213"/>
    <x v="0"/>
    <x v="0"/>
    <x v="0"/>
  </r>
  <r>
    <d v="2020-07-30T00:00:00"/>
    <n v="18486091"/>
    <x v="1"/>
    <x v="1"/>
    <s v="TM0007"/>
    <n v="6"/>
    <s v="11"/>
    <n v="22.270000000000003"/>
    <n v="25.67"/>
    <n v="3.3999999999999986"/>
    <x v="0"/>
    <x v="2"/>
    <x v="0"/>
  </r>
  <r>
    <d v="2020-07-16T20:34:00"/>
    <n v="40559333"/>
    <x v="1"/>
    <x v="3"/>
    <s v="2K0502"/>
    <n v="11"/>
    <s v="10"/>
    <n v="11.27"/>
    <n v="20.67"/>
    <n v="9.4000000000000021"/>
    <x v="0"/>
    <x v="1"/>
    <x v="4"/>
  </r>
  <r>
    <d v="2020-07-31T00:00:00"/>
    <n v="45593642"/>
    <x v="2"/>
    <x v="4"/>
    <s v="2K0K01"/>
    <n v="11.51"/>
    <n v="7.51"/>
    <n v="10.76"/>
    <n v="8.1600000000000019"/>
    <n v="-2.5999999999999979"/>
    <x v="1"/>
    <x v="1"/>
    <x v="1"/>
  </r>
  <r>
    <d v="2020-07-30T00:00:00"/>
    <n v="45858628"/>
    <x v="0"/>
    <x v="5"/>
    <s v="TM0007"/>
    <n v="12"/>
    <s v="12"/>
    <n v="13.27"/>
    <n v="11.670000000000002"/>
    <n v="-1.5999999999999979"/>
    <x v="1"/>
    <x v="2"/>
    <x v="0"/>
  </r>
  <r>
    <d v="2020-07-30T00:00:00"/>
    <n v="20645278"/>
    <x v="1"/>
    <x v="1"/>
    <s v="TM0007"/>
    <n v="11"/>
    <n v="13.5"/>
    <n v="19.770000000000003"/>
    <n v="20.67"/>
    <n v="0.89999999999999858"/>
    <x v="0"/>
    <x v="2"/>
    <x v="0"/>
  </r>
  <r>
    <d v="2020-07-30T00:00:00"/>
    <n v="37006212"/>
    <x v="0"/>
    <x v="5"/>
    <s v="CC0005"/>
    <n v="11"/>
    <n v="11.5"/>
    <n v="13.77"/>
    <n v="12.670000000000002"/>
    <n v="-1.0999999999999979"/>
    <x v="1"/>
    <x v="0"/>
    <x v="0"/>
  </r>
  <r>
    <d v="2020-07-13T11:27:00"/>
    <n v="26504878"/>
    <x v="1"/>
    <x v="3"/>
    <s v="2K0211"/>
    <n v="9.5"/>
    <n v="3.6"/>
    <n v="17.669999999999998"/>
    <n v="22.17"/>
    <n v="4.5000000000000036"/>
    <x v="0"/>
    <x v="1"/>
    <x v="2"/>
  </r>
  <r>
    <d v="2020-07-02T11:54:00"/>
    <n v="11005408"/>
    <x v="0"/>
    <x v="0"/>
    <s v="CC0006"/>
    <n v="11.5"/>
    <n v="3.6"/>
    <n v="10.67"/>
    <n v="12.170000000000002"/>
    <n v="1.5000000000000018"/>
    <x v="0"/>
    <x v="0"/>
    <x v="0"/>
  </r>
  <r>
    <d v="2020-07-30T00:00:00"/>
    <n v="19497225"/>
    <x v="3"/>
    <x v="4"/>
    <s v="CC0004"/>
    <n v="3.6"/>
    <s v="6"/>
    <n v="12.27"/>
    <n v="12.07"/>
    <n v="-0.19999999999999929"/>
    <x v="1"/>
    <x v="0"/>
    <x v="0"/>
  </r>
  <r>
    <d v="2020-07-12T10:30:00"/>
    <n v="10008358"/>
    <x v="0"/>
    <x v="3"/>
    <s v="CC0007"/>
    <n v="12"/>
    <n v="10.5"/>
    <n v="10.77"/>
    <n v="11.670000000000002"/>
    <n v="0.90000000000000213"/>
    <x v="0"/>
    <x v="0"/>
    <x v="0"/>
  </r>
  <r>
    <d v="2020-07-12T14:18:00"/>
    <n v="39582390"/>
    <x v="2"/>
    <x v="0"/>
    <s v="2K0108"/>
    <n v="9.5"/>
    <n v="3.6"/>
    <n v="10.67"/>
    <n v="10.170000000000002"/>
    <n v="-0.49999999999999822"/>
    <x v="1"/>
    <x v="1"/>
    <x v="3"/>
  </r>
  <r>
    <d v="2020-07-08T10:51:00"/>
    <n v="34648903"/>
    <x v="0"/>
    <x v="3"/>
    <s v="CC0003"/>
    <n v="12"/>
    <n v="10.5"/>
    <n v="10.77"/>
    <n v="11.670000000000002"/>
    <n v="0.90000000000000213"/>
    <x v="0"/>
    <x v="0"/>
    <x v="0"/>
  </r>
  <r>
    <d v="2020-07-02T09:44:00"/>
    <n v="19566194"/>
    <x v="1"/>
    <x v="3"/>
    <s v="CC0003"/>
    <n v="8.5"/>
    <n v="3.6"/>
    <n v="17.669999999999998"/>
    <n v="23.17"/>
    <n v="5.5000000000000036"/>
    <x v="0"/>
    <x v="0"/>
    <x v="0"/>
  </r>
  <r>
    <d v="2020-07-30T00:00:00"/>
    <n v="42554375"/>
    <x v="2"/>
    <x v="3"/>
    <s v="CC0007"/>
    <n v="11.51"/>
    <s v="6"/>
    <n v="15.27"/>
    <n v="8.1600000000000019"/>
    <n v="-7.1099999999999977"/>
    <x v="1"/>
    <x v="0"/>
    <x v="0"/>
  </r>
  <r>
    <d v="2020-07-12T14:32:00"/>
    <n v="45209974"/>
    <x v="3"/>
    <x v="1"/>
    <s v="CC0004"/>
    <n v="3.6"/>
    <s v="5"/>
    <n v="28.270000000000003"/>
    <n v="12.07"/>
    <n v="-16.200000000000003"/>
    <x v="1"/>
    <x v="0"/>
    <x v="0"/>
  </r>
  <r>
    <d v="2020-07-24T14:06:00"/>
    <n v="44667856"/>
    <x v="0"/>
    <x v="0"/>
    <s v="2K0108"/>
    <n v="11"/>
    <n v="3.6"/>
    <n v="10.67"/>
    <n v="12.670000000000002"/>
    <n v="2.0000000000000018"/>
    <x v="0"/>
    <x v="1"/>
    <x v="3"/>
  </r>
  <r>
    <d v="2020-07-10T10:11:00"/>
    <n v="18945033"/>
    <x v="1"/>
    <x v="4"/>
    <s v="CC0005"/>
    <n v="16.510000000000002"/>
    <n v="7.5"/>
    <n v="10.77"/>
    <n v="15.16"/>
    <n v="4.3900000000000006"/>
    <x v="0"/>
    <x v="0"/>
    <x v="0"/>
  </r>
  <r>
    <d v="2020-07-11T00:00:00"/>
    <n v="45906604"/>
    <x v="5"/>
    <x v="0"/>
    <s v="2K0812"/>
    <n v="5.5"/>
    <n v="3.6"/>
    <n v="10.67"/>
    <n v="6.17"/>
    <n v="-4.5"/>
    <x v="1"/>
    <x v="1"/>
    <x v="3"/>
  </r>
  <r>
    <d v="2020-07-22T14:35:00"/>
    <n v="19769523"/>
    <x v="4"/>
    <x v="5"/>
    <s v="CC0004"/>
    <n v="13.5"/>
    <n v="11.5"/>
    <n v="13.77"/>
    <n v="14.170000000000002"/>
    <n v="0.40000000000000213"/>
    <x v="0"/>
    <x v="0"/>
    <x v="0"/>
  </r>
  <r>
    <d v="2020-07-10T12:17:00"/>
    <n v="45791945"/>
    <x v="2"/>
    <x v="1"/>
    <s v="CC0004"/>
    <n v="3.6"/>
    <s v="11"/>
    <n v="22.270000000000003"/>
    <n v="16.07"/>
    <n v="-6.2000000000000028"/>
    <x v="1"/>
    <x v="0"/>
    <x v="0"/>
  </r>
  <r>
    <d v="2020-07-10T16:21:00"/>
    <n v="43405925"/>
    <x v="3"/>
    <x v="2"/>
    <s v="2K0506"/>
    <n v="8.51"/>
    <s v="13"/>
    <n v="18.27"/>
    <n v="7.16"/>
    <n v="-11.11"/>
    <x v="1"/>
    <x v="1"/>
    <x v="4"/>
  </r>
  <r>
    <d v="2020-07-30T00:00:00"/>
    <n v="41826197"/>
    <x v="6"/>
    <x v="6"/>
    <s v="CC0003"/>
    <n v="12"/>
    <n v="3.6"/>
    <n v="27.669999999999998"/>
    <n v="17.670000000000002"/>
    <n v="-9.9999999999999964"/>
    <x v="1"/>
    <x v="0"/>
    <x v="0"/>
  </r>
  <r>
    <d v="2020-07-18T18:50:00"/>
    <n v="44943121"/>
    <x v="5"/>
    <x v="0"/>
    <s v="2K0112"/>
    <n v="7.6"/>
    <n v="5.51"/>
    <n v="8.76"/>
    <n v="4.07"/>
    <n v="-4.6899999999999995"/>
    <x v="1"/>
    <x v="1"/>
    <x v="3"/>
  </r>
  <r>
    <d v="2020-07-12T10:50:00"/>
    <n v="44943121"/>
    <x v="2"/>
    <x v="2"/>
    <s v="2K0K01"/>
    <n v="11.51"/>
    <s v="14"/>
    <n v="17.27"/>
    <n v="8.1600000000000019"/>
    <n v="-9.1099999999999977"/>
    <x v="1"/>
    <x v="1"/>
    <x v="1"/>
  </r>
  <r>
    <d v="2020-07-11T20:52:00"/>
    <n v="22947230"/>
    <x v="4"/>
    <x v="5"/>
    <s v="2K0108"/>
    <n v="12.5"/>
    <n v="11.5"/>
    <n v="13.77"/>
    <n v="15.170000000000002"/>
    <n v="1.4000000000000021"/>
    <x v="0"/>
    <x v="1"/>
    <x v="3"/>
  </r>
  <r>
    <d v="2020-07-30T00:00:00"/>
    <n v="37562346"/>
    <x v="1"/>
    <x v="1"/>
    <s v="CC0004"/>
    <n v="9.5"/>
    <n v="13.5"/>
    <n v="19.770000000000003"/>
    <n v="22.17"/>
    <n v="2.3999999999999986"/>
    <x v="0"/>
    <x v="0"/>
    <x v="0"/>
  </r>
  <r>
    <d v="2020-07-12T13:53:00"/>
    <n v="10998939"/>
    <x v="0"/>
    <x v="3"/>
    <s v="CC0005"/>
    <n v="12"/>
    <n v="10.5"/>
    <n v="10.77"/>
    <n v="11.670000000000002"/>
    <n v="0.90000000000000213"/>
    <x v="0"/>
    <x v="0"/>
    <x v="0"/>
  </r>
  <r>
    <d v="2020-07-22T14:13:00"/>
    <n v="16285213"/>
    <x v="5"/>
    <x v="3"/>
    <s v="2K0703"/>
    <n v="7.01"/>
    <n v="10.5"/>
    <n v="10.77"/>
    <n v="4.66"/>
    <n v="-6.1099999999999994"/>
    <x v="1"/>
    <x v="1"/>
    <x v="1"/>
  </r>
  <r>
    <d v="2020-07-30T00:00:00"/>
    <n v="20014028"/>
    <x v="3"/>
    <x v="4"/>
    <s v="CC0005"/>
    <n v="0"/>
    <n v="0"/>
    <n v="18.27"/>
    <n v="15.67"/>
    <n v="-2.5999999999999996"/>
    <x v="1"/>
    <x v="0"/>
    <x v="0"/>
  </r>
  <r>
    <d v="2020-07-30T00:00:00"/>
    <n v="9188016"/>
    <x v="1"/>
    <x v="1"/>
    <s v="TM0002"/>
    <n v="10"/>
    <s v="15"/>
    <n v="18.270000000000003"/>
    <n v="21.67"/>
    <n v="3.3999999999999986"/>
    <x v="0"/>
    <x v="2"/>
    <x v="0"/>
  </r>
  <r>
    <d v="2020-07-30T00:00:00"/>
    <n v="26846416"/>
    <x v="5"/>
    <x v="0"/>
    <s v="CC0005"/>
    <n v="8.5"/>
    <n v="0"/>
    <n v="14.27"/>
    <n v="3.17"/>
    <n v="-11.1"/>
    <x v="1"/>
    <x v="0"/>
    <x v="0"/>
  </r>
  <r>
    <d v="2020-07-30T00:00:00"/>
    <n v="19932415"/>
    <x v="1"/>
    <x v="1"/>
    <s v="2K0202"/>
    <n v="3.6"/>
    <n v="2.5"/>
    <n v="30.770000000000003"/>
    <n v="28.07"/>
    <n v="-2.7000000000000028"/>
    <x v="1"/>
    <x v="1"/>
    <x v="2"/>
  </r>
  <r>
    <d v="2020-07-30T00:00:00"/>
    <n v="45771501"/>
    <x v="3"/>
    <x v="4"/>
    <s v="CC0006"/>
    <n v="7.6"/>
    <n v="7.6"/>
    <n v="10.67"/>
    <n v="8.07"/>
    <n v="-2.5999999999999996"/>
    <x v="1"/>
    <x v="0"/>
    <x v="0"/>
  </r>
  <r>
    <d v="2020-07-17T11:40:00"/>
    <n v="45949173"/>
    <x v="3"/>
    <x v="0"/>
    <s v="2K0108"/>
    <n v="8.5"/>
    <n v="3.6"/>
    <n v="10.67"/>
    <n v="7.17"/>
    <n v="-3.5"/>
    <x v="1"/>
    <x v="1"/>
    <x v="3"/>
  </r>
  <r>
    <d v="2020-07-08T13:06:00"/>
    <n v="45466586"/>
    <x v="3"/>
    <x v="0"/>
    <s v="CC0004"/>
    <n v="8.5"/>
    <n v="3.6"/>
    <n v="10.67"/>
    <n v="7.17"/>
    <n v="-3.5"/>
    <x v="1"/>
    <x v="0"/>
    <x v="0"/>
  </r>
  <r>
    <d v="2020-07-21T13:54:00"/>
    <n v="20271477"/>
    <x v="3"/>
    <x v="1"/>
    <s v="2K0K09"/>
    <n v="8.5"/>
    <n v="3.6"/>
    <n v="29.67"/>
    <n v="7.17"/>
    <n v="-22.5"/>
    <x v="1"/>
    <x v="1"/>
    <x v="1"/>
  </r>
  <r>
    <d v="2020-07-30T00:00:00"/>
    <n v="41412073"/>
    <x v="2"/>
    <x v="3"/>
    <s v="2K0113"/>
    <n v="10.51"/>
    <n v="9.5"/>
    <n v="11.77"/>
    <n v="9.1600000000000019"/>
    <n v="-2.6099999999999977"/>
    <x v="1"/>
    <x v="1"/>
    <x v="3"/>
  </r>
  <r>
    <d v="2020-07-30T00:00:00"/>
    <n v="45441496"/>
    <x v="4"/>
    <x v="2"/>
    <s v="2K0605"/>
    <n v="12.5"/>
    <n v="13.5"/>
    <n v="17.77"/>
    <n v="15.170000000000002"/>
    <n v="-2.5999999999999979"/>
    <x v="1"/>
    <x v="1"/>
    <x v="5"/>
  </r>
  <r>
    <d v="2020-07-30T00:00:00"/>
    <n v="40088605"/>
    <x v="3"/>
    <x v="4"/>
    <s v="CC0005"/>
    <n v="7.6"/>
    <n v="0"/>
    <n v="18.27"/>
    <n v="8.07"/>
    <n v="-10.199999999999999"/>
    <x v="1"/>
    <x v="0"/>
    <x v="0"/>
  </r>
  <r>
    <d v="2020-07-30T00:00:00"/>
    <n v="45751413"/>
    <x v="5"/>
    <x v="0"/>
    <s v="2K0502"/>
    <n v="8.5"/>
    <n v="0"/>
    <n v="14.27"/>
    <n v="3.17"/>
    <n v="-11.1"/>
    <x v="1"/>
    <x v="1"/>
    <x v="4"/>
  </r>
  <r>
    <d v="2020-07-25T15:06:00"/>
    <n v="18469152"/>
    <x v="3"/>
    <x v="5"/>
    <s v="2K0K01"/>
    <n v="8.5"/>
    <n v="9.5"/>
    <n v="15.77"/>
    <n v="7.17"/>
    <n v="-8.6"/>
    <x v="1"/>
    <x v="1"/>
    <x v="1"/>
  </r>
  <r>
    <d v="2020-07-24T12:01:00"/>
    <n v="45835103"/>
    <x v="3"/>
    <x v="0"/>
    <s v="SAT001"/>
    <n v="8.51"/>
    <n v="8.5"/>
    <n v="5.77"/>
    <n v="7.16"/>
    <n v="1.3900000000000006"/>
    <x v="0"/>
    <x v="3"/>
    <x v="0"/>
  </r>
  <r>
    <d v="2020-07-09T00:00:00"/>
    <n v="6025719"/>
    <x v="1"/>
    <x v="1"/>
    <s v="2K0218"/>
    <n v="3.6"/>
    <n v="3.6"/>
    <n v="29.67"/>
    <n v="28.07"/>
    <n v="-1.6000000000000014"/>
    <x v="1"/>
    <x v="1"/>
    <x v="2"/>
  </r>
  <r>
    <d v="2020-07-29T15:25:00"/>
    <n v="13678941"/>
    <x v="2"/>
    <x v="4"/>
    <s v="TM0007"/>
    <n v="14.5"/>
    <n v="7.5"/>
    <n v="10.77"/>
    <n v="5.1700000000000017"/>
    <n v="-5.5999999999999979"/>
    <x v="1"/>
    <x v="2"/>
    <x v="0"/>
  </r>
  <r>
    <d v="2020-07-29T15:25:00"/>
    <n v="14279590"/>
    <x v="2"/>
    <x v="4"/>
    <s v="TM0007"/>
    <n v="14.5"/>
    <n v="7.5"/>
    <n v="10.77"/>
    <n v="5.1700000000000017"/>
    <n v="-5.5999999999999979"/>
    <x v="1"/>
    <x v="2"/>
    <x v="0"/>
  </r>
  <r>
    <d v="2020-07-23T14:38:00"/>
    <n v="38369871"/>
    <x v="0"/>
    <x v="3"/>
    <s v="CC0007"/>
    <n v="12"/>
    <n v="0"/>
    <n v="21.27"/>
    <n v="11.670000000000002"/>
    <n v="-9.5999999999999979"/>
    <x v="1"/>
    <x v="0"/>
    <x v="0"/>
  </r>
  <r>
    <d v="2020-07-22T14:13:00"/>
    <n v="4481709"/>
    <x v="3"/>
    <x v="3"/>
    <s v="2K0703"/>
    <n v="9.01"/>
    <n v="10.5"/>
    <n v="10.77"/>
    <n v="6.66"/>
    <n v="-4.1099999999999994"/>
    <x v="1"/>
    <x v="1"/>
    <x v="1"/>
  </r>
  <r>
    <d v="2020-07-30T00:00:00"/>
    <n v="4699188"/>
    <x v="0"/>
    <x v="5"/>
    <s v="TM0007"/>
    <n v="11"/>
    <n v="11.5"/>
    <n v="13.77"/>
    <n v="12.670000000000002"/>
    <n v="-1.0999999999999979"/>
    <x v="1"/>
    <x v="2"/>
    <x v="0"/>
  </r>
  <r>
    <d v="2020-07-11T08:15:00"/>
    <n v="43655772"/>
    <x v="5"/>
    <x v="0"/>
    <s v="CC0004"/>
    <n v="7.6"/>
    <n v="5.51"/>
    <n v="8.76"/>
    <n v="4.07"/>
    <n v="-4.6899999999999995"/>
    <x v="1"/>
    <x v="0"/>
    <x v="0"/>
  </r>
  <r>
    <d v="2020-07-23T20:10:00"/>
    <n v="43655772"/>
    <x v="2"/>
    <x v="1"/>
    <s v="2K0215"/>
    <n v="3.6"/>
    <n v="9.5"/>
    <n v="23.770000000000003"/>
    <n v="16.07"/>
    <n v="-7.7000000000000028"/>
    <x v="1"/>
    <x v="1"/>
    <x v="2"/>
  </r>
  <r>
    <d v="2020-07-31T00:00:00"/>
    <n v="45801049"/>
    <x v="0"/>
    <x v="0"/>
    <s v="CC0003"/>
    <n v="11"/>
    <n v="3.6"/>
    <n v="10.67"/>
    <n v="12.670000000000002"/>
    <n v="2.0000000000000018"/>
    <x v="0"/>
    <x v="0"/>
    <x v="0"/>
  </r>
  <r>
    <d v="2020-07-30T00:00:00"/>
    <n v="42571016"/>
    <x v="1"/>
    <x v="1"/>
    <s v="TM0007"/>
    <n v="12"/>
    <s v="12"/>
    <n v="21.270000000000003"/>
    <n v="19.670000000000002"/>
    <n v="-1.6000000000000014"/>
    <x v="1"/>
    <x v="2"/>
    <x v="0"/>
  </r>
  <r>
    <d v="2020-07-09T18:22:00"/>
    <n v="41839464"/>
    <x v="0"/>
    <x v="3"/>
    <s v="CC0006"/>
    <n v="12"/>
    <n v="0"/>
    <n v="21.27"/>
    <n v="11.670000000000002"/>
    <n v="-9.5999999999999979"/>
    <x v="1"/>
    <x v="0"/>
    <x v="0"/>
  </r>
  <r>
    <d v="2020-07-16T00:00:00"/>
    <n v="19101429"/>
    <x v="4"/>
    <x v="2"/>
    <s v="2K0810"/>
    <n v="12.5"/>
    <n v="12.5"/>
    <n v="18.77"/>
    <n v="15.170000000000002"/>
    <n v="-3.5999999999999979"/>
    <x v="1"/>
    <x v="1"/>
    <x v="4"/>
  </r>
  <r>
    <d v="2020-07-30T00:00:00"/>
    <n v="45665041"/>
    <x v="6"/>
    <x v="6"/>
    <s v="2K0K12"/>
    <n v="11"/>
    <s v="11"/>
    <n v="20.27"/>
    <n v="18.670000000000002"/>
    <n v="-1.5999999999999979"/>
    <x v="1"/>
    <x v="1"/>
    <x v="1"/>
  </r>
  <r>
    <d v="2020-07-30T00:00:00"/>
    <n v="18653980"/>
    <x v="1"/>
    <x v="1"/>
    <s v="TM0007"/>
    <n v="12"/>
    <n v="5.05"/>
    <n v="28.220000000000002"/>
    <n v="19.670000000000002"/>
    <n v="-8.5500000000000007"/>
    <x v="1"/>
    <x v="2"/>
    <x v="0"/>
  </r>
  <r>
    <d v="2020-07-30T00:00:00"/>
    <n v="9546165"/>
    <x v="1"/>
    <x v="1"/>
    <s v="2K0216"/>
    <n v="8.5"/>
    <s v="5"/>
    <n v="28.270000000000003"/>
    <n v="23.17"/>
    <n v="-5.1000000000000014"/>
    <x v="1"/>
    <x v="1"/>
    <x v="2"/>
  </r>
  <r>
    <d v="2020-07-30T00:00:00"/>
    <n v="22899131"/>
    <x v="4"/>
    <x v="2"/>
    <s v="TM0002"/>
    <n v="13.5"/>
    <s v="13"/>
    <n v="18.27"/>
    <n v="14.170000000000002"/>
    <n v="-4.0999999999999979"/>
    <x v="1"/>
    <x v="2"/>
    <x v="0"/>
  </r>
  <r>
    <d v="2020-07-09T15:31:00"/>
    <n v="45745814"/>
    <x v="1"/>
    <x v="2"/>
    <s v="CC0003"/>
    <n v="12"/>
    <s v="11"/>
    <n v="20.27"/>
    <n v="19.670000000000002"/>
    <n v="-0.59999999999999787"/>
    <x v="1"/>
    <x v="0"/>
    <x v="0"/>
  </r>
  <r>
    <d v="2020-07-16T00:00:00"/>
    <n v="14696162"/>
    <x v="5"/>
    <x v="0"/>
    <s v="CC0006"/>
    <n v="7.01"/>
    <n v="5.51"/>
    <n v="8.76"/>
    <n v="4.66"/>
    <n v="-4.0999999999999996"/>
    <x v="1"/>
    <x v="0"/>
    <x v="0"/>
  </r>
  <r>
    <d v="2020-07-30T00:00:00"/>
    <n v="45722905"/>
    <x v="0"/>
    <x v="5"/>
    <s v="2K0211"/>
    <n v="11"/>
    <n v="7.6"/>
    <n v="17.670000000000002"/>
    <n v="12.670000000000002"/>
    <n v="-5"/>
    <x v="1"/>
    <x v="1"/>
    <x v="2"/>
  </r>
  <r>
    <d v="2020-07-18T00:00:00"/>
    <n v="4896412"/>
    <x v="1"/>
    <x v="1"/>
    <s v="2K0502"/>
    <n v="16.5"/>
    <s v="11"/>
    <n v="22.270000000000003"/>
    <n v="15.170000000000002"/>
    <n v="-7.1000000000000014"/>
    <x v="1"/>
    <x v="1"/>
    <x v="4"/>
  </r>
  <r>
    <d v="2020-07-01T00:00:00"/>
    <n v="19353353"/>
    <x v="2"/>
    <x v="3"/>
    <s v="CC0003"/>
    <n v="9.5"/>
    <n v="9.5"/>
    <n v="11.77"/>
    <n v="10.170000000000002"/>
    <n v="-1.5999999999999979"/>
    <x v="1"/>
    <x v="0"/>
    <x v="0"/>
  </r>
  <r>
    <d v="2020-07-24T11:23:00"/>
    <n v="4483025"/>
    <x v="3"/>
    <x v="2"/>
    <s v="2K0605"/>
    <n v="8.51"/>
    <s v="12"/>
    <n v="19.27"/>
    <n v="7.16"/>
    <n v="-12.11"/>
    <x v="1"/>
    <x v="1"/>
    <x v="5"/>
  </r>
  <r>
    <d v="2020-07-15T11:22:00"/>
    <n v="45771533"/>
    <x v="0"/>
    <x v="6"/>
    <s v="2K0216"/>
    <n v="11.5"/>
    <n v="10.5"/>
    <n v="20.77"/>
    <n v="12.170000000000002"/>
    <n v="-8.5999999999999979"/>
    <x v="1"/>
    <x v="1"/>
    <x v="2"/>
  </r>
  <r>
    <d v="2020-07-11T10:06:00"/>
    <n v="19215111"/>
    <x v="0"/>
    <x v="3"/>
    <s v="CC0006"/>
    <n v="12"/>
    <n v="9.5"/>
    <n v="11.77"/>
    <n v="11.670000000000002"/>
    <n v="-9.9999999999997868E-2"/>
    <x v="1"/>
    <x v="0"/>
    <x v="0"/>
  </r>
  <r>
    <d v="2020-07-03T17:06:00"/>
    <n v="9158828"/>
    <x v="4"/>
    <x v="5"/>
    <s v="2K0K01"/>
    <n v="12"/>
    <n v="11.5"/>
    <n v="13.77"/>
    <n v="15.670000000000002"/>
    <n v="1.9000000000000021"/>
    <x v="0"/>
    <x v="1"/>
    <x v="1"/>
  </r>
  <r>
    <d v="2020-07-30T00:00:00"/>
    <n v="15073437"/>
    <x v="2"/>
    <x v="3"/>
    <s v="2K0605"/>
    <n v="11.51"/>
    <s v="14"/>
    <n v="7.27"/>
    <n v="8.1600000000000019"/>
    <n v="0.89000000000000234"/>
    <x v="0"/>
    <x v="1"/>
    <x v="5"/>
  </r>
  <r>
    <d v="2020-07-31T00:00:00"/>
    <n v="4562203"/>
    <x v="4"/>
    <x v="5"/>
    <s v="CC0005"/>
    <n v="12.5"/>
    <n v="11.5"/>
    <n v="13.77"/>
    <n v="15.170000000000002"/>
    <n v="1.4000000000000021"/>
    <x v="0"/>
    <x v="0"/>
    <x v="0"/>
  </r>
  <r>
    <d v="2020-07-30T00:00:00"/>
    <n v="20672430"/>
    <x v="1"/>
    <x v="1"/>
    <s v="TM0002"/>
    <n v="3.6"/>
    <n v="8.5"/>
    <n v="24.770000000000003"/>
    <n v="28.07"/>
    <n v="3.2999999999999972"/>
    <x v="0"/>
    <x v="2"/>
    <x v="0"/>
  </r>
  <r>
    <d v="2020-07-30T00:00:00"/>
    <n v="4452655"/>
    <x v="1"/>
    <x v="1"/>
    <s v="2K061K"/>
    <n v="23.5"/>
    <n v="10.5"/>
    <n v="22.770000000000003"/>
    <n v="8.1700000000000017"/>
    <n v="-14.600000000000001"/>
    <x v="1"/>
    <x v="1"/>
    <x v="5"/>
  </r>
  <r>
    <d v="2020-07-30T00:00:00"/>
    <n v="45697817"/>
    <x v="3"/>
    <x v="4"/>
    <s v="2K0611"/>
    <n v="7.6"/>
    <n v="0"/>
    <n v="18.27"/>
    <n v="8.07"/>
    <n v="-10.199999999999999"/>
    <x v="1"/>
    <x v="1"/>
    <x v="5"/>
  </r>
  <r>
    <d v="2020-07-01T13:22:00"/>
    <n v="44721803"/>
    <x v="2"/>
    <x v="2"/>
    <s v="2K0605"/>
    <n v="11"/>
    <s v="12"/>
    <n v="19.27"/>
    <n v="8.6700000000000017"/>
    <n v="-10.599999999999998"/>
    <x v="1"/>
    <x v="1"/>
    <x v="5"/>
  </r>
  <r>
    <d v="2020-07-30T00:00:00"/>
    <n v="44943121"/>
    <x v="4"/>
    <x v="2"/>
    <s v="TM0002"/>
    <n v="12.5"/>
    <s v="13"/>
    <n v="18.27"/>
    <n v="15.170000000000002"/>
    <n v="-3.0999999999999979"/>
    <x v="1"/>
    <x v="2"/>
    <x v="0"/>
  </r>
  <r>
    <d v="2020-07-30T00:00:00"/>
    <n v="45743919"/>
    <x v="1"/>
    <x v="1"/>
    <s v="TM0013"/>
    <n v="12"/>
    <s v="14"/>
    <n v="19.270000000000003"/>
    <n v="19.670000000000002"/>
    <n v="0.39999999999999858"/>
    <x v="0"/>
    <x v="2"/>
    <x v="0"/>
  </r>
  <r>
    <d v="2020-07-30T00:00:00"/>
    <n v="17841468"/>
    <x v="3"/>
    <x v="4"/>
    <s v="2K0807"/>
    <n v="3.6"/>
    <n v="6.5"/>
    <n v="11.77"/>
    <n v="12.07"/>
    <n v="0.30000000000000071"/>
    <x v="0"/>
    <x v="1"/>
    <x v="4"/>
  </r>
  <r>
    <d v="2020-07-17T12:43:00"/>
    <n v="42499143"/>
    <x v="3"/>
    <x v="0"/>
    <s v="2K0812"/>
    <n v="7.5"/>
    <n v="3.6"/>
    <n v="10.67"/>
    <n v="8.17"/>
    <n v="-2.5"/>
    <x v="1"/>
    <x v="1"/>
    <x v="3"/>
  </r>
  <r>
    <d v="2020-07-05T12:09:00"/>
    <n v="44235631"/>
    <x v="1"/>
    <x v="5"/>
    <s v="CC0003"/>
    <n v="12"/>
    <n v="11.5"/>
    <n v="13.77"/>
    <n v="19.670000000000002"/>
    <n v="5.9000000000000021"/>
    <x v="0"/>
    <x v="0"/>
    <x v="0"/>
  </r>
  <r>
    <d v="2020-07-12T09:29:00"/>
    <n v="42115912"/>
    <x v="2"/>
    <x v="2"/>
    <s v="2K0220"/>
    <n v="11"/>
    <n v="12.5"/>
    <n v="18.77"/>
    <n v="8.6700000000000017"/>
    <n v="-10.099999999999998"/>
    <x v="1"/>
    <x v="1"/>
    <x v="2"/>
  </r>
  <r>
    <d v="2020-07-02T16:30:00"/>
    <n v="14648002"/>
    <x v="5"/>
    <x v="6"/>
    <s v="2K0211"/>
    <n v="3.6"/>
    <n v="12.5"/>
    <n v="18.77"/>
    <n v="8.07"/>
    <n v="-10.7"/>
    <x v="1"/>
    <x v="1"/>
    <x v="2"/>
  </r>
  <r>
    <d v="2020-07-11T16:59:00"/>
    <n v="43489892"/>
    <x v="1"/>
    <x v="6"/>
    <s v="CC0006"/>
    <n v="11"/>
    <n v="11.5"/>
    <n v="19.77"/>
    <n v="20.67"/>
    <n v="0.90000000000000213"/>
    <x v="0"/>
    <x v="0"/>
    <x v="0"/>
  </r>
  <r>
    <d v="2020-07-30T00:00:00"/>
    <n v="45852351"/>
    <x v="5"/>
    <x v="0"/>
    <s v="CC0004"/>
    <n v="7.6"/>
    <n v="5.51"/>
    <n v="8.76"/>
    <n v="4.07"/>
    <n v="-4.6899999999999995"/>
    <x v="1"/>
    <x v="0"/>
    <x v="0"/>
  </r>
  <r>
    <d v="2020-07-01T13:22:00"/>
    <n v="16217171"/>
    <x v="0"/>
    <x v="2"/>
    <s v="2K0605"/>
    <n v="12.5"/>
    <s v="12"/>
    <n v="19.27"/>
    <n v="11.170000000000002"/>
    <n v="-8.0999999999999979"/>
    <x v="1"/>
    <x v="1"/>
    <x v="5"/>
  </r>
  <r>
    <d v="2020-07-15T13:35:00"/>
    <n v="20402227"/>
    <x v="0"/>
    <x v="0"/>
    <s v="2K0108"/>
    <n v="11"/>
    <s v="5"/>
    <n v="9.27"/>
    <n v="12.670000000000002"/>
    <n v="3.4000000000000021"/>
    <x v="0"/>
    <x v="1"/>
    <x v="3"/>
  </r>
  <r>
    <d v="2020-07-03T10:28:00"/>
    <n v="45792088"/>
    <x v="1"/>
    <x v="6"/>
    <s v="2K0108"/>
    <n v="23.5"/>
    <n v="11.5"/>
    <n v="19.77"/>
    <n v="8.1700000000000017"/>
    <n v="-11.599999999999998"/>
    <x v="1"/>
    <x v="1"/>
    <x v="3"/>
  </r>
  <r>
    <d v="2020-07-15T14:58:00"/>
    <n v="41944718"/>
    <x v="3"/>
    <x v="5"/>
    <s v="2K0802"/>
    <n v="8"/>
    <s v="11"/>
    <n v="14.27"/>
    <n v="7.67"/>
    <n v="-6.6"/>
    <x v="1"/>
    <x v="1"/>
    <x v="4"/>
  </r>
  <r>
    <d v="2020-07-03T14:07:00"/>
    <n v="18565048"/>
    <x v="5"/>
    <x v="5"/>
    <s v="2K0108"/>
    <n v="5.51"/>
    <n v="9.5"/>
    <n v="15.77"/>
    <n v="6.16"/>
    <n v="-9.61"/>
    <x v="1"/>
    <x v="1"/>
    <x v="3"/>
  </r>
  <r>
    <d v="2020-07-15T15:12:00"/>
    <n v="30910490"/>
    <x v="3"/>
    <x v="0"/>
    <s v="2K0812"/>
    <n v="7.5"/>
    <n v="3.6"/>
    <n v="10.67"/>
    <n v="8.17"/>
    <n v="-2.5"/>
    <x v="1"/>
    <x v="1"/>
    <x v="3"/>
  </r>
  <r>
    <d v="2020-07-17T10:16:00"/>
    <n v="45756813"/>
    <x v="5"/>
    <x v="3"/>
    <s v="CC0006"/>
    <n v="7.6"/>
    <n v="12.01"/>
    <n v="9.26"/>
    <n v="4.07"/>
    <n v="-5.1899999999999995"/>
    <x v="1"/>
    <x v="0"/>
    <x v="0"/>
  </r>
  <r>
    <d v="2020-07-18T11:21:00"/>
    <n v="8509241"/>
    <x v="1"/>
    <x v="3"/>
    <s v="CC0003"/>
    <n v="9.5"/>
    <n v="3.6"/>
    <n v="17.669999999999998"/>
    <n v="22.17"/>
    <n v="4.5000000000000036"/>
    <x v="0"/>
    <x v="0"/>
    <x v="0"/>
  </r>
  <r>
    <d v="2020-07-02T12:01:00"/>
    <n v="25212279"/>
    <x v="3"/>
    <x v="1"/>
    <s v="2K0609"/>
    <n v="8.5"/>
    <n v="9.5"/>
    <n v="23.770000000000003"/>
    <n v="7.17"/>
    <n v="-16.600000000000001"/>
    <x v="1"/>
    <x v="1"/>
    <x v="5"/>
  </r>
  <r>
    <d v="2020-07-30T00:00:00"/>
    <n v="45829243"/>
    <x v="1"/>
    <x v="1"/>
    <s v="2K0816"/>
    <n v="3.6"/>
    <s v="6"/>
    <n v="27.270000000000003"/>
    <n v="28.07"/>
    <n v="0.79999999999999716"/>
    <x v="0"/>
    <x v="1"/>
    <x v="4"/>
  </r>
  <r>
    <d v="2020-07-17T17:42:00"/>
    <n v="45792145"/>
    <x v="4"/>
    <x v="6"/>
    <s v="2K0802"/>
    <n v="12.5"/>
    <s v="13"/>
    <n v="18.27"/>
    <n v="15.170000000000002"/>
    <n v="-3.0999999999999979"/>
    <x v="1"/>
    <x v="1"/>
    <x v="4"/>
  </r>
  <r>
    <d v="2020-07-30T00:00:00"/>
    <n v="12857263"/>
    <x v="0"/>
    <x v="5"/>
    <s v="2K0211"/>
    <n v="11"/>
    <n v="7.6"/>
    <n v="17.670000000000002"/>
    <n v="12.670000000000002"/>
    <n v="-5"/>
    <x v="1"/>
    <x v="1"/>
    <x v="2"/>
  </r>
  <r>
    <d v="2020-07-30T00:00:00"/>
    <n v="25897035"/>
    <x v="1"/>
    <x v="1"/>
    <s v="TM0007"/>
    <n v="12"/>
    <n v="15.5"/>
    <n v="17.770000000000003"/>
    <n v="19.670000000000002"/>
    <n v="1.8999999999999986"/>
    <x v="0"/>
    <x v="2"/>
    <x v="0"/>
  </r>
  <r>
    <d v="2020-07-08T12:40:00"/>
    <n v="33769260"/>
    <x v="4"/>
    <x v="5"/>
    <s v="CC0006"/>
    <n v="13.5"/>
    <n v="10.5"/>
    <n v="14.77"/>
    <n v="14.170000000000002"/>
    <n v="-0.59999999999999787"/>
    <x v="1"/>
    <x v="0"/>
    <x v="0"/>
  </r>
  <r>
    <d v="2020-07-20T11:06:00"/>
    <n v="45894658"/>
    <x v="4"/>
    <x v="5"/>
    <s v="2K0K12"/>
    <n v="13.5"/>
    <s v="11"/>
    <n v="14.27"/>
    <n v="14.170000000000002"/>
    <n v="-9.9999999999997868E-2"/>
    <x v="1"/>
    <x v="1"/>
    <x v="1"/>
  </r>
  <r>
    <d v="2020-07-05T14:32:00"/>
    <n v="45623625"/>
    <x v="0"/>
    <x v="4"/>
    <s v="2K0K12"/>
    <n v="11"/>
    <n v="8.5"/>
    <n v="9.77"/>
    <n v="12.670000000000002"/>
    <n v="2.9000000000000021"/>
    <x v="0"/>
    <x v="1"/>
    <x v="1"/>
  </r>
  <r>
    <d v="2020-07-03T15:21:00"/>
    <n v="45627850"/>
    <x v="3"/>
    <x v="0"/>
    <s v="CC0006"/>
    <n v="8.5"/>
    <s v="5"/>
    <n v="9.27"/>
    <n v="7.17"/>
    <n v="-2.0999999999999996"/>
    <x v="1"/>
    <x v="0"/>
    <x v="0"/>
  </r>
  <r>
    <d v="2020-07-17T14:16:00"/>
    <n v="38812208"/>
    <x v="0"/>
    <x v="3"/>
    <s v="CC0004"/>
    <n v="11"/>
    <n v="0"/>
    <n v="21.27"/>
    <n v="12.670000000000002"/>
    <n v="-8.5999999999999979"/>
    <x v="1"/>
    <x v="0"/>
    <x v="0"/>
  </r>
  <r>
    <d v="2020-07-09T14:55:00"/>
    <n v="19049583"/>
    <x v="6"/>
    <x v="3"/>
    <s v="2K0502"/>
    <n v="12"/>
    <s v="10"/>
    <n v="11.27"/>
    <n v="17.670000000000002"/>
    <n v="6.4000000000000021"/>
    <x v="0"/>
    <x v="1"/>
    <x v="4"/>
  </r>
  <r>
    <d v="2020-07-09T09:35:00"/>
    <n v="26152869"/>
    <x v="5"/>
    <x v="3"/>
    <s v="TM0002"/>
    <n v="7.6"/>
    <n v="10.5"/>
    <n v="10.77"/>
    <n v="4.07"/>
    <n v="-6.6999999999999993"/>
    <x v="1"/>
    <x v="2"/>
    <x v="0"/>
  </r>
  <r>
    <d v="2020-07-20T09:35:00"/>
    <n v="45739511"/>
    <x v="4"/>
    <x v="4"/>
    <s v="2K0605"/>
    <n v="12.5"/>
    <n v="8.5"/>
    <n v="9.77"/>
    <n v="15.170000000000002"/>
    <n v="5.4000000000000021"/>
    <x v="0"/>
    <x v="1"/>
    <x v="5"/>
  </r>
  <r>
    <d v="2020-07-27T10:30:00"/>
    <n v="45749838"/>
    <x v="3"/>
    <x v="0"/>
    <s v="CC0007"/>
    <n v="8.51"/>
    <n v="5.51"/>
    <n v="8.76"/>
    <n v="7.16"/>
    <n v="-1.5999999999999996"/>
    <x v="1"/>
    <x v="0"/>
    <x v="0"/>
  </r>
  <r>
    <d v="2020-07-17T00:00:00"/>
    <n v="45905155"/>
    <x v="1"/>
    <x v="1"/>
    <s v="2K0802"/>
    <n v="13.5"/>
    <s v="6"/>
    <n v="27.270000000000003"/>
    <n v="18.170000000000002"/>
    <n v="-9.1000000000000014"/>
    <x v="1"/>
    <x v="1"/>
    <x v="4"/>
  </r>
  <r>
    <d v="2020-07-30T00:00:00"/>
    <n v="45816375"/>
    <x v="3"/>
    <x v="4"/>
    <s v="2K0502"/>
    <n v="7.6"/>
    <n v="0"/>
    <n v="18.27"/>
    <n v="8.07"/>
    <n v="-10.199999999999999"/>
    <x v="1"/>
    <x v="1"/>
    <x v="4"/>
  </r>
  <r>
    <d v="2020-07-30T00:00:00"/>
    <n v="23821776"/>
    <x v="0"/>
    <x v="5"/>
    <s v="TM0007"/>
    <n v="11"/>
    <s v="12"/>
    <n v="13.27"/>
    <n v="12.670000000000002"/>
    <n v="-0.59999999999999787"/>
    <x v="1"/>
    <x v="2"/>
    <x v="0"/>
  </r>
  <r>
    <d v="2020-07-24T00:00:00"/>
    <n v="45076713"/>
    <x v="2"/>
    <x v="3"/>
    <s v="2K0108"/>
    <n v="11.51"/>
    <s v="10"/>
    <n v="11.27"/>
    <n v="8.1600000000000019"/>
    <n v="-3.1099999999999977"/>
    <x v="1"/>
    <x v="1"/>
    <x v="3"/>
  </r>
  <r>
    <d v="2020-07-03T10:15:00"/>
    <n v="16796059"/>
    <x v="5"/>
    <x v="2"/>
    <s v="CC0003"/>
    <n v="3.6"/>
    <s v="13"/>
    <n v="18.27"/>
    <n v="8.07"/>
    <n v="-10.199999999999999"/>
    <x v="1"/>
    <x v="0"/>
    <x v="0"/>
  </r>
  <r>
    <d v="2020-07-21T14:24:00"/>
    <n v="18279123"/>
    <x v="4"/>
    <x v="5"/>
    <s v="2K050K"/>
    <n v="13.5"/>
    <n v="10.5"/>
    <n v="14.77"/>
    <n v="14.170000000000002"/>
    <n v="-0.59999999999999787"/>
    <x v="1"/>
    <x v="1"/>
    <x v="4"/>
  </r>
  <r>
    <d v="2020-07-09T16:12:00"/>
    <n v="23211141"/>
    <x v="3"/>
    <x v="1"/>
    <s v="CC0006"/>
    <n v="3.6"/>
    <n v="9.5"/>
    <n v="23.770000000000003"/>
    <n v="12.07"/>
    <n v="-11.700000000000003"/>
    <x v="1"/>
    <x v="0"/>
    <x v="0"/>
  </r>
  <r>
    <d v="2020-07-30T00:00:00"/>
    <n v="45680191"/>
    <x v="1"/>
    <x v="1"/>
    <s v="2K0612"/>
    <n v="5"/>
    <n v="5.5"/>
    <n v="27.770000000000003"/>
    <n v="26.67"/>
    <n v="-1.1000000000000014"/>
    <x v="1"/>
    <x v="1"/>
    <x v="5"/>
  </r>
  <r>
    <d v="2020-07-31T00:00:00"/>
    <n v="41167162"/>
    <x v="1"/>
    <x v="0"/>
    <s v="CC0005"/>
    <n v="23.5"/>
    <n v="3.6"/>
    <n v="10.67"/>
    <n v="8.1700000000000017"/>
    <n v="-2.4999999999999982"/>
    <x v="1"/>
    <x v="0"/>
    <x v="0"/>
  </r>
  <r>
    <d v="2020-07-30T00:00:00"/>
    <n v="4867626"/>
    <x v="0"/>
    <x v="5"/>
    <s v="TM0007"/>
    <n v="11"/>
    <n v="11.5"/>
    <n v="13.77"/>
    <n v="12.670000000000002"/>
    <n v="-1.0999999999999979"/>
    <x v="1"/>
    <x v="2"/>
    <x v="0"/>
  </r>
  <r>
    <d v="2020-07-30T00:00:00"/>
    <n v="25746933"/>
    <x v="3"/>
    <x v="4"/>
    <s v="2K0K09"/>
    <n v="3.6"/>
    <s v="8"/>
    <n v="10.27"/>
    <n v="12.07"/>
    <n v="1.8000000000000007"/>
    <x v="0"/>
    <x v="1"/>
    <x v="1"/>
  </r>
  <r>
    <d v="2020-07-01T11:26:00"/>
    <n v="45707745"/>
    <x v="4"/>
    <x v="5"/>
    <s v="2K0502"/>
    <n v="12"/>
    <n v="11.5"/>
    <n v="13.77"/>
    <n v="15.670000000000002"/>
    <n v="1.9000000000000021"/>
    <x v="0"/>
    <x v="1"/>
    <x v="4"/>
  </r>
  <r>
    <d v="2020-07-03T10:16:00"/>
    <n v="45960337"/>
    <x v="1"/>
    <x v="0"/>
    <s v="2K0108"/>
    <n v="23.5"/>
    <n v="3.6"/>
    <n v="10.67"/>
    <n v="8.1700000000000017"/>
    <n v="-2.4999999999999982"/>
    <x v="1"/>
    <x v="1"/>
    <x v="3"/>
  </r>
  <r>
    <d v="2020-07-08T17:28:00"/>
    <n v="38362833"/>
    <x v="0"/>
    <x v="0"/>
    <s v="2K0816"/>
    <n v="11"/>
    <s v="5"/>
    <n v="9.27"/>
    <n v="12.670000000000002"/>
    <n v="3.4000000000000021"/>
    <x v="0"/>
    <x v="1"/>
    <x v="4"/>
  </r>
  <r>
    <d v="2020-07-30T00:00:00"/>
    <n v="45653604"/>
    <x v="4"/>
    <x v="2"/>
    <s v="2K0810"/>
    <n v="12.5"/>
    <n v="9.5"/>
    <n v="21.77"/>
    <n v="15.170000000000002"/>
    <n v="-6.5999999999999979"/>
    <x v="1"/>
    <x v="1"/>
    <x v="4"/>
  </r>
  <r>
    <d v="2020-07-20T09:32:00"/>
    <n v="32373317"/>
    <x v="3"/>
    <x v="3"/>
    <s v="TM0002"/>
    <n v="8.51"/>
    <n v="10.5"/>
    <n v="10.77"/>
    <n v="7.16"/>
    <n v="-3.6099999999999994"/>
    <x v="1"/>
    <x v="2"/>
    <x v="0"/>
  </r>
  <r>
    <d v="2020-07-30T00:00:00"/>
    <n v="45542335"/>
    <x v="3"/>
    <x v="4"/>
    <s v="CC0007"/>
    <n v="7.6"/>
    <n v="0"/>
    <n v="18.27"/>
    <n v="8.07"/>
    <n v="-10.199999999999999"/>
    <x v="1"/>
    <x v="0"/>
    <x v="0"/>
  </r>
  <r>
    <d v="2020-07-16T14:22:00"/>
    <n v="36766877"/>
    <x v="6"/>
    <x v="5"/>
    <s v="CC0006"/>
    <n v="13"/>
    <n v="11.5"/>
    <n v="13.77"/>
    <n v="16.670000000000002"/>
    <n v="2.9000000000000021"/>
    <x v="0"/>
    <x v="0"/>
    <x v="0"/>
  </r>
  <r>
    <d v="2020-07-30T00:00:00"/>
    <n v="43170799"/>
    <x v="3"/>
    <x v="4"/>
    <s v="2K0613"/>
    <n v="7.6"/>
    <n v="0"/>
    <n v="18.27"/>
    <n v="8.07"/>
    <n v="-10.199999999999999"/>
    <x v="1"/>
    <x v="1"/>
    <x v="5"/>
  </r>
  <r>
    <d v="2020-07-30T00:00:00"/>
    <n v="24196320"/>
    <x v="4"/>
    <x v="2"/>
    <s v="2K0112"/>
    <n v="13.5"/>
    <n v="3.65"/>
    <n v="27.62"/>
    <n v="14.170000000000002"/>
    <n v="-13.45"/>
    <x v="1"/>
    <x v="1"/>
    <x v="3"/>
  </r>
  <r>
    <d v="2020-07-05T11:12:00"/>
    <n v="40577390"/>
    <x v="3"/>
    <x v="0"/>
    <s v="2K0812"/>
    <n v="7.5"/>
    <n v="3.6"/>
    <n v="10.67"/>
    <n v="8.17"/>
    <n v="-2.5"/>
    <x v="1"/>
    <x v="1"/>
    <x v="3"/>
  </r>
  <r>
    <d v="2020-07-24T11:37:00"/>
    <n v="39669814"/>
    <x v="5"/>
    <x v="1"/>
    <s v="2K0108"/>
    <n v="3.6"/>
    <n v="3.6"/>
    <n v="29.67"/>
    <n v="8.07"/>
    <n v="-21.6"/>
    <x v="1"/>
    <x v="1"/>
    <x v="3"/>
  </r>
  <r>
    <d v="2020-07-30T00:00:00"/>
    <n v="20122587"/>
    <x v="2"/>
    <x v="3"/>
    <s v="CC0006"/>
    <n v="11"/>
    <n v="0"/>
    <n v="21.27"/>
    <n v="8.6700000000000017"/>
    <n v="-12.599999999999998"/>
    <x v="1"/>
    <x v="0"/>
    <x v="0"/>
  </r>
  <r>
    <d v="2020-07-23T17:16:00"/>
    <n v="45760897"/>
    <x v="1"/>
    <x v="2"/>
    <s v="2K0802"/>
    <n v="12"/>
    <s v="14"/>
    <n v="17.27"/>
    <n v="19.670000000000002"/>
    <n v="2.4000000000000021"/>
    <x v="0"/>
    <x v="1"/>
    <x v="4"/>
  </r>
  <r>
    <d v="2020-07-29T11:48:00"/>
    <n v="36095274"/>
    <x v="6"/>
    <x v="3"/>
    <s v="2K0108"/>
    <n v="12"/>
    <n v="10.6"/>
    <n v="10.67"/>
    <n v="17.670000000000002"/>
    <n v="7.0000000000000018"/>
    <x v="0"/>
    <x v="1"/>
    <x v="3"/>
  </r>
  <r>
    <d v="2020-07-30T00:00:00"/>
    <n v="13293088"/>
    <x v="5"/>
    <x v="0"/>
    <s v="CC0004"/>
    <n v="8.5"/>
    <n v="0"/>
    <n v="14.27"/>
    <n v="3.17"/>
    <n v="-11.1"/>
    <x v="1"/>
    <x v="0"/>
    <x v="0"/>
  </r>
  <r>
    <d v="2020-07-30T00:00:00"/>
    <n v="35504124"/>
    <x v="3"/>
    <x v="4"/>
    <s v="2K0112"/>
    <n v="8.51"/>
    <n v="2.5"/>
    <n v="15.77"/>
    <n v="7.16"/>
    <n v="-8.61"/>
    <x v="1"/>
    <x v="1"/>
    <x v="3"/>
  </r>
  <r>
    <d v="2020-07-16T14:03:00"/>
    <n v="45780988"/>
    <x v="5"/>
    <x v="0"/>
    <s v="SAT001"/>
    <n v="7.6"/>
    <n v="5.51"/>
    <n v="8.76"/>
    <n v="4.07"/>
    <n v="-4.6899999999999995"/>
    <x v="1"/>
    <x v="3"/>
    <x v="0"/>
  </r>
  <r>
    <d v="2020-07-30T00:00:00"/>
    <n v="4574983"/>
    <x v="5"/>
    <x v="0"/>
    <s v="CC0003"/>
    <n v="8.5"/>
    <n v="0"/>
    <n v="14.27"/>
    <n v="3.17"/>
    <n v="-11.1"/>
    <x v="1"/>
    <x v="0"/>
    <x v="0"/>
  </r>
  <r>
    <d v="2020-07-30T00:00:00"/>
    <n v="11451068"/>
    <x v="3"/>
    <x v="4"/>
    <s v="CC0007"/>
    <n v="7.6"/>
    <n v="0"/>
    <n v="18.27"/>
    <n v="8.07"/>
    <n v="-10.199999999999999"/>
    <x v="1"/>
    <x v="0"/>
    <x v="0"/>
  </r>
  <r>
    <d v="2020-07-30T00:00:00"/>
    <n v="4874384"/>
    <x v="2"/>
    <x v="3"/>
    <s v="2K0105"/>
    <n v="11.51"/>
    <n v="1.5"/>
    <n v="19.77"/>
    <n v="8.1600000000000019"/>
    <n v="-11.609999999999998"/>
    <x v="1"/>
    <x v="1"/>
    <x v="3"/>
  </r>
  <r>
    <d v="2020-07-30T00:00:00"/>
    <n v="4699768"/>
    <x v="5"/>
    <x v="0"/>
    <s v="2K0608"/>
    <n v="7"/>
    <n v="1.5"/>
    <n v="12.77"/>
    <n v="4.67"/>
    <n v="-8.1"/>
    <x v="1"/>
    <x v="1"/>
    <x v="3"/>
  </r>
  <r>
    <d v="2020-07-30T00:00:00"/>
    <n v="25986853"/>
    <x v="1"/>
    <x v="1"/>
    <s v="TM0002"/>
    <n v="8.5"/>
    <n v="15.5"/>
    <n v="17.770000000000003"/>
    <n v="23.17"/>
    <n v="5.3999999999999986"/>
    <x v="0"/>
    <x v="2"/>
    <x v="0"/>
  </r>
  <r>
    <d v="2020-07-15T08:15:00"/>
    <n v="4666882"/>
    <x v="4"/>
    <x v="3"/>
    <s v="CC0003"/>
    <n v="13.5"/>
    <n v="9.5"/>
    <n v="11.77"/>
    <n v="14.170000000000002"/>
    <n v="2.4000000000000021"/>
    <x v="0"/>
    <x v="0"/>
    <x v="0"/>
  </r>
  <r>
    <d v="2020-07-30T00:00:00"/>
    <n v="10601876"/>
    <x v="2"/>
    <x v="3"/>
    <s v="CC0004"/>
    <n v="10.5"/>
    <n v="10.5"/>
    <n v="10.77"/>
    <n v="9.1700000000000017"/>
    <n v="-1.5999999999999979"/>
    <x v="1"/>
    <x v="0"/>
    <x v="0"/>
  </r>
  <r>
    <d v="2020-07-30T00:00:00"/>
    <n v="16133058"/>
    <x v="1"/>
    <x v="1"/>
    <s v="TM0013"/>
    <n v="7"/>
    <s v="7"/>
    <n v="26.270000000000003"/>
    <n v="24.67"/>
    <n v="-1.6000000000000014"/>
    <x v="1"/>
    <x v="2"/>
    <x v="0"/>
  </r>
  <r>
    <d v="2020-07-11T08:39:00"/>
    <n v="8965388"/>
    <x v="2"/>
    <x v="6"/>
    <s v="TM0007"/>
    <n v="9.5"/>
    <n v="12.5"/>
    <n v="18.77"/>
    <n v="10.170000000000002"/>
    <n v="-8.5999999999999979"/>
    <x v="1"/>
    <x v="2"/>
    <x v="0"/>
  </r>
  <r>
    <d v="2020-07-11T10:20:00"/>
    <n v="45611857"/>
    <x v="5"/>
    <x v="6"/>
    <s v="CC0006"/>
    <n v="3.6"/>
    <n v="13.5"/>
    <n v="17.77"/>
    <n v="8.07"/>
    <n v="-9.6999999999999993"/>
    <x v="1"/>
    <x v="0"/>
    <x v="0"/>
  </r>
  <r>
    <d v="2020-07-30T00:00:00"/>
    <n v="23836467"/>
    <x v="2"/>
    <x v="3"/>
    <s v="CC0004"/>
    <n v="10.5"/>
    <n v="10.5"/>
    <n v="10.77"/>
    <n v="9.1700000000000017"/>
    <n v="-1.5999999999999979"/>
    <x v="1"/>
    <x v="0"/>
    <x v="0"/>
  </r>
  <r>
    <d v="2020-07-30T00:00:00"/>
    <n v="4404449"/>
    <x v="1"/>
    <x v="1"/>
    <s v="TM0013"/>
    <n v="11"/>
    <n v="15.5"/>
    <n v="17.770000000000003"/>
    <n v="20.67"/>
    <n v="2.8999999999999986"/>
    <x v="0"/>
    <x v="2"/>
    <x v="0"/>
  </r>
  <r>
    <d v="2020-07-31T00:00:00"/>
    <n v="4803337"/>
    <x v="3"/>
    <x v="1"/>
    <s v="CC0003"/>
    <n v="8.5"/>
    <n v="7.5"/>
    <n v="25.770000000000003"/>
    <n v="7.17"/>
    <n v="-18.600000000000001"/>
    <x v="1"/>
    <x v="0"/>
    <x v="0"/>
  </r>
  <r>
    <d v="2020-07-08T17:39:00"/>
    <n v="8000897"/>
    <x v="2"/>
    <x v="2"/>
    <s v="2K0812"/>
    <n v="11.51"/>
    <s v="12"/>
    <n v="19.27"/>
    <n v="8.1600000000000019"/>
    <n v="-11.109999999999998"/>
    <x v="1"/>
    <x v="1"/>
    <x v="3"/>
  </r>
  <r>
    <d v="2020-07-31T00:00:00"/>
    <n v="26709040"/>
    <x v="0"/>
    <x v="3"/>
    <s v="CC0006"/>
    <n v="12"/>
    <n v="10.5"/>
    <n v="10.77"/>
    <n v="11.670000000000002"/>
    <n v="0.90000000000000213"/>
    <x v="0"/>
    <x v="0"/>
    <x v="0"/>
  </r>
  <r>
    <d v="2020-07-12T12:31:00"/>
    <n v="4492229"/>
    <x v="2"/>
    <x v="1"/>
    <s v="2K021K"/>
    <n v="3.6"/>
    <n v="9.5"/>
    <n v="23.770000000000003"/>
    <n v="16.07"/>
    <n v="-7.7000000000000028"/>
    <x v="1"/>
    <x v="1"/>
    <x v="2"/>
  </r>
  <r>
    <d v="2020-07-30T00:00:00"/>
    <n v="45762030"/>
    <x v="3"/>
    <x v="4"/>
    <s v="2K050K"/>
    <n v="7.6"/>
    <n v="0"/>
    <n v="18.27"/>
    <n v="8.07"/>
    <n v="-10.199999999999999"/>
    <x v="1"/>
    <x v="1"/>
    <x v="4"/>
  </r>
  <r>
    <d v="2020-07-05T10:43:00"/>
    <n v="12048282"/>
    <x v="5"/>
    <x v="4"/>
    <s v="CC0003"/>
    <n v="7.6"/>
    <n v="7.6"/>
    <n v="10.67"/>
    <n v="4.07"/>
    <n v="-6.6"/>
    <x v="1"/>
    <x v="0"/>
    <x v="0"/>
  </r>
  <r>
    <d v="2020-07-09T18:22:00"/>
    <n v="45926953"/>
    <x v="0"/>
    <x v="3"/>
    <s v="CC0006"/>
    <n v="12"/>
    <n v="0"/>
    <n v="21.27"/>
    <n v="11.670000000000002"/>
    <n v="-9.5999999999999979"/>
    <x v="1"/>
    <x v="0"/>
    <x v="0"/>
  </r>
  <r>
    <d v="2020-07-30T00:00:00"/>
    <n v="7490139"/>
    <x v="5"/>
    <x v="0"/>
    <s v="2K0612"/>
    <n v="7.6"/>
    <n v="5.51"/>
    <n v="8.76"/>
    <n v="4.07"/>
    <n v="-4.6899999999999995"/>
    <x v="1"/>
    <x v="1"/>
    <x v="5"/>
  </r>
  <r>
    <d v="2020-07-17T16:00:00"/>
    <n v="4713090"/>
    <x v="3"/>
    <x v="0"/>
    <s v="2K0812"/>
    <n v="7.5"/>
    <n v="3.6"/>
    <n v="10.67"/>
    <n v="8.17"/>
    <n v="-2.5"/>
    <x v="1"/>
    <x v="1"/>
    <x v="3"/>
  </r>
  <r>
    <d v="2020-07-04T00:00:00"/>
    <n v="8894114"/>
    <x v="1"/>
    <x v="1"/>
    <s v="2K0610"/>
    <n v="16.510000000000002"/>
    <n v="9.5"/>
    <n v="23.770000000000003"/>
    <n v="15.16"/>
    <n v="-8.610000000000003"/>
    <x v="1"/>
    <x v="1"/>
    <x v="3"/>
  </r>
  <r>
    <d v="2020-07-24T10:12:00"/>
    <n v="4801758"/>
    <x v="2"/>
    <x v="2"/>
    <s v="TM0002"/>
    <n v="11.51"/>
    <n v="13.5"/>
    <n v="17.77"/>
    <n v="8.1600000000000019"/>
    <n v="-9.6099999999999977"/>
    <x v="1"/>
    <x v="2"/>
    <x v="0"/>
  </r>
  <r>
    <d v="2020-07-26T11:38:00"/>
    <n v="18702644"/>
    <x v="3"/>
    <x v="0"/>
    <s v="CC0003"/>
    <n v="7.6"/>
    <n v="5.51"/>
    <n v="8.76"/>
    <n v="8.07"/>
    <n v="-0.6899999999999995"/>
    <x v="1"/>
    <x v="0"/>
    <x v="0"/>
  </r>
  <r>
    <d v="2020-07-11T16:17:00"/>
    <n v="13331961"/>
    <x v="4"/>
    <x v="0"/>
    <s v="CC0006"/>
    <n v="13.5"/>
    <s v="5"/>
    <n v="9.27"/>
    <n v="14.170000000000002"/>
    <n v="4.9000000000000021"/>
    <x v="0"/>
    <x v="0"/>
    <x v="0"/>
  </r>
  <r>
    <d v="2020-07-31T00:00:00"/>
    <n v="14234563"/>
    <x v="3"/>
    <x v="3"/>
    <s v="2K0108"/>
    <n v="8.51"/>
    <n v="10.5"/>
    <n v="10.77"/>
    <n v="7.16"/>
    <n v="-3.6099999999999994"/>
    <x v="1"/>
    <x v="1"/>
    <x v="3"/>
  </r>
  <r>
    <d v="2020-07-08T12:33:00"/>
    <n v="4502800"/>
    <x v="0"/>
    <x v="0"/>
    <s v="CC0006"/>
    <n v="12"/>
    <s v="5"/>
    <n v="9.27"/>
    <n v="11.670000000000002"/>
    <n v="2.4000000000000021"/>
    <x v="0"/>
    <x v="0"/>
    <x v="0"/>
  </r>
  <r>
    <d v="2020-07-13T11:04:00"/>
    <n v="35868774"/>
    <x v="1"/>
    <x v="2"/>
    <s v="2K0108"/>
    <n v="11"/>
    <n v="3.6"/>
    <n v="27.669999999999998"/>
    <n v="20.67"/>
    <n v="-6.9999999999999964"/>
    <x v="1"/>
    <x v="1"/>
    <x v="3"/>
  </r>
  <r>
    <d v="2020-07-10T17:11:00"/>
    <n v="45957142"/>
    <x v="3"/>
    <x v="2"/>
    <s v="TM0002"/>
    <n v="9.01"/>
    <s v="14"/>
    <n v="17.27"/>
    <n v="6.66"/>
    <n v="-10.61"/>
    <x v="1"/>
    <x v="2"/>
    <x v="0"/>
  </r>
  <r>
    <d v="2020-07-10T17:11:00"/>
    <n v="9039872"/>
    <x v="3"/>
    <x v="2"/>
    <s v="TM0002"/>
    <n v="9.01"/>
    <s v="14"/>
    <n v="17.27"/>
    <n v="6.66"/>
    <n v="-10.61"/>
    <x v="1"/>
    <x v="2"/>
    <x v="0"/>
  </r>
  <r>
    <d v="2020-07-13T11:25:00"/>
    <n v="45957113"/>
    <x v="3"/>
    <x v="1"/>
    <s v="CC0004"/>
    <n v="3.6"/>
    <s v="12"/>
    <n v="21.270000000000003"/>
    <n v="12.07"/>
    <n v="-9.2000000000000028"/>
    <x v="1"/>
    <x v="0"/>
    <x v="0"/>
  </r>
  <r>
    <d v="2020-07-16T14:48:00"/>
    <n v="13877530"/>
    <x v="1"/>
    <x v="6"/>
    <s v="TM0002"/>
    <n v="16.5"/>
    <n v="12.5"/>
    <n v="18.77"/>
    <n v="15.170000000000002"/>
    <n v="-3.5999999999999979"/>
    <x v="1"/>
    <x v="2"/>
    <x v="0"/>
  </r>
  <r>
    <d v="2020-07-05T00:00:00"/>
    <n v="4526470"/>
    <x v="1"/>
    <x v="1"/>
    <s v="CC0004"/>
    <n v="10.5"/>
    <s v="12"/>
    <n v="21.270000000000003"/>
    <n v="21.17"/>
    <n v="-0.10000000000000142"/>
    <x v="1"/>
    <x v="0"/>
    <x v="0"/>
  </r>
  <r>
    <d v="2020-07-02T15:27:00"/>
    <n v="6695612"/>
    <x v="1"/>
    <x v="6"/>
    <s v="CC0004"/>
    <n v="12"/>
    <n v="12.5"/>
    <n v="18.77"/>
    <n v="19.670000000000002"/>
    <n v="0.90000000000000213"/>
    <x v="0"/>
    <x v="0"/>
    <x v="0"/>
  </r>
  <r>
    <d v="2020-07-15T16:32:00"/>
    <n v="4875013"/>
    <x v="3"/>
    <x v="1"/>
    <s v="CC0006"/>
    <n v="7.51"/>
    <n v="8.5"/>
    <n v="24.770000000000003"/>
    <n v="8.16"/>
    <n v="-16.610000000000003"/>
    <x v="1"/>
    <x v="0"/>
    <x v="0"/>
  </r>
  <r>
    <d v="2020-07-01T20:58:00"/>
    <n v="13293088"/>
    <x v="4"/>
    <x v="5"/>
    <s v="2K0502"/>
    <n v="12"/>
    <n v="10.5"/>
    <n v="14.77"/>
    <n v="15.670000000000002"/>
    <n v="0.90000000000000213"/>
    <x v="0"/>
    <x v="1"/>
    <x v="4"/>
  </r>
  <r>
    <d v="2020-07-11T11:46:00"/>
    <n v="39797136"/>
    <x v="3"/>
    <x v="6"/>
    <s v="2K0611"/>
    <n v="8.51"/>
    <n v="12.5"/>
    <n v="18.77"/>
    <n v="7.16"/>
    <n v="-11.61"/>
    <x v="1"/>
    <x v="1"/>
    <x v="5"/>
  </r>
  <r>
    <d v="2020-07-21T11:26:00"/>
    <n v="19045832"/>
    <x v="0"/>
    <x v="0"/>
    <s v="2K0218"/>
    <n v="10"/>
    <n v="3.6"/>
    <n v="10.67"/>
    <n v="13.670000000000002"/>
    <n v="3.0000000000000018"/>
    <x v="0"/>
    <x v="1"/>
    <x v="2"/>
  </r>
  <r>
    <d v="2020-07-01T17:29:00"/>
    <n v="4378209"/>
    <x v="5"/>
    <x v="3"/>
    <s v="2K0608"/>
    <n v="3.6"/>
    <n v="3.6"/>
    <n v="17.669999999999998"/>
    <n v="8.07"/>
    <n v="-9.5999999999999979"/>
    <x v="1"/>
    <x v="1"/>
    <x v="3"/>
  </r>
  <r>
    <d v="2020-07-04T09:10:00"/>
    <n v="14277344"/>
    <x v="0"/>
    <x v="4"/>
    <s v="CC0004"/>
    <n v="12"/>
    <n v="7.5"/>
    <n v="10.77"/>
    <n v="11.670000000000002"/>
    <n v="0.90000000000000213"/>
    <x v="0"/>
    <x v="0"/>
    <x v="0"/>
  </r>
  <r>
    <d v="2020-07-03T15:54:00"/>
    <n v="4786042"/>
    <x v="3"/>
    <x v="0"/>
    <s v="CC0005"/>
    <n v="12"/>
    <n v="7.5"/>
    <n v="6.77"/>
    <n v="3.67"/>
    <n v="-3.0999999999999996"/>
    <x v="1"/>
    <x v="0"/>
    <x v="0"/>
  </r>
  <r>
    <d v="2020-07-27T16:56:00"/>
    <n v="4867626"/>
    <x v="5"/>
    <x v="0"/>
    <s v="2K0K01"/>
    <n v="7.6"/>
    <n v="3.6"/>
    <n v="10.67"/>
    <n v="4.07"/>
    <n v="-6.6"/>
    <x v="1"/>
    <x v="1"/>
    <x v="1"/>
  </r>
  <r>
    <d v="2020-07-30T00:00:00"/>
    <n v="45463703"/>
    <x v="3"/>
    <x v="4"/>
    <s v="2K0112"/>
    <n v="7.6"/>
    <n v="0"/>
    <n v="18.27"/>
    <n v="8.07"/>
    <n v="-10.199999999999999"/>
    <x v="1"/>
    <x v="1"/>
    <x v="3"/>
  </r>
  <r>
    <d v="2020-07-28T08:38:00"/>
    <n v="11457605"/>
    <x v="5"/>
    <x v="4"/>
    <s v="CC0004"/>
    <n v="8.5"/>
    <n v="7.6"/>
    <n v="10.67"/>
    <n v="3.17"/>
    <n v="-7.5"/>
    <x v="1"/>
    <x v="0"/>
    <x v="0"/>
  </r>
  <r>
    <d v="2020-07-30T00:00:00"/>
    <n v="27880737"/>
    <x v="5"/>
    <x v="0"/>
    <s v="CC0007"/>
    <n v="7.6"/>
    <n v="0"/>
    <n v="14.27"/>
    <n v="4.07"/>
    <n v="-10.199999999999999"/>
    <x v="1"/>
    <x v="0"/>
    <x v="0"/>
  </r>
  <r>
    <d v="2020-07-11T10:46:00"/>
    <n v="4630950"/>
    <x v="1"/>
    <x v="3"/>
    <s v="2K0703"/>
    <n v="11"/>
    <s v="11"/>
    <n v="10.27"/>
    <n v="20.67"/>
    <n v="10.400000000000002"/>
    <x v="0"/>
    <x v="1"/>
    <x v="1"/>
  </r>
  <r>
    <d v="2020-07-15T09:12:00"/>
    <n v="45828861"/>
    <x v="3"/>
    <x v="6"/>
    <s v="TM0007"/>
    <n v="6.5"/>
    <n v="12.5"/>
    <n v="18.77"/>
    <n v="9.17"/>
    <n v="-9.6"/>
    <x v="1"/>
    <x v="2"/>
    <x v="0"/>
  </r>
  <r>
    <d v="2020-07-30T00:00:00"/>
    <n v="4880296"/>
    <x v="5"/>
    <x v="0"/>
    <s v=""/>
    <n v="7.6"/>
    <n v="0"/>
    <n v="14.27"/>
    <n v="4.07"/>
    <n v="-10.199999999999999"/>
    <x v="1"/>
    <x v="4"/>
    <x v="6"/>
  </r>
  <r>
    <d v="2020-07-30T00:00:00"/>
    <n v="4653406"/>
    <x v="2"/>
    <x v="3"/>
    <s v="2K0606"/>
    <n v="10.5"/>
    <n v="1.65"/>
    <n v="19.62"/>
    <n v="9.1700000000000017"/>
    <n v="-10.45"/>
    <x v="1"/>
    <x v="1"/>
    <x v="5"/>
  </r>
  <r>
    <d v="2020-07-05T14:00:00"/>
    <n v="4886520"/>
    <x v="5"/>
    <x v="0"/>
    <s v="CC0005"/>
    <n v="7.6"/>
    <n v="5.51"/>
    <n v="8.76"/>
    <n v="4.07"/>
    <n v="-4.6899999999999995"/>
    <x v="1"/>
    <x v="0"/>
    <x v="0"/>
  </r>
  <r>
    <d v="2020-07-30T00:00:00"/>
    <n v="14241863"/>
    <x v="5"/>
    <x v="0"/>
    <s v="2K0807"/>
    <n v="7.5"/>
    <n v="0"/>
    <n v="14.27"/>
    <n v="4.17"/>
    <n v="-10.1"/>
    <x v="1"/>
    <x v="1"/>
    <x v="4"/>
  </r>
  <r>
    <d v="2020-07-17T13:53:00"/>
    <n v="4526916"/>
    <x v="5"/>
    <x v="1"/>
    <s v="2K0215"/>
    <n v="3.6"/>
    <s v="7"/>
    <n v="26.270000000000003"/>
    <n v="8.07"/>
    <n v="-18.200000000000003"/>
    <x v="1"/>
    <x v="1"/>
    <x v="2"/>
  </r>
  <r>
    <d v="2020-07-06T14:54:00"/>
    <n v="4608597"/>
    <x v="1"/>
    <x v="0"/>
    <s v="CC0004"/>
    <n v="12"/>
    <n v="3.6"/>
    <n v="10.67"/>
    <n v="19.670000000000002"/>
    <n v="9.0000000000000018"/>
    <x v="0"/>
    <x v="0"/>
    <x v="0"/>
  </r>
  <r>
    <d v="2020-07-30T00:00:00"/>
    <n v="4784964"/>
    <x v="2"/>
    <x v="3"/>
    <s v="TM0007"/>
    <n v="10.5"/>
    <s v="6"/>
    <n v="15.27"/>
    <n v="9.1700000000000017"/>
    <n v="-6.0999999999999979"/>
    <x v="1"/>
    <x v="2"/>
    <x v="0"/>
  </r>
  <r>
    <d v="2020-07-30T00:00:00"/>
    <n v="4529446"/>
    <x v="3"/>
    <x v="4"/>
    <s v="CC0007"/>
    <n v="7.6"/>
    <n v="0"/>
    <n v="18.27"/>
    <n v="8.07"/>
    <n v="-10.199999999999999"/>
    <x v="1"/>
    <x v="0"/>
    <x v="0"/>
  </r>
  <r>
    <d v="2020-07-20T18:38:00"/>
    <n v="45852280"/>
    <x v="2"/>
    <x v="2"/>
    <s v="CC0003"/>
    <n v="11"/>
    <n v="13.5"/>
    <n v="17.77"/>
    <n v="8.6700000000000017"/>
    <n v="-9.0999999999999979"/>
    <x v="1"/>
    <x v="0"/>
    <x v="0"/>
  </r>
  <r>
    <d v="2020-07-30T00:00:00"/>
    <n v="26469531"/>
    <x v="1"/>
    <x v="1"/>
    <s v="CC0003"/>
    <n v="3.6"/>
    <n v="2.5"/>
    <n v="30.770000000000003"/>
    <n v="28.07"/>
    <n v="-2.7000000000000028"/>
    <x v="1"/>
    <x v="0"/>
    <x v="0"/>
  </r>
  <r>
    <d v="2020-07-20T10:42:00"/>
    <n v="35847472"/>
    <x v="3"/>
    <x v="0"/>
    <s v="2K0606"/>
    <n v="8.51"/>
    <n v="7.01"/>
    <n v="7.26"/>
    <n v="7.16"/>
    <n v="-9.9999999999999645E-2"/>
    <x v="1"/>
    <x v="1"/>
    <x v="5"/>
  </r>
  <r>
    <d v="2020-07-16T14:04:00"/>
    <n v="4481709"/>
    <x v="5"/>
    <x v="0"/>
    <s v="SAT001"/>
    <n v="7.6"/>
    <n v="5.51"/>
    <n v="8.76"/>
    <n v="4.07"/>
    <n v="-4.6899999999999995"/>
    <x v="1"/>
    <x v="3"/>
    <x v="0"/>
  </r>
  <r>
    <d v="2020-07-30T00:00:00"/>
    <n v="45670756"/>
    <x v="4"/>
    <x v="2"/>
    <s v="TM0002"/>
    <n v="13.5"/>
    <n v="11.5"/>
    <n v="19.77"/>
    <n v="14.170000000000002"/>
    <n v="-5.5999999999999979"/>
    <x v="1"/>
    <x v="2"/>
    <x v="0"/>
  </r>
  <r>
    <d v="2020-07-02T15:47:00"/>
    <n v="22018928"/>
    <x v="3"/>
    <x v="0"/>
    <s v="2K0703"/>
    <n v="9.01"/>
    <n v="3.6"/>
    <n v="10.67"/>
    <n v="6.66"/>
    <n v="-4.01"/>
    <x v="1"/>
    <x v="1"/>
    <x v="1"/>
  </r>
  <r>
    <d v="2020-07-30T00:00:00"/>
    <n v="16506390"/>
    <x v="3"/>
    <x v="4"/>
    <s v="2K0608"/>
    <n v="7.6"/>
    <n v="0"/>
    <n v="18.27"/>
    <n v="8.07"/>
    <n v="-10.199999999999999"/>
    <x v="1"/>
    <x v="1"/>
    <x v="3"/>
  </r>
  <r>
    <d v="2020-07-07T10:09:00"/>
    <n v="23902578"/>
    <x v="1"/>
    <x v="6"/>
    <s v="2K0612"/>
    <n v="11"/>
    <n v="11.5"/>
    <n v="19.77"/>
    <n v="20.67"/>
    <n v="0.90000000000000213"/>
    <x v="0"/>
    <x v="1"/>
    <x v="5"/>
  </r>
  <r>
    <d v="2020-07-03T16:14:00"/>
    <n v="45781906"/>
    <x v="2"/>
    <x v="5"/>
    <s v="2K0K09"/>
    <n v="11.51"/>
    <n v="9.5"/>
    <n v="15.77"/>
    <n v="8.1600000000000019"/>
    <n v="-7.6099999999999977"/>
    <x v="1"/>
    <x v="1"/>
    <x v="1"/>
  </r>
  <r>
    <d v="2020-07-24T16:07:00"/>
    <n v="19144938"/>
    <x v="3"/>
    <x v="3"/>
    <s v="TM0002"/>
    <n v="9.01"/>
    <n v="9.5"/>
    <n v="11.77"/>
    <n v="6.66"/>
    <n v="-5.1099999999999994"/>
    <x v="1"/>
    <x v="2"/>
    <x v="0"/>
  </r>
  <r>
    <d v="2020-07-14T14:31:00"/>
    <n v="4879467"/>
    <x v="4"/>
    <x v="5"/>
    <s v="2K0K01"/>
    <n v="12.5"/>
    <n v="0"/>
    <n v="25.27"/>
    <n v="15.170000000000002"/>
    <n v="-10.099999999999998"/>
    <x v="1"/>
    <x v="1"/>
    <x v="1"/>
  </r>
  <r>
    <d v="2020-07-17T09:44:00"/>
    <n v="32957842"/>
    <x v="2"/>
    <x v="0"/>
    <s v="2K0108"/>
    <n v="9.5"/>
    <s v="5"/>
    <n v="9.27"/>
    <n v="10.170000000000002"/>
    <n v="0.90000000000000213"/>
    <x v="0"/>
    <x v="1"/>
    <x v="3"/>
  </r>
  <r>
    <d v="2020-07-17T00:00:00"/>
    <n v="28424302"/>
    <x v="1"/>
    <x v="1"/>
    <s v="TM0012"/>
    <n v="16.5"/>
    <s v="7"/>
    <n v="26.270000000000003"/>
    <n v="15.170000000000002"/>
    <n v="-11.100000000000001"/>
    <x v="1"/>
    <x v="2"/>
    <x v="0"/>
  </r>
  <r>
    <d v="2020-07-30T00:00:00"/>
    <n v="4383307"/>
    <x v="3"/>
    <x v="4"/>
    <s v="2K0K09"/>
    <n v="7.6"/>
    <n v="0"/>
    <n v="18.27"/>
    <n v="8.07"/>
    <n v="-10.199999999999999"/>
    <x v="1"/>
    <x v="1"/>
    <x v="1"/>
  </r>
  <r>
    <d v="2020-07-30T00:00:00"/>
    <n v="44271957"/>
    <x v="6"/>
    <x v="6"/>
    <s v="2K0703"/>
    <n v="12"/>
    <s v="4"/>
    <n v="27.27"/>
    <n v="17.670000000000002"/>
    <n v="-9.5999999999999979"/>
    <x v="1"/>
    <x v="1"/>
    <x v="1"/>
  </r>
  <r>
    <d v="2020-07-24T10:48:00"/>
    <n v="13116113"/>
    <x v="5"/>
    <x v="0"/>
    <s v="SAT001"/>
    <n v="7.6"/>
    <n v="5.51"/>
    <n v="8.76"/>
    <n v="4.07"/>
    <n v="-4.6899999999999995"/>
    <x v="1"/>
    <x v="3"/>
    <x v="0"/>
  </r>
  <r>
    <d v="2020-07-30T00:00:00"/>
    <n v="33969117"/>
    <x v="4"/>
    <x v="2"/>
    <s v="TM0002"/>
    <n v="13.5"/>
    <s v="13"/>
    <n v="18.27"/>
    <n v="14.170000000000002"/>
    <n v="-4.0999999999999979"/>
    <x v="1"/>
    <x v="2"/>
    <x v="0"/>
  </r>
  <r>
    <d v="2020-07-24T10:47:00"/>
    <n v="4636168"/>
    <x v="5"/>
    <x v="0"/>
    <s v="SAT001"/>
    <n v="7.6"/>
    <n v="5.51"/>
    <n v="8.76"/>
    <n v="4.07"/>
    <n v="-4.6899999999999995"/>
    <x v="1"/>
    <x v="3"/>
    <x v="0"/>
  </r>
  <r>
    <d v="2020-07-30T00:00:00"/>
    <n v="36303235"/>
    <x v="3"/>
    <x v="4"/>
    <s v="2K0502"/>
    <n v="7.6"/>
    <n v="0"/>
    <n v="18.27"/>
    <n v="8.07"/>
    <n v="-10.199999999999999"/>
    <x v="1"/>
    <x v="1"/>
    <x v="4"/>
  </r>
  <r>
    <d v="2020-07-30T00:00:00"/>
    <n v="45652255"/>
    <x v="5"/>
    <x v="0"/>
    <s v="2K070K"/>
    <n v="3.6"/>
    <n v="5.05"/>
    <n v="9.2199999999999989"/>
    <n v="8.07"/>
    <n v="-1.1499999999999986"/>
    <x v="1"/>
    <x v="1"/>
    <x v="1"/>
  </r>
  <r>
    <d v="2020-07-30T00:00:00"/>
    <n v="45415859"/>
    <x v="1"/>
    <x v="1"/>
    <s v="2K0816"/>
    <n v="3.6"/>
    <s v="5"/>
    <n v="28.270000000000003"/>
    <n v="28.07"/>
    <n v="-0.20000000000000284"/>
    <x v="1"/>
    <x v="1"/>
    <x v="4"/>
  </r>
  <r>
    <d v="2020-07-01T14:11:00"/>
    <n v="25288878"/>
    <x v="2"/>
    <x v="1"/>
    <s v="2K0111"/>
    <n v="11.51"/>
    <s v="11"/>
    <n v="22.270000000000003"/>
    <n v="8.1600000000000019"/>
    <n v="-14.110000000000001"/>
    <x v="1"/>
    <x v="1"/>
    <x v="3"/>
  </r>
  <r>
    <d v="2020-07-30T00:00:00"/>
    <n v="36046735"/>
    <x v="5"/>
    <x v="0"/>
    <s v="2K0612"/>
    <n v="7.6"/>
    <n v="5.51"/>
    <n v="8.76"/>
    <n v="4.07"/>
    <n v="-4.6899999999999995"/>
    <x v="1"/>
    <x v="1"/>
    <x v="5"/>
  </r>
  <r>
    <d v="2020-07-12T00:00:00"/>
    <n v="4497868"/>
    <x v="0"/>
    <x v="5"/>
    <s v="2K0K11"/>
    <n v="12"/>
    <s v="12"/>
    <n v="13.27"/>
    <n v="11.670000000000002"/>
    <n v="-1.5999999999999979"/>
    <x v="1"/>
    <x v="1"/>
    <x v="1"/>
  </r>
  <r>
    <d v="2020-07-22T10:29:00"/>
    <n v="12535336"/>
    <x v="0"/>
    <x v="3"/>
    <s v="2K0502"/>
    <n v="10"/>
    <n v="9.5"/>
    <n v="11.77"/>
    <n v="13.670000000000002"/>
    <n v="1.9000000000000021"/>
    <x v="0"/>
    <x v="1"/>
    <x v="4"/>
  </r>
  <r>
    <d v="2020-07-30T00:00:00"/>
    <n v="12535336"/>
    <x v="1"/>
    <x v="1"/>
    <s v="TM0007"/>
    <n v="7"/>
    <s v="11"/>
    <n v="22.270000000000003"/>
    <n v="24.67"/>
    <n v="2.3999999999999986"/>
    <x v="0"/>
    <x v="2"/>
    <x v="0"/>
  </r>
  <r>
    <d v="2020-07-30T00:00:00"/>
    <n v="45364771"/>
    <x v="1"/>
    <x v="1"/>
    <s v="2K0105"/>
    <n v="11"/>
    <n v="3.5"/>
    <n v="29.770000000000003"/>
    <n v="20.67"/>
    <n v="-9.1000000000000014"/>
    <x v="1"/>
    <x v="1"/>
    <x v="3"/>
  </r>
  <r>
    <d v="2020-07-08T17:22:00"/>
    <n v="20015555"/>
    <x v="1"/>
    <x v="0"/>
    <s v="2K0103"/>
    <n v="23.5"/>
    <n v="3.6"/>
    <n v="10.67"/>
    <n v="8.1700000000000017"/>
    <n v="-2.4999999999999982"/>
    <x v="1"/>
    <x v="1"/>
    <x v="3"/>
  </r>
  <r>
    <d v="2020-07-09T12:44:00"/>
    <n v="10938625"/>
    <x v="3"/>
    <x v="1"/>
    <s v="CC0005"/>
    <n v="7.6"/>
    <s v="10"/>
    <n v="23.270000000000003"/>
    <n v="8.07"/>
    <n v="-15.200000000000003"/>
    <x v="1"/>
    <x v="0"/>
    <x v="0"/>
  </r>
  <r>
    <d v="2020-07-30T00:00:00"/>
    <n v="11795567"/>
    <x v="0"/>
    <x v="5"/>
    <s v="TM0007"/>
    <n v="11"/>
    <n v="11.5"/>
    <n v="13.77"/>
    <n v="12.670000000000002"/>
    <n v="-1.0999999999999979"/>
    <x v="1"/>
    <x v="2"/>
    <x v="0"/>
  </r>
  <r>
    <d v="2020-07-30T00:00:00"/>
    <n v="45878682"/>
    <x v="5"/>
    <x v="0"/>
    <s v="2K0211"/>
    <n v="8.5"/>
    <n v="0"/>
    <n v="14.27"/>
    <n v="3.17"/>
    <n v="-11.1"/>
    <x v="1"/>
    <x v="1"/>
    <x v="2"/>
  </r>
  <r>
    <d v="2020-07-16T20:26:00"/>
    <n v="20750823"/>
    <x v="0"/>
    <x v="0"/>
    <s v="2K0502"/>
    <n v="11"/>
    <s v="5"/>
    <n v="9.27"/>
    <n v="12.670000000000002"/>
    <n v="3.4000000000000021"/>
    <x v="0"/>
    <x v="1"/>
    <x v="4"/>
  </r>
  <r>
    <d v="2020-07-30T00:00:00"/>
    <n v="45856448"/>
    <x v="5"/>
    <x v="0"/>
    <s v="2K0608"/>
    <n v="6.5"/>
    <n v="0"/>
    <n v="14.27"/>
    <n v="5.17"/>
    <n v="-9.1"/>
    <x v="1"/>
    <x v="1"/>
    <x v="3"/>
  </r>
  <r>
    <d v="2020-07-30T00:00:00"/>
    <n v="4385302"/>
    <x v="5"/>
    <x v="0"/>
    <s v="2K061K"/>
    <n v="0"/>
    <n v="0"/>
    <n v="14.27"/>
    <n v="11.67"/>
    <n v="-2.5999999999999996"/>
    <x v="1"/>
    <x v="1"/>
    <x v="5"/>
  </r>
  <r>
    <d v="2020-07-03T11:26:00"/>
    <n v="21080399"/>
    <x v="2"/>
    <x v="2"/>
    <s v="TM0007"/>
    <n v="11"/>
    <s v="13"/>
    <n v="18.27"/>
    <n v="8.6700000000000017"/>
    <n v="-9.5999999999999979"/>
    <x v="1"/>
    <x v="2"/>
    <x v="0"/>
  </r>
  <r>
    <d v="2020-07-03T16:29:00"/>
    <n v="4896412"/>
    <x v="1"/>
    <x v="5"/>
    <s v="CC0004"/>
    <n v="12"/>
    <n v="12.5"/>
    <n v="12.77"/>
    <n v="19.670000000000002"/>
    <n v="6.9000000000000021"/>
    <x v="0"/>
    <x v="0"/>
    <x v="0"/>
  </r>
  <r>
    <d v="2020-07-30T00:00:00"/>
    <n v="18576677"/>
    <x v="3"/>
    <x v="4"/>
    <s v="2K0817"/>
    <n v="7.6"/>
    <n v="7.6"/>
    <n v="10.67"/>
    <n v="8.07"/>
    <n v="-2.5999999999999996"/>
    <x v="1"/>
    <x v="1"/>
    <x v="4"/>
  </r>
  <r>
    <d v="2020-07-30T00:00:00"/>
    <n v="14104144"/>
    <x v="2"/>
    <x v="3"/>
    <s v="2K0108"/>
    <n v="11.51"/>
    <s v="7"/>
    <n v="14.27"/>
    <n v="8.1600000000000019"/>
    <n v="-6.1099999999999977"/>
    <x v="1"/>
    <x v="1"/>
    <x v="3"/>
  </r>
  <r>
    <d v="2020-07-30T00:00:00"/>
    <n v="9558284"/>
    <x v="5"/>
    <x v="0"/>
    <s v="CC0007"/>
    <n v="7.6"/>
    <n v="0"/>
    <n v="14.27"/>
    <n v="4.07"/>
    <n v="-10.199999999999999"/>
    <x v="1"/>
    <x v="0"/>
    <x v="0"/>
  </r>
  <r>
    <d v="2020-07-23T10:38:00"/>
    <n v="4492723"/>
    <x v="2"/>
    <x v="6"/>
    <s v="2K0609"/>
    <n v="11.51"/>
    <n v="11.5"/>
    <n v="19.77"/>
    <n v="8.1600000000000019"/>
    <n v="-11.609999999999998"/>
    <x v="1"/>
    <x v="1"/>
    <x v="5"/>
  </r>
  <r>
    <d v="2020-07-29T16:34:00"/>
    <n v="4845390"/>
    <x v="3"/>
    <x v="0"/>
    <s v="2K0502"/>
    <n v="7.6"/>
    <n v="5.51"/>
    <n v="8.76"/>
    <n v="8.07"/>
    <n v="-0.6899999999999995"/>
    <x v="1"/>
    <x v="1"/>
    <x v="4"/>
  </r>
  <r>
    <d v="2020-07-03T10:04:00"/>
    <n v="19335581"/>
    <x v="2"/>
    <x v="0"/>
    <s v="2K0817"/>
    <n v="9.5"/>
    <n v="0"/>
    <n v="14.27"/>
    <n v="10.170000000000002"/>
    <n v="-4.0999999999999979"/>
    <x v="1"/>
    <x v="1"/>
    <x v="4"/>
  </r>
  <r>
    <d v="2020-07-30T00:00:00"/>
    <n v="4566048"/>
    <x v="4"/>
    <x v="2"/>
    <s v="TM0007"/>
    <n v="13.5"/>
    <n v="10.5"/>
    <n v="20.77"/>
    <n v="14.170000000000002"/>
    <n v="-6.5999999999999979"/>
    <x v="1"/>
    <x v="2"/>
    <x v="0"/>
  </r>
  <r>
    <d v="2020-07-08T11:17:00"/>
    <n v="4545210"/>
    <x v="4"/>
    <x v="3"/>
    <s v="2K0605"/>
    <n v="12.5"/>
    <n v="10.5"/>
    <n v="10.77"/>
    <n v="15.170000000000002"/>
    <n v="4.4000000000000021"/>
    <x v="0"/>
    <x v="1"/>
    <x v="5"/>
  </r>
  <r>
    <d v="2020-07-10T14:42:00"/>
    <n v="4545210"/>
    <x v="3"/>
    <x v="5"/>
    <s v="TM0002"/>
    <n v="8.51"/>
    <n v="10.5"/>
    <n v="14.77"/>
    <n v="7.16"/>
    <n v="-7.6099999999999994"/>
    <x v="1"/>
    <x v="2"/>
    <x v="0"/>
  </r>
  <r>
    <d v="2020-07-30T00:00:00"/>
    <n v="18995459"/>
    <x v="1"/>
    <x v="1"/>
    <s v="2K0K12"/>
    <n v="6"/>
    <n v="0.9"/>
    <n v="32.370000000000005"/>
    <n v="25.67"/>
    <n v="-6.7000000000000028"/>
    <x v="1"/>
    <x v="1"/>
    <x v="1"/>
  </r>
  <r>
    <d v="2020-07-30T00:00:00"/>
    <n v="4493848"/>
    <x v="2"/>
    <x v="3"/>
    <s v="2K0602"/>
    <n v="11"/>
    <n v="0"/>
    <n v="21.27"/>
    <n v="8.6700000000000017"/>
    <n v="-12.599999999999998"/>
    <x v="1"/>
    <x v="1"/>
    <x v="5"/>
  </r>
  <r>
    <d v="2020-07-30T00:00:00"/>
    <n v="40613857"/>
    <x v="1"/>
    <x v="1"/>
    <s v="CC0006"/>
    <n v="9.5"/>
    <n v="13.5"/>
    <n v="19.770000000000003"/>
    <n v="22.17"/>
    <n v="2.3999999999999986"/>
    <x v="0"/>
    <x v="0"/>
    <x v="0"/>
  </r>
  <r>
    <d v="2020-07-04T16:39:00"/>
    <n v="15118218"/>
    <x v="3"/>
    <x v="1"/>
    <s v="2K0105"/>
    <n v="3.6"/>
    <n v="8.5"/>
    <n v="24.770000000000003"/>
    <n v="12.07"/>
    <n v="-12.700000000000003"/>
    <x v="1"/>
    <x v="1"/>
    <x v="3"/>
  </r>
  <r>
    <d v="2020-07-02T17:24:00"/>
    <n v="45747193"/>
    <x v="6"/>
    <x v="2"/>
    <s v="CC0006"/>
    <n v="12.5"/>
    <s v="12"/>
    <n v="19.27"/>
    <n v="17.170000000000002"/>
    <n v="-2.0999999999999979"/>
    <x v="1"/>
    <x v="0"/>
    <x v="0"/>
  </r>
  <r>
    <d v="2020-07-10T13:21:00"/>
    <n v="25987798"/>
    <x v="5"/>
    <x v="1"/>
    <s v="CC0005"/>
    <n v="5.51"/>
    <n v="8.5"/>
    <n v="24.770000000000003"/>
    <n v="6.16"/>
    <n v="-18.610000000000003"/>
    <x v="1"/>
    <x v="0"/>
    <x v="0"/>
  </r>
  <r>
    <d v="2020-07-30T00:00:00"/>
    <n v="5119862"/>
    <x v="2"/>
    <x v="3"/>
    <s v=""/>
    <n v="11"/>
    <n v="0"/>
    <n v="21.27"/>
    <n v="8.6700000000000017"/>
    <n v="-12.599999999999998"/>
    <x v="1"/>
    <x v="4"/>
    <x v="6"/>
  </r>
  <r>
    <d v="2020-07-05T00:00:00"/>
    <n v="43407015"/>
    <x v="5"/>
    <x v="0"/>
    <s v="TM0010"/>
    <n v="7.01"/>
    <n v="3.6"/>
    <n v="10.67"/>
    <n v="4.66"/>
    <n v="-6.01"/>
    <x v="1"/>
    <x v="2"/>
    <x v="0"/>
  </r>
  <r>
    <d v="2020-07-30T00:00:00"/>
    <n v="43407015"/>
    <x v="5"/>
    <x v="0"/>
    <s v="CC0007"/>
    <n v="8.5"/>
    <n v="0"/>
    <n v="14.27"/>
    <n v="3.17"/>
    <n v="-11.1"/>
    <x v="1"/>
    <x v="0"/>
    <x v="0"/>
  </r>
  <r>
    <d v="2020-07-30T00:00:00"/>
    <n v="20202707"/>
    <x v="1"/>
    <x v="1"/>
    <s v="2K0605"/>
    <n v="11"/>
    <s v="6"/>
    <n v="27.270000000000003"/>
    <n v="20.67"/>
    <n v="-6.6000000000000014"/>
    <x v="1"/>
    <x v="1"/>
    <x v="5"/>
  </r>
  <r>
    <d v="2020-07-30T00:00:00"/>
    <n v="4613276"/>
    <x v="3"/>
    <x v="4"/>
    <s v="CC0006"/>
    <n v="7.6"/>
    <n v="0"/>
    <n v="18.27"/>
    <n v="8.07"/>
    <n v="-10.199999999999999"/>
    <x v="1"/>
    <x v="0"/>
    <x v="0"/>
  </r>
  <r>
    <d v="2020-07-03T09:08:00"/>
    <n v="14421533"/>
    <x v="6"/>
    <x v="2"/>
    <s v="CC0006"/>
    <n v="12.5"/>
    <s v="12"/>
    <n v="19.27"/>
    <n v="17.170000000000002"/>
    <n v="-2.0999999999999979"/>
    <x v="1"/>
    <x v="0"/>
    <x v="0"/>
  </r>
  <r>
    <d v="2020-07-01T00:00:00"/>
    <n v="9144749"/>
    <x v="0"/>
    <x v="5"/>
    <s v="SAT001"/>
    <n v="14.01"/>
    <n v="0"/>
    <n v="25.27"/>
    <n v="9.6600000000000019"/>
    <n v="-15.609999999999998"/>
    <x v="1"/>
    <x v="3"/>
    <x v="0"/>
  </r>
  <r>
    <d v="2020-07-30T00:00:00"/>
    <n v="45925941"/>
    <x v="2"/>
    <x v="3"/>
    <s v="TM0002"/>
    <n v="9.5"/>
    <s v="3"/>
    <n v="18.27"/>
    <n v="10.170000000000002"/>
    <n v="-8.0999999999999979"/>
    <x v="1"/>
    <x v="2"/>
    <x v="0"/>
  </r>
  <r>
    <d v="2020-07-30T00:00:00"/>
    <n v="45928485"/>
    <x v="1"/>
    <x v="1"/>
    <s v="TM0007"/>
    <n v="6"/>
    <s v="10"/>
    <n v="23.270000000000003"/>
    <n v="25.67"/>
    <n v="2.3999999999999986"/>
    <x v="0"/>
    <x v="2"/>
    <x v="0"/>
  </r>
  <r>
    <d v="2020-07-24T08:43:00"/>
    <n v="33315630"/>
    <x v="4"/>
    <x v="4"/>
    <s v="2K0108"/>
    <n v="12.5"/>
    <n v="8.5"/>
    <n v="9.77"/>
    <n v="15.170000000000002"/>
    <n v="5.4000000000000021"/>
    <x v="0"/>
    <x v="1"/>
    <x v="3"/>
  </r>
  <r>
    <d v="2020-07-20T11:54:00"/>
    <n v="4640164"/>
    <x v="2"/>
    <x v="5"/>
    <s v="2K0817"/>
    <n v="11"/>
    <n v="10.5"/>
    <n v="14.77"/>
    <n v="8.6700000000000017"/>
    <n v="-6.0999999999999979"/>
    <x v="1"/>
    <x v="1"/>
    <x v="4"/>
  </r>
  <r>
    <d v="2020-07-09T00:00:00"/>
    <n v="38601195"/>
    <x v="2"/>
    <x v="3"/>
    <s v="2K0608"/>
    <n v="10.5"/>
    <n v="10.51"/>
    <n v="10.76"/>
    <n v="9.1700000000000017"/>
    <n v="-1.5899999999999981"/>
    <x v="1"/>
    <x v="1"/>
    <x v="3"/>
  </r>
  <r>
    <d v="2020-07-30T00:00:00"/>
    <n v="45809513"/>
    <x v="2"/>
    <x v="3"/>
    <s v="TM0002"/>
    <n v="10.5"/>
    <n v="10.5"/>
    <n v="10.77"/>
    <n v="9.1700000000000017"/>
    <n v="-1.5999999999999979"/>
    <x v="1"/>
    <x v="2"/>
    <x v="0"/>
  </r>
  <r>
    <d v="2020-07-23T00:00:00"/>
    <n v="18580105"/>
    <x v="2"/>
    <x v="3"/>
    <s v="2K061K"/>
    <n v="12.01"/>
    <n v="10.5"/>
    <n v="10.77"/>
    <n v="7.6600000000000019"/>
    <n v="-3.1099999999999977"/>
    <x v="1"/>
    <x v="1"/>
    <x v="5"/>
  </r>
  <r>
    <d v="2020-07-30T00:00:00"/>
    <n v="12792149"/>
    <x v="0"/>
    <x v="5"/>
    <s v="TM0013"/>
    <n v="11"/>
    <s v="13"/>
    <n v="12.27"/>
    <n v="12.670000000000002"/>
    <n v="0.40000000000000213"/>
    <x v="0"/>
    <x v="2"/>
    <x v="0"/>
  </r>
  <r>
    <d v="2020-07-23T18:01:00"/>
    <n v="4698288"/>
    <x v="5"/>
    <x v="4"/>
    <s v="2K0K09"/>
    <n v="7.6"/>
    <n v="7.6"/>
    <n v="10.67"/>
    <n v="4.07"/>
    <n v="-6.6"/>
    <x v="1"/>
    <x v="1"/>
    <x v="1"/>
  </r>
  <r>
    <d v="2020-07-30T00:00:00"/>
    <n v="43971562"/>
    <x v="1"/>
    <x v="1"/>
    <s v="2K061K"/>
    <n v="23.5"/>
    <s v="12"/>
    <n v="21.270000000000003"/>
    <n v="8.1700000000000017"/>
    <n v="-13.100000000000001"/>
    <x v="1"/>
    <x v="1"/>
    <x v="5"/>
  </r>
  <r>
    <d v="2020-07-01T08:16:00"/>
    <n v="14513703"/>
    <x v="4"/>
    <x v="3"/>
    <s v="CC0003"/>
    <n v="13"/>
    <n v="10.5"/>
    <n v="10.77"/>
    <n v="14.670000000000002"/>
    <n v="3.9000000000000021"/>
    <x v="0"/>
    <x v="0"/>
    <x v="0"/>
  </r>
  <r>
    <d v="2020-07-17T16:32:00"/>
    <n v="4557692"/>
    <x v="4"/>
    <x v="3"/>
    <s v="2K0613"/>
    <n v="12.5"/>
    <n v="10.5"/>
    <n v="10.77"/>
    <n v="15.170000000000002"/>
    <n v="4.4000000000000021"/>
    <x v="0"/>
    <x v="1"/>
    <x v="5"/>
  </r>
  <r>
    <d v="2020-07-29T09:36:00"/>
    <n v="45821270"/>
    <x v="5"/>
    <x v="0"/>
    <s v="2K0817"/>
    <n v="7.6"/>
    <n v="5.51"/>
    <n v="8.76"/>
    <n v="4.07"/>
    <n v="-4.6899999999999995"/>
    <x v="1"/>
    <x v="1"/>
    <x v="4"/>
  </r>
  <r>
    <d v="2020-07-08T17:40:00"/>
    <n v="4623886"/>
    <x v="1"/>
    <x v="0"/>
    <s v="2K0105"/>
    <n v="23.5"/>
    <n v="3.6"/>
    <n v="10.67"/>
    <n v="8.1700000000000017"/>
    <n v="-2.4999999999999982"/>
    <x v="1"/>
    <x v="1"/>
    <x v="3"/>
  </r>
  <r>
    <d v="2020-07-02T10:44:00"/>
    <n v="37055748"/>
    <x v="1"/>
    <x v="5"/>
    <s v="CC0006"/>
    <n v="11"/>
    <n v="3.6"/>
    <n v="21.669999999999998"/>
    <n v="20.67"/>
    <n v="-0.99999999999999645"/>
    <x v="1"/>
    <x v="0"/>
    <x v="0"/>
  </r>
  <r>
    <d v="2020-07-30T00:00:00"/>
    <n v="4717226"/>
    <x v="1"/>
    <x v="1"/>
    <s v="TM0007"/>
    <n v="12"/>
    <n v="15.5"/>
    <n v="17.770000000000003"/>
    <n v="19.670000000000002"/>
    <n v="1.8999999999999986"/>
    <x v="0"/>
    <x v="2"/>
    <x v="0"/>
  </r>
  <r>
    <d v="2020-07-30T00:00:00"/>
    <n v="45551143"/>
    <x v="3"/>
    <x v="4"/>
    <s v="CC0007"/>
    <n v="7.6"/>
    <n v="0"/>
    <n v="18.27"/>
    <n v="8.07"/>
    <n v="-10.199999999999999"/>
    <x v="1"/>
    <x v="0"/>
    <x v="0"/>
  </r>
  <r>
    <d v="2020-07-30T00:00:00"/>
    <n v="33166220"/>
    <x v="6"/>
    <x v="6"/>
    <s v="2K081K"/>
    <n v="13"/>
    <n v="1.65"/>
    <n v="29.62"/>
    <n v="16.670000000000002"/>
    <n v="-12.95"/>
    <x v="1"/>
    <x v="1"/>
    <x v="4"/>
  </r>
  <r>
    <d v="2020-07-30T00:00:00"/>
    <n v="4880296"/>
    <x v="1"/>
    <x v="1"/>
    <s v="TM0002"/>
    <n v="8.5"/>
    <s v="13"/>
    <n v="20.270000000000003"/>
    <n v="23.17"/>
    <n v="2.8999999999999986"/>
    <x v="0"/>
    <x v="2"/>
    <x v="0"/>
  </r>
  <r>
    <d v="2020-07-30T00:00:00"/>
    <n v="20716229"/>
    <x v="0"/>
    <x v="5"/>
    <s v="CC0007"/>
    <n v="12"/>
    <n v="10.5"/>
    <n v="14.77"/>
    <n v="11.670000000000002"/>
    <n v="-3.0999999999999979"/>
    <x v="1"/>
    <x v="0"/>
    <x v="0"/>
  </r>
  <r>
    <d v="2020-07-17T15:44:00"/>
    <n v="45780984"/>
    <x v="3"/>
    <x v="0"/>
    <s v="2K0812"/>
    <n v="7.5"/>
    <n v="7.5"/>
    <n v="6.77"/>
    <n v="8.17"/>
    <n v="1.4000000000000004"/>
    <x v="0"/>
    <x v="1"/>
    <x v="3"/>
  </r>
  <r>
    <d v="2020-07-03T10:42:00"/>
    <n v="4391139"/>
    <x v="6"/>
    <x v="2"/>
    <s v="CC0006"/>
    <n v="12.5"/>
    <s v="12"/>
    <n v="19.27"/>
    <n v="17.170000000000002"/>
    <n v="-2.0999999999999979"/>
    <x v="1"/>
    <x v="0"/>
    <x v="0"/>
  </r>
  <r>
    <d v="2020-07-30T00:00:00"/>
    <n v="4749737"/>
    <x v="4"/>
    <x v="2"/>
    <s v="2K0812"/>
    <n v="13.5"/>
    <n v="3.6"/>
    <n v="27.669999999999998"/>
    <n v="14.170000000000002"/>
    <n v="-13.499999999999996"/>
    <x v="1"/>
    <x v="1"/>
    <x v="3"/>
  </r>
  <r>
    <d v="2020-07-11T18:01:00"/>
    <n v="43471661"/>
    <x v="2"/>
    <x v="0"/>
    <s v="2K0816"/>
    <n v="14.5"/>
    <n v="3.6"/>
    <n v="10.67"/>
    <n v="5.1700000000000017"/>
    <n v="-5.4999999999999982"/>
    <x v="1"/>
    <x v="1"/>
    <x v="4"/>
  </r>
  <r>
    <d v="2020-07-30T00:00:00"/>
    <n v="4776727"/>
    <x v="3"/>
    <x v="4"/>
    <s v="2K0103"/>
    <n v="7.6"/>
    <n v="0"/>
    <n v="18.27"/>
    <n v="8.07"/>
    <n v="-10.199999999999999"/>
    <x v="1"/>
    <x v="1"/>
    <x v="3"/>
  </r>
  <r>
    <d v="2020-07-11T13:31:00"/>
    <n v="18550095"/>
    <x v="4"/>
    <x v="3"/>
    <s v="2K0502"/>
    <n v="12.5"/>
    <s v="10"/>
    <n v="11.27"/>
    <n v="15.170000000000002"/>
    <n v="3.9000000000000021"/>
    <x v="0"/>
    <x v="1"/>
    <x v="4"/>
  </r>
  <r>
    <d v="2020-07-30T00:00:00"/>
    <n v="45779087"/>
    <x v="5"/>
    <x v="0"/>
    <s v="CC0005"/>
    <n v="7.6"/>
    <n v="0"/>
    <n v="14.27"/>
    <n v="4.07"/>
    <n v="-10.199999999999999"/>
    <x v="1"/>
    <x v="0"/>
    <x v="0"/>
  </r>
  <r>
    <d v="2020-07-29T18:13:00"/>
    <n v="15118218"/>
    <x v="1"/>
    <x v="4"/>
    <s v="2K0105"/>
    <n v="23.5"/>
    <n v="3.6"/>
    <n v="14.67"/>
    <n v="8.1700000000000017"/>
    <n v="-6.4999999999999982"/>
    <x v="1"/>
    <x v="1"/>
    <x v="3"/>
  </r>
  <r>
    <d v="2020-07-09T10:04:00"/>
    <n v="45959914"/>
    <x v="3"/>
    <x v="0"/>
    <s v="2K0105"/>
    <n v="3.6"/>
    <n v="3.6"/>
    <n v="10.67"/>
    <n v="12.07"/>
    <n v="1.4000000000000004"/>
    <x v="0"/>
    <x v="1"/>
    <x v="3"/>
  </r>
  <r>
    <d v="2020-07-01T17:01:00"/>
    <n v="44845741"/>
    <x v="4"/>
    <x v="5"/>
    <s v="2K0108"/>
    <n v="13"/>
    <n v="11.5"/>
    <n v="13.77"/>
    <n v="14.670000000000002"/>
    <n v="0.90000000000000213"/>
    <x v="0"/>
    <x v="1"/>
    <x v="3"/>
  </r>
  <r>
    <d v="2020-07-24T09:07:00"/>
    <n v="25659861"/>
    <x v="0"/>
    <x v="2"/>
    <s v="TM0007"/>
    <n v="12.5"/>
    <n v="12.5"/>
    <n v="18.77"/>
    <n v="11.170000000000002"/>
    <n v="-7.5999999999999979"/>
    <x v="1"/>
    <x v="2"/>
    <x v="0"/>
  </r>
  <r>
    <d v="2020-07-01T12:04:00"/>
    <n v="26469531"/>
    <x v="6"/>
    <x v="2"/>
    <s v="CC0004"/>
    <n v="12.5"/>
    <n v="3.6"/>
    <n v="27.669999999999998"/>
    <n v="17.170000000000002"/>
    <n v="-10.499999999999996"/>
    <x v="1"/>
    <x v="0"/>
    <x v="0"/>
  </r>
  <r>
    <d v="2020-07-20T21:49:00"/>
    <n v="4880296"/>
    <x v="1"/>
    <x v="0"/>
    <s v="2K0211"/>
    <n v="23.5"/>
    <n v="3.6"/>
    <n v="10.67"/>
    <n v="8.1700000000000017"/>
    <n v="-2.4999999999999982"/>
    <x v="1"/>
    <x v="1"/>
    <x v="2"/>
  </r>
  <r>
    <d v="2020-07-30T00:00:00"/>
    <n v="25160946"/>
    <x v="2"/>
    <x v="3"/>
    <s v="2K0211"/>
    <n v="13.5"/>
    <n v="0"/>
    <n v="21.27"/>
    <n v="6.1700000000000017"/>
    <n v="-15.099999999999998"/>
    <x v="1"/>
    <x v="1"/>
    <x v="2"/>
  </r>
  <r>
    <d v="2020-07-25T15:05:00"/>
    <n v="38066080"/>
    <x v="5"/>
    <x v="3"/>
    <s v="2K0108"/>
    <n v="5.51"/>
    <n v="10.5"/>
    <n v="10.77"/>
    <n v="6.16"/>
    <n v="-4.6099999999999994"/>
    <x v="1"/>
    <x v="1"/>
    <x v="3"/>
  </r>
  <r>
    <d v="2020-07-03T00:00:00"/>
    <n v="14163314"/>
    <x v="1"/>
    <x v="1"/>
    <s v="CC0005"/>
    <n v="11"/>
    <s v="12"/>
    <n v="21.270000000000003"/>
    <n v="20.67"/>
    <n v="-0.60000000000000142"/>
    <x v="1"/>
    <x v="0"/>
    <x v="0"/>
  </r>
  <r>
    <d v="2020-07-02T10:49:00"/>
    <n v="17482614"/>
    <x v="2"/>
    <x v="0"/>
    <s v="2K060K"/>
    <n v="11.51"/>
    <n v="3.6"/>
    <n v="10.67"/>
    <n v="8.1600000000000019"/>
    <n v="-2.509999999999998"/>
    <x v="1"/>
    <x v="1"/>
    <x v="5"/>
  </r>
  <r>
    <d v="2020-07-10T11:38:00"/>
    <n v="11609234"/>
    <x v="1"/>
    <x v="5"/>
    <s v="2K0K12"/>
    <n v="11"/>
    <n v="10.5"/>
    <n v="14.77"/>
    <n v="20.67"/>
    <n v="5.9000000000000021"/>
    <x v="0"/>
    <x v="1"/>
    <x v="1"/>
  </r>
  <r>
    <d v="2020-07-08T15:49:00"/>
    <n v="44291243"/>
    <x v="3"/>
    <x v="2"/>
    <s v="TM0007"/>
    <n v="8.5"/>
    <s v="12"/>
    <n v="19.27"/>
    <n v="7.17"/>
    <n v="-12.1"/>
    <x v="1"/>
    <x v="2"/>
    <x v="0"/>
  </r>
  <r>
    <d v="2020-07-25T14:36:00"/>
    <n v="30487586"/>
    <x v="1"/>
    <x v="3"/>
    <s v="CC0003"/>
    <n v="0"/>
    <n v="0"/>
    <n v="21.27"/>
    <n v="31.67"/>
    <n v="10.400000000000002"/>
    <x v="0"/>
    <x v="0"/>
    <x v="0"/>
  </r>
  <r>
    <d v="2020-07-30T00:00:00"/>
    <n v="4501557"/>
    <x v="4"/>
    <x v="2"/>
    <s v="TM0002"/>
    <n v="13.5"/>
    <n v="13.5"/>
    <n v="17.77"/>
    <n v="14.170000000000002"/>
    <n v="-3.5999999999999979"/>
    <x v="1"/>
    <x v="2"/>
    <x v="0"/>
  </r>
  <r>
    <d v="2020-07-09T15:44:00"/>
    <n v="25286368"/>
    <x v="4"/>
    <x v="3"/>
    <s v="CC0004"/>
    <n v="12.5"/>
    <n v="11.51"/>
    <n v="9.76"/>
    <n v="15.170000000000002"/>
    <n v="5.4100000000000019"/>
    <x v="0"/>
    <x v="0"/>
    <x v="0"/>
  </r>
  <r>
    <d v="2020-07-18T12:24:00"/>
    <n v="24996577"/>
    <x v="2"/>
    <x v="5"/>
    <s v="TM0002"/>
    <n v="12.01"/>
    <s v="11"/>
    <n v="14.27"/>
    <n v="7.6600000000000019"/>
    <n v="-6.6099999999999977"/>
    <x v="1"/>
    <x v="2"/>
    <x v="0"/>
  </r>
  <r>
    <d v="2020-07-02T11:04:00"/>
    <n v="32373317"/>
    <x v="4"/>
    <x v="5"/>
    <s v="CC0006"/>
    <n v="13"/>
    <n v="11.5"/>
    <n v="13.77"/>
    <n v="14.670000000000002"/>
    <n v="0.90000000000000213"/>
    <x v="0"/>
    <x v="0"/>
    <x v="0"/>
  </r>
  <r>
    <d v="2020-07-30T00:00:00"/>
    <n v="39977196"/>
    <x v="1"/>
    <x v="1"/>
    <s v="TM0013"/>
    <n v="6"/>
    <s v="10"/>
    <n v="23.270000000000003"/>
    <n v="25.67"/>
    <n v="2.3999999999999986"/>
    <x v="0"/>
    <x v="2"/>
    <x v="0"/>
  </r>
  <r>
    <d v="2020-07-30T00:00:00"/>
    <n v="39914424"/>
    <x v="6"/>
    <x v="6"/>
    <s v="TM0002"/>
    <n v="12"/>
    <n v="5.15"/>
    <n v="26.119999999999997"/>
    <n v="17.670000000000002"/>
    <n v="-8.4499999999999957"/>
    <x v="1"/>
    <x v="2"/>
    <x v="0"/>
  </r>
  <r>
    <d v="2020-07-08T11:59:00"/>
    <n v="44667078"/>
    <x v="0"/>
    <x v="3"/>
    <s v="CC0003"/>
    <n v="12"/>
    <n v="10.5"/>
    <n v="10.77"/>
    <n v="11.670000000000002"/>
    <n v="0.90000000000000213"/>
    <x v="0"/>
    <x v="0"/>
    <x v="0"/>
  </r>
  <r>
    <d v="2020-07-30T00:00:00"/>
    <n v="41665677"/>
    <x v="5"/>
    <x v="0"/>
    <s v="CC0005"/>
    <n v="7.6"/>
    <n v="0"/>
    <n v="14.27"/>
    <n v="4.07"/>
    <n v="-10.199999999999999"/>
    <x v="1"/>
    <x v="0"/>
    <x v="0"/>
  </r>
  <r>
    <d v="2020-07-18T10:54:00"/>
    <n v="45957809"/>
    <x v="2"/>
    <x v="1"/>
    <s v="2K0K01"/>
    <n v="11"/>
    <s v="6"/>
    <n v="27.270000000000003"/>
    <n v="8.6700000000000017"/>
    <n v="-18.600000000000001"/>
    <x v="1"/>
    <x v="1"/>
    <x v="1"/>
  </r>
  <r>
    <d v="2020-07-23T00:00:00"/>
    <n v="24178464"/>
    <x v="2"/>
    <x v="3"/>
    <s v="2K061K"/>
    <n v="12.01"/>
    <n v="10.5"/>
    <n v="10.77"/>
    <n v="7.6600000000000019"/>
    <n v="-3.1099999999999977"/>
    <x v="1"/>
    <x v="1"/>
    <x v="5"/>
  </r>
  <r>
    <d v="2020-07-22T00:00:00"/>
    <n v="14085013"/>
    <x v="1"/>
    <x v="1"/>
    <s v="2K0703"/>
    <n v="16.510000000000002"/>
    <n v="9.5"/>
    <n v="23.770000000000003"/>
    <n v="15.16"/>
    <n v="-8.610000000000003"/>
    <x v="1"/>
    <x v="1"/>
    <x v="1"/>
  </r>
  <r>
    <d v="2020-07-25T13:50:00"/>
    <n v="44668745"/>
    <x v="2"/>
    <x v="0"/>
    <s v="2K0816"/>
    <n v="14.5"/>
    <n v="3.6"/>
    <n v="10.67"/>
    <n v="5.1700000000000017"/>
    <n v="-5.4999999999999982"/>
    <x v="1"/>
    <x v="1"/>
    <x v="4"/>
  </r>
  <r>
    <d v="2020-07-18T13:59:00"/>
    <n v="4391779"/>
    <x v="2"/>
    <x v="2"/>
    <s v="TM0007"/>
    <n v="11"/>
    <n v="13.5"/>
    <n v="17.77"/>
    <n v="8.6700000000000017"/>
    <n v="-9.0999999999999979"/>
    <x v="1"/>
    <x v="2"/>
    <x v="0"/>
  </r>
  <r>
    <d v="2020-07-30T00:00:00"/>
    <n v="4575736"/>
    <x v="4"/>
    <x v="2"/>
    <s v="TM0007"/>
    <n v="12.5"/>
    <s v="12"/>
    <n v="19.27"/>
    <n v="15.170000000000002"/>
    <n v="-4.0999999999999979"/>
    <x v="1"/>
    <x v="2"/>
    <x v="0"/>
  </r>
  <r>
    <d v="2020-07-30T00:00:00"/>
    <n v="5554169"/>
    <x v="4"/>
    <x v="2"/>
    <s v="TM0013"/>
    <n v="13.5"/>
    <s v="13"/>
    <n v="18.27"/>
    <n v="14.170000000000002"/>
    <n v="-4.0999999999999979"/>
    <x v="1"/>
    <x v="2"/>
    <x v="0"/>
  </r>
  <r>
    <d v="2020-07-30T00:00:00"/>
    <n v="45754348"/>
    <x v="1"/>
    <x v="1"/>
    <s v="TM0002"/>
    <n v="9.5"/>
    <s v="14"/>
    <n v="19.270000000000003"/>
    <n v="22.17"/>
    <n v="2.8999999999999986"/>
    <x v="0"/>
    <x v="2"/>
    <x v="0"/>
  </r>
  <r>
    <d v="2020-07-29T15:51:00"/>
    <n v="45713963"/>
    <x v="1"/>
    <x v="0"/>
    <s v="2K0220"/>
    <n v="23.5"/>
    <n v="3.6"/>
    <n v="10.67"/>
    <n v="8.1700000000000017"/>
    <n v="-2.4999999999999982"/>
    <x v="1"/>
    <x v="1"/>
    <x v="2"/>
  </r>
  <r>
    <d v="2020-07-24T16:10:00"/>
    <n v="11269189"/>
    <x v="4"/>
    <x v="4"/>
    <s v="2K0815"/>
    <n v="12.5"/>
    <n v="8.5"/>
    <n v="9.77"/>
    <n v="15.170000000000002"/>
    <n v="5.4000000000000021"/>
    <x v="0"/>
    <x v="1"/>
    <x v="4"/>
  </r>
  <r>
    <d v="2020-07-16T11:28:00"/>
    <n v="7938348"/>
    <x v="2"/>
    <x v="2"/>
    <s v="2K0802"/>
    <n v="11.51"/>
    <n v="12.5"/>
    <n v="18.77"/>
    <n v="8.1600000000000019"/>
    <n v="-10.609999999999998"/>
    <x v="1"/>
    <x v="1"/>
    <x v="4"/>
  </r>
  <r>
    <d v="2020-07-12T15:51:00"/>
    <n v="40711829"/>
    <x v="4"/>
    <x v="5"/>
    <s v="CC0007"/>
    <n v="13.5"/>
    <n v="11.5"/>
    <n v="13.77"/>
    <n v="14.170000000000002"/>
    <n v="0.40000000000000213"/>
    <x v="0"/>
    <x v="0"/>
    <x v="0"/>
  </r>
  <r>
    <d v="2020-07-03T09:11:00"/>
    <n v="44512662"/>
    <x v="2"/>
    <x v="6"/>
    <s v="2K0K12"/>
    <n v="11"/>
    <n v="12.5"/>
    <n v="18.77"/>
    <n v="8.6700000000000017"/>
    <n v="-10.099999999999998"/>
    <x v="1"/>
    <x v="1"/>
    <x v="1"/>
  </r>
  <r>
    <d v="2020-07-30T00:00:00"/>
    <n v="4575736"/>
    <x v="0"/>
    <x v="5"/>
    <s v="TM0007"/>
    <n v="11"/>
    <s v="9"/>
    <n v="16.27"/>
    <n v="12.670000000000002"/>
    <n v="-3.5999999999999979"/>
    <x v="1"/>
    <x v="2"/>
    <x v="0"/>
  </r>
  <r>
    <d v="2020-07-17T12:24:00"/>
    <n v="43060051"/>
    <x v="2"/>
    <x v="1"/>
    <s v="TM0002"/>
    <n v="11.51"/>
    <n v="15.5"/>
    <n v="17.770000000000003"/>
    <n v="8.1600000000000019"/>
    <n v="-9.6100000000000012"/>
    <x v="1"/>
    <x v="2"/>
    <x v="0"/>
  </r>
  <r>
    <d v="2020-07-05T14:43:00"/>
    <n v="45855299"/>
    <x v="1"/>
    <x v="0"/>
    <s v="2K0K12"/>
    <n v="0"/>
    <n v="0"/>
    <n v="14.27"/>
    <n v="31.67"/>
    <n v="17.400000000000002"/>
    <x v="0"/>
    <x v="1"/>
    <x v="1"/>
  </r>
  <r>
    <d v="2020-07-30T00:00:00"/>
    <n v="35974138"/>
    <x v="2"/>
    <x v="3"/>
    <s v="2K0K13"/>
    <n v="9.5"/>
    <n v="5.51"/>
    <n v="15.76"/>
    <n v="10.170000000000002"/>
    <n v="-5.5899999999999981"/>
    <x v="1"/>
    <x v="1"/>
    <x v="1"/>
  </r>
  <r>
    <d v="2020-07-30T00:00:00"/>
    <n v="42406535"/>
    <x v="5"/>
    <x v="0"/>
    <s v="2K0602"/>
    <n v="0"/>
    <n v="0"/>
    <n v="14.27"/>
    <n v="11.67"/>
    <n v="-2.5999999999999996"/>
    <x v="1"/>
    <x v="1"/>
    <x v="5"/>
  </r>
  <r>
    <d v="2020-07-30T00:00:00"/>
    <n v="45833122"/>
    <x v="4"/>
    <x v="2"/>
    <s v="TM0002"/>
    <n v="13.5"/>
    <s v="13"/>
    <n v="18.27"/>
    <n v="14.170000000000002"/>
    <n v="-4.0999999999999979"/>
    <x v="1"/>
    <x v="2"/>
    <x v="0"/>
  </r>
  <r>
    <d v="2020-07-15T13:13:00"/>
    <n v="4672341"/>
    <x v="0"/>
    <x v="0"/>
    <s v="2K060K"/>
    <n v="11"/>
    <n v="3.6"/>
    <n v="10.67"/>
    <n v="12.670000000000002"/>
    <n v="2.0000000000000018"/>
    <x v="0"/>
    <x v="1"/>
    <x v="5"/>
  </r>
  <r>
    <d v="2020-07-02T13:24:00"/>
    <n v="45694895"/>
    <x v="3"/>
    <x v="1"/>
    <s v="2K0103"/>
    <n v="3.6"/>
    <s v="12"/>
    <n v="21.270000000000003"/>
    <n v="12.07"/>
    <n v="-9.2000000000000028"/>
    <x v="1"/>
    <x v="1"/>
    <x v="3"/>
  </r>
  <r>
    <d v="2020-07-15T13:56:00"/>
    <n v="42627300"/>
    <x v="4"/>
    <x v="3"/>
    <s v="CC0006"/>
    <n v="13.5"/>
    <n v="10.5"/>
    <n v="10.77"/>
    <n v="14.170000000000002"/>
    <n v="3.4000000000000021"/>
    <x v="0"/>
    <x v="0"/>
    <x v="0"/>
  </r>
  <r>
    <d v="2020-07-30T00:00:00"/>
    <n v="34411234"/>
    <x v="6"/>
    <x v="6"/>
    <s v="TM0007"/>
    <n v="12"/>
    <s v="13"/>
    <n v="18.27"/>
    <n v="17.670000000000002"/>
    <n v="-0.59999999999999787"/>
    <x v="1"/>
    <x v="2"/>
    <x v="0"/>
  </r>
  <r>
    <d v="2020-07-30T00:00:00"/>
    <n v="36451004"/>
    <x v="4"/>
    <x v="2"/>
    <s v="TM0007"/>
    <n v="13.5"/>
    <s v="13"/>
    <n v="18.27"/>
    <n v="14.170000000000002"/>
    <n v="-4.0999999999999979"/>
    <x v="1"/>
    <x v="2"/>
    <x v="0"/>
  </r>
  <r>
    <d v="2020-07-30T00:00:00"/>
    <n v="14108270"/>
    <x v="1"/>
    <x v="1"/>
    <s v="TM0002"/>
    <n v="6"/>
    <s v="5"/>
    <n v="28.270000000000003"/>
    <n v="25.67"/>
    <n v="-2.6000000000000014"/>
    <x v="1"/>
    <x v="2"/>
    <x v="0"/>
  </r>
  <r>
    <d v="2020-07-09T16:03:00"/>
    <n v="25278153"/>
    <x v="4"/>
    <x v="5"/>
    <s v="2K0815"/>
    <n v="13.5"/>
    <n v="11.5"/>
    <n v="13.77"/>
    <n v="14.170000000000002"/>
    <n v="0.40000000000000213"/>
    <x v="0"/>
    <x v="1"/>
    <x v="4"/>
  </r>
  <r>
    <d v="2020-07-10T10:43:00"/>
    <n v="45830204"/>
    <x v="1"/>
    <x v="6"/>
    <s v="CC0007"/>
    <n v="12"/>
    <n v="11.5"/>
    <n v="19.77"/>
    <n v="19.670000000000002"/>
    <n v="-9.9999999999997868E-2"/>
    <x v="1"/>
    <x v="0"/>
    <x v="0"/>
  </r>
  <r>
    <d v="2020-07-01T00:00:00"/>
    <n v="40342374"/>
    <x v="0"/>
    <x v="5"/>
    <s v="SAT001"/>
    <n v="14.01"/>
    <n v="0"/>
    <n v="25.27"/>
    <n v="9.6600000000000019"/>
    <n v="-15.609999999999998"/>
    <x v="1"/>
    <x v="3"/>
    <x v="0"/>
  </r>
  <r>
    <d v="2020-07-12T15:36:00"/>
    <n v="35096521"/>
    <x v="1"/>
    <x v="3"/>
    <s v="2K070K"/>
    <n v="23.5"/>
    <n v="10.5"/>
    <n v="10.77"/>
    <n v="8.1700000000000017"/>
    <n v="-2.5999999999999979"/>
    <x v="1"/>
    <x v="1"/>
    <x v="1"/>
  </r>
  <r>
    <d v="2020-07-30T00:00:00"/>
    <n v="4405638"/>
    <x v="1"/>
    <x v="1"/>
    <s v="2K0703"/>
    <n v="6"/>
    <s v="10"/>
    <n v="23.270000000000003"/>
    <n v="25.67"/>
    <n v="2.3999999999999986"/>
    <x v="0"/>
    <x v="1"/>
    <x v="1"/>
  </r>
  <r>
    <d v="2020-07-23T13:15:00"/>
    <n v="45852993"/>
    <x v="0"/>
    <x v="0"/>
    <s v="2K0218"/>
    <n v="11"/>
    <n v="3.6"/>
    <n v="10.67"/>
    <n v="12.670000000000002"/>
    <n v="2.0000000000000018"/>
    <x v="0"/>
    <x v="1"/>
    <x v="2"/>
  </r>
  <r>
    <d v="2020-07-29T08:27:00"/>
    <n v="9469149"/>
    <x v="4"/>
    <x v="5"/>
    <s v="CC0003"/>
    <n v="12.5"/>
    <n v="11.5"/>
    <n v="13.77"/>
    <n v="15.170000000000002"/>
    <n v="1.4000000000000021"/>
    <x v="0"/>
    <x v="0"/>
    <x v="0"/>
  </r>
  <r>
    <d v="2020-07-31T00:00:00"/>
    <n v="37004093"/>
    <x v="0"/>
    <x v="3"/>
    <s v="CC0007"/>
    <n v="12"/>
    <n v="10.5"/>
    <n v="10.77"/>
    <n v="11.670000000000002"/>
    <n v="0.90000000000000213"/>
    <x v="0"/>
    <x v="0"/>
    <x v="0"/>
  </r>
  <r>
    <d v="2020-07-28T18:12:00"/>
    <n v="38845495"/>
    <x v="4"/>
    <x v="5"/>
    <s v="2K0218"/>
    <n v="13.5"/>
    <n v="11.5"/>
    <n v="13.77"/>
    <n v="14.170000000000002"/>
    <n v="0.40000000000000213"/>
    <x v="0"/>
    <x v="1"/>
    <x v="2"/>
  </r>
  <r>
    <d v="2020-07-29T00:00:00"/>
    <n v="45853875"/>
    <x v="1"/>
    <x v="1"/>
    <s v="TM0002"/>
    <n v="12"/>
    <s v="12"/>
    <n v="21.270000000000003"/>
    <n v="19.670000000000002"/>
    <n v="-1.6000000000000014"/>
    <x v="1"/>
    <x v="2"/>
    <x v="0"/>
  </r>
  <r>
    <d v="2020-07-30T00:00:00"/>
    <n v="4628871"/>
    <x v="6"/>
    <x v="6"/>
    <s v="TM0013"/>
    <n v="13"/>
    <n v="6.15"/>
    <n v="25.119999999999997"/>
    <n v="16.670000000000002"/>
    <n v="-8.4499999999999957"/>
    <x v="1"/>
    <x v="2"/>
    <x v="0"/>
  </r>
  <r>
    <d v="2020-07-30T00:00:00"/>
    <n v="34640668"/>
    <x v="0"/>
    <x v="5"/>
    <s v="2K0112"/>
    <n v="11"/>
    <n v="1.5"/>
    <n v="23.77"/>
    <n v="12.670000000000002"/>
    <n v="-11.099999999999998"/>
    <x v="1"/>
    <x v="1"/>
    <x v="3"/>
  </r>
  <r>
    <d v="2020-07-30T00:00:00"/>
    <n v="45903105"/>
    <x v="4"/>
    <x v="2"/>
    <s v="2K0K12"/>
    <n v="13.5"/>
    <s v="11"/>
    <n v="20.27"/>
    <n v="14.170000000000002"/>
    <n v="-6.0999999999999979"/>
    <x v="1"/>
    <x v="1"/>
    <x v="1"/>
  </r>
  <r>
    <d v="2020-07-22T14:26:00"/>
    <n v="43409113"/>
    <x v="0"/>
    <x v="0"/>
    <s v="2K0K12"/>
    <n v="11"/>
    <n v="3.6"/>
    <n v="10.67"/>
    <n v="12.670000000000002"/>
    <n v="2.0000000000000018"/>
    <x v="0"/>
    <x v="1"/>
    <x v="1"/>
  </r>
  <r>
    <d v="2020-07-10T16:04:00"/>
    <n v="4681824"/>
    <x v="0"/>
    <x v="4"/>
    <s v="2K0816"/>
    <n v="11"/>
    <n v="3.6"/>
    <n v="14.67"/>
    <n v="12.670000000000002"/>
    <n v="-1.9999999999999982"/>
    <x v="1"/>
    <x v="1"/>
    <x v="4"/>
  </r>
  <r>
    <d v="2020-07-25T17:16:00"/>
    <n v="8894397"/>
    <x v="3"/>
    <x v="1"/>
    <s v="2K0105"/>
    <n v="8.51"/>
    <n v="7.5"/>
    <n v="25.770000000000003"/>
    <n v="7.16"/>
    <n v="-18.610000000000003"/>
    <x v="1"/>
    <x v="1"/>
    <x v="3"/>
  </r>
  <r>
    <d v="2020-07-23T08:29:00"/>
    <n v="15778045"/>
    <x v="1"/>
    <x v="0"/>
    <s v="CC0004"/>
    <n v="12"/>
    <n v="3.6"/>
    <n v="10.67"/>
    <n v="19.670000000000002"/>
    <n v="9.0000000000000018"/>
    <x v="0"/>
    <x v="0"/>
    <x v="0"/>
  </r>
  <r>
    <d v="2020-07-05T14:47:00"/>
    <n v="45894623"/>
    <x v="4"/>
    <x v="5"/>
    <s v="2K0502"/>
    <n v="12.5"/>
    <n v="9.5"/>
    <n v="15.77"/>
    <n v="15.170000000000002"/>
    <n v="-0.59999999999999787"/>
    <x v="1"/>
    <x v="1"/>
    <x v="4"/>
  </r>
  <r>
    <d v="2020-07-27T20:38:00"/>
    <n v="4844817"/>
    <x v="3"/>
    <x v="1"/>
    <s v="CC0005"/>
    <n v="3.6"/>
    <n v="3.6"/>
    <n v="29.67"/>
    <n v="12.07"/>
    <n v="-17.600000000000001"/>
    <x v="1"/>
    <x v="0"/>
    <x v="0"/>
  </r>
  <r>
    <d v="2020-07-31T00:00:00"/>
    <n v="39701668"/>
    <x v="3"/>
    <x v="5"/>
    <s v="2K0703"/>
    <n v="8.51"/>
    <n v="11.5"/>
    <n v="13.77"/>
    <n v="7.16"/>
    <n v="-6.6099999999999994"/>
    <x v="1"/>
    <x v="1"/>
    <x v="1"/>
  </r>
  <r>
    <d v="2020-07-30T00:00:00"/>
    <n v="45759915"/>
    <x v="2"/>
    <x v="3"/>
    <s v="2K0802"/>
    <n v="9.5"/>
    <s v="9"/>
    <n v="12.27"/>
    <n v="10.170000000000002"/>
    <n v="-2.0999999999999979"/>
    <x v="1"/>
    <x v="1"/>
    <x v="4"/>
  </r>
  <r>
    <d v="2020-07-30T00:00:00"/>
    <n v="42946971"/>
    <x v="4"/>
    <x v="2"/>
    <s v="TM0007"/>
    <n v="12.5"/>
    <n v="13.5"/>
    <n v="17.77"/>
    <n v="15.170000000000002"/>
    <n v="-2.5999999999999979"/>
    <x v="1"/>
    <x v="2"/>
    <x v="0"/>
  </r>
  <r>
    <d v="2020-07-15T12:54:00"/>
    <n v="6669782"/>
    <x v="4"/>
    <x v="4"/>
    <s v="2K0502"/>
    <n v="3.6"/>
    <n v="3.6"/>
    <n v="14.67"/>
    <n v="24.07"/>
    <n v="9.4"/>
    <x v="0"/>
    <x v="1"/>
    <x v="4"/>
  </r>
  <r>
    <d v="2020-07-05T15:06:00"/>
    <n v="45829552"/>
    <x v="3"/>
    <x v="6"/>
    <s v="CC0005"/>
    <n v="3.6"/>
    <s v="12"/>
    <n v="19.27"/>
    <n v="12.07"/>
    <n v="-7.1999999999999993"/>
    <x v="1"/>
    <x v="0"/>
    <x v="0"/>
  </r>
  <r>
    <d v="2020-07-13T14:28:00"/>
    <n v="45709103"/>
    <x v="2"/>
    <x v="4"/>
    <s v="2K0613"/>
    <n v="11.51"/>
    <n v="7.51"/>
    <n v="10.76"/>
    <n v="8.1600000000000019"/>
    <n v="-2.5999999999999979"/>
    <x v="1"/>
    <x v="1"/>
    <x v="5"/>
  </r>
  <r>
    <d v="2020-07-03T13:44:00"/>
    <n v="6501773"/>
    <x v="1"/>
    <x v="4"/>
    <s v="2K061K"/>
    <n v="23.5"/>
    <n v="3.6"/>
    <n v="14.67"/>
    <n v="8.1700000000000017"/>
    <n v="-6.4999999999999982"/>
    <x v="1"/>
    <x v="1"/>
    <x v="5"/>
  </r>
  <r>
    <d v="2020-07-30T00:00:00"/>
    <n v="44073469"/>
    <x v="2"/>
    <x v="3"/>
    <s v="TM0010"/>
    <n v="10.6"/>
    <n v="0"/>
    <n v="21.27"/>
    <n v="9.0700000000000021"/>
    <n v="-12.199999999999998"/>
    <x v="1"/>
    <x v="2"/>
    <x v="0"/>
  </r>
  <r>
    <d v="2020-07-01T12:11:00"/>
    <n v="43312192"/>
    <x v="1"/>
    <x v="5"/>
    <s v="CC0006"/>
    <n v="12"/>
    <n v="11.5"/>
    <n v="13.77"/>
    <n v="19.670000000000002"/>
    <n v="5.9000000000000021"/>
    <x v="0"/>
    <x v="0"/>
    <x v="0"/>
  </r>
  <r>
    <d v="2020-07-02T16:04:00"/>
    <n v="45954180"/>
    <x v="4"/>
    <x v="5"/>
    <s v="CC0004"/>
    <n v="13"/>
    <n v="9.5"/>
    <n v="15.77"/>
    <n v="14.670000000000002"/>
    <n v="-1.0999999999999979"/>
    <x v="1"/>
    <x v="0"/>
    <x v="0"/>
  </r>
  <r>
    <d v="2020-07-30T00:00:00"/>
    <n v="45745157"/>
    <x v="1"/>
    <x v="1"/>
    <s v="TM0002"/>
    <n v="12"/>
    <s v="15"/>
    <n v="18.270000000000003"/>
    <n v="19.670000000000002"/>
    <n v="1.3999999999999986"/>
    <x v="0"/>
    <x v="2"/>
    <x v="0"/>
  </r>
  <r>
    <d v="2020-07-30T00:00:00"/>
    <n v="44481078"/>
    <x v="3"/>
    <x v="4"/>
    <s v="2K0112"/>
    <n v="3.6"/>
    <n v="3.6"/>
    <n v="14.67"/>
    <n v="12.07"/>
    <n v="-2.5999999999999996"/>
    <x v="1"/>
    <x v="1"/>
    <x v="3"/>
  </r>
  <r>
    <d v="2020-07-29T09:51:00"/>
    <n v="45345288"/>
    <x v="4"/>
    <x v="3"/>
    <s v="CC0005"/>
    <n v="13.5"/>
    <n v="10.5"/>
    <n v="10.77"/>
    <n v="14.170000000000002"/>
    <n v="3.4000000000000021"/>
    <x v="0"/>
    <x v="0"/>
    <x v="0"/>
  </r>
  <r>
    <d v="2020-07-02T11:38:00"/>
    <n v="4619506"/>
    <x v="3"/>
    <x v="1"/>
    <s v="TM0002"/>
    <n v="3.6"/>
    <n v="3.6"/>
    <n v="29.67"/>
    <n v="12.07"/>
    <n v="-17.600000000000001"/>
    <x v="1"/>
    <x v="2"/>
    <x v="0"/>
  </r>
  <r>
    <d v="2020-07-30T00:00:00"/>
    <n v="45951194"/>
    <x v="2"/>
    <x v="3"/>
    <s v="TM0010"/>
    <n v="10.6"/>
    <n v="7.5"/>
    <n v="13.77"/>
    <n v="9.0700000000000021"/>
    <n v="-4.6999999999999975"/>
    <x v="1"/>
    <x v="2"/>
    <x v="0"/>
  </r>
  <r>
    <d v="2020-07-20T16:44:00"/>
    <n v="45669474"/>
    <x v="2"/>
    <x v="4"/>
    <s v="CC0003"/>
    <n v="10.5"/>
    <n v="9.5"/>
    <n v="8.77"/>
    <n v="9.1700000000000017"/>
    <n v="0.40000000000000213"/>
    <x v="0"/>
    <x v="0"/>
    <x v="0"/>
  </r>
  <r>
    <d v="2020-07-30T00:00:00"/>
    <n v="39336631"/>
    <x v="3"/>
    <x v="4"/>
    <s v="CC0007"/>
    <n v="7.51"/>
    <s v="7"/>
    <n v="11.27"/>
    <n v="8.16"/>
    <n v="-3.1099999999999994"/>
    <x v="1"/>
    <x v="0"/>
    <x v="0"/>
  </r>
  <r>
    <d v="2020-07-01T13:14:00"/>
    <n v="21095371"/>
    <x v="2"/>
    <x v="0"/>
    <s v="2K0802"/>
    <n v="10.5"/>
    <s v="6"/>
    <n v="8.27"/>
    <n v="9.1700000000000017"/>
    <n v="0.90000000000000213"/>
    <x v="0"/>
    <x v="1"/>
    <x v="4"/>
  </r>
  <r>
    <d v="2020-07-30T00:00:00"/>
    <n v="45675210"/>
    <x v="4"/>
    <x v="2"/>
    <s v="2K0202"/>
    <n v="11.5"/>
    <n v="11.5"/>
    <n v="19.77"/>
    <n v="16.170000000000002"/>
    <n v="-3.5999999999999979"/>
    <x v="1"/>
    <x v="1"/>
    <x v="2"/>
  </r>
  <r>
    <d v="2020-07-01T00:00:00"/>
    <n v="45660879"/>
    <x v="0"/>
    <x v="5"/>
    <s v="CC0004"/>
    <n v="10.5"/>
    <n v="9.5"/>
    <n v="15.77"/>
    <n v="13.170000000000002"/>
    <n v="-2.5999999999999979"/>
    <x v="1"/>
    <x v="0"/>
    <x v="0"/>
  </r>
  <r>
    <d v="2020-07-30T00:00:00"/>
    <n v="20362142"/>
    <x v="1"/>
    <x v="1"/>
    <s v="TM0002"/>
    <n v="11"/>
    <s v="15"/>
    <n v="18.270000000000003"/>
    <n v="20.67"/>
    <n v="2.3999999999999986"/>
    <x v="0"/>
    <x v="2"/>
    <x v="0"/>
  </r>
  <r>
    <d v="2020-07-30T00:00:00"/>
    <n v="4391779"/>
    <x v="1"/>
    <x v="1"/>
    <s v="2K0105"/>
    <n v="3.6"/>
    <s v="4"/>
    <n v="29.270000000000003"/>
    <n v="28.07"/>
    <n v="-1.2000000000000028"/>
    <x v="1"/>
    <x v="1"/>
    <x v="3"/>
  </r>
  <r>
    <d v="2020-07-30T00:00:00"/>
    <n v="8096194"/>
    <x v="1"/>
    <x v="1"/>
    <s v="2K0220"/>
    <n v="6"/>
    <s v="5"/>
    <n v="28.270000000000003"/>
    <n v="25.67"/>
    <n v="-2.6000000000000014"/>
    <x v="1"/>
    <x v="1"/>
    <x v="2"/>
  </r>
  <r>
    <d v="2020-07-30T00:00:00"/>
    <n v="41597288"/>
    <x v="1"/>
    <x v="1"/>
    <s v="TM0013"/>
    <n v="6"/>
    <s v="11"/>
    <n v="22.270000000000003"/>
    <n v="25.67"/>
    <n v="3.3999999999999986"/>
    <x v="0"/>
    <x v="2"/>
    <x v="0"/>
  </r>
  <r>
    <d v="2020-07-30T00:00:00"/>
    <n v="20453516"/>
    <x v="1"/>
    <x v="1"/>
    <s v="CC0006"/>
    <n v="3.6"/>
    <s v="6"/>
    <n v="27.270000000000003"/>
    <n v="28.07"/>
    <n v="0.79999999999999716"/>
    <x v="0"/>
    <x v="0"/>
    <x v="0"/>
  </r>
  <r>
    <d v="2020-07-30T00:00:00"/>
    <n v="4731251"/>
    <x v="1"/>
    <x v="1"/>
    <s v="CC0005"/>
    <n v="12"/>
    <n v="5.6"/>
    <n v="27.67"/>
    <n v="19.670000000000002"/>
    <n v="-8"/>
    <x v="1"/>
    <x v="0"/>
    <x v="0"/>
  </r>
  <r>
    <d v="2020-07-30T00:00:00"/>
    <n v="20050073"/>
    <x v="1"/>
    <x v="1"/>
    <s v="2K081K"/>
    <n v="11"/>
    <n v="5.5"/>
    <n v="27.770000000000003"/>
    <n v="20.67"/>
    <n v="-7.1000000000000014"/>
    <x v="1"/>
    <x v="1"/>
    <x v="4"/>
  </r>
  <r>
    <d v="2020-07-30T00:00:00"/>
    <n v="45725530"/>
    <x v="4"/>
    <x v="2"/>
    <s v="TM0007"/>
    <n v="12.5"/>
    <n v="6.5"/>
    <n v="24.77"/>
    <n v="15.170000000000002"/>
    <n v="-9.5999999999999979"/>
    <x v="1"/>
    <x v="2"/>
    <x v="0"/>
  </r>
  <r>
    <d v="2020-07-31T00:00:00"/>
    <n v="5355498"/>
    <x v="0"/>
    <x v="4"/>
    <s v="2K050K"/>
    <n v="12"/>
    <n v="9.5"/>
    <n v="8.77"/>
    <n v="11.670000000000002"/>
    <n v="2.9000000000000021"/>
    <x v="0"/>
    <x v="1"/>
    <x v="4"/>
  </r>
  <r>
    <d v="2020-07-04T15:01:00"/>
    <n v="32539443"/>
    <x v="0"/>
    <x v="4"/>
    <s v="2K0108"/>
    <n v="11"/>
    <n v="3.6"/>
    <n v="14.67"/>
    <n v="12.670000000000002"/>
    <n v="-1.9999999999999982"/>
    <x v="1"/>
    <x v="1"/>
    <x v="3"/>
  </r>
  <r>
    <d v="2020-07-30T00:00:00"/>
    <n v="45934134"/>
    <x v="3"/>
    <x v="4"/>
    <s v="2K0K13"/>
    <n v="7.6"/>
    <n v="0"/>
    <n v="18.27"/>
    <n v="8.07"/>
    <n v="-10.199999999999999"/>
    <x v="1"/>
    <x v="1"/>
    <x v="1"/>
  </r>
  <r>
    <d v="2020-07-30T00:00:00"/>
    <n v="45818196"/>
    <x v="1"/>
    <x v="1"/>
    <s v="2K0K01"/>
    <n v="23.5"/>
    <n v="3.6"/>
    <n v="29.67"/>
    <n v="8.1700000000000017"/>
    <n v="-21.5"/>
    <x v="1"/>
    <x v="1"/>
    <x v="1"/>
  </r>
  <r>
    <d v="2020-07-11T09:23:00"/>
    <n v="25746933"/>
    <x v="1"/>
    <x v="6"/>
    <s v="TM0002"/>
    <n v="16.510000000000002"/>
    <n v="11.5"/>
    <n v="19.77"/>
    <n v="15.16"/>
    <n v="-4.6099999999999994"/>
    <x v="1"/>
    <x v="2"/>
    <x v="0"/>
  </r>
  <r>
    <d v="2020-07-05T15:00:00"/>
    <n v="45943105"/>
    <x v="4"/>
    <x v="5"/>
    <s v="CC0004"/>
    <n v="13.5"/>
    <n v="10.5"/>
    <n v="14.77"/>
    <n v="14.170000000000002"/>
    <n v="-0.59999999999999787"/>
    <x v="1"/>
    <x v="0"/>
    <x v="0"/>
  </r>
  <r>
    <d v="2020-07-01T00:00:00"/>
    <n v="19342128"/>
    <x v="0"/>
    <x v="5"/>
    <s v="CC0005"/>
    <n v="10.5"/>
    <s v="6"/>
    <n v="19.27"/>
    <n v="13.170000000000002"/>
    <n v="-6.0999999999999979"/>
    <x v="1"/>
    <x v="0"/>
    <x v="0"/>
  </r>
  <r>
    <d v="2020-07-30T00:00:00"/>
    <n v="37174655"/>
    <x v="5"/>
    <x v="0"/>
    <s v="2K0K05"/>
    <n v="3.6"/>
    <s v="6"/>
    <n v="8.27"/>
    <n v="8.07"/>
    <n v="-0.19999999999999929"/>
    <x v="1"/>
    <x v="1"/>
    <x v="1"/>
  </r>
  <r>
    <d v="2020-07-26T17:52:00"/>
    <n v="14803855"/>
    <x v="2"/>
    <x v="1"/>
    <s v="CC0005"/>
    <n v="11.51"/>
    <s v="11"/>
    <n v="22.270000000000003"/>
    <n v="8.1600000000000019"/>
    <n v="-14.110000000000001"/>
    <x v="1"/>
    <x v="0"/>
    <x v="0"/>
  </r>
  <r>
    <d v="2020-07-08T10:15:00"/>
    <n v="4693848"/>
    <x v="1"/>
    <x v="2"/>
    <s v="CC0006"/>
    <n v="12"/>
    <s v="14"/>
    <n v="17.27"/>
    <n v="19.670000000000002"/>
    <n v="2.4000000000000021"/>
    <x v="0"/>
    <x v="0"/>
    <x v="0"/>
  </r>
  <r>
    <d v="2020-07-03T00:00:00"/>
    <n v="45824082"/>
    <x v="1"/>
    <x v="1"/>
    <s v="2K0105"/>
    <n v="16.510000000000002"/>
    <s v="11"/>
    <n v="22.270000000000003"/>
    <n v="15.16"/>
    <n v="-7.110000000000003"/>
    <x v="1"/>
    <x v="1"/>
    <x v="3"/>
  </r>
  <r>
    <d v="2020-07-24T15:20:00"/>
    <n v="4707946"/>
    <x v="1"/>
    <x v="6"/>
    <s v="2K0613"/>
    <n v="8.5"/>
    <n v="11.5"/>
    <n v="19.77"/>
    <n v="23.17"/>
    <n v="3.4000000000000021"/>
    <x v="0"/>
    <x v="1"/>
    <x v="5"/>
  </r>
  <r>
    <d v="2020-07-30T00:00:00"/>
    <n v="15336360"/>
    <x v="3"/>
    <x v="4"/>
    <s v="CC0003"/>
    <n v="7.6"/>
    <n v="0"/>
    <n v="18.27"/>
    <n v="8.07"/>
    <n v="-10.199999999999999"/>
    <x v="1"/>
    <x v="0"/>
    <x v="0"/>
  </r>
  <r>
    <d v="2020-07-30T00:00:00"/>
    <n v="44661827"/>
    <x v="5"/>
    <x v="0"/>
    <s v="CC0005"/>
    <n v="7.6"/>
    <n v="7.01"/>
    <n v="7.26"/>
    <n v="4.07"/>
    <n v="-3.1899999999999995"/>
    <x v="1"/>
    <x v="0"/>
    <x v="0"/>
  </r>
  <r>
    <d v="2020-07-26T12:27:00"/>
    <n v="45829062"/>
    <x v="0"/>
    <x v="0"/>
    <s v="2K0108"/>
    <n v="11"/>
    <n v="3.6"/>
    <n v="10.67"/>
    <n v="12.670000000000002"/>
    <n v="2.0000000000000018"/>
    <x v="0"/>
    <x v="1"/>
    <x v="3"/>
  </r>
  <r>
    <d v="2020-07-30T00:00:00"/>
    <n v="4858968"/>
    <x v="2"/>
    <x v="3"/>
    <s v="TM0007"/>
    <n v="10.5"/>
    <s v="9"/>
    <n v="12.27"/>
    <n v="9.1700000000000017"/>
    <n v="-3.0999999999999979"/>
    <x v="1"/>
    <x v="2"/>
    <x v="0"/>
  </r>
  <r>
    <d v="2020-07-20T14:18:00"/>
    <n v="4660889"/>
    <x v="0"/>
    <x v="0"/>
    <s v="2K0812"/>
    <n v="11"/>
    <s v="5"/>
    <n v="9.27"/>
    <n v="12.670000000000002"/>
    <n v="3.4000000000000021"/>
    <x v="0"/>
    <x v="1"/>
    <x v="3"/>
  </r>
  <r>
    <d v="2020-07-30T00:00:00"/>
    <n v="4666882"/>
    <x v="5"/>
    <x v="0"/>
    <s v="2K0613"/>
    <n v="7.6"/>
    <n v="0"/>
    <n v="14.27"/>
    <n v="4.07"/>
    <n v="-10.199999999999999"/>
    <x v="1"/>
    <x v="1"/>
    <x v="5"/>
  </r>
  <r>
    <d v="2020-07-11T11:12:00"/>
    <n v="4545841"/>
    <x v="4"/>
    <x v="5"/>
    <s v="CC0003"/>
    <n v="13.5"/>
    <s v="11"/>
    <n v="14.27"/>
    <n v="14.170000000000002"/>
    <n v="-9.9999999999997868E-2"/>
    <x v="1"/>
    <x v="0"/>
    <x v="0"/>
  </r>
  <r>
    <d v="2020-07-01T12:06:00"/>
    <n v="45837250"/>
    <x v="2"/>
    <x v="5"/>
    <s v="2K0802"/>
    <n v="11.51"/>
    <n v="10.5"/>
    <n v="14.77"/>
    <n v="8.1600000000000019"/>
    <n v="-6.6099999999999977"/>
    <x v="1"/>
    <x v="1"/>
    <x v="4"/>
  </r>
  <r>
    <d v="2020-07-21T16:33:00"/>
    <n v="45806754"/>
    <x v="3"/>
    <x v="0"/>
    <s v="2K0105"/>
    <n v="3.6"/>
    <n v="3.6"/>
    <n v="10.67"/>
    <n v="12.07"/>
    <n v="1.4000000000000004"/>
    <x v="0"/>
    <x v="1"/>
    <x v="3"/>
  </r>
  <r>
    <d v="2020-07-11T12:10:00"/>
    <n v="4390258"/>
    <x v="0"/>
    <x v="3"/>
    <s v="2K0612"/>
    <n v="11"/>
    <n v="9.5"/>
    <n v="11.77"/>
    <n v="12.670000000000002"/>
    <n v="0.90000000000000213"/>
    <x v="0"/>
    <x v="1"/>
    <x v="5"/>
  </r>
  <r>
    <d v="2020-07-31T00:00:00"/>
    <n v="4752325"/>
    <x v="4"/>
    <x v="4"/>
    <s v="CC0007"/>
    <n v="13.5"/>
    <s v="9"/>
    <n v="9.27"/>
    <n v="14.170000000000002"/>
    <n v="4.9000000000000021"/>
    <x v="0"/>
    <x v="0"/>
    <x v="0"/>
  </r>
  <r>
    <d v="2020-07-30T00:00:00"/>
    <n v="44360094"/>
    <x v="4"/>
    <x v="2"/>
    <s v="TM0007"/>
    <n v="12.5"/>
    <s v="12"/>
    <n v="19.27"/>
    <n v="15.170000000000002"/>
    <n v="-4.0999999999999979"/>
    <x v="1"/>
    <x v="2"/>
    <x v="0"/>
  </r>
  <r>
    <d v="2020-07-08T18:09:00"/>
    <n v="19510315"/>
    <x v="2"/>
    <x v="4"/>
    <s v="CC0006"/>
    <n v="11.51"/>
    <n v="7.51"/>
    <n v="10.76"/>
    <n v="8.1600000000000019"/>
    <n v="-2.5999999999999979"/>
    <x v="1"/>
    <x v="0"/>
    <x v="0"/>
  </r>
  <r>
    <d v="2020-07-20T13:41:00"/>
    <n v="24716930"/>
    <x v="6"/>
    <x v="5"/>
    <s v="2K0105"/>
    <n v="13"/>
    <n v="11.5"/>
    <n v="13.77"/>
    <n v="16.670000000000002"/>
    <n v="2.9000000000000021"/>
    <x v="0"/>
    <x v="1"/>
    <x v="3"/>
  </r>
  <r>
    <d v="2020-07-30T00:00:00"/>
    <n v="4460677"/>
    <x v="0"/>
    <x v="5"/>
    <s v="TM0002"/>
    <n v="11"/>
    <n v="13.5"/>
    <n v="11.77"/>
    <n v="12.670000000000002"/>
    <n v="0.90000000000000213"/>
    <x v="0"/>
    <x v="2"/>
    <x v="0"/>
  </r>
  <r>
    <d v="2020-07-30T00:00:00"/>
    <n v="45857296"/>
    <x v="6"/>
    <x v="6"/>
    <s v="TM0007"/>
    <n v="13"/>
    <s v="11"/>
    <n v="20.27"/>
    <n v="16.670000000000002"/>
    <n v="-3.5999999999999979"/>
    <x v="1"/>
    <x v="2"/>
    <x v="0"/>
  </r>
  <r>
    <d v="2020-07-05T15:59:00"/>
    <n v="24620270"/>
    <x v="0"/>
    <x v="0"/>
    <s v="2K0218"/>
    <n v="11"/>
    <n v="3.6"/>
    <n v="10.67"/>
    <n v="12.670000000000002"/>
    <n v="2.0000000000000018"/>
    <x v="0"/>
    <x v="1"/>
    <x v="2"/>
  </r>
  <r>
    <d v="2020-07-03T00:00:00"/>
    <n v="14085013"/>
    <x v="5"/>
    <x v="0"/>
    <s v="2K0108"/>
    <n v="5.51"/>
    <n v="3.6"/>
    <n v="10.67"/>
    <n v="6.16"/>
    <n v="-4.51"/>
    <x v="1"/>
    <x v="1"/>
    <x v="3"/>
  </r>
  <r>
    <d v="2020-07-30T00:00:00"/>
    <n v="4573362"/>
    <x v="4"/>
    <x v="2"/>
    <s v="TM0007"/>
    <n v="13.5"/>
    <s v="12"/>
    <n v="19.27"/>
    <n v="14.170000000000002"/>
    <n v="-5.0999999999999979"/>
    <x v="1"/>
    <x v="2"/>
    <x v="0"/>
  </r>
  <r>
    <d v="2020-07-30T00:00:00"/>
    <n v="4573362"/>
    <x v="3"/>
    <x v="4"/>
    <s v="CC0005"/>
    <n v="7.6"/>
    <n v="0"/>
    <n v="18.27"/>
    <n v="8.07"/>
    <n v="-10.199999999999999"/>
    <x v="1"/>
    <x v="0"/>
    <x v="0"/>
  </r>
  <r>
    <d v="2020-07-07T09:59:00"/>
    <n v="4493544"/>
    <x v="5"/>
    <x v="0"/>
    <s v="CC0007"/>
    <n v="7.6"/>
    <n v="5.5"/>
    <n v="8.77"/>
    <n v="4.07"/>
    <n v="-4.6999999999999993"/>
    <x v="1"/>
    <x v="0"/>
    <x v="0"/>
  </r>
  <r>
    <d v="2020-07-30T00:00:00"/>
    <n v="4560152"/>
    <x v="1"/>
    <x v="1"/>
    <s v="2K0606"/>
    <n v="3.6"/>
    <s v="6"/>
    <n v="27.270000000000003"/>
    <n v="28.07"/>
    <n v="0.79999999999999716"/>
    <x v="0"/>
    <x v="1"/>
    <x v="5"/>
  </r>
  <r>
    <d v="2020-07-30T00:00:00"/>
    <n v="4665718"/>
    <x v="1"/>
    <x v="1"/>
    <s v="2K0111"/>
    <n v="11"/>
    <s v="7"/>
    <n v="26.270000000000003"/>
    <n v="20.67"/>
    <n v="-5.6000000000000014"/>
    <x v="1"/>
    <x v="1"/>
    <x v="3"/>
  </r>
  <r>
    <d v="2020-07-30T00:00:00"/>
    <n v="4626399"/>
    <x v="2"/>
    <x v="3"/>
    <s v="TM0007"/>
    <n v="10.5"/>
    <s v="13"/>
    <n v="8.27"/>
    <n v="9.1700000000000017"/>
    <n v="0.90000000000000213"/>
    <x v="0"/>
    <x v="2"/>
    <x v="0"/>
  </r>
  <r>
    <d v="2020-07-04T09:25:00"/>
    <n v="12733815"/>
    <x v="0"/>
    <x v="0"/>
    <s v="2K0K01"/>
    <n v="11"/>
    <n v="3.6"/>
    <n v="10.67"/>
    <n v="12.670000000000002"/>
    <n v="2.0000000000000018"/>
    <x v="0"/>
    <x v="1"/>
    <x v="1"/>
  </r>
  <r>
    <d v="2020-07-23T13:02:00"/>
    <n v="10601876"/>
    <x v="1"/>
    <x v="5"/>
    <s v="2K0K05"/>
    <n v="23.5"/>
    <n v="12.5"/>
    <n v="12.77"/>
    <n v="8.1700000000000017"/>
    <n v="-4.5999999999999979"/>
    <x v="1"/>
    <x v="1"/>
    <x v="1"/>
  </r>
  <r>
    <d v="2020-07-12T10:52:00"/>
    <n v="8168840"/>
    <x v="2"/>
    <x v="4"/>
    <s v="TM0010"/>
    <n v="11.51"/>
    <n v="7.6"/>
    <n v="10.67"/>
    <n v="8.1600000000000019"/>
    <n v="-2.509999999999998"/>
    <x v="1"/>
    <x v="2"/>
    <x v="0"/>
  </r>
  <r>
    <d v="2020-07-30T00:00:00"/>
    <n v="8168840"/>
    <x v="4"/>
    <x v="2"/>
    <s v="2K0K11"/>
    <n v="12.5"/>
    <n v="11.5"/>
    <n v="19.77"/>
    <n v="15.170000000000002"/>
    <n v="-4.5999999999999979"/>
    <x v="1"/>
    <x v="1"/>
    <x v="1"/>
  </r>
  <r>
    <d v="2020-07-18T00:00:00"/>
    <n v="23296869"/>
    <x v="2"/>
    <x v="3"/>
    <s v="TM0010"/>
    <n v="12.01"/>
    <s v="11"/>
    <n v="10.27"/>
    <n v="7.6600000000000019"/>
    <n v="-2.6099999999999977"/>
    <x v="1"/>
    <x v="2"/>
    <x v="0"/>
  </r>
  <r>
    <d v="2020-07-24T09:17:00"/>
    <n v="4783361"/>
    <x v="3"/>
    <x v="3"/>
    <s v="CC0005"/>
    <n v="8.51"/>
    <n v="10.5"/>
    <n v="10.77"/>
    <n v="7.16"/>
    <n v="-3.6099999999999994"/>
    <x v="1"/>
    <x v="0"/>
    <x v="0"/>
  </r>
  <r>
    <d v="2020-07-30T00:00:00"/>
    <n v="4783361"/>
    <x v="2"/>
    <x v="3"/>
    <s v="CC0003"/>
    <n v="11"/>
    <n v="0"/>
    <n v="21.27"/>
    <n v="8.6700000000000017"/>
    <n v="-12.599999999999998"/>
    <x v="1"/>
    <x v="0"/>
    <x v="0"/>
  </r>
  <r>
    <d v="2020-07-03T11:49:00"/>
    <n v="4499262"/>
    <x v="4"/>
    <x v="5"/>
    <s v="2K050K"/>
    <n v="12"/>
    <n v="11.5"/>
    <n v="13.77"/>
    <n v="15.670000000000002"/>
    <n v="1.9000000000000021"/>
    <x v="0"/>
    <x v="1"/>
    <x v="4"/>
  </r>
  <r>
    <d v="2020-07-30T00:00:00"/>
    <n v="34939706"/>
    <x v="1"/>
    <x v="1"/>
    <s v="TM0007"/>
    <n v="8.5"/>
    <s v="12"/>
    <n v="21.270000000000003"/>
    <n v="23.17"/>
    <n v="1.8999999999999986"/>
    <x v="0"/>
    <x v="2"/>
    <x v="0"/>
  </r>
  <r>
    <d v="2020-07-30T00:00:00"/>
    <n v="45370509"/>
    <x v="4"/>
    <x v="2"/>
    <s v="TM0007"/>
    <n v="12.5"/>
    <n v="11.5"/>
    <n v="19.77"/>
    <n v="15.170000000000002"/>
    <n v="-4.5999999999999979"/>
    <x v="1"/>
    <x v="2"/>
    <x v="0"/>
  </r>
  <r>
    <d v="2020-07-30T00:00:00"/>
    <n v="37006212"/>
    <x v="2"/>
    <x v="3"/>
    <s v="2K021K"/>
    <n v="10.6"/>
    <s v="10"/>
    <n v="11.27"/>
    <n v="9.0700000000000021"/>
    <n v="-2.1999999999999975"/>
    <x v="1"/>
    <x v="1"/>
    <x v="2"/>
  </r>
  <r>
    <d v="2020-07-23T20:48:00"/>
    <n v="4731251"/>
    <x v="2"/>
    <x v="6"/>
    <s v="2K0802"/>
    <n v="6.5"/>
    <n v="11.5"/>
    <n v="19.77"/>
    <n v="13.170000000000002"/>
    <n v="-6.5999999999999979"/>
    <x v="1"/>
    <x v="1"/>
    <x v="4"/>
  </r>
  <r>
    <d v="2020-07-30T00:00:00"/>
    <n v="34954609"/>
    <x v="0"/>
    <x v="5"/>
    <s v="CC0004"/>
    <n v="12"/>
    <n v="9.5"/>
    <n v="15.77"/>
    <n v="11.670000000000002"/>
    <n v="-4.0999999999999979"/>
    <x v="1"/>
    <x v="0"/>
    <x v="0"/>
  </r>
  <r>
    <d v="2020-07-30T00:00:00"/>
    <n v="14529431"/>
    <x v="4"/>
    <x v="2"/>
    <s v="2K0105"/>
    <n v="12.5"/>
    <n v="1.5"/>
    <n v="29.77"/>
    <n v="15.170000000000002"/>
    <n v="-14.599999999999998"/>
    <x v="1"/>
    <x v="1"/>
    <x v="3"/>
  </r>
  <r>
    <d v="2020-07-30T00:00:00"/>
    <n v="24625093"/>
    <x v="1"/>
    <x v="1"/>
    <s v="CC0005"/>
    <n v="8.5"/>
    <s v="7"/>
    <n v="26.270000000000003"/>
    <n v="23.17"/>
    <n v="-3.1000000000000014"/>
    <x v="1"/>
    <x v="0"/>
    <x v="0"/>
  </r>
  <r>
    <d v="2020-07-30T00:00:00"/>
    <n v="42664167"/>
    <x v="4"/>
    <x v="2"/>
    <s v="TM0007"/>
    <n v="13.5"/>
    <s v="8"/>
    <n v="23.27"/>
    <n v="14.170000000000002"/>
    <n v="-9.0999999999999979"/>
    <x v="1"/>
    <x v="2"/>
    <x v="0"/>
  </r>
  <r>
    <d v="2020-07-08T11:48:00"/>
    <n v="12511168"/>
    <x v="1"/>
    <x v="3"/>
    <s v="CC0005"/>
    <n v="23.5"/>
    <n v="11.5"/>
    <n v="9.77"/>
    <n v="8.1700000000000017"/>
    <n v="-1.5999999999999979"/>
    <x v="1"/>
    <x v="0"/>
    <x v="0"/>
  </r>
  <r>
    <d v="2020-07-30T00:00:00"/>
    <n v="14421533"/>
    <x v="1"/>
    <x v="1"/>
    <s v="TM0007"/>
    <n v="11"/>
    <n v="3.5"/>
    <n v="29.770000000000003"/>
    <n v="20.67"/>
    <n v="-9.1000000000000014"/>
    <x v="1"/>
    <x v="2"/>
    <x v="0"/>
  </r>
  <r>
    <d v="2020-07-20T11:44:00"/>
    <n v="45928608"/>
    <x v="0"/>
    <x v="3"/>
    <s v="2K0K12"/>
    <n v="10"/>
    <n v="11.5"/>
    <n v="9.77"/>
    <n v="13.670000000000002"/>
    <n v="3.9000000000000021"/>
    <x v="0"/>
    <x v="1"/>
    <x v="1"/>
  </r>
  <r>
    <d v="2020-07-12T15:49:00"/>
    <n v="19492400"/>
    <x v="0"/>
    <x v="0"/>
    <s v="2K0613"/>
    <n v="11"/>
    <n v="7.6"/>
    <n v="6.67"/>
    <n v="12.670000000000002"/>
    <n v="6.0000000000000018"/>
    <x v="0"/>
    <x v="1"/>
    <x v="5"/>
  </r>
  <r>
    <d v="2020-07-04T14:01:00"/>
    <n v="39881918"/>
    <x v="1"/>
    <x v="0"/>
    <s v="2K0502"/>
    <n v="23.5"/>
    <s v="5"/>
    <n v="9.27"/>
    <n v="8.1700000000000017"/>
    <n v="-1.0999999999999979"/>
    <x v="1"/>
    <x v="1"/>
    <x v="4"/>
  </r>
  <r>
    <d v="2020-07-16T13:59:00"/>
    <n v="4552601"/>
    <x v="1"/>
    <x v="5"/>
    <s v="2K0111"/>
    <n v="16.510000000000002"/>
    <n v="3.6"/>
    <n v="21.669999999999998"/>
    <n v="15.16"/>
    <n v="-6.509999999999998"/>
    <x v="1"/>
    <x v="1"/>
    <x v="3"/>
  </r>
  <r>
    <d v="2020-07-11T09:41:00"/>
    <n v="12764135"/>
    <x v="0"/>
    <x v="2"/>
    <s v="CC0006"/>
    <n v="12.5"/>
    <n v="13.5"/>
    <n v="17.77"/>
    <n v="11.170000000000002"/>
    <n v="-6.5999999999999979"/>
    <x v="1"/>
    <x v="0"/>
    <x v="0"/>
  </r>
  <r>
    <d v="2020-07-23T00:00:00"/>
    <n v="40667642"/>
    <x v="1"/>
    <x v="1"/>
    <s v="2K0111"/>
    <n v="16.510000000000002"/>
    <n v="8.5"/>
    <n v="24.770000000000003"/>
    <n v="15.16"/>
    <n v="-9.610000000000003"/>
    <x v="1"/>
    <x v="1"/>
    <x v="3"/>
  </r>
  <r>
    <d v="2020-07-30T00:00:00"/>
    <n v="4630586"/>
    <x v="1"/>
    <x v="1"/>
    <s v="2K070K"/>
    <n v="12"/>
    <s v="10"/>
    <n v="23.270000000000003"/>
    <n v="19.670000000000002"/>
    <n v="-3.6000000000000014"/>
    <x v="1"/>
    <x v="1"/>
    <x v="1"/>
  </r>
  <r>
    <d v="2020-07-15T11:42:00"/>
    <n v="11571022"/>
    <x v="2"/>
    <x v="4"/>
    <s v="2K0609"/>
    <n v="10.5"/>
    <n v="9.5"/>
    <n v="8.77"/>
    <n v="9.1700000000000017"/>
    <n v="0.40000000000000213"/>
    <x v="0"/>
    <x v="1"/>
    <x v="5"/>
  </r>
  <r>
    <d v="2020-07-24T20:08:00"/>
    <n v="45814360"/>
    <x v="4"/>
    <x v="3"/>
    <s v="CC0003"/>
    <n v="12.5"/>
    <n v="9.5"/>
    <n v="11.77"/>
    <n v="15.170000000000002"/>
    <n v="3.4000000000000021"/>
    <x v="0"/>
    <x v="0"/>
    <x v="0"/>
  </r>
  <r>
    <d v="2020-07-30T00:00:00"/>
    <n v="4591349"/>
    <x v="0"/>
    <x v="5"/>
    <s v="TM0007"/>
    <n v="11"/>
    <n v="7.5"/>
    <n v="17.77"/>
    <n v="12.670000000000002"/>
    <n v="-5.0999999999999979"/>
    <x v="1"/>
    <x v="2"/>
    <x v="0"/>
  </r>
  <r>
    <d v="2020-07-30T00:00:00"/>
    <n v="14805465"/>
    <x v="1"/>
    <x v="1"/>
    <s v="CC0007"/>
    <n v="3.6"/>
    <s v="5"/>
    <n v="28.270000000000003"/>
    <n v="28.07"/>
    <n v="-0.20000000000000284"/>
    <x v="1"/>
    <x v="0"/>
    <x v="0"/>
  </r>
  <r>
    <d v="2020-07-24T00:00:00"/>
    <n v="25594400"/>
    <x v="1"/>
    <x v="1"/>
    <s v="TM0007"/>
    <n v="9.5"/>
    <n v="9.5"/>
    <n v="23.770000000000003"/>
    <n v="22.17"/>
    <n v="-1.6000000000000014"/>
    <x v="1"/>
    <x v="2"/>
    <x v="0"/>
  </r>
  <r>
    <d v="2020-07-30T00:00:00"/>
    <n v="14005448"/>
    <x v="1"/>
    <x v="1"/>
    <s v="TM0002"/>
    <n v="12"/>
    <n v="15.5"/>
    <n v="17.770000000000003"/>
    <n v="19.670000000000002"/>
    <n v="1.8999999999999986"/>
    <x v="0"/>
    <x v="2"/>
    <x v="0"/>
  </r>
  <r>
    <d v="2020-07-11T11:58:00"/>
    <n v="34253511"/>
    <x v="3"/>
    <x v="1"/>
    <s v="TM0007"/>
    <n v="3.6"/>
    <s v="11"/>
    <n v="22.270000000000003"/>
    <n v="12.07"/>
    <n v="-10.200000000000003"/>
    <x v="1"/>
    <x v="2"/>
    <x v="0"/>
  </r>
  <r>
    <d v="2020-07-24T14:31:00"/>
    <n v="45637359"/>
    <x v="3"/>
    <x v="1"/>
    <s v="CC0007"/>
    <n v="3.6"/>
    <n v="8.5"/>
    <n v="24.770000000000003"/>
    <n v="12.07"/>
    <n v="-12.700000000000003"/>
    <x v="1"/>
    <x v="0"/>
    <x v="0"/>
  </r>
  <r>
    <d v="2020-07-24T10:37:00"/>
    <n v="42714259"/>
    <x v="1"/>
    <x v="6"/>
    <s v="CC0007"/>
    <n v="9.5"/>
    <n v="11.5"/>
    <n v="19.77"/>
    <n v="22.17"/>
    <n v="2.4000000000000021"/>
    <x v="0"/>
    <x v="0"/>
    <x v="0"/>
  </r>
  <r>
    <d v="2020-07-22T12:05:00"/>
    <n v="13830243"/>
    <x v="0"/>
    <x v="3"/>
    <s v="CC0006"/>
    <n v="12"/>
    <n v="12.01"/>
    <n v="9.26"/>
    <n v="11.670000000000002"/>
    <n v="2.4100000000000019"/>
    <x v="0"/>
    <x v="0"/>
    <x v="0"/>
  </r>
  <r>
    <d v="2020-07-23T14:46:00"/>
    <n v="10121013"/>
    <x v="4"/>
    <x v="5"/>
    <s v="TM0007"/>
    <n v="13.5"/>
    <n v="11.5"/>
    <n v="13.77"/>
    <n v="14.170000000000002"/>
    <n v="0.40000000000000213"/>
    <x v="0"/>
    <x v="2"/>
    <x v="0"/>
  </r>
  <r>
    <d v="2020-07-12T17:27:00"/>
    <n v="45291286"/>
    <x v="0"/>
    <x v="4"/>
    <s v="CC0004"/>
    <n v="10"/>
    <s v="8"/>
    <n v="10.27"/>
    <n v="13.670000000000002"/>
    <n v="3.4000000000000021"/>
    <x v="0"/>
    <x v="0"/>
    <x v="0"/>
  </r>
  <r>
    <d v="2020-07-25T10:43:00"/>
    <n v="34922740"/>
    <x v="0"/>
    <x v="1"/>
    <s v="TM0010"/>
    <n v="14.01"/>
    <s v="12"/>
    <n v="21.270000000000003"/>
    <n v="9.6600000000000019"/>
    <n v="-11.610000000000001"/>
    <x v="1"/>
    <x v="2"/>
    <x v="0"/>
  </r>
  <r>
    <d v="2020-07-22T11:33:00"/>
    <n v="4582717"/>
    <x v="5"/>
    <x v="4"/>
    <s v="2K0K05"/>
    <n v="7"/>
    <n v="0"/>
    <n v="18.27"/>
    <n v="4.67"/>
    <n v="-13.6"/>
    <x v="1"/>
    <x v="1"/>
    <x v="1"/>
  </r>
  <r>
    <d v="2020-07-04T11:57:00"/>
    <n v="45227838"/>
    <x v="5"/>
    <x v="1"/>
    <s v="CC0005"/>
    <n v="7"/>
    <n v="15.5"/>
    <n v="17.770000000000003"/>
    <n v="4.67"/>
    <n v="-13.100000000000003"/>
    <x v="1"/>
    <x v="0"/>
    <x v="0"/>
  </r>
  <r>
    <d v="2020-07-20T14:11:00"/>
    <n v="18324432"/>
    <x v="6"/>
    <x v="4"/>
    <s v="2K0K05"/>
    <n v="12"/>
    <n v="3.6"/>
    <n v="14.67"/>
    <n v="17.670000000000002"/>
    <n v="3.0000000000000018"/>
    <x v="0"/>
    <x v="1"/>
    <x v="1"/>
  </r>
  <r>
    <d v="2020-07-18T09:59:00"/>
    <n v="4494422"/>
    <x v="6"/>
    <x v="5"/>
    <s v="2K0612"/>
    <n v="12"/>
    <n v="11.5"/>
    <n v="13.77"/>
    <n v="17.670000000000002"/>
    <n v="3.9000000000000021"/>
    <x v="0"/>
    <x v="1"/>
    <x v="5"/>
  </r>
  <r>
    <d v="2020-07-22T11:43:00"/>
    <n v="45819830"/>
    <x v="0"/>
    <x v="3"/>
    <s v="CC0006"/>
    <n v="12"/>
    <n v="9.5"/>
    <n v="11.77"/>
    <n v="11.670000000000002"/>
    <n v="-9.9999999999997868E-2"/>
    <x v="1"/>
    <x v="0"/>
    <x v="0"/>
  </r>
  <r>
    <d v="2020-07-06T11:58:00"/>
    <n v="45819194"/>
    <x v="2"/>
    <x v="4"/>
    <s v="2K0108"/>
    <n v="9.5"/>
    <n v="8.5"/>
    <n v="9.77"/>
    <n v="10.170000000000002"/>
    <n v="0.40000000000000213"/>
    <x v="0"/>
    <x v="1"/>
    <x v="3"/>
  </r>
  <r>
    <d v="2020-07-05T11:00:00"/>
    <n v="11620211"/>
    <x v="2"/>
    <x v="6"/>
    <s v="CC0004"/>
    <n v="11.51"/>
    <n v="12.5"/>
    <n v="18.77"/>
    <n v="8.1600000000000019"/>
    <n v="-10.609999999999998"/>
    <x v="1"/>
    <x v="0"/>
    <x v="0"/>
  </r>
  <r>
    <d v="2020-07-30T00:00:00"/>
    <n v="16907932"/>
    <x v="0"/>
    <x v="5"/>
    <s v="2K070K"/>
    <n v="10"/>
    <s v="1"/>
    <n v="24.27"/>
    <n v="13.670000000000002"/>
    <n v="-10.599999999999998"/>
    <x v="1"/>
    <x v="1"/>
    <x v="1"/>
  </r>
  <r>
    <d v="2020-07-30T00:00:00"/>
    <n v="45656984"/>
    <x v="2"/>
    <x v="3"/>
    <s v="2K0812"/>
    <n v="10.5"/>
    <s v="5"/>
    <n v="16.27"/>
    <n v="9.1700000000000017"/>
    <n v="-7.0999999999999979"/>
    <x v="1"/>
    <x v="1"/>
    <x v="3"/>
  </r>
  <r>
    <d v="2020-07-30T00:00:00"/>
    <n v="4531286"/>
    <x v="4"/>
    <x v="2"/>
    <s v="TM0002"/>
    <n v="13.5"/>
    <n v="11.5"/>
    <n v="19.77"/>
    <n v="14.170000000000002"/>
    <n v="-5.5999999999999979"/>
    <x v="1"/>
    <x v="2"/>
    <x v="0"/>
  </r>
  <r>
    <d v="2020-07-30T00:00:00"/>
    <n v="10551992"/>
    <x v="5"/>
    <x v="0"/>
    <s v="2K0611"/>
    <n v="8.5"/>
    <n v="0"/>
    <n v="14.27"/>
    <n v="3.17"/>
    <n v="-11.1"/>
    <x v="1"/>
    <x v="1"/>
    <x v="5"/>
  </r>
  <r>
    <d v="2020-07-21T15:38:00"/>
    <n v="45727289"/>
    <x v="5"/>
    <x v="2"/>
    <s v="CC0004"/>
    <n v="3.6"/>
    <s v="14"/>
    <n v="17.27"/>
    <n v="8.07"/>
    <n v="-9.1999999999999993"/>
    <x v="1"/>
    <x v="0"/>
    <x v="0"/>
  </r>
  <r>
    <d v="2020-07-05T12:33:00"/>
    <n v="45662513"/>
    <x v="3"/>
    <x v="3"/>
    <s v="CC0003"/>
    <n v="7.6"/>
    <s v="11"/>
    <n v="10.27"/>
    <n v="8.07"/>
    <n v="-2.1999999999999993"/>
    <x v="1"/>
    <x v="0"/>
    <x v="0"/>
  </r>
  <r>
    <d v="2020-07-02T14:44:00"/>
    <n v="45664529"/>
    <x v="3"/>
    <x v="2"/>
    <s v="CC0007"/>
    <n v="8.51"/>
    <s v="12"/>
    <n v="19.27"/>
    <n v="7.16"/>
    <n v="-12.11"/>
    <x v="1"/>
    <x v="0"/>
    <x v="0"/>
  </r>
  <r>
    <d v="2020-07-17T09:44:00"/>
    <n v="10551992"/>
    <x v="3"/>
    <x v="0"/>
    <s v="2K0108"/>
    <n v="7.5"/>
    <s v="5"/>
    <n v="9.27"/>
    <n v="8.17"/>
    <n v="-1.0999999999999996"/>
    <x v="1"/>
    <x v="1"/>
    <x v="3"/>
  </r>
  <r>
    <d v="2020-07-08T00:00:00"/>
    <n v="36113522"/>
    <x v="1"/>
    <x v="1"/>
    <s v="CC0005"/>
    <n v="16.5"/>
    <n v="3.6"/>
    <n v="29.67"/>
    <n v="15.170000000000002"/>
    <n v="-14.5"/>
    <x v="1"/>
    <x v="0"/>
    <x v="0"/>
  </r>
  <r>
    <d v="2020-07-13T13:57:00"/>
    <n v="41284167"/>
    <x v="3"/>
    <x v="2"/>
    <s v="2K0613"/>
    <n v="6.5"/>
    <n v="6.5"/>
    <n v="24.77"/>
    <n v="9.17"/>
    <n v="-15.6"/>
    <x v="1"/>
    <x v="1"/>
    <x v="5"/>
  </r>
  <r>
    <d v="2020-07-30T00:00:00"/>
    <n v="24814570"/>
    <x v="2"/>
    <x v="3"/>
    <s v="2K0K09"/>
    <n v="10.5"/>
    <n v="6.5"/>
    <n v="14.77"/>
    <n v="9.1700000000000017"/>
    <n v="-5.5999999999999979"/>
    <x v="1"/>
    <x v="1"/>
    <x v="1"/>
  </r>
  <r>
    <d v="2020-07-05T14:04:00"/>
    <n v="45856443"/>
    <x v="0"/>
    <x v="4"/>
    <s v="2K0502"/>
    <n v="11"/>
    <n v="7.5"/>
    <n v="10.77"/>
    <n v="12.670000000000002"/>
    <n v="1.9000000000000021"/>
    <x v="0"/>
    <x v="1"/>
    <x v="4"/>
  </r>
  <r>
    <d v="2020-07-30T00:00:00"/>
    <n v="45787106"/>
    <x v="4"/>
    <x v="2"/>
    <s v="TM0007"/>
    <n v="12.5"/>
    <s v="8"/>
    <n v="23.27"/>
    <n v="15.170000000000002"/>
    <n v="-8.0999999999999979"/>
    <x v="1"/>
    <x v="2"/>
    <x v="0"/>
  </r>
  <r>
    <d v="2020-07-26T12:40:00"/>
    <n v="16380125"/>
    <x v="5"/>
    <x v="4"/>
    <s v="CC0004"/>
    <n v="8.5"/>
    <n v="7.6"/>
    <n v="10.67"/>
    <n v="3.17"/>
    <n v="-7.5"/>
    <x v="1"/>
    <x v="0"/>
    <x v="0"/>
  </r>
  <r>
    <d v="2020-07-30T00:00:00"/>
    <n v="45655485"/>
    <x v="4"/>
    <x v="2"/>
    <s v="TM0002"/>
    <n v="12.5"/>
    <s v="9"/>
    <n v="22.27"/>
    <n v="15.170000000000002"/>
    <n v="-7.0999999999999979"/>
    <x v="1"/>
    <x v="2"/>
    <x v="0"/>
  </r>
  <r>
    <d v="2020-07-30T00:00:00"/>
    <n v="33515859"/>
    <x v="4"/>
    <x v="2"/>
    <s v="TM0007"/>
    <n v="12.5"/>
    <s v="12"/>
    <n v="19.27"/>
    <n v="15.170000000000002"/>
    <n v="-4.0999999999999979"/>
    <x v="1"/>
    <x v="2"/>
    <x v="0"/>
  </r>
  <r>
    <d v="2020-07-06T12:11:00"/>
    <n v="45914418"/>
    <x v="4"/>
    <x v="5"/>
    <s v="CC0003"/>
    <n v="12.5"/>
    <n v="11.5"/>
    <n v="13.77"/>
    <n v="15.170000000000002"/>
    <n v="1.4000000000000021"/>
    <x v="0"/>
    <x v="0"/>
    <x v="0"/>
  </r>
  <r>
    <d v="2020-07-21T17:37:00"/>
    <n v="45939388"/>
    <x v="4"/>
    <x v="3"/>
    <s v="2K0612"/>
    <n v="13.5"/>
    <s v="11"/>
    <n v="10.27"/>
    <n v="14.170000000000002"/>
    <n v="3.9000000000000021"/>
    <x v="0"/>
    <x v="1"/>
    <x v="5"/>
  </r>
  <r>
    <d v="2020-07-24T12:05:00"/>
    <n v="45762008"/>
    <x v="5"/>
    <x v="1"/>
    <s v="2K0112"/>
    <n v="5.51"/>
    <n v="9.5"/>
    <n v="23.770000000000003"/>
    <n v="6.16"/>
    <n v="-17.610000000000003"/>
    <x v="1"/>
    <x v="1"/>
    <x v="3"/>
  </r>
  <r>
    <d v="2020-07-30T00:00:00"/>
    <n v="43390874"/>
    <x v="1"/>
    <x v="1"/>
    <s v="TM0002"/>
    <n v="11"/>
    <s v="14"/>
    <n v="19.270000000000003"/>
    <n v="20.67"/>
    <n v="1.3999999999999986"/>
    <x v="0"/>
    <x v="2"/>
    <x v="0"/>
  </r>
  <r>
    <d v="2020-07-30T00:00:00"/>
    <n v="35145664"/>
    <x v="4"/>
    <x v="2"/>
    <s v="2K0K01"/>
    <n v="12.5"/>
    <s v="10"/>
    <n v="21.27"/>
    <n v="15.170000000000002"/>
    <n v="-6.0999999999999979"/>
    <x v="1"/>
    <x v="1"/>
    <x v="1"/>
  </r>
  <r>
    <d v="2020-07-12T18:15:00"/>
    <n v="45443115"/>
    <x v="0"/>
    <x v="4"/>
    <s v="2K0802"/>
    <n v="11"/>
    <s v="9"/>
    <n v="9.27"/>
    <n v="12.670000000000002"/>
    <n v="3.4000000000000021"/>
    <x v="0"/>
    <x v="1"/>
    <x v="4"/>
  </r>
  <r>
    <d v="2020-07-30T00:00:00"/>
    <n v="45814509"/>
    <x v="4"/>
    <x v="2"/>
    <s v="2K0802"/>
    <n v="12.5"/>
    <s v="12"/>
    <n v="19.27"/>
    <n v="15.170000000000002"/>
    <n v="-4.0999999999999979"/>
    <x v="1"/>
    <x v="1"/>
    <x v="4"/>
  </r>
  <r>
    <d v="2020-07-30T00:00:00"/>
    <n v="33046746"/>
    <x v="3"/>
    <x v="4"/>
    <s v="2K0K05"/>
    <n v="7.6"/>
    <n v="0"/>
    <n v="18.27"/>
    <n v="8.07"/>
    <n v="-10.199999999999999"/>
    <x v="1"/>
    <x v="1"/>
    <x v="1"/>
  </r>
  <r>
    <d v="2020-07-30T00:00:00"/>
    <n v="26435253"/>
    <x v="6"/>
    <x v="6"/>
    <s v="2K0K13"/>
    <n v="13"/>
    <s v="12"/>
    <n v="19.27"/>
    <n v="16.670000000000002"/>
    <n v="-2.5999999999999979"/>
    <x v="1"/>
    <x v="1"/>
    <x v="1"/>
  </r>
  <r>
    <d v="2020-07-25T11:43:00"/>
    <n v="4619506"/>
    <x v="0"/>
    <x v="4"/>
    <s v="2K0113"/>
    <n v="12"/>
    <n v="7.6"/>
    <n v="10.67"/>
    <n v="11.670000000000002"/>
    <n v="1.0000000000000018"/>
    <x v="0"/>
    <x v="1"/>
    <x v="3"/>
  </r>
  <r>
    <d v="2020-07-30T00:00:00"/>
    <n v="30429197"/>
    <x v="0"/>
    <x v="5"/>
    <s v="2K0111"/>
    <n v="11"/>
    <s v="10"/>
    <n v="15.27"/>
    <n v="12.670000000000002"/>
    <n v="-2.5999999999999979"/>
    <x v="1"/>
    <x v="1"/>
    <x v="3"/>
  </r>
  <r>
    <d v="2020-07-30T00:00:00"/>
    <n v="43010137"/>
    <x v="6"/>
    <x v="6"/>
    <s v="CC0005"/>
    <n v="13"/>
    <s v="12"/>
    <n v="19.27"/>
    <n v="16.670000000000002"/>
    <n v="-2.5999999999999979"/>
    <x v="1"/>
    <x v="0"/>
    <x v="0"/>
  </r>
  <r>
    <d v="2020-07-30T00:00:00"/>
    <n v="4762216"/>
    <x v="0"/>
    <x v="5"/>
    <s v="TM0007"/>
    <n v="11"/>
    <s v="13"/>
    <n v="12.27"/>
    <n v="12.670000000000002"/>
    <n v="0.40000000000000213"/>
    <x v="0"/>
    <x v="2"/>
    <x v="0"/>
  </r>
  <r>
    <d v="2020-07-03T14:06:00"/>
    <n v="45814022"/>
    <x v="5"/>
    <x v="3"/>
    <s v="TM0002"/>
    <n v="7.01"/>
    <n v="10.5"/>
    <n v="10.77"/>
    <n v="4.66"/>
    <n v="-6.1099999999999994"/>
    <x v="1"/>
    <x v="2"/>
    <x v="0"/>
  </r>
  <r>
    <d v="2020-07-30T00:00:00"/>
    <n v="4503136"/>
    <x v="1"/>
    <x v="1"/>
    <s v="CC0003"/>
    <n v="11"/>
    <n v="13.5"/>
    <n v="19.770000000000003"/>
    <n v="20.67"/>
    <n v="0.89999999999999858"/>
    <x v="0"/>
    <x v="0"/>
    <x v="0"/>
  </r>
  <r>
    <d v="2020-07-01T17:05:00"/>
    <n v="42455952"/>
    <x v="6"/>
    <x v="2"/>
    <s v="CC0006"/>
    <n v="12.5"/>
    <s v="12"/>
    <n v="19.27"/>
    <n v="17.170000000000002"/>
    <n v="-2.0999999999999979"/>
    <x v="1"/>
    <x v="0"/>
    <x v="0"/>
  </r>
  <r>
    <d v="2020-07-17T11:25:00"/>
    <n v="4833934"/>
    <x v="0"/>
    <x v="4"/>
    <s v="2K0613"/>
    <n v="12"/>
    <n v="9.5"/>
    <n v="8.77"/>
    <n v="11.670000000000002"/>
    <n v="2.9000000000000021"/>
    <x v="0"/>
    <x v="1"/>
    <x v="5"/>
  </r>
  <r>
    <d v="2020-07-30T00:00:00"/>
    <n v="4537447"/>
    <x v="2"/>
    <x v="3"/>
    <s v="TM0007"/>
    <n v="10.5"/>
    <s v="6"/>
    <n v="15.27"/>
    <n v="9.1700000000000017"/>
    <n v="-6.0999999999999979"/>
    <x v="1"/>
    <x v="2"/>
    <x v="0"/>
  </r>
  <r>
    <d v="2020-07-20T09:22:00"/>
    <n v="12556415"/>
    <x v="0"/>
    <x v="4"/>
    <s v="CC0005"/>
    <n v="12"/>
    <n v="9.5"/>
    <n v="8.77"/>
    <n v="11.670000000000002"/>
    <n v="2.9000000000000021"/>
    <x v="0"/>
    <x v="0"/>
    <x v="0"/>
  </r>
  <r>
    <d v="2020-07-31T00:00:00"/>
    <n v="4404370"/>
    <x v="5"/>
    <x v="1"/>
    <s v="CC0005"/>
    <n v="7"/>
    <s v="11"/>
    <n v="22.270000000000003"/>
    <n v="4.67"/>
    <n v="-17.600000000000001"/>
    <x v="1"/>
    <x v="0"/>
    <x v="0"/>
  </r>
  <r>
    <d v="2020-07-02T12:20:00"/>
    <n v="16278983"/>
    <x v="4"/>
    <x v="5"/>
    <s v="CC0006"/>
    <n v="13"/>
    <s v="11"/>
    <n v="14.27"/>
    <n v="14.670000000000002"/>
    <n v="0.40000000000000213"/>
    <x v="0"/>
    <x v="0"/>
    <x v="0"/>
  </r>
  <r>
    <d v="2020-07-30T00:00:00"/>
    <n v="44669027"/>
    <x v="4"/>
    <x v="2"/>
    <s v="2K0105"/>
    <n v="12.5"/>
    <s v="12"/>
    <n v="19.27"/>
    <n v="15.170000000000002"/>
    <n v="-4.0999999999999979"/>
    <x v="1"/>
    <x v="1"/>
    <x v="3"/>
  </r>
  <r>
    <d v="2020-07-09T00:00:00"/>
    <n v="41938406"/>
    <x v="1"/>
    <x v="1"/>
    <s v="TM0007"/>
    <n v="16.5"/>
    <s v="12"/>
    <n v="21.270000000000003"/>
    <n v="15.170000000000002"/>
    <n v="-6.1000000000000014"/>
    <x v="1"/>
    <x v="2"/>
    <x v="0"/>
  </r>
  <r>
    <d v="2020-07-10T14:42:00"/>
    <n v="4563845"/>
    <x v="0"/>
    <x v="3"/>
    <s v="2K021K"/>
    <n v="11"/>
    <n v="11.5"/>
    <n v="9.77"/>
    <n v="12.670000000000002"/>
    <n v="2.9000000000000021"/>
    <x v="0"/>
    <x v="1"/>
    <x v="2"/>
  </r>
  <r>
    <d v="2020-07-30T00:00:00"/>
    <n v="4516877"/>
    <x v="4"/>
    <x v="2"/>
    <s v="TM0002"/>
    <n v="12.5"/>
    <s v="13"/>
    <n v="18.27"/>
    <n v="15.170000000000002"/>
    <n v="-3.0999999999999979"/>
    <x v="1"/>
    <x v="2"/>
    <x v="0"/>
  </r>
  <r>
    <d v="2020-07-12T17:17:00"/>
    <n v="4859660"/>
    <x v="5"/>
    <x v="4"/>
    <s v="TM0010"/>
    <n v="7.01"/>
    <n v="7.6"/>
    <n v="10.67"/>
    <n v="4.66"/>
    <n v="-6.01"/>
    <x v="1"/>
    <x v="2"/>
    <x v="0"/>
  </r>
  <r>
    <d v="2020-07-10T00:00:00"/>
    <n v="45917926"/>
    <x v="1"/>
    <x v="1"/>
    <s v="2K0108"/>
    <n v="16.510000000000002"/>
    <s v="12"/>
    <n v="21.270000000000003"/>
    <n v="15.16"/>
    <n v="-6.110000000000003"/>
    <x v="1"/>
    <x v="1"/>
    <x v="3"/>
  </r>
  <r>
    <d v="2020-07-30T00:00:00"/>
    <n v="44470549"/>
    <x v="6"/>
    <x v="6"/>
    <s v="2K0105"/>
    <n v="11"/>
    <s v="5"/>
    <n v="26.27"/>
    <n v="18.670000000000002"/>
    <n v="-7.5999999999999979"/>
    <x v="1"/>
    <x v="1"/>
    <x v="3"/>
  </r>
  <r>
    <d v="2020-07-08T00:00:00"/>
    <n v="4492484"/>
    <x v="1"/>
    <x v="1"/>
    <s v="2K0105"/>
    <n v="23.5"/>
    <n v="9.5"/>
    <n v="23.770000000000003"/>
    <n v="8.1700000000000017"/>
    <n v="-15.600000000000001"/>
    <x v="1"/>
    <x v="1"/>
    <x v="3"/>
  </r>
  <r>
    <d v="2020-07-30T00:00:00"/>
    <n v="15336019"/>
    <x v="1"/>
    <x v="1"/>
    <s v="TM0002"/>
    <n v="8.5"/>
    <s v="8"/>
    <n v="25.270000000000003"/>
    <n v="23.17"/>
    <n v="-2.1000000000000014"/>
    <x v="1"/>
    <x v="2"/>
    <x v="0"/>
  </r>
  <r>
    <d v="2020-07-22T18:56:00"/>
    <n v="45837250"/>
    <x v="0"/>
    <x v="0"/>
    <s v="2K0202"/>
    <n v="11"/>
    <n v="0"/>
    <n v="14.27"/>
    <n v="12.670000000000002"/>
    <n v="-1.5999999999999979"/>
    <x v="1"/>
    <x v="1"/>
    <x v="2"/>
  </r>
  <r>
    <d v="2020-07-30T00:00:00"/>
    <n v="4585725"/>
    <x v="1"/>
    <x v="1"/>
    <s v="TM0007"/>
    <n v="9.5"/>
    <s v="13"/>
    <n v="20.270000000000003"/>
    <n v="22.17"/>
    <n v="1.8999999999999986"/>
    <x v="0"/>
    <x v="2"/>
    <x v="0"/>
  </r>
  <r>
    <d v="2020-07-16T00:00:00"/>
    <n v="26868162"/>
    <x v="1"/>
    <x v="1"/>
    <s v="2K0812"/>
    <n v="16.510000000000002"/>
    <s v="12"/>
    <n v="21.270000000000003"/>
    <n v="15.16"/>
    <n v="-6.110000000000003"/>
    <x v="1"/>
    <x v="1"/>
    <x v="3"/>
  </r>
  <r>
    <d v="2020-07-22T13:32:00"/>
    <n v="4845775"/>
    <x v="6"/>
    <x v="5"/>
    <s v="CC0005"/>
    <n v="12"/>
    <s v="11"/>
    <n v="14.27"/>
    <n v="17.670000000000002"/>
    <n v="3.4000000000000021"/>
    <x v="0"/>
    <x v="0"/>
    <x v="0"/>
  </r>
  <r>
    <d v="2020-07-25T13:44:00"/>
    <n v="18565017"/>
    <x v="1"/>
    <x v="3"/>
    <s v="2K0502"/>
    <n v="5"/>
    <n v="0"/>
    <n v="21.27"/>
    <n v="26.67"/>
    <n v="5.4000000000000021"/>
    <x v="0"/>
    <x v="1"/>
    <x v="4"/>
  </r>
  <r>
    <d v="2020-07-03T10:39:00"/>
    <n v="39712180"/>
    <x v="2"/>
    <x v="1"/>
    <s v="2K0108"/>
    <n v="11.51"/>
    <s v="10"/>
    <n v="23.270000000000003"/>
    <n v="8.1600000000000019"/>
    <n v="-15.110000000000001"/>
    <x v="1"/>
    <x v="1"/>
    <x v="3"/>
  </r>
  <r>
    <d v="2020-07-30T00:00:00"/>
    <n v="18456782"/>
    <x v="1"/>
    <x v="1"/>
    <s v="TM0002"/>
    <n v="9.5"/>
    <n v="9.5"/>
    <n v="23.770000000000003"/>
    <n v="22.17"/>
    <n v="-1.6000000000000014"/>
    <x v="1"/>
    <x v="2"/>
    <x v="0"/>
  </r>
  <r>
    <d v="2020-07-10T00:00:00"/>
    <n v="39433888"/>
    <x v="1"/>
    <x v="1"/>
    <s v="TM0010"/>
    <n v="16.510000000000002"/>
    <n v="9.5"/>
    <n v="23.770000000000003"/>
    <n v="15.16"/>
    <n v="-8.610000000000003"/>
    <x v="1"/>
    <x v="2"/>
    <x v="0"/>
  </r>
  <r>
    <d v="2020-07-31T00:00:00"/>
    <n v="34058526"/>
    <x v="1"/>
    <x v="1"/>
    <s v="CC0005"/>
    <n v="6"/>
    <s v="6"/>
    <n v="27.270000000000003"/>
    <n v="25.67"/>
    <n v="-1.6000000000000014"/>
    <x v="1"/>
    <x v="0"/>
    <x v="0"/>
  </r>
  <r>
    <d v="2020-07-11T14:25:00"/>
    <n v="4604495"/>
    <x v="4"/>
    <x v="5"/>
    <s v="CC0005"/>
    <n v="13.5"/>
    <n v="10.5"/>
    <n v="14.77"/>
    <n v="14.170000000000002"/>
    <n v="-0.59999999999999787"/>
    <x v="1"/>
    <x v="0"/>
    <x v="0"/>
  </r>
  <r>
    <d v="2020-07-11T14:25:00"/>
    <n v="42439280"/>
    <x v="4"/>
    <x v="5"/>
    <s v="CC0005"/>
    <n v="13.5"/>
    <n v="10.5"/>
    <n v="14.77"/>
    <n v="14.170000000000002"/>
    <n v="-0.59999999999999787"/>
    <x v="1"/>
    <x v="0"/>
    <x v="0"/>
  </r>
  <r>
    <d v="2020-07-26T09:09:00"/>
    <n v="4873399"/>
    <x v="5"/>
    <x v="4"/>
    <s v="TM0010"/>
    <n v="7.01"/>
    <s v="8"/>
    <n v="10.27"/>
    <n v="4.66"/>
    <n v="-5.6099999999999994"/>
    <x v="1"/>
    <x v="2"/>
    <x v="0"/>
  </r>
  <r>
    <d v="2020-07-31T00:00:00"/>
    <n v="4843250"/>
    <x v="2"/>
    <x v="3"/>
    <s v="2K0108"/>
    <n v="14.5"/>
    <n v="10.5"/>
    <n v="10.77"/>
    <n v="5.1700000000000017"/>
    <n v="-5.5999999999999979"/>
    <x v="1"/>
    <x v="1"/>
    <x v="3"/>
  </r>
  <r>
    <d v="2020-07-08T15:12:00"/>
    <n v="43585347"/>
    <x v="4"/>
    <x v="5"/>
    <s v="2K0608"/>
    <n v="12.5"/>
    <n v="10.5"/>
    <n v="14.77"/>
    <n v="15.170000000000002"/>
    <n v="0.40000000000000213"/>
    <x v="0"/>
    <x v="1"/>
    <x v="3"/>
  </r>
  <r>
    <d v="2020-07-30T00:00:00"/>
    <n v="4518814"/>
    <x v="4"/>
    <x v="2"/>
    <s v="TM0002"/>
    <n v="13.5"/>
    <s v="6"/>
    <n v="25.27"/>
    <n v="14.170000000000002"/>
    <n v="-11.099999999999998"/>
    <x v="1"/>
    <x v="2"/>
    <x v="0"/>
  </r>
  <r>
    <d v="2020-07-29T16:33:00"/>
    <n v="4604495"/>
    <x v="5"/>
    <x v="3"/>
    <s v="CC0003"/>
    <n v="5.51"/>
    <n v="9.5"/>
    <n v="11.77"/>
    <n v="6.16"/>
    <n v="-5.6099999999999994"/>
    <x v="1"/>
    <x v="0"/>
    <x v="0"/>
  </r>
  <r>
    <d v="2020-07-30T00:00:00"/>
    <n v="19434906"/>
    <x v="0"/>
    <x v="5"/>
    <s v="CC0004"/>
    <n v="10"/>
    <n v="1.5"/>
    <n v="23.77"/>
    <n v="13.670000000000002"/>
    <n v="-10.099999999999998"/>
    <x v="1"/>
    <x v="0"/>
    <x v="0"/>
  </r>
  <r>
    <d v="2020-07-30T00:00:00"/>
    <n v="45566582"/>
    <x v="2"/>
    <x v="3"/>
    <s v="CC0004"/>
    <n v="10.5"/>
    <n v="0"/>
    <n v="21.27"/>
    <n v="9.1700000000000017"/>
    <n v="-12.099999999999998"/>
    <x v="1"/>
    <x v="0"/>
    <x v="0"/>
  </r>
  <r>
    <d v="2020-07-30T00:00:00"/>
    <m/>
    <x v="0"/>
    <x v="5"/>
    <s v="CC0004"/>
    <n v="12"/>
    <n v="0"/>
    <n v="25.27"/>
    <n v="11.670000000000002"/>
    <n v="-13.599999999999998"/>
    <x v="1"/>
    <x v="0"/>
    <x v="0"/>
  </r>
  <r>
    <d v="2020-07-30T00:00:00"/>
    <m/>
    <x v="5"/>
    <x v="0"/>
    <s v="CC0004"/>
    <n v="7.5"/>
    <n v="0"/>
    <n v="14.27"/>
    <n v="4.17"/>
    <n v="-10.1"/>
    <x v="1"/>
    <x v="0"/>
    <x v="0"/>
  </r>
  <r>
    <d v="2020-07-25T17:41:00"/>
    <m/>
    <x v="4"/>
    <x v="5"/>
    <s v="CC0007"/>
    <n v="12.5"/>
    <s v="11"/>
    <n v="14.27"/>
    <n v="15.170000000000002"/>
    <n v="0.90000000000000213"/>
    <x v="0"/>
    <x v="0"/>
    <x v="0"/>
  </r>
  <r>
    <d v="2020-07-30T00:00:00"/>
    <m/>
    <x v="2"/>
    <x v="3"/>
    <s v="2K0112"/>
    <n v="10.6"/>
    <s v="6"/>
    <n v="15.27"/>
    <n v="9.0700000000000021"/>
    <n v="-6.1999999999999975"/>
    <x v="1"/>
    <x v="1"/>
    <x v="3"/>
  </r>
  <r>
    <d v="2020-07-30T00:00:00"/>
    <m/>
    <x v="1"/>
    <x v="1"/>
    <s v="TM0007"/>
    <n v="10"/>
    <s v="15"/>
    <n v="18.270000000000003"/>
    <n v="21.67"/>
    <n v="3.3999999999999986"/>
    <x v="0"/>
    <x v="2"/>
    <x v="0"/>
  </r>
  <r>
    <d v="2020-07-10T10:27:00"/>
    <m/>
    <x v="1"/>
    <x v="6"/>
    <s v="CC0006"/>
    <n v="12"/>
    <n v="11.5"/>
    <n v="19.77"/>
    <n v="19.670000000000002"/>
    <n v="-9.9999999999997868E-2"/>
    <x v="1"/>
    <x v="0"/>
    <x v="0"/>
  </r>
  <r>
    <d v="2020-07-26T14:26:00"/>
    <m/>
    <x v="0"/>
    <x v="4"/>
    <s v="2K0K05"/>
    <n v="11"/>
    <s v="8"/>
    <n v="10.27"/>
    <n v="12.670000000000002"/>
    <n v="2.4000000000000021"/>
    <x v="0"/>
    <x v="1"/>
    <x v="1"/>
  </r>
  <r>
    <d v="2020-07-26T17:58:00"/>
    <m/>
    <x v="0"/>
    <x v="3"/>
    <s v="2K0111"/>
    <n v="11"/>
    <n v="10.5"/>
    <n v="10.77"/>
    <n v="12.670000000000002"/>
    <n v="1.9000000000000021"/>
    <x v="0"/>
    <x v="1"/>
    <x v="3"/>
  </r>
  <r>
    <d v="2020-07-30T00:00:00"/>
    <m/>
    <x v="3"/>
    <x v="4"/>
    <s v="CC0003"/>
    <n v="7.6"/>
    <n v="0"/>
    <n v="18.27"/>
    <n v="8.07"/>
    <n v="-10.199999999999999"/>
    <x v="1"/>
    <x v="0"/>
    <x v="0"/>
  </r>
  <r>
    <d v="2020-07-12T16:31:00"/>
    <m/>
    <x v="0"/>
    <x v="4"/>
    <s v="CC0003"/>
    <n v="12"/>
    <n v="8.51"/>
    <n v="9.76"/>
    <n v="11.670000000000002"/>
    <n v="1.9100000000000019"/>
    <x v="0"/>
    <x v="0"/>
    <x v="0"/>
  </r>
  <r>
    <d v="2020-07-29T15:54:00"/>
    <m/>
    <x v="4"/>
    <x v="3"/>
    <s v="CC0004"/>
    <n v="13.5"/>
    <n v="0"/>
    <n v="21.27"/>
    <n v="14.170000000000002"/>
    <n v="-7.0999999999999979"/>
    <x v="1"/>
    <x v="0"/>
    <x v="0"/>
  </r>
  <r>
    <d v="2020-07-31T00:00:00"/>
    <m/>
    <x v="4"/>
    <x v="3"/>
    <s v="CC0007"/>
    <n v="13.5"/>
    <s v="11"/>
    <n v="10.27"/>
    <n v="14.170000000000002"/>
    <n v="3.9000000000000021"/>
    <x v="0"/>
    <x v="0"/>
    <x v="0"/>
  </r>
  <r>
    <d v="2020-07-25T12:17:00"/>
    <m/>
    <x v="3"/>
    <x v="0"/>
    <s v="CC0004"/>
    <n v="8.51"/>
    <n v="5.51"/>
    <n v="8.76"/>
    <n v="7.16"/>
    <n v="-1.5999999999999996"/>
    <x v="1"/>
    <x v="0"/>
    <x v="0"/>
  </r>
  <r>
    <d v="2020-07-03T00:00:00"/>
    <m/>
    <x v="2"/>
    <x v="3"/>
    <s v="2K0108"/>
    <n v="14.5"/>
    <n v="11.5"/>
    <n v="9.77"/>
    <n v="5.1700000000000017"/>
    <n v="-4.5999999999999979"/>
    <x v="1"/>
    <x v="1"/>
    <x v="3"/>
  </r>
  <r>
    <d v="2020-07-30T00:00:00"/>
    <m/>
    <x v="2"/>
    <x v="3"/>
    <s v="2K0613"/>
    <n v="9.5"/>
    <s v="6"/>
    <n v="15.27"/>
    <n v="10.170000000000002"/>
    <n v="-5.0999999999999979"/>
    <x v="1"/>
    <x v="1"/>
    <x v="5"/>
  </r>
  <r>
    <d v="2020-07-15T15:05:00"/>
    <m/>
    <x v="3"/>
    <x v="3"/>
    <s v="2K0502"/>
    <n v="8.5"/>
    <s v="11"/>
    <n v="10.27"/>
    <n v="7.17"/>
    <n v="-3.0999999999999996"/>
    <x v="1"/>
    <x v="1"/>
    <x v="4"/>
  </r>
  <r>
    <d v="2020-07-29T00:00:00"/>
    <m/>
    <x v="0"/>
    <x v="5"/>
    <s v="2K0212"/>
    <n v="10"/>
    <s v="11"/>
    <n v="14.27"/>
    <n v="13.670000000000002"/>
    <n v="-0.59999999999999787"/>
    <x v="1"/>
    <x v="1"/>
    <x v="2"/>
  </r>
  <r>
    <d v="2020-07-04T00:00:00"/>
    <m/>
    <x v="1"/>
    <x v="1"/>
    <s v="TM0013"/>
    <n v="23.5"/>
    <n v="8.5"/>
    <n v="24.770000000000003"/>
    <n v="8.1700000000000017"/>
    <n v="-16.600000000000001"/>
    <x v="1"/>
    <x v="2"/>
    <x v="0"/>
  </r>
  <r>
    <d v="2020-07-25T13:38:00"/>
    <m/>
    <x v="2"/>
    <x v="2"/>
    <s v="CC0003"/>
    <n v="11.51"/>
    <s v="12"/>
    <n v="19.27"/>
    <n v="8.1600000000000019"/>
    <n v="-11.109999999999998"/>
    <x v="1"/>
    <x v="0"/>
    <x v="0"/>
  </r>
  <r>
    <d v="2020-07-23T18:06:00"/>
    <m/>
    <x v="5"/>
    <x v="4"/>
    <s v="2K0811"/>
    <n v="7.6"/>
    <n v="7.6"/>
    <n v="10.67"/>
    <n v="4.07"/>
    <n v="-6.6"/>
    <x v="1"/>
    <x v="1"/>
    <x v="5"/>
  </r>
  <r>
    <d v="2020-07-12T12:12:00"/>
    <m/>
    <x v="1"/>
    <x v="3"/>
    <s v="2K0613"/>
    <n v="11"/>
    <s v="11"/>
    <n v="10.27"/>
    <n v="20.67"/>
    <n v="10.400000000000002"/>
    <x v="0"/>
    <x v="1"/>
    <x v="5"/>
  </r>
  <r>
    <d v="2020-07-30T00:00:00"/>
    <m/>
    <x v="1"/>
    <x v="1"/>
    <s v="TM0002"/>
    <n v="11"/>
    <s v="15"/>
    <n v="18.270000000000003"/>
    <n v="20.67"/>
    <n v="2.3999999999999986"/>
    <x v="0"/>
    <x v="2"/>
    <x v="0"/>
  </r>
  <r>
    <d v="2020-07-12T00:00:00"/>
    <m/>
    <x v="1"/>
    <x v="1"/>
    <s v="2K0802"/>
    <n v="16.5"/>
    <n v="9.5"/>
    <n v="23.770000000000003"/>
    <n v="15.170000000000002"/>
    <n v="-8.6000000000000014"/>
    <x v="1"/>
    <x v="1"/>
    <x v="4"/>
  </r>
  <r>
    <d v="2020-07-30T00:00:00"/>
    <m/>
    <x v="0"/>
    <x v="5"/>
    <s v="TM0007"/>
    <n v="11"/>
    <n v="11.5"/>
    <n v="13.77"/>
    <n v="12.670000000000002"/>
    <n v="-1.0999999999999979"/>
    <x v="1"/>
    <x v="2"/>
    <x v="0"/>
  </r>
  <r>
    <d v="2020-07-30T00:00:00"/>
    <m/>
    <x v="4"/>
    <x v="2"/>
    <s v="TM0007"/>
    <n v="12.5"/>
    <n v="11.5"/>
    <n v="19.77"/>
    <n v="15.170000000000002"/>
    <n v="-4.5999999999999979"/>
    <x v="1"/>
    <x v="2"/>
    <x v="0"/>
  </r>
  <r>
    <d v="2020-07-03T00:00:00"/>
    <m/>
    <x v="4"/>
    <x v="2"/>
    <s v="2K0K12"/>
    <n v="13"/>
    <s v="13"/>
    <n v="18.27"/>
    <n v="14.670000000000002"/>
    <n v="-3.5999999999999979"/>
    <x v="1"/>
    <x v="1"/>
    <x v="1"/>
  </r>
  <r>
    <d v="2020-07-18T13:48:00"/>
    <m/>
    <x v="4"/>
    <x v="3"/>
    <s v="CC0007"/>
    <n v="13.5"/>
    <n v="10.5"/>
    <n v="10.77"/>
    <n v="14.170000000000002"/>
    <n v="3.4000000000000021"/>
    <x v="0"/>
    <x v="0"/>
    <x v="0"/>
  </r>
  <r>
    <d v="2020-07-08T08:29:00"/>
    <m/>
    <x v="5"/>
    <x v="3"/>
    <s v="CC0005"/>
    <n v="5.51"/>
    <n v="9.5"/>
    <n v="11.77"/>
    <n v="6.16"/>
    <n v="-5.6099999999999994"/>
    <x v="1"/>
    <x v="0"/>
    <x v="0"/>
  </r>
  <r>
    <d v="2020-07-08T13:07:00"/>
    <m/>
    <x v="0"/>
    <x v="3"/>
    <s v="2K0612"/>
    <n v="11"/>
    <n v="11.5"/>
    <n v="9.77"/>
    <n v="12.670000000000002"/>
    <n v="2.9000000000000021"/>
    <x v="0"/>
    <x v="1"/>
    <x v="5"/>
  </r>
  <r>
    <d v="2020-07-11T11:43:00"/>
    <m/>
    <x v="0"/>
    <x v="3"/>
    <s v="2K0816"/>
    <n v="11"/>
    <n v="10.5"/>
    <n v="10.77"/>
    <n v="12.670000000000002"/>
    <n v="1.9000000000000021"/>
    <x v="0"/>
    <x v="1"/>
    <x v="4"/>
  </r>
  <r>
    <d v="2020-07-05T10:03:00"/>
    <m/>
    <x v="1"/>
    <x v="0"/>
    <s v="2K0816"/>
    <n v="23.5"/>
    <n v="3.6"/>
    <n v="10.67"/>
    <n v="8.1700000000000017"/>
    <n v="-2.4999999999999982"/>
    <x v="1"/>
    <x v="1"/>
    <x v="4"/>
  </r>
  <r>
    <d v="2020-07-25T15:04:00"/>
    <m/>
    <x v="5"/>
    <x v="3"/>
    <s v="2K0108"/>
    <n v="5.51"/>
    <n v="10.5"/>
    <n v="10.77"/>
    <n v="6.16"/>
    <n v="-4.6099999999999994"/>
    <x v="1"/>
    <x v="1"/>
    <x v="3"/>
  </r>
  <r>
    <d v="2020-07-29T09:38:00"/>
    <m/>
    <x v="0"/>
    <x v="0"/>
    <s v="CC0006"/>
    <n v="12"/>
    <s v="5"/>
    <n v="9.27"/>
    <n v="11.670000000000002"/>
    <n v="2.4000000000000021"/>
    <x v="0"/>
    <x v="0"/>
    <x v="0"/>
  </r>
  <r>
    <d v="2020-07-22T18:56:00"/>
    <m/>
    <x v="6"/>
    <x v="5"/>
    <s v="2K0612"/>
    <n v="12"/>
    <n v="11.5"/>
    <n v="13.77"/>
    <n v="17.670000000000002"/>
    <n v="3.9000000000000021"/>
    <x v="0"/>
    <x v="1"/>
    <x v="5"/>
  </r>
  <r>
    <d v="2020-07-30T00:00:00"/>
    <m/>
    <x v="3"/>
    <x v="4"/>
    <s v="CC0007"/>
    <n v="7.6"/>
    <n v="0"/>
    <n v="18.27"/>
    <n v="8.07"/>
    <n v="-10.199999999999999"/>
    <x v="1"/>
    <x v="0"/>
    <x v="0"/>
  </r>
  <r>
    <d v="2020-07-30T00:00:00"/>
    <m/>
    <x v="2"/>
    <x v="3"/>
    <s v="2K0112"/>
    <n v="11.51"/>
    <n v="2.5"/>
    <n v="18.77"/>
    <n v="8.1600000000000019"/>
    <n v="-10.609999999999998"/>
    <x v="1"/>
    <x v="1"/>
    <x v="3"/>
  </r>
  <r>
    <d v="2020-07-17T14:20:00"/>
    <m/>
    <x v="0"/>
    <x v="4"/>
    <s v="CC0003"/>
    <n v="12"/>
    <n v="9.5"/>
    <n v="8.77"/>
    <n v="11.670000000000002"/>
    <n v="2.9000000000000021"/>
    <x v="0"/>
    <x v="0"/>
    <x v="0"/>
  </r>
  <r>
    <d v="2020-07-30T00:00:00"/>
    <m/>
    <x v="6"/>
    <x v="6"/>
    <s v="2K0612"/>
    <n v="12"/>
    <s v="11"/>
    <n v="20.27"/>
    <n v="17.670000000000002"/>
    <n v="-2.5999999999999979"/>
    <x v="1"/>
    <x v="1"/>
    <x v="5"/>
  </r>
  <r>
    <d v="2020-07-15T20:18:00"/>
    <m/>
    <x v="2"/>
    <x v="4"/>
    <s v="2K0K01"/>
    <n v="10.5"/>
    <n v="9.5"/>
    <n v="8.77"/>
    <n v="9.1700000000000017"/>
    <n v="0.40000000000000213"/>
    <x v="0"/>
    <x v="1"/>
    <x v="1"/>
  </r>
  <r>
    <d v="2020-07-22T14:25:00"/>
    <m/>
    <x v="1"/>
    <x v="2"/>
    <s v="2K0K12"/>
    <n v="12"/>
    <s v="14"/>
    <n v="17.27"/>
    <n v="19.670000000000002"/>
    <n v="2.4000000000000021"/>
    <x v="0"/>
    <x v="1"/>
    <x v="1"/>
  </r>
  <r>
    <d v="2020-07-30T00:00:00"/>
    <m/>
    <x v="4"/>
    <x v="2"/>
    <s v="2K0816"/>
    <n v="11.5"/>
    <s v="12"/>
    <n v="19.27"/>
    <n v="16.170000000000002"/>
    <n v="-3.0999999999999979"/>
    <x v="1"/>
    <x v="1"/>
    <x v="4"/>
  </r>
  <r>
    <d v="2020-07-30T00:00:00"/>
    <m/>
    <x v="3"/>
    <x v="4"/>
    <s v="2K0K05"/>
    <n v="7.6"/>
    <n v="0"/>
    <n v="18.27"/>
    <n v="8.07"/>
    <n v="-10.199999999999999"/>
    <x v="1"/>
    <x v="1"/>
    <x v="1"/>
  </r>
  <r>
    <d v="2020-07-30T00:00:00"/>
    <m/>
    <x v="0"/>
    <x v="5"/>
    <s v="2K0816"/>
    <n v="11"/>
    <s v="5"/>
    <n v="20.27"/>
    <n v="12.670000000000002"/>
    <n v="-7.5999999999999979"/>
    <x v="1"/>
    <x v="1"/>
    <x v="4"/>
  </r>
  <r>
    <d v="2020-07-30T00:00:00"/>
    <m/>
    <x v="4"/>
    <x v="2"/>
    <s v="2K0811"/>
    <n v="12.5"/>
    <n v="9.5"/>
    <n v="21.77"/>
    <n v="15.170000000000002"/>
    <n v="-6.5999999999999979"/>
    <x v="1"/>
    <x v="1"/>
    <x v="5"/>
  </r>
  <r>
    <d v="2020-07-29T12:49:00"/>
    <m/>
    <x v="5"/>
    <x v="3"/>
    <s v="2K081K"/>
    <n v="5.51"/>
    <n v="9.5"/>
    <n v="11.77"/>
    <n v="6.16"/>
    <n v="-5.6099999999999994"/>
    <x v="1"/>
    <x v="1"/>
    <x v="4"/>
  </r>
  <r>
    <d v="2020-07-30T00:00:00"/>
    <m/>
    <x v="2"/>
    <x v="3"/>
    <s v=""/>
    <n v="10.5"/>
    <s v="9"/>
    <n v="12.27"/>
    <n v="9.1700000000000017"/>
    <n v="-3.0999999999999979"/>
    <x v="1"/>
    <x v="4"/>
    <x v="6"/>
  </r>
  <r>
    <d v="2020-07-30T00:00:00"/>
    <m/>
    <x v="1"/>
    <x v="1"/>
    <s v="TM0002"/>
    <n v="12"/>
    <s v="11"/>
    <n v="22.270000000000003"/>
    <n v="19.670000000000002"/>
    <n v="-2.6000000000000014"/>
    <x v="1"/>
    <x v="2"/>
    <x v="0"/>
  </r>
  <r>
    <d v="2020-07-30T00:00:00"/>
    <m/>
    <x v="1"/>
    <x v="1"/>
    <s v="2K0215"/>
    <n v="9.5"/>
    <n v="7.5"/>
    <n v="25.770000000000003"/>
    <n v="22.17"/>
    <n v="-3.6000000000000014"/>
    <x v="1"/>
    <x v="1"/>
    <x v="2"/>
  </r>
  <r>
    <d v="2020-07-12T08:13:00"/>
    <m/>
    <x v="4"/>
    <x v="5"/>
    <s v="CC0007"/>
    <n v="13.5"/>
    <n v="11.5"/>
    <n v="13.77"/>
    <n v="14.170000000000002"/>
    <n v="0.40000000000000213"/>
    <x v="0"/>
    <x v="0"/>
    <x v="0"/>
  </r>
  <r>
    <d v="2020-07-02T10:58:00"/>
    <m/>
    <x v="0"/>
    <x v="4"/>
    <s v="CC0006"/>
    <n v="11.5"/>
    <n v="3.6"/>
    <n v="14.67"/>
    <n v="12.170000000000002"/>
    <n v="-2.4999999999999982"/>
    <x v="1"/>
    <x v="0"/>
    <x v="0"/>
  </r>
  <r>
    <d v="2020-07-30T00:00:00"/>
    <m/>
    <x v="1"/>
    <x v="1"/>
    <s v="CC0004"/>
    <n v="23.5"/>
    <s v="8"/>
    <n v="25.270000000000003"/>
    <n v="8.1700000000000017"/>
    <n v="-17.100000000000001"/>
    <x v="1"/>
    <x v="0"/>
    <x v="0"/>
  </r>
  <r>
    <d v="2020-07-30T00:00:00"/>
    <m/>
    <x v="1"/>
    <x v="1"/>
    <s v="CC0006"/>
    <n v="11"/>
    <n v="15.5"/>
    <n v="17.770000000000003"/>
    <n v="20.67"/>
    <n v="2.8999999999999986"/>
    <x v="0"/>
    <x v="0"/>
    <x v="0"/>
  </r>
  <r>
    <d v="2020-07-08T00:00:00"/>
    <m/>
    <x v="4"/>
    <x v="2"/>
    <s v="CC0005"/>
    <n v="14"/>
    <s v="12"/>
    <n v="19.27"/>
    <n v="13.670000000000002"/>
    <n v="-5.5999999999999979"/>
    <x v="1"/>
    <x v="0"/>
    <x v="0"/>
  </r>
  <r>
    <d v="2020-07-30T00:00:00"/>
    <m/>
    <x v="1"/>
    <x v="1"/>
    <s v="2K0111"/>
    <n v="11"/>
    <s v="4"/>
    <n v="29.270000000000003"/>
    <n v="20.67"/>
    <n v="-8.6000000000000014"/>
    <x v="1"/>
    <x v="1"/>
    <x v="3"/>
  </r>
  <r>
    <d v="2020-07-30T00:00:00"/>
    <m/>
    <x v="1"/>
    <x v="1"/>
    <s v="TM0007"/>
    <n v="12"/>
    <s v="11"/>
    <n v="22.270000000000003"/>
    <n v="19.670000000000002"/>
    <n v="-2.6000000000000014"/>
    <x v="1"/>
    <x v="2"/>
    <x v="0"/>
  </r>
  <r>
    <d v="2020-07-26T18:48:00"/>
    <m/>
    <x v="2"/>
    <x v="1"/>
    <s v="2K0108"/>
    <n v="3.6"/>
    <s v="6"/>
    <n v="27.270000000000003"/>
    <n v="16.07"/>
    <n v="-11.200000000000003"/>
    <x v="1"/>
    <x v="1"/>
    <x v="3"/>
  </r>
  <r>
    <d v="2020-07-05T18:03:00"/>
    <m/>
    <x v="3"/>
    <x v="0"/>
    <s v="2K0812"/>
    <n v="7.5"/>
    <n v="3.6"/>
    <n v="10.67"/>
    <n v="8.17"/>
    <n v="-2.5"/>
    <x v="1"/>
    <x v="1"/>
    <x v="3"/>
  </r>
  <r>
    <d v="2020-07-25T13:54:00"/>
    <m/>
    <x v="1"/>
    <x v="0"/>
    <s v="2K0105"/>
    <n v="23.5"/>
    <n v="3.6"/>
    <n v="10.67"/>
    <n v="8.1700000000000017"/>
    <n v="-2.4999999999999982"/>
    <x v="1"/>
    <x v="1"/>
    <x v="3"/>
  </r>
  <r>
    <d v="2020-07-04T00:00:00"/>
    <m/>
    <x v="1"/>
    <x v="1"/>
    <s v="CC0005"/>
    <n v="16.510000000000002"/>
    <s v="11"/>
    <n v="22.270000000000003"/>
    <n v="15.16"/>
    <n v="-7.110000000000003"/>
    <x v="1"/>
    <x v="0"/>
    <x v="0"/>
  </r>
  <r>
    <d v="2020-07-30T00:00:00"/>
    <m/>
    <x v="3"/>
    <x v="4"/>
    <s v="2K0K01"/>
    <n v="3.6"/>
    <s v="7"/>
    <n v="11.27"/>
    <n v="12.07"/>
    <n v="0.80000000000000071"/>
    <x v="0"/>
    <x v="1"/>
    <x v="1"/>
  </r>
  <r>
    <d v="2020-07-26T10:43:00"/>
    <m/>
    <x v="0"/>
    <x v="2"/>
    <s v="TM0010"/>
    <n v="14.01"/>
    <s v="12"/>
    <n v="19.27"/>
    <n v="9.6600000000000019"/>
    <n v="-9.6099999999999977"/>
    <x v="1"/>
    <x v="2"/>
    <x v="0"/>
  </r>
  <r>
    <d v="2020-07-26T14:56:00"/>
    <m/>
    <x v="2"/>
    <x v="2"/>
    <s v="CC0005"/>
    <n v="11"/>
    <n v="13.5"/>
    <n v="17.77"/>
    <n v="8.6700000000000017"/>
    <n v="-9.0999999999999979"/>
    <x v="1"/>
    <x v="0"/>
    <x v="0"/>
  </r>
  <r>
    <d v="2020-07-09T11:39:00"/>
    <m/>
    <x v="4"/>
    <x v="3"/>
    <s v="CC0003"/>
    <n v="13.5"/>
    <s v="11"/>
    <n v="10.27"/>
    <n v="14.170000000000002"/>
    <n v="3.9000000000000021"/>
    <x v="0"/>
    <x v="0"/>
    <x v="0"/>
  </r>
  <r>
    <d v="2020-07-06T18:26:00"/>
    <m/>
    <x v="3"/>
    <x v="6"/>
    <s v="2K0802"/>
    <n v="8.51"/>
    <s v="12"/>
    <n v="19.27"/>
    <n v="7.16"/>
    <n v="-12.11"/>
    <x v="1"/>
    <x v="1"/>
    <x v="4"/>
  </r>
  <r>
    <d v="2020-07-20T10:30:00"/>
    <m/>
    <x v="6"/>
    <x v="5"/>
    <s v="CC0006"/>
    <n v="13"/>
    <n v="12.5"/>
    <n v="12.77"/>
    <n v="16.670000000000002"/>
    <n v="3.9000000000000021"/>
    <x v="0"/>
    <x v="0"/>
    <x v="0"/>
  </r>
  <r>
    <d v="2020-07-01T14:31:00"/>
    <m/>
    <x v="0"/>
    <x v="3"/>
    <s v="CC0004"/>
    <n v="10.5"/>
    <s v="10"/>
    <n v="11.27"/>
    <n v="13.170000000000002"/>
    <n v="1.9000000000000021"/>
    <x v="0"/>
    <x v="0"/>
    <x v="0"/>
  </r>
  <r>
    <d v="2020-07-13T14:02:00"/>
    <m/>
    <x v="2"/>
    <x v="2"/>
    <s v="2K0802"/>
    <n v="10.5"/>
    <n v="13.5"/>
    <n v="17.77"/>
    <n v="9.1700000000000017"/>
    <n v="-8.5999999999999979"/>
    <x v="1"/>
    <x v="1"/>
    <x v="4"/>
  </r>
  <r>
    <d v="2020-07-30T00:00:00"/>
    <m/>
    <x v="1"/>
    <x v="1"/>
    <s v="2K0105"/>
    <n v="8.5"/>
    <s v="13"/>
    <n v="20.270000000000003"/>
    <n v="23.17"/>
    <n v="2.8999999999999986"/>
    <x v="0"/>
    <x v="1"/>
    <x v="3"/>
  </r>
  <r>
    <d v="2020-07-30T00:00:00"/>
    <m/>
    <x v="1"/>
    <x v="1"/>
    <s v="2K0K12"/>
    <n v="3.6"/>
    <s v="5"/>
    <n v="28.270000000000003"/>
    <n v="28.07"/>
    <n v="-0.20000000000000284"/>
    <x v="1"/>
    <x v="1"/>
    <x v="1"/>
  </r>
  <r>
    <d v="2020-07-30T00:00:00"/>
    <m/>
    <x v="2"/>
    <x v="3"/>
    <s v="2K0608"/>
    <n v="9.5"/>
    <n v="2.15"/>
    <n v="19.12"/>
    <n v="10.170000000000002"/>
    <n v="-8.9499999999999993"/>
    <x v="1"/>
    <x v="1"/>
    <x v="3"/>
  </r>
  <r>
    <d v="2020-07-08T13:35:00"/>
    <m/>
    <x v="1"/>
    <x v="6"/>
    <s v="CC0006"/>
    <n v="12"/>
    <n v="10.5"/>
    <n v="20.77"/>
    <n v="19.670000000000002"/>
    <n v="-1.0999999999999979"/>
    <x v="1"/>
    <x v="0"/>
    <x v="0"/>
  </r>
  <r>
    <d v="2020-07-02T00:00:00"/>
    <m/>
    <x v="2"/>
    <x v="3"/>
    <s v="2K0108"/>
    <n v="10.5"/>
    <n v="10.5"/>
    <n v="10.77"/>
    <n v="9.1700000000000017"/>
    <n v="-1.5999999999999979"/>
    <x v="1"/>
    <x v="1"/>
    <x v="3"/>
  </r>
  <r>
    <d v="2020-07-27T10:31:00"/>
    <m/>
    <x v="1"/>
    <x v="2"/>
    <s v="2K0502"/>
    <n v="12"/>
    <s v="13"/>
    <n v="18.27"/>
    <n v="19.670000000000002"/>
    <n v="1.4000000000000021"/>
    <x v="0"/>
    <x v="1"/>
    <x v="4"/>
  </r>
  <r>
    <d v="2020-07-22T10:46:00"/>
    <m/>
    <x v="2"/>
    <x v="1"/>
    <s v="2K0K05"/>
    <n v="3.6"/>
    <n v="10.5"/>
    <n v="22.770000000000003"/>
    <n v="16.07"/>
    <n v="-6.7000000000000028"/>
    <x v="1"/>
    <x v="1"/>
    <x v="1"/>
  </r>
  <r>
    <d v="2020-07-30T00:00:00"/>
    <m/>
    <x v="3"/>
    <x v="4"/>
    <s v="2K0K01"/>
    <n v="8.51"/>
    <s v="7"/>
    <n v="11.27"/>
    <n v="7.16"/>
    <n v="-4.1099999999999994"/>
    <x v="1"/>
    <x v="1"/>
    <x v="1"/>
  </r>
  <r>
    <d v="2020-07-12T16:57:00"/>
    <m/>
    <x v="0"/>
    <x v="0"/>
    <s v="CC0006"/>
    <n v="12"/>
    <n v="3.6"/>
    <n v="10.67"/>
    <n v="11.670000000000002"/>
    <n v="1.0000000000000018"/>
    <x v="0"/>
    <x v="0"/>
    <x v="0"/>
  </r>
  <r>
    <d v="2020-07-20T15:31:00"/>
    <m/>
    <x v="5"/>
    <x v="0"/>
    <s v="2K050K"/>
    <n v="7.6"/>
    <n v="0"/>
    <n v="14.27"/>
    <n v="4.07"/>
    <n v="-10.199999999999999"/>
    <x v="1"/>
    <x v="1"/>
    <x v="4"/>
  </r>
  <r>
    <d v="2020-07-30T00:00:00"/>
    <m/>
    <x v="4"/>
    <x v="2"/>
    <s v="2K0K12"/>
    <n v="13.5"/>
    <s v="11"/>
    <n v="20.27"/>
    <n v="14.170000000000002"/>
    <n v="-6.0999999999999979"/>
    <x v="1"/>
    <x v="1"/>
    <x v="1"/>
  </r>
  <r>
    <d v="2020-07-22T14:26:00"/>
    <m/>
    <x v="0"/>
    <x v="0"/>
    <s v="2K0K12"/>
    <n v="11"/>
    <s v="5"/>
    <n v="9.27"/>
    <n v="12.670000000000002"/>
    <n v="3.4000000000000021"/>
    <x v="0"/>
    <x v="1"/>
    <x v="1"/>
  </r>
  <r>
    <d v="2020-07-20T11:01:00"/>
    <m/>
    <x v="3"/>
    <x v="5"/>
    <s v="2K0507"/>
    <n v="8.51"/>
    <n v="11.5"/>
    <n v="13.77"/>
    <n v="7.16"/>
    <n v="-6.6099999999999994"/>
    <x v="1"/>
    <x v="1"/>
    <x v="1"/>
  </r>
  <r>
    <d v="2020-07-22T09:06:00"/>
    <m/>
    <x v="0"/>
    <x v="1"/>
    <s v="TM0007"/>
    <n v="12.5"/>
    <s v="11"/>
    <n v="22.270000000000003"/>
    <n v="11.170000000000002"/>
    <n v="-11.100000000000001"/>
    <x v="1"/>
    <x v="2"/>
    <x v="0"/>
  </r>
  <r>
    <d v="2020-07-30T00:00:00"/>
    <m/>
    <x v="1"/>
    <x v="1"/>
    <s v="TM0007"/>
    <n v="8.5"/>
    <n v="8.5"/>
    <n v="24.770000000000003"/>
    <n v="23.17"/>
    <n v="-1.6000000000000014"/>
    <x v="1"/>
    <x v="2"/>
    <x v="0"/>
  </r>
  <r>
    <d v="2020-07-30T00:00:00"/>
    <m/>
    <x v="2"/>
    <x v="3"/>
    <s v="2K0507"/>
    <n v="11"/>
    <s v="11"/>
    <n v="10.27"/>
    <n v="8.6700000000000017"/>
    <n v="-1.5999999999999979"/>
    <x v="1"/>
    <x v="1"/>
    <x v="1"/>
  </r>
  <r>
    <d v="2020-07-15T15:35:00"/>
    <m/>
    <x v="1"/>
    <x v="2"/>
    <s v="2K0816"/>
    <n v="12"/>
    <s v="13"/>
    <n v="18.27"/>
    <n v="19.670000000000002"/>
    <n v="1.4000000000000021"/>
    <x v="0"/>
    <x v="1"/>
    <x v="4"/>
  </r>
  <r>
    <d v="2020-07-15T17:35:00"/>
    <m/>
    <x v="4"/>
    <x v="0"/>
    <s v="CC0005"/>
    <n v="13.5"/>
    <s v="5"/>
    <n v="9.27"/>
    <n v="14.170000000000002"/>
    <n v="4.9000000000000021"/>
    <x v="0"/>
    <x v="0"/>
    <x v="0"/>
  </r>
  <r>
    <d v="2020-07-30T00:00:00"/>
    <m/>
    <x v="0"/>
    <x v="5"/>
    <s v="2K0K01"/>
    <n v="12.5"/>
    <n v="4.5"/>
    <n v="20.77"/>
    <n v="11.170000000000002"/>
    <n v="-9.5999999999999979"/>
    <x v="1"/>
    <x v="1"/>
    <x v="1"/>
  </r>
  <r>
    <d v="2020-07-22T15:08:00"/>
    <m/>
    <x v="2"/>
    <x v="1"/>
    <s v="TM0010"/>
    <n v="12.01"/>
    <s v="11"/>
    <n v="22.270000000000003"/>
    <n v="7.6600000000000019"/>
    <n v="-14.610000000000001"/>
    <x v="1"/>
    <x v="2"/>
    <x v="0"/>
  </r>
  <r>
    <d v="2020-07-30T00:00:00"/>
    <m/>
    <x v="3"/>
    <x v="4"/>
    <s v="CC0007"/>
    <n v="7.6"/>
    <n v="0"/>
    <n v="18.27"/>
    <n v="8.07"/>
    <n v="-10.199999999999999"/>
    <x v="1"/>
    <x v="0"/>
    <x v="0"/>
  </r>
  <r>
    <d v="2020-07-09T00:00:00"/>
    <m/>
    <x v="2"/>
    <x v="3"/>
    <s v="SAT001"/>
    <n v="10.5"/>
    <n v="10.5"/>
    <n v="10.77"/>
    <n v="9.1700000000000017"/>
    <n v="-1.5999999999999979"/>
    <x v="1"/>
    <x v="3"/>
    <x v="0"/>
  </r>
  <r>
    <d v="2020-07-31T00:00:00"/>
    <m/>
    <x v="3"/>
    <x v="0"/>
    <m/>
    <n v="8.5"/>
    <n v="8.5"/>
    <n v="5.77"/>
    <n v="7.17"/>
    <n v="1.4000000000000004"/>
    <x v="0"/>
    <x v="4"/>
    <x v="6"/>
  </r>
  <r>
    <d v="2020-07-02T10:20:00"/>
    <m/>
    <x v="1"/>
    <x v="4"/>
    <s v="2K050K"/>
    <n v="11"/>
    <s v="9"/>
    <n v="9.27"/>
    <n v="20.67"/>
    <n v="11.400000000000002"/>
    <x v="0"/>
    <x v="1"/>
    <x v="4"/>
  </r>
  <r>
    <d v="2020-07-30T00:00:00"/>
    <m/>
    <x v="2"/>
    <x v="3"/>
    <s v="2K0112"/>
    <n v="11.51"/>
    <n v="8.5"/>
    <n v="12.77"/>
    <n v="8.1600000000000019"/>
    <n v="-4.6099999999999977"/>
    <x v="1"/>
    <x v="1"/>
    <x v="3"/>
  </r>
  <r>
    <d v="2020-07-15T13:35:00"/>
    <m/>
    <x v="0"/>
    <x v="0"/>
    <s v="2K0108"/>
    <n v="11"/>
    <s v="5"/>
    <n v="9.27"/>
    <n v="12.670000000000002"/>
    <n v="3.4000000000000021"/>
    <x v="0"/>
    <x v="1"/>
    <x v="3"/>
  </r>
  <r>
    <d v="2020-07-20T20:15:00"/>
    <m/>
    <x v="2"/>
    <x v="1"/>
    <s v="2K0105"/>
    <n v="11.51"/>
    <n v="9.5"/>
    <n v="23.770000000000003"/>
    <n v="8.1600000000000019"/>
    <n v="-15.610000000000001"/>
    <x v="1"/>
    <x v="1"/>
    <x v="3"/>
  </r>
  <r>
    <d v="2020-07-30T00:00:00"/>
    <m/>
    <x v="5"/>
    <x v="0"/>
    <s v="CC0004"/>
    <n v="8.5"/>
    <n v="0"/>
    <n v="14.27"/>
    <n v="3.17"/>
    <n v="-11.1"/>
    <x v="1"/>
    <x v="0"/>
    <x v="0"/>
  </r>
  <r>
    <d v="2020-07-30T00:00:00"/>
    <m/>
    <x v="2"/>
    <x v="3"/>
    <s v="TM0010"/>
    <n v="3.6"/>
    <n v="7.5"/>
    <n v="13.77"/>
    <n v="16.07"/>
    <n v="2.3000000000000007"/>
    <x v="0"/>
    <x v="2"/>
    <x v="0"/>
  </r>
  <r>
    <d v="2020-07-17T20:29:00"/>
    <m/>
    <x v="1"/>
    <x v="6"/>
    <s v="2K0108"/>
    <n v="11"/>
    <n v="12.5"/>
    <n v="18.77"/>
    <n v="20.67"/>
    <n v="1.9000000000000021"/>
    <x v="0"/>
    <x v="1"/>
    <x v="3"/>
  </r>
  <r>
    <d v="2020-07-15T10:10:00"/>
    <m/>
    <x v="3"/>
    <x v="2"/>
    <s v="TM0002"/>
    <n v="8"/>
    <n v="13.5"/>
    <n v="17.77"/>
    <n v="7.67"/>
    <n v="-10.1"/>
    <x v="1"/>
    <x v="2"/>
    <x v="0"/>
  </r>
  <r>
    <d v="2020-07-31T00:00:00"/>
    <m/>
    <x v="1"/>
    <x v="1"/>
    <s v="TM0007"/>
    <n v="12"/>
    <s v="12"/>
    <n v="21.270000000000003"/>
    <n v="19.670000000000002"/>
    <n v="-1.6000000000000014"/>
    <x v="1"/>
    <x v="2"/>
    <x v="0"/>
  </r>
  <r>
    <d v="2020-07-30T00:00:00"/>
    <m/>
    <x v="1"/>
    <x v="1"/>
    <s v="111111"/>
    <n v="12"/>
    <s v="12"/>
    <n v="21.270000000000003"/>
    <n v="19.670000000000002"/>
    <n v="-1.6000000000000014"/>
    <x v="1"/>
    <x v="5"/>
    <x v="0"/>
  </r>
  <r>
    <d v="2020-07-28T15:53:00"/>
    <m/>
    <x v="5"/>
    <x v="0"/>
    <s v="CC0004"/>
    <n v="8.5"/>
    <s v="6"/>
    <n v="8.27"/>
    <n v="3.17"/>
    <n v="-5.0999999999999996"/>
    <x v="1"/>
    <x v="0"/>
    <x v="0"/>
  </r>
  <r>
    <d v="2020-07-20T09:47:00"/>
    <m/>
    <x v="1"/>
    <x v="0"/>
    <s v="CC0004"/>
    <n v="5"/>
    <n v="5.6"/>
    <n v="8.67"/>
    <n v="26.67"/>
    <n v="18"/>
    <x v="0"/>
    <x v="0"/>
    <x v="0"/>
  </r>
  <r>
    <d v="2020-07-30T00:00:00"/>
    <m/>
    <x v="1"/>
    <x v="1"/>
    <s v="2K0807"/>
    <n v="12"/>
    <n v="15.5"/>
    <n v="17.770000000000003"/>
    <n v="19.670000000000002"/>
    <n v="1.8999999999999986"/>
    <x v="0"/>
    <x v="1"/>
    <x v="4"/>
  </r>
  <r>
    <d v="2020-07-31T00:00:00"/>
    <m/>
    <x v="0"/>
    <x v="3"/>
    <s v="CC0006"/>
    <n v="12"/>
    <n v="10.5"/>
    <n v="10.77"/>
    <n v="11.670000000000002"/>
    <n v="0.90000000000000213"/>
    <x v="0"/>
    <x v="0"/>
    <x v="0"/>
  </r>
  <r>
    <d v="2020-07-12T10:48:00"/>
    <m/>
    <x v="2"/>
    <x v="4"/>
    <s v="2K0502"/>
    <n v="8.5"/>
    <n v="7.5"/>
    <n v="10.77"/>
    <n v="11.170000000000002"/>
    <n v="0.40000000000000213"/>
    <x v="0"/>
    <x v="1"/>
    <x v="4"/>
  </r>
  <r>
    <d v="2020-07-30T00:00:00"/>
    <m/>
    <x v="3"/>
    <x v="4"/>
    <s v="2K0K09"/>
    <n v="8.51"/>
    <s v="11"/>
    <n v="7.27"/>
    <n v="7.16"/>
    <n v="-0.10999999999999943"/>
    <x v="1"/>
    <x v="1"/>
    <x v="1"/>
  </r>
  <r>
    <d v="2020-07-01T20:58:00"/>
    <m/>
    <x v="4"/>
    <x v="4"/>
    <s v="2K0502"/>
    <n v="11"/>
    <n v="7.5"/>
    <n v="10.77"/>
    <n v="16.670000000000002"/>
    <n v="5.9000000000000021"/>
    <x v="0"/>
    <x v="1"/>
    <x v="4"/>
  </r>
  <r>
    <d v="2020-07-16T15:26:00"/>
    <m/>
    <x v="0"/>
    <x v="4"/>
    <s v="CC0003"/>
    <n v="10"/>
    <s v="8"/>
    <n v="10.27"/>
    <n v="13.670000000000002"/>
    <n v="3.4000000000000021"/>
    <x v="0"/>
    <x v="0"/>
    <x v="0"/>
  </r>
  <r>
    <d v="2020-07-10T09:11:00"/>
    <m/>
    <x v="0"/>
    <x v="3"/>
    <s v="CC0004"/>
    <n v="12"/>
    <n v="9.5"/>
    <n v="11.77"/>
    <n v="11.670000000000002"/>
    <n v="-9.9999999999997868E-2"/>
    <x v="1"/>
    <x v="0"/>
    <x v="0"/>
  </r>
  <r>
    <d v="2020-07-30T00:00:00"/>
    <m/>
    <x v="4"/>
    <x v="2"/>
    <s v="2K0610"/>
    <n v="12.5"/>
    <n v="13.5"/>
    <n v="17.77"/>
    <n v="15.170000000000002"/>
    <n v="-2.5999999999999979"/>
    <x v="1"/>
    <x v="1"/>
    <x v="3"/>
  </r>
  <r>
    <d v="2020-07-20T15:30:00"/>
    <m/>
    <x v="5"/>
    <x v="1"/>
    <s v="2K0K01"/>
    <n v="3.6"/>
    <s v="13"/>
    <n v="20.270000000000003"/>
    <n v="8.07"/>
    <n v="-12.200000000000003"/>
    <x v="1"/>
    <x v="1"/>
    <x v="1"/>
  </r>
  <r>
    <d v="2020-07-09T00:00:00"/>
    <m/>
    <x v="2"/>
    <x v="3"/>
    <s v="TM0013"/>
    <n v="14.5"/>
    <n v="10.5"/>
    <n v="10.77"/>
    <n v="5.1700000000000017"/>
    <n v="-5.5999999999999979"/>
    <x v="1"/>
    <x v="2"/>
    <x v="0"/>
  </r>
  <r>
    <d v="2020-07-30T00:00:00"/>
    <m/>
    <x v="1"/>
    <x v="1"/>
    <s v="TM0002"/>
    <n v="12"/>
    <s v="14"/>
    <n v="19.270000000000003"/>
    <n v="19.670000000000002"/>
    <n v="0.39999999999999858"/>
    <x v="0"/>
    <x v="2"/>
    <x v="0"/>
  </r>
  <r>
    <d v="2020-07-10T00:00:00"/>
    <m/>
    <x v="1"/>
    <x v="1"/>
    <s v="CC0005"/>
    <n v="13.5"/>
    <s v="8"/>
    <n v="25.270000000000003"/>
    <n v="18.170000000000002"/>
    <n v="-7.1000000000000014"/>
    <x v="1"/>
    <x v="0"/>
    <x v="0"/>
  </r>
  <r>
    <d v="2020-07-30T00:00:00"/>
    <m/>
    <x v="1"/>
    <x v="1"/>
    <s v="2K0502"/>
    <n v="12"/>
    <s v="13"/>
    <n v="20.270000000000003"/>
    <n v="19.670000000000002"/>
    <n v="-0.60000000000000142"/>
    <x v="1"/>
    <x v="1"/>
    <x v="4"/>
  </r>
  <r>
    <d v="2020-07-16T00:00:00"/>
    <m/>
    <x v="1"/>
    <x v="1"/>
    <s v="TM0007"/>
    <n v="13.5"/>
    <s v="7"/>
    <n v="26.270000000000003"/>
    <n v="18.170000000000002"/>
    <n v="-8.1000000000000014"/>
    <x v="1"/>
    <x v="2"/>
    <x v="0"/>
  </r>
  <r>
    <d v="2020-07-30T00:00:00"/>
    <m/>
    <x v="2"/>
    <x v="3"/>
    <s v="2K0612"/>
    <n v="11"/>
    <n v="0"/>
    <n v="21.27"/>
    <n v="8.6700000000000017"/>
    <n v="-12.599999999999998"/>
    <x v="1"/>
    <x v="1"/>
    <x v="5"/>
  </r>
  <r>
    <d v="2020-07-30T00:00:00"/>
    <m/>
    <x v="4"/>
    <x v="2"/>
    <s v="TM0002"/>
    <n v="12.5"/>
    <s v="5"/>
    <n v="26.27"/>
    <n v="15.170000000000002"/>
    <n v="-11.099999999999998"/>
    <x v="1"/>
    <x v="2"/>
    <x v="0"/>
  </r>
  <r>
    <d v="2020-07-30T00:00:00"/>
    <m/>
    <x v="4"/>
    <x v="2"/>
    <s v="2K070K"/>
    <n v="11.5"/>
    <s v="8"/>
    <n v="23.27"/>
    <n v="16.170000000000002"/>
    <n v="-7.0999999999999979"/>
    <x v="1"/>
    <x v="1"/>
    <x v="1"/>
  </r>
  <r>
    <d v="2020-07-15T12:18:00"/>
    <m/>
    <x v="3"/>
    <x v="1"/>
    <s v="2K0105"/>
    <n v="3.6"/>
    <n v="3.6"/>
    <n v="29.67"/>
    <n v="12.07"/>
    <n v="-17.600000000000001"/>
    <x v="1"/>
    <x v="1"/>
    <x v="3"/>
  </r>
  <r>
    <d v="2020-07-08T10:43:00"/>
    <m/>
    <x v="1"/>
    <x v="0"/>
    <s v="CC0005"/>
    <n v="3.6"/>
    <n v="3.6"/>
    <n v="10.67"/>
    <n v="28.07"/>
    <n v="17.399999999999999"/>
    <x v="0"/>
    <x v="0"/>
    <x v="0"/>
  </r>
  <r>
    <d v="2020-07-30T00:00:00"/>
    <m/>
    <x v="1"/>
    <x v="1"/>
    <s v="TM0007"/>
    <n v="12"/>
    <n v="15.5"/>
    <n v="17.770000000000003"/>
    <n v="19.670000000000002"/>
    <n v="1.8999999999999986"/>
    <x v="0"/>
    <x v="2"/>
    <x v="0"/>
  </r>
  <r>
    <d v="2020-07-25T00:00:00"/>
    <m/>
    <x v="2"/>
    <x v="3"/>
    <s v="2K0807"/>
    <n v="10.5"/>
    <n v="11.5"/>
    <n v="9.77"/>
    <n v="9.1700000000000017"/>
    <n v="-0.59999999999999787"/>
    <x v="1"/>
    <x v="1"/>
    <x v="4"/>
  </r>
  <r>
    <d v="2020-07-08T14:42:00"/>
    <m/>
    <x v="1"/>
    <x v="6"/>
    <s v="CC0004"/>
    <n v="11"/>
    <n v="9.5"/>
    <n v="21.77"/>
    <n v="20.67"/>
    <n v="-1.0999999999999979"/>
    <x v="1"/>
    <x v="0"/>
    <x v="0"/>
  </r>
  <r>
    <d v="2020-07-16T14:06:00"/>
    <m/>
    <x v="4"/>
    <x v="5"/>
    <s v="CC0003"/>
    <n v="13.5"/>
    <n v="12.5"/>
    <n v="12.77"/>
    <n v="14.170000000000002"/>
    <n v="1.4000000000000021"/>
    <x v="0"/>
    <x v="0"/>
    <x v="0"/>
  </r>
  <r>
    <d v="2020-07-30T00:00:00"/>
    <m/>
    <x v="1"/>
    <x v="1"/>
    <s v="TM0007"/>
    <n v="6"/>
    <s v="4"/>
    <n v="29.270000000000003"/>
    <n v="25.67"/>
    <n v="-3.6000000000000014"/>
    <x v="1"/>
    <x v="2"/>
    <x v="0"/>
  </r>
  <r>
    <d v="2020-07-26T11:04:00"/>
    <m/>
    <x v="4"/>
    <x v="4"/>
    <s v="2K0612"/>
    <n v="0"/>
    <n v="0"/>
    <n v="18.27"/>
    <n v="27.67"/>
    <n v="9.4000000000000021"/>
    <x v="0"/>
    <x v="1"/>
    <x v="5"/>
  </r>
  <r>
    <d v="2020-07-30T00:00:00"/>
    <m/>
    <x v="1"/>
    <x v="1"/>
    <s v="CC0005"/>
    <n v="8.5"/>
    <n v="2.5"/>
    <n v="30.770000000000003"/>
    <n v="23.17"/>
    <n v="-7.6000000000000014"/>
    <x v="1"/>
    <x v="0"/>
    <x v="0"/>
  </r>
  <r>
    <d v="2020-07-04T16:56:00"/>
    <m/>
    <x v="1"/>
    <x v="2"/>
    <s v="2K0K12"/>
    <n v="12"/>
    <s v="13"/>
    <n v="18.27"/>
    <n v="19.670000000000002"/>
    <n v="1.4000000000000021"/>
    <x v="0"/>
    <x v="1"/>
    <x v="1"/>
  </r>
  <r>
    <d v="2020-07-10T00:00:00"/>
    <m/>
    <x v="1"/>
    <x v="1"/>
    <s v="TM0013"/>
    <n v="11"/>
    <s v="10"/>
    <n v="23.270000000000003"/>
    <n v="20.67"/>
    <n v="-2.6000000000000014"/>
    <x v="1"/>
    <x v="2"/>
    <x v="0"/>
  </r>
  <r>
    <d v="2020-07-05T10:46:00"/>
    <m/>
    <x v="4"/>
    <x v="5"/>
    <s v="2K0K05"/>
    <n v="12.5"/>
    <n v="11.5"/>
    <n v="13.77"/>
    <n v="15.170000000000002"/>
    <n v="1.4000000000000021"/>
    <x v="0"/>
    <x v="1"/>
    <x v="1"/>
  </r>
  <r>
    <d v="2020-07-30T00:00:00"/>
    <m/>
    <x v="1"/>
    <x v="1"/>
    <s v="TM0007"/>
    <n v="6"/>
    <s v="5"/>
    <n v="28.270000000000003"/>
    <n v="25.67"/>
    <n v="-2.6000000000000014"/>
    <x v="1"/>
    <x v="2"/>
    <x v="0"/>
  </r>
  <r>
    <d v="2020-07-30T00:00:00"/>
    <m/>
    <x v="5"/>
    <x v="0"/>
    <s v="CC0007"/>
    <n v="3.6"/>
    <n v="0"/>
    <n v="14.27"/>
    <n v="8.07"/>
    <n v="-6.1999999999999993"/>
    <x v="1"/>
    <x v="0"/>
    <x v="0"/>
  </r>
  <r>
    <d v="2020-07-04T09:14:00"/>
    <m/>
    <x v="4"/>
    <x v="5"/>
    <s v="CC0006"/>
    <n v="13.5"/>
    <n v="11.5"/>
    <n v="13.77"/>
    <n v="14.170000000000002"/>
    <n v="0.40000000000000213"/>
    <x v="0"/>
    <x v="0"/>
    <x v="0"/>
  </r>
  <r>
    <d v="2020-07-30T00:00:00"/>
    <m/>
    <x v="6"/>
    <x v="6"/>
    <s v="TM0013"/>
    <n v="12"/>
    <s v="13"/>
    <n v="18.27"/>
    <n v="17.670000000000002"/>
    <n v="-0.59999999999999787"/>
    <x v="1"/>
    <x v="2"/>
    <x v="0"/>
  </r>
  <r>
    <d v="2020-07-30T00:00:00"/>
    <m/>
    <x v="6"/>
    <x v="6"/>
    <s v="TM0002"/>
    <n v="13"/>
    <n v="5.05"/>
    <n v="26.22"/>
    <n v="16.670000000000002"/>
    <n v="-9.5499999999999972"/>
    <x v="1"/>
    <x v="2"/>
    <x v="0"/>
  </r>
  <r>
    <d v="2020-07-30T00:00:00"/>
    <m/>
    <x v="1"/>
    <x v="1"/>
    <s v="TM0007"/>
    <n v="11"/>
    <s v="14"/>
    <n v="19.270000000000003"/>
    <n v="20.67"/>
    <n v="1.3999999999999986"/>
    <x v="0"/>
    <x v="2"/>
    <x v="0"/>
  </r>
  <r>
    <d v="2020-07-30T00:00:00"/>
    <m/>
    <x v="1"/>
    <x v="1"/>
    <s v="TM0007"/>
    <n v="11"/>
    <s v="13"/>
    <n v="20.270000000000003"/>
    <n v="20.67"/>
    <n v="0.39999999999999858"/>
    <x v="0"/>
    <x v="2"/>
    <x v="0"/>
  </r>
  <r>
    <d v="2020-07-30T00:00:00"/>
    <m/>
    <x v="1"/>
    <x v="1"/>
    <s v="CC0006"/>
    <n v="6"/>
    <s v="11"/>
    <n v="22.270000000000003"/>
    <n v="25.67"/>
    <n v="3.3999999999999986"/>
    <x v="0"/>
    <x v="0"/>
    <x v="0"/>
  </r>
  <r>
    <d v="2020-07-10T10:10:00"/>
    <m/>
    <x v="1"/>
    <x v="4"/>
    <s v="CC0005"/>
    <n v="16.510000000000002"/>
    <n v="7.5"/>
    <n v="10.77"/>
    <n v="15.16"/>
    <n v="4.3900000000000006"/>
    <x v="0"/>
    <x v="0"/>
    <x v="0"/>
  </r>
  <r>
    <d v="2020-07-24T18:28:00"/>
    <m/>
    <x v="5"/>
    <x v="0"/>
    <s v="2K0606"/>
    <n v="7.6"/>
    <n v="5.51"/>
    <n v="8.76"/>
    <n v="4.07"/>
    <n v="-4.6899999999999995"/>
    <x v="1"/>
    <x v="1"/>
    <x v="5"/>
  </r>
  <r>
    <d v="2020-07-30T00:00:00"/>
    <m/>
    <x v="1"/>
    <x v="1"/>
    <s v="TM0007"/>
    <n v="12"/>
    <n v="15.5"/>
    <n v="17.770000000000003"/>
    <n v="19.670000000000002"/>
    <n v="1.8999999999999986"/>
    <x v="0"/>
    <x v="2"/>
    <x v="0"/>
  </r>
  <r>
    <d v="2020-07-17T12:45:00"/>
    <m/>
    <x v="3"/>
    <x v="1"/>
    <s v="2K0612"/>
    <n v="3.6"/>
    <n v="9.5"/>
    <n v="23.770000000000003"/>
    <n v="12.07"/>
    <n v="-11.700000000000003"/>
    <x v="1"/>
    <x v="1"/>
    <x v="5"/>
  </r>
  <r>
    <d v="2020-07-30T00:00:00"/>
    <m/>
    <x v="4"/>
    <x v="2"/>
    <s v="CC0006"/>
    <n v="13.5"/>
    <s v="11"/>
    <n v="20.27"/>
    <n v="14.170000000000002"/>
    <n v="-6.0999999999999979"/>
    <x v="1"/>
    <x v="0"/>
    <x v="0"/>
  </r>
  <r>
    <d v="2020-07-02T13:52:00"/>
    <m/>
    <x v="4"/>
    <x v="5"/>
    <s v="2K0608"/>
    <n v="12"/>
    <n v="11.5"/>
    <n v="13.77"/>
    <n v="15.670000000000002"/>
    <n v="1.9000000000000021"/>
    <x v="0"/>
    <x v="1"/>
    <x v="3"/>
  </r>
  <r>
    <d v="2020-07-30T00:00:00"/>
    <m/>
    <x v="6"/>
    <x v="6"/>
    <s v="TM0007"/>
    <n v="12"/>
    <s v="12"/>
    <n v="19.27"/>
    <n v="17.670000000000002"/>
    <n v="-1.5999999999999979"/>
    <x v="1"/>
    <x v="2"/>
    <x v="0"/>
  </r>
  <r>
    <d v="2020-07-30T00:00:00"/>
    <m/>
    <x v="4"/>
    <x v="2"/>
    <s v="CC0004"/>
    <n v="12.5"/>
    <n v="11.5"/>
    <n v="19.77"/>
    <n v="15.170000000000002"/>
    <n v="-4.5999999999999979"/>
    <x v="1"/>
    <x v="0"/>
    <x v="0"/>
  </r>
  <r>
    <d v="2020-07-11T14:25:00"/>
    <m/>
    <x v="4"/>
    <x v="5"/>
    <s v="CC0005"/>
    <n v="13.5"/>
    <n v="10.5"/>
    <n v="14.77"/>
    <n v="14.170000000000002"/>
    <n v="-0.59999999999999787"/>
    <x v="1"/>
    <x v="0"/>
    <x v="0"/>
  </r>
  <r>
    <d v="2020-07-03T00:00:00"/>
    <m/>
    <x v="1"/>
    <x v="1"/>
    <s v="TM0007"/>
    <n v="8.5"/>
    <s v="12"/>
    <n v="21.270000000000003"/>
    <n v="23.17"/>
    <n v="1.8999999999999986"/>
    <x v="0"/>
    <x v="2"/>
    <x v="0"/>
  </r>
  <r>
    <d v="2020-07-30T00:00:00"/>
    <m/>
    <x v="2"/>
    <x v="3"/>
    <s v="2K0218"/>
    <n v="10.6"/>
    <s v="5"/>
    <n v="16.27"/>
    <n v="9.0700000000000021"/>
    <n v="-7.1999999999999975"/>
    <x v="1"/>
    <x v="1"/>
    <x v="2"/>
  </r>
  <r>
    <d v="2020-07-30T00:00:00"/>
    <m/>
    <x v="2"/>
    <x v="3"/>
    <s v="2K0112"/>
    <n v="11.51"/>
    <s v="12"/>
    <n v="9.27"/>
    <n v="8.1600000000000019"/>
    <n v="-1.1099999999999977"/>
    <x v="1"/>
    <x v="1"/>
    <x v="3"/>
  </r>
  <r>
    <d v="2020-07-30T00:00:00"/>
    <m/>
    <x v="1"/>
    <x v="1"/>
    <s v="2K0807"/>
    <n v="3.6"/>
    <n v="5.15"/>
    <n v="28.120000000000005"/>
    <n v="28.07"/>
    <n v="-5.0000000000004263E-2"/>
    <x v="1"/>
    <x v="1"/>
    <x v="4"/>
  </r>
  <r>
    <d v="2020-07-30T00:00:00"/>
    <m/>
    <x v="4"/>
    <x v="2"/>
    <s v="TM0002"/>
    <n v="13.5"/>
    <s v="12"/>
    <n v="19.27"/>
    <n v="14.170000000000002"/>
    <n v="-5.0999999999999979"/>
    <x v="1"/>
    <x v="2"/>
    <x v="0"/>
  </r>
  <r>
    <d v="2020-07-09T16:43:00"/>
    <m/>
    <x v="4"/>
    <x v="5"/>
    <s v="2K0K01"/>
    <n v="12.5"/>
    <n v="11.5"/>
    <n v="13.77"/>
    <n v="15.170000000000002"/>
    <n v="1.4000000000000021"/>
    <x v="0"/>
    <x v="1"/>
    <x v="1"/>
  </r>
  <r>
    <d v="2020-07-30T00:00:00"/>
    <m/>
    <x v="2"/>
    <x v="3"/>
    <s v="2K0802"/>
    <n v="9.5"/>
    <s v="6"/>
    <n v="15.27"/>
    <n v="10.170000000000002"/>
    <n v="-5.0999999999999979"/>
    <x v="1"/>
    <x v="1"/>
    <x v="4"/>
  </r>
  <r>
    <d v="2020-07-09T13:30:00"/>
    <m/>
    <x v="0"/>
    <x v="3"/>
    <s v="CC0006"/>
    <n v="12"/>
    <n v="11.5"/>
    <n v="9.77"/>
    <n v="11.670000000000002"/>
    <n v="1.9000000000000021"/>
    <x v="0"/>
    <x v="0"/>
    <x v="0"/>
  </r>
  <r>
    <d v="2020-07-30T00:00:00"/>
    <m/>
    <x v="4"/>
    <x v="2"/>
    <s v="TM0007"/>
    <n v="12.5"/>
    <s v="8"/>
    <n v="23.27"/>
    <n v="15.170000000000002"/>
    <n v="-8.0999999999999979"/>
    <x v="1"/>
    <x v="2"/>
    <x v="0"/>
  </r>
  <r>
    <d v="2020-07-09T17:12:00"/>
    <m/>
    <x v="1"/>
    <x v="2"/>
    <s v="CC0004"/>
    <n v="11"/>
    <s v="14"/>
    <n v="17.27"/>
    <n v="20.67"/>
    <n v="3.4000000000000021"/>
    <x v="0"/>
    <x v="0"/>
    <x v="0"/>
  </r>
  <r>
    <d v="2020-07-30T00:00:00"/>
    <m/>
    <x v="3"/>
    <x v="4"/>
    <s v="2K0611"/>
    <n v="7.6"/>
    <n v="0"/>
    <n v="18.27"/>
    <n v="8.07"/>
    <n v="-10.199999999999999"/>
    <x v="1"/>
    <x v="1"/>
    <x v="5"/>
  </r>
  <r>
    <d v="2020-07-30T00:00:00"/>
    <m/>
    <x v="2"/>
    <x v="3"/>
    <s v="TM0010"/>
    <n v="12.01"/>
    <s v="5"/>
    <n v="16.27"/>
    <n v="7.6600000000000019"/>
    <n v="-8.6099999999999977"/>
    <x v="1"/>
    <x v="2"/>
    <x v="0"/>
  </r>
  <r>
    <d v="2020-07-18T09:53:00"/>
    <m/>
    <x v="4"/>
    <x v="3"/>
    <s v="CC0005"/>
    <n v="13.5"/>
    <n v="10.5"/>
    <n v="10.77"/>
    <n v="14.170000000000002"/>
    <n v="3.4000000000000021"/>
    <x v="0"/>
    <x v="0"/>
    <x v="0"/>
  </r>
  <r>
    <d v="2020-07-02T00:00:00"/>
    <m/>
    <x v="1"/>
    <x v="1"/>
    <s v="2K0802"/>
    <n v="14.5"/>
    <s v="5"/>
    <n v="28.270000000000003"/>
    <n v="17.170000000000002"/>
    <n v="-11.100000000000001"/>
    <x v="1"/>
    <x v="1"/>
    <x v="4"/>
  </r>
  <r>
    <d v="2020-07-02T14:12:00"/>
    <m/>
    <x v="6"/>
    <x v="2"/>
    <s v="2K0K05"/>
    <n v="12.5"/>
    <s v="13"/>
    <n v="18.27"/>
    <n v="17.170000000000002"/>
    <n v="-1.0999999999999979"/>
    <x v="1"/>
    <x v="1"/>
    <x v="1"/>
  </r>
  <r>
    <d v="2020-07-30T00:00:00"/>
    <m/>
    <x v="2"/>
    <x v="3"/>
    <s v="TM0007"/>
    <n v="10.5"/>
    <s v="9"/>
    <n v="12.27"/>
    <n v="9.1700000000000017"/>
    <n v="-3.0999999999999979"/>
    <x v="1"/>
    <x v="2"/>
    <x v="0"/>
  </r>
  <r>
    <d v="2020-07-30T00:00:00"/>
    <m/>
    <x v="1"/>
    <x v="1"/>
    <s v="TM0002"/>
    <n v="11"/>
    <s v="13"/>
    <n v="20.270000000000003"/>
    <n v="20.67"/>
    <n v="0.39999999999999858"/>
    <x v="0"/>
    <x v="2"/>
    <x v="0"/>
  </r>
  <r>
    <d v="2020-07-30T00:00:00"/>
    <m/>
    <x v="6"/>
    <x v="6"/>
    <s v="TM0002"/>
    <n v="12"/>
    <s v="10"/>
    <n v="21.27"/>
    <n v="17.670000000000002"/>
    <n v="-3.5999999999999979"/>
    <x v="1"/>
    <x v="2"/>
    <x v="0"/>
  </r>
  <r>
    <d v="2020-07-24T14:32:00"/>
    <m/>
    <x v="6"/>
    <x v="3"/>
    <s v="2K0K12"/>
    <n v="13"/>
    <n v="8.5"/>
    <n v="12.77"/>
    <n v="16.670000000000002"/>
    <n v="3.9000000000000021"/>
    <x v="0"/>
    <x v="1"/>
    <x v="1"/>
  </r>
  <r>
    <d v="2020-07-03T18:27:00"/>
    <m/>
    <x v="0"/>
    <x v="3"/>
    <s v="2K0612"/>
    <n v="10.5"/>
    <s v="11"/>
    <n v="10.27"/>
    <n v="13.170000000000002"/>
    <n v="2.9000000000000021"/>
    <x v="0"/>
    <x v="1"/>
    <x v="5"/>
  </r>
  <r>
    <d v="2020-07-30T00:00:00"/>
    <m/>
    <x v="1"/>
    <x v="1"/>
    <s v="CC0006"/>
    <n v="3.6"/>
    <s v="5"/>
    <n v="28.270000000000003"/>
    <n v="28.07"/>
    <n v="-0.20000000000000284"/>
    <x v="1"/>
    <x v="0"/>
    <x v="0"/>
  </r>
  <r>
    <d v="2020-07-30T00:00:00"/>
    <m/>
    <x v="4"/>
    <x v="2"/>
    <s v="CC0003"/>
    <n v="13.5"/>
    <n v="13.5"/>
    <n v="17.77"/>
    <n v="14.170000000000002"/>
    <n v="-3.5999999999999979"/>
    <x v="1"/>
    <x v="0"/>
    <x v="0"/>
  </r>
  <r>
    <d v="2020-07-09T16:12:00"/>
    <m/>
    <x v="2"/>
    <x v="1"/>
    <s v="CC0006"/>
    <n v="3.6"/>
    <s v="6"/>
    <n v="27.270000000000003"/>
    <n v="16.07"/>
    <n v="-11.200000000000003"/>
    <x v="1"/>
    <x v="0"/>
    <x v="0"/>
  </r>
  <r>
    <d v="2020-07-30T00:00:00"/>
    <m/>
    <x v="3"/>
    <x v="4"/>
    <s v=""/>
    <n v="7.6"/>
    <n v="0"/>
    <n v="18.27"/>
    <n v="8.07"/>
    <n v="-10.199999999999999"/>
    <x v="1"/>
    <x v="4"/>
    <x v="6"/>
  </r>
  <r>
    <d v="2020-07-25T00:00:00"/>
    <m/>
    <x v="4"/>
    <x v="2"/>
    <s v="CC0005"/>
    <n v="11.5"/>
    <n v="12.5"/>
    <n v="18.77"/>
    <n v="16.170000000000002"/>
    <n v="-2.5999999999999979"/>
    <x v="1"/>
    <x v="0"/>
    <x v="0"/>
  </r>
  <r>
    <d v="2020-07-01T11:34:00"/>
    <m/>
    <x v="1"/>
    <x v="6"/>
    <s v="2K0108"/>
    <n v="23.5"/>
    <n v="16.510000000000002"/>
    <n v="14.759999999999998"/>
    <n v="8.1700000000000017"/>
    <n v="-6.5899999999999963"/>
    <x v="1"/>
    <x v="1"/>
    <x v="3"/>
  </r>
  <r>
    <d v="2020-07-12T09:33:00"/>
    <m/>
    <x v="0"/>
    <x v="3"/>
    <s v="CC0007"/>
    <n v="12"/>
    <n v="11.5"/>
    <n v="9.77"/>
    <n v="11.670000000000002"/>
    <n v="1.9000000000000021"/>
    <x v="0"/>
    <x v="0"/>
    <x v="0"/>
  </r>
  <r>
    <d v="2020-07-30T00:00:00"/>
    <m/>
    <x v="3"/>
    <x v="4"/>
    <s v="CC0006"/>
    <n v="3.6"/>
    <s v="6"/>
    <n v="12.27"/>
    <n v="12.07"/>
    <n v="-0.19999999999999929"/>
    <x v="1"/>
    <x v="0"/>
    <x v="0"/>
  </r>
  <r>
    <d v="2020-07-02T17:02:00"/>
    <m/>
    <x v="1"/>
    <x v="6"/>
    <s v="2K0802"/>
    <n v="11"/>
    <n v="11.5"/>
    <n v="19.77"/>
    <n v="20.67"/>
    <n v="0.90000000000000213"/>
    <x v="0"/>
    <x v="1"/>
    <x v="4"/>
  </r>
  <r>
    <d v="2020-07-31T00:00:00"/>
    <m/>
    <x v="4"/>
    <x v="4"/>
    <s v="2K0K05"/>
    <n v="13.5"/>
    <n v="8.5"/>
    <n v="9.77"/>
    <n v="14.170000000000002"/>
    <n v="4.4000000000000021"/>
    <x v="0"/>
    <x v="1"/>
    <x v="1"/>
  </r>
  <r>
    <d v="2020-07-11T12:41:00"/>
    <m/>
    <x v="2"/>
    <x v="5"/>
    <s v="2K0610"/>
    <n v="11.51"/>
    <n v="10.5"/>
    <n v="14.77"/>
    <n v="8.1600000000000019"/>
    <n v="-6.6099999999999977"/>
    <x v="1"/>
    <x v="1"/>
    <x v="3"/>
  </r>
  <r>
    <d v="2020-07-04T17:59:00"/>
    <m/>
    <x v="3"/>
    <x v="6"/>
    <s v="2K0502"/>
    <n v="8.51"/>
    <n v="12.5"/>
    <n v="18.77"/>
    <n v="7.16"/>
    <n v="-11.61"/>
    <x v="1"/>
    <x v="1"/>
    <x v="4"/>
  </r>
  <r>
    <d v="2020-07-23T09:24:00"/>
    <m/>
    <x v="1"/>
    <x v="2"/>
    <s v="CC0007"/>
    <n v="12"/>
    <s v="14"/>
    <n v="17.27"/>
    <n v="19.670000000000002"/>
    <n v="2.4000000000000021"/>
    <x v="0"/>
    <x v="0"/>
    <x v="0"/>
  </r>
  <r>
    <d v="2020-07-30T00:00:00"/>
    <m/>
    <x v="1"/>
    <x v="1"/>
    <s v="2K0703"/>
    <n v="3.6"/>
    <s v="6"/>
    <n v="27.270000000000003"/>
    <n v="28.07"/>
    <n v="0.79999999999999716"/>
    <x v="0"/>
    <x v="1"/>
    <x v="1"/>
  </r>
  <r>
    <d v="2020-07-30T00:00:00"/>
    <m/>
    <x v="1"/>
    <x v="1"/>
    <s v="TM0007"/>
    <n v="11"/>
    <s v="15"/>
    <n v="18.270000000000003"/>
    <n v="20.67"/>
    <n v="2.3999999999999986"/>
    <x v="0"/>
    <x v="2"/>
    <x v="0"/>
  </r>
  <r>
    <d v="2020-07-18T17:04:00"/>
    <m/>
    <x v="4"/>
    <x v="3"/>
    <s v="CC0007"/>
    <n v="12.5"/>
    <n v="9.5"/>
    <n v="11.77"/>
    <n v="15.170000000000002"/>
    <n v="3.4000000000000021"/>
    <x v="0"/>
    <x v="0"/>
    <x v="0"/>
  </r>
  <r>
    <d v="2020-07-12T20:11:00"/>
    <m/>
    <x v="1"/>
    <x v="6"/>
    <s v="CC0003"/>
    <n v="12"/>
    <n v="11.5"/>
    <n v="19.77"/>
    <n v="19.670000000000002"/>
    <n v="-9.9999999999997868E-2"/>
    <x v="1"/>
    <x v="0"/>
    <x v="0"/>
  </r>
  <r>
    <d v="2020-07-18T14:56:00"/>
    <m/>
    <x v="5"/>
    <x v="0"/>
    <s v="CC0003"/>
    <n v="7.6"/>
    <n v="5.51"/>
    <n v="8.76"/>
    <n v="4.07"/>
    <n v="-4.6899999999999995"/>
    <x v="1"/>
    <x v="0"/>
    <x v="0"/>
  </r>
  <r>
    <d v="2020-07-04T00:00:00"/>
    <m/>
    <x v="4"/>
    <x v="2"/>
    <s v="2K0609"/>
    <n v="12"/>
    <s v="12"/>
    <n v="19.27"/>
    <n v="15.670000000000002"/>
    <n v="-3.5999999999999979"/>
    <x v="1"/>
    <x v="1"/>
    <x v="5"/>
  </r>
  <r>
    <d v="2020-07-31T00:00:00"/>
    <m/>
    <x v="1"/>
    <x v="6"/>
    <s v="2K0605"/>
    <n v="8.5"/>
    <n v="12.5"/>
    <n v="18.77"/>
    <n v="23.17"/>
    <n v="4.4000000000000021"/>
    <x v="0"/>
    <x v="1"/>
    <x v="5"/>
  </r>
  <r>
    <d v="2020-07-23T13:29:00"/>
    <m/>
    <x v="0"/>
    <x v="0"/>
    <s v="CC0004"/>
    <n v="11"/>
    <n v="3.6"/>
    <n v="10.67"/>
    <n v="12.670000000000002"/>
    <n v="2.0000000000000018"/>
    <x v="0"/>
    <x v="0"/>
    <x v="0"/>
  </r>
  <r>
    <d v="2020-07-05T13:43:00"/>
    <m/>
    <x v="0"/>
    <x v="4"/>
    <s v="2K0502"/>
    <n v="10"/>
    <n v="7.5"/>
    <n v="10.77"/>
    <n v="13.670000000000002"/>
    <n v="2.9000000000000021"/>
    <x v="0"/>
    <x v="1"/>
    <x v="4"/>
  </r>
  <r>
    <d v="2020-07-30T00:00:00"/>
    <m/>
    <x v="4"/>
    <x v="2"/>
    <s v="TM0007"/>
    <n v="13.5"/>
    <n v="13.5"/>
    <n v="17.77"/>
    <n v="14.170000000000002"/>
    <n v="-3.5999999999999979"/>
    <x v="1"/>
    <x v="2"/>
    <x v="0"/>
  </r>
  <r>
    <d v="2020-07-30T00:00:00"/>
    <m/>
    <x v="1"/>
    <x v="1"/>
    <s v="TM0002"/>
    <n v="11"/>
    <s v="15"/>
    <n v="18.270000000000003"/>
    <n v="20.67"/>
    <n v="2.3999999999999986"/>
    <x v="0"/>
    <x v="2"/>
    <x v="0"/>
  </r>
  <r>
    <d v="2020-07-05T13:30:00"/>
    <m/>
    <x v="1"/>
    <x v="3"/>
    <s v="CC0005"/>
    <n v="11"/>
    <n v="0"/>
    <n v="21.27"/>
    <n v="20.67"/>
    <n v="-0.59999999999999787"/>
    <x v="1"/>
    <x v="0"/>
    <x v="0"/>
  </r>
  <r>
    <d v="2020-07-05T13:04:00"/>
    <m/>
    <x v="2"/>
    <x v="0"/>
    <s v="2K0812"/>
    <n v="9.5"/>
    <n v="3.6"/>
    <n v="10.67"/>
    <n v="10.170000000000002"/>
    <n v="-0.49999999999999822"/>
    <x v="1"/>
    <x v="1"/>
    <x v="3"/>
  </r>
  <r>
    <d v="2020-07-05T15:38:00"/>
    <m/>
    <x v="3"/>
    <x v="2"/>
    <s v="CC0006"/>
    <n v="3.6"/>
    <s v="12"/>
    <n v="19.27"/>
    <n v="12.07"/>
    <n v="-7.1999999999999993"/>
    <x v="1"/>
    <x v="0"/>
    <x v="0"/>
  </r>
  <r>
    <d v="2020-07-24T08:30:00"/>
    <m/>
    <x v="2"/>
    <x v="5"/>
    <s v="TM0002"/>
    <n v="12.01"/>
    <s v="11"/>
    <n v="14.27"/>
    <n v="7.6600000000000019"/>
    <n v="-6.6099999999999977"/>
    <x v="1"/>
    <x v="2"/>
    <x v="0"/>
  </r>
  <r>
    <d v="2020-07-29T20:21:00"/>
    <m/>
    <x v="3"/>
    <x v="0"/>
    <s v="CC0004"/>
    <n v="7.6"/>
    <n v="5.51"/>
    <n v="8.76"/>
    <n v="8.07"/>
    <n v="-0.6899999999999995"/>
    <x v="1"/>
    <x v="0"/>
    <x v="0"/>
  </r>
  <r>
    <d v="2020-07-30T00:00:00"/>
    <m/>
    <x v="1"/>
    <x v="1"/>
    <s v="2K0K01"/>
    <n v="23.5"/>
    <n v="3.6"/>
    <n v="29.67"/>
    <n v="8.1700000000000017"/>
    <n v="-21.5"/>
    <x v="1"/>
    <x v="1"/>
    <x v="1"/>
  </r>
  <r>
    <d v="2020-07-12T12:58:00"/>
    <m/>
    <x v="0"/>
    <x v="3"/>
    <s v="CC0007"/>
    <n v="11"/>
    <n v="0"/>
    <n v="21.27"/>
    <n v="12.670000000000002"/>
    <n v="-8.5999999999999979"/>
    <x v="1"/>
    <x v="0"/>
    <x v="0"/>
  </r>
  <r>
    <d v="2020-07-30T00:00:00"/>
    <m/>
    <x v="1"/>
    <x v="1"/>
    <s v="TM0007"/>
    <n v="9.5"/>
    <s v="9"/>
    <n v="24.270000000000003"/>
    <n v="22.17"/>
    <n v="-2.1000000000000014"/>
    <x v="1"/>
    <x v="2"/>
    <x v="0"/>
  </r>
  <r>
    <d v="2020-07-13T13:22:00"/>
    <m/>
    <x v="5"/>
    <x v="1"/>
    <s v="2K0502"/>
    <n v="5.51"/>
    <s v="6"/>
    <n v="27.270000000000003"/>
    <n v="6.16"/>
    <n v="-21.110000000000003"/>
    <x v="1"/>
    <x v="1"/>
    <x v="4"/>
  </r>
  <r>
    <d v="2020-07-01T15:52:00"/>
    <m/>
    <x v="6"/>
    <x v="3"/>
    <s v="CC0003"/>
    <n v="12.5"/>
    <n v="3.6"/>
    <n v="17.669999999999998"/>
    <n v="17.170000000000002"/>
    <n v="-0.49999999999999645"/>
    <x v="1"/>
    <x v="0"/>
    <x v="0"/>
  </r>
  <r>
    <d v="2020-07-16T10:52:00"/>
    <m/>
    <x v="1"/>
    <x v="0"/>
    <s v="2K0502"/>
    <n v="10"/>
    <n v="3.6"/>
    <n v="10.67"/>
    <n v="21.67"/>
    <n v="11.000000000000002"/>
    <x v="0"/>
    <x v="1"/>
    <x v="4"/>
  </r>
  <r>
    <d v="2020-07-30T00:00:00"/>
    <m/>
    <x v="1"/>
    <x v="1"/>
    <s v="2K0K01"/>
    <n v="3.6"/>
    <n v="8.5"/>
    <n v="24.770000000000003"/>
    <n v="28.07"/>
    <n v="3.2999999999999972"/>
    <x v="0"/>
    <x v="1"/>
    <x v="1"/>
  </r>
  <r>
    <d v="2020-07-12T14:18:00"/>
    <m/>
    <x v="1"/>
    <x v="2"/>
    <s v="2K0211"/>
    <n v="11"/>
    <n v="13.5"/>
    <n v="17.77"/>
    <n v="20.67"/>
    <n v="2.9000000000000021"/>
    <x v="0"/>
    <x v="1"/>
    <x v="2"/>
  </r>
  <r>
    <d v="2020-07-30T00:00:00"/>
    <m/>
    <x v="4"/>
    <x v="2"/>
    <s v="TM0002"/>
    <n v="12.5"/>
    <n v="11.5"/>
    <n v="19.77"/>
    <n v="15.170000000000002"/>
    <n v="-4.5999999999999979"/>
    <x v="1"/>
    <x v="2"/>
    <x v="0"/>
  </r>
  <r>
    <d v="2020-07-30T00:00:00"/>
    <m/>
    <x v="3"/>
    <x v="4"/>
    <s v="CC0004"/>
    <n v="8.5"/>
    <n v="1.65"/>
    <n v="16.62"/>
    <n v="7.17"/>
    <n v="-9.4500000000000011"/>
    <x v="1"/>
    <x v="0"/>
    <x v="0"/>
  </r>
  <r>
    <d v="2020-07-24T11:18:00"/>
    <m/>
    <x v="3"/>
    <x v="0"/>
    <s v="2K0812"/>
    <n v="7.5"/>
    <n v="3.6"/>
    <n v="10.67"/>
    <n v="8.17"/>
    <n v="-2.5"/>
    <x v="1"/>
    <x v="1"/>
    <x v="3"/>
  </r>
  <r>
    <d v="2020-07-24T20:18:00"/>
    <m/>
    <x v="1"/>
    <x v="2"/>
    <s v="CC0004"/>
    <n v="23.5"/>
    <s v="12"/>
    <n v="19.27"/>
    <n v="8.1700000000000017"/>
    <n v="-11.099999999999998"/>
    <x v="1"/>
    <x v="0"/>
    <x v="0"/>
  </r>
  <r>
    <d v="2020-07-30T00:00:00"/>
    <m/>
    <x v="1"/>
    <x v="1"/>
    <s v="TM0007"/>
    <n v="9.5"/>
    <s v="13"/>
    <n v="20.270000000000003"/>
    <n v="22.17"/>
    <n v="1.8999999999999986"/>
    <x v="0"/>
    <x v="2"/>
    <x v="0"/>
  </r>
  <r>
    <d v="2020-07-20T11:23:00"/>
    <m/>
    <x v="1"/>
    <x v="2"/>
    <s v="2K0613"/>
    <n v="12"/>
    <s v="13"/>
    <n v="18.27"/>
    <n v="19.670000000000002"/>
    <n v="1.4000000000000021"/>
    <x v="0"/>
    <x v="1"/>
    <x v="5"/>
  </r>
  <r>
    <d v="2020-07-30T00:00:00"/>
    <m/>
    <x v="0"/>
    <x v="5"/>
    <s v="TM0007"/>
    <n v="11"/>
    <n v="11.5"/>
    <n v="13.77"/>
    <n v="12.670000000000002"/>
    <n v="-1.0999999999999979"/>
    <x v="1"/>
    <x v="2"/>
    <x v="0"/>
  </r>
  <r>
    <d v="2020-07-24T12:04:00"/>
    <m/>
    <x v="4"/>
    <x v="5"/>
    <s v="2K0502"/>
    <n v="12.5"/>
    <s v="11"/>
    <n v="14.27"/>
    <n v="15.170000000000002"/>
    <n v="0.90000000000000213"/>
    <x v="0"/>
    <x v="1"/>
    <x v="4"/>
  </r>
  <r>
    <d v="2020-07-18T13:23:00"/>
    <m/>
    <x v="1"/>
    <x v="3"/>
    <s v="CC0003"/>
    <n v="23.5"/>
    <n v="14.5"/>
    <n v="6.77"/>
    <n v="8.1700000000000017"/>
    <n v="1.4000000000000021"/>
    <x v="0"/>
    <x v="0"/>
    <x v="0"/>
  </r>
  <r>
    <d v="2020-07-30T00:00:00"/>
    <m/>
    <x v="2"/>
    <x v="3"/>
    <s v="TM0010"/>
    <n v="12.01"/>
    <n v="0"/>
    <n v="21.27"/>
    <n v="7.6600000000000019"/>
    <n v="-13.609999999999998"/>
    <x v="1"/>
    <x v="2"/>
    <x v="0"/>
  </r>
  <r>
    <d v="2020-07-30T00:00:00"/>
    <m/>
    <x v="1"/>
    <x v="1"/>
    <s v="TM0002"/>
    <n v="11"/>
    <s v="15"/>
    <n v="18.270000000000003"/>
    <n v="20.67"/>
    <n v="2.3999999999999986"/>
    <x v="0"/>
    <x v="2"/>
    <x v="0"/>
  </r>
  <r>
    <d v="2020-07-12T16:16:00"/>
    <m/>
    <x v="1"/>
    <x v="2"/>
    <s v="CC0005"/>
    <n v="11"/>
    <n v="0"/>
    <n v="31.27"/>
    <n v="20.67"/>
    <n v="-10.599999999999998"/>
    <x v="1"/>
    <x v="0"/>
    <x v="0"/>
  </r>
  <r>
    <d v="2020-07-11T08:38:00"/>
    <m/>
    <x v="0"/>
    <x v="0"/>
    <s v="CC0003"/>
    <n v="12"/>
    <n v="3.6"/>
    <n v="10.67"/>
    <n v="11.670000000000002"/>
    <n v="1.0000000000000018"/>
    <x v="0"/>
    <x v="0"/>
    <x v="0"/>
  </r>
  <r>
    <d v="2020-07-01T09:07:00"/>
    <m/>
    <x v="0"/>
    <x v="4"/>
    <s v="CC0003"/>
    <n v="3.6"/>
    <n v="8.5"/>
    <n v="9.77"/>
    <n v="20.07"/>
    <n v="10.3"/>
    <x v="0"/>
    <x v="0"/>
    <x v="0"/>
  </r>
  <r>
    <d v="2020-07-29T11:48:00"/>
    <m/>
    <x v="1"/>
    <x v="2"/>
    <s v="CC0006"/>
    <n v="10.5"/>
    <s v="12"/>
    <n v="19.27"/>
    <n v="21.17"/>
    <n v="1.9000000000000021"/>
    <x v="0"/>
    <x v="0"/>
    <x v="0"/>
  </r>
  <r>
    <d v="2020-07-11T10:27:00"/>
    <m/>
    <x v="0"/>
    <x v="0"/>
    <s v="2K0108"/>
    <n v="11"/>
    <n v="3.6"/>
    <n v="10.67"/>
    <n v="12.670000000000002"/>
    <n v="2.0000000000000018"/>
    <x v="0"/>
    <x v="1"/>
    <x v="3"/>
  </r>
  <r>
    <d v="2020-07-30T00:00:00"/>
    <m/>
    <x v="5"/>
    <x v="0"/>
    <s v="CC0003"/>
    <n v="8.5"/>
    <n v="5.51"/>
    <n v="8.76"/>
    <n v="3.17"/>
    <n v="-5.59"/>
    <x v="1"/>
    <x v="0"/>
    <x v="0"/>
  </r>
  <r>
    <d v="2020-07-30T00:00:00"/>
    <m/>
    <x v="1"/>
    <x v="1"/>
    <s v="CC0004"/>
    <n v="16.510000000000002"/>
    <s v="12"/>
    <n v="21.270000000000003"/>
    <n v="15.16"/>
    <n v="-6.110000000000003"/>
    <x v="1"/>
    <x v="0"/>
    <x v="0"/>
  </r>
  <r>
    <d v="2020-07-17T17:41:00"/>
    <m/>
    <x v="2"/>
    <x v="0"/>
    <s v="2K0218"/>
    <n v="9.5"/>
    <n v="3.6"/>
    <n v="10.67"/>
    <n v="10.170000000000002"/>
    <n v="-0.49999999999999822"/>
    <x v="1"/>
    <x v="1"/>
    <x v="2"/>
  </r>
  <r>
    <d v="2020-07-31T00:00:00"/>
    <m/>
    <x v="3"/>
    <x v="2"/>
    <s v="2K0608"/>
    <n v="8.5"/>
    <s v="12"/>
    <n v="19.27"/>
    <n v="7.17"/>
    <n v="-12.1"/>
    <x v="1"/>
    <x v="1"/>
    <x v="3"/>
  </r>
  <r>
    <d v="2020-07-13T14:05:00"/>
    <m/>
    <x v="0"/>
    <x v="3"/>
    <s v="CC0007"/>
    <n v="11"/>
    <n v="3.6"/>
    <n v="17.669999999999998"/>
    <n v="12.670000000000002"/>
    <n v="-4.9999999999999964"/>
    <x v="1"/>
    <x v="0"/>
    <x v="0"/>
  </r>
  <r>
    <d v="2020-07-25T00:00:00"/>
    <m/>
    <x v="3"/>
    <x v="4"/>
    <s v="2K0220"/>
    <n v="8.51"/>
    <n v="3.6"/>
    <n v="14.67"/>
    <n v="7.16"/>
    <n v="-7.51"/>
    <x v="1"/>
    <x v="1"/>
    <x v="2"/>
  </r>
  <r>
    <d v="2020-07-01T11:24:00"/>
    <m/>
    <x v="0"/>
    <x v="4"/>
    <s v="2K0502"/>
    <n v="9.5"/>
    <n v="7.5"/>
    <n v="10.77"/>
    <n v="14.170000000000002"/>
    <n v="3.4000000000000021"/>
    <x v="0"/>
    <x v="1"/>
    <x v="4"/>
  </r>
  <r>
    <d v="2020-07-09T16:10:00"/>
    <m/>
    <x v="3"/>
    <x v="0"/>
    <s v="CC0005"/>
    <n v="8.5"/>
    <s v="6"/>
    <n v="8.27"/>
    <n v="7.17"/>
    <n v="-1.0999999999999996"/>
    <x v="1"/>
    <x v="0"/>
    <x v="0"/>
  </r>
  <r>
    <d v="2020-07-31T00:00:00"/>
    <m/>
    <x v="0"/>
    <x v="4"/>
    <s v="CC0006"/>
    <n v="11"/>
    <n v="3.6"/>
    <n v="14.67"/>
    <n v="12.670000000000002"/>
    <n v="-1.9999999999999982"/>
    <x v="1"/>
    <x v="0"/>
    <x v="0"/>
  </r>
  <r>
    <d v="2020-07-30T00:00:00"/>
    <m/>
    <x v="1"/>
    <x v="1"/>
    <s v="2K0218"/>
    <n v="11"/>
    <s v="15"/>
    <n v="18.270000000000003"/>
    <n v="20.67"/>
    <n v="2.3999999999999986"/>
    <x v="0"/>
    <x v="1"/>
    <x v="2"/>
  </r>
  <r>
    <d v="2020-07-29T00:00:00"/>
    <m/>
    <x v="1"/>
    <x v="1"/>
    <s v="2K0105"/>
    <n v="16.510000000000002"/>
    <n v="10.5"/>
    <n v="22.770000000000003"/>
    <n v="15.16"/>
    <n v="-7.610000000000003"/>
    <x v="1"/>
    <x v="1"/>
    <x v="3"/>
  </r>
  <r>
    <d v="2020-07-09T15:53:00"/>
    <m/>
    <x v="4"/>
    <x v="3"/>
    <s v="CC0003"/>
    <n v="12.5"/>
    <n v="0"/>
    <n v="21.27"/>
    <n v="15.170000000000002"/>
    <n v="-6.0999999999999979"/>
    <x v="1"/>
    <x v="0"/>
    <x v="0"/>
  </r>
  <r>
    <d v="2020-07-24T16:31:00"/>
    <m/>
    <x v="4"/>
    <x v="5"/>
    <s v="CC0004"/>
    <n v="12.5"/>
    <n v="11.5"/>
    <n v="13.77"/>
    <n v="15.170000000000002"/>
    <n v="1.4000000000000021"/>
    <x v="0"/>
    <x v="0"/>
    <x v="0"/>
  </r>
  <r>
    <d v="2020-07-30T00:00:00"/>
    <m/>
    <x v="1"/>
    <x v="1"/>
    <s v="TM0007"/>
    <n v="6"/>
    <s v="10"/>
    <n v="23.270000000000003"/>
    <n v="25.67"/>
    <n v="2.3999999999999986"/>
    <x v="0"/>
    <x v="2"/>
    <x v="0"/>
  </r>
  <r>
    <d v="2020-07-09T20:26:00"/>
    <m/>
    <x v="4"/>
    <x v="5"/>
    <s v="2K0502"/>
    <n v="12.5"/>
    <n v="11.5"/>
    <n v="13.77"/>
    <n v="15.170000000000002"/>
    <n v="1.4000000000000021"/>
    <x v="0"/>
    <x v="1"/>
    <x v="4"/>
  </r>
  <r>
    <d v="2020-07-11T18:46:00"/>
    <m/>
    <x v="4"/>
    <x v="5"/>
    <s v="CC0004"/>
    <n v="13.5"/>
    <n v="11.5"/>
    <n v="13.77"/>
    <n v="14.170000000000002"/>
    <n v="0.40000000000000213"/>
    <x v="0"/>
    <x v="0"/>
    <x v="0"/>
  </r>
  <r>
    <d v="2020-07-30T00:00:00"/>
    <m/>
    <x v="1"/>
    <x v="1"/>
    <s v="TM0002"/>
    <n v="11"/>
    <s v="15"/>
    <n v="18.270000000000003"/>
    <n v="20.67"/>
    <n v="2.3999999999999986"/>
    <x v="0"/>
    <x v="2"/>
    <x v="0"/>
  </r>
  <r>
    <d v="2020-07-20T20:14:00"/>
    <m/>
    <x v="0"/>
    <x v="0"/>
    <s v="2K0502"/>
    <n v="10"/>
    <n v="3.6"/>
    <n v="10.67"/>
    <n v="13.670000000000002"/>
    <n v="3.0000000000000018"/>
    <x v="0"/>
    <x v="1"/>
    <x v="4"/>
  </r>
  <r>
    <d v="2020-07-30T00:00:00"/>
    <m/>
    <x v="1"/>
    <x v="1"/>
    <s v="CC0007"/>
    <n v="11"/>
    <s v="7"/>
    <n v="26.270000000000003"/>
    <n v="20.67"/>
    <n v="-5.6000000000000014"/>
    <x v="1"/>
    <x v="0"/>
    <x v="0"/>
  </r>
  <r>
    <d v="2020-07-10T14:36:00"/>
    <m/>
    <x v="1"/>
    <x v="6"/>
    <s v="CC0006"/>
    <n v="12"/>
    <n v="11.5"/>
    <n v="19.77"/>
    <n v="19.670000000000002"/>
    <n v="-9.9999999999997868E-2"/>
    <x v="1"/>
    <x v="0"/>
    <x v="0"/>
  </r>
  <r>
    <d v="2020-07-30T00:00:00"/>
    <m/>
    <x v="6"/>
    <x v="6"/>
    <s v="2K0K09"/>
    <n v="13"/>
    <n v="5.15"/>
    <n v="26.119999999999997"/>
    <n v="16.670000000000002"/>
    <n v="-9.4499999999999957"/>
    <x v="1"/>
    <x v="1"/>
    <x v="1"/>
  </r>
  <r>
    <d v="2020-07-09T13:20:00"/>
    <m/>
    <x v="4"/>
    <x v="5"/>
    <s v="2K0K01"/>
    <n v="14"/>
    <n v="11.5"/>
    <n v="13.77"/>
    <n v="13.670000000000002"/>
    <n v="-9.9999999999997868E-2"/>
    <x v="1"/>
    <x v="1"/>
    <x v="1"/>
  </r>
  <r>
    <d v="2020-07-31T00:00:00"/>
    <m/>
    <x v="2"/>
    <x v="3"/>
    <s v="2K0502"/>
    <n v="11.51"/>
    <n v="10.5"/>
    <n v="10.77"/>
    <n v="8.1600000000000019"/>
    <n v="-2.6099999999999977"/>
    <x v="1"/>
    <x v="1"/>
    <x v="4"/>
  </r>
  <r>
    <d v="2020-07-17T09:45:00"/>
    <m/>
    <x v="3"/>
    <x v="0"/>
    <s v="2K0108"/>
    <n v="7.5"/>
    <n v="3.6"/>
    <n v="10.67"/>
    <n v="8.17"/>
    <n v="-2.5"/>
    <x v="1"/>
    <x v="1"/>
    <x v="3"/>
  </r>
  <r>
    <d v="2020-07-04T14:43:00"/>
    <m/>
    <x v="4"/>
    <x v="5"/>
    <s v="CC0006"/>
    <n v="13.5"/>
    <n v="11.5"/>
    <n v="13.77"/>
    <n v="14.170000000000002"/>
    <n v="0.40000000000000213"/>
    <x v="0"/>
    <x v="0"/>
    <x v="0"/>
  </r>
  <r>
    <d v="2020-07-11T12:13:00"/>
    <m/>
    <x v="3"/>
    <x v="0"/>
    <s v="2K0812"/>
    <n v="7.5"/>
    <n v="3.6"/>
    <n v="10.67"/>
    <n v="8.17"/>
    <n v="-2.5"/>
    <x v="1"/>
    <x v="1"/>
    <x v="3"/>
  </r>
  <r>
    <d v="2020-07-11T14:45:00"/>
    <m/>
    <x v="1"/>
    <x v="4"/>
    <s v="CC0003"/>
    <n v="3.6"/>
    <n v="7.5"/>
    <n v="10.77"/>
    <n v="28.07"/>
    <n v="17.3"/>
    <x v="0"/>
    <x v="0"/>
    <x v="0"/>
  </r>
  <r>
    <d v="2020-07-30T00:00:00"/>
    <m/>
    <x v="4"/>
    <x v="2"/>
    <s v="TM0002"/>
    <n v="13.5"/>
    <s v="13"/>
    <n v="18.27"/>
    <n v="14.170000000000002"/>
    <n v="-4.0999999999999979"/>
    <x v="1"/>
    <x v="2"/>
    <x v="0"/>
  </r>
  <r>
    <d v="2020-07-30T00:00:00"/>
    <m/>
    <x v="4"/>
    <x v="2"/>
    <s v="TM0007"/>
    <n v="12.5"/>
    <n v="13.5"/>
    <n v="17.77"/>
    <n v="15.170000000000002"/>
    <n v="-2.5999999999999979"/>
    <x v="1"/>
    <x v="2"/>
    <x v="0"/>
  </r>
  <r>
    <d v="2020-07-01T10:05:00"/>
    <m/>
    <x v="1"/>
    <x v="3"/>
    <s v="2K0220"/>
    <n v="23.5"/>
    <n v="0"/>
    <n v="21.27"/>
    <n v="8.1700000000000017"/>
    <n v="-13.099999999999998"/>
    <x v="1"/>
    <x v="1"/>
    <x v="2"/>
  </r>
  <r>
    <d v="2020-07-04T09:11:00"/>
    <m/>
    <x v="4"/>
    <x v="5"/>
    <s v="CC0006"/>
    <n v="13.5"/>
    <n v="10.5"/>
    <n v="14.77"/>
    <n v="14.170000000000002"/>
    <n v="-0.59999999999999787"/>
    <x v="1"/>
    <x v="0"/>
    <x v="0"/>
  </r>
  <r>
    <d v="2020-07-26T00:00:00"/>
    <m/>
    <x v="1"/>
    <x v="1"/>
    <s v="CC0007"/>
    <n v="23.5"/>
    <n v="3.6"/>
    <n v="29.67"/>
    <n v="8.1700000000000017"/>
    <n v="-21.5"/>
    <x v="1"/>
    <x v="0"/>
    <x v="0"/>
  </r>
  <r>
    <d v="2020-07-05T13:57:00"/>
    <m/>
    <x v="4"/>
    <x v="5"/>
    <s v="CC0005"/>
    <n v="13.5"/>
    <n v="10.5"/>
    <n v="14.77"/>
    <n v="14.170000000000002"/>
    <n v="-0.59999999999999787"/>
    <x v="1"/>
    <x v="0"/>
    <x v="0"/>
  </r>
  <r>
    <d v="2020-07-18T10:27:00"/>
    <m/>
    <x v="4"/>
    <x v="0"/>
    <s v="CC0003"/>
    <n v="13.5"/>
    <n v="3.6"/>
    <n v="10.67"/>
    <n v="14.170000000000002"/>
    <n v="3.5000000000000018"/>
    <x v="0"/>
    <x v="0"/>
    <x v="0"/>
  </r>
  <r>
    <d v="2020-07-29T10:25:00"/>
    <m/>
    <x v="4"/>
    <x v="5"/>
    <s v="CC0005"/>
    <n v="12.5"/>
    <n v="11.5"/>
    <n v="13.77"/>
    <n v="15.170000000000002"/>
    <n v="1.4000000000000021"/>
    <x v="0"/>
    <x v="0"/>
    <x v="0"/>
  </r>
  <r>
    <d v="2020-07-29T11:10:00"/>
    <m/>
    <x v="4"/>
    <x v="5"/>
    <s v="CC0005"/>
    <n v="12.5"/>
    <n v="10.5"/>
    <n v="14.77"/>
    <n v="15.170000000000002"/>
    <n v="0.40000000000000213"/>
    <x v="0"/>
    <x v="0"/>
    <x v="0"/>
  </r>
  <r>
    <d v="2020-07-30T00:00:00"/>
    <m/>
    <x v="2"/>
    <x v="3"/>
    <s v="TM0002"/>
    <n v="9.5"/>
    <n v="9.5"/>
    <n v="11.77"/>
    <n v="10.170000000000002"/>
    <n v="-1.5999999999999979"/>
    <x v="1"/>
    <x v="2"/>
    <x v="0"/>
  </r>
  <r>
    <d v="2020-07-22T10:29:00"/>
    <m/>
    <x v="0"/>
    <x v="3"/>
    <s v="2K0502"/>
    <n v="10"/>
    <n v="9.5"/>
    <n v="11.77"/>
    <n v="13.670000000000002"/>
    <n v="1.9000000000000021"/>
    <x v="0"/>
    <x v="1"/>
    <x v="4"/>
  </r>
  <r>
    <d v="2020-07-08T20:48:00"/>
    <m/>
    <x v="4"/>
    <x v="5"/>
    <s v="CC0006"/>
    <n v="13.5"/>
    <n v="11.5"/>
    <n v="13.77"/>
    <n v="14.170000000000002"/>
    <n v="0.40000000000000213"/>
    <x v="0"/>
    <x v="0"/>
    <x v="0"/>
  </r>
  <r>
    <d v="2020-07-01T20:09:00"/>
    <m/>
    <x v="3"/>
    <x v="1"/>
    <s v="2K0202"/>
    <n v="3.6"/>
    <s v="12"/>
    <n v="21.270000000000003"/>
    <n v="12.07"/>
    <n v="-9.2000000000000028"/>
    <x v="1"/>
    <x v="1"/>
    <x v="2"/>
  </r>
  <r>
    <d v="2020-07-30T00:00:00"/>
    <m/>
    <x v="1"/>
    <x v="1"/>
    <s v="CC0006"/>
    <n v="3.6"/>
    <s v="5"/>
    <n v="28.270000000000003"/>
    <n v="28.07"/>
    <n v="-0.20000000000000284"/>
    <x v="1"/>
    <x v="0"/>
    <x v="0"/>
  </r>
  <r>
    <d v="2020-07-09T11:38:00"/>
    <m/>
    <x v="1"/>
    <x v="0"/>
    <s v="2K0K01"/>
    <n v="11"/>
    <n v="3.6"/>
    <n v="10.67"/>
    <n v="20.67"/>
    <n v="10.000000000000002"/>
    <x v="0"/>
    <x v="1"/>
    <x v="1"/>
  </r>
  <r>
    <d v="2020-07-02T12:51:00"/>
    <m/>
    <x v="6"/>
    <x v="2"/>
    <s v="2K0218"/>
    <n v="11.5"/>
    <s v="13"/>
    <n v="18.27"/>
    <n v="18.170000000000002"/>
    <n v="-9.9999999999997868E-2"/>
    <x v="1"/>
    <x v="1"/>
    <x v="2"/>
  </r>
  <r>
    <d v="2020-07-01T15:31:00"/>
    <m/>
    <x v="4"/>
    <x v="3"/>
    <s v="CC0007"/>
    <n v="12"/>
    <s v="11"/>
    <n v="10.27"/>
    <n v="15.670000000000002"/>
    <n v="5.4000000000000021"/>
    <x v="0"/>
    <x v="0"/>
    <x v="0"/>
  </r>
  <r>
    <d v="2020-07-30T00:00:00"/>
    <m/>
    <x v="1"/>
    <x v="1"/>
    <s v="CC0005"/>
    <n v="23.5"/>
    <n v="13.5"/>
    <n v="19.770000000000003"/>
    <n v="8.1700000000000017"/>
    <n v="-11.600000000000001"/>
    <x v="1"/>
    <x v="0"/>
    <x v="0"/>
  </r>
  <r>
    <d v="2020-07-11T13:31:00"/>
    <m/>
    <x v="4"/>
    <x v="3"/>
    <s v="2K0502"/>
    <n v="11.5"/>
    <s v="10"/>
    <n v="11.27"/>
    <n v="16.170000000000002"/>
    <n v="4.9000000000000021"/>
    <x v="0"/>
    <x v="1"/>
    <x v="4"/>
  </r>
  <r>
    <d v="2020-07-17T10:59:00"/>
    <m/>
    <x v="6"/>
    <x v="5"/>
    <s v="2K021K"/>
    <n v="13"/>
    <n v="10.5"/>
    <n v="14.77"/>
    <n v="16.670000000000002"/>
    <n v="1.9000000000000021"/>
    <x v="0"/>
    <x v="1"/>
    <x v="2"/>
  </r>
  <r>
    <d v="2020-07-30T00:00:00"/>
    <m/>
    <x v="6"/>
    <x v="6"/>
    <s v="CC0003"/>
    <n v="13"/>
    <n v="13.5"/>
    <n v="17.77"/>
    <n v="16.670000000000002"/>
    <n v="-1.0999999999999979"/>
    <x v="1"/>
    <x v="0"/>
    <x v="0"/>
  </r>
  <r>
    <d v="2020-07-10T13:05:00"/>
    <m/>
    <x v="0"/>
    <x v="0"/>
    <s v="2K0816"/>
    <n v="11"/>
    <s v="5"/>
    <n v="9.27"/>
    <n v="12.670000000000002"/>
    <n v="3.4000000000000021"/>
    <x v="0"/>
    <x v="1"/>
    <x v="4"/>
  </r>
  <r>
    <d v="2020-07-15T17:05:00"/>
    <m/>
    <x v="4"/>
    <x v="0"/>
    <s v="CC0003"/>
    <n v="13.5"/>
    <n v="3.6"/>
    <n v="10.67"/>
    <n v="14.170000000000002"/>
    <n v="3.5000000000000018"/>
    <x v="0"/>
    <x v="0"/>
    <x v="0"/>
  </r>
  <r>
    <d v="2020-07-09T14:06:00"/>
    <m/>
    <x v="4"/>
    <x v="5"/>
    <s v="CC0006"/>
    <n v="12.5"/>
    <n v="10.5"/>
    <n v="14.77"/>
    <n v="15.170000000000002"/>
    <n v="0.40000000000000213"/>
    <x v="0"/>
    <x v="0"/>
    <x v="0"/>
  </r>
  <r>
    <d v="2020-07-25T20:12:00"/>
    <m/>
    <x v="3"/>
    <x v="5"/>
    <s v="2K0108"/>
    <n v="8.51"/>
    <s v="11"/>
    <n v="14.27"/>
    <n v="7.16"/>
    <n v="-7.1099999999999994"/>
    <x v="1"/>
    <x v="1"/>
    <x v="3"/>
  </r>
  <r>
    <d v="2020-07-08T00:00:00"/>
    <m/>
    <x v="1"/>
    <x v="1"/>
    <s v="2K0105"/>
    <n v="23.5"/>
    <n v="0"/>
    <n v="33.270000000000003"/>
    <n v="8.1700000000000017"/>
    <n v="-25.1"/>
    <x v="1"/>
    <x v="1"/>
    <x v="3"/>
  </r>
  <r>
    <d v="2020-07-03T15:14:00"/>
    <m/>
    <x v="3"/>
    <x v="6"/>
    <s v="CC0004"/>
    <n v="3.6"/>
    <n v="11.5"/>
    <n v="19.77"/>
    <n v="12.07"/>
    <n v="-7.6999999999999993"/>
    <x v="1"/>
    <x v="0"/>
    <x v="0"/>
  </r>
  <r>
    <d v="2020-07-01T17:26:00"/>
    <m/>
    <x v="2"/>
    <x v="5"/>
    <s v="2K0103"/>
    <n v="11.51"/>
    <n v="10.5"/>
    <n v="14.77"/>
    <n v="8.1600000000000019"/>
    <n v="-6.6099999999999977"/>
    <x v="1"/>
    <x v="1"/>
    <x v="3"/>
  </r>
  <r>
    <d v="2020-07-30T00:00:00"/>
    <m/>
    <x v="1"/>
    <x v="1"/>
    <s v="2K0811"/>
    <n v="23.5"/>
    <n v="15.5"/>
    <n v="17.770000000000003"/>
    <n v="8.1700000000000017"/>
    <n v="-9.6000000000000014"/>
    <x v="1"/>
    <x v="1"/>
    <x v="5"/>
  </r>
  <r>
    <d v="2020-07-30T00:00:00"/>
    <m/>
    <x v="2"/>
    <x v="3"/>
    <s v="CC0005"/>
    <n v="10.5"/>
    <n v="0"/>
    <n v="21.27"/>
    <n v="9.1700000000000017"/>
    <n v="-12.099999999999998"/>
    <x v="1"/>
    <x v="0"/>
    <x v="0"/>
  </r>
  <r>
    <d v="2020-07-05T16:20:00"/>
    <m/>
    <x v="4"/>
    <x v="5"/>
    <s v="CC0004"/>
    <n v="13.5"/>
    <n v="11.5"/>
    <n v="13.77"/>
    <n v="14.170000000000002"/>
    <n v="0.40000000000000213"/>
    <x v="0"/>
    <x v="0"/>
    <x v="0"/>
  </r>
  <r>
    <d v="2020-07-25T00:00:00"/>
    <m/>
    <x v="1"/>
    <x v="1"/>
    <s v="2K0812"/>
    <n v="16.5"/>
    <s v="12"/>
    <n v="21.270000000000003"/>
    <n v="15.170000000000002"/>
    <n v="-6.1000000000000014"/>
    <x v="1"/>
    <x v="1"/>
    <x v="3"/>
  </r>
  <r>
    <d v="2020-07-30T00:00:00"/>
    <m/>
    <x v="2"/>
    <x v="3"/>
    <s v="TM0007"/>
    <n v="9.5"/>
    <n v="9.5"/>
    <n v="11.77"/>
    <n v="10.170000000000002"/>
    <n v="-1.5999999999999979"/>
    <x v="1"/>
    <x v="2"/>
    <x v="0"/>
  </r>
  <r>
    <d v="2020-07-30T00:00:00"/>
    <m/>
    <x v="1"/>
    <x v="1"/>
    <s v="CC0004"/>
    <n v="16.510000000000002"/>
    <n v="2.15"/>
    <n v="31.120000000000005"/>
    <n v="15.16"/>
    <n v="-15.960000000000004"/>
    <x v="1"/>
    <x v="0"/>
    <x v="0"/>
  </r>
  <r>
    <d v="2020-07-30T00:00:00"/>
    <m/>
    <x v="1"/>
    <x v="1"/>
    <s v="CC0003"/>
    <n v="9.5"/>
    <n v="6.65"/>
    <n v="26.620000000000005"/>
    <n v="22.17"/>
    <n v="-4.4500000000000028"/>
    <x v="1"/>
    <x v="0"/>
    <x v="0"/>
  </r>
  <r>
    <d v="2020-07-22T13:25:00"/>
    <m/>
    <x v="4"/>
    <x v="0"/>
    <s v="2K050K"/>
    <n v="12.5"/>
    <s v="5"/>
    <n v="9.27"/>
    <n v="15.170000000000002"/>
    <n v="5.9000000000000021"/>
    <x v="0"/>
    <x v="1"/>
    <x v="4"/>
  </r>
  <r>
    <d v="2020-07-30T00:00:00"/>
    <m/>
    <x v="1"/>
    <x v="1"/>
    <s v="TM0002"/>
    <n v="9.5"/>
    <s v="12"/>
    <n v="21.270000000000003"/>
    <n v="22.17"/>
    <n v="0.89999999999999858"/>
    <x v="0"/>
    <x v="2"/>
    <x v="0"/>
  </r>
  <r>
    <d v="2020-07-30T00:00:00"/>
    <m/>
    <x v="1"/>
    <x v="1"/>
    <s v="TM0007"/>
    <n v="11"/>
    <n v="5.5"/>
    <n v="27.770000000000003"/>
    <n v="20.67"/>
    <n v="-7.1000000000000014"/>
    <x v="1"/>
    <x v="2"/>
    <x v="0"/>
  </r>
  <r>
    <d v="2020-07-02T12:52:00"/>
    <m/>
    <x v="1"/>
    <x v="4"/>
    <s v="2K0216"/>
    <n v="12"/>
    <n v="3.6"/>
    <n v="14.67"/>
    <n v="19.670000000000002"/>
    <n v="5.0000000000000018"/>
    <x v="0"/>
    <x v="1"/>
    <x v="2"/>
  </r>
  <r>
    <d v="2020-07-30T00:00:00"/>
    <m/>
    <x v="0"/>
    <x v="5"/>
    <s v="TM0007"/>
    <n v="11"/>
    <s v="4"/>
    <n v="21.27"/>
    <n v="12.670000000000002"/>
    <n v="-8.5999999999999979"/>
    <x v="1"/>
    <x v="2"/>
    <x v="0"/>
  </r>
  <r>
    <d v="2020-07-01T11:26:00"/>
    <m/>
    <x v="0"/>
    <x v="0"/>
    <s v="2K0502"/>
    <n v="10.5"/>
    <s v="5"/>
    <n v="9.27"/>
    <n v="13.170000000000002"/>
    <n v="3.9000000000000021"/>
    <x v="0"/>
    <x v="1"/>
    <x v="4"/>
  </r>
  <r>
    <d v="2020-07-02T11:20:00"/>
    <m/>
    <x v="5"/>
    <x v="0"/>
    <s v="TM0002"/>
    <n v="7.6"/>
    <n v="6.5"/>
    <n v="7.77"/>
    <n v="4.07"/>
    <n v="-3.6999999999999993"/>
    <x v="1"/>
    <x v="2"/>
    <x v="0"/>
  </r>
  <r>
    <d v="2020-07-08T15:26:00"/>
    <m/>
    <x v="4"/>
    <x v="5"/>
    <s v="CC0006"/>
    <n v="13.5"/>
    <n v="9.5"/>
    <n v="15.77"/>
    <n v="14.170000000000002"/>
    <n v="-1.5999999999999979"/>
    <x v="1"/>
    <x v="0"/>
    <x v="0"/>
  </r>
  <r>
    <d v="2020-07-10T09:43:00"/>
    <m/>
    <x v="4"/>
    <x v="5"/>
    <s v="CC0004"/>
    <n v="13.5"/>
    <n v="11.5"/>
    <n v="13.77"/>
    <n v="14.170000000000002"/>
    <n v="0.40000000000000213"/>
    <x v="0"/>
    <x v="0"/>
    <x v="0"/>
  </r>
  <r>
    <d v="2020-07-24T00:00:00"/>
    <m/>
    <x v="1"/>
    <x v="1"/>
    <s v="2K061K"/>
    <n v="23.5"/>
    <s v="11"/>
    <n v="22.270000000000003"/>
    <n v="8.1700000000000017"/>
    <n v="-14.100000000000001"/>
    <x v="1"/>
    <x v="1"/>
    <x v="5"/>
  </r>
  <r>
    <d v="2020-07-30T00:00:00"/>
    <m/>
    <x v="2"/>
    <x v="3"/>
    <s v="CC0004"/>
    <n v="11"/>
    <n v="0"/>
    <n v="21.27"/>
    <n v="8.6700000000000017"/>
    <n v="-12.599999999999998"/>
    <x v="1"/>
    <x v="0"/>
    <x v="0"/>
  </r>
  <r>
    <d v="2020-07-30T00:00:00"/>
    <m/>
    <x v="5"/>
    <x v="0"/>
    <s v="240220"/>
    <n v="7.6"/>
    <s v="13"/>
    <n v="1.2699999999999996"/>
    <n v="4.07"/>
    <n v="2.8000000000000007"/>
    <x v="0"/>
    <x v="4"/>
    <x v="6"/>
  </r>
  <r>
    <d v="2020-07-16T11:43:00"/>
    <m/>
    <x v="5"/>
    <x v="4"/>
    <s v="CC0007"/>
    <n v="5.51"/>
    <n v="7.6"/>
    <n v="10.67"/>
    <n v="6.16"/>
    <n v="-4.51"/>
    <x v="1"/>
    <x v="0"/>
    <x v="0"/>
  </r>
  <r>
    <d v="2020-07-09T10:40:00"/>
    <m/>
    <x v="2"/>
    <x v="4"/>
    <s v="CC0005"/>
    <n v="11.51"/>
    <n v="8.51"/>
    <n v="9.76"/>
    <n v="8.1600000000000019"/>
    <n v="-1.5999999999999979"/>
    <x v="1"/>
    <x v="0"/>
    <x v="0"/>
  </r>
  <r>
    <d v="2020-07-11T00:00:00"/>
    <m/>
    <x v="1"/>
    <x v="1"/>
    <s v="TM0002"/>
    <n v="15.5"/>
    <n v="9.5"/>
    <n v="23.770000000000003"/>
    <n v="16.170000000000002"/>
    <n v="-7.6000000000000014"/>
    <x v="1"/>
    <x v="2"/>
    <x v="0"/>
  </r>
  <r>
    <d v="2020-07-04T14:01:00"/>
    <m/>
    <x v="3"/>
    <x v="3"/>
    <s v="CC0006"/>
    <n v="8.51"/>
    <n v="10.5"/>
    <n v="10.77"/>
    <n v="7.16"/>
    <n v="-3.6099999999999994"/>
    <x v="1"/>
    <x v="0"/>
    <x v="0"/>
  </r>
  <r>
    <d v="2020-07-29T15:56:00"/>
    <m/>
    <x v="5"/>
    <x v="5"/>
    <s v="240409"/>
    <n v="7.01"/>
    <n v="11.5"/>
    <n v="13.77"/>
    <n v="4.66"/>
    <n v="-9.11"/>
    <x v="1"/>
    <x v="4"/>
    <x v="6"/>
  </r>
  <r>
    <d v="2020-07-08T17:31:00"/>
    <m/>
    <x v="3"/>
    <x v="1"/>
    <s v="CC0006"/>
    <n v="3.6"/>
    <n v="9.5"/>
    <n v="23.770000000000003"/>
    <n v="12.07"/>
    <n v="-11.700000000000003"/>
    <x v="1"/>
    <x v="0"/>
    <x v="0"/>
  </r>
  <r>
    <d v="2020-07-11T20:02:00"/>
    <m/>
    <x v="3"/>
    <x v="0"/>
    <s v="CC0004"/>
    <n v="8.5"/>
    <n v="3.6"/>
    <n v="10.67"/>
    <n v="7.17"/>
    <n v="-3.5"/>
    <x v="1"/>
    <x v="0"/>
    <x v="0"/>
  </r>
  <r>
    <d v="2020-07-30T00:00:00"/>
    <m/>
    <x v="4"/>
    <x v="2"/>
    <s v="240610"/>
    <n v="12.5"/>
    <n v="1.5"/>
    <n v="29.77"/>
    <n v="15.170000000000002"/>
    <n v="-14.599999999999998"/>
    <x v="1"/>
    <x v="4"/>
    <x v="6"/>
  </r>
  <r>
    <d v="2020-07-29T13:10:00"/>
    <m/>
    <x v="3"/>
    <x v="2"/>
    <s v="240212"/>
    <n v="8.5"/>
    <s v="13"/>
    <n v="18.27"/>
    <n v="7.17"/>
    <n v="-11.1"/>
    <x v="1"/>
    <x v="4"/>
    <x v="6"/>
  </r>
  <r>
    <d v="2020-07-30T00:00:00"/>
    <m/>
    <x v="5"/>
    <x v="0"/>
    <s v="240108"/>
    <n v="8.5"/>
    <n v="0"/>
    <n v="14.27"/>
    <n v="3.17"/>
    <n v="-11.1"/>
    <x v="1"/>
    <x v="4"/>
    <x v="6"/>
  </r>
  <r>
    <d v="2020-07-25T12:45:00"/>
    <m/>
    <x v="2"/>
    <x v="6"/>
    <s v="240502"/>
    <n v="11.51"/>
    <n v="12.5"/>
    <n v="18.77"/>
    <n v="8.1600000000000019"/>
    <n v="-10.609999999999998"/>
    <x v="1"/>
    <x v="4"/>
    <x v="6"/>
  </r>
  <r>
    <d v="2020-07-30T00:00:00"/>
    <m/>
    <x v="2"/>
    <x v="3"/>
    <s v="CC0007"/>
    <n v="9.5"/>
    <n v="0"/>
    <n v="21.27"/>
    <n v="10.170000000000002"/>
    <n v="-11.099999999999998"/>
    <x v="1"/>
    <x v="0"/>
    <x v="0"/>
  </r>
  <r>
    <d v="2020-07-31T00:00:00"/>
    <m/>
    <x v="3"/>
    <x v="3"/>
    <s v="240108"/>
    <n v="8.51"/>
    <n v="9.5"/>
    <n v="11.77"/>
    <n v="7.16"/>
    <n v="-4.6099999999999994"/>
    <x v="1"/>
    <x v="4"/>
    <x v="6"/>
  </r>
  <r>
    <d v="2020-07-30T00:00:00"/>
    <m/>
    <x v="3"/>
    <x v="4"/>
    <s v="CC0005"/>
    <n v="7.6"/>
    <n v="0"/>
    <n v="18.27"/>
    <n v="8.07"/>
    <n v="-10.199999999999999"/>
    <x v="1"/>
    <x v="0"/>
    <x v="0"/>
  </r>
  <r>
    <d v="2020-07-30T00:00:00"/>
    <m/>
    <x v="2"/>
    <x v="3"/>
    <s v="CC0004"/>
    <n v="10.5"/>
    <n v="0"/>
    <n v="21.27"/>
    <n v="9.1700000000000017"/>
    <n v="-12.099999999999998"/>
    <x v="1"/>
    <x v="0"/>
    <x v="0"/>
  </r>
  <r>
    <d v="2020-07-24T13:00:00"/>
    <m/>
    <x v="0"/>
    <x v="3"/>
    <s v="CC0004"/>
    <n v="11"/>
    <n v="10.5"/>
    <n v="10.77"/>
    <n v="12.670000000000002"/>
    <n v="1.9000000000000021"/>
    <x v="0"/>
    <x v="0"/>
    <x v="0"/>
  </r>
  <r>
    <d v="2020-07-02T00:00:00"/>
    <m/>
    <x v="2"/>
    <x v="3"/>
    <s v="CC0003"/>
    <n v="10.5"/>
    <n v="10.5"/>
    <n v="10.77"/>
    <n v="9.1700000000000017"/>
    <n v="-1.5999999999999979"/>
    <x v="1"/>
    <x v="0"/>
    <x v="0"/>
  </r>
  <r>
    <d v="2020-07-30T00:00:00"/>
    <m/>
    <x v="2"/>
    <x v="3"/>
    <s v="240108"/>
    <n v="11"/>
    <s v="11"/>
    <n v="10.27"/>
    <n v="8.6700000000000017"/>
    <n v="-1.5999999999999979"/>
    <x v="1"/>
    <x v="4"/>
    <x v="6"/>
  </r>
  <r>
    <d v="2020-07-11T16:16:00"/>
    <m/>
    <x v="5"/>
    <x v="0"/>
    <s v="CC0004"/>
    <n v="7.6"/>
    <n v="5.51"/>
    <n v="8.76"/>
    <n v="4.07"/>
    <n v="-4.6899999999999995"/>
    <x v="1"/>
    <x v="0"/>
    <x v="0"/>
  </r>
  <r>
    <d v="2020-07-04T14:11:00"/>
    <m/>
    <x v="3"/>
    <x v="2"/>
    <s v="CC0003"/>
    <n v="7.5"/>
    <s v="13"/>
    <n v="18.27"/>
    <n v="8.17"/>
    <n v="-10.1"/>
    <x v="1"/>
    <x v="0"/>
    <x v="0"/>
  </r>
  <r>
    <d v="2020-07-30T00:00:00"/>
    <m/>
    <x v="2"/>
    <x v="3"/>
    <s v="CC0005"/>
    <n v="10.5"/>
    <s v="4"/>
    <n v="17.27"/>
    <n v="9.1700000000000017"/>
    <n v="-8.0999999999999979"/>
    <x v="1"/>
    <x v="0"/>
    <x v="0"/>
  </r>
  <r>
    <d v="2020-07-17T14:48:00"/>
    <m/>
    <x v="5"/>
    <x v="2"/>
    <s v="240810"/>
    <n v="3.6"/>
    <n v="13.5"/>
    <n v="17.77"/>
    <n v="8.07"/>
    <n v="-9.6999999999999993"/>
    <x v="1"/>
    <x v="4"/>
    <x v="6"/>
  </r>
  <r>
    <d v="2020-07-30T00:00:00"/>
    <m/>
    <x v="3"/>
    <x v="4"/>
    <s v="240704"/>
    <n v="7.6"/>
    <n v="0"/>
    <n v="18.27"/>
    <n v="8.07"/>
    <n v="-10.199999999999999"/>
    <x v="1"/>
    <x v="4"/>
    <x v="6"/>
  </r>
  <r>
    <d v="2020-07-01T18:15:00"/>
    <m/>
    <x v="3"/>
    <x v="3"/>
    <s v="CC0007"/>
    <n v="8.51"/>
    <n v="9.5"/>
    <n v="11.77"/>
    <n v="7.16"/>
    <n v="-4.6099999999999994"/>
    <x v="1"/>
    <x v="0"/>
    <x v="0"/>
  </r>
  <r>
    <d v="2020-07-12T14:45:00"/>
    <m/>
    <x v="2"/>
    <x v="4"/>
    <s v="240613"/>
    <n v="14.5"/>
    <n v="7.6"/>
    <n v="10.67"/>
    <n v="5.1700000000000017"/>
    <n v="-5.4999999999999982"/>
    <x v="1"/>
    <x v="4"/>
    <x v="6"/>
  </r>
  <r>
    <d v="2020-07-16T20:51:00"/>
    <m/>
    <x v="1"/>
    <x v="3"/>
    <s v="240502"/>
    <n v="11"/>
    <s v="10"/>
    <n v="11.27"/>
    <n v="20.67"/>
    <n v="9.4000000000000021"/>
    <x v="0"/>
    <x v="4"/>
    <x v="6"/>
  </r>
  <r>
    <d v="2020-07-30T00:00:00"/>
    <m/>
    <x v="2"/>
    <x v="3"/>
    <s v="TM0002"/>
    <n v="9.5"/>
    <n v="6.5"/>
    <n v="14.77"/>
    <n v="10.170000000000002"/>
    <n v="-4.5999999999999979"/>
    <x v="1"/>
    <x v="2"/>
    <x v="0"/>
  </r>
  <r>
    <d v="2020-07-30T00:00:00"/>
    <m/>
    <x v="1"/>
    <x v="1"/>
    <s v="CC0006"/>
    <n v="3.6"/>
    <n v="8.5"/>
    <n v="24.770000000000003"/>
    <n v="28.07"/>
    <n v="3.2999999999999972"/>
    <x v="0"/>
    <x v="0"/>
    <x v="0"/>
  </r>
  <r>
    <d v="2020-07-30T00:00:00"/>
    <m/>
    <x v="1"/>
    <x v="1"/>
    <s v="240502"/>
    <n v="11"/>
    <s v="11"/>
    <n v="22.270000000000003"/>
    <n v="20.67"/>
    <n v="-1.6000000000000014"/>
    <x v="1"/>
    <x v="4"/>
    <x v="6"/>
  </r>
  <r>
    <d v="2020-07-09T14:41:00"/>
    <m/>
    <x v="3"/>
    <x v="0"/>
    <s v="CC0005"/>
    <n v="8.5"/>
    <n v="0"/>
    <n v="14.27"/>
    <n v="7.17"/>
    <n v="-7.1"/>
    <x v="1"/>
    <x v="0"/>
    <x v="0"/>
  </r>
  <r>
    <d v="2020-07-04T18:36:00"/>
    <m/>
    <x v="3"/>
    <x v="3"/>
    <s v="240401"/>
    <n v="7.6"/>
    <n v="10.5"/>
    <n v="10.77"/>
    <n v="8.07"/>
    <n v="-2.6999999999999993"/>
    <x v="1"/>
    <x v="4"/>
    <x v="6"/>
  </r>
  <r>
    <d v="2020-07-31T00:00:00"/>
    <m/>
    <x v="5"/>
    <x v="1"/>
    <s v="CC0003"/>
    <n v="3.6"/>
    <s v="6"/>
    <n v="27.270000000000003"/>
    <n v="8.07"/>
    <n v="-19.200000000000003"/>
    <x v="1"/>
    <x v="0"/>
    <x v="0"/>
  </r>
  <r>
    <d v="2020-07-30T00:00:00"/>
    <m/>
    <x v="6"/>
    <x v="6"/>
    <s v="TM0002"/>
    <n v="13"/>
    <s v="11"/>
    <n v="20.27"/>
    <n v="16.670000000000002"/>
    <n v="-3.5999999999999979"/>
    <x v="1"/>
    <x v="2"/>
    <x v="0"/>
  </r>
  <r>
    <d v="2020-07-30T00:00:00"/>
    <m/>
    <x v="2"/>
    <x v="3"/>
    <s v="240218"/>
    <n v="9.5"/>
    <s v="4"/>
    <n v="17.27"/>
    <n v="10.170000000000002"/>
    <n v="-7.0999999999999979"/>
    <x v="1"/>
    <x v="4"/>
    <x v="6"/>
  </r>
  <r>
    <d v="2020-07-12T00:00:00"/>
    <m/>
    <x v="2"/>
    <x v="3"/>
    <s v="TM0013"/>
    <n v="10.5"/>
    <n v="9.5"/>
    <n v="11.77"/>
    <n v="9.1700000000000017"/>
    <n v="-2.5999999999999979"/>
    <x v="1"/>
    <x v="2"/>
    <x v="0"/>
  </r>
  <r>
    <d v="2020-07-30T00:00:00"/>
    <m/>
    <x v="0"/>
    <x v="5"/>
    <s v="240814"/>
    <n v="12"/>
    <s v="2"/>
    <n v="23.27"/>
    <n v="11.670000000000002"/>
    <n v="-11.599999999999998"/>
    <x v="1"/>
    <x v="4"/>
    <x v="6"/>
  </r>
  <r>
    <d v="2020-07-16T12:12:00"/>
    <m/>
    <x v="3"/>
    <x v="0"/>
    <s v="CC0005"/>
    <n v="8.5"/>
    <s v="5"/>
    <n v="9.27"/>
    <n v="7.17"/>
    <n v="-2.0999999999999996"/>
    <x v="1"/>
    <x v="0"/>
    <x v="0"/>
  </r>
  <r>
    <d v="2020-07-11T20:41:00"/>
    <m/>
    <x v="3"/>
    <x v="1"/>
    <s v="CC0007"/>
    <n v="3.6"/>
    <s v="6"/>
    <n v="27.270000000000003"/>
    <n v="12.07"/>
    <n v="-15.200000000000003"/>
    <x v="1"/>
    <x v="0"/>
    <x v="0"/>
  </r>
  <r>
    <d v="2020-07-02T00:00:00"/>
    <m/>
    <x v="1"/>
    <x v="1"/>
    <s v="CC0007"/>
    <n v="14.5"/>
    <s v="6"/>
    <n v="27.270000000000003"/>
    <n v="17.170000000000002"/>
    <n v="-10.100000000000001"/>
    <x v="1"/>
    <x v="0"/>
    <x v="0"/>
  </r>
  <r>
    <d v="2020-07-30T00:00:00"/>
    <m/>
    <x v="1"/>
    <x v="1"/>
    <s v="240105"/>
    <n v="3.6"/>
    <s v="5"/>
    <n v="28.270000000000003"/>
    <n v="28.07"/>
    <n v="-0.20000000000000284"/>
    <x v="1"/>
    <x v="4"/>
    <x v="6"/>
  </r>
  <r>
    <d v="2020-07-30T00:00:00"/>
    <m/>
    <x v="5"/>
    <x v="0"/>
    <s v="CC0004"/>
    <n v="8.5"/>
    <n v="0"/>
    <n v="14.27"/>
    <n v="3.17"/>
    <n v="-11.1"/>
    <x v="1"/>
    <x v="0"/>
    <x v="0"/>
  </r>
  <r>
    <d v="2020-07-15T11:08:00"/>
    <m/>
    <x v="6"/>
    <x v="5"/>
    <s v="240502"/>
    <n v="12"/>
    <n v="10.5"/>
    <n v="14.77"/>
    <n v="17.670000000000002"/>
    <n v="2.9000000000000021"/>
    <x v="0"/>
    <x v="4"/>
    <x v="6"/>
  </r>
  <r>
    <d v="2020-07-16T10:12:00"/>
    <m/>
    <x v="2"/>
    <x v="6"/>
    <s v="TM0002"/>
    <n v="11.51"/>
    <n v="12.5"/>
    <n v="18.77"/>
    <n v="8.1600000000000019"/>
    <n v="-10.609999999999998"/>
    <x v="1"/>
    <x v="2"/>
    <x v="0"/>
  </r>
  <r>
    <d v="2020-07-30T00:00:00"/>
    <m/>
    <x v="1"/>
    <x v="1"/>
    <s v="240111"/>
    <n v="15.5"/>
    <n v="7.5"/>
    <n v="25.770000000000003"/>
    <n v="16.170000000000002"/>
    <n v="-9.6000000000000014"/>
    <x v="1"/>
    <x v="4"/>
    <x v="6"/>
  </r>
  <r>
    <d v="2020-07-20T13:57:00"/>
    <m/>
    <x v="3"/>
    <x v="6"/>
    <s v="240802"/>
    <n v="8.51"/>
    <n v="12.5"/>
    <n v="18.77"/>
    <n v="7.16"/>
    <n v="-11.61"/>
    <x v="1"/>
    <x v="4"/>
    <x v="6"/>
  </r>
  <r>
    <d v="2020-07-31T00:00:00"/>
    <m/>
    <x v="3"/>
    <x v="4"/>
    <s v="240405"/>
    <n v="7.6"/>
    <n v="7.6"/>
    <n v="10.67"/>
    <n v="8.07"/>
    <n v="-2.5999999999999996"/>
    <x v="1"/>
    <x v="4"/>
    <x v="6"/>
  </r>
  <r>
    <d v="2020-07-30T00:00:00"/>
    <m/>
    <x v="2"/>
    <x v="3"/>
    <s v="240411"/>
    <n v="10.5"/>
    <n v="7.6"/>
    <n v="13.67"/>
    <n v="9.1700000000000017"/>
    <n v="-4.4999999999999982"/>
    <x v="1"/>
    <x v="4"/>
    <x v="6"/>
  </r>
  <r>
    <d v="2020-07-30T00:00:00"/>
    <m/>
    <x v="3"/>
    <x v="4"/>
    <s v="240613"/>
    <n v="7.6"/>
    <n v="7.6"/>
    <n v="10.67"/>
    <n v="8.07"/>
    <n v="-2.5999999999999996"/>
    <x v="1"/>
    <x v="4"/>
    <x v="6"/>
  </r>
  <r>
    <d v="2020-07-17T18:33:00"/>
    <m/>
    <x v="1"/>
    <x v="6"/>
    <s v="CC0003"/>
    <n v="16.5"/>
    <n v="11.5"/>
    <n v="19.77"/>
    <n v="15.170000000000002"/>
    <n v="-4.5999999999999979"/>
    <x v="1"/>
    <x v="0"/>
    <x v="0"/>
  </r>
  <r>
    <d v="2020-07-30T00:00:00"/>
    <m/>
    <x v="2"/>
    <x v="3"/>
    <s v="CC0005"/>
    <n v="11"/>
    <n v="0"/>
    <n v="21.27"/>
    <n v="8.6700000000000017"/>
    <n v="-12.599999999999998"/>
    <x v="1"/>
    <x v="0"/>
    <x v="0"/>
  </r>
  <r>
    <d v="2020-07-30T00:00:00"/>
    <m/>
    <x v="5"/>
    <x v="0"/>
    <s v="CC0005"/>
    <n v="7.6"/>
    <n v="0"/>
    <n v="14.27"/>
    <n v="4.07"/>
    <n v="-10.199999999999999"/>
    <x v="1"/>
    <x v="0"/>
    <x v="0"/>
  </r>
  <r>
    <d v="2020-07-30T00:00:00"/>
    <m/>
    <x v="4"/>
    <x v="2"/>
    <s v="240409"/>
    <n v="11.5"/>
    <n v="2.5"/>
    <n v="28.77"/>
    <n v="16.170000000000002"/>
    <n v="-12.599999999999998"/>
    <x v="1"/>
    <x v="4"/>
    <x v="6"/>
  </r>
  <r>
    <d v="2020-07-15T00:00:00"/>
    <m/>
    <x v="1"/>
    <x v="1"/>
    <s v="TM0007"/>
    <n v="8.5"/>
    <n v="8.5"/>
    <n v="24.770000000000003"/>
    <n v="23.17"/>
    <n v="-1.6000000000000014"/>
    <x v="1"/>
    <x v="2"/>
    <x v="0"/>
  </r>
  <r>
    <d v="2020-07-10T11:22:00"/>
    <m/>
    <x v="4"/>
    <x v="0"/>
    <s v="240502"/>
    <n v="12.5"/>
    <n v="3.6"/>
    <n v="10.67"/>
    <n v="15.170000000000002"/>
    <n v="4.5000000000000018"/>
    <x v="0"/>
    <x v="4"/>
    <x v="6"/>
  </r>
  <r>
    <d v="2020-07-30T00:00:00"/>
    <m/>
    <x v="5"/>
    <x v="0"/>
    <s v="CC0007"/>
    <n v="7.6"/>
    <n v="0"/>
    <n v="14.27"/>
    <n v="4.07"/>
    <n v="-10.199999999999999"/>
    <x v="1"/>
    <x v="0"/>
    <x v="0"/>
  </r>
  <r>
    <d v="2020-07-30T00:00:00"/>
    <m/>
    <x v="1"/>
    <x v="1"/>
    <s v="240218"/>
    <n v="8.5"/>
    <s v="12"/>
    <n v="21.270000000000003"/>
    <n v="23.17"/>
    <n v="1.8999999999999986"/>
    <x v="0"/>
    <x v="4"/>
    <x v="6"/>
  </r>
  <r>
    <d v="2020-07-30T00:00:00"/>
    <m/>
    <x v="3"/>
    <x v="4"/>
    <s v=""/>
    <n v="3.6"/>
    <s v="10"/>
    <n v="8.27"/>
    <n v="12.07"/>
    <n v="3.8000000000000007"/>
    <x v="0"/>
    <x v="4"/>
    <x v="6"/>
  </r>
  <r>
    <d v="2020-07-30T00:00:00"/>
    <m/>
    <x v="2"/>
    <x v="3"/>
    <s v="CC0006"/>
    <n v="11"/>
    <n v="0"/>
    <n v="21.27"/>
    <n v="8.6700000000000017"/>
    <n v="-12.599999999999998"/>
    <x v="1"/>
    <x v="0"/>
    <x v="0"/>
  </r>
  <r>
    <d v="2020-07-11T09:39:00"/>
    <m/>
    <x v="4"/>
    <x v="5"/>
    <s v="CC0006"/>
    <n v="13.5"/>
    <n v="10.5"/>
    <n v="14.77"/>
    <n v="14.170000000000002"/>
    <n v="-0.59999999999999787"/>
    <x v="1"/>
    <x v="0"/>
    <x v="0"/>
  </r>
  <r>
    <d v="2020-07-28T11:30:00"/>
    <m/>
    <x v="1"/>
    <x v="0"/>
    <s v="CC0005"/>
    <n v="23.5"/>
    <s v="5"/>
    <n v="9.27"/>
    <n v="8.1700000000000017"/>
    <n v="-1.0999999999999979"/>
    <x v="1"/>
    <x v="0"/>
    <x v="0"/>
  </r>
  <r>
    <d v="2020-07-03T09:26:00"/>
    <m/>
    <x v="3"/>
    <x v="0"/>
    <s v="CC0006"/>
    <n v="7.5"/>
    <n v="5.6"/>
    <n v="8.67"/>
    <n v="8.17"/>
    <n v="-0.5"/>
    <x v="1"/>
    <x v="0"/>
    <x v="0"/>
  </r>
  <r>
    <d v="2020-07-28T11:28:00"/>
    <m/>
    <x v="1"/>
    <x v="0"/>
    <s v="CC0005"/>
    <n v="23.5"/>
    <s v="5"/>
    <n v="9.27"/>
    <n v="8.1700000000000017"/>
    <n v="-1.0999999999999979"/>
    <x v="1"/>
    <x v="0"/>
    <x v="0"/>
  </r>
  <r>
    <d v="2020-07-30T00:00:00"/>
    <m/>
    <x v="1"/>
    <x v="1"/>
    <s v="TM0002"/>
    <n v="23.5"/>
    <n v="16.510000000000002"/>
    <n v="16.760000000000002"/>
    <n v="8.1700000000000017"/>
    <n v="-8.59"/>
    <x v="1"/>
    <x v="2"/>
    <x v="0"/>
  </r>
  <r>
    <d v="2020-07-30T00:00:00"/>
    <m/>
    <x v="0"/>
    <x v="5"/>
    <s v="TM0007"/>
    <n v="11"/>
    <n v="11.5"/>
    <n v="13.77"/>
    <n v="12.670000000000002"/>
    <n v="-1.0999999999999979"/>
    <x v="1"/>
    <x v="2"/>
    <x v="0"/>
  </r>
  <r>
    <d v="2020-07-20T16:24:00"/>
    <m/>
    <x v="0"/>
    <x v="4"/>
    <s v="240108"/>
    <n v="11"/>
    <n v="9.5"/>
    <n v="8.77"/>
    <n v="12.670000000000002"/>
    <n v="3.9000000000000021"/>
    <x v="0"/>
    <x v="4"/>
    <x v="6"/>
  </r>
  <r>
    <d v="2020-07-04T13:24:00"/>
    <m/>
    <x v="2"/>
    <x v="2"/>
    <s v="TM0002"/>
    <n v="11"/>
    <n v="12.5"/>
    <n v="18.77"/>
    <n v="8.6700000000000017"/>
    <n v="-10.099999999999998"/>
    <x v="1"/>
    <x v="2"/>
    <x v="0"/>
  </r>
  <r>
    <d v="2020-07-16T11:45:00"/>
    <m/>
    <x v="0"/>
    <x v="0"/>
    <s v="CC0003"/>
    <n v="11"/>
    <n v="0"/>
    <n v="14.27"/>
    <n v="12.670000000000002"/>
    <n v="-1.5999999999999979"/>
    <x v="1"/>
    <x v="0"/>
    <x v="0"/>
  </r>
  <r>
    <d v="2020-07-30T00:00:00"/>
    <m/>
    <x v="2"/>
    <x v="3"/>
    <s v="CC0003"/>
    <n v="10.5"/>
    <n v="10.5"/>
    <n v="10.77"/>
    <n v="9.1700000000000017"/>
    <n v="-1.5999999999999979"/>
    <x v="1"/>
    <x v="0"/>
    <x v="0"/>
  </r>
  <r>
    <d v="2020-07-25T11:22:00"/>
    <m/>
    <x v="2"/>
    <x v="1"/>
    <s v="240218"/>
    <n v="3.6"/>
    <s v="7"/>
    <n v="26.270000000000003"/>
    <n v="16.07"/>
    <n v="-10.200000000000003"/>
    <x v="1"/>
    <x v="4"/>
    <x v="6"/>
  </r>
  <r>
    <d v="2020-07-30T00:00:00"/>
    <m/>
    <x v="6"/>
    <x v="6"/>
    <s v="TM0007"/>
    <n v="13"/>
    <s v="8"/>
    <n v="23.27"/>
    <n v="16.670000000000002"/>
    <n v="-6.5999999999999979"/>
    <x v="1"/>
    <x v="2"/>
    <x v="0"/>
  </r>
  <r>
    <d v="2020-07-30T00:00:00"/>
    <m/>
    <x v="0"/>
    <x v="5"/>
    <s v="240802"/>
    <n v="12.5"/>
    <s v="12"/>
    <n v="13.27"/>
    <n v="11.170000000000002"/>
    <n v="-2.0999999999999979"/>
    <x v="1"/>
    <x v="4"/>
    <x v="6"/>
  </r>
  <r>
    <d v="2020-07-30T00:00:00"/>
    <m/>
    <x v="3"/>
    <x v="4"/>
    <s v="240409"/>
    <n v="3.6"/>
    <s v="12"/>
    <n v="6.27"/>
    <n v="12.07"/>
    <n v="5.8000000000000007"/>
    <x v="0"/>
    <x v="4"/>
    <x v="6"/>
  </r>
  <r>
    <d v="2020-07-30T00:00:00"/>
    <m/>
    <x v="3"/>
    <x v="4"/>
    <s v="CC0007"/>
    <n v="8.51"/>
    <n v="0"/>
    <n v="18.27"/>
    <n v="7.16"/>
    <n v="-11.11"/>
    <x v="1"/>
    <x v="0"/>
    <x v="0"/>
  </r>
  <r>
    <d v="2020-07-11T14:38:00"/>
    <m/>
    <x v="5"/>
    <x v="6"/>
    <s v="TM0013"/>
    <n v="3.6"/>
    <n v="12.5"/>
    <n v="18.77"/>
    <n v="8.07"/>
    <n v="-10.7"/>
    <x v="1"/>
    <x v="2"/>
    <x v="0"/>
  </r>
  <r>
    <d v="2020-07-25T14:10:00"/>
    <m/>
    <x v="1"/>
    <x v="2"/>
    <s v="240112"/>
    <n v="11"/>
    <s v="13"/>
    <n v="18.27"/>
    <n v="20.67"/>
    <n v="2.4000000000000021"/>
    <x v="0"/>
    <x v="4"/>
    <x v="6"/>
  </r>
  <r>
    <d v="2020-07-18T10:12:00"/>
    <m/>
    <x v="0"/>
    <x v="3"/>
    <s v="240215"/>
    <n v="11.6"/>
    <s v="11"/>
    <n v="10.27"/>
    <n v="12.070000000000002"/>
    <n v="1.8000000000000025"/>
    <x v="0"/>
    <x v="4"/>
    <x v="6"/>
  </r>
  <r>
    <d v="2020-07-15T10:27:00"/>
    <m/>
    <x v="2"/>
    <x v="4"/>
    <s v="240108"/>
    <n v="9.5"/>
    <n v="8.5"/>
    <n v="9.77"/>
    <n v="10.170000000000002"/>
    <n v="0.40000000000000213"/>
    <x v="0"/>
    <x v="4"/>
    <x v="6"/>
  </r>
  <r>
    <d v="2020-07-11T20:29:00"/>
    <m/>
    <x v="4"/>
    <x v="0"/>
    <s v="240103"/>
    <n v="12.5"/>
    <n v="3.6"/>
    <n v="10.67"/>
    <n v="15.170000000000002"/>
    <n v="4.5000000000000018"/>
    <x v="0"/>
    <x v="4"/>
    <x v="6"/>
  </r>
  <r>
    <d v="2020-07-30T00:00:00"/>
    <m/>
    <x v="2"/>
    <x v="3"/>
    <s v="240613"/>
    <n v="11"/>
    <n v="0"/>
    <n v="21.27"/>
    <n v="8.6700000000000017"/>
    <n v="-12.599999999999998"/>
    <x v="1"/>
    <x v="4"/>
    <x v="6"/>
  </r>
  <r>
    <d v="2020-07-11T14:59:00"/>
    <m/>
    <x v="5"/>
    <x v="2"/>
    <s v="240802"/>
    <n v="6"/>
    <s v="14"/>
    <n v="17.27"/>
    <n v="5.67"/>
    <n v="-11.6"/>
    <x v="1"/>
    <x v="4"/>
    <x v="6"/>
  </r>
  <r>
    <d v="2020-07-30T00:00:00"/>
    <m/>
    <x v="1"/>
    <x v="1"/>
    <s v="240802"/>
    <n v="3.6"/>
    <n v="4.5"/>
    <n v="28.770000000000003"/>
    <n v="28.07"/>
    <n v="-0.70000000000000284"/>
    <x v="1"/>
    <x v="4"/>
    <x v="6"/>
  </r>
  <r>
    <d v="2020-07-30T00:00:00"/>
    <m/>
    <x v="0"/>
    <x v="5"/>
    <s v="TM0007"/>
    <n v="11"/>
    <n v="11.5"/>
    <n v="13.77"/>
    <n v="12.670000000000002"/>
    <n v="-1.0999999999999979"/>
    <x v="1"/>
    <x v="2"/>
    <x v="0"/>
  </r>
  <r>
    <d v="2020-07-30T00:00:00"/>
    <m/>
    <x v="6"/>
    <x v="6"/>
    <s v="240216"/>
    <n v="13"/>
    <n v="4.5"/>
    <n v="26.77"/>
    <n v="16.670000000000002"/>
    <n v="-10.099999999999998"/>
    <x v="1"/>
    <x v="4"/>
    <x v="6"/>
  </r>
  <r>
    <d v="2020-07-30T00:00:00"/>
    <m/>
    <x v="1"/>
    <x v="1"/>
    <s v="TM0013"/>
    <n v="12"/>
    <s v="15"/>
    <n v="18.270000000000003"/>
    <n v="19.670000000000002"/>
    <n v="1.3999999999999986"/>
    <x v="0"/>
    <x v="2"/>
    <x v="0"/>
  </r>
  <r>
    <d v="2020-07-30T00:00:00"/>
    <m/>
    <x v="2"/>
    <x v="3"/>
    <s v="CC0004"/>
    <n v="11"/>
    <n v="5.05"/>
    <n v="16.22"/>
    <n v="8.6700000000000017"/>
    <n v="-7.5499999999999972"/>
    <x v="1"/>
    <x v="0"/>
    <x v="0"/>
  </r>
  <r>
    <d v="2020-07-30T00:00:00"/>
    <m/>
    <x v="3"/>
    <x v="4"/>
    <s v="CC0003"/>
    <n v="7.6"/>
    <n v="0"/>
    <n v="18.27"/>
    <n v="8.07"/>
    <n v="-10.199999999999999"/>
    <x v="1"/>
    <x v="0"/>
    <x v="0"/>
  </r>
  <r>
    <d v="2020-07-01T00:00:00"/>
    <m/>
    <x v="1"/>
    <x v="1"/>
    <s v="240220"/>
    <n v="16.510000000000002"/>
    <n v="3.6"/>
    <n v="29.67"/>
    <n v="15.16"/>
    <n v="-14.510000000000002"/>
    <x v="1"/>
    <x v="4"/>
    <x v="6"/>
  </r>
  <r>
    <d v="2020-07-30T00:00:00"/>
    <m/>
    <x v="4"/>
    <x v="2"/>
    <s v="240405"/>
    <n v="12.5"/>
    <s v="2"/>
    <n v="29.27"/>
    <n v="15.170000000000002"/>
    <n v="-14.099999999999998"/>
    <x v="1"/>
    <x v="4"/>
    <x v="6"/>
  </r>
  <r>
    <d v="2020-07-30T00:00:00"/>
    <m/>
    <x v="3"/>
    <x v="4"/>
    <s v="CC0004"/>
    <n v="8.51"/>
    <s v="2"/>
    <n v="16.27"/>
    <n v="7.16"/>
    <n v="-9.11"/>
    <x v="1"/>
    <x v="0"/>
    <x v="0"/>
  </r>
  <r>
    <d v="2020-07-08T10:14:00"/>
    <m/>
    <x v="1"/>
    <x v="2"/>
    <s v="240502"/>
    <n v="12"/>
    <s v="12"/>
    <n v="19.27"/>
    <n v="19.670000000000002"/>
    <n v="0.40000000000000213"/>
    <x v="0"/>
    <x v="4"/>
    <x v="6"/>
  </r>
  <r>
    <d v="2020-07-22T11:17:00"/>
    <m/>
    <x v="3"/>
    <x v="0"/>
    <s v="240613"/>
    <n v="7.5"/>
    <n v="3.6"/>
    <n v="10.67"/>
    <n v="8.17"/>
    <n v="-2.5"/>
    <x v="1"/>
    <x v="4"/>
    <x v="6"/>
  </r>
  <r>
    <d v="2020-07-30T00:00:00"/>
    <m/>
    <x v="3"/>
    <x v="4"/>
    <s v="CC0005"/>
    <n v="7.6"/>
    <n v="0"/>
    <n v="18.27"/>
    <n v="8.07"/>
    <n v="-10.199999999999999"/>
    <x v="1"/>
    <x v="0"/>
    <x v="0"/>
  </r>
  <r>
    <d v="2020-07-30T00:00:00"/>
    <m/>
    <x v="3"/>
    <x v="4"/>
    <s v="240809"/>
    <n v="7.6"/>
    <n v="0"/>
    <n v="18.27"/>
    <n v="8.07"/>
    <n v="-10.199999999999999"/>
    <x v="1"/>
    <x v="4"/>
    <x v="6"/>
  </r>
  <r>
    <d v="2020-07-02T16:56:00"/>
    <m/>
    <x v="3"/>
    <x v="6"/>
    <s v="240614"/>
    <n v="3.6"/>
    <n v="12.5"/>
    <n v="18.77"/>
    <n v="12.07"/>
    <n v="-6.6999999999999993"/>
    <x v="1"/>
    <x v="4"/>
    <x v="6"/>
  </r>
  <r>
    <d v="2020-07-30T00:00:00"/>
    <m/>
    <x v="5"/>
    <x v="0"/>
    <s v="CC0003"/>
    <n v="7.6"/>
    <n v="0"/>
    <n v="14.27"/>
    <n v="4.07"/>
    <n v="-10.199999999999999"/>
    <x v="1"/>
    <x v="0"/>
    <x v="0"/>
  </r>
  <r>
    <d v="2020-07-30T00:00:00"/>
    <m/>
    <x v="2"/>
    <x v="3"/>
    <s v="240811"/>
    <n v="9.5"/>
    <n v="7.6"/>
    <n v="13.67"/>
    <n v="10.170000000000002"/>
    <n v="-3.4999999999999982"/>
    <x v="1"/>
    <x v="4"/>
    <x v="6"/>
  </r>
  <r>
    <d v="2020-07-30T00:00:00"/>
    <m/>
    <x v="5"/>
    <x v="0"/>
    <s v="CC0006"/>
    <n v="7.5"/>
    <n v="0"/>
    <n v="14.27"/>
    <n v="4.17"/>
    <n v="-10.1"/>
    <x v="1"/>
    <x v="0"/>
    <x v="0"/>
  </r>
  <r>
    <d v="2020-07-30T00:00:00"/>
    <m/>
    <x v="5"/>
    <x v="0"/>
    <s v="CC0005"/>
    <n v="8.5"/>
    <n v="0"/>
    <n v="14.27"/>
    <n v="3.17"/>
    <n v="-11.1"/>
    <x v="1"/>
    <x v="0"/>
    <x v="0"/>
  </r>
  <r>
    <d v="2020-07-30T00:00:00"/>
    <m/>
    <x v="1"/>
    <x v="1"/>
    <s v="240613"/>
    <n v="12"/>
    <s v="12"/>
    <n v="21.270000000000003"/>
    <n v="19.670000000000002"/>
    <n v="-1.6000000000000014"/>
    <x v="1"/>
    <x v="4"/>
    <x v="6"/>
  </r>
  <r>
    <d v="2020-07-30T00:00:00"/>
    <m/>
    <x v="2"/>
    <x v="3"/>
    <s v="240405"/>
    <n v="11"/>
    <s v="11"/>
    <n v="10.27"/>
    <n v="8.6700000000000017"/>
    <n v="-1.5999999999999979"/>
    <x v="1"/>
    <x v="4"/>
    <x v="6"/>
  </r>
  <r>
    <d v="2020-07-26T12:20:00"/>
    <m/>
    <x v="2"/>
    <x v="4"/>
    <s v="CC0007"/>
    <n v="14.5"/>
    <n v="7.6"/>
    <n v="10.67"/>
    <n v="5.1700000000000017"/>
    <n v="-5.4999999999999982"/>
    <x v="1"/>
    <x v="0"/>
    <x v="0"/>
  </r>
  <r>
    <d v="2020-07-11T16:30:00"/>
    <m/>
    <x v="4"/>
    <x v="5"/>
    <s v="CC0003"/>
    <n v="12.5"/>
    <n v="10.5"/>
    <n v="14.77"/>
    <n v="15.170000000000002"/>
    <n v="0.40000000000000213"/>
    <x v="0"/>
    <x v="0"/>
    <x v="0"/>
  </r>
  <r>
    <d v="2020-07-30T00:00:00"/>
    <m/>
    <x v="2"/>
    <x v="3"/>
    <s v="240218"/>
    <n v="9.5"/>
    <s v="4"/>
    <n v="17.27"/>
    <n v="10.170000000000002"/>
    <n v="-7.0999999999999979"/>
    <x v="1"/>
    <x v="4"/>
    <x v="6"/>
  </r>
  <r>
    <d v="2020-07-04T00:00:00"/>
    <m/>
    <x v="1"/>
    <x v="1"/>
    <s v="240401"/>
    <n v="11"/>
    <s v="10"/>
    <n v="23.270000000000003"/>
    <n v="20.67"/>
    <n v="-2.6000000000000014"/>
    <x v="1"/>
    <x v="4"/>
    <x v="6"/>
  </r>
  <r>
    <d v="2020-07-30T00:00:00"/>
    <m/>
    <x v="1"/>
    <x v="1"/>
    <s v="CC0003"/>
    <n v="3.6"/>
    <s v="5"/>
    <n v="28.270000000000003"/>
    <n v="28.07"/>
    <n v="-0.20000000000000284"/>
    <x v="1"/>
    <x v="0"/>
    <x v="0"/>
  </r>
  <r>
    <d v="2020-07-03T08:56:00"/>
    <m/>
    <x v="3"/>
    <x v="6"/>
    <s v="240405"/>
    <n v="3.6"/>
    <n v="11.5"/>
    <n v="19.77"/>
    <n v="12.07"/>
    <n v="-7.6999999999999993"/>
    <x v="1"/>
    <x v="4"/>
    <x v="6"/>
  </r>
  <r>
    <d v="2020-07-30T00:00:00"/>
    <m/>
    <x v="1"/>
    <x v="1"/>
    <s v="CC0007"/>
    <n v="11"/>
    <n v="15.5"/>
    <n v="17.770000000000003"/>
    <n v="20.67"/>
    <n v="2.8999999999999986"/>
    <x v="0"/>
    <x v="0"/>
    <x v="0"/>
  </r>
  <r>
    <d v="2020-07-10T13:00:00"/>
    <m/>
    <x v="2"/>
    <x v="4"/>
    <s v="240502"/>
    <n v="9.5"/>
    <s v="8"/>
    <n v="10.27"/>
    <n v="10.170000000000002"/>
    <n v="-9.9999999999997868E-2"/>
    <x v="1"/>
    <x v="4"/>
    <x v="6"/>
  </r>
  <r>
    <d v="2020-07-04T16:26:00"/>
    <m/>
    <x v="5"/>
    <x v="6"/>
    <s v="240401"/>
    <n v="3.6"/>
    <n v="11.5"/>
    <n v="19.77"/>
    <n v="8.07"/>
    <n v="-11.7"/>
    <x v="1"/>
    <x v="4"/>
    <x v="6"/>
  </r>
  <r>
    <d v="2020-07-30T00:00:00"/>
    <m/>
    <x v="3"/>
    <x v="4"/>
    <s v="240409"/>
    <n v="9.01"/>
    <s v="9"/>
    <n v="9.27"/>
    <n v="6.66"/>
    <n v="-2.6099999999999994"/>
    <x v="1"/>
    <x v="4"/>
    <x v="6"/>
  </r>
  <r>
    <d v="2020-07-30T00:00:00"/>
    <m/>
    <x v="2"/>
    <x v="3"/>
    <s v="240605"/>
    <n v="11"/>
    <n v="0"/>
    <n v="21.27"/>
    <n v="8.6700000000000017"/>
    <n v="-12.599999999999998"/>
    <x v="1"/>
    <x v="4"/>
    <x v="6"/>
  </r>
  <r>
    <d v="2020-07-22T10:57:00"/>
    <m/>
    <x v="3"/>
    <x v="0"/>
    <s v="240613"/>
    <n v="8.5"/>
    <n v="3.6"/>
    <n v="10.67"/>
    <n v="7.17"/>
    <n v="-3.5"/>
    <x v="1"/>
    <x v="4"/>
    <x v="6"/>
  </r>
  <r>
    <d v="2020-07-30T00:00:00"/>
    <m/>
    <x v="3"/>
    <x v="4"/>
    <s v="240405"/>
    <n v="7.6"/>
    <n v="0"/>
    <n v="18.27"/>
    <n v="8.07"/>
    <n v="-10.199999999999999"/>
    <x v="1"/>
    <x v="4"/>
    <x v="6"/>
  </r>
  <r>
    <d v="2020-07-09T14:55:00"/>
    <m/>
    <x v="1"/>
    <x v="4"/>
    <s v="240502"/>
    <n v="11"/>
    <n v="3.6"/>
    <n v="14.67"/>
    <n v="20.67"/>
    <n v="6.0000000000000018"/>
    <x v="0"/>
    <x v="4"/>
    <x v="6"/>
  </r>
  <r>
    <d v="2020-07-30T00:00:00"/>
    <m/>
    <x v="3"/>
    <x v="4"/>
    <s v="CC0006"/>
    <n v="7.6"/>
    <n v="7.6"/>
    <n v="10.67"/>
    <n v="8.07"/>
    <n v="-2.5999999999999996"/>
    <x v="1"/>
    <x v="0"/>
    <x v="0"/>
  </r>
  <r>
    <d v="2020-07-05T09:00:00"/>
    <m/>
    <x v="1"/>
    <x v="3"/>
    <s v="CC0003"/>
    <n v="11"/>
    <n v="0"/>
    <n v="21.27"/>
    <n v="20.67"/>
    <n v="-0.59999999999999787"/>
    <x v="1"/>
    <x v="0"/>
    <x v="0"/>
  </r>
  <r>
    <d v="2020-07-30T00:00:00"/>
    <m/>
    <x v="1"/>
    <x v="1"/>
    <s v="CC0006"/>
    <n v="3.6"/>
    <n v="2.5"/>
    <n v="30.770000000000003"/>
    <n v="28.07"/>
    <n v="-2.7000000000000028"/>
    <x v="1"/>
    <x v="0"/>
    <x v="0"/>
  </r>
  <r>
    <d v="2020-07-30T00:00:00"/>
    <m/>
    <x v="5"/>
    <x v="0"/>
    <s v="240504"/>
    <n v="7.6"/>
    <n v="0"/>
    <n v="14.27"/>
    <n v="4.07"/>
    <n v="-10.199999999999999"/>
    <x v="1"/>
    <x v="4"/>
    <x v="6"/>
  </r>
  <r>
    <d v="2020-07-31T00:00:00"/>
    <m/>
    <x v="1"/>
    <x v="5"/>
    <s v="CC0004"/>
    <n v="3.6"/>
    <n v="3.6"/>
    <n v="21.669999999999998"/>
    <n v="28.07"/>
    <n v="6.4000000000000021"/>
    <x v="0"/>
    <x v="0"/>
    <x v="0"/>
  </r>
  <r>
    <d v="2020-07-17T12:10:00"/>
    <m/>
    <x v="3"/>
    <x v="2"/>
    <s v="240111"/>
    <n v="8.5"/>
    <s v="12"/>
    <n v="19.27"/>
    <n v="7.17"/>
    <n v="-12.1"/>
    <x v="1"/>
    <x v="4"/>
    <x v="6"/>
  </r>
  <r>
    <d v="2020-07-03T16:53:00"/>
    <m/>
    <x v="3"/>
    <x v="0"/>
    <s v="240802"/>
    <n v="3.6"/>
    <n v="3.6"/>
    <n v="10.67"/>
    <n v="12.07"/>
    <n v="1.4000000000000004"/>
    <x v="0"/>
    <x v="4"/>
    <x v="6"/>
  </r>
  <r>
    <d v="2020-07-22T18:17:00"/>
    <m/>
    <x v="3"/>
    <x v="1"/>
    <s v="240613"/>
    <n v="8.51"/>
    <s v="7"/>
    <n v="26.270000000000003"/>
    <n v="7.16"/>
    <n v="-19.110000000000003"/>
    <x v="1"/>
    <x v="4"/>
    <x v="6"/>
  </r>
  <r>
    <d v="2020-07-10T18:41:00"/>
    <m/>
    <x v="3"/>
    <x v="3"/>
    <s v="CC0006"/>
    <n v="7.6"/>
    <n v="9.5"/>
    <n v="11.77"/>
    <n v="8.07"/>
    <n v="-3.6999999999999993"/>
    <x v="1"/>
    <x v="0"/>
    <x v="0"/>
  </r>
  <r>
    <d v="2020-07-25T20:05:00"/>
    <m/>
    <x v="2"/>
    <x v="4"/>
    <s v="CC0007"/>
    <n v="9.5"/>
    <n v="7.5"/>
    <n v="10.77"/>
    <n v="10.170000000000002"/>
    <n v="-0.59999999999999787"/>
    <x v="1"/>
    <x v="0"/>
    <x v="0"/>
  </r>
  <r>
    <d v="2020-07-30T00:00:00"/>
    <m/>
    <x v="2"/>
    <x v="3"/>
    <s v="240612"/>
    <n v="10.5"/>
    <n v="0"/>
    <n v="21.27"/>
    <n v="9.1700000000000017"/>
    <n v="-12.099999999999998"/>
    <x v="1"/>
    <x v="4"/>
    <x v="6"/>
  </r>
  <r>
    <d v="2020-07-30T00:00:00"/>
    <m/>
    <x v="4"/>
    <x v="2"/>
    <s v="240412"/>
    <n v="13.5"/>
    <s v="11"/>
    <n v="20.27"/>
    <n v="14.170000000000002"/>
    <n v="-6.0999999999999979"/>
    <x v="1"/>
    <x v="4"/>
    <x v="6"/>
  </r>
  <r>
    <d v="2020-07-29T15:20:00"/>
    <m/>
    <x v="0"/>
    <x v="3"/>
    <s v="240412"/>
    <n v="13.5"/>
    <s v="11"/>
    <n v="10.27"/>
    <n v="10.170000000000002"/>
    <n v="-9.9999999999997868E-2"/>
    <x v="1"/>
    <x v="4"/>
    <x v="6"/>
  </r>
  <r>
    <d v="2020-07-30T00:00:00"/>
    <m/>
    <x v="0"/>
    <x v="5"/>
    <s v="240803"/>
    <n v="11"/>
    <n v="12.1"/>
    <n v="13.17"/>
    <n v="12.670000000000002"/>
    <n v="-0.49999999999999822"/>
    <x v="1"/>
    <x v="4"/>
    <x v="6"/>
  </r>
  <r>
    <d v="2020-07-29T12:56:00"/>
    <m/>
    <x v="3"/>
    <x v="3"/>
    <s v="240111"/>
    <n v="8.51"/>
    <s v="9"/>
    <n v="12.27"/>
    <n v="7.16"/>
    <n v="-5.1099999999999994"/>
    <x v="1"/>
    <x v="4"/>
    <x v="6"/>
  </r>
  <r>
    <d v="2020-07-26T11:37:00"/>
    <m/>
    <x v="5"/>
    <x v="3"/>
    <s v="CC0004"/>
    <n v="7.6"/>
    <n v="10.5"/>
    <n v="10.77"/>
    <n v="4.07"/>
    <n v="-6.6999999999999993"/>
    <x v="1"/>
    <x v="0"/>
    <x v="0"/>
  </r>
  <r>
    <d v="2020-07-30T00:00:00"/>
    <m/>
    <x v="3"/>
    <x v="4"/>
    <s v="240612"/>
    <n v="7.6"/>
    <n v="0"/>
    <n v="18.27"/>
    <n v="8.07"/>
    <n v="-10.199999999999999"/>
    <x v="1"/>
    <x v="4"/>
    <x v="6"/>
  </r>
  <r>
    <d v="2020-07-30T00:00:00"/>
    <m/>
    <x v="2"/>
    <x v="3"/>
    <s v="CC0004"/>
    <n v="10.5"/>
    <n v="10.5"/>
    <n v="10.77"/>
    <n v="9.1700000000000017"/>
    <n v="-1.5999999999999979"/>
    <x v="1"/>
    <x v="0"/>
    <x v="0"/>
  </r>
  <r>
    <d v="2020-07-30T00:00:00"/>
    <m/>
    <x v="3"/>
    <x v="4"/>
    <s v="240817"/>
    <n v="7.6"/>
    <n v="7.6"/>
    <n v="10.67"/>
    <n v="8.07"/>
    <n v="-2.5999999999999996"/>
    <x v="1"/>
    <x v="4"/>
    <x v="6"/>
  </r>
  <r>
    <d v="2020-07-30T00:00:00"/>
    <m/>
    <x v="3"/>
    <x v="4"/>
    <s v="240704"/>
    <n v="7.6"/>
    <n v="0"/>
    <n v="18.27"/>
    <n v="8.07"/>
    <n v="-10.199999999999999"/>
    <x v="1"/>
    <x v="4"/>
    <x v="6"/>
  </r>
  <r>
    <d v="2020-07-30T00:00:00"/>
    <m/>
    <x v="1"/>
    <x v="1"/>
    <s v="240612"/>
    <n v="16.510000000000002"/>
    <n v="0"/>
    <n v="33.270000000000003"/>
    <n v="15.16"/>
    <n v="-18.110000000000003"/>
    <x v="1"/>
    <x v="4"/>
    <x v="6"/>
  </r>
  <r>
    <d v="2020-07-30T00:00:00"/>
    <m/>
    <x v="3"/>
    <x v="4"/>
    <s v="240504"/>
    <n v="7.6"/>
    <n v="0"/>
    <n v="18.27"/>
    <n v="8.07"/>
    <n v="-10.199999999999999"/>
    <x v="1"/>
    <x v="4"/>
    <x v="6"/>
  </r>
  <r>
    <d v="2020-07-20T12:52:00"/>
    <m/>
    <x v="3"/>
    <x v="1"/>
    <s v="240612"/>
    <n v="3.6"/>
    <n v="7.5"/>
    <n v="25.770000000000003"/>
    <n v="12.07"/>
    <n v="-13.700000000000003"/>
    <x v="1"/>
    <x v="4"/>
    <x v="6"/>
  </r>
  <r>
    <d v="2020-07-30T00:00:00"/>
    <m/>
    <x v="3"/>
    <x v="4"/>
    <s v="240602"/>
    <n v="7.6"/>
    <n v="0"/>
    <n v="18.27"/>
    <n v="8.07"/>
    <n v="-10.199999999999999"/>
    <x v="1"/>
    <x v="4"/>
    <x v="6"/>
  </r>
  <r>
    <d v="2020-07-30T00:00:00"/>
    <m/>
    <x v="3"/>
    <x v="4"/>
    <s v="240613"/>
    <n v="7.6"/>
    <n v="7.6"/>
    <n v="10.67"/>
    <n v="8.07"/>
    <n v="-2.5999999999999996"/>
    <x v="1"/>
    <x v="4"/>
    <x v="6"/>
  </r>
  <r>
    <d v="2020-07-30T00:00:00"/>
    <m/>
    <x v="2"/>
    <x v="3"/>
    <s v="240108"/>
    <n v="9.5"/>
    <n v="3.5"/>
    <n v="17.77"/>
    <n v="10.170000000000002"/>
    <n v="-7.5999999999999979"/>
    <x v="1"/>
    <x v="4"/>
    <x v="6"/>
  </r>
  <r>
    <d v="2020-07-30T00:00:00"/>
    <m/>
    <x v="3"/>
    <x v="4"/>
    <s v="240815"/>
    <n v="7.6"/>
    <n v="0"/>
    <n v="18.27"/>
    <n v="8.07"/>
    <n v="-10.199999999999999"/>
    <x v="1"/>
    <x v="4"/>
    <x v="6"/>
  </r>
  <r>
    <d v="2020-07-29T11:58:00"/>
    <m/>
    <x v="5"/>
    <x v="4"/>
    <s v="CC0005"/>
    <n v="8.5"/>
    <n v="7.6"/>
    <n v="10.67"/>
    <n v="3.17"/>
    <n v="-7.5"/>
    <x v="1"/>
    <x v="0"/>
    <x v="0"/>
  </r>
  <r>
    <d v="2020-07-30T00:00:00"/>
    <m/>
    <x v="3"/>
    <x v="4"/>
    <s v="240103"/>
    <n v="7.6"/>
    <n v="0"/>
    <n v="18.27"/>
    <n v="8.07"/>
    <n v="-10.199999999999999"/>
    <x v="1"/>
    <x v="4"/>
    <x v="6"/>
  </r>
  <r>
    <d v="2020-07-18T18:58:00"/>
    <m/>
    <x v="5"/>
    <x v="0"/>
    <s v="240112"/>
    <n v="7.6"/>
    <n v="5.51"/>
    <n v="8.76"/>
    <n v="4.07"/>
    <n v="-4.6899999999999995"/>
    <x v="1"/>
    <x v="4"/>
    <x v="6"/>
  </r>
  <r>
    <d v="2020-07-30T00:00:00"/>
    <m/>
    <x v="1"/>
    <x v="1"/>
    <s v="TM0007"/>
    <n v="11"/>
    <s v="13"/>
    <n v="20.270000000000003"/>
    <n v="20.67"/>
    <n v="0.39999999999999858"/>
    <x v="0"/>
    <x v="2"/>
    <x v="0"/>
  </r>
  <r>
    <d v="2020-07-12T20:15:00"/>
    <m/>
    <x v="5"/>
    <x v="0"/>
    <s v="240112"/>
    <n v="7.6"/>
    <n v="5.51"/>
    <n v="8.76"/>
    <n v="4.07"/>
    <n v="-4.6899999999999995"/>
    <x v="1"/>
    <x v="4"/>
    <x v="6"/>
  </r>
  <r>
    <d v="2020-07-30T00:00:00"/>
    <m/>
    <x v="3"/>
    <x v="4"/>
    <s v="CC0003"/>
    <n v="7.6"/>
    <n v="0"/>
    <n v="18.27"/>
    <n v="8.07"/>
    <n v="-10.199999999999999"/>
    <x v="1"/>
    <x v="0"/>
    <x v="0"/>
  </r>
  <r>
    <d v="2020-07-30T00:00:00"/>
    <m/>
    <x v="3"/>
    <x v="4"/>
    <s v="240809"/>
    <n v="7.6"/>
    <n v="0"/>
    <n v="18.27"/>
    <n v="8.07"/>
    <n v="-10.199999999999999"/>
    <x v="1"/>
    <x v="4"/>
    <x v="6"/>
  </r>
  <r>
    <d v="2020-07-11T15:26:00"/>
    <m/>
    <x v="0"/>
    <x v="4"/>
    <s v="CC0006"/>
    <n v="12"/>
    <n v="3.6"/>
    <n v="14.67"/>
    <n v="11.670000000000002"/>
    <n v="-2.9999999999999982"/>
    <x v="1"/>
    <x v="0"/>
    <x v="0"/>
  </r>
  <r>
    <d v="2020-07-30T00:00:00"/>
    <m/>
    <x v="5"/>
    <x v="0"/>
    <s v="CC0005"/>
    <n v="8.5"/>
    <n v="0"/>
    <n v="14.27"/>
    <n v="3.17"/>
    <n v="-11.1"/>
    <x v="1"/>
    <x v="0"/>
    <x v="0"/>
  </r>
  <r>
    <d v="2020-07-12T12:36:00"/>
    <m/>
    <x v="3"/>
    <x v="1"/>
    <s v="CC0006"/>
    <n v="3.6"/>
    <s v="7"/>
    <n v="26.270000000000003"/>
    <n v="12.07"/>
    <n v="-14.200000000000003"/>
    <x v="1"/>
    <x v="0"/>
    <x v="0"/>
  </r>
  <r>
    <d v="2020-07-08T00:00:00"/>
    <m/>
    <x v="2"/>
    <x v="3"/>
    <s v="CC0005"/>
    <n v="12.01"/>
    <s v="10"/>
    <n v="11.27"/>
    <n v="7.6600000000000019"/>
    <n v="-3.6099999999999977"/>
    <x v="1"/>
    <x v="0"/>
    <x v="0"/>
  </r>
  <r>
    <d v="2020-07-30T00:00:00"/>
    <m/>
    <x v="2"/>
    <x v="3"/>
    <s v="240809"/>
    <n v="11"/>
    <s v="11"/>
    <n v="10.27"/>
    <n v="8.6700000000000017"/>
    <n v="-1.5999999999999979"/>
    <x v="1"/>
    <x v="4"/>
    <x v="6"/>
  </r>
  <r>
    <d v="2020-07-03T15:11:00"/>
    <m/>
    <x v="5"/>
    <x v="1"/>
    <s v="240411"/>
    <n v="3.6"/>
    <n v="8.5"/>
    <n v="24.770000000000003"/>
    <n v="8.07"/>
    <n v="-16.700000000000003"/>
    <x v="1"/>
    <x v="4"/>
    <x v="6"/>
  </r>
  <r>
    <d v="2020-07-20T13:31:00"/>
    <m/>
    <x v="1"/>
    <x v="3"/>
    <s v="CC0003"/>
    <n v="0"/>
    <n v="0"/>
    <n v="21.27"/>
    <n v="31.67"/>
    <n v="10.400000000000002"/>
    <x v="0"/>
    <x v="0"/>
    <x v="0"/>
  </r>
  <r>
    <d v="2020-07-30T00:00:00"/>
    <m/>
    <x v="3"/>
    <x v="4"/>
    <s v="240612"/>
    <n v="7.6"/>
    <n v="0"/>
    <n v="18.27"/>
    <n v="8.07"/>
    <n v="-10.199999999999999"/>
    <x v="1"/>
    <x v="4"/>
    <x v="6"/>
  </r>
  <r>
    <d v="2020-07-04T13:59:00"/>
    <m/>
    <x v="3"/>
    <x v="5"/>
    <s v="CC0004"/>
    <n v="7.6"/>
    <n v="11.6"/>
    <n v="13.67"/>
    <n v="8.07"/>
    <n v="-5.6"/>
    <x v="1"/>
    <x v="0"/>
    <x v="0"/>
  </r>
  <r>
    <d v="2020-07-08T15:59:00"/>
    <m/>
    <x v="2"/>
    <x v="0"/>
    <s v="240218"/>
    <n v="14.5"/>
    <n v="3.6"/>
    <n v="10.67"/>
    <n v="5.1700000000000017"/>
    <n v="-5.4999999999999982"/>
    <x v="1"/>
    <x v="4"/>
    <x v="6"/>
  </r>
  <r>
    <d v="2020-07-30T00:00:00"/>
    <m/>
    <x v="1"/>
    <x v="1"/>
    <s v="240803"/>
    <n v="3.6"/>
    <n v="7.5"/>
    <n v="25.770000000000003"/>
    <n v="28.07"/>
    <n v="2.2999999999999972"/>
    <x v="0"/>
    <x v="4"/>
    <x v="6"/>
  </r>
  <r>
    <d v="2020-07-30T00:00:00"/>
    <m/>
    <x v="3"/>
    <x v="4"/>
    <s v="240202"/>
    <n v="0"/>
    <n v="0"/>
    <n v="18.27"/>
    <n v="15.67"/>
    <n v="-2.5999999999999996"/>
    <x v="1"/>
    <x v="4"/>
    <x v="6"/>
  </r>
  <r>
    <d v="2020-07-30T00:00:00"/>
    <m/>
    <x v="3"/>
    <x v="4"/>
    <s v="240502"/>
    <n v="7.6"/>
    <n v="0"/>
    <n v="18.27"/>
    <n v="8.07"/>
    <n v="-10.199999999999999"/>
    <x v="1"/>
    <x v="4"/>
    <x v="6"/>
  </r>
  <r>
    <d v="2020-07-22T13:26:00"/>
    <m/>
    <x v="4"/>
    <x v="5"/>
    <s v="CC0004"/>
    <n v="13.5"/>
    <s v="10"/>
    <n v="15.27"/>
    <n v="14.170000000000002"/>
    <n v="-1.0999999999999979"/>
    <x v="1"/>
    <x v="0"/>
    <x v="0"/>
  </r>
  <r>
    <d v="2020-07-03T00:00:00"/>
    <m/>
    <x v="1"/>
    <x v="1"/>
    <s v="CC0007"/>
    <n v="16.510000000000002"/>
    <s v="7"/>
    <n v="26.270000000000003"/>
    <n v="15.16"/>
    <n v="-11.110000000000003"/>
    <x v="1"/>
    <x v="0"/>
    <x v="0"/>
  </r>
  <r>
    <d v="2020-07-30T00:00:00"/>
    <m/>
    <x v="3"/>
    <x v="4"/>
    <s v="240220"/>
    <n v="8.51"/>
    <s v="11"/>
    <n v="7.27"/>
    <n v="7.16"/>
    <n v="-0.10999999999999943"/>
    <x v="1"/>
    <x v="4"/>
    <x v="6"/>
  </r>
  <r>
    <d v="2020-07-16T15:44:00"/>
    <m/>
    <x v="0"/>
    <x v="3"/>
    <s v="240502"/>
    <n v="10"/>
    <n v="9.5"/>
    <n v="11.77"/>
    <n v="13.670000000000002"/>
    <n v="1.9000000000000021"/>
    <x v="0"/>
    <x v="4"/>
    <x v="6"/>
  </r>
  <r>
    <d v="2020-07-30T00:00:00"/>
    <m/>
    <x v="2"/>
    <x v="3"/>
    <s v="240704"/>
    <n v="11"/>
    <s v="11"/>
    <n v="10.27"/>
    <n v="8.6700000000000017"/>
    <n v="-1.5999999999999979"/>
    <x v="1"/>
    <x v="4"/>
    <x v="6"/>
  </r>
  <r>
    <d v="2020-07-31T00:00:00"/>
    <m/>
    <x v="1"/>
    <x v="1"/>
    <s v="240815"/>
    <n v="16.510000000000002"/>
    <s v="13"/>
    <n v="20.270000000000003"/>
    <n v="15.16"/>
    <n v="-5.110000000000003"/>
    <x v="1"/>
    <x v="4"/>
    <x v="6"/>
  </r>
  <r>
    <d v="2020-07-31T00:00:00"/>
    <m/>
    <x v="1"/>
    <x v="1"/>
    <s v="240815"/>
    <n v="16.510000000000002"/>
    <s v="13"/>
    <n v="20.270000000000003"/>
    <n v="15.16"/>
    <n v="-5.110000000000003"/>
    <x v="1"/>
    <x v="4"/>
    <x v="6"/>
  </r>
  <r>
    <d v="2020-07-08T17:27:00"/>
    <m/>
    <x v="0"/>
    <x v="4"/>
    <s v="240816"/>
    <n v="10"/>
    <s v="8"/>
    <n v="10.27"/>
    <n v="13.670000000000002"/>
    <n v="3.4000000000000021"/>
    <x v="0"/>
    <x v="4"/>
    <x v="6"/>
  </r>
  <r>
    <d v="2020-07-25T10:21:00"/>
    <m/>
    <x v="3"/>
    <x v="0"/>
    <s v="240108"/>
    <n v="7.5"/>
    <n v="3.6"/>
    <n v="10.67"/>
    <n v="8.17"/>
    <n v="-2.5"/>
    <x v="1"/>
    <x v="4"/>
    <x v="6"/>
  </r>
  <r>
    <d v="2020-07-20T09:52:00"/>
    <m/>
    <x v="3"/>
    <x v="0"/>
    <s v="240108"/>
    <n v="7.5"/>
    <n v="5.51"/>
    <n v="8.76"/>
    <n v="8.17"/>
    <n v="-0.58999999999999986"/>
    <x v="1"/>
    <x v="4"/>
    <x v="6"/>
  </r>
  <r>
    <d v="2020-07-03T14:52:00"/>
    <m/>
    <x v="6"/>
    <x v="2"/>
    <s v="240802"/>
    <n v="12.5"/>
    <s v="13"/>
    <n v="18.27"/>
    <n v="17.170000000000002"/>
    <n v="-1.0999999999999979"/>
    <x v="1"/>
    <x v="4"/>
    <x v="6"/>
  </r>
  <r>
    <d v="2020-07-30T00:00:00"/>
    <m/>
    <x v="0"/>
    <x v="5"/>
    <s v="240502"/>
    <n v="11"/>
    <n v="3.65"/>
    <n v="21.62"/>
    <n v="12.670000000000002"/>
    <n v="-8.9499999999999993"/>
    <x v="1"/>
    <x v="4"/>
    <x v="6"/>
  </r>
  <r>
    <d v="2020-07-01T12:03:00"/>
    <m/>
    <x v="4"/>
    <x v="5"/>
    <s v="CC0005"/>
    <n v="13"/>
    <n v="11.5"/>
    <n v="13.77"/>
    <n v="14.670000000000002"/>
    <n v="0.90000000000000213"/>
    <x v="0"/>
    <x v="0"/>
    <x v="0"/>
  </r>
  <r>
    <d v="2020-07-03T16:48:00"/>
    <m/>
    <x v="5"/>
    <x v="1"/>
    <s v="240401"/>
    <n v="3.6"/>
    <s v="12"/>
    <n v="21.270000000000003"/>
    <n v="8.07"/>
    <n v="-13.200000000000003"/>
    <x v="1"/>
    <x v="4"/>
    <x v="6"/>
  </r>
  <r>
    <d v="2020-07-30T00:00:00"/>
    <m/>
    <x v="3"/>
    <x v="4"/>
    <s v="240502"/>
    <n v="7.6"/>
    <n v="7.6"/>
    <n v="10.67"/>
    <n v="8.07"/>
    <n v="-2.5999999999999996"/>
    <x v="1"/>
    <x v="4"/>
    <x v="6"/>
  </r>
  <r>
    <d v="2020-07-30T00:00:00"/>
    <m/>
    <x v="3"/>
    <x v="4"/>
    <s v="240105"/>
    <n v="8.51"/>
    <s v="6"/>
    <n v="12.27"/>
    <n v="7.16"/>
    <n v="-5.1099999999999994"/>
    <x v="1"/>
    <x v="4"/>
    <x v="6"/>
  </r>
  <r>
    <d v="2020-07-30T00:00:00"/>
    <m/>
    <x v="1"/>
    <x v="1"/>
    <s v="CC0003"/>
    <n v="3.6"/>
    <s v="8"/>
    <n v="25.270000000000003"/>
    <n v="28.07"/>
    <n v="2.7999999999999972"/>
    <x v="0"/>
    <x v="0"/>
    <x v="0"/>
  </r>
  <r>
    <d v="2020-07-30T00:00:00"/>
    <m/>
    <x v="5"/>
    <x v="0"/>
    <s v="CC0005"/>
    <n v="5.51"/>
    <n v="5.51"/>
    <n v="8.76"/>
    <n v="6.16"/>
    <n v="-2.5999999999999996"/>
    <x v="1"/>
    <x v="0"/>
    <x v="0"/>
  </r>
  <r>
    <d v="2020-07-29T20:53:00"/>
    <m/>
    <x v="1"/>
    <x v="6"/>
    <s v="CC0003"/>
    <n v="3.6"/>
    <n v="3.6"/>
    <n v="27.669999999999998"/>
    <n v="28.07"/>
    <n v="0.40000000000000213"/>
    <x v="0"/>
    <x v="0"/>
    <x v="0"/>
  </r>
  <r>
    <d v="2020-07-30T00:00:00"/>
    <m/>
    <x v="1"/>
    <x v="1"/>
    <s v="CC0007"/>
    <n v="3.6"/>
    <s v="7"/>
    <n v="26.270000000000003"/>
    <n v="28.07"/>
    <n v="1.7999999999999972"/>
    <x v="0"/>
    <x v="0"/>
    <x v="0"/>
  </r>
  <r>
    <d v="2020-07-30T00:00:00"/>
    <m/>
    <x v="2"/>
    <x v="3"/>
    <s v="CC0005"/>
    <n v="9.5"/>
    <n v="7.6"/>
    <n v="13.67"/>
    <n v="10.170000000000002"/>
    <n v="-3.4999999999999982"/>
    <x v="1"/>
    <x v="0"/>
    <x v="0"/>
  </r>
  <r>
    <d v="2020-07-30T00:00:00"/>
    <m/>
    <x v="1"/>
    <x v="1"/>
    <s v="TM0007"/>
    <n v="12"/>
    <s v="16"/>
    <n v="17.270000000000003"/>
    <n v="19.670000000000002"/>
    <n v="2.3999999999999986"/>
    <x v="0"/>
    <x v="2"/>
    <x v="0"/>
  </r>
  <r>
    <d v="2020-07-30T00:00:00"/>
    <m/>
    <x v="1"/>
    <x v="1"/>
    <s v="TM0007"/>
    <n v="11"/>
    <s v="7"/>
    <n v="26.270000000000003"/>
    <n v="20.67"/>
    <n v="-5.6000000000000014"/>
    <x v="1"/>
    <x v="2"/>
    <x v="0"/>
  </r>
  <r>
    <d v="2020-07-03T13:51:00"/>
    <m/>
    <x v="3"/>
    <x v="6"/>
    <s v="240614"/>
    <n v="8"/>
    <n v="13.5"/>
    <n v="17.77"/>
    <n v="7.67"/>
    <n v="-10.1"/>
    <x v="1"/>
    <x v="4"/>
    <x v="6"/>
  </r>
  <r>
    <d v="2020-07-12T00:00:00"/>
    <m/>
    <x v="1"/>
    <x v="1"/>
    <s v="CC0003"/>
    <n v="7"/>
    <s v="7"/>
    <n v="26.270000000000003"/>
    <n v="24.67"/>
    <n v="-1.6000000000000014"/>
    <x v="1"/>
    <x v="0"/>
    <x v="0"/>
  </r>
  <r>
    <d v="2020-07-16T15:38:00"/>
    <m/>
    <x v="2"/>
    <x v="2"/>
    <s v="TM0002"/>
    <n v="10"/>
    <n v="12.5"/>
    <n v="18.77"/>
    <n v="9.6700000000000017"/>
    <n v="-9.0999999999999979"/>
    <x v="1"/>
    <x v="2"/>
    <x v="0"/>
  </r>
  <r>
    <d v="2020-07-30T00:00:00"/>
    <m/>
    <x v="1"/>
    <x v="1"/>
    <s v="240612"/>
    <n v="16.510000000000002"/>
    <s v="5"/>
    <n v="28.270000000000003"/>
    <n v="15.16"/>
    <n v="-13.110000000000003"/>
    <x v="1"/>
    <x v="4"/>
    <x v="6"/>
  </r>
  <r>
    <d v="2020-07-09T11:08:00"/>
    <m/>
    <x v="3"/>
    <x v="6"/>
    <s v="240105"/>
    <n v="8.51"/>
    <n v="10.5"/>
    <n v="20.77"/>
    <n v="7.16"/>
    <n v="-13.61"/>
    <x v="1"/>
    <x v="4"/>
    <x v="6"/>
  </r>
  <r>
    <d v="2020-07-29T15:17:00"/>
    <m/>
    <x v="0"/>
    <x v="3"/>
    <s v="240502"/>
    <n v="10"/>
    <n v="11.5"/>
    <n v="9.77"/>
    <n v="13.670000000000002"/>
    <n v="3.9000000000000021"/>
    <x v="0"/>
    <x v="4"/>
    <x v="6"/>
  </r>
  <r>
    <d v="2020-07-30T00:00:00"/>
    <m/>
    <x v="0"/>
    <x v="5"/>
    <s v="TM0002"/>
    <n v="12"/>
    <s v="13"/>
    <n v="12.27"/>
    <n v="11.670000000000002"/>
    <n v="-0.59999999999999787"/>
    <x v="1"/>
    <x v="2"/>
    <x v="0"/>
  </r>
  <r>
    <d v="2020-07-30T00:00:00"/>
    <m/>
    <x v="4"/>
    <x v="2"/>
    <s v="CC0005"/>
    <n v="12.5"/>
    <n v="10.5"/>
    <n v="20.77"/>
    <n v="15.170000000000002"/>
    <n v="-5.5999999999999979"/>
    <x v="1"/>
    <x v="0"/>
    <x v="0"/>
  </r>
  <r>
    <d v="2020-07-30T00:00:00"/>
    <m/>
    <x v="2"/>
    <x v="3"/>
    <s v="CC0002"/>
    <n v="11.51"/>
    <s v="11"/>
    <n v="10.27"/>
    <n v="8.1600000000000019"/>
    <n v="-2.1099999999999977"/>
    <x v="1"/>
    <x v="0"/>
    <x v="0"/>
  </r>
  <r>
    <d v="2020-07-25T12:31:00"/>
    <m/>
    <x v="0"/>
    <x v="4"/>
    <s v="CC0007"/>
    <n v="12"/>
    <n v="7.6"/>
    <n v="10.67"/>
    <n v="11.670000000000002"/>
    <n v="1.0000000000000018"/>
    <x v="0"/>
    <x v="0"/>
    <x v="0"/>
  </r>
  <r>
    <d v="2020-07-30T00:00:00"/>
    <m/>
    <x v="2"/>
    <x v="3"/>
    <s v="240610"/>
    <n v="11"/>
    <n v="0"/>
    <n v="21.27"/>
    <n v="8.6700000000000017"/>
    <n v="-12.599999999999998"/>
    <x v="1"/>
    <x v="4"/>
    <x v="6"/>
  </r>
  <r>
    <d v="2020-07-30T00:00:00"/>
    <m/>
    <x v="4"/>
    <x v="2"/>
    <s v="TM0002"/>
    <n v="12.5"/>
    <s v="11"/>
    <n v="20.27"/>
    <n v="15.170000000000002"/>
    <n v="-5.0999999999999979"/>
    <x v="1"/>
    <x v="2"/>
    <x v="0"/>
  </r>
  <r>
    <d v="2020-07-30T00:00:00"/>
    <m/>
    <x v="3"/>
    <x v="4"/>
    <s v="240405"/>
    <n v="7.6"/>
    <n v="0"/>
    <n v="18.27"/>
    <n v="8.07"/>
    <n v="-10.199999999999999"/>
    <x v="1"/>
    <x v="4"/>
    <x v="6"/>
  </r>
  <r>
    <d v="2020-07-09T15:58:00"/>
    <m/>
    <x v="3"/>
    <x v="5"/>
    <s v="TM0007"/>
    <n v="8.5"/>
    <s v="11"/>
    <n v="14.27"/>
    <n v="7.17"/>
    <n v="-7.1"/>
    <x v="1"/>
    <x v="2"/>
    <x v="0"/>
  </r>
  <r>
    <d v="2020-07-30T00:00:00"/>
    <m/>
    <x v="2"/>
    <x v="3"/>
    <s v="240409"/>
    <n v="9.5"/>
    <n v="7.6"/>
    <n v="13.67"/>
    <n v="10.170000000000002"/>
    <n v="-3.4999999999999982"/>
    <x v="1"/>
    <x v="4"/>
    <x v="6"/>
  </r>
  <r>
    <d v="2020-07-31T00:00:00"/>
    <m/>
    <x v="3"/>
    <x v="1"/>
    <s v="CC0005"/>
    <n v="6.5"/>
    <s v="7"/>
    <n v="26.270000000000003"/>
    <n v="9.17"/>
    <n v="-17.100000000000001"/>
    <x v="1"/>
    <x v="0"/>
    <x v="0"/>
  </r>
  <r>
    <d v="2020-07-06T10:30:00"/>
    <m/>
    <x v="4"/>
    <x v="0"/>
    <s v="240401"/>
    <n v="14"/>
    <n v="3.6"/>
    <n v="10.67"/>
    <n v="13.670000000000002"/>
    <n v="3.0000000000000018"/>
    <x v="0"/>
    <x v="4"/>
    <x v="6"/>
  </r>
  <r>
    <d v="2020-07-01T08:24:00"/>
    <m/>
    <x v="2"/>
    <x v="4"/>
    <s v="CC0003"/>
    <n v="9.5"/>
    <n v="9.5"/>
    <n v="8.77"/>
    <n v="10.170000000000002"/>
    <n v="1.4000000000000021"/>
    <x v="0"/>
    <x v="0"/>
    <x v="0"/>
  </r>
  <r>
    <d v="2020-07-31T00:00:00"/>
    <m/>
    <x v="1"/>
    <x v="2"/>
    <s v="CC0006"/>
    <n v="9.5"/>
    <s v="12"/>
    <n v="19.27"/>
    <n v="22.17"/>
    <n v="2.9000000000000021"/>
    <x v="0"/>
    <x v="0"/>
    <x v="0"/>
  </r>
  <r>
    <d v="2020-07-30T00:00:00"/>
    <m/>
    <x v="3"/>
    <x v="4"/>
    <s v="CC0007"/>
    <n v="3.6"/>
    <s v="7"/>
    <n v="11.27"/>
    <n v="12.07"/>
    <n v="0.80000000000000071"/>
    <x v="0"/>
    <x v="0"/>
    <x v="0"/>
  </r>
  <r>
    <d v="2020-07-09T11:38:00"/>
    <m/>
    <x v="1"/>
    <x v="3"/>
    <s v="240401"/>
    <n v="11"/>
    <n v="9.5"/>
    <n v="11.77"/>
    <n v="20.67"/>
    <n v="8.9000000000000021"/>
    <x v="0"/>
    <x v="4"/>
    <x v="6"/>
  </r>
  <r>
    <d v="2020-07-29T17:11:00"/>
    <m/>
    <x v="4"/>
    <x v="1"/>
    <s v="SAT001"/>
    <n v="14"/>
    <s v="14"/>
    <n v="19.270000000000003"/>
    <n v="13.670000000000002"/>
    <n v="-5.6000000000000014"/>
    <x v="1"/>
    <x v="3"/>
    <x v="0"/>
  </r>
  <r>
    <d v="2020-07-24T18:03:00"/>
    <m/>
    <x v="1"/>
    <x v="2"/>
    <s v="CC0004"/>
    <n v="12"/>
    <s v="14"/>
    <n v="17.27"/>
    <n v="19.670000000000002"/>
    <n v="2.4000000000000021"/>
    <x v="0"/>
    <x v="0"/>
    <x v="0"/>
  </r>
  <r>
    <d v="2020-07-09T09:27:00"/>
    <m/>
    <x v="0"/>
    <x v="3"/>
    <s v="CC0005"/>
    <n v="12"/>
    <s v="11"/>
    <n v="10.27"/>
    <n v="11.670000000000002"/>
    <n v="1.4000000000000021"/>
    <x v="0"/>
    <x v="0"/>
    <x v="0"/>
  </r>
  <r>
    <d v="2020-07-11T15:10:00"/>
    <m/>
    <x v="2"/>
    <x v="4"/>
    <s v="240604"/>
    <n v="11.51"/>
    <n v="7.51"/>
    <n v="10.76"/>
    <n v="8.1600000000000019"/>
    <n v="-2.5999999999999979"/>
    <x v="1"/>
    <x v="4"/>
    <x v="6"/>
  </r>
  <r>
    <d v="2020-07-26T17:21:00"/>
    <m/>
    <x v="2"/>
    <x v="4"/>
    <s v="240605"/>
    <n v="14.5"/>
    <s v="8"/>
    <n v="10.27"/>
    <n v="5.1700000000000017"/>
    <n v="-5.0999999999999979"/>
    <x v="1"/>
    <x v="4"/>
    <x v="6"/>
  </r>
  <r>
    <d v="2020-07-15T14:06:00"/>
    <m/>
    <x v="0"/>
    <x v="3"/>
    <s v="CC0006"/>
    <n v="12"/>
    <n v="10.5"/>
    <n v="10.77"/>
    <n v="11.670000000000002"/>
    <n v="0.90000000000000213"/>
    <x v="0"/>
    <x v="0"/>
    <x v="0"/>
  </r>
  <r>
    <d v="2020-07-02T12:25:00"/>
    <m/>
    <x v="2"/>
    <x v="0"/>
    <s v="CC0007"/>
    <n v="10.5"/>
    <s v="7"/>
    <n v="7.27"/>
    <n v="9.1700000000000017"/>
    <n v="1.9000000000000021"/>
    <x v="0"/>
    <x v="0"/>
    <x v="0"/>
  </r>
  <r>
    <d v="2020-07-02T14:05:00"/>
    <m/>
    <x v="1"/>
    <x v="6"/>
    <s v="CC0004"/>
    <n v="12"/>
    <n v="12.5"/>
    <n v="18.77"/>
    <n v="19.670000000000002"/>
    <n v="0.90000000000000213"/>
    <x v="0"/>
    <x v="0"/>
    <x v="0"/>
  </r>
  <r>
    <d v="2020-07-30T00:00:00"/>
    <m/>
    <x v="4"/>
    <x v="2"/>
    <s v="TM0002"/>
    <n v="13.5"/>
    <s v="8"/>
    <n v="23.27"/>
    <n v="14.170000000000002"/>
    <n v="-9.0999999999999979"/>
    <x v="1"/>
    <x v="2"/>
    <x v="0"/>
  </r>
  <r>
    <d v="2020-07-30T00:00:00"/>
    <m/>
    <x v="0"/>
    <x v="5"/>
    <s v="CC0004"/>
    <n v="11"/>
    <s v="9"/>
    <n v="16.27"/>
    <n v="12.670000000000002"/>
    <n v="-3.5999999999999979"/>
    <x v="1"/>
    <x v="0"/>
    <x v="0"/>
  </r>
  <r>
    <d v="2020-07-30T00:00:00"/>
    <m/>
    <x v="3"/>
    <x v="4"/>
    <s v="CC0003"/>
    <n v="7.6"/>
    <n v="7.6"/>
    <n v="10.67"/>
    <n v="8.07"/>
    <n v="-2.5999999999999996"/>
    <x v="1"/>
    <x v="0"/>
    <x v="0"/>
  </r>
  <r>
    <d v="2020-07-30T00:00:00"/>
    <m/>
    <x v="0"/>
    <x v="5"/>
    <s v="TM0007"/>
    <n v="11"/>
    <s v="9"/>
    <n v="16.27"/>
    <n v="12.670000000000002"/>
    <n v="-3.5999999999999979"/>
    <x v="1"/>
    <x v="2"/>
    <x v="0"/>
  </r>
  <r>
    <d v="2020-07-30T00:00:00"/>
    <m/>
    <x v="3"/>
    <x v="4"/>
    <s v="240502"/>
    <n v="7.6"/>
    <n v="0"/>
    <n v="18.27"/>
    <n v="8.07"/>
    <n v="-10.199999999999999"/>
    <x v="1"/>
    <x v="4"/>
    <x v="6"/>
  </r>
  <r>
    <d v="2020-07-30T00:00:00"/>
    <m/>
    <x v="4"/>
    <x v="2"/>
    <s v="TM0007"/>
    <n v="12.5"/>
    <s v="12"/>
    <n v="19.27"/>
    <n v="15.170000000000002"/>
    <n v="-4.0999999999999979"/>
    <x v="1"/>
    <x v="2"/>
    <x v="0"/>
  </r>
  <r>
    <d v="2020-07-30T00:00:00"/>
    <m/>
    <x v="2"/>
    <x v="3"/>
    <s v="TM0002"/>
    <n v="10.5"/>
    <n v="1.5"/>
    <n v="19.77"/>
    <n v="9.1700000000000017"/>
    <n v="-10.599999999999998"/>
    <x v="1"/>
    <x v="2"/>
    <x v="0"/>
  </r>
  <r>
    <d v="2020-07-30T00:00:00"/>
    <m/>
    <x v="3"/>
    <x v="4"/>
    <s v="240212"/>
    <n v="7.6"/>
    <n v="0"/>
    <n v="18.27"/>
    <n v="8.07"/>
    <n v="-10.199999999999999"/>
    <x v="1"/>
    <x v="4"/>
    <x v="6"/>
  </r>
  <r>
    <d v="2020-07-05T14:17:00"/>
    <m/>
    <x v="5"/>
    <x v="1"/>
    <s v="240108"/>
    <n v="3.6"/>
    <n v="3.6"/>
    <n v="29.67"/>
    <n v="8.07"/>
    <n v="-21.6"/>
    <x v="1"/>
    <x v="4"/>
    <x v="6"/>
  </r>
  <r>
    <d v="2020-07-30T00:00:00"/>
    <m/>
    <x v="1"/>
    <x v="1"/>
    <s v="240108"/>
    <n v="16.510000000000002"/>
    <n v="9.5"/>
    <n v="23.770000000000003"/>
    <n v="15.16"/>
    <n v="-8.610000000000003"/>
    <x v="1"/>
    <x v="4"/>
    <x v="6"/>
  </r>
  <r>
    <d v="2020-07-30T00:00:00"/>
    <m/>
    <x v="2"/>
    <x v="3"/>
    <s v="240405"/>
    <n v="11"/>
    <n v="0"/>
    <n v="21.27"/>
    <n v="8.6700000000000017"/>
    <n v="-12.599999999999998"/>
    <x v="1"/>
    <x v="4"/>
    <x v="6"/>
  </r>
  <r>
    <d v="2020-07-31T00:00:00"/>
    <m/>
    <x v="3"/>
    <x v="4"/>
    <s v="CC0003"/>
    <n v="8.51"/>
    <n v="8.51"/>
    <n v="9.76"/>
    <n v="7.16"/>
    <n v="-2.5999999999999996"/>
    <x v="1"/>
    <x v="0"/>
    <x v="0"/>
  </r>
  <r>
    <d v="2020-07-30T00:00:00"/>
    <m/>
    <x v="0"/>
    <x v="5"/>
    <s v="240220"/>
    <n v="11"/>
    <s v="13"/>
    <n v="12.27"/>
    <n v="12.670000000000002"/>
    <n v="0.40000000000000213"/>
    <x v="0"/>
    <x v="4"/>
    <x v="6"/>
  </r>
  <r>
    <d v="2020-07-12T00:00:00"/>
    <m/>
    <x v="4"/>
    <x v="2"/>
    <s v="CC0006"/>
    <n v="12.5"/>
    <n v="13.5"/>
    <n v="17.77"/>
    <n v="15.170000000000002"/>
    <n v="-2.5999999999999979"/>
    <x v="1"/>
    <x v="0"/>
    <x v="0"/>
  </r>
  <r>
    <d v="2020-07-11T14:18:00"/>
    <m/>
    <x v="4"/>
    <x v="5"/>
    <s v="240802"/>
    <n v="12.5"/>
    <n v="13.5"/>
    <n v="11.77"/>
    <n v="15.170000000000002"/>
    <n v="3.4000000000000021"/>
    <x v="0"/>
    <x v="4"/>
    <x v="6"/>
  </r>
  <r>
    <d v="2020-07-05T10:51:00"/>
    <m/>
    <x v="2"/>
    <x v="4"/>
    <s v="240613"/>
    <n v="11"/>
    <n v="7.6"/>
    <n v="10.67"/>
    <n v="8.6700000000000017"/>
    <n v="-1.9999999999999982"/>
    <x v="1"/>
    <x v="4"/>
    <x v="6"/>
  </r>
  <r>
    <d v="2020-07-30T00:00:00"/>
    <m/>
    <x v="4"/>
    <x v="2"/>
    <s v="240409"/>
    <n v="13.5"/>
    <n v="3.65"/>
    <n v="27.62"/>
    <n v="14.170000000000002"/>
    <n v="-13.45"/>
    <x v="1"/>
    <x v="4"/>
    <x v="6"/>
  </r>
  <r>
    <d v="2020-07-30T00:00:00"/>
    <m/>
    <x v="6"/>
    <x v="6"/>
    <s v="TM0013"/>
    <n v="12"/>
    <s v="8"/>
    <n v="23.27"/>
    <n v="17.670000000000002"/>
    <n v="-5.5999999999999979"/>
    <x v="1"/>
    <x v="2"/>
    <x v="0"/>
  </r>
  <r>
    <d v="2020-07-30T00:00:00"/>
    <m/>
    <x v="3"/>
    <x v="4"/>
    <s v="240816"/>
    <n v="7.6"/>
    <n v="0"/>
    <n v="18.27"/>
    <n v="8.07"/>
    <n v="-10.199999999999999"/>
    <x v="1"/>
    <x v="4"/>
    <x v="6"/>
  </r>
  <r>
    <d v="2020-07-25T14:35:00"/>
    <m/>
    <x v="2"/>
    <x v="6"/>
    <s v="CC0006"/>
    <n v="11.51"/>
    <s v="13"/>
    <n v="18.27"/>
    <n v="8.1600000000000019"/>
    <n v="-10.109999999999998"/>
    <x v="1"/>
    <x v="0"/>
    <x v="0"/>
  </r>
  <r>
    <d v="2020-07-30T00:00:00"/>
    <m/>
    <x v="4"/>
    <x v="2"/>
    <s v="240703"/>
    <n v="11.5"/>
    <s v="12"/>
    <n v="19.27"/>
    <n v="16.170000000000002"/>
    <n v="-3.0999999999999979"/>
    <x v="1"/>
    <x v="4"/>
    <x v="6"/>
  </r>
  <r>
    <d v="2020-07-30T00:00:00"/>
    <m/>
    <x v="3"/>
    <x v="4"/>
    <s v="CC0003"/>
    <n v="9.5"/>
    <n v="9.5"/>
    <n v="8.77"/>
    <n v="6.17"/>
    <n v="-2.5999999999999996"/>
    <x v="1"/>
    <x v="0"/>
    <x v="0"/>
  </r>
  <r>
    <d v="2020-07-16T16:51:00"/>
    <m/>
    <x v="5"/>
    <x v="0"/>
    <s v="CC0004"/>
    <n v="7.6"/>
    <n v="5.51"/>
    <n v="8.76"/>
    <n v="4.07"/>
    <n v="-4.6899999999999995"/>
    <x v="1"/>
    <x v="0"/>
    <x v="0"/>
  </r>
  <r>
    <d v="2020-07-30T00:00:00"/>
    <m/>
    <x v="3"/>
    <x v="4"/>
    <s v="CC0005"/>
    <n v="6.5"/>
    <n v="1.5"/>
    <n v="16.77"/>
    <n v="9.17"/>
    <n v="-7.6"/>
    <x v="1"/>
    <x v="0"/>
    <x v="0"/>
  </r>
  <r>
    <d v="2020-07-30T00:00:00"/>
    <m/>
    <x v="0"/>
    <x v="5"/>
    <s v="240812"/>
    <n v="11"/>
    <n v="1.5"/>
    <n v="23.77"/>
    <n v="12.670000000000002"/>
    <n v="-11.099999999999998"/>
    <x v="1"/>
    <x v="4"/>
    <x v="6"/>
  </r>
  <r>
    <d v="2020-07-15T08:52:00"/>
    <m/>
    <x v="0"/>
    <x v="0"/>
    <s v="240405"/>
    <n v="10"/>
    <s v="6"/>
    <n v="8.27"/>
    <n v="13.670000000000002"/>
    <n v="5.4000000000000021"/>
    <x v="0"/>
    <x v="4"/>
    <x v="6"/>
  </r>
  <r>
    <d v="2020-07-30T00:00:00"/>
    <m/>
    <x v="2"/>
    <x v="3"/>
    <s v="240108"/>
    <n v="11.51"/>
    <s v="8"/>
    <n v="13.27"/>
    <n v="8.1600000000000019"/>
    <n v="-5.1099999999999977"/>
    <x v="1"/>
    <x v="4"/>
    <x v="6"/>
  </r>
  <r>
    <d v="2020-07-20T09:56:00"/>
    <m/>
    <x v="0"/>
    <x v="3"/>
    <s v="240609"/>
    <n v="11"/>
    <n v="11.5"/>
    <n v="9.77"/>
    <n v="12.670000000000002"/>
    <n v="2.9000000000000021"/>
    <x v="0"/>
    <x v="4"/>
    <x v="6"/>
  </r>
  <r>
    <d v="2020-07-10T09:12:00"/>
    <m/>
    <x v="0"/>
    <x v="3"/>
    <s v="CC0004"/>
    <n v="12"/>
    <n v="10.5"/>
    <n v="10.77"/>
    <n v="11.670000000000002"/>
    <n v="0.90000000000000213"/>
    <x v="0"/>
    <x v="0"/>
    <x v="0"/>
  </r>
  <r>
    <d v="2020-07-30T00:00:00"/>
    <m/>
    <x v="3"/>
    <x v="4"/>
    <s v="240108"/>
    <n v="3.6"/>
    <n v="15.5"/>
    <n v="2.7699999999999996"/>
    <n v="12.07"/>
    <n v="9.3000000000000007"/>
    <x v="0"/>
    <x v="4"/>
    <x v="6"/>
  </r>
  <r>
    <d v="2020-07-30T00:00:00"/>
    <m/>
    <x v="5"/>
    <x v="0"/>
    <s v="CC0004"/>
    <n v="8.5"/>
    <n v="0"/>
    <n v="14.27"/>
    <n v="3.17"/>
    <n v="-11.1"/>
    <x v="1"/>
    <x v="0"/>
    <x v="0"/>
  </r>
  <r>
    <d v="2020-07-15T11:42:00"/>
    <m/>
    <x v="3"/>
    <x v="1"/>
    <s v="240609"/>
    <n v="0"/>
    <n v="0"/>
    <n v="33.270000000000003"/>
    <n v="15.67"/>
    <n v="-17.600000000000001"/>
    <x v="1"/>
    <x v="4"/>
    <x v="6"/>
  </r>
  <r>
    <d v="2020-07-30T00:00:00"/>
    <m/>
    <x v="4"/>
    <x v="2"/>
    <s v="240507"/>
    <n v="12.5"/>
    <n v="1.5"/>
    <n v="29.77"/>
    <n v="15.170000000000002"/>
    <n v="-14.599999999999998"/>
    <x v="1"/>
    <x v="4"/>
    <x v="6"/>
  </r>
  <r>
    <d v="2020-07-30T00:00:00"/>
    <m/>
    <x v="1"/>
    <x v="1"/>
    <s v="240606"/>
    <n v="9.5"/>
    <n v="15.5"/>
    <n v="17.770000000000003"/>
    <n v="22.17"/>
    <n v="4.3999999999999986"/>
    <x v="0"/>
    <x v="4"/>
    <x v="6"/>
  </r>
  <r>
    <d v="2020-07-08T11:07:00"/>
    <m/>
    <x v="1"/>
    <x v="6"/>
    <s v="240105"/>
    <n v="23.5"/>
    <n v="12.5"/>
    <n v="18.77"/>
    <n v="8.1700000000000017"/>
    <n v="-10.599999999999998"/>
    <x v="1"/>
    <x v="4"/>
    <x v="6"/>
  </r>
  <r>
    <d v="2020-07-30T00:00:00"/>
    <m/>
    <x v="1"/>
    <x v="1"/>
    <s v="240703"/>
    <n v="12"/>
    <n v="4.5"/>
    <n v="28.770000000000003"/>
    <n v="19.670000000000002"/>
    <n v="-9.1000000000000014"/>
    <x v="1"/>
    <x v="4"/>
    <x v="6"/>
  </r>
  <r>
    <d v="2020-07-30T00:00:00"/>
    <m/>
    <x v="3"/>
    <x v="4"/>
    <s v="240704"/>
    <n v="3.6"/>
    <s v="6"/>
    <n v="12.27"/>
    <n v="12.07"/>
    <n v="-0.19999999999999929"/>
    <x v="1"/>
    <x v="4"/>
    <x v="6"/>
  </r>
  <r>
    <d v="2020-07-16T17:56:00"/>
    <m/>
    <x v="3"/>
    <x v="0"/>
    <s v="240108"/>
    <n v="7.5"/>
    <s v="5"/>
    <n v="9.27"/>
    <n v="8.17"/>
    <n v="-1.0999999999999996"/>
    <x v="1"/>
    <x v="4"/>
    <x v="6"/>
  </r>
  <r>
    <d v="2020-07-30T00:00:00"/>
    <m/>
    <x v="0"/>
    <x v="5"/>
    <s v="CC0005"/>
    <n v="11"/>
    <n v="1.5"/>
    <n v="23.77"/>
    <n v="12.670000000000002"/>
    <n v="-11.099999999999998"/>
    <x v="1"/>
    <x v="0"/>
    <x v="0"/>
  </r>
  <r>
    <d v="2020-07-30T00:00:00"/>
    <m/>
    <x v="5"/>
    <x v="0"/>
    <s v="240409"/>
    <n v="7"/>
    <n v="3.6"/>
    <n v="10.67"/>
    <n v="4.67"/>
    <n v="-6"/>
    <x v="1"/>
    <x v="4"/>
    <x v="6"/>
  </r>
  <r>
    <d v="2020-07-03T16:15:00"/>
    <m/>
    <x v="5"/>
    <x v="1"/>
    <s v="TM0010"/>
    <n v="7.01"/>
    <n v="10.5"/>
    <n v="22.770000000000003"/>
    <n v="4.66"/>
    <n v="-18.110000000000003"/>
    <x v="1"/>
    <x v="2"/>
    <x v="0"/>
  </r>
  <r>
    <d v="2020-07-30T00:00:00"/>
    <m/>
    <x v="3"/>
    <x v="4"/>
    <s v="CC0004"/>
    <n v="8.51"/>
    <n v="5.51"/>
    <n v="12.76"/>
    <n v="7.16"/>
    <n v="-5.6"/>
    <x v="1"/>
    <x v="0"/>
    <x v="0"/>
  </r>
  <r>
    <d v="2020-07-30T00:00:00"/>
    <m/>
    <x v="5"/>
    <x v="0"/>
    <s v="240506"/>
    <n v="8.5"/>
    <n v="0"/>
    <n v="14.27"/>
    <n v="3.17"/>
    <n v="-11.1"/>
    <x v="1"/>
    <x v="4"/>
    <x v="6"/>
  </r>
  <r>
    <d v="2020-07-11T00:00:00"/>
    <m/>
    <x v="1"/>
    <x v="1"/>
    <s v="CC0005"/>
    <n v="23.5"/>
    <n v="3.6"/>
    <n v="29.67"/>
    <n v="8.1700000000000017"/>
    <n v="-21.5"/>
    <x v="1"/>
    <x v="0"/>
    <x v="0"/>
  </r>
  <r>
    <d v="2020-07-25T16:24:00"/>
    <m/>
    <x v="5"/>
    <x v="3"/>
    <s v="CC0007"/>
    <n v="7.6"/>
    <n v="10.5"/>
    <n v="10.77"/>
    <n v="4.07"/>
    <n v="-6.6999999999999993"/>
    <x v="1"/>
    <x v="0"/>
    <x v="0"/>
  </r>
  <r>
    <d v="2020-07-01T10:25:00"/>
    <m/>
    <x v="3"/>
    <x v="1"/>
    <s v="CC0005"/>
    <n v="3.6"/>
    <s v="12"/>
    <n v="21.270000000000003"/>
    <n v="12.07"/>
    <n v="-9.2000000000000028"/>
    <x v="1"/>
    <x v="0"/>
    <x v="0"/>
  </r>
  <r>
    <d v="2020-07-12T17:15:00"/>
    <m/>
    <x v="2"/>
    <x v="5"/>
    <s v="CC0007"/>
    <n v="11.51"/>
    <s v="10"/>
    <n v="15.27"/>
    <n v="8.1600000000000019"/>
    <n v="-7.1099999999999977"/>
    <x v="1"/>
    <x v="0"/>
    <x v="0"/>
  </r>
  <r>
    <d v="2020-07-20T09:14:00"/>
    <m/>
    <x v="3"/>
    <x v="1"/>
    <s v="240412"/>
    <n v="8.5"/>
    <n v="10.5"/>
    <n v="22.770000000000003"/>
    <n v="7.17"/>
    <n v="-15.600000000000003"/>
    <x v="1"/>
    <x v="4"/>
    <x v="6"/>
  </r>
  <r>
    <d v="2020-07-17T00:00:00"/>
    <m/>
    <x v="1"/>
    <x v="1"/>
    <s v="240108"/>
    <n v="16.5"/>
    <s v="6"/>
    <n v="27.270000000000003"/>
    <n v="15.170000000000002"/>
    <n v="-12.100000000000001"/>
    <x v="1"/>
    <x v="4"/>
    <x v="6"/>
  </r>
  <r>
    <d v="2020-07-03T15:36:00"/>
    <m/>
    <x v="3"/>
    <x v="1"/>
    <s v="CC0006"/>
    <n v="3.6"/>
    <n v="3.6"/>
    <n v="29.67"/>
    <n v="12.07"/>
    <n v="-17.600000000000001"/>
    <x v="1"/>
    <x v="0"/>
    <x v="0"/>
  </r>
  <r>
    <d v="2020-07-03T14:49:00"/>
    <m/>
    <x v="1"/>
    <x v="4"/>
    <s v="CC0006"/>
    <n v="3.6"/>
    <n v="3.6"/>
    <n v="14.67"/>
    <n v="28.07"/>
    <n v="13.4"/>
    <x v="0"/>
    <x v="0"/>
    <x v="0"/>
  </r>
  <r>
    <d v="2020-07-06T20:00:00"/>
    <m/>
    <x v="2"/>
    <x v="0"/>
    <s v="240108"/>
    <n v="14.5"/>
    <n v="3.6"/>
    <n v="10.67"/>
    <n v="5.1700000000000017"/>
    <n v="-5.4999999999999982"/>
    <x v="1"/>
    <x v="4"/>
    <x v="6"/>
  </r>
  <r>
    <d v="2020-07-30T00:00:00"/>
    <m/>
    <x v="1"/>
    <x v="1"/>
    <s v="240605"/>
    <n v="12"/>
    <s v="10"/>
    <n v="23.270000000000003"/>
    <n v="19.670000000000002"/>
    <n v="-3.6000000000000014"/>
    <x v="1"/>
    <x v="4"/>
    <x v="6"/>
  </r>
  <r>
    <d v="2020-07-01T09:26:00"/>
    <m/>
    <x v="2"/>
    <x v="5"/>
    <s v="240605"/>
    <n v="11"/>
    <n v="10.5"/>
    <n v="14.77"/>
    <n v="8.6700000000000017"/>
    <n v="-6.0999999999999979"/>
    <x v="1"/>
    <x v="4"/>
    <x v="6"/>
  </r>
  <r>
    <d v="2020-07-31T00:00:00"/>
    <m/>
    <x v="0"/>
    <x v="3"/>
    <s v="CC0005"/>
    <n v="12"/>
    <n v="10.5"/>
    <n v="10.77"/>
    <n v="11.670000000000002"/>
    <n v="0.90000000000000213"/>
    <x v="0"/>
    <x v="0"/>
    <x v="0"/>
  </r>
  <r>
    <d v="2020-07-18T13:54:00"/>
    <m/>
    <x v="5"/>
    <x v="0"/>
    <s v="CC0006"/>
    <n v="7.6"/>
    <n v="5.51"/>
    <n v="8.76"/>
    <n v="4.07"/>
    <n v="-4.6899999999999995"/>
    <x v="1"/>
    <x v="0"/>
    <x v="0"/>
  </r>
  <r>
    <d v="2020-07-30T00:00:00"/>
    <m/>
    <x v="3"/>
    <x v="4"/>
    <s v="240612"/>
    <n v="3.6"/>
    <n v="7.5"/>
    <n v="10.77"/>
    <n v="12.07"/>
    <n v="1.3000000000000007"/>
    <x v="0"/>
    <x v="4"/>
    <x v="6"/>
  </r>
  <r>
    <d v="2020-07-12T20:45:00"/>
    <m/>
    <x v="3"/>
    <x v="5"/>
    <s v="240802"/>
    <n v="8.5"/>
    <n v="10.5"/>
    <n v="14.77"/>
    <n v="7.17"/>
    <n v="-7.6"/>
    <x v="1"/>
    <x v="4"/>
    <x v="6"/>
  </r>
  <r>
    <d v="2020-07-03T10:54:00"/>
    <m/>
    <x v="1"/>
    <x v="6"/>
    <s v="TM0010"/>
    <n v="16.5"/>
    <n v="10.5"/>
    <n v="20.77"/>
    <n v="15.170000000000002"/>
    <n v="-5.5999999999999979"/>
    <x v="1"/>
    <x v="2"/>
    <x v="0"/>
  </r>
  <r>
    <d v="2020-07-05T07:58:00"/>
    <m/>
    <x v="5"/>
    <x v="4"/>
    <s v="TM0010"/>
    <n v="7.01"/>
    <n v="7.6"/>
    <n v="10.67"/>
    <n v="4.66"/>
    <n v="-6.01"/>
    <x v="1"/>
    <x v="2"/>
    <x v="0"/>
  </r>
  <r>
    <d v="2020-07-30T00:00:00"/>
    <m/>
    <x v="1"/>
    <x v="1"/>
    <s v="CC0004"/>
    <n v="3.6"/>
    <n v="2.5"/>
    <n v="30.770000000000003"/>
    <n v="28.07"/>
    <n v="-2.7000000000000028"/>
    <x v="1"/>
    <x v="0"/>
    <x v="0"/>
  </r>
  <r>
    <d v="2020-07-09T11:37:00"/>
    <m/>
    <x v="1"/>
    <x v="0"/>
    <s v="240401"/>
    <n v="11"/>
    <n v="5.6"/>
    <n v="8.67"/>
    <n v="20.67"/>
    <n v="12.000000000000002"/>
    <x v="0"/>
    <x v="4"/>
    <x v="6"/>
  </r>
  <r>
    <d v="2020-07-30T00:00:00"/>
    <m/>
    <x v="1"/>
    <x v="1"/>
    <s v="240218"/>
    <n v="3.6"/>
    <s v="2"/>
    <n v="31.270000000000003"/>
    <n v="28.07"/>
    <n v="-3.2000000000000028"/>
    <x v="1"/>
    <x v="4"/>
    <x v="6"/>
  </r>
  <r>
    <d v="2020-07-18T13:35:00"/>
    <m/>
    <x v="5"/>
    <x v="1"/>
    <s v="240401"/>
    <n v="3.6"/>
    <s v="12"/>
    <n v="21.270000000000003"/>
    <n v="8.07"/>
    <n v="-13.200000000000003"/>
    <x v="1"/>
    <x v="4"/>
    <x v="6"/>
  </r>
  <r>
    <d v="2020-07-06T15:22:00"/>
    <m/>
    <x v="1"/>
    <x v="2"/>
    <s v="240218"/>
    <n v="11"/>
    <s v="11"/>
    <n v="20.27"/>
    <n v="20.67"/>
    <n v="0.40000000000000213"/>
    <x v="0"/>
    <x v="4"/>
    <x v="6"/>
  </r>
  <r>
    <d v="2020-07-11T00:00:00"/>
    <m/>
    <x v="5"/>
    <x v="0"/>
    <s v="TM0010"/>
    <n v="7.01"/>
    <n v="3.6"/>
    <n v="10.67"/>
    <n v="4.66"/>
    <n v="-6.01"/>
    <x v="1"/>
    <x v="2"/>
    <x v="0"/>
  </r>
  <r>
    <d v="2020-07-30T00:00:00"/>
    <m/>
    <x v="2"/>
    <x v="3"/>
    <s v="CC0007"/>
    <n v="11.51"/>
    <s v="6"/>
    <n v="15.27"/>
    <n v="8.1600000000000019"/>
    <n v="-7.1099999999999977"/>
    <x v="1"/>
    <x v="0"/>
    <x v="0"/>
  </r>
  <r>
    <d v="2020-07-05T10:39:00"/>
    <m/>
    <x v="2"/>
    <x v="4"/>
    <s v="240113"/>
    <n v="10.5"/>
    <n v="7.6"/>
    <n v="10.67"/>
    <n v="9.1700000000000017"/>
    <n v="-1.4999999999999982"/>
    <x v="1"/>
    <x v="4"/>
    <x v="6"/>
  </r>
  <r>
    <d v="2020-07-30T00:00:00"/>
    <m/>
    <x v="1"/>
    <x v="1"/>
    <s v="TM0013"/>
    <n v="9.5"/>
    <s v="13"/>
    <n v="20.270000000000003"/>
    <n v="22.17"/>
    <n v="1.8999999999999986"/>
    <x v="0"/>
    <x v="2"/>
    <x v="0"/>
  </r>
  <r>
    <d v="2020-07-08T14:20:00"/>
    <m/>
    <x v="3"/>
    <x v="0"/>
    <s v="CC0003"/>
    <n v="8.5"/>
    <s v="5"/>
    <n v="9.27"/>
    <n v="7.17"/>
    <n v="-2.0999999999999996"/>
    <x v="1"/>
    <x v="0"/>
    <x v="0"/>
  </r>
  <r>
    <d v="2020-07-20T10:29:00"/>
    <m/>
    <x v="5"/>
    <x v="3"/>
    <s v="TM0002"/>
    <n v="6.5"/>
    <n v="10.5"/>
    <n v="10.77"/>
    <n v="5.17"/>
    <n v="-5.6"/>
    <x v="1"/>
    <x v="2"/>
    <x v="0"/>
  </r>
  <r>
    <d v="2020-07-09T12:01:00"/>
    <m/>
    <x v="5"/>
    <x v="6"/>
    <s v="CC0006"/>
    <n v="3.6"/>
    <n v="11.5"/>
    <n v="19.77"/>
    <n v="8.07"/>
    <n v="-11.7"/>
    <x v="1"/>
    <x v="0"/>
    <x v="0"/>
  </r>
  <r>
    <d v="2020-07-30T00:00:00"/>
    <m/>
    <x v="1"/>
    <x v="1"/>
    <s v="240807"/>
    <n v="12"/>
    <n v="15.5"/>
    <n v="17.770000000000003"/>
    <n v="19.670000000000002"/>
    <n v="1.8999999999999986"/>
    <x v="0"/>
    <x v="4"/>
    <x v="6"/>
  </r>
  <r>
    <d v="2020-07-30T00:00:00"/>
    <m/>
    <x v="6"/>
    <x v="6"/>
    <s v="CC0004"/>
    <n v="12"/>
    <s v="5"/>
    <n v="26.27"/>
    <n v="17.670000000000002"/>
    <n v="-8.5999999999999979"/>
    <x v="1"/>
    <x v="0"/>
    <x v="0"/>
  </r>
  <r>
    <d v="2020-07-31T00:00:00"/>
    <m/>
    <x v="1"/>
    <x v="2"/>
    <s v="CC0004"/>
    <n v="12"/>
    <n v="12.5"/>
    <n v="18.77"/>
    <n v="19.670000000000002"/>
    <n v="0.90000000000000213"/>
    <x v="0"/>
    <x v="0"/>
    <x v="0"/>
  </r>
  <r>
    <d v="2020-07-23T18:15:00"/>
    <m/>
    <x v="4"/>
    <x v="4"/>
    <s v="CC0004"/>
    <n v="12.5"/>
    <n v="7.5"/>
    <n v="10.77"/>
    <n v="15.170000000000002"/>
    <n v="4.4000000000000021"/>
    <x v="0"/>
    <x v="0"/>
    <x v="0"/>
  </r>
  <r>
    <d v="2020-07-24T12:16:00"/>
    <m/>
    <x v="2"/>
    <x v="1"/>
    <s v="CC0006"/>
    <n v="3.6"/>
    <s v="5"/>
    <n v="28.270000000000003"/>
    <n v="16.07"/>
    <n v="-12.200000000000003"/>
    <x v="1"/>
    <x v="0"/>
    <x v="0"/>
  </r>
  <r>
    <d v="2020-07-30T00:00:00"/>
    <m/>
    <x v="3"/>
    <x v="4"/>
    <s v="240815"/>
    <n v="8.51"/>
    <n v="8.51"/>
    <n v="9.76"/>
    <n v="7.16"/>
    <n v="-2.5999999999999996"/>
    <x v="1"/>
    <x v="4"/>
    <x v="6"/>
  </r>
  <r>
    <d v="2020-07-30T00:00:00"/>
    <m/>
    <x v="3"/>
    <x v="4"/>
    <s v="240816"/>
    <n v="7.6"/>
    <n v="0"/>
    <n v="18.27"/>
    <n v="8.07"/>
    <n v="-10.199999999999999"/>
    <x v="1"/>
    <x v="4"/>
    <x v="6"/>
  </r>
  <r>
    <d v="2020-07-09T11:22:00"/>
    <m/>
    <x v="1"/>
    <x v="6"/>
    <s v="CC0003"/>
    <n v="12"/>
    <n v="12.5"/>
    <n v="18.77"/>
    <n v="19.670000000000002"/>
    <n v="0.90000000000000213"/>
    <x v="0"/>
    <x v="0"/>
    <x v="0"/>
  </r>
  <r>
    <d v="2020-07-12T10:39:00"/>
    <m/>
    <x v="1"/>
    <x v="2"/>
    <s v="240612"/>
    <n v="11"/>
    <n v="3.6"/>
    <n v="27.669999999999998"/>
    <n v="20.67"/>
    <n v="-6.9999999999999964"/>
    <x v="1"/>
    <x v="4"/>
    <x v="6"/>
  </r>
  <r>
    <d v="2020-07-18T00:00:00"/>
    <m/>
    <x v="1"/>
    <x v="1"/>
    <s v="240401"/>
    <n v="13.5"/>
    <n v="3.6"/>
    <n v="29.67"/>
    <n v="18.170000000000002"/>
    <n v="-11.5"/>
    <x v="1"/>
    <x v="4"/>
    <x v="6"/>
  </r>
  <r>
    <d v="2020-07-30T00:00:00"/>
    <m/>
    <x v="2"/>
    <x v="3"/>
    <s v="240409"/>
    <n v="10.5"/>
    <n v="8.5"/>
    <n v="12.77"/>
    <n v="9.1700000000000017"/>
    <n v="-3.5999999999999979"/>
    <x v="1"/>
    <x v="4"/>
    <x v="6"/>
  </r>
  <r>
    <d v="2020-07-30T00:00:00"/>
    <m/>
    <x v="3"/>
    <x v="4"/>
    <s v="240815"/>
    <n v="7.6"/>
    <n v="0"/>
    <n v="18.27"/>
    <n v="8.07"/>
    <n v="-10.199999999999999"/>
    <x v="1"/>
    <x v="4"/>
    <x v="6"/>
  </r>
  <r>
    <d v="2020-07-11T20:44:00"/>
    <m/>
    <x v="3"/>
    <x v="1"/>
    <s v="CC0003"/>
    <n v="3.6"/>
    <n v="3.6"/>
    <n v="29.67"/>
    <n v="12.07"/>
    <n v="-17.600000000000001"/>
    <x v="1"/>
    <x v="0"/>
    <x v="0"/>
  </r>
  <r>
    <d v="2020-07-02T11:16:00"/>
    <m/>
    <x v="1"/>
    <x v="6"/>
    <s v="CC0007"/>
    <n v="12"/>
    <n v="11.5"/>
    <n v="19.77"/>
    <n v="19.670000000000002"/>
    <n v="-9.9999999999997868E-2"/>
    <x v="1"/>
    <x v="0"/>
    <x v="0"/>
  </r>
  <r>
    <d v="2020-07-04T00:00:00"/>
    <m/>
    <x v="1"/>
    <x v="1"/>
    <s v="240409"/>
    <n v="16.5"/>
    <s v="11"/>
    <n v="22.270000000000003"/>
    <n v="15.170000000000002"/>
    <n v="-7.1000000000000014"/>
    <x v="1"/>
    <x v="4"/>
    <x v="6"/>
  </r>
  <r>
    <d v="2020-07-30T00:00:00"/>
    <m/>
    <x v="3"/>
    <x v="4"/>
    <s v="240111"/>
    <n v="3.6"/>
    <n v="3.5"/>
    <n v="14.77"/>
    <n v="12.07"/>
    <n v="-2.6999999999999993"/>
    <x v="1"/>
    <x v="4"/>
    <x v="6"/>
  </r>
  <r>
    <d v="2020-07-18T16:54:00"/>
    <m/>
    <x v="0"/>
    <x v="3"/>
    <s v="CC0003"/>
    <n v="12"/>
    <n v="10.5"/>
    <n v="10.77"/>
    <n v="11.670000000000002"/>
    <n v="0.90000000000000213"/>
    <x v="0"/>
    <x v="0"/>
    <x v="0"/>
  </r>
  <r>
    <d v="2020-07-25T11:42:00"/>
    <m/>
    <x v="0"/>
    <x v="0"/>
    <s v="CC0004"/>
    <n v="11"/>
    <s v="5"/>
    <n v="9.27"/>
    <n v="12.670000000000002"/>
    <n v="3.4000000000000021"/>
    <x v="0"/>
    <x v="0"/>
    <x v="0"/>
  </r>
  <r>
    <d v="2020-07-20T09:27:00"/>
    <m/>
    <x v="4"/>
    <x v="5"/>
    <s v="240602"/>
    <n v="13.5"/>
    <s v="11"/>
    <n v="14.27"/>
    <n v="14.170000000000002"/>
    <n v="-9.9999999999997868E-2"/>
    <x v="1"/>
    <x v="4"/>
    <x v="6"/>
  </r>
  <r>
    <d v="2020-07-24T08:25:00"/>
    <m/>
    <x v="2"/>
    <x v="6"/>
    <s v="TM0002"/>
    <n v="11"/>
    <n v="11.5"/>
    <n v="19.77"/>
    <n v="8.6700000000000017"/>
    <n v="-11.099999999999998"/>
    <x v="1"/>
    <x v="2"/>
    <x v="0"/>
  </r>
  <r>
    <d v="2020-07-25T09:08:00"/>
    <m/>
    <x v="5"/>
    <x v="4"/>
    <s v="CC0007"/>
    <n v="7.6"/>
    <n v="7.6"/>
    <n v="10.67"/>
    <n v="4.07"/>
    <n v="-6.6"/>
    <x v="1"/>
    <x v="0"/>
    <x v="0"/>
  </r>
  <r>
    <d v="2020-07-22T10:38:00"/>
    <m/>
    <x v="4"/>
    <x v="5"/>
    <s v="CC0003"/>
    <n v="13.5"/>
    <n v="11.5"/>
    <n v="13.77"/>
    <n v="14.170000000000002"/>
    <n v="0.40000000000000213"/>
    <x v="0"/>
    <x v="0"/>
    <x v="0"/>
  </r>
  <r>
    <d v="2020-07-30T00:00:00"/>
    <m/>
    <x v="3"/>
    <x v="4"/>
    <s v="240803"/>
    <n v="7.6"/>
    <n v="0"/>
    <n v="18.27"/>
    <n v="8.07"/>
    <n v="-10.199999999999999"/>
    <x v="1"/>
    <x v="4"/>
    <x v="6"/>
  </r>
  <r>
    <d v="2020-07-30T00:00:00"/>
    <m/>
    <x v="1"/>
    <x v="1"/>
    <s v="CC0006"/>
    <n v="8.5"/>
    <n v="11.5"/>
    <n v="21.770000000000003"/>
    <n v="23.17"/>
    <n v="1.3999999999999986"/>
    <x v="0"/>
    <x v="0"/>
    <x v="0"/>
  </r>
  <r>
    <d v="2020-07-30T00:00:00"/>
    <m/>
    <x v="3"/>
    <x v="4"/>
    <s v="240816"/>
    <n v="7.6"/>
    <n v="7.6"/>
    <n v="10.67"/>
    <n v="8.07"/>
    <n v="-2.5999999999999996"/>
    <x v="1"/>
    <x v="4"/>
    <x v="6"/>
  </r>
  <r>
    <d v="2020-07-03T17:57:00"/>
    <m/>
    <x v="2"/>
    <x v="1"/>
    <s v="240612"/>
    <n v="11"/>
    <n v="9.5"/>
    <n v="23.770000000000003"/>
    <n v="8.6700000000000017"/>
    <n v="-15.100000000000001"/>
    <x v="1"/>
    <x v="4"/>
    <x v="6"/>
  </r>
  <r>
    <d v="2020-07-17T15:18:00"/>
    <m/>
    <x v="2"/>
    <x v="5"/>
    <s v="240112"/>
    <n v="11"/>
    <n v="3.6"/>
    <n v="21.669999999999998"/>
    <n v="8.6700000000000017"/>
    <n v="-12.999999999999996"/>
    <x v="1"/>
    <x v="4"/>
    <x v="6"/>
  </r>
  <r>
    <d v="2020-07-06T17:37:00"/>
    <m/>
    <x v="3"/>
    <x v="0"/>
    <s v="CC0003"/>
    <n v="7.5"/>
    <n v="0"/>
    <n v="14.27"/>
    <n v="8.17"/>
    <n v="-6.1"/>
    <x v="1"/>
    <x v="0"/>
    <x v="0"/>
  </r>
  <r>
    <d v="2020-07-12T09:07:00"/>
    <m/>
    <x v="3"/>
    <x v="3"/>
    <s v="240612"/>
    <n v="7.6"/>
    <n v="10.5"/>
    <n v="10.77"/>
    <n v="8.07"/>
    <n v="-2.6999999999999993"/>
    <x v="1"/>
    <x v="4"/>
    <x v="6"/>
  </r>
  <r>
    <d v="2020-07-30T00:00:00"/>
    <m/>
    <x v="2"/>
    <x v="3"/>
    <s v="240814"/>
    <n v="11"/>
    <n v="0"/>
    <n v="21.27"/>
    <n v="8.6700000000000017"/>
    <n v="-12.599999999999998"/>
    <x v="1"/>
    <x v="4"/>
    <x v="6"/>
  </r>
  <r>
    <d v="2020-07-30T00:00:00"/>
    <m/>
    <x v="2"/>
    <x v="3"/>
    <s v="240814"/>
    <n v="11"/>
    <n v="0"/>
    <n v="21.27"/>
    <n v="8.6700000000000017"/>
    <n v="-12.599999999999998"/>
    <x v="1"/>
    <x v="4"/>
    <x v="6"/>
  </r>
  <r>
    <d v="2020-07-30T00:00:00"/>
    <m/>
    <x v="3"/>
    <x v="4"/>
    <s v="CC0006"/>
    <n v="7.6"/>
    <n v="0"/>
    <n v="18.27"/>
    <n v="8.07"/>
    <n v="-10.199999999999999"/>
    <x v="1"/>
    <x v="0"/>
    <x v="0"/>
  </r>
  <r>
    <d v="2020-07-30T00:00:00"/>
    <m/>
    <x v="1"/>
    <x v="1"/>
    <s v="TM0013"/>
    <n v="9.5"/>
    <s v="13"/>
    <n v="20.270000000000003"/>
    <n v="22.17"/>
    <n v="1.8999999999999986"/>
    <x v="0"/>
    <x v="2"/>
    <x v="0"/>
  </r>
  <r>
    <d v="2020-07-26T12:15:00"/>
    <m/>
    <x v="2"/>
    <x v="1"/>
    <s v="240108"/>
    <n v="11.51"/>
    <s v="6"/>
    <n v="27.270000000000003"/>
    <n v="8.1600000000000019"/>
    <n v="-19.11"/>
    <x v="1"/>
    <x v="4"/>
    <x v="6"/>
  </r>
  <r>
    <d v="2020-07-09T00:00:00"/>
    <m/>
    <x v="1"/>
    <x v="1"/>
    <s v="TM0013"/>
    <n v="23.5"/>
    <s v="11"/>
    <n v="22.270000000000003"/>
    <n v="8.1700000000000017"/>
    <n v="-14.100000000000001"/>
    <x v="1"/>
    <x v="2"/>
    <x v="0"/>
  </r>
  <r>
    <d v="2020-07-20T11:06:00"/>
    <m/>
    <x v="4"/>
    <x v="5"/>
    <s v="240412"/>
    <n v="13.5"/>
    <n v="10.5"/>
    <n v="14.77"/>
    <n v="14.170000000000002"/>
    <n v="-0.59999999999999787"/>
    <x v="1"/>
    <x v="4"/>
    <x v="6"/>
  </r>
  <r>
    <d v="2020-07-14T12:27:00"/>
    <m/>
    <x v="3"/>
    <x v="6"/>
    <s v="240504"/>
    <n v="3.6"/>
    <n v="12.5"/>
    <n v="18.77"/>
    <n v="12.07"/>
    <n v="-6.6999999999999993"/>
    <x v="1"/>
    <x v="4"/>
    <x v="6"/>
  </r>
  <r>
    <d v="2020-07-25T15:05:00"/>
    <m/>
    <x v="3"/>
    <x v="0"/>
    <s v="240609"/>
    <n v="0"/>
    <n v="0"/>
    <n v="14.27"/>
    <n v="15.67"/>
    <n v="1.4000000000000004"/>
    <x v="0"/>
    <x v="4"/>
    <x v="6"/>
  </r>
  <r>
    <d v="2020-07-30T00:00:00"/>
    <m/>
    <x v="3"/>
    <x v="4"/>
    <s v="240108"/>
    <n v="7.6"/>
    <n v="7.6"/>
    <n v="10.67"/>
    <n v="8.07"/>
    <n v="-2.5999999999999996"/>
    <x v="1"/>
    <x v="4"/>
    <x v="6"/>
  </r>
  <r>
    <d v="2020-07-10T14:43:00"/>
    <m/>
    <x v="3"/>
    <x v="2"/>
    <s v="TM0002"/>
    <n v="8.51"/>
    <s v="13"/>
    <n v="18.27"/>
    <n v="7.16"/>
    <n v="-11.11"/>
    <x v="1"/>
    <x v="2"/>
    <x v="0"/>
  </r>
  <r>
    <d v="2020-07-30T00:00:00"/>
    <m/>
    <x v="2"/>
    <x v="3"/>
    <s v="240703"/>
    <n v="11.51"/>
    <n v="2.5"/>
    <n v="18.77"/>
    <n v="8.1600000000000019"/>
    <n v="-10.609999999999998"/>
    <x v="1"/>
    <x v="4"/>
    <x v="6"/>
  </r>
  <r>
    <d v="2020-07-30T00:00:00"/>
    <m/>
    <x v="5"/>
    <x v="0"/>
    <s v="CC0003"/>
    <n v="8.5"/>
    <n v="0"/>
    <n v="14.27"/>
    <n v="3.17"/>
    <n v="-11.1"/>
    <x v="1"/>
    <x v="0"/>
    <x v="0"/>
  </r>
  <r>
    <d v="2020-07-30T00:00:00"/>
    <m/>
    <x v="3"/>
    <x v="4"/>
    <s v="240202"/>
    <n v="7.6"/>
    <n v="7.6"/>
    <n v="10.67"/>
    <n v="8.07"/>
    <n v="-2.5999999999999996"/>
    <x v="1"/>
    <x v="4"/>
    <x v="6"/>
  </r>
  <r>
    <d v="2020-07-17T10:48:00"/>
    <m/>
    <x v="2"/>
    <x v="1"/>
    <s v="CC0007"/>
    <n v="11.51"/>
    <s v="13"/>
    <n v="20.270000000000003"/>
    <n v="8.1600000000000019"/>
    <n v="-12.110000000000001"/>
    <x v="1"/>
    <x v="0"/>
    <x v="0"/>
  </r>
  <r>
    <d v="2020-07-11T14:49:00"/>
    <m/>
    <x v="3"/>
    <x v="1"/>
    <s v="TM0007"/>
    <n v="3.6"/>
    <s v="12"/>
    <n v="21.270000000000003"/>
    <n v="12.07"/>
    <n v="-9.2000000000000028"/>
    <x v="1"/>
    <x v="2"/>
    <x v="0"/>
  </r>
  <r>
    <d v="2020-07-04T12:55:00"/>
    <m/>
    <x v="0"/>
    <x v="6"/>
    <s v="TM0012"/>
    <n v="0"/>
    <n v="0"/>
    <n v="31.27"/>
    <n v="23.67"/>
    <n v="-7.5999999999999979"/>
    <x v="1"/>
    <x v="2"/>
    <x v="0"/>
  </r>
  <r>
    <d v="2020-07-15T17:11:00"/>
    <m/>
    <x v="0"/>
    <x v="4"/>
    <s v="240202"/>
    <n v="11"/>
    <n v="8.5"/>
    <n v="9.77"/>
    <n v="12.670000000000002"/>
    <n v="2.9000000000000021"/>
    <x v="0"/>
    <x v="4"/>
    <x v="6"/>
  </r>
  <r>
    <d v="2020-07-10T12:01:00"/>
    <m/>
    <x v="5"/>
    <x v="0"/>
    <s v="240112"/>
    <n v="7.6"/>
    <n v="5.51"/>
    <n v="8.76"/>
    <n v="4.07"/>
    <n v="-4.6899999999999995"/>
    <x v="1"/>
    <x v="4"/>
    <x v="6"/>
  </r>
  <r>
    <d v="2020-07-18T09:07:00"/>
    <m/>
    <x v="0"/>
    <x v="4"/>
    <s v="CC0007"/>
    <n v="12"/>
    <n v="3.6"/>
    <n v="14.67"/>
    <n v="11.670000000000002"/>
    <n v="-2.9999999999999982"/>
    <x v="1"/>
    <x v="0"/>
    <x v="0"/>
  </r>
  <r>
    <d v="2020-07-10T15:47:00"/>
    <m/>
    <x v="3"/>
    <x v="0"/>
    <s v="CC0004"/>
    <n v="8.51"/>
    <n v="5.51"/>
    <n v="8.76"/>
    <n v="7.16"/>
    <n v="-1.5999999999999996"/>
    <x v="1"/>
    <x v="0"/>
    <x v="0"/>
  </r>
  <r>
    <d v="2020-07-30T00:00:00"/>
    <m/>
    <x v="3"/>
    <x v="4"/>
    <s v="CC0005"/>
    <n v="7.51"/>
    <n v="7.5"/>
    <n v="10.77"/>
    <n v="8.16"/>
    <n v="-2.6099999999999994"/>
    <x v="1"/>
    <x v="0"/>
    <x v="0"/>
  </r>
  <r>
    <d v="2020-07-30T00:00:00"/>
    <m/>
    <x v="0"/>
    <x v="5"/>
    <s v="240612"/>
    <n v="11"/>
    <n v="5.51"/>
    <n v="19.759999999999998"/>
    <n v="12.670000000000002"/>
    <n v="-7.0899999999999963"/>
    <x v="1"/>
    <x v="4"/>
    <x v="6"/>
  </r>
  <r>
    <d v="2020-07-31T00:00:00"/>
    <m/>
    <x v="2"/>
    <x v="1"/>
    <s v="240405"/>
    <n v="11.51"/>
    <n v="8.5"/>
    <n v="24.770000000000003"/>
    <n v="8.1600000000000019"/>
    <n v="-16.61"/>
    <x v="1"/>
    <x v="4"/>
    <x v="6"/>
  </r>
  <r>
    <d v="2020-07-01T15:36:00"/>
    <m/>
    <x v="0"/>
    <x v="4"/>
    <s v="CC0006"/>
    <n v="11.5"/>
    <n v="3.6"/>
    <n v="14.67"/>
    <n v="12.170000000000002"/>
    <n v="-2.4999999999999982"/>
    <x v="1"/>
    <x v="0"/>
    <x v="0"/>
  </r>
  <r>
    <d v="2020-07-25T13:01:00"/>
    <m/>
    <x v="4"/>
    <x v="5"/>
    <s v="CC0006"/>
    <n v="13.5"/>
    <n v="10.5"/>
    <n v="14.77"/>
    <n v="14.170000000000002"/>
    <n v="-0.59999999999999787"/>
    <x v="1"/>
    <x v="0"/>
    <x v="0"/>
  </r>
  <r>
    <d v="2020-07-01T12:47:00"/>
    <m/>
    <x v="2"/>
    <x v="1"/>
    <s v="240409"/>
    <n v="6.5"/>
    <n v="8.5"/>
    <n v="24.770000000000003"/>
    <n v="13.170000000000002"/>
    <n v="-11.600000000000001"/>
    <x v="1"/>
    <x v="4"/>
    <x v="6"/>
  </r>
  <r>
    <d v="2020-07-04T17:11:00"/>
    <m/>
    <x v="5"/>
    <x v="4"/>
    <s v="240401"/>
    <n v="7.6"/>
    <n v="9.01"/>
    <n v="9.26"/>
    <n v="4.07"/>
    <n v="-5.1899999999999995"/>
    <x v="1"/>
    <x v="4"/>
    <x v="6"/>
  </r>
  <r>
    <d v="2020-07-04T13:10:00"/>
    <m/>
    <x v="3"/>
    <x v="0"/>
    <s v="240401"/>
    <n v="7.6"/>
    <n v="9.01"/>
    <n v="5.26"/>
    <n v="8.07"/>
    <n v="2.8100000000000005"/>
    <x v="0"/>
    <x v="4"/>
    <x v="6"/>
  </r>
  <r>
    <d v="2020-07-30T00:00:00"/>
    <m/>
    <x v="6"/>
    <x v="6"/>
    <s v="CC0006"/>
    <n v="12"/>
    <s v="13"/>
    <n v="18.27"/>
    <n v="17.670000000000002"/>
    <n v="-0.59999999999999787"/>
    <x v="1"/>
    <x v="0"/>
    <x v="0"/>
  </r>
  <r>
    <d v="2020-07-30T00:00:00"/>
    <m/>
    <x v="2"/>
    <x v="3"/>
    <s v="CC0004"/>
    <n v="11"/>
    <s v="11"/>
    <n v="10.27"/>
    <n v="8.6700000000000017"/>
    <n v="-1.5999999999999979"/>
    <x v="1"/>
    <x v="0"/>
    <x v="0"/>
  </r>
  <r>
    <d v="2020-07-30T00:00:00"/>
    <m/>
    <x v="5"/>
    <x v="0"/>
    <s v="240411"/>
    <n v="3.6"/>
    <n v="8.5"/>
    <n v="5.77"/>
    <n v="8.07"/>
    <n v="2.3000000000000007"/>
    <x v="0"/>
    <x v="4"/>
    <x v="6"/>
  </r>
  <r>
    <d v="2020-07-20T11:24:00"/>
    <m/>
    <x v="4"/>
    <x v="5"/>
    <s v="CC0007"/>
    <n v="13.5"/>
    <n v="10.5"/>
    <n v="14.77"/>
    <n v="14.170000000000002"/>
    <n v="-0.59999999999999787"/>
    <x v="1"/>
    <x v="0"/>
    <x v="0"/>
  </r>
  <r>
    <d v="2020-07-30T00:00:00"/>
    <m/>
    <x v="2"/>
    <x v="3"/>
    <s v="CC0003"/>
    <n v="11"/>
    <n v="0"/>
    <n v="21.27"/>
    <n v="8.6700000000000017"/>
    <n v="-12.599999999999998"/>
    <x v="1"/>
    <x v="0"/>
    <x v="0"/>
  </r>
  <r>
    <d v="2020-07-30T00:00:00"/>
    <m/>
    <x v="2"/>
    <x v="3"/>
    <s v="240108"/>
    <n v="11.51"/>
    <s v="5"/>
    <n v="16.27"/>
    <n v="8.1600000000000019"/>
    <n v="-8.1099999999999977"/>
    <x v="1"/>
    <x v="4"/>
    <x v="6"/>
  </r>
  <r>
    <d v="2020-07-28T00:00:00"/>
    <m/>
    <x v="1"/>
    <x v="1"/>
    <s v="240112"/>
    <n v="15.5"/>
    <n v="9.5"/>
    <n v="23.770000000000003"/>
    <n v="16.170000000000002"/>
    <n v="-7.6000000000000014"/>
    <x v="1"/>
    <x v="4"/>
    <x v="6"/>
  </r>
  <r>
    <d v="2020-07-30T00:00:00"/>
    <m/>
    <x v="1"/>
    <x v="1"/>
    <s v="TM0012"/>
    <n v="11"/>
    <s v="15"/>
    <n v="18.270000000000003"/>
    <n v="20.67"/>
    <n v="2.3999999999999986"/>
    <x v="0"/>
    <x v="2"/>
    <x v="0"/>
  </r>
  <r>
    <d v="2020-07-30T00:00:00"/>
    <m/>
    <x v="1"/>
    <x v="1"/>
    <s v="TM0012"/>
    <n v="11"/>
    <s v="15"/>
    <n v="18.270000000000003"/>
    <n v="20.67"/>
    <n v="2.3999999999999986"/>
    <x v="0"/>
    <x v="2"/>
    <x v="0"/>
  </r>
  <r>
    <d v="2020-07-30T00:00:00"/>
    <m/>
    <x v="1"/>
    <x v="1"/>
    <s v="CC0006"/>
    <n v="3.6"/>
    <n v="2.5"/>
    <n v="30.770000000000003"/>
    <n v="28.07"/>
    <n v="-2.7000000000000028"/>
    <x v="1"/>
    <x v="0"/>
    <x v="0"/>
  </r>
  <r>
    <d v="2020-07-30T00:00:00"/>
    <m/>
    <x v="5"/>
    <x v="0"/>
    <s v="CC0005"/>
    <n v="8.5"/>
    <n v="0"/>
    <n v="14.27"/>
    <n v="3.17"/>
    <n v="-11.1"/>
    <x v="1"/>
    <x v="0"/>
    <x v="0"/>
  </r>
  <r>
    <d v="2020-07-27T15:26:00"/>
    <m/>
    <x v="6"/>
    <x v="5"/>
    <s v="CC0005"/>
    <n v="13"/>
    <n v="11.5"/>
    <n v="13.77"/>
    <n v="16.670000000000002"/>
    <n v="2.9000000000000021"/>
    <x v="0"/>
    <x v="0"/>
    <x v="0"/>
  </r>
  <r>
    <d v="2020-07-30T00:00:00"/>
    <m/>
    <x v="1"/>
    <x v="1"/>
    <s v="CC0003"/>
    <n v="11"/>
    <s v="10"/>
    <n v="23.270000000000003"/>
    <n v="20.67"/>
    <n v="-2.6000000000000014"/>
    <x v="1"/>
    <x v="0"/>
    <x v="0"/>
  </r>
  <r>
    <d v="2020-07-11T12:33:00"/>
    <m/>
    <x v="0"/>
    <x v="0"/>
    <s v="240502"/>
    <n v="11"/>
    <s v="5"/>
    <n v="9.27"/>
    <n v="12.670000000000002"/>
    <n v="3.4000000000000021"/>
    <x v="0"/>
    <x v="4"/>
    <x v="6"/>
  </r>
  <r>
    <d v="2020-07-30T00:00:00"/>
    <m/>
    <x v="2"/>
    <x v="3"/>
    <s v="240810"/>
    <n v="10.5"/>
    <n v="2.5"/>
    <n v="18.77"/>
    <n v="9.1700000000000017"/>
    <n v="-9.5999999999999979"/>
    <x v="1"/>
    <x v="4"/>
    <x v="6"/>
  </r>
  <r>
    <d v="2020-07-30T00:00:00"/>
    <m/>
    <x v="1"/>
    <x v="1"/>
    <s v="TM0002"/>
    <n v="11"/>
    <n v="6.1"/>
    <n v="27.17"/>
    <n v="20.67"/>
    <n v="-6.5"/>
    <x v="1"/>
    <x v="2"/>
    <x v="0"/>
  </r>
  <r>
    <d v="2020-07-30T00:00:00"/>
    <m/>
    <x v="3"/>
    <x v="4"/>
    <s v="240405"/>
    <n v="7.6"/>
    <n v="7.6"/>
    <n v="10.67"/>
    <n v="8.07"/>
    <n v="-2.5999999999999996"/>
    <x v="1"/>
    <x v="4"/>
    <x v="6"/>
  </r>
  <r>
    <d v="2020-07-30T00:00:00"/>
    <m/>
    <x v="3"/>
    <x v="4"/>
    <s v="CC0006"/>
    <n v="7.6"/>
    <n v="7.6"/>
    <n v="10.67"/>
    <n v="8.07"/>
    <n v="-2.5999999999999996"/>
    <x v="1"/>
    <x v="0"/>
    <x v="0"/>
  </r>
  <r>
    <d v="2020-07-13T14:07:00"/>
    <m/>
    <x v="1"/>
    <x v="4"/>
    <s v="240214"/>
    <n v="11"/>
    <n v="3.6"/>
    <n v="14.67"/>
    <n v="20.67"/>
    <n v="6.0000000000000018"/>
    <x v="0"/>
    <x v="4"/>
    <x v="6"/>
  </r>
  <r>
    <d v="2020-07-08T14:49:00"/>
    <m/>
    <x v="0"/>
    <x v="0"/>
    <s v="240802"/>
    <n v="11"/>
    <n v="3.6"/>
    <n v="10.67"/>
    <n v="12.670000000000002"/>
    <n v="2.0000000000000018"/>
    <x v="0"/>
    <x v="4"/>
    <x v="6"/>
  </r>
  <r>
    <d v="2020-07-03T18:18:00"/>
    <m/>
    <x v="4"/>
    <x v="5"/>
    <s v="240103"/>
    <n v="12"/>
    <n v="3.6"/>
    <n v="21.669999999999998"/>
    <n v="15.670000000000002"/>
    <n v="-5.9999999999999964"/>
    <x v="1"/>
    <x v="4"/>
    <x v="6"/>
  </r>
  <r>
    <d v="2020-07-16T16:46:00"/>
    <m/>
    <x v="2"/>
    <x v="2"/>
    <s v="TM0012"/>
    <n v="11"/>
    <s v="12"/>
    <n v="19.27"/>
    <n v="8.6700000000000017"/>
    <n v="-10.599999999999998"/>
    <x v="1"/>
    <x v="2"/>
    <x v="0"/>
  </r>
  <r>
    <d v="2020-07-30T00:00:00"/>
    <m/>
    <x v="0"/>
    <x v="5"/>
    <s v="CC0005"/>
    <n v="12"/>
    <s v="5"/>
    <n v="20.27"/>
    <n v="11.670000000000002"/>
    <n v="-8.5999999999999979"/>
    <x v="1"/>
    <x v="0"/>
    <x v="0"/>
  </r>
  <r>
    <d v="2020-07-30T00:00:00"/>
    <m/>
    <x v="0"/>
    <x v="5"/>
    <s v="240809"/>
    <n v="11"/>
    <n v="0.9"/>
    <n v="24.37"/>
    <n v="12.670000000000002"/>
    <n v="-11.7"/>
    <x v="1"/>
    <x v="4"/>
    <x v="6"/>
  </r>
  <r>
    <d v="2020-07-30T00:00:00"/>
    <m/>
    <x v="2"/>
    <x v="3"/>
    <s v="240809"/>
    <n v="10.5"/>
    <s v="4"/>
    <n v="17.27"/>
    <n v="9.1700000000000017"/>
    <n v="-8.0999999999999979"/>
    <x v="1"/>
    <x v="4"/>
    <x v="6"/>
  </r>
  <r>
    <d v="2020-07-09T11:49:00"/>
    <m/>
    <x v="0"/>
    <x v="4"/>
    <s v="CC0004"/>
    <n v="12"/>
    <s v="9"/>
    <n v="9.27"/>
    <n v="11.670000000000002"/>
    <n v="2.4000000000000021"/>
    <x v="0"/>
    <x v="0"/>
    <x v="0"/>
  </r>
  <r>
    <d v="2020-07-10T16:38:00"/>
    <m/>
    <x v="5"/>
    <x v="0"/>
    <s v="CC0003"/>
    <n v="7.6"/>
    <n v="5.51"/>
    <n v="8.76"/>
    <n v="4.07"/>
    <n v="-4.6899999999999995"/>
    <x v="1"/>
    <x v="0"/>
    <x v="0"/>
  </r>
  <r>
    <d v="2020-07-05T12:53:00"/>
    <m/>
    <x v="2"/>
    <x v="4"/>
    <s v="240605"/>
    <n v="10.5"/>
    <n v="7.6"/>
    <n v="10.67"/>
    <n v="9.1700000000000017"/>
    <n v="-1.4999999999999982"/>
    <x v="1"/>
    <x v="4"/>
    <x v="6"/>
  </r>
  <r>
    <d v="2020-07-09T18:22:00"/>
    <m/>
    <x v="0"/>
    <x v="3"/>
    <s v="CC0006"/>
    <n v="12"/>
    <n v="0"/>
    <n v="21.27"/>
    <n v="11.670000000000002"/>
    <n v="-9.5999999999999979"/>
    <x v="1"/>
    <x v="0"/>
    <x v="0"/>
  </r>
  <r>
    <d v="2020-07-24T14:25:00"/>
    <m/>
    <x v="2"/>
    <x v="1"/>
    <s v="240602"/>
    <n v="3.6"/>
    <s v="6"/>
    <n v="27.270000000000003"/>
    <n v="16.07"/>
    <n v="-11.200000000000003"/>
    <x v="1"/>
    <x v="4"/>
    <x v="6"/>
  </r>
  <r>
    <d v="2020-07-16T20:08:00"/>
    <m/>
    <x v="3"/>
    <x v="0"/>
    <s v="240103"/>
    <n v="3.6"/>
    <n v="3.6"/>
    <n v="10.67"/>
    <n v="12.07"/>
    <n v="1.4000000000000004"/>
    <x v="0"/>
    <x v="4"/>
    <x v="6"/>
  </r>
  <r>
    <d v="2020-07-30T00:00:00"/>
    <m/>
    <x v="2"/>
    <x v="3"/>
    <s v="240504"/>
    <n v="11"/>
    <n v="0"/>
    <n v="21.27"/>
    <n v="8.6700000000000017"/>
    <n v="-12.599999999999998"/>
    <x v="1"/>
    <x v="4"/>
    <x v="6"/>
  </r>
  <r>
    <d v="2020-07-23T16:02:00"/>
    <m/>
    <x v="5"/>
    <x v="4"/>
    <s v="240609"/>
    <n v="7.6"/>
    <n v="8.5"/>
    <n v="9.77"/>
    <n v="4.07"/>
    <n v="-5.6999999999999993"/>
    <x v="1"/>
    <x v="4"/>
    <x v="6"/>
  </r>
  <r>
    <d v="2020-07-30T00:00:00"/>
    <m/>
    <x v="2"/>
    <x v="3"/>
    <s v="CC0007"/>
    <n v="11.51"/>
    <s v="6"/>
    <n v="15.27"/>
    <n v="8.1600000000000019"/>
    <n v="-7.1099999999999977"/>
    <x v="1"/>
    <x v="0"/>
    <x v="0"/>
  </r>
  <r>
    <d v="2020-07-30T00:00:00"/>
    <m/>
    <x v="4"/>
    <x v="2"/>
    <s v="CC0003"/>
    <n v="12.5"/>
    <n v="11.5"/>
    <n v="19.77"/>
    <n v="15.170000000000002"/>
    <n v="-4.5999999999999979"/>
    <x v="1"/>
    <x v="0"/>
    <x v="0"/>
  </r>
  <r>
    <d v="2020-07-14T20:27:00"/>
    <m/>
    <x v="0"/>
    <x v="0"/>
    <s v="240502"/>
    <n v="11"/>
    <n v="5.6"/>
    <n v="8.67"/>
    <n v="12.670000000000002"/>
    <n v="4.0000000000000018"/>
    <x v="0"/>
    <x v="4"/>
    <x v="6"/>
  </r>
  <r>
    <d v="2020-07-30T00:00:00"/>
    <m/>
    <x v="2"/>
    <x v="3"/>
    <s v="240411"/>
    <n v="10.5"/>
    <s v="6"/>
    <n v="15.27"/>
    <n v="9.1700000000000017"/>
    <n v="-6.0999999999999979"/>
    <x v="1"/>
    <x v="4"/>
    <x v="6"/>
  </r>
  <r>
    <d v="2020-07-18T20:33:00"/>
    <m/>
    <x v="6"/>
    <x v="5"/>
    <s v="CC0007"/>
    <n v="13"/>
    <n v="11.5"/>
    <n v="13.77"/>
    <n v="16.670000000000002"/>
    <n v="2.9000000000000021"/>
    <x v="0"/>
    <x v="0"/>
    <x v="0"/>
  </r>
  <r>
    <d v="2020-07-12T14:50:00"/>
    <m/>
    <x v="0"/>
    <x v="3"/>
    <s v="CC0003"/>
    <n v="12"/>
    <n v="10.5"/>
    <n v="10.77"/>
    <n v="11.670000000000002"/>
    <n v="0.90000000000000213"/>
    <x v="0"/>
    <x v="0"/>
    <x v="0"/>
  </r>
  <r>
    <d v="2020-07-18T10:15:00"/>
    <m/>
    <x v="5"/>
    <x v="4"/>
    <s v="240111"/>
    <n v="7.6"/>
    <n v="7.6"/>
    <n v="10.67"/>
    <n v="4.07"/>
    <n v="-6.6"/>
    <x v="1"/>
    <x v="4"/>
    <x v="6"/>
  </r>
  <r>
    <d v="2020-07-20T20:31:00"/>
    <m/>
    <x v="6"/>
    <x v="5"/>
    <s v="240502"/>
    <n v="12"/>
    <n v="11.5"/>
    <n v="13.77"/>
    <n v="17.670000000000002"/>
    <n v="3.9000000000000021"/>
    <x v="0"/>
    <x v="4"/>
    <x v="6"/>
  </r>
  <r>
    <d v="2020-07-30T00:00:00"/>
    <m/>
    <x v="3"/>
    <x v="4"/>
    <s v="240409"/>
    <n v="7.6"/>
    <n v="0"/>
    <n v="18.27"/>
    <n v="8.07"/>
    <n v="-10.199999999999999"/>
    <x v="1"/>
    <x v="4"/>
    <x v="6"/>
  </r>
  <r>
    <d v="2020-07-30T00:00:00"/>
    <m/>
    <x v="5"/>
    <x v="0"/>
    <s v="CC0005"/>
    <n v="7.6"/>
    <n v="0"/>
    <n v="14.27"/>
    <n v="4.07"/>
    <n v="-10.199999999999999"/>
    <x v="1"/>
    <x v="0"/>
    <x v="0"/>
  </r>
  <r>
    <d v="2020-07-30T00:00:00"/>
    <m/>
    <x v="1"/>
    <x v="1"/>
    <s v="CC0006"/>
    <n v="3.6"/>
    <s v="5"/>
    <n v="28.270000000000003"/>
    <n v="28.07"/>
    <n v="-0.20000000000000284"/>
    <x v="1"/>
    <x v="0"/>
    <x v="0"/>
  </r>
  <r>
    <d v="2020-07-01T09:11:00"/>
    <m/>
    <x v="4"/>
    <x v="5"/>
    <s v="CC0003"/>
    <n v="13"/>
    <n v="11.5"/>
    <n v="13.77"/>
    <n v="14.670000000000002"/>
    <n v="0.90000000000000213"/>
    <x v="0"/>
    <x v="0"/>
    <x v="0"/>
  </r>
  <r>
    <d v="2020-07-21T14:49:00"/>
    <m/>
    <x v="0"/>
    <x v="0"/>
    <s v="240502"/>
    <n v="11"/>
    <s v="5"/>
    <n v="9.27"/>
    <n v="12.670000000000002"/>
    <n v="3.4000000000000021"/>
    <x v="0"/>
    <x v="4"/>
    <x v="6"/>
  </r>
  <r>
    <d v="2020-07-29T11:23:00"/>
    <m/>
    <x v="3"/>
    <x v="1"/>
    <s v="CC0004"/>
    <n v="8.51"/>
    <n v="8.5"/>
    <n v="24.770000000000003"/>
    <n v="7.16"/>
    <n v="-17.610000000000003"/>
    <x v="1"/>
    <x v="0"/>
    <x v="0"/>
  </r>
  <r>
    <d v="2020-07-30T00:00:00"/>
    <m/>
    <x v="3"/>
    <x v="4"/>
    <s v="CC0004"/>
    <n v="7.6"/>
    <n v="0"/>
    <n v="18.27"/>
    <n v="8.07"/>
    <n v="-10.199999999999999"/>
    <x v="1"/>
    <x v="0"/>
    <x v="0"/>
  </r>
  <r>
    <d v="2020-07-15T00:00:00"/>
    <m/>
    <x v="3"/>
    <x v="4"/>
    <s v="CC0004"/>
    <n v="7.6"/>
    <n v="7.6"/>
    <n v="10.67"/>
    <n v="8.07"/>
    <n v="-2.5999999999999996"/>
    <x v="1"/>
    <x v="0"/>
    <x v="0"/>
  </r>
  <r>
    <d v="2020-07-12T14:20:00"/>
    <m/>
    <x v="2"/>
    <x v="0"/>
    <s v="240108"/>
    <n v="9.5"/>
    <n v="3.6"/>
    <n v="10.67"/>
    <n v="10.170000000000002"/>
    <n v="-0.49999999999999822"/>
    <x v="1"/>
    <x v="4"/>
    <x v="6"/>
  </r>
  <r>
    <d v="2020-07-30T00:00:00"/>
    <m/>
    <x v="0"/>
    <x v="5"/>
    <s v="240105"/>
    <n v="10"/>
    <n v="14.1"/>
    <n v="11.17"/>
    <n v="13.670000000000002"/>
    <n v="2.5000000000000018"/>
    <x v="0"/>
    <x v="4"/>
    <x v="6"/>
  </r>
  <r>
    <d v="2020-07-30T00:00:00"/>
    <m/>
    <x v="1"/>
    <x v="1"/>
    <s v="TM0007"/>
    <n v="9.5"/>
    <s v="14"/>
    <n v="19.270000000000003"/>
    <n v="22.17"/>
    <n v="2.8999999999999986"/>
    <x v="0"/>
    <x v="2"/>
    <x v="0"/>
  </r>
  <r>
    <d v="2020-07-30T00:00:00"/>
    <m/>
    <x v="0"/>
    <x v="5"/>
    <s v="CC0004"/>
    <n v="12"/>
    <s v="11"/>
    <n v="14.27"/>
    <n v="11.670000000000002"/>
    <n v="-2.5999999999999979"/>
    <x v="1"/>
    <x v="0"/>
    <x v="0"/>
  </r>
  <r>
    <d v="2020-07-30T00:00:00"/>
    <m/>
    <x v="5"/>
    <x v="0"/>
    <s v="240413"/>
    <n v="8.5"/>
    <n v="0"/>
    <n v="14.27"/>
    <n v="3.17"/>
    <n v="-11.1"/>
    <x v="1"/>
    <x v="4"/>
    <x v="6"/>
  </r>
  <r>
    <d v="2020-07-15T00:00:00"/>
    <m/>
    <x v="5"/>
    <x v="0"/>
    <s v="TM0010"/>
    <n v="7.01"/>
    <s v="5"/>
    <n v="9.27"/>
    <n v="4.66"/>
    <n v="-4.6099999999999994"/>
    <x v="1"/>
    <x v="2"/>
    <x v="0"/>
  </r>
  <r>
    <d v="2020-07-30T00:00:00"/>
    <m/>
    <x v="1"/>
    <x v="1"/>
    <s v="CC0005"/>
    <n v="3.6"/>
    <s v="6"/>
    <n v="27.270000000000003"/>
    <n v="28.07"/>
    <n v="0.79999999999999716"/>
    <x v="0"/>
    <x v="0"/>
    <x v="0"/>
  </r>
  <r>
    <d v="2020-07-30T00:00:00"/>
    <m/>
    <x v="2"/>
    <x v="3"/>
    <s v="240103"/>
    <n v="9.5"/>
    <n v="6.6"/>
    <n v="14.67"/>
    <n v="10.170000000000002"/>
    <n v="-4.4999999999999982"/>
    <x v="1"/>
    <x v="4"/>
    <x v="6"/>
  </r>
  <r>
    <d v="2020-07-31T00:00:00"/>
    <m/>
    <x v="1"/>
    <x v="0"/>
    <s v="240816"/>
    <n v="23.5"/>
    <n v="3.6"/>
    <n v="10.67"/>
    <n v="8.1700000000000017"/>
    <n v="-2.4999999999999982"/>
    <x v="1"/>
    <x v="4"/>
    <x v="6"/>
  </r>
  <r>
    <d v="2020-07-25T15:07:00"/>
    <m/>
    <x v="2"/>
    <x v="5"/>
    <s v="TM0010"/>
    <n v="12.01"/>
    <s v="11"/>
    <n v="14.27"/>
    <n v="7.6600000000000019"/>
    <n v="-6.6099999999999977"/>
    <x v="1"/>
    <x v="2"/>
    <x v="0"/>
  </r>
  <r>
    <d v="2020-07-30T00:00:00"/>
    <m/>
    <x v="1"/>
    <x v="1"/>
    <s v="240108"/>
    <n v="6"/>
    <s v="12"/>
    <n v="21.270000000000003"/>
    <n v="25.67"/>
    <n v="4.3999999999999986"/>
    <x v="0"/>
    <x v="4"/>
    <x v="6"/>
  </r>
  <r>
    <d v="2020-07-04T15:38:00"/>
    <m/>
    <x v="5"/>
    <x v="5"/>
    <s v="240111"/>
    <n v="3.6"/>
    <n v="10.5"/>
    <n v="14.77"/>
    <n v="8.07"/>
    <n v="-6.6999999999999993"/>
    <x v="1"/>
    <x v="4"/>
    <x v="6"/>
  </r>
  <r>
    <d v="2020-07-24T13:41:00"/>
    <m/>
    <x v="0"/>
    <x v="4"/>
    <s v="240610"/>
    <n v="11"/>
    <n v="8.5"/>
    <n v="9.77"/>
    <n v="12.670000000000002"/>
    <n v="2.9000000000000021"/>
    <x v="0"/>
    <x v="4"/>
    <x v="6"/>
  </r>
  <r>
    <d v="2020-07-30T00:00:00"/>
    <m/>
    <x v="2"/>
    <x v="3"/>
    <s v="CC0004"/>
    <n v="11"/>
    <n v="0"/>
    <n v="21.27"/>
    <n v="8.6700000000000017"/>
    <n v="-12.599999999999998"/>
    <x v="1"/>
    <x v="0"/>
    <x v="0"/>
  </r>
  <r>
    <d v="2020-07-22T00:00:00"/>
    <m/>
    <x v="1"/>
    <x v="1"/>
    <s v="TM0007"/>
    <n v="11"/>
    <s v="12"/>
    <n v="21.270000000000003"/>
    <n v="20.67"/>
    <n v="-0.60000000000000142"/>
    <x v="1"/>
    <x v="2"/>
    <x v="0"/>
  </r>
  <r>
    <d v="2020-07-20T12:58:00"/>
    <m/>
    <x v="3"/>
    <x v="1"/>
    <s v="240108"/>
    <n v="8.5"/>
    <n v="10.5"/>
    <n v="22.770000000000003"/>
    <n v="7.17"/>
    <n v="-15.600000000000003"/>
    <x v="1"/>
    <x v="4"/>
    <x v="6"/>
  </r>
  <r>
    <d v="2020-07-16T13:56:00"/>
    <m/>
    <x v="0"/>
    <x v="0"/>
    <s v="TM0010"/>
    <n v="12"/>
    <s v="7"/>
    <n v="7.27"/>
    <n v="11.670000000000002"/>
    <n v="4.4000000000000021"/>
    <x v="0"/>
    <x v="2"/>
    <x v="0"/>
  </r>
  <r>
    <d v="2020-07-30T00:00:00"/>
    <m/>
    <x v="1"/>
    <x v="1"/>
    <s v="240506"/>
    <n v="8.5"/>
    <n v="10.5"/>
    <n v="22.770000000000003"/>
    <n v="23.17"/>
    <n v="0.39999999999999858"/>
    <x v="0"/>
    <x v="4"/>
    <x v="6"/>
  </r>
  <r>
    <d v="2020-07-30T00:00:00"/>
    <m/>
    <x v="3"/>
    <x v="4"/>
    <s v="240606"/>
    <n v="7.6"/>
    <n v="0"/>
    <n v="18.27"/>
    <n v="8.07"/>
    <n v="-10.199999999999999"/>
    <x v="1"/>
    <x v="4"/>
    <x v="6"/>
  </r>
  <r>
    <d v="2020-07-30T00:00:00"/>
    <m/>
    <x v="0"/>
    <x v="5"/>
    <s v="TM0002"/>
    <n v="11"/>
    <s v="12"/>
    <n v="13.27"/>
    <n v="12.670000000000002"/>
    <n v="-0.59999999999999787"/>
    <x v="1"/>
    <x v="2"/>
    <x v="0"/>
  </r>
  <r>
    <d v="2020-07-30T00:00:00"/>
    <m/>
    <x v="2"/>
    <x v="3"/>
    <s v="240409"/>
    <n v="10.5"/>
    <s v="5"/>
    <n v="16.27"/>
    <n v="9.1700000000000017"/>
    <n v="-7.0999999999999979"/>
    <x v="1"/>
    <x v="4"/>
    <x v="6"/>
  </r>
  <r>
    <d v="2020-07-30T00:00:00"/>
    <m/>
    <x v="5"/>
    <x v="0"/>
    <s v="CC0003"/>
    <n v="7.6"/>
    <n v="7.6"/>
    <n v="6.67"/>
    <n v="4.07"/>
    <n v="-2.5999999999999996"/>
    <x v="1"/>
    <x v="0"/>
    <x v="0"/>
  </r>
  <r>
    <d v="2020-07-24T18:23:00"/>
    <m/>
    <x v="2"/>
    <x v="1"/>
    <s v="240215"/>
    <n v="6.5"/>
    <s v="11"/>
    <n v="22.270000000000003"/>
    <n v="13.170000000000002"/>
    <n v="-9.1000000000000014"/>
    <x v="1"/>
    <x v="4"/>
    <x v="6"/>
  </r>
  <r>
    <d v="2020-07-30T00:00:00"/>
    <m/>
    <x v="4"/>
    <x v="2"/>
    <s v="240812"/>
    <n v="13.5"/>
    <n v="9.5"/>
    <n v="21.77"/>
    <n v="14.170000000000002"/>
    <n v="-7.5999999999999979"/>
    <x v="1"/>
    <x v="4"/>
    <x v="6"/>
  </r>
  <r>
    <d v="2020-07-09T14:21:00"/>
    <m/>
    <x v="0"/>
    <x v="0"/>
    <s v="240218"/>
    <n v="11"/>
    <s v="11"/>
    <n v="3.2699999999999996"/>
    <n v="12.670000000000002"/>
    <n v="9.4000000000000021"/>
    <x v="0"/>
    <x v="4"/>
    <x v="6"/>
  </r>
  <r>
    <d v="2020-07-30T00:00:00"/>
    <m/>
    <x v="1"/>
    <x v="1"/>
    <s v="TM0002"/>
    <n v="6"/>
    <s v="10"/>
    <n v="23.270000000000003"/>
    <n v="25.67"/>
    <n v="2.3999999999999986"/>
    <x v="0"/>
    <x v="2"/>
    <x v="0"/>
  </r>
  <r>
    <d v="2020-07-30T00:00:00"/>
    <m/>
    <x v="3"/>
    <x v="4"/>
    <s v="CC0004"/>
    <n v="7.6"/>
    <n v="0"/>
    <n v="18.27"/>
    <n v="8.07"/>
    <n v="-10.199999999999999"/>
    <x v="1"/>
    <x v="0"/>
    <x v="0"/>
  </r>
  <r>
    <d v="2020-07-09T10:27:00"/>
    <m/>
    <x v="2"/>
    <x v="4"/>
    <s v="CC0004"/>
    <n v="11.51"/>
    <n v="3.6"/>
    <n v="14.67"/>
    <n v="8.1600000000000019"/>
    <n v="-6.509999999999998"/>
    <x v="1"/>
    <x v="0"/>
    <x v="0"/>
  </r>
  <r>
    <d v="2020-07-30T00:00:00"/>
    <m/>
    <x v="1"/>
    <x v="1"/>
    <s v="CC0006"/>
    <n v="16.510000000000002"/>
    <s v="5"/>
    <n v="28.270000000000003"/>
    <n v="15.16"/>
    <n v="-13.110000000000003"/>
    <x v="1"/>
    <x v="0"/>
    <x v="0"/>
  </r>
  <r>
    <d v="2020-07-14T20:52:00"/>
    <m/>
    <x v="3"/>
    <x v="1"/>
    <s v="240216"/>
    <n v="3.6"/>
    <n v="10.5"/>
    <n v="22.770000000000003"/>
    <n v="12.07"/>
    <n v="-10.700000000000003"/>
    <x v="1"/>
    <x v="4"/>
    <x v="6"/>
  </r>
  <r>
    <d v="2020-07-16T11:32:00"/>
    <m/>
    <x v="3"/>
    <x v="5"/>
    <s v="CC0004"/>
    <n v="8.51"/>
    <s v="11"/>
    <n v="14.27"/>
    <n v="7.16"/>
    <n v="-7.1099999999999994"/>
    <x v="1"/>
    <x v="0"/>
    <x v="0"/>
  </r>
  <r>
    <d v="2020-07-30T00:00:00"/>
    <m/>
    <x v="1"/>
    <x v="1"/>
    <s v="240703"/>
    <n v="7"/>
    <s v="12"/>
    <n v="21.270000000000003"/>
    <n v="24.67"/>
    <n v="3.3999999999999986"/>
    <x v="0"/>
    <x v="4"/>
    <x v="6"/>
  </r>
  <r>
    <d v="2020-07-30T00:00:00"/>
    <m/>
    <x v="1"/>
    <x v="1"/>
    <s v="CC0006"/>
    <n v="23.5"/>
    <s v="6"/>
    <n v="27.270000000000003"/>
    <n v="8.1700000000000017"/>
    <n v="-19.100000000000001"/>
    <x v="1"/>
    <x v="0"/>
    <x v="0"/>
  </r>
  <r>
    <d v="2020-07-30T00:00:00"/>
    <m/>
    <x v="1"/>
    <x v="1"/>
    <s v="240605"/>
    <n v="11"/>
    <s v="5"/>
    <n v="28.270000000000003"/>
    <n v="20.67"/>
    <n v="-7.6000000000000014"/>
    <x v="1"/>
    <x v="4"/>
    <x v="6"/>
  </r>
  <r>
    <d v="2020-07-01T11:51:00"/>
    <m/>
    <x v="3"/>
    <x v="0"/>
    <s v="CC0005"/>
    <n v="8.5"/>
    <s v="5"/>
    <n v="9.27"/>
    <n v="7.17"/>
    <n v="-2.0999999999999996"/>
    <x v="1"/>
    <x v="0"/>
    <x v="0"/>
  </r>
  <r>
    <d v="2020-07-09T10:42:00"/>
    <m/>
    <x v="2"/>
    <x v="2"/>
    <s v="CC0005"/>
    <n v="10.5"/>
    <s v="13"/>
    <n v="18.27"/>
    <n v="9.1700000000000017"/>
    <n v="-9.0999999999999979"/>
    <x v="1"/>
    <x v="0"/>
    <x v="0"/>
  </r>
  <r>
    <d v="2020-07-08T00:00:00"/>
    <m/>
    <x v="0"/>
    <x v="5"/>
    <s v="240218"/>
    <n v="11"/>
    <s v="9"/>
    <n v="16.27"/>
    <n v="12.670000000000002"/>
    <n v="-3.5999999999999979"/>
    <x v="1"/>
    <x v="4"/>
    <x v="6"/>
  </r>
  <r>
    <d v="2020-07-15T09:03:00"/>
    <m/>
    <x v="1"/>
    <x v="3"/>
    <s v="240614"/>
    <n v="23.5"/>
    <n v="10.5"/>
    <n v="10.77"/>
    <n v="8.1700000000000017"/>
    <n v="-2.5999999999999979"/>
    <x v="1"/>
    <x v="4"/>
    <x v="6"/>
  </r>
  <r>
    <d v="2020-07-01T20:59:00"/>
    <m/>
    <x v="0"/>
    <x v="4"/>
    <s v="240502"/>
    <n v="10.5"/>
    <n v="7.5"/>
    <n v="10.77"/>
    <n v="13.170000000000002"/>
    <n v="2.4000000000000021"/>
    <x v="0"/>
    <x v="4"/>
    <x v="6"/>
  </r>
  <r>
    <d v="2020-07-18T14:31:00"/>
    <m/>
    <x v="5"/>
    <x v="0"/>
    <s v="240202"/>
    <n v="7.6"/>
    <n v="3.6"/>
    <n v="10.67"/>
    <n v="4.07"/>
    <n v="-6.6"/>
    <x v="1"/>
    <x v="4"/>
    <x v="6"/>
  </r>
  <r>
    <d v="2020-07-31T00:00:00"/>
    <m/>
    <x v="0"/>
    <x v="4"/>
    <s v="CC0006"/>
    <n v="12"/>
    <n v="9.5"/>
    <n v="8.77"/>
    <n v="11.670000000000002"/>
    <n v="2.9000000000000021"/>
    <x v="0"/>
    <x v="0"/>
    <x v="0"/>
  </r>
  <r>
    <d v="2020-07-01T11:14:00"/>
    <m/>
    <x v="0"/>
    <x v="0"/>
    <s v="CC0005"/>
    <n v="11.5"/>
    <s v="5"/>
    <n v="9.27"/>
    <n v="12.170000000000002"/>
    <n v="2.9000000000000021"/>
    <x v="0"/>
    <x v="0"/>
    <x v="0"/>
  </r>
  <r>
    <d v="2020-07-30T00:00:00"/>
    <m/>
    <x v="3"/>
    <x v="4"/>
    <s v="240108"/>
    <n v="3.6"/>
    <s v="6"/>
    <n v="12.27"/>
    <n v="12.07"/>
    <n v="-0.19999999999999929"/>
    <x v="1"/>
    <x v="4"/>
    <x v="6"/>
  </r>
  <r>
    <d v="2020-07-09T20:26:00"/>
    <m/>
    <x v="4"/>
    <x v="3"/>
    <s v="240502"/>
    <n v="12.5"/>
    <s v="10"/>
    <n v="11.27"/>
    <n v="15.170000000000002"/>
    <n v="3.9000000000000021"/>
    <x v="0"/>
    <x v="4"/>
    <x v="6"/>
  </r>
  <r>
    <d v="2020-07-14T20:27:00"/>
    <m/>
    <x v="0"/>
    <x v="3"/>
    <s v="240502"/>
    <n v="11"/>
    <n v="9.5"/>
    <n v="11.77"/>
    <n v="12.670000000000002"/>
    <n v="0.90000000000000213"/>
    <x v="0"/>
    <x v="4"/>
    <x v="6"/>
  </r>
  <r>
    <d v="2020-07-11T17:18:00"/>
    <m/>
    <x v="0"/>
    <x v="3"/>
    <s v="240502"/>
    <n v="11"/>
    <s v="10"/>
    <n v="11.27"/>
    <n v="12.670000000000002"/>
    <n v="1.4000000000000021"/>
    <x v="0"/>
    <x v="4"/>
    <x v="6"/>
  </r>
  <r>
    <d v="2020-07-02T13:09:00"/>
    <m/>
    <x v="0"/>
    <x v="3"/>
    <s v="CC0007"/>
    <n v="11.5"/>
    <n v="9.5"/>
    <n v="11.77"/>
    <n v="12.170000000000002"/>
    <n v="0.40000000000000213"/>
    <x v="0"/>
    <x v="0"/>
    <x v="0"/>
  </r>
  <r>
    <d v="2020-07-24T20:20:00"/>
    <m/>
    <x v="1"/>
    <x v="4"/>
    <s v="CC0004"/>
    <n v="23.5"/>
    <n v="0"/>
    <n v="18.27"/>
    <n v="8.1700000000000017"/>
    <n v="-10.099999999999998"/>
    <x v="1"/>
    <x v="0"/>
    <x v="0"/>
  </r>
  <r>
    <d v="2020-07-17T14:18:00"/>
    <m/>
    <x v="4"/>
    <x v="0"/>
    <s v="240108"/>
    <n v="12.5"/>
    <s v="5"/>
    <n v="9.27"/>
    <n v="15.170000000000002"/>
    <n v="5.9000000000000021"/>
    <x v="0"/>
    <x v="4"/>
    <x v="6"/>
  </r>
  <r>
    <d v="2020-07-23T15:24:00"/>
    <m/>
    <x v="1"/>
    <x v="4"/>
    <s v="240502"/>
    <n v="8.5"/>
    <n v="0"/>
    <n v="18.27"/>
    <n v="23.17"/>
    <n v="4.9000000000000021"/>
    <x v="0"/>
    <x v="4"/>
    <x v="6"/>
  </r>
  <r>
    <d v="2020-07-30T00:00:00"/>
    <m/>
    <x v="3"/>
    <x v="4"/>
    <s v="CC0004"/>
    <n v="8.5"/>
    <n v="1.65"/>
    <n v="16.62"/>
    <n v="7.17"/>
    <n v="-9.4500000000000011"/>
    <x v="1"/>
    <x v="0"/>
    <x v="0"/>
  </r>
  <r>
    <d v="2020-07-27T00:00:00"/>
    <m/>
    <x v="0"/>
    <x v="5"/>
    <s v="240105"/>
    <n v="11"/>
    <s v="11"/>
    <n v="14.27"/>
    <n v="12.670000000000002"/>
    <n v="-1.5999999999999979"/>
    <x v="1"/>
    <x v="4"/>
    <x v="6"/>
  </r>
  <r>
    <d v="2020-07-30T00:00:00"/>
    <m/>
    <x v="2"/>
    <x v="3"/>
    <s v="240610"/>
    <n v="10.5"/>
    <n v="1.1499999999999999"/>
    <n v="20.12"/>
    <n v="9.1700000000000017"/>
    <n v="-10.95"/>
    <x v="1"/>
    <x v="4"/>
    <x v="6"/>
  </r>
  <r>
    <d v="2020-07-13T16:43:00"/>
    <m/>
    <x v="0"/>
    <x v="0"/>
    <s v="240502"/>
    <n v="11"/>
    <n v="3.6"/>
    <n v="10.67"/>
    <n v="12.670000000000002"/>
    <n v="2.0000000000000018"/>
    <x v="0"/>
    <x v="4"/>
    <x v="6"/>
  </r>
  <r>
    <d v="2020-07-02T12:09:00"/>
    <m/>
    <x v="0"/>
    <x v="3"/>
    <s v="CC0007"/>
    <n v="11.5"/>
    <n v="10.5"/>
    <n v="10.77"/>
    <n v="12.170000000000002"/>
    <n v="1.4000000000000021"/>
    <x v="0"/>
    <x v="0"/>
    <x v="0"/>
  </r>
  <r>
    <d v="2020-07-30T00:00:00"/>
    <m/>
    <x v="2"/>
    <x v="3"/>
    <s v="CC0006"/>
    <n v="11"/>
    <s v="11"/>
    <n v="10.27"/>
    <n v="8.6700000000000017"/>
    <n v="-1.5999999999999979"/>
    <x v="1"/>
    <x v="0"/>
    <x v="0"/>
  </r>
  <r>
    <d v="2020-07-22T12:15:00"/>
    <m/>
    <x v="0"/>
    <x v="3"/>
    <s v="240218"/>
    <n v="11"/>
    <n v="10.5"/>
    <n v="10.77"/>
    <n v="12.670000000000002"/>
    <n v="1.9000000000000021"/>
    <x v="0"/>
    <x v="4"/>
    <x v="6"/>
  </r>
  <r>
    <d v="2020-07-06T11:07:00"/>
    <m/>
    <x v="0"/>
    <x v="0"/>
    <s v="240608"/>
    <n v="12"/>
    <n v="3.6"/>
    <n v="10.67"/>
    <n v="11.670000000000002"/>
    <n v="1.0000000000000018"/>
    <x v="0"/>
    <x v="4"/>
    <x v="6"/>
  </r>
  <r>
    <d v="2020-07-30T00:00:00"/>
    <m/>
    <x v="4"/>
    <x v="2"/>
    <s v="240610"/>
    <n v="12.5"/>
    <n v="13.5"/>
    <n v="17.77"/>
    <n v="15.170000000000002"/>
    <n v="-2.5999999999999979"/>
    <x v="1"/>
    <x v="4"/>
    <x v="6"/>
  </r>
  <r>
    <d v="2020-07-30T00:00:00"/>
    <m/>
    <x v="1"/>
    <x v="1"/>
    <s v="CC0007"/>
    <n v="12"/>
    <s v="11"/>
    <n v="22.270000000000003"/>
    <n v="19.670000000000002"/>
    <n v="-2.6000000000000014"/>
    <x v="1"/>
    <x v="0"/>
    <x v="0"/>
  </r>
  <r>
    <d v="2020-07-08T17:57:00"/>
    <m/>
    <x v="1"/>
    <x v="3"/>
    <s v="CC0004"/>
    <n v="9.5"/>
    <n v="3.6"/>
    <n v="17.669999999999998"/>
    <n v="22.17"/>
    <n v="4.5000000000000036"/>
    <x v="0"/>
    <x v="0"/>
    <x v="0"/>
  </r>
  <r>
    <d v="2020-07-09T17:13:00"/>
    <m/>
    <x v="5"/>
    <x v="0"/>
    <s v="240218"/>
    <n v="7.6"/>
    <n v="3.6"/>
    <n v="10.67"/>
    <n v="4.07"/>
    <n v="-6.6"/>
    <x v="1"/>
    <x v="4"/>
    <x v="6"/>
  </r>
  <r>
    <d v="2020-07-30T00:00:00"/>
    <m/>
    <x v="4"/>
    <x v="2"/>
    <s v="TM0012"/>
    <n v="13.5"/>
    <s v="13"/>
    <n v="18.27"/>
    <n v="14.170000000000002"/>
    <n v="-4.0999999999999979"/>
    <x v="1"/>
    <x v="2"/>
    <x v="0"/>
  </r>
  <r>
    <d v="2020-07-30T00:00:00"/>
    <m/>
    <x v="3"/>
    <x v="4"/>
    <s v="240612"/>
    <n v="7.6"/>
    <n v="0"/>
    <n v="18.27"/>
    <n v="8.07"/>
    <n v="-10.199999999999999"/>
    <x v="1"/>
    <x v="4"/>
    <x v="6"/>
  </r>
  <r>
    <d v="2020-07-30T00:00:00"/>
    <m/>
    <x v="4"/>
    <x v="2"/>
    <s v="TM0007"/>
    <n v="12.5"/>
    <n v="13.5"/>
    <n v="17.77"/>
    <n v="15.170000000000002"/>
    <n v="-2.5999999999999979"/>
    <x v="1"/>
    <x v="2"/>
    <x v="0"/>
  </r>
  <r>
    <d v="2020-07-03T12:36:00"/>
    <m/>
    <x v="1"/>
    <x v="6"/>
    <s v="CC0006"/>
    <n v="12"/>
    <n v="11.5"/>
    <n v="19.77"/>
    <n v="19.670000000000002"/>
    <n v="-9.9999999999997868E-2"/>
    <x v="1"/>
    <x v="0"/>
    <x v="0"/>
  </r>
  <r>
    <d v="2020-07-30T00:00:00"/>
    <m/>
    <x v="3"/>
    <x v="4"/>
    <s v="CC0007"/>
    <n v="7.6"/>
    <n v="0"/>
    <n v="18.27"/>
    <n v="8.07"/>
    <n v="-10.199999999999999"/>
    <x v="1"/>
    <x v="0"/>
    <x v="0"/>
  </r>
  <r>
    <d v="2020-07-18T16:02:00"/>
    <m/>
    <x v="3"/>
    <x v="0"/>
    <s v="240411"/>
    <n v="8.51"/>
    <n v="5.51"/>
    <n v="8.76"/>
    <n v="7.16"/>
    <n v="-1.5999999999999996"/>
    <x v="1"/>
    <x v="4"/>
    <x v="6"/>
  </r>
  <r>
    <d v="2020-07-30T00:00:00"/>
    <m/>
    <x v="4"/>
    <x v="2"/>
    <s v="CC0005"/>
    <n v="13.5"/>
    <n v="13.5"/>
    <n v="17.77"/>
    <n v="14.170000000000002"/>
    <n v="-3.5999999999999979"/>
    <x v="1"/>
    <x v="0"/>
    <x v="0"/>
  </r>
  <r>
    <d v="2020-07-09T12:39:00"/>
    <m/>
    <x v="1"/>
    <x v="6"/>
    <s v="CC0003"/>
    <n v="12"/>
    <n v="11.5"/>
    <n v="19.77"/>
    <n v="19.670000000000002"/>
    <n v="-9.9999999999997868E-2"/>
    <x v="1"/>
    <x v="0"/>
    <x v="0"/>
  </r>
  <r>
    <d v="2020-07-31T00:00:00"/>
    <m/>
    <x v="4"/>
    <x v="5"/>
    <s v="240215"/>
    <n v="12.5"/>
    <s v="14"/>
    <n v="11.27"/>
    <n v="15.170000000000002"/>
    <n v="3.9000000000000021"/>
    <x v="0"/>
    <x v="4"/>
    <x v="6"/>
  </r>
  <r>
    <d v="2020-07-20T10:26:00"/>
    <m/>
    <x v="3"/>
    <x v="0"/>
    <s v="240502"/>
    <n v="8.51"/>
    <n v="3.6"/>
    <n v="10.67"/>
    <n v="7.16"/>
    <n v="-3.51"/>
    <x v="1"/>
    <x v="4"/>
    <x v="6"/>
  </r>
  <r>
    <d v="2020-07-30T00:00:00"/>
    <m/>
    <x v="1"/>
    <x v="1"/>
    <s v="TM0002"/>
    <n v="6"/>
    <s v="10"/>
    <n v="23.270000000000003"/>
    <n v="25.67"/>
    <n v="2.3999999999999986"/>
    <x v="0"/>
    <x v="2"/>
    <x v="0"/>
  </r>
  <r>
    <d v="2020-07-17T00:00:00"/>
    <m/>
    <x v="1"/>
    <x v="1"/>
    <s v="240506"/>
    <n v="3.6"/>
    <n v="3.6"/>
    <n v="29.67"/>
    <n v="28.07"/>
    <n v="-1.6000000000000014"/>
    <x v="1"/>
    <x v="4"/>
    <x v="6"/>
  </r>
  <r>
    <d v="2020-07-02T12:09:00"/>
    <m/>
    <x v="0"/>
    <x v="3"/>
    <s v="CC0007"/>
    <n v="11.5"/>
    <n v="10.5"/>
    <n v="10.77"/>
    <n v="12.170000000000002"/>
    <n v="1.4000000000000021"/>
    <x v="0"/>
    <x v="0"/>
    <x v="0"/>
  </r>
  <r>
    <d v="2020-07-15T12:02:00"/>
    <m/>
    <x v="4"/>
    <x v="5"/>
    <s v="240401"/>
    <n v="13.5"/>
    <n v="10.5"/>
    <n v="14.77"/>
    <n v="14.170000000000002"/>
    <n v="-0.59999999999999787"/>
    <x v="1"/>
    <x v="4"/>
    <x v="6"/>
  </r>
  <r>
    <d v="2020-07-30T00:00:00"/>
    <m/>
    <x v="2"/>
    <x v="3"/>
    <s v="TM0002"/>
    <n v="9.5"/>
    <n v="6.5"/>
    <n v="14.77"/>
    <n v="10.170000000000002"/>
    <n v="-4.5999999999999979"/>
    <x v="1"/>
    <x v="2"/>
    <x v="0"/>
  </r>
  <r>
    <d v="2020-07-30T00:00:00"/>
    <m/>
    <x v="1"/>
    <x v="1"/>
    <s v="TM0002"/>
    <n v="12"/>
    <n v="15.5"/>
    <n v="17.770000000000003"/>
    <n v="19.670000000000002"/>
    <n v="1.8999999999999986"/>
    <x v="0"/>
    <x v="2"/>
    <x v="0"/>
  </r>
  <r>
    <d v="2020-07-30T00:00:00"/>
    <m/>
    <x v="1"/>
    <x v="1"/>
    <s v="TM0013"/>
    <n v="9.5"/>
    <s v="14"/>
    <n v="19.270000000000003"/>
    <n v="22.17"/>
    <n v="2.8999999999999986"/>
    <x v="0"/>
    <x v="2"/>
    <x v="0"/>
  </r>
  <r>
    <d v="2020-07-30T00:00:00"/>
    <m/>
    <x v="4"/>
    <x v="2"/>
    <s v="TM0002"/>
    <n v="13.5"/>
    <n v="13.5"/>
    <n v="17.77"/>
    <n v="14.170000000000002"/>
    <n v="-3.5999999999999979"/>
    <x v="1"/>
    <x v="2"/>
    <x v="0"/>
  </r>
  <r>
    <d v="2020-07-30T00:00:00"/>
    <m/>
    <x v="1"/>
    <x v="1"/>
    <s v="TM0007"/>
    <n v="8.5"/>
    <s v="11"/>
    <n v="22.270000000000003"/>
    <n v="23.17"/>
    <n v="0.89999999999999858"/>
    <x v="0"/>
    <x v="2"/>
    <x v="0"/>
  </r>
  <r>
    <d v="2020-07-22T10:06:00"/>
    <m/>
    <x v="2"/>
    <x v="0"/>
    <s v="240816"/>
    <n v="14.5"/>
    <n v="3.6"/>
    <n v="10.67"/>
    <n v="5.1700000000000017"/>
    <n v="-5.4999999999999982"/>
    <x v="1"/>
    <x v="4"/>
    <x v="6"/>
  </r>
  <r>
    <d v="2020-07-05T00:00:00"/>
    <m/>
    <x v="1"/>
    <x v="1"/>
    <s v="240212"/>
    <n v="15.5"/>
    <n v="9.5"/>
    <n v="23.770000000000003"/>
    <n v="16.170000000000002"/>
    <n v="-7.6000000000000014"/>
    <x v="1"/>
    <x v="4"/>
    <x v="6"/>
  </r>
  <r>
    <d v="2020-07-30T00:00:00"/>
    <m/>
    <x v="5"/>
    <x v="0"/>
    <s v="CC0007"/>
    <n v="3.6"/>
    <n v="15.5"/>
    <n v="-1.2300000000000004"/>
    <n v="8.07"/>
    <n v="9.3000000000000007"/>
    <x v="0"/>
    <x v="0"/>
    <x v="0"/>
  </r>
  <r>
    <d v="2020-07-08T14:28:00"/>
    <m/>
    <x v="4"/>
    <x v="1"/>
    <s v="TM0012"/>
    <n v="14.6"/>
    <n v="9.5"/>
    <n v="23.770000000000003"/>
    <n v="13.070000000000002"/>
    <n v="-10.700000000000001"/>
    <x v="1"/>
    <x v="2"/>
    <x v="0"/>
  </r>
  <r>
    <d v="2020-07-30T00:00:00"/>
    <m/>
    <x v="4"/>
    <x v="2"/>
    <s v="TM0002"/>
    <n v="13.5"/>
    <s v="13"/>
    <n v="18.27"/>
    <n v="14.170000000000002"/>
    <n v="-4.0999999999999979"/>
    <x v="1"/>
    <x v="2"/>
    <x v="0"/>
  </r>
  <r>
    <d v="2020-07-09T11:54:00"/>
    <m/>
    <x v="3"/>
    <x v="1"/>
    <s v="240401"/>
    <n v="0"/>
    <n v="0"/>
    <n v="33.270000000000003"/>
    <n v="15.67"/>
    <n v="-17.600000000000001"/>
    <x v="1"/>
    <x v="4"/>
    <x v="6"/>
  </r>
  <r>
    <d v="2020-07-24T20:43:00"/>
    <m/>
    <x v="0"/>
    <x v="3"/>
    <s v="CC0004"/>
    <n v="12"/>
    <n v="10.5"/>
    <n v="10.77"/>
    <n v="11.670000000000002"/>
    <n v="0.90000000000000213"/>
    <x v="0"/>
    <x v="0"/>
    <x v="0"/>
  </r>
  <r>
    <d v="2020-07-29T20:37:00"/>
    <m/>
    <x v="0"/>
    <x v="0"/>
    <s v="240504"/>
    <n v="11"/>
    <n v="3.6"/>
    <n v="10.67"/>
    <n v="12.670000000000002"/>
    <n v="2.0000000000000018"/>
    <x v="0"/>
    <x v="4"/>
    <x v="6"/>
  </r>
  <r>
    <d v="2020-07-17T00:00:00"/>
    <m/>
    <x v="0"/>
    <x v="5"/>
    <s v="240812"/>
    <n v="14.01"/>
    <n v="12.5"/>
    <n v="12.77"/>
    <n v="9.6600000000000019"/>
    <n v="-3.1099999999999977"/>
    <x v="1"/>
    <x v="4"/>
    <x v="6"/>
  </r>
  <r>
    <d v="2020-07-15T09:23:00"/>
    <m/>
    <x v="0"/>
    <x v="2"/>
    <s v="TM0002"/>
    <n v="12.5"/>
    <n v="13.5"/>
    <n v="17.77"/>
    <n v="11.170000000000002"/>
    <n v="-6.5999999999999979"/>
    <x v="1"/>
    <x v="2"/>
    <x v="0"/>
  </r>
  <r>
    <d v="2020-07-30T00:00:00"/>
    <m/>
    <x v="4"/>
    <x v="2"/>
    <s v="240506"/>
    <n v="13.5"/>
    <n v="10.5"/>
    <n v="20.77"/>
    <n v="14.170000000000002"/>
    <n v="-6.5999999999999979"/>
    <x v="1"/>
    <x v="4"/>
    <x v="6"/>
  </r>
  <r>
    <d v="2020-07-30T00:00:00"/>
    <m/>
    <x v="0"/>
    <x v="5"/>
    <s v="TM0002"/>
    <n v="10"/>
    <n v="6.5"/>
    <n v="18.77"/>
    <n v="13.670000000000002"/>
    <n v="-5.0999999999999979"/>
    <x v="1"/>
    <x v="2"/>
    <x v="0"/>
  </r>
  <r>
    <d v="2020-07-30T00:00:00"/>
    <m/>
    <x v="4"/>
    <x v="2"/>
    <s v="TM0007"/>
    <n v="11.5"/>
    <n v="13.5"/>
    <n v="17.77"/>
    <n v="16.170000000000002"/>
    <n v="-1.5999999999999979"/>
    <x v="1"/>
    <x v="2"/>
    <x v="0"/>
  </r>
  <r>
    <d v="2020-07-24T00:00:00"/>
    <m/>
    <x v="1"/>
    <x v="1"/>
    <s v="CC0004"/>
    <n v="16.510000000000002"/>
    <s v="12"/>
    <n v="21.270000000000003"/>
    <n v="15.16"/>
    <n v="-6.110000000000003"/>
    <x v="1"/>
    <x v="0"/>
    <x v="0"/>
  </r>
  <r>
    <d v="2020-07-11T13:31:00"/>
    <m/>
    <x v="1"/>
    <x v="6"/>
    <s v="240502"/>
    <n v="10"/>
    <n v="12.5"/>
    <n v="18.77"/>
    <n v="21.67"/>
    <n v="2.9000000000000021"/>
    <x v="0"/>
    <x v="4"/>
    <x v="6"/>
  </r>
  <r>
    <d v="2020-07-30T00:00:00"/>
    <m/>
    <x v="3"/>
    <x v="4"/>
    <s v="TM0007"/>
    <n v="8.5"/>
    <n v="9.5"/>
    <n v="8.77"/>
    <n v="7.17"/>
    <n v="-1.5999999999999996"/>
    <x v="1"/>
    <x v="2"/>
    <x v="0"/>
  </r>
  <r>
    <d v="2020-07-09T18:28:00"/>
    <m/>
    <x v="1"/>
    <x v="2"/>
    <s v="CC0007"/>
    <n v="12"/>
    <s v="14"/>
    <n v="17.27"/>
    <n v="19.670000000000002"/>
    <n v="2.4000000000000021"/>
    <x v="0"/>
    <x v="0"/>
    <x v="0"/>
  </r>
  <r>
    <d v="2020-07-09T15:53:00"/>
    <m/>
    <x v="3"/>
    <x v="1"/>
    <s v="TM0013"/>
    <n v="0"/>
    <n v="0"/>
    <n v="33.270000000000003"/>
    <n v="15.67"/>
    <n v="-17.600000000000001"/>
    <x v="1"/>
    <x v="2"/>
    <x v="0"/>
  </r>
  <r>
    <d v="2020-07-03T09:25:00"/>
    <m/>
    <x v="1"/>
    <x v="0"/>
    <s v="CC0006"/>
    <n v="23.5"/>
    <n v="3.6"/>
    <n v="10.67"/>
    <n v="8.1700000000000017"/>
    <n v="-2.4999999999999982"/>
    <x v="1"/>
    <x v="0"/>
    <x v="0"/>
  </r>
  <r>
    <d v="2020-07-06T09:50:00"/>
    <m/>
    <x v="1"/>
    <x v="0"/>
    <s v="240108"/>
    <n v="23.5"/>
    <n v="3.6"/>
    <n v="10.67"/>
    <n v="8.1700000000000017"/>
    <n v="-2.4999999999999982"/>
    <x v="1"/>
    <x v="4"/>
    <x v="6"/>
  </r>
  <r>
    <d v="2020-07-26T20:22:00"/>
    <m/>
    <x v="1"/>
    <x v="5"/>
    <s v="240502"/>
    <n v="11"/>
    <n v="10.5"/>
    <n v="14.77"/>
    <n v="20.67"/>
    <n v="5.9000000000000021"/>
    <x v="0"/>
    <x v="4"/>
    <x v="6"/>
  </r>
  <r>
    <d v="2020-07-30T00:00:00"/>
    <m/>
    <x v="1"/>
    <x v="1"/>
    <s v="240112"/>
    <n v="3.6"/>
    <n v="2.5"/>
    <n v="30.770000000000003"/>
    <n v="28.07"/>
    <n v="-2.7000000000000028"/>
    <x v="1"/>
    <x v="4"/>
    <x v="6"/>
  </r>
  <r>
    <d v="2020-07-30T00:00:00"/>
    <m/>
    <x v="1"/>
    <x v="1"/>
    <s v="240610"/>
    <n v="9.5"/>
    <s v="6"/>
    <n v="27.270000000000003"/>
    <n v="22.17"/>
    <n v="-5.1000000000000014"/>
    <x v="1"/>
    <x v="4"/>
    <x v="6"/>
  </r>
  <r>
    <d v="2020-07-16T16:37:00"/>
    <m/>
    <x v="2"/>
    <x v="4"/>
    <s v="240611"/>
    <n v="11.51"/>
    <n v="8.51"/>
    <n v="9.76"/>
    <n v="8.1600000000000019"/>
    <n v="-1.5999999999999979"/>
    <x v="1"/>
    <x v="4"/>
    <x v="6"/>
  </r>
  <r>
    <d v="2020-07-16T11:31:00"/>
    <m/>
    <x v="3"/>
    <x v="1"/>
    <s v="240103"/>
    <n v="3.6"/>
    <s v="5"/>
    <n v="28.270000000000003"/>
    <n v="12.07"/>
    <n v="-16.200000000000003"/>
    <x v="1"/>
    <x v="4"/>
    <x v="6"/>
  </r>
  <r>
    <d v="2020-07-05T12:57:00"/>
    <m/>
    <x v="1"/>
    <x v="0"/>
    <s v="240103"/>
    <n v="5"/>
    <s v="6"/>
    <n v="8.27"/>
    <n v="26.67"/>
    <n v="18.400000000000002"/>
    <x v="0"/>
    <x v="4"/>
    <x v="6"/>
  </r>
  <r>
    <d v="2020-07-23T20:42:00"/>
    <m/>
    <x v="2"/>
    <x v="0"/>
    <s v="240105"/>
    <n v="14.5"/>
    <n v="3.6"/>
    <n v="10.67"/>
    <n v="5.1700000000000017"/>
    <n v="-5.4999999999999982"/>
    <x v="1"/>
    <x v="4"/>
    <x v="6"/>
  </r>
  <r>
    <d v="2020-07-20T14:21:00"/>
    <m/>
    <x v="3"/>
    <x v="3"/>
    <s v="CC0005"/>
    <n v="8.51"/>
    <n v="10.5"/>
    <n v="10.77"/>
    <n v="7.16"/>
    <n v="-3.6099999999999994"/>
    <x v="1"/>
    <x v="0"/>
    <x v="0"/>
  </r>
  <r>
    <d v="2020-07-20T11:20:00"/>
    <m/>
    <x v="2"/>
    <x v="5"/>
    <s v="TM0007"/>
    <n v="11"/>
    <s v="11"/>
    <n v="14.27"/>
    <n v="8.6700000000000017"/>
    <n v="-5.5999999999999979"/>
    <x v="1"/>
    <x v="2"/>
    <x v="0"/>
  </r>
  <r>
    <d v="2020-07-09T17:08:00"/>
    <m/>
    <x v="0"/>
    <x v="0"/>
    <s v="CC0003"/>
    <n v="12"/>
    <s v="5"/>
    <n v="9.27"/>
    <n v="11.670000000000002"/>
    <n v="2.4000000000000021"/>
    <x v="0"/>
    <x v="0"/>
    <x v="0"/>
  </r>
  <r>
    <d v="2020-07-15T12:10:00"/>
    <m/>
    <x v="0"/>
    <x v="0"/>
    <s v="CC0005"/>
    <n v="11"/>
    <n v="3.6"/>
    <n v="10.67"/>
    <n v="12.670000000000002"/>
    <n v="2.0000000000000018"/>
    <x v="0"/>
    <x v="0"/>
    <x v="0"/>
  </r>
  <r>
    <d v="2020-07-25T00:00:00"/>
    <m/>
    <x v="1"/>
    <x v="1"/>
    <s v="240220"/>
    <n v="16.510000000000002"/>
    <s v="13"/>
    <n v="20.270000000000003"/>
    <n v="15.16"/>
    <n v="-5.110000000000003"/>
    <x v="1"/>
    <x v="4"/>
    <x v="6"/>
  </r>
  <r>
    <d v="2020-07-16T13:50:00"/>
    <m/>
    <x v="4"/>
    <x v="3"/>
    <s v="CC0004"/>
    <n v="13.5"/>
    <n v="3.6"/>
    <n v="17.669999999999998"/>
    <n v="14.170000000000002"/>
    <n v="-3.4999999999999964"/>
    <x v="1"/>
    <x v="0"/>
    <x v="0"/>
  </r>
  <r>
    <d v="2020-07-30T00:00:00"/>
    <m/>
    <x v="3"/>
    <x v="4"/>
    <s v="240604"/>
    <n v="7.6"/>
    <n v="7.6"/>
    <n v="10.67"/>
    <n v="8.07"/>
    <n v="-2.5999999999999996"/>
    <x v="1"/>
    <x v="4"/>
    <x v="6"/>
  </r>
  <r>
    <d v="2020-07-10T00:00:00"/>
    <m/>
    <x v="6"/>
    <x v="6"/>
    <s v="240610"/>
    <n v="12"/>
    <s v="12"/>
    <n v="19.27"/>
    <n v="17.670000000000002"/>
    <n v="-1.5999999999999979"/>
    <x v="1"/>
    <x v="4"/>
    <x v="6"/>
  </r>
  <r>
    <d v="2020-07-25T14:18:00"/>
    <m/>
    <x v="0"/>
    <x v="3"/>
    <s v="CC0003"/>
    <n v="12"/>
    <n v="9.5"/>
    <n v="11.77"/>
    <n v="11.670000000000002"/>
    <n v="-9.9999999999997868E-2"/>
    <x v="1"/>
    <x v="0"/>
    <x v="0"/>
  </r>
  <r>
    <d v="2020-07-29T15:05:00"/>
    <m/>
    <x v="5"/>
    <x v="1"/>
    <s v="240412"/>
    <n v="3.6"/>
    <s v="11"/>
    <n v="22.270000000000003"/>
    <n v="8.07"/>
    <n v="-14.200000000000003"/>
    <x v="1"/>
    <x v="4"/>
    <x v="6"/>
  </r>
  <r>
    <d v="2020-07-31T00:00:00"/>
    <m/>
    <x v="1"/>
    <x v="1"/>
    <s v="240610"/>
    <n v="3.6"/>
    <n v="3.6"/>
    <n v="29.67"/>
    <n v="28.07"/>
    <n v="-1.6000000000000014"/>
    <x v="1"/>
    <x v="4"/>
    <x v="6"/>
  </r>
  <r>
    <d v="2020-07-30T00:00:00"/>
    <m/>
    <x v="3"/>
    <x v="4"/>
    <s v="CC0003"/>
    <n v="6.5"/>
    <s v="10"/>
    <n v="8.27"/>
    <n v="9.17"/>
    <n v="0.90000000000000036"/>
    <x v="0"/>
    <x v="0"/>
    <x v="0"/>
  </r>
  <r>
    <d v="2020-07-31T00:00:00"/>
    <m/>
    <x v="1"/>
    <x v="5"/>
    <s v="CC0007"/>
    <n v="12"/>
    <n v="10.5"/>
    <n v="14.77"/>
    <n v="19.670000000000002"/>
    <n v="4.9000000000000021"/>
    <x v="0"/>
    <x v="0"/>
    <x v="0"/>
  </r>
  <r>
    <d v="2020-07-01T12:59:00"/>
    <m/>
    <x v="2"/>
    <x v="5"/>
    <s v="240220"/>
    <n v="14.5"/>
    <n v="11.5"/>
    <n v="13.77"/>
    <n v="5.1700000000000017"/>
    <n v="-8.5999999999999979"/>
    <x v="1"/>
    <x v="4"/>
    <x v="6"/>
  </r>
  <r>
    <d v="2020-07-10T11:38:00"/>
    <m/>
    <x v="5"/>
    <x v="0"/>
    <s v="240108"/>
    <n v="7"/>
    <n v="3.6"/>
    <n v="10.67"/>
    <n v="4.67"/>
    <n v="-6"/>
    <x v="1"/>
    <x v="4"/>
    <x v="6"/>
  </r>
  <r>
    <d v="2020-07-30T00:00:00"/>
    <m/>
    <x v="4"/>
    <x v="2"/>
    <s v="TM0012"/>
    <n v="13.5"/>
    <s v="12"/>
    <n v="19.27"/>
    <n v="14.170000000000002"/>
    <n v="-5.0999999999999979"/>
    <x v="1"/>
    <x v="2"/>
    <x v="0"/>
  </r>
  <r>
    <d v="2020-07-30T00:00:00"/>
    <m/>
    <x v="2"/>
    <x v="3"/>
    <s v="240401"/>
    <n v="11"/>
    <n v="0"/>
    <n v="21.27"/>
    <n v="8.6700000000000017"/>
    <n v="-12.599999999999998"/>
    <x v="1"/>
    <x v="4"/>
    <x v="6"/>
  </r>
  <r>
    <d v="2020-07-03T09:27:00"/>
    <m/>
    <x v="3"/>
    <x v="0"/>
    <s v="CC0006"/>
    <n v="8.5"/>
    <s v="5"/>
    <n v="9.27"/>
    <n v="7.17"/>
    <n v="-2.0999999999999996"/>
    <x v="1"/>
    <x v="0"/>
    <x v="0"/>
  </r>
  <r>
    <d v="2020-07-12T18:33:00"/>
    <m/>
    <x v="5"/>
    <x v="0"/>
    <s v="240401"/>
    <n v="7.6"/>
    <n v="3.6"/>
    <n v="10.67"/>
    <n v="4.07"/>
    <n v="-6.6"/>
    <x v="1"/>
    <x v="4"/>
    <x v="6"/>
  </r>
  <r>
    <d v="2020-07-16T14:16:00"/>
    <m/>
    <x v="0"/>
    <x v="0"/>
    <s v="240218"/>
    <n v="11"/>
    <n v="3.6"/>
    <n v="10.67"/>
    <n v="12.670000000000002"/>
    <n v="2.0000000000000018"/>
    <x v="0"/>
    <x v="4"/>
    <x v="6"/>
  </r>
  <r>
    <d v="2020-07-31T00:00:00"/>
    <m/>
    <x v="1"/>
    <x v="1"/>
    <s v="CC0007"/>
    <n v="16.5"/>
    <s v="11"/>
    <n v="22.270000000000003"/>
    <n v="15.170000000000002"/>
    <n v="-7.1000000000000014"/>
    <x v="1"/>
    <x v="0"/>
    <x v="0"/>
  </r>
  <r>
    <d v="2020-07-30T00:00:00"/>
    <m/>
    <x v="1"/>
    <x v="1"/>
    <s v="TM0002"/>
    <n v="9.5"/>
    <s v="13"/>
    <n v="20.270000000000003"/>
    <n v="22.17"/>
    <n v="1.8999999999999986"/>
    <x v="0"/>
    <x v="2"/>
    <x v="0"/>
  </r>
  <r>
    <d v="2020-07-30T00:00:00"/>
    <m/>
    <x v="1"/>
    <x v="1"/>
    <s v="CC0005"/>
    <n v="8.5"/>
    <n v="15.5"/>
    <n v="17.770000000000003"/>
    <n v="23.17"/>
    <n v="5.3999999999999986"/>
    <x v="0"/>
    <x v="0"/>
    <x v="0"/>
  </r>
  <r>
    <d v="2020-07-23T10:41:00"/>
    <m/>
    <x v="0"/>
    <x v="0"/>
    <s v="240216"/>
    <n v="11"/>
    <n v="3.6"/>
    <n v="10.67"/>
    <n v="12.670000000000002"/>
    <n v="2.0000000000000018"/>
    <x v="0"/>
    <x v="4"/>
    <x v="6"/>
  </r>
  <r>
    <d v="2020-07-31T00:00:00"/>
    <m/>
    <x v="5"/>
    <x v="0"/>
    <s v="240608"/>
    <n v="6.5"/>
    <n v="3.6"/>
    <n v="10.67"/>
    <n v="5.17"/>
    <n v="-5.5"/>
    <x v="1"/>
    <x v="4"/>
    <x v="6"/>
  </r>
  <r>
    <d v="2020-07-22T09:24:00"/>
    <m/>
    <x v="4"/>
    <x v="5"/>
    <s v="240809"/>
    <n v="13.5"/>
    <s v="11"/>
    <n v="14.27"/>
    <n v="14.170000000000002"/>
    <n v="-9.9999999999997868E-2"/>
    <x v="1"/>
    <x v="4"/>
    <x v="6"/>
  </r>
  <r>
    <d v="2020-07-16T14:31:00"/>
    <m/>
    <x v="0"/>
    <x v="4"/>
    <s v="240809"/>
    <n v="11"/>
    <n v="3.6"/>
    <n v="14.67"/>
    <n v="12.670000000000002"/>
    <n v="-1.9999999999999982"/>
    <x v="1"/>
    <x v="4"/>
    <x v="6"/>
  </r>
  <r>
    <d v="2020-07-30T00:00:00"/>
    <m/>
    <x v="6"/>
    <x v="6"/>
    <s v="TM0007"/>
    <n v="12"/>
    <s v="8"/>
    <n v="23.27"/>
    <n v="17.670000000000002"/>
    <n v="-5.5999999999999979"/>
    <x v="1"/>
    <x v="2"/>
    <x v="0"/>
  </r>
  <r>
    <d v="2020-07-30T00:00:00"/>
    <m/>
    <x v="1"/>
    <x v="1"/>
    <s v="TM0002"/>
    <n v="11"/>
    <n v="15.5"/>
    <n v="17.770000000000003"/>
    <n v="20.67"/>
    <n v="2.8999999999999986"/>
    <x v="0"/>
    <x v="2"/>
    <x v="0"/>
  </r>
  <r>
    <d v="2020-07-30T00:00:00"/>
    <m/>
    <x v="1"/>
    <x v="1"/>
    <s v="TM0007"/>
    <n v="6"/>
    <s v="5"/>
    <n v="28.270000000000003"/>
    <n v="25.67"/>
    <n v="-2.6000000000000014"/>
    <x v="1"/>
    <x v="2"/>
    <x v="0"/>
  </r>
  <r>
    <d v="2020-07-16T10:24:00"/>
    <m/>
    <x v="2"/>
    <x v="0"/>
    <s v="240816"/>
    <n v="14.5"/>
    <n v="3.6"/>
    <n v="10.67"/>
    <n v="5.1700000000000017"/>
    <n v="-5.4999999999999982"/>
    <x v="1"/>
    <x v="4"/>
    <x v="6"/>
  </r>
  <r>
    <d v="2020-07-04T20:02:00"/>
    <m/>
    <x v="1"/>
    <x v="3"/>
    <s v="240401"/>
    <n v="23.5"/>
    <s v="5"/>
    <n v="16.27"/>
    <n v="8.1700000000000017"/>
    <n v="-8.0999999999999979"/>
    <x v="1"/>
    <x v="4"/>
    <x v="6"/>
  </r>
  <r>
    <d v="2020-07-30T00:00:00"/>
    <m/>
    <x v="4"/>
    <x v="2"/>
    <s v="TM0002"/>
    <n v="13.5"/>
    <n v="13.5"/>
    <n v="17.77"/>
    <n v="14.170000000000002"/>
    <n v="-3.5999999999999979"/>
    <x v="1"/>
    <x v="2"/>
    <x v="0"/>
  </r>
  <r>
    <d v="2020-07-30T00:00:00"/>
    <m/>
    <x v="2"/>
    <x v="3"/>
    <s v="CC0005"/>
    <n v="10.5"/>
    <n v="0"/>
    <n v="21.27"/>
    <n v="9.1700000000000017"/>
    <n v="-12.099999999999998"/>
    <x v="1"/>
    <x v="0"/>
    <x v="0"/>
  </r>
  <r>
    <d v="2020-07-16T14:22:00"/>
    <m/>
    <x v="4"/>
    <x v="5"/>
    <s v="CC0003"/>
    <n v="0"/>
    <n v="0"/>
    <n v="25.27"/>
    <n v="27.67"/>
    <n v="2.4000000000000021"/>
    <x v="0"/>
    <x v="0"/>
    <x v="0"/>
  </r>
  <r>
    <d v="2020-07-30T00:00:00"/>
    <m/>
    <x v="4"/>
    <x v="2"/>
    <s v="CC0007"/>
    <n v="12.5"/>
    <n v="4.0942999999999996"/>
    <n v="27.175699999999999"/>
    <n v="15.170000000000002"/>
    <n v="-12.005699999999997"/>
    <x v="1"/>
    <x v="0"/>
    <x v="0"/>
  </r>
  <r>
    <d v="2020-07-30T00:00:00"/>
    <m/>
    <x v="5"/>
    <x v="0"/>
    <s v="240504"/>
    <n v="0"/>
    <n v="0"/>
    <n v="14.27"/>
    <n v="11.67"/>
    <n v="-2.5999999999999996"/>
    <x v="1"/>
    <x v="4"/>
    <x v="6"/>
  </r>
  <r>
    <d v="2020-07-26T17:16:00"/>
    <m/>
    <x v="5"/>
    <x v="3"/>
    <s v="240401"/>
    <n v="7.6"/>
    <n v="10.5"/>
    <n v="10.77"/>
    <n v="4.07"/>
    <n v="-6.6999999999999993"/>
    <x v="1"/>
    <x v="4"/>
    <x v="6"/>
  </r>
  <r>
    <d v="2020-07-08T12:38:00"/>
    <m/>
    <x v="0"/>
    <x v="1"/>
    <s v="CC0003"/>
    <n v="12.5"/>
    <s v="12"/>
    <n v="21.270000000000003"/>
    <n v="11.170000000000002"/>
    <n v="-10.100000000000001"/>
    <x v="1"/>
    <x v="0"/>
    <x v="0"/>
  </r>
  <r>
    <d v="2020-07-28T13:31:00"/>
    <m/>
    <x v="0"/>
    <x v="3"/>
    <s v="CC0003"/>
    <n v="12"/>
    <n v="10.5"/>
    <n v="10.77"/>
    <n v="11.670000000000002"/>
    <n v="0.90000000000000213"/>
    <x v="0"/>
    <x v="0"/>
    <x v="0"/>
  </r>
  <r>
    <d v="2020-07-05T09:23:00"/>
    <m/>
    <x v="2"/>
    <x v="5"/>
    <s v="TM0007"/>
    <n v="11"/>
    <n v="10.5"/>
    <n v="14.77"/>
    <n v="8.6700000000000017"/>
    <n v="-6.0999999999999979"/>
    <x v="1"/>
    <x v="2"/>
    <x v="0"/>
  </r>
  <r>
    <d v="2020-07-26T17:16:00"/>
    <m/>
    <x v="5"/>
    <x v="3"/>
    <s v="240401"/>
    <n v="7.6"/>
    <n v="10.5"/>
    <n v="10.77"/>
    <n v="4.07"/>
    <n v="-6.6999999999999993"/>
    <x v="1"/>
    <x v="4"/>
    <x v="6"/>
  </r>
  <r>
    <d v="2020-07-30T00:00:00"/>
    <m/>
    <x v="0"/>
    <x v="5"/>
    <s v="CC0005"/>
    <n v="11"/>
    <n v="10.5"/>
    <n v="14.77"/>
    <n v="12.670000000000002"/>
    <n v="-2.0999999999999979"/>
    <x v="1"/>
    <x v="0"/>
    <x v="0"/>
  </r>
  <r>
    <d v="2020-07-05T10:49:00"/>
    <m/>
    <x v="0"/>
    <x v="3"/>
    <s v="CC0003"/>
    <n v="12"/>
    <n v="9.5"/>
    <n v="11.77"/>
    <n v="11.670000000000002"/>
    <n v="-9.9999999999997868E-2"/>
    <x v="1"/>
    <x v="0"/>
    <x v="0"/>
  </r>
  <r>
    <d v="2020-07-04T11:12:00"/>
    <m/>
    <x v="3"/>
    <x v="0"/>
    <s v="240812"/>
    <n v="8.51"/>
    <n v="5.5"/>
    <n v="8.77"/>
    <n v="7.16"/>
    <n v="-1.6099999999999994"/>
    <x v="1"/>
    <x v="4"/>
    <x v="6"/>
  </r>
  <r>
    <d v="2020-07-30T00:00:00"/>
    <m/>
    <x v="4"/>
    <x v="2"/>
    <s v="CC0004"/>
    <n v="14.6"/>
    <s v="11"/>
    <n v="20.27"/>
    <n v="13.070000000000002"/>
    <n v="-7.1999999999999975"/>
    <x v="1"/>
    <x v="0"/>
    <x v="0"/>
  </r>
  <r>
    <d v="2020-07-29T09:21:00"/>
    <m/>
    <x v="3"/>
    <x v="0"/>
    <s v="CC0005"/>
    <n v="7.5"/>
    <n v="3.6"/>
    <n v="10.67"/>
    <n v="8.17"/>
    <n v="-2.5"/>
    <x v="1"/>
    <x v="0"/>
    <x v="0"/>
  </r>
  <r>
    <d v="2020-07-30T00:00:00"/>
    <m/>
    <x v="4"/>
    <x v="2"/>
    <s v="TM0002"/>
    <n v="12.5"/>
    <n v="13.5"/>
    <n v="17.77"/>
    <n v="15.170000000000002"/>
    <n v="-2.5999999999999979"/>
    <x v="1"/>
    <x v="2"/>
    <x v="0"/>
  </r>
  <r>
    <d v="2020-07-30T00:00:00"/>
    <m/>
    <x v="1"/>
    <x v="1"/>
    <s v="240608"/>
    <n v="23.5"/>
    <n v="10.5"/>
    <n v="22.770000000000003"/>
    <n v="8.1700000000000017"/>
    <n v="-14.600000000000001"/>
    <x v="1"/>
    <x v="4"/>
    <x v="6"/>
  </r>
  <r>
    <d v="2020-07-30T00:00:00"/>
    <m/>
    <x v="1"/>
    <x v="1"/>
    <s v="TM0013"/>
    <n v="6"/>
    <s v="13"/>
    <n v="20.270000000000003"/>
    <n v="25.67"/>
    <n v="5.3999999999999986"/>
    <x v="0"/>
    <x v="2"/>
    <x v="0"/>
  </r>
  <r>
    <d v="2020-07-30T00:00:00"/>
    <m/>
    <x v="3"/>
    <x v="4"/>
    <s v="240704"/>
    <n v="7.6"/>
    <n v="7.6"/>
    <n v="10.67"/>
    <n v="8.07"/>
    <n v="-2.5999999999999996"/>
    <x v="1"/>
    <x v="4"/>
    <x v="6"/>
  </r>
  <r>
    <d v="2020-07-30T00:00:00"/>
    <m/>
    <x v="0"/>
    <x v="5"/>
    <s v="TM0007"/>
    <n v="11"/>
    <n v="1.5"/>
    <n v="23.77"/>
    <n v="12.670000000000002"/>
    <n v="-11.099999999999998"/>
    <x v="1"/>
    <x v="2"/>
    <x v="0"/>
  </r>
  <r>
    <d v="2020-07-29T14:32:00"/>
    <m/>
    <x v="0"/>
    <x v="0"/>
    <s v="CC0006"/>
    <n v="11"/>
    <n v="3.6"/>
    <n v="10.67"/>
    <n v="12.670000000000002"/>
    <n v="2.0000000000000018"/>
    <x v="0"/>
    <x v="0"/>
    <x v="0"/>
  </r>
  <r>
    <d v="2020-07-03T14:30:00"/>
    <m/>
    <x v="3"/>
    <x v="0"/>
    <s v="1E0148"/>
    <n v="9.01"/>
    <s v="5"/>
    <n v="9.27"/>
    <n v="6.66"/>
    <n v="-2.6099999999999994"/>
    <x v="1"/>
    <x v="2"/>
    <x v="0"/>
  </r>
  <r>
    <d v="2020-07-09T15:40:00"/>
    <m/>
    <x v="1"/>
    <x v="0"/>
    <s v="CC0003"/>
    <n v="12"/>
    <n v="3.6"/>
    <n v="10.67"/>
    <n v="19.670000000000002"/>
    <n v="9.0000000000000018"/>
    <x v="0"/>
    <x v="0"/>
    <x v="0"/>
  </r>
  <r>
    <d v="2020-07-30T00:00:00"/>
    <m/>
    <x v="3"/>
    <x v="4"/>
    <s v="TM0013"/>
    <n v="8.51"/>
    <s v="11"/>
    <n v="7.27"/>
    <n v="7.16"/>
    <n v="-0.10999999999999943"/>
    <x v="1"/>
    <x v="2"/>
    <x v="0"/>
  </r>
  <r>
    <d v="2020-07-10T00:00:00"/>
    <m/>
    <x v="2"/>
    <x v="3"/>
    <s v="240108"/>
    <n v="14.5"/>
    <n v="10.5"/>
    <n v="10.77"/>
    <n v="5.1700000000000017"/>
    <n v="-5.5999999999999979"/>
    <x v="1"/>
    <x v="4"/>
    <x v="6"/>
  </r>
  <r>
    <d v="2020-07-20T11:21:00"/>
    <m/>
    <x v="6"/>
    <x v="5"/>
    <s v="240814"/>
    <n v="12"/>
    <n v="11.5"/>
    <n v="13.77"/>
    <n v="17.670000000000002"/>
    <n v="3.9000000000000021"/>
    <x v="0"/>
    <x v="4"/>
    <x v="6"/>
  </r>
  <r>
    <d v="2020-07-20T11:01:00"/>
    <m/>
    <x v="5"/>
    <x v="4"/>
    <s v="240613"/>
    <n v="5.51"/>
    <s v="8"/>
    <n v="10.27"/>
    <n v="6.16"/>
    <n v="-4.1099999999999994"/>
    <x v="1"/>
    <x v="4"/>
    <x v="6"/>
  </r>
  <r>
    <d v="2020-07-23T11:45:00"/>
    <m/>
    <x v="2"/>
    <x v="0"/>
    <s v="240812"/>
    <n v="14.5"/>
    <n v="3.6"/>
    <n v="10.67"/>
    <n v="5.1700000000000017"/>
    <n v="-5.4999999999999982"/>
    <x v="1"/>
    <x v="4"/>
    <x v="6"/>
  </r>
  <r>
    <d v="2020-07-30T00:00:00"/>
    <m/>
    <x v="0"/>
    <x v="5"/>
    <s v="TM0007"/>
    <n v="11"/>
    <s v="13"/>
    <n v="12.27"/>
    <n v="12.670000000000002"/>
    <n v="0.40000000000000213"/>
    <x v="0"/>
    <x v="2"/>
    <x v="0"/>
  </r>
  <r>
    <d v="2020-07-11T09:59:00"/>
    <m/>
    <x v="1"/>
    <x v="0"/>
    <s v="240108"/>
    <n v="23.5"/>
    <n v="3.6"/>
    <n v="10.67"/>
    <n v="8.1700000000000017"/>
    <n v="-2.4999999999999982"/>
    <x v="1"/>
    <x v="4"/>
    <x v="6"/>
  </r>
  <r>
    <d v="2020-07-30T00:00:00"/>
    <m/>
    <x v="3"/>
    <x v="4"/>
    <s v="CC0007"/>
    <n v="8.51"/>
    <n v="0"/>
    <n v="18.27"/>
    <n v="7.16"/>
    <n v="-11.11"/>
    <x v="1"/>
    <x v="0"/>
    <x v="0"/>
  </r>
  <r>
    <d v="2020-07-04T00:00:00"/>
    <m/>
    <x v="2"/>
    <x v="3"/>
    <s v="CC0004"/>
    <n v="10.5"/>
    <n v="10.5"/>
    <n v="10.77"/>
    <n v="9.1700000000000017"/>
    <n v="-1.5999999999999979"/>
    <x v="1"/>
    <x v="0"/>
    <x v="0"/>
  </r>
  <r>
    <d v="2020-07-29T11:30:00"/>
    <m/>
    <x v="0"/>
    <x v="0"/>
    <s v="CC0005"/>
    <n v="12"/>
    <n v="3.6"/>
    <n v="10.67"/>
    <n v="11.670000000000002"/>
    <n v="1.0000000000000018"/>
    <x v="0"/>
    <x v="0"/>
    <x v="0"/>
  </r>
  <r>
    <d v="2020-07-31T00:00:00"/>
    <m/>
    <x v="2"/>
    <x v="2"/>
    <s v="240812"/>
    <n v="11.51"/>
    <n v="12.5"/>
    <n v="18.77"/>
    <n v="8.1600000000000019"/>
    <n v="-10.609999999999998"/>
    <x v="1"/>
    <x v="4"/>
    <x v="6"/>
  </r>
  <r>
    <d v="2020-07-29T16:52:00"/>
    <m/>
    <x v="1"/>
    <x v="6"/>
    <s v="CC0005"/>
    <n v="8.5"/>
    <n v="11.5"/>
    <n v="19.77"/>
    <n v="23.17"/>
    <n v="3.4000000000000021"/>
    <x v="0"/>
    <x v="0"/>
    <x v="0"/>
  </r>
  <r>
    <d v="2020-07-23T11:22:00"/>
    <m/>
    <x v="1"/>
    <x v="6"/>
    <s v="CC0006"/>
    <n v="12"/>
    <n v="11.5"/>
    <n v="19.77"/>
    <n v="19.670000000000002"/>
    <n v="-9.9999999999997868E-2"/>
    <x v="1"/>
    <x v="0"/>
    <x v="0"/>
  </r>
  <r>
    <d v="2020-07-22T17:13:00"/>
    <m/>
    <x v="5"/>
    <x v="0"/>
    <s v="240105"/>
    <n v="7"/>
    <n v="3.6"/>
    <n v="10.67"/>
    <n v="4.67"/>
    <n v="-6"/>
    <x v="1"/>
    <x v="4"/>
    <x v="6"/>
  </r>
  <r>
    <d v="2020-07-02T17:05:00"/>
    <m/>
    <x v="0"/>
    <x v="0"/>
    <s v="CC0007"/>
    <n v="11.5"/>
    <n v="3.6"/>
    <n v="10.67"/>
    <n v="12.170000000000002"/>
    <n v="1.5000000000000018"/>
    <x v="0"/>
    <x v="0"/>
    <x v="0"/>
  </r>
  <r>
    <d v="2020-07-30T00:00:00"/>
    <m/>
    <x v="6"/>
    <x v="6"/>
    <s v="240602"/>
    <n v="12"/>
    <s v="11"/>
    <n v="20.27"/>
    <n v="17.670000000000002"/>
    <n v="-2.5999999999999979"/>
    <x v="1"/>
    <x v="4"/>
    <x v="6"/>
  </r>
  <r>
    <d v="2020-07-30T00:00:00"/>
    <m/>
    <x v="4"/>
    <x v="2"/>
    <s v="240802"/>
    <n v="12.5"/>
    <n v="12.5"/>
    <n v="18.77"/>
    <n v="15.170000000000002"/>
    <n v="-3.5999999999999979"/>
    <x v="1"/>
    <x v="4"/>
    <x v="6"/>
  </r>
  <r>
    <d v="2020-07-23T00:00:00"/>
    <m/>
    <x v="1"/>
    <x v="1"/>
    <s v="240605"/>
    <n v="16.510000000000002"/>
    <s v="12"/>
    <n v="21.270000000000003"/>
    <n v="15.16"/>
    <n v="-6.110000000000003"/>
    <x v="1"/>
    <x v="4"/>
    <x v="6"/>
  </r>
  <r>
    <d v="2020-07-30T00:00:00"/>
    <m/>
    <x v="4"/>
    <x v="2"/>
    <s v="240812"/>
    <n v="14"/>
    <s v="14"/>
    <n v="17.27"/>
    <n v="13.670000000000002"/>
    <n v="-3.5999999999999979"/>
    <x v="1"/>
    <x v="4"/>
    <x v="6"/>
  </r>
  <r>
    <d v="2020-07-30T00:00:00"/>
    <m/>
    <x v="2"/>
    <x v="3"/>
    <s v="240218"/>
    <n v="9.5"/>
    <n v="0"/>
    <n v="21.27"/>
    <n v="10.170000000000002"/>
    <n v="-11.099999999999998"/>
    <x v="1"/>
    <x v="4"/>
    <x v="6"/>
  </r>
  <r>
    <d v="2020-07-08T10:48:00"/>
    <m/>
    <x v="0"/>
    <x v="6"/>
    <s v="TM0012"/>
    <n v="12.5"/>
    <s v="13"/>
    <n v="18.27"/>
    <n v="11.170000000000002"/>
    <n v="-7.0999999999999979"/>
    <x v="1"/>
    <x v="2"/>
    <x v="0"/>
  </r>
  <r>
    <d v="2020-07-15T18:22:00"/>
    <m/>
    <x v="3"/>
    <x v="0"/>
    <s v="240502"/>
    <n v="3.6"/>
    <n v="3.6"/>
    <n v="10.67"/>
    <n v="12.07"/>
    <n v="1.4000000000000004"/>
    <x v="0"/>
    <x v="4"/>
    <x v="6"/>
  </r>
  <r>
    <d v="2020-07-30T00:00:00"/>
    <m/>
    <x v="2"/>
    <x v="3"/>
    <s v="TM0013"/>
    <n v="10.5"/>
    <s v="13"/>
    <n v="8.27"/>
    <n v="9.1700000000000017"/>
    <n v="0.90000000000000213"/>
    <x v="0"/>
    <x v="2"/>
    <x v="0"/>
  </r>
  <r>
    <d v="2020-07-09T12:04:00"/>
    <m/>
    <x v="0"/>
    <x v="6"/>
    <s v="TM0002"/>
    <n v="12.5"/>
    <s v="12"/>
    <n v="19.27"/>
    <n v="11.170000000000002"/>
    <n v="-8.0999999999999979"/>
    <x v="1"/>
    <x v="2"/>
    <x v="0"/>
  </r>
  <r>
    <d v="2020-07-30T00:00:00"/>
    <m/>
    <x v="4"/>
    <x v="2"/>
    <s v="TM0013"/>
    <n v="13.5"/>
    <n v="13.5"/>
    <n v="17.77"/>
    <n v="14.170000000000002"/>
    <n v="-3.5999999999999979"/>
    <x v="1"/>
    <x v="2"/>
    <x v="0"/>
  </r>
  <r>
    <d v="2020-07-31T00:00:00"/>
    <m/>
    <x v="3"/>
    <x v="0"/>
    <s v="240108"/>
    <n v="7.5"/>
    <n v="3.6"/>
    <n v="10.67"/>
    <n v="8.17"/>
    <n v="-2.5"/>
    <x v="1"/>
    <x v="4"/>
    <x v="6"/>
  </r>
  <r>
    <d v="2020-07-30T00:00:00"/>
    <m/>
    <x v="1"/>
    <x v="1"/>
    <s v="TM0013"/>
    <n v="6"/>
    <s v="5"/>
    <n v="28.270000000000003"/>
    <n v="25.67"/>
    <n v="-2.6000000000000014"/>
    <x v="1"/>
    <x v="2"/>
    <x v="0"/>
  </r>
  <r>
    <d v="2020-07-30T00:00:00"/>
    <m/>
    <x v="1"/>
    <x v="1"/>
    <s v="TM0007"/>
    <n v="12"/>
    <n v="15.5"/>
    <n v="17.770000000000003"/>
    <n v="19.670000000000002"/>
    <n v="1.8999999999999986"/>
    <x v="0"/>
    <x v="2"/>
    <x v="0"/>
  </r>
  <r>
    <d v="2020-07-30T00:00:00"/>
    <m/>
    <x v="0"/>
    <x v="5"/>
    <s v="TM0002"/>
    <n v="11"/>
    <n v="13.5"/>
    <n v="11.77"/>
    <n v="12.670000000000002"/>
    <n v="0.90000000000000213"/>
    <x v="0"/>
    <x v="2"/>
    <x v="0"/>
  </r>
  <r>
    <d v="2020-07-30T00:00:00"/>
    <m/>
    <x v="4"/>
    <x v="2"/>
    <s v="TM0007"/>
    <n v="12.5"/>
    <n v="13.5"/>
    <n v="17.77"/>
    <n v="15.170000000000002"/>
    <n v="-2.5999999999999979"/>
    <x v="1"/>
    <x v="2"/>
    <x v="0"/>
  </r>
  <r>
    <d v="2020-07-23T10:10:00"/>
    <m/>
    <x v="0"/>
    <x v="0"/>
    <s v="240816"/>
    <n v="10"/>
    <n v="3.6"/>
    <n v="10.67"/>
    <n v="13.670000000000002"/>
    <n v="3.0000000000000018"/>
    <x v="0"/>
    <x v="4"/>
    <x v="6"/>
  </r>
  <r>
    <d v="2020-07-30T00:00:00"/>
    <m/>
    <x v="1"/>
    <x v="1"/>
    <s v="TM0002"/>
    <n v="11"/>
    <s v="13"/>
    <n v="20.270000000000003"/>
    <n v="20.67"/>
    <n v="0.39999999999999858"/>
    <x v="0"/>
    <x v="2"/>
    <x v="0"/>
  </r>
  <r>
    <d v="2020-07-30T00:00:00"/>
    <m/>
    <x v="1"/>
    <x v="1"/>
    <s v="240809"/>
    <n v="9.5"/>
    <n v="12.5"/>
    <n v="20.770000000000003"/>
    <n v="22.17"/>
    <n v="1.3999999999999986"/>
    <x v="0"/>
    <x v="4"/>
    <x v="6"/>
  </r>
  <r>
    <d v="2020-07-09T17:42:00"/>
    <m/>
    <x v="5"/>
    <x v="2"/>
    <s v="CC0006"/>
    <n v="3.6"/>
    <n v="12.5"/>
    <n v="18.77"/>
    <n v="8.07"/>
    <n v="-10.7"/>
    <x v="1"/>
    <x v="0"/>
    <x v="0"/>
  </r>
  <r>
    <d v="2020-07-30T00:00:00"/>
    <m/>
    <x v="0"/>
    <x v="5"/>
    <s v="240506"/>
    <n v="10"/>
    <n v="9.5"/>
    <n v="15.77"/>
    <n v="13.670000000000002"/>
    <n v="-2.0999999999999979"/>
    <x v="1"/>
    <x v="4"/>
    <x v="6"/>
  </r>
  <r>
    <d v="2020-07-30T00:00:00"/>
    <m/>
    <x v="2"/>
    <x v="3"/>
    <s v="CC0004"/>
    <n v="11.51"/>
    <s v="10"/>
    <n v="11.27"/>
    <n v="8.1600000000000019"/>
    <n v="-3.1099999999999977"/>
    <x v="1"/>
    <x v="0"/>
    <x v="0"/>
  </r>
  <r>
    <d v="2020-07-30T00:00:00"/>
    <m/>
    <x v="1"/>
    <x v="1"/>
    <s v="TM0012"/>
    <n v="12"/>
    <n v="15.5"/>
    <n v="17.770000000000003"/>
    <n v="19.670000000000002"/>
    <n v="1.8999999999999986"/>
    <x v="0"/>
    <x v="2"/>
    <x v="0"/>
  </r>
  <r>
    <d v="2020-07-01T18:39:00"/>
    <m/>
    <x v="5"/>
    <x v="0"/>
    <s v="240401"/>
    <n v="7"/>
    <n v="3.6"/>
    <n v="10.67"/>
    <n v="4.67"/>
    <n v="-6"/>
    <x v="1"/>
    <x v="4"/>
    <x v="6"/>
  </r>
  <r>
    <d v="2020-07-29T15:10:00"/>
    <m/>
    <x v="1"/>
    <x v="5"/>
    <s v="240812"/>
    <n v="23.5"/>
    <n v="12.5"/>
    <n v="12.77"/>
    <n v="8.1700000000000017"/>
    <n v="-4.5999999999999979"/>
    <x v="1"/>
    <x v="4"/>
    <x v="6"/>
  </r>
  <r>
    <d v="2020-07-30T00:00:00"/>
    <m/>
    <x v="1"/>
    <x v="1"/>
    <s v="TM0012"/>
    <n v="12"/>
    <n v="15.5"/>
    <n v="17.770000000000003"/>
    <n v="19.670000000000002"/>
    <n v="1.8999999999999986"/>
    <x v="0"/>
    <x v="2"/>
    <x v="0"/>
  </r>
  <r>
    <d v="2020-07-17T13:14:00"/>
    <m/>
    <x v="5"/>
    <x v="2"/>
    <s v="240807"/>
    <n v="3.6"/>
    <n v="13.5"/>
    <n v="17.77"/>
    <n v="8.07"/>
    <n v="-9.6999999999999993"/>
    <x v="1"/>
    <x v="4"/>
    <x v="6"/>
  </r>
  <r>
    <d v="2020-07-30T00:00:00"/>
    <m/>
    <x v="4"/>
    <x v="2"/>
    <s v="TM0007"/>
    <n v="13.5"/>
    <s v="13"/>
    <n v="18.27"/>
    <n v="14.170000000000002"/>
    <n v="-4.0999999999999979"/>
    <x v="1"/>
    <x v="2"/>
    <x v="0"/>
  </r>
  <r>
    <d v="2020-07-27T16:01:00"/>
    <m/>
    <x v="6"/>
    <x v="5"/>
    <s v="CC0005"/>
    <n v="12"/>
    <n v="11.5"/>
    <n v="13.77"/>
    <n v="17.670000000000002"/>
    <n v="3.9000000000000021"/>
    <x v="0"/>
    <x v="0"/>
    <x v="0"/>
  </r>
  <r>
    <d v="2020-07-30T00:00:00"/>
    <m/>
    <x v="1"/>
    <x v="1"/>
    <s v="CC0003"/>
    <n v="12"/>
    <n v="10.5"/>
    <n v="22.770000000000003"/>
    <n v="19.670000000000002"/>
    <n v="-3.1000000000000014"/>
    <x v="1"/>
    <x v="0"/>
    <x v="0"/>
  </r>
  <r>
    <d v="2020-07-17T12:16:00"/>
    <m/>
    <x v="2"/>
    <x v="5"/>
    <s v="CC0004"/>
    <n v="11"/>
    <n v="11.6"/>
    <n v="13.67"/>
    <n v="8.6700000000000017"/>
    <n v="-4.9999999999999982"/>
    <x v="1"/>
    <x v="0"/>
    <x v="0"/>
  </r>
  <r>
    <d v="2020-07-10T17:20:00"/>
    <m/>
    <x v="4"/>
    <x v="5"/>
    <s v="CC0005"/>
    <n v="12.5"/>
    <n v="11.5"/>
    <n v="13.77"/>
    <n v="15.170000000000002"/>
    <n v="1.4000000000000021"/>
    <x v="0"/>
    <x v="0"/>
    <x v="0"/>
  </r>
  <r>
    <d v="2020-07-17T11:42:00"/>
    <m/>
    <x v="1"/>
    <x v="3"/>
    <s v="240811"/>
    <n v="23.5"/>
    <n v="10.5"/>
    <n v="10.77"/>
    <n v="8.1700000000000017"/>
    <n v="-2.5999999999999979"/>
    <x v="1"/>
    <x v="4"/>
    <x v="6"/>
  </r>
  <r>
    <d v="2020-07-30T00:00:00"/>
    <m/>
    <x v="4"/>
    <x v="2"/>
    <s v="TM0002"/>
    <n v="12.5"/>
    <n v="13.5"/>
    <n v="17.77"/>
    <n v="15.170000000000002"/>
    <n v="-2.5999999999999979"/>
    <x v="1"/>
    <x v="2"/>
    <x v="0"/>
  </r>
  <r>
    <d v="2020-07-30T00:00:00"/>
    <m/>
    <x v="1"/>
    <x v="1"/>
    <s v="240502"/>
    <n v="16.5"/>
    <n v="3.6"/>
    <n v="29.67"/>
    <n v="15.170000000000002"/>
    <n v="-14.5"/>
    <x v="1"/>
    <x v="4"/>
    <x v="6"/>
  </r>
  <r>
    <d v="2020-07-30T00:00:00"/>
    <m/>
    <x v="1"/>
    <x v="1"/>
    <s v="240811"/>
    <n v="3.6"/>
    <n v="2.5"/>
    <n v="30.770000000000003"/>
    <n v="28.07"/>
    <n v="-2.7000000000000028"/>
    <x v="1"/>
    <x v="4"/>
    <x v="6"/>
  </r>
  <r>
    <d v="2020-07-03T00:00:00"/>
    <m/>
    <x v="1"/>
    <x v="1"/>
    <s v="240108"/>
    <n v="16.510000000000002"/>
    <s v="12"/>
    <n v="21.270000000000003"/>
    <n v="15.16"/>
    <n v="-6.110000000000003"/>
    <x v="1"/>
    <x v="4"/>
    <x v="6"/>
  </r>
  <r>
    <d v="2020-07-30T00:00:00"/>
    <m/>
    <x v="1"/>
    <x v="1"/>
    <s v="TM0007"/>
    <n v="6"/>
    <n v="11.5"/>
    <n v="21.770000000000003"/>
    <n v="25.67"/>
    <n v="3.8999999999999986"/>
    <x v="0"/>
    <x v="2"/>
    <x v="0"/>
  </r>
  <r>
    <d v="2020-07-23T14:35:00"/>
    <m/>
    <x v="4"/>
    <x v="5"/>
    <s v="CC0004"/>
    <n v="12.5"/>
    <n v="15.5"/>
    <n v="9.77"/>
    <n v="15.170000000000002"/>
    <n v="5.4000000000000021"/>
    <x v="0"/>
    <x v="0"/>
    <x v="0"/>
  </r>
  <r>
    <d v="2020-07-11T12:36:00"/>
    <m/>
    <x v="3"/>
    <x v="0"/>
    <s v="240812"/>
    <n v="7.5"/>
    <n v="3.6"/>
    <n v="10.67"/>
    <n v="8.17"/>
    <n v="-2.5"/>
    <x v="1"/>
    <x v="4"/>
    <x v="6"/>
  </r>
  <r>
    <d v="2020-07-29T12:35:00"/>
    <m/>
    <x v="4"/>
    <x v="3"/>
    <s v="CC0004"/>
    <n v="0"/>
    <n v="0"/>
    <n v="21.27"/>
    <n v="27.67"/>
    <n v="6.4000000000000021"/>
    <x v="0"/>
    <x v="0"/>
    <x v="0"/>
  </r>
  <r>
    <d v="2020-07-10T11:09:00"/>
    <m/>
    <x v="4"/>
    <x v="3"/>
    <s v="CC0003"/>
    <n v="12.5"/>
    <n v="0"/>
    <n v="21.27"/>
    <n v="15.170000000000002"/>
    <n v="-6.0999999999999979"/>
    <x v="1"/>
    <x v="0"/>
    <x v="0"/>
  </r>
  <r>
    <d v="2020-07-30T00:00:00"/>
    <m/>
    <x v="0"/>
    <x v="5"/>
    <s v="TM0007"/>
    <n v="11"/>
    <n v="11.5"/>
    <n v="13.77"/>
    <n v="12.670000000000002"/>
    <n v="-1.0999999999999979"/>
    <x v="1"/>
    <x v="2"/>
    <x v="0"/>
  </r>
  <r>
    <d v="2020-07-30T00:00:00"/>
    <m/>
    <x v="3"/>
    <x v="4"/>
    <s v="240502"/>
    <n v="7.6"/>
    <n v="0"/>
    <n v="18.27"/>
    <n v="8.07"/>
    <n v="-10.199999999999999"/>
    <x v="1"/>
    <x v="4"/>
    <x v="6"/>
  </r>
  <r>
    <d v="2020-07-30T00:00:00"/>
    <m/>
    <x v="0"/>
    <x v="5"/>
    <s v="240504"/>
    <n v="10"/>
    <n v="13.5"/>
    <n v="11.77"/>
    <n v="13.670000000000002"/>
    <n v="1.9000000000000021"/>
    <x v="0"/>
    <x v="4"/>
    <x v="6"/>
  </r>
  <r>
    <d v="2020-07-06T14:39:00"/>
    <m/>
    <x v="1"/>
    <x v="4"/>
    <s v="240608"/>
    <n v="11"/>
    <n v="3.6"/>
    <n v="14.67"/>
    <n v="20.67"/>
    <n v="6.0000000000000018"/>
    <x v="0"/>
    <x v="4"/>
    <x v="6"/>
  </r>
  <r>
    <d v="2020-07-08T16:39:00"/>
    <m/>
    <x v="3"/>
    <x v="0"/>
    <s v="240812"/>
    <n v="7.5"/>
    <n v="3.6"/>
    <n v="10.67"/>
    <n v="8.17"/>
    <n v="-2.5"/>
    <x v="1"/>
    <x v="4"/>
    <x v="6"/>
  </r>
  <r>
    <d v="2020-07-31T00:00:00"/>
    <m/>
    <x v="0"/>
    <x v="0"/>
    <s v="CC0006"/>
    <n v="12"/>
    <n v="3.6"/>
    <n v="10.67"/>
    <n v="11.670000000000002"/>
    <n v="1.0000000000000018"/>
    <x v="0"/>
    <x v="0"/>
    <x v="0"/>
  </r>
  <r>
    <d v="2020-07-12T18:54:00"/>
    <m/>
    <x v="5"/>
    <x v="0"/>
    <s v="240401"/>
    <n v="7"/>
    <n v="3.6"/>
    <n v="10.67"/>
    <n v="4.67"/>
    <n v="-6"/>
    <x v="1"/>
    <x v="4"/>
    <x v="6"/>
  </r>
  <r>
    <d v="2020-07-04T12:49:00"/>
    <m/>
    <x v="4"/>
    <x v="5"/>
    <s v="CC0006"/>
    <n v="13.5"/>
    <n v="11.5"/>
    <n v="13.77"/>
    <n v="14.170000000000002"/>
    <n v="0.40000000000000213"/>
    <x v="0"/>
    <x v="0"/>
    <x v="0"/>
  </r>
  <r>
    <d v="2020-07-06T10:29:00"/>
    <m/>
    <x v="0"/>
    <x v="0"/>
    <s v="240108"/>
    <n v="11"/>
    <n v="3.6"/>
    <n v="10.67"/>
    <n v="12.670000000000002"/>
    <n v="2.0000000000000018"/>
    <x v="0"/>
    <x v="4"/>
    <x v="6"/>
  </r>
  <r>
    <d v="2020-07-12T11:46:00"/>
    <m/>
    <x v="1"/>
    <x v="0"/>
    <s v="240409"/>
    <n v="23.5"/>
    <n v="3.6"/>
    <n v="10.67"/>
    <n v="8.1700000000000017"/>
    <n v="-2.4999999999999982"/>
    <x v="1"/>
    <x v="4"/>
    <x v="6"/>
  </r>
  <r>
    <d v="2020-07-30T00:00:00"/>
    <m/>
    <x v="2"/>
    <x v="3"/>
    <s v="240401"/>
    <n v="9.5"/>
    <n v="1.65"/>
    <n v="19.62"/>
    <n v="10.170000000000002"/>
    <n v="-9.4499999999999993"/>
    <x v="1"/>
    <x v="4"/>
    <x v="6"/>
  </r>
  <r>
    <d v="2020-07-02T11:39:00"/>
    <m/>
    <x v="0"/>
    <x v="4"/>
    <s v="CC0006"/>
    <n v="11.5"/>
    <n v="3.6"/>
    <n v="14.67"/>
    <n v="12.170000000000002"/>
    <n v="-2.4999999999999982"/>
    <x v="1"/>
    <x v="0"/>
    <x v="0"/>
  </r>
  <r>
    <d v="2020-07-30T00:00:00"/>
    <m/>
    <x v="1"/>
    <x v="1"/>
    <s v="240105"/>
    <n v="16.510000000000002"/>
    <n v="3.5"/>
    <n v="29.770000000000003"/>
    <n v="15.16"/>
    <n v="-14.610000000000003"/>
    <x v="1"/>
    <x v="4"/>
    <x v="6"/>
  </r>
  <r>
    <d v="2020-07-20T09:42:00"/>
    <m/>
    <x v="3"/>
    <x v="0"/>
    <s v="240108"/>
    <n v="7.5"/>
    <n v="3.6"/>
    <n v="10.67"/>
    <n v="8.17"/>
    <n v="-2.5"/>
    <x v="1"/>
    <x v="4"/>
    <x v="6"/>
  </r>
  <r>
    <d v="2020-07-30T00:00:00"/>
    <m/>
    <x v="1"/>
    <x v="1"/>
    <s v="TM0002"/>
    <n v="12"/>
    <s v="11"/>
    <n v="22.270000000000003"/>
    <n v="19.670000000000002"/>
    <n v="-2.6000000000000014"/>
    <x v="1"/>
    <x v="2"/>
    <x v="0"/>
  </r>
  <r>
    <d v="2020-07-17T14:52:00"/>
    <m/>
    <x v="0"/>
    <x v="0"/>
    <s v="240816"/>
    <n v="11"/>
    <n v="3.6"/>
    <n v="10.67"/>
    <n v="12.670000000000002"/>
    <n v="2.0000000000000018"/>
    <x v="0"/>
    <x v="4"/>
    <x v="6"/>
  </r>
  <r>
    <d v="2020-07-03T13:23:00"/>
    <m/>
    <x v="4"/>
    <x v="5"/>
    <s v="240502"/>
    <n v="12"/>
    <n v="3.6"/>
    <n v="21.669999999999998"/>
    <n v="15.670000000000002"/>
    <n v="-5.9999999999999964"/>
    <x v="1"/>
    <x v="4"/>
    <x v="6"/>
  </r>
  <r>
    <d v="2020-07-29T16:21:00"/>
    <m/>
    <x v="4"/>
    <x v="4"/>
    <s v="CC0007"/>
    <n v="13.5"/>
    <n v="3.6"/>
    <n v="14.67"/>
    <n v="14.170000000000002"/>
    <n v="-0.49999999999999822"/>
    <x v="1"/>
    <x v="0"/>
    <x v="0"/>
  </r>
  <r>
    <d v="2020-07-10T00:00:00"/>
    <m/>
    <x v="1"/>
    <x v="1"/>
    <s v="TM0012"/>
    <n v="16.5"/>
    <s v="11"/>
    <n v="22.270000000000003"/>
    <n v="15.170000000000002"/>
    <n v="-7.1000000000000014"/>
    <x v="1"/>
    <x v="2"/>
    <x v="0"/>
  </r>
  <r>
    <d v="2020-07-30T00:00:00"/>
    <m/>
    <x v="5"/>
    <x v="0"/>
    <s v="TM0010"/>
    <n v="7.01"/>
    <n v="0"/>
    <n v="14.27"/>
    <n v="4.66"/>
    <n v="-9.61"/>
    <x v="1"/>
    <x v="2"/>
    <x v="0"/>
  </r>
  <r>
    <d v="2020-07-30T00:00:00"/>
    <m/>
    <x v="1"/>
    <x v="1"/>
    <s v="TM0007"/>
    <n v="5"/>
    <n v="8.5"/>
    <n v="24.770000000000003"/>
    <n v="26.67"/>
    <n v="1.8999999999999986"/>
    <x v="0"/>
    <x v="2"/>
    <x v="0"/>
  </r>
  <r>
    <d v="2020-07-17T13:31:00"/>
    <m/>
    <x v="3"/>
    <x v="1"/>
    <s v="240612"/>
    <n v="8.5"/>
    <s v="5"/>
    <n v="28.270000000000003"/>
    <n v="7.17"/>
    <n v="-21.1"/>
    <x v="1"/>
    <x v="4"/>
    <x v="6"/>
  </r>
  <r>
    <d v="2020-07-30T00:00:00"/>
    <m/>
    <x v="0"/>
    <x v="5"/>
    <s v="CC0007"/>
    <n v="11"/>
    <n v="11.5"/>
    <n v="13.77"/>
    <n v="12.670000000000002"/>
    <n v="-1.0999999999999979"/>
    <x v="1"/>
    <x v="0"/>
    <x v="0"/>
  </r>
  <r>
    <d v="2020-07-01T00:00:00"/>
    <m/>
    <x v="0"/>
    <x v="5"/>
    <s v="SAT001"/>
    <n v="14.01"/>
    <n v="0"/>
    <n v="25.27"/>
    <n v="9.6600000000000019"/>
    <n v="-15.609999999999998"/>
    <x v="1"/>
    <x v="3"/>
    <x v="0"/>
  </r>
  <r>
    <d v="2020-07-30T00:00:00"/>
    <m/>
    <x v="0"/>
    <x v="5"/>
    <s v="CC0004"/>
    <n v="11"/>
    <s v="4"/>
    <n v="21.27"/>
    <n v="12.670000000000002"/>
    <n v="-8.5999999999999979"/>
    <x v="1"/>
    <x v="0"/>
    <x v="0"/>
  </r>
  <r>
    <d v="2020-07-23T14:16:00"/>
    <m/>
    <x v="2"/>
    <x v="0"/>
    <s v="CC0006"/>
    <n v="11.51"/>
    <n v="5.51"/>
    <n v="8.76"/>
    <n v="8.1600000000000019"/>
    <n v="-0.59999999999999787"/>
    <x v="1"/>
    <x v="0"/>
    <x v="0"/>
  </r>
  <r>
    <d v="2020-07-30T00:00:00"/>
    <m/>
    <x v="1"/>
    <x v="1"/>
    <s v="TM0007"/>
    <n v="9.5"/>
    <n v="9.5"/>
    <n v="23.770000000000003"/>
    <n v="22.17"/>
    <n v="-1.6000000000000014"/>
    <x v="1"/>
    <x v="2"/>
    <x v="0"/>
  </r>
  <r>
    <d v="2020-07-03T10:11:00"/>
    <m/>
    <x v="2"/>
    <x v="4"/>
    <s v="240108"/>
    <n v="9.5"/>
    <n v="9.5"/>
    <n v="8.77"/>
    <n v="10.170000000000002"/>
    <n v="1.4000000000000021"/>
    <x v="0"/>
    <x v="4"/>
    <x v="6"/>
  </r>
  <r>
    <d v="2020-07-18T08:54:00"/>
    <m/>
    <x v="2"/>
    <x v="0"/>
    <s v="CC0005"/>
    <n v="10.5"/>
    <s v="6"/>
    <n v="8.27"/>
    <n v="9.1700000000000017"/>
    <n v="0.90000000000000213"/>
    <x v="0"/>
    <x v="0"/>
    <x v="0"/>
  </r>
  <r>
    <d v="2020-07-30T00:00:00"/>
    <m/>
    <x v="6"/>
    <x v="6"/>
    <s v="240111"/>
    <n v="12"/>
    <s v="6"/>
    <n v="25.27"/>
    <n v="17.670000000000002"/>
    <n v="-7.5999999999999979"/>
    <x v="1"/>
    <x v="4"/>
    <x v="6"/>
  </r>
  <r>
    <d v="2020-07-30T00:00:00"/>
    <m/>
    <x v="2"/>
    <x v="3"/>
    <s v="240411"/>
    <n v="10.5"/>
    <n v="10.5"/>
    <n v="10.77"/>
    <n v="9.1700000000000017"/>
    <n v="-1.5999999999999979"/>
    <x v="1"/>
    <x v="4"/>
    <x v="6"/>
  </r>
  <r>
    <d v="2020-07-01T17:08:00"/>
    <m/>
    <x v="6"/>
    <x v="2"/>
    <s v="240108"/>
    <n v="12.5"/>
    <s v="11"/>
    <n v="20.27"/>
    <n v="17.170000000000002"/>
    <n v="-3.0999999999999979"/>
    <x v="1"/>
    <x v="4"/>
    <x v="6"/>
  </r>
  <r>
    <d v="2020-07-30T00:00:00"/>
    <m/>
    <x v="0"/>
    <x v="5"/>
    <s v="TM0002"/>
    <n v="11"/>
    <n v="13.5"/>
    <n v="11.77"/>
    <n v="12.670000000000002"/>
    <n v="0.90000000000000213"/>
    <x v="0"/>
    <x v="2"/>
    <x v="0"/>
  </r>
  <r>
    <d v="2020-07-10T17:01:00"/>
    <m/>
    <x v="4"/>
    <x v="3"/>
    <s v="240613"/>
    <n v="12.5"/>
    <n v="11.5"/>
    <n v="9.77"/>
    <n v="15.170000000000002"/>
    <n v="5.4000000000000021"/>
    <x v="0"/>
    <x v="4"/>
    <x v="6"/>
  </r>
  <r>
    <d v="2020-07-30T00:00:00"/>
    <m/>
    <x v="5"/>
    <x v="0"/>
    <s v="240613"/>
    <n v="7.6"/>
    <n v="0"/>
    <n v="14.27"/>
    <n v="4.07"/>
    <n v="-10.199999999999999"/>
    <x v="1"/>
    <x v="4"/>
    <x v="6"/>
  </r>
  <r>
    <d v="2020-07-18T10:20:00"/>
    <m/>
    <x v="6"/>
    <x v="3"/>
    <s v="CC0004"/>
    <n v="12"/>
    <n v="9.5"/>
    <n v="11.77"/>
    <n v="17.670000000000002"/>
    <n v="5.9000000000000021"/>
    <x v="0"/>
    <x v="0"/>
    <x v="0"/>
  </r>
  <r>
    <d v="2020-07-30T00:00:00"/>
    <m/>
    <x v="3"/>
    <x v="4"/>
    <s v="CC0006"/>
    <n v="7.6"/>
    <n v="0"/>
    <n v="18.27"/>
    <n v="8.07"/>
    <n v="-10.199999999999999"/>
    <x v="1"/>
    <x v="0"/>
    <x v="0"/>
  </r>
  <r>
    <d v="2020-07-30T00:00:00"/>
    <m/>
    <x v="4"/>
    <x v="2"/>
    <s v="CC0004"/>
    <n v="13.5"/>
    <s v="1"/>
    <n v="30.27"/>
    <n v="14.170000000000002"/>
    <n v="-16.099999999999998"/>
    <x v="1"/>
    <x v="0"/>
    <x v="0"/>
  </r>
  <r>
    <d v="2020-07-30T00:00:00"/>
    <m/>
    <x v="5"/>
    <x v="0"/>
    <s v="CC0004"/>
    <n v="8.5"/>
    <n v="0"/>
    <n v="14.27"/>
    <n v="3.17"/>
    <n v="-11.1"/>
    <x v="1"/>
    <x v="0"/>
    <x v="0"/>
  </r>
  <r>
    <d v="2020-07-30T00:00:00"/>
    <m/>
    <x v="1"/>
    <x v="1"/>
    <s v="CC0003"/>
    <n v="16.5"/>
    <s v="11"/>
    <n v="22.270000000000003"/>
    <n v="15.170000000000002"/>
    <n v="-7.1000000000000014"/>
    <x v="1"/>
    <x v="0"/>
    <x v="0"/>
  </r>
  <r>
    <d v="2020-07-17T16:26:00"/>
    <m/>
    <x v="2"/>
    <x v="2"/>
    <s v="TM0007"/>
    <n v="12.01"/>
    <n v="14.6"/>
    <n v="16.670000000000002"/>
    <n v="7.6600000000000019"/>
    <n v="-9.01"/>
    <x v="1"/>
    <x v="2"/>
    <x v="0"/>
  </r>
  <r>
    <d v="2020-07-30T00:00:00"/>
    <m/>
    <x v="1"/>
    <x v="1"/>
    <s v="TM0002"/>
    <n v="9.5"/>
    <s v="12"/>
    <n v="21.270000000000003"/>
    <n v="22.17"/>
    <n v="0.89999999999999858"/>
    <x v="0"/>
    <x v="2"/>
    <x v="0"/>
  </r>
  <r>
    <d v="2020-07-30T00:00:00"/>
    <m/>
    <x v="3"/>
    <x v="4"/>
    <s v="240218"/>
    <n v="7.6"/>
    <n v="0"/>
    <n v="18.27"/>
    <n v="8.07"/>
    <n v="-10.199999999999999"/>
    <x v="1"/>
    <x v="4"/>
    <x v="6"/>
  </r>
  <r>
    <d v="2020-07-15T12:54:00"/>
    <m/>
    <x v="5"/>
    <x v="2"/>
    <s v="240214"/>
    <n v="3.6"/>
    <s v="13"/>
    <n v="18.27"/>
    <n v="8.07"/>
    <n v="-10.199999999999999"/>
    <x v="1"/>
    <x v="4"/>
    <x v="6"/>
  </r>
  <r>
    <d v="2020-07-17T00:00:00"/>
    <m/>
    <x v="1"/>
    <x v="1"/>
    <s v="240807"/>
    <n v="9.5"/>
    <n v="9.5"/>
    <n v="23.770000000000003"/>
    <n v="22.17"/>
    <n v="-1.6000000000000014"/>
    <x v="1"/>
    <x v="4"/>
    <x v="6"/>
  </r>
  <r>
    <d v="2020-07-30T00:00:00"/>
    <m/>
    <x v="3"/>
    <x v="4"/>
    <s v="240218"/>
    <n v="3.6"/>
    <s v="7"/>
    <n v="11.27"/>
    <n v="12.07"/>
    <n v="0.80000000000000071"/>
    <x v="0"/>
    <x v="4"/>
    <x v="6"/>
  </r>
  <r>
    <d v="2020-07-30T00:00:00"/>
    <m/>
    <x v="3"/>
    <x v="4"/>
    <s v="240405"/>
    <n v="7.6"/>
    <n v="0"/>
    <n v="18.27"/>
    <n v="8.07"/>
    <n v="-10.199999999999999"/>
    <x v="1"/>
    <x v="4"/>
    <x v="6"/>
  </r>
  <r>
    <d v="2020-07-30T00:00:00"/>
    <m/>
    <x v="5"/>
    <x v="0"/>
    <s v="TM0010"/>
    <n v="8.5"/>
    <n v="0"/>
    <n v="14.27"/>
    <n v="3.17"/>
    <n v="-11.1"/>
    <x v="1"/>
    <x v="2"/>
    <x v="0"/>
  </r>
  <r>
    <d v="2020-07-30T00:00:00"/>
    <m/>
    <x v="1"/>
    <x v="1"/>
    <s v="240218"/>
    <n v="11"/>
    <s v="11"/>
    <n v="22.270000000000003"/>
    <n v="20.67"/>
    <n v="-1.6000000000000014"/>
    <x v="1"/>
    <x v="4"/>
    <x v="6"/>
  </r>
  <r>
    <d v="2020-07-23T00:00:00"/>
    <m/>
    <x v="6"/>
    <x v="6"/>
    <s v="CC0005"/>
    <n v="12"/>
    <n v="12.5"/>
    <n v="18.77"/>
    <n v="17.670000000000002"/>
    <n v="-1.0999999999999979"/>
    <x v="1"/>
    <x v="0"/>
    <x v="0"/>
  </r>
  <r>
    <d v="2020-07-30T00:00:00"/>
    <m/>
    <x v="4"/>
    <x v="2"/>
    <s v="240605"/>
    <n v="12.5"/>
    <s v="12"/>
    <n v="19.27"/>
    <n v="15.170000000000002"/>
    <n v="-4.0999999999999979"/>
    <x v="1"/>
    <x v="4"/>
    <x v="6"/>
  </r>
  <r>
    <d v="2020-07-30T00:00:00"/>
    <m/>
    <x v="2"/>
    <x v="3"/>
    <s v="240605"/>
    <n v="11.51"/>
    <n v="2.5"/>
    <n v="18.77"/>
    <n v="8.1600000000000019"/>
    <n v="-10.609999999999998"/>
    <x v="1"/>
    <x v="4"/>
    <x v="6"/>
  </r>
  <r>
    <d v="2020-07-30T00:00:00"/>
    <m/>
    <x v="2"/>
    <x v="3"/>
    <s v="240609"/>
    <n v="10.5"/>
    <s v="4"/>
    <n v="17.27"/>
    <n v="9.1700000000000017"/>
    <n v="-8.0999999999999979"/>
    <x v="1"/>
    <x v="4"/>
    <x v="6"/>
  </r>
  <r>
    <d v="2020-07-30T00:00:00"/>
    <m/>
    <x v="3"/>
    <x v="4"/>
    <s v="CC0007"/>
    <n v="7.6"/>
    <n v="7.6"/>
    <n v="10.67"/>
    <n v="8.07"/>
    <n v="-2.5999999999999996"/>
    <x v="1"/>
    <x v="0"/>
    <x v="0"/>
  </r>
  <r>
    <d v="2020-07-17T15:48:00"/>
    <m/>
    <x v="3"/>
    <x v="0"/>
    <s v="240812"/>
    <n v="7.5"/>
    <n v="3.6"/>
    <n v="10.67"/>
    <n v="8.17"/>
    <n v="-2.5"/>
    <x v="1"/>
    <x v="4"/>
    <x v="6"/>
  </r>
  <r>
    <d v="2020-07-10T14:12:00"/>
    <m/>
    <x v="5"/>
    <x v="6"/>
    <s v="TM0002"/>
    <n v="7.01"/>
    <n v="13.5"/>
    <n v="17.77"/>
    <n v="4.66"/>
    <n v="-13.11"/>
    <x v="1"/>
    <x v="2"/>
    <x v="0"/>
  </r>
  <r>
    <d v="2020-07-17T12:52:00"/>
    <m/>
    <x v="0"/>
    <x v="1"/>
    <s v="TM0013"/>
    <n v="12.5"/>
    <n v="15.5"/>
    <n v="17.770000000000003"/>
    <n v="11.170000000000002"/>
    <n v="-6.6000000000000014"/>
    <x v="1"/>
    <x v="2"/>
    <x v="0"/>
  </r>
  <r>
    <d v="2020-07-30T00:00:00"/>
    <m/>
    <x v="3"/>
    <x v="4"/>
    <s v="240111"/>
    <n v="7.6"/>
    <n v="0"/>
    <n v="18.27"/>
    <n v="8.07"/>
    <n v="-10.199999999999999"/>
    <x v="1"/>
    <x v="4"/>
    <x v="6"/>
  </r>
  <r>
    <d v="2020-07-11T00:00:00"/>
    <m/>
    <x v="1"/>
    <x v="1"/>
    <s v="CC0007"/>
    <n v="9.5"/>
    <n v="9.5"/>
    <n v="23.770000000000003"/>
    <n v="22.17"/>
    <n v="-1.6000000000000014"/>
    <x v="1"/>
    <x v="0"/>
    <x v="0"/>
  </r>
  <r>
    <d v="2020-07-30T00:00:00"/>
    <m/>
    <x v="3"/>
    <x v="4"/>
    <s v="240218"/>
    <n v="3.6"/>
    <n v="7.5"/>
    <n v="10.77"/>
    <n v="12.07"/>
    <n v="1.3000000000000007"/>
    <x v="0"/>
    <x v="4"/>
    <x v="6"/>
  </r>
  <r>
    <d v="2020-07-29T13:07:00"/>
    <m/>
    <x v="3"/>
    <x v="0"/>
    <s v="CC0007"/>
    <n v="8.51"/>
    <n v="3.6"/>
    <n v="10.67"/>
    <n v="7.16"/>
    <n v="-3.51"/>
    <x v="1"/>
    <x v="0"/>
    <x v="0"/>
  </r>
  <r>
    <d v="2020-07-30T00:00:00"/>
    <m/>
    <x v="3"/>
    <x v="4"/>
    <s v="CC0004"/>
    <n v="8.51"/>
    <n v="0"/>
    <n v="18.27"/>
    <n v="7.16"/>
    <n v="-11.11"/>
    <x v="1"/>
    <x v="0"/>
    <x v="0"/>
  </r>
  <r>
    <d v="2020-07-15T17:58:00"/>
    <m/>
    <x v="4"/>
    <x v="3"/>
    <s v="240613"/>
    <n v="12.5"/>
    <n v="10.5"/>
    <n v="10.77"/>
    <n v="15.170000000000002"/>
    <n v="4.4000000000000021"/>
    <x v="0"/>
    <x v="4"/>
    <x v="6"/>
  </r>
  <r>
    <d v="2020-07-30T00:00:00"/>
    <m/>
    <x v="1"/>
    <x v="1"/>
    <s v="CC0006"/>
    <n v="12"/>
    <n v="15.5"/>
    <n v="17.770000000000003"/>
    <n v="19.670000000000002"/>
    <n v="1.8999999999999986"/>
    <x v="0"/>
    <x v="0"/>
    <x v="0"/>
  </r>
  <r>
    <d v="2020-07-30T00:00:00"/>
    <m/>
    <x v="5"/>
    <x v="0"/>
    <s v="240108"/>
    <n v="6.5"/>
    <s v="5"/>
    <n v="9.27"/>
    <n v="5.17"/>
    <n v="-4.0999999999999996"/>
    <x v="1"/>
    <x v="4"/>
    <x v="6"/>
  </r>
  <r>
    <d v="2020-07-23T10:16:00"/>
    <m/>
    <x v="0"/>
    <x v="3"/>
    <s v="CC0006"/>
    <n v="12"/>
    <n v="10.5"/>
    <n v="10.77"/>
    <n v="11.670000000000002"/>
    <n v="0.90000000000000213"/>
    <x v="0"/>
    <x v="0"/>
    <x v="0"/>
  </r>
  <r>
    <d v="2020-07-30T00:00:00"/>
    <m/>
    <x v="3"/>
    <x v="4"/>
    <s v="240613"/>
    <n v="7.6"/>
    <n v="0"/>
    <n v="18.27"/>
    <n v="8.07"/>
    <n v="-10.199999999999999"/>
    <x v="1"/>
    <x v="4"/>
    <x v="6"/>
  </r>
  <r>
    <d v="2020-07-02T11:04:00"/>
    <m/>
    <x v="4"/>
    <x v="5"/>
    <s v="CC0006"/>
    <n v="13"/>
    <n v="11.5"/>
    <n v="13.77"/>
    <n v="14.670000000000002"/>
    <n v="0.90000000000000213"/>
    <x v="0"/>
    <x v="0"/>
    <x v="0"/>
  </r>
  <r>
    <d v="2020-07-16T13:56:00"/>
    <m/>
    <x v="0"/>
    <x v="0"/>
    <s v="240401"/>
    <n v="11"/>
    <n v="3.6"/>
    <n v="10.67"/>
    <n v="12.670000000000002"/>
    <n v="2.0000000000000018"/>
    <x v="0"/>
    <x v="4"/>
    <x v="6"/>
  </r>
  <r>
    <d v="2020-07-04T10:12:00"/>
    <m/>
    <x v="4"/>
    <x v="5"/>
    <s v="CC0005"/>
    <n v="13.5"/>
    <n v="10.5"/>
    <n v="14.77"/>
    <n v="14.170000000000002"/>
    <n v="-0.59999999999999787"/>
    <x v="1"/>
    <x v="0"/>
    <x v="0"/>
  </r>
  <r>
    <d v="2020-07-08T10:46:00"/>
    <m/>
    <x v="6"/>
    <x v="5"/>
    <s v="240401"/>
    <n v="12"/>
    <n v="3.6"/>
    <n v="21.669999999999998"/>
    <n v="17.670000000000002"/>
    <n v="-3.9999999999999964"/>
    <x v="1"/>
    <x v="4"/>
    <x v="6"/>
  </r>
  <r>
    <d v="2020-07-20T11:06:00"/>
    <m/>
    <x v="0"/>
    <x v="0"/>
    <s v="240412"/>
    <n v="11"/>
    <n v="3.6"/>
    <n v="10.67"/>
    <n v="12.670000000000002"/>
    <n v="2.0000000000000018"/>
    <x v="0"/>
    <x v="4"/>
    <x v="6"/>
  </r>
  <r>
    <d v="2020-07-10T00:00:00"/>
    <m/>
    <x v="0"/>
    <x v="5"/>
    <s v="TM0012"/>
    <n v="12.5"/>
    <s v="11"/>
    <n v="14.27"/>
    <n v="11.170000000000002"/>
    <n v="-3.0999999999999979"/>
    <x v="1"/>
    <x v="2"/>
    <x v="0"/>
  </r>
  <r>
    <d v="2020-07-05T00:00:00"/>
    <m/>
    <x v="5"/>
    <x v="0"/>
    <s v="240812"/>
    <n v="5.5"/>
    <n v="3.6"/>
    <n v="10.67"/>
    <n v="6.17"/>
    <n v="-4.5"/>
    <x v="1"/>
    <x v="4"/>
    <x v="6"/>
  </r>
  <r>
    <d v="2020-07-25T12:41:00"/>
    <m/>
    <x v="2"/>
    <x v="1"/>
    <s v="TM0002"/>
    <n v="11.51"/>
    <s v="12"/>
    <n v="21.270000000000003"/>
    <n v="8.1600000000000019"/>
    <n v="-13.110000000000001"/>
    <x v="1"/>
    <x v="2"/>
    <x v="0"/>
  </r>
  <r>
    <d v="2020-07-30T00:00:00"/>
    <m/>
    <x v="4"/>
    <x v="2"/>
    <s v="CC0006"/>
    <n v="13.5"/>
    <n v="11.5"/>
    <n v="19.77"/>
    <n v="14.170000000000002"/>
    <n v="-5.5999999999999979"/>
    <x v="1"/>
    <x v="0"/>
    <x v="0"/>
  </r>
  <r>
    <d v="2020-07-30T00:00:00"/>
    <m/>
    <x v="2"/>
    <x v="3"/>
    <s v="TM0007"/>
    <n v="10.5"/>
    <s v="13"/>
    <n v="8.27"/>
    <n v="9.1700000000000017"/>
    <n v="0.90000000000000213"/>
    <x v="0"/>
    <x v="2"/>
    <x v="0"/>
  </r>
  <r>
    <d v="2020-07-14T20:52:00"/>
    <m/>
    <x v="3"/>
    <x v="1"/>
    <s v="240216"/>
    <n v="3.6"/>
    <s v="13"/>
    <n v="20.270000000000003"/>
    <n v="12.07"/>
    <n v="-8.2000000000000028"/>
    <x v="1"/>
    <x v="4"/>
    <x v="6"/>
  </r>
  <r>
    <d v="2020-07-30T00:00:00"/>
    <m/>
    <x v="4"/>
    <x v="2"/>
    <s v="CC0004"/>
    <n v="12.5"/>
    <n v="0"/>
    <n v="31.27"/>
    <n v="15.170000000000002"/>
    <n v="-16.099999999999998"/>
    <x v="1"/>
    <x v="0"/>
    <x v="0"/>
  </r>
  <r>
    <d v="2020-07-09T14:55:00"/>
    <m/>
    <x v="0"/>
    <x v="1"/>
    <s v="TM0002"/>
    <n v="12.5"/>
    <s v="12"/>
    <n v="21.270000000000003"/>
    <n v="11.170000000000002"/>
    <n v="-10.100000000000001"/>
    <x v="1"/>
    <x v="2"/>
    <x v="0"/>
  </r>
  <r>
    <d v="2020-07-25T14:53:00"/>
    <m/>
    <x v="3"/>
    <x v="2"/>
    <s v="TM0002"/>
    <n v="8.5"/>
    <n v="8.5"/>
    <n v="22.77"/>
    <n v="7.17"/>
    <n v="-15.6"/>
    <x v="1"/>
    <x v="2"/>
    <x v="0"/>
  </r>
  <r>
    <d v="2020-07-13T12:11:00"/>
    <m/>
    <x v="2"/>
    <x v="1"/>
    <s v="240215"/>
    <n v="11.51"/>
    <s v="13"/>
    <n v="20.270000000000003"/>
    <n v="8.1600000000000019"/>
    <n v="-12.110000000000001"/>
    <x v="1"/>
    <x v="4"/>
    <x v="6"/>
  </r>
  <r>
    <d v="2020-07-04T14:39:00"/>
    <m/>
    <x v="1"/>
    <x v="0"/>
    <s v="240812"/>
    <n v="23.5"/>
    <n v="3.6"/>
    <n v="10.67"/>
    <n v="8.1700000000000017"/>
    <n v="-2.4999999999999982"/>
    <x v="1"/>
    <x v="4"/>
    <x v="6"/>
  </r>
  <r>
    <d v="2020-07-25T14:05:00"/>
    <m/>
    <x v="3"/>
    <x v="6"/>
    <s v="CC0003"/>
    <n v="4.5"/>
    <s v="13"/>
    <n v="18.27"/>
    <n v="11.17"/>
    <n v="-7.1"/>
    <x v="1"/>
    <x v="0"/>
    <x v="0"/>
  </r>
  <r>
    <d v="2020-07-30T00:00:00"/>
    <m/>
    <x v="5"/>
    <x v="0"/>
    <s v="CC0006"/>
    <n v="7.6"/>
    <n v="0"/>
    <n v="14.27"/>
    <n v="4.07"/>
    <n v="-10.199999999999999"/>
    <x v="1"/>
    <x v="0"/>
    <x v="0"/>
  </r>
  <r>
    <d v="2020-07-12T15:55:00"/>
    <m/>
    <x v="1"/>
    <x v="0"/>
    <s v="240507"/>
    <n v="23.5"/>
    <s v="5"/>
    <n v="9.27"/>
    <n v="8.1700000000000017"/>
    <n v="-1.0999999999999979"/>
    <x v="1"/>
    <x v="4"/>
    <x v="6"/>
  </r>
  <r>
    <d v="2020-07-15T13:37:00"/>
    <m/>
    <x v="4"/>
    <x v="0"/>
    <s v="240401"/>
    <n v="14.6"/>
    <n v="5.6"/>
    <n v="8.67"/>
    <n v="13.070000000000002"/>
    <n v="4.4000000000000021"/>
    <x v="0"/>
    <x v="4"/>
    <x v="6"/>
  </r>
  <r>
    <d v="2020-07-08T14:04:00"/>
    <m/>
    <x v="3"/>
    <x v="5"/>
    <s v="TM0002"/>
    <n v="8.5"/>
    <s v="11"/>
    <n v="14.27"/>
    <n v="7.17"/>
    <n v="-7.1"/>
    <x v="1"/>
    <x v="2"/>
    <x v="0"/>
  </r>
  <r>
    <d v="2020-07-30T00:00:00"/>
    <m/>
    <x v="3"/>
    <x v="4"/>
    <s v="CC0005"/>
    <n v="3.6"/>
    <n v="3.6"/>
    <n v="14.67"/>
    <n v="12.07"/>
    <n v="-2.5999999999999996"/>
    <x v="1"/>
    <x v="0"/>
    <x v="0"/>
  </r>
  <r>
    <d v="2020-07-02T12:02:00"/>
    <m/>
    <x v="3"/>
    <x v="0"/>
    <s v="CC0005"/>
    <n v="9.01"/>
    <n v="3.6"/>
    <n v="10.67"/>
    <n v="6.66"/>
    <n v="-4.01"/>
    <x v="1"/>
    <x v="0"/>
    <x v="0"/>
  </r>
  <r>
    <d v="2020-07-30T00:00:00"/>
    <m/>
    <x v="3"/>
    <x v="4"/>
    <s v="TM0010"/>
    <n v="3.6"/>
    <n v="12.5"/>
    <n v="5.77"/>
    <n v="12.07"/>
    <n v="6.3000000000000007"/>
    <x v="0"/>
    <x v="2"/>
    <x v="0"/>
  </r>
  <r>
    <d v="2020-07-30T00:00:00"/>
    <m/>
    <x v="1"/>
    <x v="1"/>
    <s v="TM0007"/>
    <n v="11"/>
    <s v="15"/>
    <n v="18.270000000000003"/>
    <n v="20.67"/>
    <n v="2.3999999999999986"/>
    <x v="0"/>
    <x v="2"/>
    <x v="0"/>
  </r>
  <r>
    <d v="2020-07-30T00:00:00"/>
    <m/>
    <x v="5"/>
    <x v="0"/>
    <s v="CC0007"/>
    <n v="7.6"/>
    <n v="0"/>
    <n v="14.27"/>
    <n v="4.07"/>
    <n v="-10.199999999999999"/>
    <x v="1"/>
    <x v="0"/>
    <x v="0"/>
  </r>
  <r>
    <d v="2020-07-29T00:00:00"/>
    <m/>
    <x v="1"/>
    <x v="1"/>
    <s v="TM0002"/>
    <n v="12"/>
    <s v="12"/>
    <n v="21.270000000000003"/>
    <n v="19.670000000000002"/>
    <n v="-1.6000000000000014"/>
    <x v="1"/>
    <x v="2"/>
    <x v="0"/>
  </r>
  <r>
    <d v="2020-07-30T00:00:00"/>
    <m/>
    <x v="2"/>
    <x v="3"/>
    <s v="CC0004"/>
    <n v="10.5"/>
    <n v="0"/>
    <n v="21.27"/>
    <n v="9.1700000000000017"/>
    <n v="-12.099999999999998"/>
    <x v="1"/>
    <x v="0"/>
    <x v="0"/>
  </r>
  <r>
    <d v="2020-07-12T10:46:00"/>
    <m/>
    <x v="5"/>
    <x v="5"/>
    <s v="240405"/>
    <n v="3.6"/>
    <s v="11"/>
    <n v="14.27"/>
    <n v="8.07"/>
    <n v="-6.1999999999999993"/>
    <x v="1"/>
    <x v="4"/>
    <x v="6"/>
  </r>
  <r>
    <d v="2020-07-31T00:00:00"/>
    <m/>
    <x v="5"/>
    <x v="1"/>
    <s v="240218"/>
    <n v="3.6"/>
    <s v="11"/>
    <n v="22.270000000000003"/>
    <n v="8.07"/>
    <n v="-14.200000000000003"/>
    <x v="1"/>
    <x v="4"/>
    <x v="6"/>
  </r>
  <r>
    <d v="2020-07-15T15:50:00"/>
    <m/>
    <x v="0"/>
    <x v="0"/>
    <s v="240612"/>
    <n v="11"/>
    <n v="5.6"/>
    <n v="8.67"/>
    <n v="12.670000000000002"/>
    <n v="4.0000000000000018"/>
    <x v="0"/>
    <x v="4"/>
    <x v="6"/>
  </r>
  <r>
    <d v="2020-07-21T00:00:00"/>
    <m/>
    <x v="1"/>
    <x v="1"/>
    <s v="240218"/>
    <n v="16.510000000000002"/>
    <n v="3.6"/>
    <n v="29.67"/>
    <n v="15.16"/>
    <n v="-14.510000000000002"/>
    <x v="1"/>
    <x v="4"/>
    <x v="6"/>
  </r>
  <r>
    <d v="2020-07-30T00:00:00"/>
    <m/>
    <x v="6"/>
    <x v="6"/>
    <s v="240401"/>
    <n v="11.5"/>
    <n v="15.5"/>
    <n v="15.77"/>
    <n v="18.170000000000002"/>
    <n v="2.4000000000000021"/>
    <x v="0"/>
    <x v="4"/>
    <x v="6"/>
  </r>
  <r>
    <d v="2020-07-30T00:00:00"/>
    <m/>
    <x v="3"/>
    <x v="4"/>
    <s v="240811"/>
    <n v="7.6"/>
    <n v="15.5"/>
    <n v="2.7699999999999996"/>
    <n v="8.07"/>
    <n v="5.3000000000000007"/>
    <x v="0"/>
    <x v="4"/>
    <x v="6"/>
  </r>
  <r>
    <d v="2020-07-11T14:25:00"/>
    <m/>
    <x v="2"/>
    <x v="1"/>
    <s v="240502"/>
    <n v="0"/>
    <n v="0"/>
    <n v="33.270000000000003"/>
    <n v="19.670000000000002"/>
    <n v="-13.600000000000001"/>
    <x v="1"/>
    <x v="4"/>
    <x v="6"/>
  </r>
  <r>
    <d v="2020-07-11T13:47:00"/>
    <m/>
    <x v="1"/>
    <x v="3"/>
    <s v="CC0005"/>
    <n v="0"/>
    <n v="0"/>
    <n v="21.27"/>
    <n v="31.67"/>
    <n v="10.400000000000002"/>
    <x v="0"/>
    <x v="0"/>
    <x v="0"/>
  </r>
  <r>
    <d v="2020-07-30T00:00:00"/>
    <m/>
    <x v="3"/>
    <x v="4"/>
    <s v="240112"/>
    <n v="7.6"/>
    <n v="7.6"/>
    <n v="10.67"/>
    <n v="8.07"/>
    <n v="-2.5999999999999996"/>
    <x v="1"/>
    <x v="4"/>
    <x v="6"/>
  </r>
  <r>
    <d v="2020-07-30T00:00:00"/>
    <m/>
    <x v="3"/>
    <x v="4"/>
    <s v="240613"/>
    <n v="8.5"/>
    <n v="7.6"/>
    <n v="10.67"/>
    <n v="7.17"/>
    <n v="-3.5"/>
    <x v="1"/>
    <x v="4"/>
    <x v="6"/>
  </r>
  <r>
    <d v="2020-07-22T17:52:00"/>
    <m/>
    <x v="5"/>
    <x v="3"/>
    <s v="240502"/>
    <n v="7.6"/>
    <s v="11"/>
    <n v="10.27"/>
    <n v="4.07"/>
    <n v="-6.1999999999999993"/>
    <x v="1"/>
    <x v="4"/>
    <x v="6"/>
  </r>
  <r>
    <d v="2020-07-02T09:07:00"/>
    <m/>
    <x v="1"/>
    <x v="3"/>
    <s v="CC0005"/>
    <n v="11"/>
    <n v="0"/>
    <n v="21.27"/>
    <n v="20.67"/>
    <n v="-0.59999999999999787"/>
    <x v="1"/>
    <x v="0"/>
    <x v="0"/>
  </r>
  <r>
    <d v="2020-07-18T12:28:00"/>
    <m/>
    <x v="1"/>
    <x v="6"/>
    <s v="CC0007"/>
    <n v="12"/>
    <n v="12.5"/>
    <n v="18.77"/>
    <n v="19.670000000000002"/>
    <n v="0.90000000000000213"/>
    <x v="0"/>
    <x v="0"/>
    <x v="0"/>
  </r>
  <r>
    <d v="2020-07-30T00:00:00"/>
    <m/>
    <x v="2"/>
    <x v="3"/>
    <s v="240610"/>
    <n v="11"/>
    <s v="11"/>
    <n v="10.27"/>
    <n v="8.6700000000000017"/>
    <n v="-1.5999999999999979"/>
    <x v="1"/>
    <x v="4"/>
    <x v="6"/>
  </r>
  <r>
    <d v="2020-07-31T00:00:00"/>
    <m/>
    <x v="1"/>
    <x v="6"/>
    <s v="CC0006"/>
    <n v="12"/>
    <n v="10.5"/>
    <n v="20.77"/>
    <n v="19.670000000000002"/>
    <n v="-1.0999999999999979"/>
    <x v="1"/>
    <x v="0"/>
    <x v="0"/>
  </r>
  <r>
    <d v="2020-07-30T00:00:00"/>
    <m/>
    <x v="1"/>
    <x v="1"/>
    <s v="TM0013"/>
    <n v="12"/>
    <s v="15"/>
    <n v="18.270000000000003"/>
    <n v="19.670000000000002"/>
    <n v="1.3999999999999986"/>
    <x v="0"/>
    <x v="2"/>
    <x v="0"/>
  </r>
  <r>
    <d v="2020-07-30T00:00:00"/>
    <m/>
    <x v="1"/>
    <x v="1"/>
    <s v="240502"/>
    <n v="16.5"/>
    <n v="0"/>
    <n v="33.270000000000003"/>
    <n v="15.170000000000002"/>
    <n v="-18.100000000000001"/>
    <x v="1"/>
    <x v="4"/>
    <x v="6"/>
  </r>
  <r>
    <d v="2020-07-11T20:02:00"/>
    <m/>
    <x v="3"/>
    <x v="0"/>
    <s v="CC0004"/>
    <n v="8.5"/>
    <n v="3.6"/>
    <n v="10.67"/>
    <n v="7.17"/>
    <n v="-3.5"/>
    <x v="1"/>
    <x v="0"/>
    <x v="0"/>
  </r>
  <r>
    <d v="2020-07-30T00:00:00"/>
    <m/>
    <x v="3"/>
    <x v="4"/>
    <s v="240218"/>
    <n v="8.5"/>
    <n v="15.5"/>
    <n v="2.7699999999999996"/>
    <n v="7.17"/>
    <n v="4.4000000000000004"/>
    <x v="0"/>
    <x v="4"/>
    <x v="6"/>
  </r>
  <r>
    <d v="2020-07-30T00:00:00"/>
    <m/>
    <x v="1"/>
    <x v="1"/>
    <s v="240103"/>
    <n v="16.510000000000002"/>
    <s v="8"/>
    <n v="25.270000000000003"/>
    <n v="15.16"/>
    <n v="-10.110000000000003"/>
    <x v="1"/>
    <x v="4"/>
    <x v="6"/>
  </r>
  <r>
    <d v="2020-07-30T00:00:00"/>
    <m/>
    <x v="0"/>
    <x v="5"/>
    <s v="240613"/>
    <n v="11"/>
    <s v="11"/>
    <n v="14.27"/>
    <n v="12.670000000000002"/>
    <n v="-1.5999999999999979"/>
    <x v="1"/>
    <x v="4"/>
    <x v="6"/>
  </r>
  <r>
    <d v="2020-07-30T00:00:00"/>
    <m/>
    <x v="5"/>
    <x v="0"/>
    <s v=""/>
    <n v="7"/>
    <s v="7"/>
    <n v="7.27"/>
    <n v="4.67"/>
    <n v="-2.5999999999999996"/>
    <x v="1"/>
    <x v="4"/>
    <x v="6"/>
  </r>
  <r>
    <d v="2020-07-30T00:00:00"/>
    <m/>
    <x v="3"/>
    <x v="4"/>
    <s v="240606"/>
    <n v="7.6"/>
    <n v="7.6"/>
    <n v="10.67"/>
    <n v="8.07"/>
    <n v="-2.5999999999999996"/>
    <x v="1"/>
    <x v="4"/>
    <x v="6"/>
  </r>
  <r>
    <d v="2020-07-15T10:21:00"/>
    <m/>
    <x v="2"/>
    <x v="1"/>
    <s v="240105"/>
    <n v="11.51"/>
    <n v="3.6"/>
    <n v="29.67"/>
    <n v="8.1600000000000019"/>
    <n v="-21.509999999999998"/>
    <x v="1"/>
    <x v="4"/>
    <x v="6"/>
  </r>
  <r>
    <d v="2020-07-30T00:00:00"/>
    <m/>
    <x v="4"/>
    <x v="2"/>
    <s v="CC0006"/>
    <n v="11.5"/>
    <s v="8"/>
    <n v="23.27"/>
    <n v="16.170000000000002"/>
    <n v="-7.0999999999999979"/>
    <x v="1"/>
    <x v="0"/>
    <x v="0"/>
  </r>
  <r>
    <d v="2020-07-16T10:51:00"/>
    <m/>
    <x v="0"/>
    <x v="0"/>
    <s v="240613"/>
    <n v="11"/>
    <n v="3.6"/>
    <n v="10.67"/>
    <n v="12.670000000000002"/>
    <n v="2.0000000000000018"/>
    <x v="0"/>
    <x v="4"/>
    <x v="6"/>
  </r>
  <r>
    <d v="2020-07-30T00:00:00"/>
    <m/>
    <x v="4"/>
    <x v="2"/>
    <s v="TM0007"/>
    <n v="12.5"/>
    <s v="12"/>
    <n v="19.27"/>
    <n v="15.170000000000002"/>
    <n v="-4.0999999999999979"/>
    <x v="1"/>
    <x v="2"/>
    <x v="0"/>
  </r>
  <r>
    <d v="2020-07-30T00:00:00"/>
    <m/>
    <x v="5"/>
    <x v="0"/>
    <s v="240604"/>
    <n v="3.6"/>
    <n v="4.0999999999999996"/>
    <n v="10.17"/>
    <n v="8.07"/>
    <n v="-2.0999999999999996"/>
    <x v="1"/>
    <x v="4"/>
    <x v="6"/>
  </r>
  <r>
    <d v="2020-07-18T09:17:00"/>
    <m/>
    <x v="0"/>
    <x v="1"/>
    <s v="TM0012"/>
    <n v="14.01"/>
    <s v="12"/>
    <n v="21.270000000000003"/>
    <n v="9.6600000000000019"/>
    <n v="-11.610000000000001"/>
    <x v="1"/>
    <x v="2"/>
    <x v="0"/>
  </r>
  <r>
    <d v="2020-07-30T00:00:00"/>
    <m/>
    <x v="5"/>
    <x v="0"/>
    <s v="240502"/>
    <n v="7.6"/>
    <n v="0"/>
    <n v="14.27"/>
    <n v="4.07"/>
    <n v="-10.199999999999999"/>
    <x v="1"/>
    <x v="4"/>
    <x v="6"/>
  </r>
  <r>
    <d v="2020-07-10T15:52:00"/>
    <m/>
    <x v="1"/>
    <x v="3"/>
    <s v="CC0005"/>
    <n v="11"/>
    <n v="0"/>
    <n v="21.27"/>
    <n v="20.67"/>
    <n v="-0.59999999999999787"/>
    <x v="1"/>
    <x v="0"/>
    <x v="0"/>
  </r>
  <r>
    <d v="2020-07-15T13:45:00"/>
    <m/>
    <x v="0"/>
    <x v="3"/>
    <s v="240502"/>
    <n v="11"/>
    <n v="9.5"/>
    <n v="11.77"/>
    <n v="12.670000000000002"/>
    <n v="0.90000000000000213"/>
    <x v="0"/>
    <x v="4"/>
    <x v="6"/>
  </r>
  <r>
    <d v="2020-07-01T15:35:00"/>
    <m/>
    <x v="5"/>
    <x v="5"/>
    <s v="TM0010"/>
    <n v="7.01"/>
    <n v="11.5"/>
    <n v="13.77"/>
    <n v="4.66"/>
    <n v="-9.11"/>
    <x v="1"/>
    <x v="2"/>
    <x v="0"/>
  </r>
  <r>
    <d v="2020-07-13T11:10:00"/>
    <m/>
    <x v="5"/>
    <x v="5"/>
    <s v="240812"/>
    <n v="3.6"/>
    <n v="10.5"/>
    <n v="14.77"/>
    <n v="8.07"/>
    <n v="-6.6999999999999993"/>
    <x v="1"/>
    <x v="4"/>
    <x v="6"/>
  </r>
  <r>
    <d v="2020-07-03T11:32:00"/>
    <m/>
    <x v="0"/>
    <x v="0"/>
    <s v="CC0006"/>
    <n v="11.5"/>
    <n v="3.6"/>
    <n v="10.67"/>
    <n v="12.170000000000002"/>
    <n v="1.5000000000000018"/>
    <x v="0"/>
    <x v="0"/>
    <x v="0"/>
  </r>
  <r>
    <d v="2020-07-30T00:00:00"/>
    <m/>
    <x v="3"/>
    <x v="4"/>
    <s v="CC0005"/>
    <n v="7.6"/>
    <n v="7.6"/>
    <n v="10.67"/>
    <n v="8.07"/>
    <n v="-2.5999999999999996"/>
    <x v="1"/>
    <x v="0"/>
    <x v="0"/>
  </r>
  <r>
    <d v="2020-07-22T11:22:00"/>
    <m/>
    <x v="5"/>
    <x v="4"/>
    <s v="240502"/>
    <n v="7.6"/>
    <n v="7.6"/>
    <n v="10.67"/>
    <n v="4.07"/>
    <n v="-6.6"/>
    <x v="1"/>
    <x v="4"/>
    <x v="6"/>
  </r>
  <r>
    <d v="2020-07-30T00:00:00"/>
    <m/>
    <x v="1"/>
    <x v="1"/>
    <s v="TM0002"/>
    <n v="8.5"/>
    <n v="11.5"/>
    <n v="21.770000000000003"/>
    <n v="23.17"/>
    <n v="1.3999999999999986"/>
    <x v="0"/>
    <x v="2"/>
    <x v="0"/>
  </r>
  <r>
    <d v="2020-07-10T00:00:00"/>
    <m/>
    <x v="3"/>
    <x v="4"/>
    <s v="240504"/>
    <n v="8.51"/>
    <s v="8"/>
    <n v="10.27"/>
    <n v="7.16"/>
    <n v="-3.1099999999999994"/>
    <x v="1"/>
    <x v="4"/>
    <x v="6"/>
  </r>
  <r>
    <d v="2020-07-30T00:00:00"/>
    <m/>
    <x v="2"/>
    <x v="3"/>
    <s v="CC0007"/>
    <n v="11"/>
    <s v="11"/>
    <n v="10.27"/>
    <n v="8.6700000000000017"/>
    <n v="-1.5999999999999979"/>
    <x v="1"/>
    <x v="0"/>
    <x v="0"/>
  </r>
  <r>
    <d v="2020-07-12T14:46:00"/>
    <m/>
    <x v="2"/>
    <x v="4"/>
    <s v="240613"/>
    <n v="14.5"/>
    <n v="7.6"/>
    <n v="10.67"/>
    <n v="5.1700000000000017"/>
    <n v="-5.4999999999999982"/>
    <x v="1"/>
    <x v="4"/>
    <x v="6"/>
  </r>
  <r>
    <d v="2020-07-11T14:04:00"/>
    <m/>
    <x v="0"/>
    <x v="3"/>
    <s v="240807"/>
    <n v="11"/>
    <s v="10"/>
    <n v="11.27"/>
    <n v="12.670000000000002"/>
    <n v="1.4000000000000021"/>
    <x v="0"/>
    <x v="4"/>
    <x v="6"/>
  </r>
  <r>
    <d v="2020-07-18T10:38:00"/>
    <m/>
    <x v="4"/>
    <x v="0"/>
    <s v="240605"/>
    <n v="11.5"/>
    <n v="5.6"/>
    <n v="8.67"/>
    <n v="16.170000000000002"/>
    <n v="7.5000000000000018"/>
    <x v="0"/>
    <x v="4"/>
    <x v="6"/>
  </r>
  <r>
    <d v="2020-07-31T00:00:00"/>
    <m/>
    <x v="3"/>
    <x v="2"/>
    <s v="240704"/>
    <n v="7.6"/>
    <s v="13"/>
    <n v="18.27"/>
    <n v="8.07"/>
    <n v="-10.199999999999999"/>
    <x v="1"/>
    <x v="4"/>
    <x v="6"/>
  </r>
  <r>
    <d v="2020-07-12T00:00:00"/>
    <m/>
    <x v="1"/>
    <x v="1"/>
    <s v="CC0003"/>
    <n v="23.5"/>
    <n v="16.5"/>
    <n v="16.770000000000003"/>
    <n v="8.1700000000000017"/>
    <n v="-8.6000000000000014"/>
    <x v="1"/>
    <x v="0"/>
    <x v="0"/>
  </r>
  <r>
    <d v="2020-07-30T00:00:00"/>
    <m/>
    <x v="6"/>
    <x v="6"/>
    <s v="240108"/>
    <n v="13"/>
    <s v="6"/>
    <n v="25.27"/>
    <n v="16.670000000000002"/>
    <n v="-8.5999999999999979"/>
    <x v="1"/>
    <x v="4"/>
    <x v="6"/>
  </r>
  <r>
    <d v="2020-07-25T00:00:00"/>
    <m/>
    <x v="1"/>
    <x v="1"/>
    <s v="240112"/>
    <n v="16.510000000000002"/>
    <s v="7"/>
    <n v="26.270000000000003"/>
    <n v="15.16"/>
    <n v="-11.110000000000003"/>
    <x v="1"/>
    <x v="4"/>
    <x v="6"/>
  </r>
  <r>
    <d v="2020-07-12T10:51:00"/>
    <m/>
    <x v="5"/>
    <x v="4"/>
    <s v="CC0006"/>
    <n v="7.6"/>
    <n v="7.6"/>
    <n v="10.67"/>
    <n v="4.07"/>
    <n v="-6.6"/>
    <x v="1"/>
    <x v="0"/>
    <x v="0"/>
  </r>
  <r>
    <d v="2020-07-30T00:00:00"/>
    <m/>
    <x v="1"/>
    <x v="1"/>
    <s v="TM0007"/>
    <n v="11"/>
    <n v="15.5"/>
    <n v="17.770000000000003"/>
    <n v="20.67"/>
    <n v="2.8999999999999986"/>
    <x v="0"/>
    <x v="2"/>
    <x v="0"/>
  </r>
  <r>
    <d v="2020-07-30T00:00:00"/>
    <m/>
    <x v="3"/>
    <x v="4"/>
    <s v="240220"/>
    <n v="8.51"/>
    <n v="12.5"/>
    <n v="5.77"/>
    <n v="7.16"/>
    <n v="1.3900000000000006"/>
    <x v="0"/>
    <x v="4"/>
    <x v="6"/>
  </r>
  <r>
    <d v="2020-07-30T00:00:00"/>
    <m/>
    <x v="3"/>
    <x v="4"/>
    <s v="240405"/>
    <n v="7.6"/>
    <n v="0"/>
    <n v="18.27"/>
    <n v="8.07"/>
    <n v="-10.199999999999999"/>
    <x v="1"/>
    <x v="4"/>
    <x v="6"/>
  </r>
  <r>
    <d v="2020-07-30T00:00:00"/>
    <m/>
    <x v="2"/>
    <x v="3"/>
    <s v="240108"/>
    <n v="11"/>
    <s v="11"/>
    <n v="10.27"/>
    <n v="8.6700000000000017"/>
    <n v="-1.5999999999999979"/>
    <x v="1"/>
    <x v="4"/>
    <x v="6"/>
  </r>
  <r>
    <d v="2020-07-30T00:00:00"/>
    <m/>
    <x v="2"/>
    <x v="3"/>
    <s v="240113"/>
    <n v="10.5"/>
    <n v="7.6"/>
    <n v="13.67"/>
    <n v="9.1700000000000017"/>
    <n v="-4.4999999999999982"/>
    <x v="1"/>
    <x v="4"/>
    <x v="6"/>
  </r>
  <r>
    <d v="2020-07-30T00:00:00"/>
    <m/>
    <x v="2"/>
    <x v="3"/>
    <s v="240704"/>
    <n v="11"/>
    <n v="0"/>
    <n v="21.27"/>
    <n v="8.6700000000000017"/>
    <n v="-12.599999999999998"/>
    <x v="1"/>
    <x v="4"/>
    <x v="6"/>
  </r>
  <r>
    <d v="2020-07-30T00:00:00"/>
    <m/>
    <x v="5"/>
    <x v="0"/>
    <s v="CC0005"/>
    <n v="8.5"/>
    <n v="0"/>
    <n v="14.27"/>
    <n v="3.17"/>
    <n v="-11.1"/>
    <x v="1"/>
    <x v="0"/>
    <x v="0"/>
  </r>
  <r>
    <d v="2020-07-24T00:00:00"/>
    <m/>
    <x v="5"/>
    <x v="0"/>
    <s v="CC0004"/>
    <n v="5.51"/>
    <n v="0"/>
    <n v="14.27"/>
    <n v="6.16"/>
    <n v="-8.11"/>
    <x v="1"/>
    <x v="0"/>
    <x v="0"/>
  </r>
  <r>
    <d v="2020-07-26T21:09:00"/>
    <m/>
    <x v="5"/>
    <x v="0"/>
    <s v="240211"/>
    <n v="8.5"/>
    <n v="5.51"/>
    <n v="8.76"/>
    <n v="3.17"/>
    <n v="-5.59"/>
    <x v="1"/>
    <x v="4"/>
    <x v="6"/>
  </r>
  <r>
    <d v="2020-07-22T12:03:00"/>
    <m/>
    <x v="3"/>
    <x v="0"/>
    <s v="240504"/>
    <n v="3.6"/>
    <n v="3.6"/>
    <n v="10.67"/>
    <n v="12.07"/>
    <n v="1.4000000000000004"/>
    <x v="0"/>
    <x v="4"/>
    <x v="6"/>
  </r>
  <r>
    <d v="2020-07-06T10:29:00"/>
    <m/>
    <x v="0"/>
    <x v="0"/>
    <s v="CC0003"/>
    <n v="11"/>
    <n v="5.6"/>
    <n v="8.67"/>
    <n v="12.670000000000002"/>
    <n v="4.0000000000000018"/>
    <x v="0"/>
    <x v="0"/>
    <x v="0"/>
  </r>
  <r>
    <d v="2020-07-13T00:00:00"/>
    <m/>
    <x v="0"/>
    <x v="5"/>
    <s v="240817"/>
    <n v="11"/>
    <s v="11"/>
    <n v="14.27"/>
    <n v="12.670000000000002"/>
    <n v="-1.5999999999999979"/>
    <x v="1"/>
    <x v="4"/>
    <x v="6"/>
  </r>
  <r>
    <d v="2020-07-30T00:00:00"/>
    <m/>
    <x v="1"/>
    <x v="1"/>
    <s v="240401"/>
    <n v="3.6"/>
    <n v="13.5"/>
    <n v="19.770000000000003"/>
    <n v="28.07"/>
    <n v="8.2999999999999972"/>
    <x v="0"/>
    <x v="4"/>
    <x v="6"/>
  </r>
  <r>
    <d v="2020-07-12T09:07:00"/>
    <m/>
    <x v="5"/>
    <x v="0"/>
    <s v="240817"/>
    <n v="7.6"/>
    <n v="5.51"/>
    <n v="8.76"/>
    <n v="4.07"/>
    <n v="-4.6899999999999995"/>
    <x v="1"/>
    <x v="4"/>
    <x v="6"/>
  </r>
  <r>
    <d v="2020-07-30T00:00:00"/>
    <m/>
    <x v="3"/>
    <x v="4"/>
    <s v="240103"/>
    <n v="7.6"/>
    <n v="7.6"/>
    <n v="10.67"/>
    <n v="8.07"/>
    <n v="-2.5999999999999996"/>
    <x v="1"/>
    <x v="4"/>
    <x v="6"/>
  </r>
  <r>
    <d v="2020-07-30T00:00:00"/>
    <m/>
    <x v="6"/>
    <x v="6"/>
    <s v="TM0012"/>
    <n v="13"/>
    <s v="11"/>
    <n v="20.27"/>
    <n v="16.670000000000002"/>
    <n v="-3.5999999999999979"/>
    <x v="1"/>
    <x v="2"/>
    <x v="0"/>
  </r>
  <r>
    <d v="2020-07-30T00:00:00"/>
    <m/>
    <x v="1"/>
    <x v="1"/>
    <s v="TM0002"/>
    <n v="11"/>
    <n v="15.5"/>
    <n v="17.770000000000003"/>
    <n v="20.67"/>
    <n v="2.8999999999999986"/>
    <x v="0"/>
    <x v="2"/>
    <x v="0"/>
  </r>
  <r>
    <d v="2020-07-30T00:00:00"/>
    <m/>
    <x v="5"/>
    <x v="0"/>
    <s v="CC0003"/>
    <n v="5.51"/>
    <n v="0"/>
    <n v="14.27"/>
    <n v="6.16"/>
    <n v="-8.11"/>
    <x v="1"/>
    <x v="0"/>
    <x v="0"/>
  </r>
  <r>
    <d v="2020-07-02T13:03:00"/>
    <m/>
    <x v="0"/>
    <x v="3"/>
    <s v="CC0007"/>
    <n v="11.5"/>
    <n v="10.5"/>
    <n v="10.77"/>
    <n v="12.170000000000002"/>
    <n v="1.4000000000000021"/>
    <x v="0"/>
    <x v="0"/>
    <x v="0"/>
  </r>
  <r>
    <d v="2020-07-30T00:00:00"/>
    <m/>
    <x v="4"/>
    <x v="2"/>
    <s v="240111"/>
    <n v="12.5"/>
    <s v="13"/>
    <n v="18.27"/>
    <n v="15.170000000000002"/>
    <n v="-3.0999999999999979"/>
    <x v="1"/>
    <x v="4"/>
    <x v="6"/>
  </r>
  <r>
    <d v="2020-07-25T16:05:00"/>
    <m/>
    <x v="3"/>
    <x v="0"/>
    <s v="CC0004"/>
    <n v="8.51"/>
    <n v="7.5"/>
    <n v="6.77"/>
    <n v="7.16"/>
    <n v="0.39000000000000057"/>
    <x v="0"/>
    <x v="0"/>
    <x v="0"/>
  </r>
  <r>
    <d v="2020-07-25T16:03:00"/>
    <m/>
    <x v="5"/>
    <x v="1"/>
    <s v="CC0004"/>
    <n v="8.51"/>
    <n v="7.5"/>
    <n v="25.770000000000003"/>
    <n v="3.16"/>
    <n v="-22.610000000000003"/>
    <x v="1"/>
    <x v="0"/>
    <x v="0"/>
  </r>
  <r>
    <d v="2020-07-30T00:00:00"/>
    <m/>
    <x v="5"/>
    <x v="0"/>
    <s v="CC0006"/>
    <n v="7.6"/>
    <n v="7.6"/>
    <n v="6.67"/>
    <n v="4.07"/>
    <n v="-2.5999999999999996"/>
    <x v="1"/>
    <x v="0"/>
    <x v="0"/>
  </r>
  <r>
    <d v="2020-07-30T00:00:00"/>
    <m/>
    <x v="2"/>
    <x v="3"/>
    <s v="CC0006"/>
    <n v="11.51"/>
    <n v="5.5"/>
    <n v="15.77"/>
    <n v="8.1600000000000019"/>
    <n v="-7.6099999999999977"/>
    <x v="1"/>
    <x v="0"/>
    <x v="0"/>
  </r>
  <r>
    <d v="2020-07-20T14:18:00"/>
    <m/>
    <x v="0"/>
    <x v="0"/>
    <s v="240412"/>
    <n v="12"/>
    <n v="5.6"/>
    <n v="8.67"/>
    <n v="11.670000000000002"/>
    <n v="3.0000000000000018"/>
    <x v="0"/>
    <x v="4"/>
    <x v="6"/>
  </r>
  <r>
    <d v="2020-07-16T13:03:00"/>
    <m/>
    <x v="5"/>
    <x v="0"/>
    <s v="CC0004"/>
    <n v="7.6"/>
    <n v="5.51"/>
    <n v="8.76"/>
    <n v="4.07"/>
    <n v="-4.6899999999999995"/>
    <x v="1"/>
    <x v="0"/>
    <x v="0"/>
  </r>
  <r>
    <d v="2020-07-30T00:00:00"/>
    <m/>
    <x v="0"/>
    <x v="5"/>
    <s v="240816"/>
    <n v="11"/>
    <n v="0"/>
    <n v="25.27"/>
    <n v="12.670000000000002"/>
    <n v="-12.599999999999998"/>
    <x v="1"/>
    <x v="4"/>
    <x v="6"/>
  </r>
  <r>
    <d v="2020-07-30T00:00:00"/>
    <m/>
    <x v="5"/>
    <x v="0"/>
    <s v="240405"/>
    <n v="8.5"/>
    <n v="0"/>
    <n v="14.27"/>
    <n v="3.17"/>
    <n v="-11.1"/>
    <x v="1"/>
    <x v="4"/>
    <x v="6"/>
  </r>
  <r>
    <d v="2020-07-29T13:47:00"/>
    <m/>
    <x v="5"/>
    <x v="5"/>
    <s v="240504"/>
    <n v="5.51"/>
    <s v="11"/>
    <n v="14.27"/>
    <n v="6.16"/>
    <n v="-8.11"/>
    <x v="1"/>
    <x v="4"/>
    <x v="6"/>
  </r>
  <r>
    <d v="2020-07-30T00:00:00"/>
    <m/>
    <x v="3"/>
    <x v="4"/>
    <s v="CC0006"/>
    <n v="7.6"/>
    <n v="7.6"/>
    <n v="10.67"/>
    <n v="8.07"/>
    <n v="-2.5999999999999996"/>
    <x v="1"/>
    <x v="0"/>
    <x v="0"/>
  </r>
  <r>
    <d v="2020-07-30T00:00:00"/>
    <m/>
    <x v="1"/>
    <x v="1"/>
    <s v="CC0005"/>
    <n v="7"/>
    <s v="2"/>
    <n v="31.270000000000003"/>
    <n v="24.67"/>
    <n v="-6.6000000000000014"/>
    <x v="1"/>
    <x v="0"/>
    <x v="0"/>
  </r>
  <r>
    <d v="2020-07-30T00:00:00"/>
    <m/>
    <x v="3"/>
    <x v="4"/>
    <s v="240608"/>
    <n v="8"/>
    <n v="8.5"/>
    <n v="9.77"/>
    <n v="7.67"/>
    <n v="-2.0999999999999996"/>
    <x v="1"/>
    <x v="4"/>
    <x v="6"/>
  </r>
  <r>
    <d v="2020-07-30T00:00:00"/>
    <m/>
    <x v="2"/>
    <x v="3"/>
    <s v="CC0007"/>
    <n v="10.5"/>
    <n v="0"/>
    <n v="21.27"/>
    <n v="9.1700000000000017"/>
    <n v="-12.099999999999998"/>
    <x v="1"/>
    <x v="0"/>
    <x v="0"/>
  </r>
  <r>
    <d v="2020-07-30T00:00:00"/>
    <m/>
    <x v="2"/>
    <x v="3"/>
    <s v="TM0010"/>
    <n v="11.51"/>
    <n v="0"/>
    <n v="21.27"/>
    <n v="8.1600000000000019"/>
    <n v="-13.109999999999998"/>
    <x v="1"/>
    <x v="2"/>
    <x v="0"/>
  </r>
  <r>
    <d v="2020-07-15T12:57:00"/>
    <m/>
    <x v="5"/>
    <x v="0"/>
    <s v="CC0007"/>
    <n v="7.01"/>
    <n v="5.51"/>
    <n v="8.76"/>
    <n v="4.66"/>
    <n v="-4.0999999999999996"/>
    <x v="1"/>
    <x v="0"/>
    <x v="0"/>
  </r>
  <r>
    <d v="2020-07-15T12:57:00"/>
    <m/>
    <x v="5"/>
    <x v="0"/>
    <s v="CC0007"/>
    <n v="7.01"/>
    <n v="5.51"/>
    <n v="8.76"/>
    <n v="4.66"/>
    <n v="-4.0999999999999996"/>
    <x v="1"/>
    <x v="0"/>
    <x v="0"/>
  </r>
  <r>
    <d v="2020-07-30T00:00:00"/>
    <m/>
    <x v="3"/>
    <x v="4"/>
    <s v="240103"/>
    <n v="7.6"/>
    <n v="0"/>
    <n v="18.27"/>
    <n v="8.07"/>
    <n v="-10.199999999999999"/>
    <x v="1"/>
    <x v="4"/>
    <x v="6"/>
  </r>
  <r>
    <d v="2020-07-04T13:56:00"/>
    <m/>
    <x v="1"/>
    <x v="3"/>
    <s v="CC0005"/>
    <n v="12"/>
    <s v="11"/>
    <n v="10.27"/>
    <n v="19.670000000000002"/>
    <n v="9.4000000000000021"/>
    <x v="0"/>
    <x v="0"/>
    <x v="0"/>
  </r>
  <r>
    <d v="2020-07-30T00:00:00"/>
    <m/>
    <x v="5"/>
    <x v="0"/>
    <s v="TM0010"/>
    <n v="8.5"/>
    <n v="0"/>
    <n v="14.27"/>
    <n v="3.17"/>
    <n v="-11.1"/>
    <x v="1"/>
    <x v="2"/>
    <x v="0"/>
  </r>
  <r>
    <d v="2020-07-29T13:36:00"/>
    <m/>
    <x v="3"/>
    <x v="3"/>
    <s v="CC0003"/>
    <n v="8.51"/>
    <n v="9.5"/>
    <n v="11.77"/>
    <n v="7.16"/>
    <n v="-4.6099999999999994"/>
    <x v="1"/>
    <x v="0"/>
    <x v="0"/>
  </r>
  <r>
    <d v="2020-07-10T10:22:00"/>
    <m/>
    <x v="2"/>
    <x v="2"/>
    <s v="CC0005"/>
    <n v="9.5"/>
    <n v="14.6"/>
    <n v="16.670000000000002"/>
    <n v="10.170000000000002"/>
    <n v="-6.5"/>
    <x v="1"/>
    <x v="0"/>
    <x v="0"/>
  </r>
  <r>
    <d v="2020-07-03T11:22:00"/>
    <m/>
    <x v="1"/>
    <x v="0"/>
    <s v="CC0007"/>
    <n v="12"/>
    <s v="5"/>
    <n v="9.27"/>
    <n v="19.670000000000002"/>
    <n v="10.400000000000002"/>
    <x v="0"/>
    <x v="0"/>
    <x v="0"/>
  </r>
  <r>
    <d v="2020-07-18T09:53:00"/>
    <m/>
    <x v="2"/>
    <x v="2"/>
    <s v="TM0002"/>
    <n v="10"/>
    <n v="12.5"/>
    <n v="18.77"/>
    <n v="9.6700000000000017"/>
    <n v="-9.0999999999999979"/>
    <x v="1"/>
    <x v="2"/>
    <x v="0"/>
  </r>
  <r>
    <d v="2020-07-20T11:18:00"/>
    <m/>
    <x v="4"/>
    <x v="0"/>
    <s v="240502"/>
    <n v="12.5"/>
    <s v="5"/>
    <n v="9.27"/>
    <n v="15.170000000000002"/>
    <n v="5.9000000000000021"/>
    <x v="0"/>
    <x v="4"/>
    <x v="6"/>
  </r>
  <r>
    <d v="2020-07-27T00:00:00"/>
    <m/>
    <x v="2"/>
    <x v="3"/>
    <s v="240613"/>
    <n v="9.5"/>
    <n v="9.5"/>
    <n v="11.77"/>
    <n v="10.170000000000002"/>
    <n v="-1.5999999999999979"/>
    <x v="1"/>
    <x v="4"/>
    <x v="6"/>
  </r>
  <r>
    <d v="2020-07-20T20:00:00"/>
    <m/>
    <x v="1"/>
    <x v="2"/>
    <s v="240502"/>
    <n v="10"/>
    <s v="13"/>
    <n v="18.27"/>
    <n v="21.67"/>
    <n v="3.4000000000000021"/>
    <x v="0"/>
    <x v="4"/>
    <x v="6"/>
  </r>
  <r>
    <d v="2020-07-01T16:09:00"/>
    <m/>
    <x v="1"/>
    <x v="5"/>
    <s v="240612"/>
    <n v="23.5"/>
    <n v="11.5"/>
    <n v="13.77"/>
    <n v="8.1700000000000017"/>
    <n v="-5.5999999999999979"/>
    <x v="1"/>
    <x v="4"/>
    <x v="6"/>
  </r>
  <r>
    <d v="2020-07-30T00:00:00"/>
    <m/>
    <x v="1"/>
    <x v="1"/>
    <s v="TM0012"/>
    <n v="9.5"/>
    <s v="6"/>
    <n v="27.270000000000003"/>
    <n v="22.17"/>
    <n v="-5.1000000000000014"/>
    <x v="1"/>
    <x v="2"/>
    <x v="0"/>
  </r>
  <r>
    <d v="2020-07-01T13:22:00"/>
    <m/>
    <x v="2"/>
    <x v="2"/>
    <s v="240605"/>
    <n v="11"/>
    <s v="12"/>
    <n v="19.27"/>
    <n v="8.6700000000000017"/>
    <n v="-10.599999999999998"/>
    <x v="1"/>
    <x v="4"/>
    <x v="6"/>
  </r>
  <r>
    <d v="2020-07-16T09:14:00"/>
    <m/>
    <x v="2"/>
    <x v="1"/>
    <s v="TM0002"/>
    <n v="6.5"/>
    <s v="12"/>
    <n v="21.270000000000003"/>
    <n v="13.170000000000002"/>
    <n v="-8.1000000000000014"/>
    <x v="1"/>
    <x v="2"/>
    <x v="0"/>
  </r>
  <r>
    <d v="2020-07-15T09:12:00"/>
    <m/>
    <x v="3"/>
    <x v="0"/>
    <s v="240612"/>
    <n v="7.6"/>
    <n v="3.6"/>
    <n v="10.67"/>
    <n v="8.07"/>
    <n v="-2.5999999999999996"/>
    <x v="1"/>
    <x v="4"/>
    <x v="6"/>
  </r>
  <r>
    <d v="2020-07-16T11:01:00"/>
    <m/>
    <x v="3"/>
    <x v="1"/>
    <s v="CC0004"/>
    <n v="3.6"/>
    <s v="12"/>
    <n v="21.270000000000003"/>
    <n v="12.07"/>
    <n v="-9.2000000000000028"/>
    <x v="1"/>
    <x v="0"/>
    <x v="0"/>
  </r>
  <r>
    <d v="2020-07-30T00:00:00"/>
    <m/>
    <x v="3"/>
    <x v="4"/>
    <s v="240609"/>
    <n v="7.6"/>
    <n v="7.6"/>
    <n v="10.67"/>
    <n v="8.07"/>
    <n v="-2.5999999999999996"/>
    <x v="1"/>
    <x v="4"/>
    <x v="6"/>
  </r>
  <r>
    <d v="2020-07-20T11:06:00"/>
    <m/>
    <x v="0"/>
    <x v="0"/>
    <s v="240412"/>
    <n v="12"/>
    <n v="5.6"/>
    <n v="8.67"/>
    <n v="11.670000000000002"/>
    <n v="3.0000000000000018"/>
    <x v="0"/>
    <x v="4"/>
    <x v="6"/>
  </r>
  <r>
    <d v="2020-07-30T00:00:00"/>
    <m/>
    <x v="1"/>
    <x v="1"/>
    <s v="TM0007"/>
    <n v="9.5"/>
    <s v="13"/>
    <n v="20.270000000000003"/>
    <n v="22.17"/>
    <n v="1.8999999999999986"/>
    <x v="0"/>
    <x v="2"/>
    <x v="0"/>
  </r>
  <r>
    <d v="2020-07-22T17:02:00"/>
    <m/>
    <x v="6"/>
    <x v="5"/>
    <s v="CC0006"/>
    <n v="11"/>
    <n v="10.5"/>
    <n v="14.77"/>
    <n v="18.670000000000002"/>
    <n v="3.9000000000000021"/>
    <x v="0"/>
    <x v="0"/>
    <x v="0"/>
  </r>
  <r>
    <d v="2020-07-12T10:52:00"/>
    <m/>
    <x v="2"/>
    <x v="4"/>
    <s v="TM0010"/>
    <n v="11.51"/>
    <n v="7.6"/>
    <n v="10.67"/>
    <n v="8.1600000000000019"/>
    <n v="-2.509999999999998"/>
    <x v="1"/>
    <x v="2"/>
    <x v="0"/>
  </r>
  <r>
    <d v="2020-07-30T00:00:00"/>
    <m/>
    <x v="1"/>
    <x v="1"/>
    <s v="TM0002"/>
    <n v="12"/>
    <n v="15.5"/>
    <n v="17.770000000000003"/>
    <n v="19.670000000000002"/>
    <n v="1.8999999999999986"/>
    <x v="0"/>
    <x v="2"/>
    <x v="0"/>
  </r>
  <r>
    <d v="2020-07-04T12:05:00"/>
    <m/>
    <x v="2"/>
    <x v="6"/>
    <s v="CC0005"/>
    <n v="9.5"/>
    <n v="13.5"/>
    <n v="17.77"/>
    <n v="10.170000000000002"/>
    <n v="-7.5999999999999979"/>
    <x v="1"/>
    <x v="0"/>
    <x v="0"/>
  </r>
  <r>
    <d v="2020-07-30T00:00:00"/>
    <m/>
    <x v="3"/>
    <x v="4"/>
    <s v="240810"/>
    <n v="7.6"/>
    <n v="0"/>
    <n v="18.27"/>
    <n v="8.07"/>
    <n v="-10.199999999999999"/>
    <x v="1"/>
    <x v="4"/>
    <x v="6"/>
  </r>
  <r>
    <d v="2020-07-30T00:00:00"/>
    <m/>
    <x v="3"/>
    <x v="4"/>
    <s v="CC0007"/>
    <n v="7.6"/>
    <n v="7.6"/>
    <n v="10.67"/>
    <n v="8.07"/>
    <n v="-2.5999999999999996"/>
    <x v="1"/>
    <x v="0"/>
    <x v="0"/>
  </r>
  <r>
    <d v="2020-07-01T13:35:00"/>
    <m/>
    <x v="3"/>
    <x v="3"/>
    <s v="240220"/>
    <n v="8.51"/>
    <n v="10.5"/>
    <n v="10.77"/>
    <n v="7.16"/>
    <n v="-3.6099999999999994"/>
    <x v="1"/>
    <x v="4"/>
    <x v="6"/>
  </r>
  <r>
    <d v="2020-07-11T10:36:00"/>
    <m/>
    <x v="3"/>
    <x v="0"/>
    <s v="240812"/>
    <n v="7.5"/>
    <n v="5.6"/>
    <n v="8.67"/>
    <n v="8.17"/>
    <n v="-0.5"/>
    <x v="1"/>
    <x v="4"/>
    <x v="6"/>
  </r>
  <r>
    <d v="2020-07-25T15:04:00"/>
    <m/>
    <x v="5"/>
    <x v="3"/>
    <s v="240108"/>
    <n v="5.51"/>
    <n v="10.5"/>
    <n v="10.77"/>
    <n v="6.16"/>
    <n v="-4.6099999999999994"/>
    <x v="1"/>
    <x v="4"/>
    <x v="6"/>
  </r>
  <r>
    <d v="2020-07-30T00:00:00"/>
    <m/>
    <x v="2"/>
    <x v="3"/>
    <s v="240504"/>
    <n v="11"/>
    <n v="0"/>
    <n v="21.27"/>
    <n v="8.6700000000000017"/>
    <n v="-12.599999999999998"/>
    <x v="1"/>
    <x v="4"/>
    <x v="6"/>
  </r>
  <r>
    <d v="2020-07-30T00:00:00"/>
    <m/>
    <x v="1"/>
    <x v="1"/>
    <s v="240610"/>
    <n v="12"/>
    <n v="5.15"/>
    <n v="28.120000000000005"/>
    <n v="19.670000000000002"/>
    <n v="-8.4500000000000028"/>
    <x v="1"/>
    <x v="4"/>
    <x v="6"/>
  </r>
  <r>
    <d v="2020-07-30T00:00:00"/>
    <m/>
    <x v="2"/>
    <x v="3"/>
    <s v="TM0013"/>
    <n v="10.5"/>
    <s v="8"/>
    <n v="13.27"/>
    <n v="9.1700000000000017"/>
    <n v="-4.0999999999999979"/>
    <x v="1"/>
    <x v="2"/>
    <x v="0"/>
  </r>
  <r>
    <d v="2020-07-30T00:00:00"/>
    <m/>
    <x v="2"/>
    <x v="3"/>
    <s v="240108"/>
    <n v="9.5"/>
    <n v="9.5"/>
    <n v="11.77"/>
    <n v="10.170000000000002"/>
    <n v="-1.5999999999999979"/>
    <x v="1"/>
    <x v="4"/>
    <x v="6"/>
  </r>
  <r>
    <d v="2020-07-14T20:27:00"/>
    <m/>
    <x v="1"/>
    <x v="2"/>
    <s v="240502"/>
    <n v="11"/>
    <s v="12"/>
    <n v="19.27"/>
    <n v="20.67"/>
    <n v="1.4000000000000021"/>
    <x v="0"/>
    <x v="4"/>
    <x v="6"/>
  </r>
  <r>
    <d v="2020-07-01T09:13:00"/>
    <m/>
    <x v="0"/>
    <x v="3"/>
    <s v="CC0003"/>
    <n v="11.5"/>
    <n v="9.5"/>
    <n v="11.77"/>
    <n v="12.170000000000002"/>
    <n v="0.40000000000000213"/>
    <x v="0"/>
    <x v="0"/>
    <x v="0"/>
  </r>
  <r>
    <d v="2020-07-29T15:13:00"/>
    <m/>
    <x v="6"/>
    <x v="0"/>
    <m/>
    <n v="13"/>
    <n v="3.6"/>
    <n v="10.67"/>
    <n v="16.670000000000002"/>
    <n v="6.0000000000000018"/>
    <x v="0"/>
    <x v="4"/>
    <x v="6"/>
  </r>
  <r>
    <d v="2020-07-30T00:00:00"/>
    <m/>
    <x v="0"/>
    <x v="5"/>
    <s v="TM0002"/>
    <n v="11"/>
    <n v="13.5"/>
    <n v="11.77"/>
    <n v="12.670000000000002"/>
    <n v="0.90000000000000213"/>
    <x v="0"/>
    <x v="2"/>
    <x v="0"/>
  </r>
  <r>
    <d v="2020-07-30T00:00:00"/>
    <m/>
    <x v="2"/>
    <x v="3"/>
    <s v="240103"/>
    <n v="9.5"/>
    <n v="0"/>
    <n v="21.27"/>
    <n v="10.170000000000002"/>
    <n v="-11.099999999999998"/>
    <x v="1"/>
    <x v="4"/>
    <x v="6"/>
  </r>
  <r>
    <d v="2020-07-20T20:20:00"/>
    <m/>
    <x v="3"/>
    <x v="1"/>
    <s v="240218"/>
    <n v="4.5"/>
    <n v="8.5"/>
    <n v="24.770000000000003"/>
    <n v="11.17"/>
    <n v="-13.600000000000003"/>
    <x v="1"/>
    <x v="4"/>
    <x v="6"/>
  </r>
  <r>
    <d v="2020-07-11T12:58:00"/>
    <m/>
    <x v="3"/>
    <x v="0"/>
    <s v="240108"/>
    <n v="7.5"/>
    <n v="3.6"/>
    <n v="10.67"/>
    <n v="8.17"/>
    <n v="-2.5"/>
    <x v="1"/>
    <x v="4"/>
    <x v="6"/>
  </r>
  <r>
    <d v="2020-07-16T11:50:00"/>
    <m/>
    <x v="4"/>
    <x v="3"/>
    <s v="240810"/>
    <n v="12.5"/>
    <n v="10.5"/>
    <n v="10.77"/>
    <n v="15.170000000000002"/>
    <n v="4.4000000000000021"/>
    <x v="0"/>
    <x v="4"/>
    <x v="6"/>
  </r>
  <r>
    <d v="2020-07-11T12:10:00"/>
    <m/>
    <x v="5"/>
    <x v="0"/>
    <m/>
    <n v="7.6"/>
    <n v="5.51"/>
    <n v="8.76"/>
    <n v="4.07"/>
    <n v="-4.6899999999999995"/>
    <x v="1"/>
    <x v="4"/>
    <x v="6"/>
  </r>
  <r>
    <d v="2020-07-03T11:03:00"/>
    <m/>
    <x v="3"/>
    <x v="1"/>
    <s v="CC0004"/>
    <n v="3.6"/>
    <s v="8"/>
    <n v="25.270000000000003"/>
    <n v="12.07"/>
    <n v="-13.200000000000003"/>
    <x v="1"/>
    <x v="0"/>
    <x v="0"/>
  </r>
  <r>
    <d v="2020-07-30T00:00:00"/>
    <m/>
    <x v="3"/>
    <x v="4"/>
    <s v="CC0004"/>
    <n v="7.6"/>
    <n v="10.5"/>
    <n v="7.77"/>
    <n v="8.07"/>
    <n v="0.30000000000000071"/>
    <x v="0"/>
    <x v="0"/>
    <x v="0"/>
  </r>
  <r>
    <d v="2020-07-17T12:39:00"/>
    <m/>
    <x v="3"/>
    <x v="0"/>
    <s v="240812"/>
    <n v="7.5"/>
    <n v="3.6"/>
    <n v="10.67"/>
    <n v="8.17"/>
    <n v="-2.5"/>
    <x v="1"/>
    <x v="4"/>
    <x v="6"/>
  </r>
  <r>
    <d v="2020-07-18T12:44:00"/>
    <m/>
    <x v="4"/>
    <x v="0"/>
    <s v="CC0004"/>
    <n v="13.5"/>
    <n v="3.6"/>
    <n v="10.67"/>
    <n v="14.170000000000002"/>
    <n v="3.5000000000000018"/>
    <x v="0"/>
    <x v="0"/>
    <x v="0"/>
  </r>
  <r>
    <d v="2020-07-31T00:00:00"/>
    <m/>
    <x v="3"/>
    <x v="0"/>
    <s v="240108"/>
    <n v="3.6"/>
    <n v="0"/>
    <n v="14.27"/>
    <n v="12.07"/>
    <n v="-2.1999999999999993"/>
    <x v="1"/>
    <x v="4"/>
    <x v="6"/>
  </r>
  <r>
    <d v="2020-07-23T20:23:00"/>
    <m/>
    <x v="3"/>
    <x v="0"/>
    <s v="CC0005"/>
    <n v="8.5"/>
    <n v="3.6"/>
    <n v="10.67"/>
    <n v="7.17"/>
    <n v="-3.5"/>
    <x v="1"/>
    <x v="0"/>
    <x v="0"/>
  </r>
  <r>
    <d v="2020-07-11T20:44:00"/>
    <m/>
    <x v="3"/>
    <x v="1"/>
    <s v="CC0003"/>
    <n v="3.6"/>
    <n v="3.6"/>
    <n v="29.67"/>
    <n v="12.07"/>
    <n v="-17.600000000000001"/>
    <x v="1"/>
    <x v="0"/>
    <x v="0"/>
  </r>
  <r>
    <d v="2020-07-30T00:00:00"/>
    <m/>
    <x v="2"/>
    <x v="3"/>
    <s v="240202"/>
    <n v="11"/>
    <n v="0"/>
    <n v="21.27"/>
    <n v="8.6700000000000017"/>
    <n v="-12.599999999999998"/>
    <x v="1"/>
    <x v="4"/>
    <x v="6"/>
  </r>
  <r>
    <d v="2020-07-18T14:12:00"/>
    <m/>
    <x v="4"/>
    <x v="5"/>
    <s v="CC0007"/>
    <n v="13.5"/>
    <n v="11.5"/>
    <n v="13.77"/>
    <n v="14.170000000000002"/>
    <n v="0.40000000000000213"/>
    <x v="0"/>
    <x v="0"/>
    <x v="0"/>
  </r>
  <r>
    <d v="2020-07-30T00:00:00"/>
    <m/>
    <x v="5"/>
    <x v="0"/>
    <s v="CC0006"/>
    <n v="7.5"/>
    <n v="0"/>
    <n v="14.27"/>
    <n v="4.17"/>
    <n v="-10.1"/>
    <x v="1"/>
    <x v="0"/>
    <x v="0"/>
  </r>
  <r>
    <d v="2020-07-24T15:51:00"/>
    <m/>
    <x v="6"/>
    <x v="3"/>
    <s v="CC0003"/>
    <n v="13"/>
    <n v="9.5"/>
    <n v="11.77"/>
    <n v="16.670000000000002"/>
    <n v="4.9000000000000021"/>
    <x v="0"/>
    <x v="0"/>
    <x v="0"/>
  </r>
  <r>
    <d v="2020-07-30T00:00:00"/>
    <m/>
    <x v="1"/>
    <x v="1"/>
    <s v="CC0004"/>
    <n v="3.6"/>
    <s v="2"/>
    <n v="31.270000000000003"/>
    <n v="28.07"/>
    <n v="-3.2000000000000028"/>
    <x v="1"/>
    <x v="0"/>
    <x v="0"/>
  </r>
  <r>
    <d v="2020-07-12T09:05:00"/>
    <m/>
    <x v="2"/>
    <x v="1"/>
    <s v="TM0002"/>
    <n v="11"/>
    <s v="5"/>
    <n v="28.270000000000003"/>
    <n v="8.6700000000000017"/>
    <n v="-19.600000000000001"/>
    <x v="1"/>
    <x v="2"/>
    <x v="0"/>
  </r>
  <r>
    <d v="2020-07-30T00:00:00"/>
    <m/>
    <x v="2"/>
    <x v="3"/>
    <s v="CC0007"/>
    <n v="11.51"/>
    <n v="0"/>
    <n v="21.27"/>
    <n v="8.1600000000000019"/>
    <n v="-13.109999999999998"/>
    <x v="1"/>
    <x v="0"/>
    <x v="0"/>
  </r>
  <r>
    <d v="2020-07-30T00:00:00"/>
    <m/>
    <x v="4"/>
    <x v="2"/>
    <s v="TM0002"/>
    <n v="12.5"/>
    <s v="9"/>
    <n v="22.27"/>
    <n v="15.170000000000002"/>
    <n v="-7.0999999999999979"/>
    <x v="1"/>
    <x v="2"/>
    <x v="0"/>
  </r>
  <r>
    <d v="2020-07-31T00:00:00"/>
    <m/>
    <x v="4"/>
    <x v="5"/>
    <s v="CC0005"/>
    <n v="11.5"/>
    <n v="12.5"/>
    <n v="12.77"/>
    <n v="16.170000000000002"/>
    <n v="3.4000000000000021"/>
    <x v="0"/>
    <x v="0"/>
    <x v="0"/>
  </r>
  <r>
    <d v="2020-07-20T08:38:00"/>
    <m/>
    <x v="3"/>
    <x v="2"/>
    <s v="CC0005"/>
    <n v="3.6"/>
    <n v="12.5"/>
    <n v="18.77"/>
    <n v="12.07"/>
    <n v="-6.6999999999999993"/>
    <x v="1"/>
    <x v="0"/>
    <x v="0"/>
  </r>
  <r>
    <d v="2020-07-31T00:00:00"/>
    <m/>
    <x v="3"/>
    <x v="2"/>
    <s v="240216"/>
    <n v="8.5"/>
    <s v="13"/>
    <n v="18.27"/>
    <n v="7.17"/>
    <n v="-11.1"/>
    <x v="1"/>
    <x v="4"/>
    <x v="6"/>
  </r>
  <r>
    <d v="2020-07-30T00:00:00"/>
    <m/>
    <x v="3"/>
    <x v="4"/>
    <s v="240413"/>
    <n v="7.6"/>
    <n v="0"/>
    <n v="18.27"/>
    <n v="8.07"/>
    <n v="-10.199999999999999"/>
    <x v="1"/>
    <x v="4"/>
    <x v="6"/>
  </r>
  <r>
    <d v="2020-07-30T00:00:00"/>
    <m/>
    <x v="3"/>
    <x v="4"/>
    <s v="CC0007"/>
    <n v="7.6"/>
    <n v="0"/>
    <n v="18.27"/>
    <n v="8.07"/>
    <n v="-10.199999999999999"/>
    <x v="1"/>
    <x v="0"/>
    <x v="0"/>
  </r>
  <r>
    <d v="2020-07-30T00:00:00"/>
    <m/>
    <x v="3"/>
    <x v="4"/>
    <s v="240602"/>
    <n v="7.6"/>
    <n v="0"/>
    <n v="18.27"/>
    <n v="8.07"/>
    <n v="-10.199999999999999"/>
    <x v="1"/>
    <x v="4"/>
    <x v="6"/>
  </r>
  <r>
    <d v="2020-07-03T00:00:00"/>
    <m/>
    <x v="2"/>
    <x v="3"/>
    <s v="CC0003"/>
    <n v="10.51"/>
    <n v="0"/>
    <n v="21.27"/>
    <n v="9.1600000000000019"/>
    <n v="-12.109999999999998"/>
    <x v="1"/>
    <x v="0"/>
    <x v="0"/>
  </r>
  <r>
    <d v="2020-07-29T12:54:00"/>
    <m/>
    <x v="3"/>
    <x v="0"/>
    <s v="240814"/>
    <n v="7.6"/>
    <n v="5.51"/>
    <n v="8.76"/>
    <n v="8.07"/>
    <n v="-0.6899999999999995"/>
    <x v="1"/>
    <x v="4"/>
    <x v="6"/>
  </r>
  <r>
    <d v="2020-07-29T12:43:00"/>
    <m/>
    <x v="5"/>
    <x v="4"/>
    <s v="240814"/>
    <n v="7.6"/>
    <n v="5.51"/>
    <n v="12.76"/>
    <n v="4.07"/>
    <n v="-8.69"/>
    <x v="1"/>
    <x v="4"/>
    <x v="6"/>
  </r>
  <r>
    <d v="2020-07-30T00:00:00"/>
    <m/>
    <x v="1"/>
    <x v="1"/>
    <s v="TM0002"/>
    <n v="6"/>
    <s v="10"/>
    <n v="23.270000000000003"/>
    <n v="25.67"/>
    <n v="2.3999999999999986"/>
    <x v="0"/>
    <x v="2"/>
    <x v="0"/>
  </r>
  <r>
    <d v="2020-07-30T00:00:00"/>
    <m/>
    <x v="0"/>
    <x v="5"/>
    <s v="TM0007"/>
    <n v="11"/>
    <s v="6"/>
    <n v="19.27"/>
    <n v="12.670000000000002"/>
    <n v="-6.5999999999999979"/>
    <x v="1"/>
    <x v="2"/>
    <x v="0"/>
  </r>
  <r>
    <d v="2020-07-23T14:55:00"/>
    <m/>
    <x v="2"/>
    <x v="5"/>
    <s v="TM0010"/>
    <n v="12.01"/>
    <n v="11.5"/>
    <n v="13.77"/>
    <n v="7.6600000000000019"/>
    <n v="-6.1099999999999977"/>
    <x v="1"/>
    <x v="2"/>
    <x v="0"/>
  </r>
  <r>
    <d v="2020-07-08T00:00:00"/>
    <m/>
    <x v="1"/>
    <x v="1"/>
    <s v="CC0007"/>
    <n v="14.5"/>
    <s v="8"/>
    <n v="25.270000000000003"/>
    <n v="17.170000000000002"/>
    <n v="-8.1000000000000014"/>
    <x v="1"/>
    <x v="0"/>
    <x v="0"/>
  </r>
  <r>
    <d v="2020-07-30T00:00:00"/>
    <m/>
    <x v="2"/>
    <x v="3"/>
    <s v="240812"/>
    <n v="10.5"/>
    <s v="6"/>
    <n v="15.27"/>
    <n v="9.1700000000000017"/>
    <n v="-6.0999999999999979"/>
    <x v="1"/>
    <x v="4"/>
    <x v="6"/>
  </r>
  <r>
    <d v="2020-07-29T00:00:00"/>
    <m/>
    <x v="1"/>
    <x v="1"/>
    <s v="CC0004"/>
    <n v="11.5"/>
    <n v="8.5"/>
    <n v="24.770000000000003"/>
    <n v="20.170000000000002"/>
    <n v="-4.6000000000000014"/>
    <x v="1"/>
    <x v="0"/>
    <x v="0"/>
  </r>
  <r>
    <d v="2020-07-30T00:00:00"/>
    <m/>
    <x v="2"/>
    <x v="3"/>
    <s v="240218"/>
    <n v="9.5"/>
    <s v="6"/>
    <n v="15.27"/>
    <n v="10.170000000000002"/>
    <n v="-5.0999999999999979"/>
    <x v="1"/>
    <x v="4"/>
    <x v="6"/>
  </r>
  <r>
    <d v="2020-07-30T00:00:00"/>
    <m/>
    <x v="3"/>
    <x v="4"/>
    <s v="CC0003"/>
    <n v="7.6"/>
    <n v="0"/>
    <n v="18.27"/>
    <n v="8.07"/>
    <n v="-10.199999999999999"/>
    <x v="1"/>
    <x v="0"/>
    <x v="0"/>
  </r>
  <r>
    <d v="2020-07-30T00:00:00"/>
    <m/>
    <x v="2"/>
    <x v="3"/>
    <s v="TM0002"/>
    <n v="10.5"/>
    <n v="9.5"/>
    <n v="11.77"/>
    <n v="9.1700000000000017"/>
    <n v="-2.5999999999999979"/>
    <x v="1"/>
    <x v="2"/>
    <x v="0"/>
  </r>
  <r>
    <d v="2020-07-03T15:38:00"/>
    <m/>
    <x v="1"/>
    <x v="5"/>
    <s v="CC0004"/>
    <n v="12"/>
    <n v="9.5"/>
    <n v="15.77"/>
    <n v="19.670000000000002"/>
    <n v="3.9000000000000021"/>
    <x v="0"/>
    <x v="0"/>
    <x v="0"/>
  </r>
  <r>
    <d v="2020-07-30T00:00:00"/>
    <m/>
    <x v="1"/>
    <x v="1"/>
    <s v="240507"/>
    <n v="11"/>
    <n v="3.5"/>
    <n v="29.770000000000003"/>
    <n v="20.67"/>
    <n v="-9.1000000000000014"/>
    <x v="1"/>
    <x v="4"/>
    <x v="6"/>
  </r>
  <r>
    <d v="2020-07-30T00:00:00"/>
    <m/>
    <x v="6"/>
    <x v="6"/>
    <s v="TM0007"/>
    <n v="12"/>
    <n v="9.5"/>
    <n v="21.77"/>
    <n v="17.670000000000002"/>
    <n v="-4.0999999999999979"/>
    <x v="1"/>
    <x v="2"/>
    <x v="0"/>
  </r>
  <r>
    <d v="2020-07-09T10:03:00"/>
    <m/>
    <x v="1"/>
    <x v="6"/>
    <s v="CC0004"/>
    <n v="12"/>
    <n v="13.5"/>
    <n v="17.77"/>
    <n v="19.670000000000002"/>
    <n v="1.9000000000000021"/>
    <x v="0"/>
    <x v="0"/>
    <x v="0"/>
  </r>
  <r>
    <d v="2020-07-09T13:25:00"/>
    <m/>
    <x v="3"/>
    <x v="6"/>
    <s v="240103"/>
    <n v="8.51"/>
    <n v="12.5"/>
    <n v="18.77"/>
    <n v="7.16"/>
    <n v="-11.61"/>
    <x v="1"/>
    <x v="4"/>
    <x v="6"/>
  </r>
  <r>
    <d v="2020-07-30T00:00:00"/>
    <m/>
    <x v="1"/>
    <x v="1"/>
    <s v="CC0003"/>
    <n v="3.6"/>
    <s v="8"/>
    <n v="25.270000000000003"/>
    <n v="28.07"/>
    <n v="2.7999999999999972"/>
    <x v="0"/>
    <x v="0"/>
    <x v="0"/>
  </r>
  <r>
    <d v="2020-07-25T13:20:00"/>
    <m/>
    <x v="1"/>
    <x v="2"/>
    <s v="240214"/>
    <n v="11"/>
    <s v="12"/>
    <n v="19.27"/>
    <n v="20.67"/>
    <n v="1.4000000000000021"/>
    <x v="0"/>
    <x v="4"/>
    <x v="6"/>
  </r>
  <r>
    <d v="2020-07-09T14:46:00"/>
    <m/>
    <x v="0"/>
    <x v="4"/>
    <s v="CC0006"/>
    <n v="12"/>
    <n v="8.5"/>
    <n v="9.77"/>
    <n v="11.670000000000002"/>
    <n v="1.9000000000000021"/>
    <x v="0"/>
    <x v="0"/>
    <x v="0"/>
  </r>
  <r>
    <d v="2020-07-28T18:53:00"/>
    <m/>
    <x v="5"/>
    <x v="0"/>
    <s v="240612"/>
    <n v="7.6"/>
    <n v="5.51"/>
    <n v="8.76"/>
    <n v="4.07"/>
    <n v="-4.6899999999999995"/>
    <x v="1"/>
    <x v="4"/>
    <x v="6"/>
  </r>
  <r>
    <d v="2020-07-30T00:00:00"/>
    <m/>
    <x v="0"/>
    <x v="5"/>
    <s v="CC0003"/>
    <n v="11"/>
    <n v="11.5"/>
    <n v="13.77"/>
    <n v="12.670000000000002"/>
    <n v="-1.0999999999999979"/>
    <x v="1"/>
    <x v="0"/>
    <x v="0"/>
  </r>
  <r>
    <d v="2020-07-30T00:00:00"/>
    <m/>
    <x v="3"/>
    <x v="4"/>
    <s v="240811"/>
    <n v="7.6"/>
    <n v="0"/>
    <n v="18.27"/>
    <n v="8.07"/>
    <n v="-10.199999999999999"/>
    <x v="1"/>
    <x v="4"/>
    <x v="6"/>
  </r>
  <r>
    <d v="2020-07-10T20:01:00"/>
    <m/>
    <x v="5"/>
    <x v="4"/>
    <s v="CC0005"/>
    <n v="7.6"/>
    <n v="7.6"/>
    <n v="10.67"/>
    <n v="4.07"/>
    <n v="-6.6"/>
    <x v="1"/>
    <x v="0"/>
    <x v="0"/>
  </r>
  <r>
    <d v="2020-07-30T00:00:00"/>
    <m/>
    <x v="2"/>
    <x v="3"/>
    <s v="240816"/>
    <n v="10.5"/>
    <s v="6"/>
    <n v="15.27"/>
    <n v="9.1700000000000017"/>
    <n v="-6.0999999999999979"/>
    <x v="1"/>
    <x v="4"/>
    <x v="6"/>
  </r>
  <r>
    <d v="2020-07-30T00:00:00"/>
    <m/>
    <x v="1"/>
    <x v="1"/>
    <s v="240111"/>
    <n v="12"/>
    <s v="5"/>
    <n v="28.270000000000003"/>
    <n v="19.670000000000002"/>
    <n v="-8.6000000000000014"/>
    <x v="1"/>
    <x v="4"/>
    <x v="6"/>
  </r>
  <r>
    <d v="2020-07-01T11:51:00"/>
    <m/>
    <x v="1"/>
    <x v="5"/>
    <s v="CC0005"/>
    <n v="23.5"/>
    <n v="11.5"/>
    <n v="13.77"/>
    <n v="8.1700000000000017"/>
    <n v="-5.5999999999999979"/>
    <x v="1"/>
    <x v="0"/>
    <x v="0"/>
  </r>
  <r>
    <d v="2020-07-09T14:46:00"/>
    <m/>
    <x v="0"/>
    <x v="0"/>
    <s v="CC0006"/>
    <n v="12"/>
    <n v="3.6"/>
    <n v="10.67"/>
    <n v="11.670000000000002"/>
    <n v="1.0000000000000018"/>
    <x v="0"/>
    <x v="0"/>
    <x v="0"/>
  </r>
  <r>
    <d v="2020-07-30T00:00:00"/>
    <m/>
    <x v="6"/>
    <x v="6"/>
    <s v="TM0002"/>
    <n v="12"/>
    <n v="9.5"/>
    <n v="21.77"/>
    <n v="17.670000000000002"/>
    <n v="-4.0999999999999979"/>
    <x v="1"/>
    <x v="2"/>
    <x v="0"/>
  </r>
  <r>
    <d v="2020-07-03T17:27:00"/>
    <m/>
    <x v="4"/>
    <x v="0"/>
    <s v="CC0004"/>
    <n v="12"/>
    <s v="12"/>
    <n v="2.2699999999999996"/>
    <n v="15.670000000000002"/>
    <n v="13.400000000000002"/>
    <x v="0"/>
    <x v="0"/>
    <x v="0"/>
  </r>
  <r>
    <d v="2020-07-02T09:53:00"/>
    <m/>
    <x v="0"/>
    <x v="3"/>
    <s v="CC0006"/>
    <n v="11.5"/>
    <n v="8.5"/>
    <n v="12.77"/>
    <n v="12.170000000000002"/>
    <n v="-0.59999999999999787"/>
    <x v="1"/>
    <x v="0"/>
    <x v="0"/>
  </r>
  <r>
    <d v="2020-07-29T18:37:00"/>
    <m/>
    <x v="0"/>
    <x v="3"/>
    <s v="240108"/>
    <n v="12"/>
    <n v="9.5"/>
    <n v="11.77"/>
    <n v="11.670000000000002"/>
    <n v="-9.9999999999997868E-2"/>
    <x v="1"/>
    <x v="4"/>
    <x v="6"/>
  </r>
  <r>
    <d v="2020-07-30T00:00:00"/>
    <m/>
    <x v="0"/>
    <x v="5"/>
    <s v="240811"/>
    <n v="3.6"/>
    <n v="0"/>
    <n v="25.27"/>
    <n v="20.07"/>
    <n v="-5.1999999999999993"/>
    <x v="1"/>
    <x v="4"/>
    <x v="6"/>
  </r>
  <r>
    <d v="2020-07-29T18:40:00"/>
    <m/>
    <x v="2"/>
    <x v="4"/>
    <s v="240405"/>
    <n v="11.51"/>
    <n v="7.51"/>
    <n v="10.76"/>
    <n v="8.1600000000000019"/>
    <n v="-2.5999999999999979"/>
    <x v="1"/>
    <x v="4"/>
    <x v="6"/>
  </r>
  <r>
    <d v="2020-07-29T18:38:00"/>
    <m/>
    <x v="3"/>
    <x v="3"/>
    <s v="240405"/>
    <n v="11.51"/>
    <n v="7.51"/>
    <n v="13.76"/>
    <n v="4.16"/>
    <n v="-9.6"/>
    <x v="1"/>
    <x v="4"/>
    <x v="6"/>
  </r>
  <r>
    <d v="2020-07-20T12:29:00"/>
    <m/>
    <x v="2"/>
    <x v="0"/>
    <s v="240812"/>
    <n v="9.5"/>
    <n v="3.6"/>
    <n v="10.67"/>
    <n v="10.170000000000002"/>
    <n v="-0.49999999999999822"/>
    <x v="1"/>
    <x v="4"/>
    <x v="6"/>
  </r>
  <r>
    <d v="2020-07-30T00:00:00"/>
    <m/>
    <x v="3"/>
    <x v="4"/>
    <s v="240816"/>
    <n v="7.6"/>
    <n v="0"/>
    <n v="18.27"/>
    <n v="8.07"/>
    <n v="-10.199999999999999"/>
    <x v="1"/>
    <x v="4"/>
    <x v="6"/>
  </r>
  <r>
    <d v="2020-07-30T00:00:00"/>
    <m/>
    <x v="1"/>
    <x v="1"/>
    <s v="TM0002"/>
    <n v="6"/>
    <s v="10"/>
    <n v="23.270000000000003"/>
    <n v="25.67"/>
    <n v="2.3999999999999986"/>
    <x v="0"/>
    <x v="2"/>
    <x v="0"/>
  </r>
  <r>
    <d v="2020-07-30T00:00:00"/>
    <m/>
    <x v="4"/>
    <x v="2"/>
    <s v="CC0004"/>
    <n v="13.5"/>
    <n v="10.5"/>
    <n v="20.77"/>
    <n v="14.170000000000002"/>
    <n v="-6.5999999999999979"/>
    <x v="1"/>
    <x v="0"/>
    <x v="0"/>
  </r>
  <r>
    <d v="2020-07-29T00:00:00"/>
    <m/>
    <x v="0"/>
    <x v="5"/>
    <s v="TM0010"/>
    <n v="14.01"/>
    <n v="10.5"/>
    <n v="14.77"/>
    <n v="9.6600000000000019"/>
    <n v="-5.1099999999999977"/>
    <x v="1"/>
    <x v="2"/>
    <x v="0"/>
  </r>
  <r>
    <d v="2020-07-30T00:00:00"/>
    <m/>
    <x v="2"/>
    <x v="3"/>
    <s v="TM0007"/>
    <n v="10.5"/>
    <s v="5"/>
    <n v="16.27"/>
    <n v="9.1700000000000017"/>
    <n v="-7.0999999999999979"/>
    <x v="1"/>
    <x v="2"/>
    <x v="0"/>
  </r>
  <r>
    <d v="2020-07-31T00:00:00"/>
    <m/>
    <x v="1"/>
    <x v="1"/>
    <s v="240609"/>
    <n v="16.510000000000002"/>
    <s v="11"/>
    <n v="22.270000000000003"/>
    <n v="15.16"/>
    <n v="-7.110000000000003"/>
    <x v="1"/>
    <x v="4"/>
    <x v="6"/>
  </r>
  <r>
    <d v="2020-07-30T00:00:00"/>
    <m/>
    <x v="5"/>
    <x v="0"/>
    <s v="240108"/>
    <n v="7.5"/>
    <n v="0"/>
    <n v="14.27"/>
    <n v="4.17"/>
    <n v="-10.1"/>
    <x v="1"/>
    <x v="4"/>
    <x v="6"/>
  </r>
  <r>
    <d v="2020-07-30T00:00:00"/>
    <m/>
    <x v="1"/>
    <x v="1"/>
    <s v="240610"/>
    <n v="11"/>
    <n v="5.5"/>
    <n v="27.770000000000003"/>
    <n v="20.67"/>
    <n v="-7.1000000000000014"/>
    <x v="1"/>
    <x v="4"/>
    <x v="6"/>
  </r>
  <r>
    <d v="2020-07-22T16:59:00"/>
    <m/>
    <x v="2"/>
    <x v="4"/>
    <s v="240105"/>
    <n v="9.5"/>
    <s v="9"/>
    <n v="9.27"/>
    <n v="10.170000000000002"/>
    <n v="0.90000000000000213"/>
    <x v="0"/>
    <x v="4"/>
    <x v="6"/>
  </r>
  <r>
    <d v="2020-07-29T15:58:00"/>
    <m/>
    <x v="4"/>
    <x v="1"/>
    <s v="TM0002"/>
    <n v="12.5"/>
    <n v="16.5"/>
    <n v="16.770000000000003"/>
    <n v="15.170000000000002"/>
    <n v="-1.6000000000000014"/>
    <x v="1"/>
    <x v="2"/>
    <x v="0"/>
  </r>
  <r>
    <d v="2020-07-06T00:00:00"/>
    <m/>
    <x v="4"/>
    <x v="2"/>
    <s v="CC0005"/>
    <n v="12.5"/>
    <n v="13.5"/>
    <n v="17.77"/>
    <n v="15.170000000000002"/>
    <n v="-2.5999999999999979"/>
    <x v="1"/>
    <x v="0"/>
    <x v="0"/>
  </r>
  <r>
    <d v="2020-07-26T13:57:00"/>
    <m/>
    <x v="2"/>
    <x v="1"/>
    <s v="TM0010"/>
    <n v="12.01"/>
    <s v="11"/>
    <n v="22.270000000000003"/>
    <n v="7.6600000000000019"/>
    <n v="-14.610000000000001"/>
    <x v="1"/>
    <x v="2"/>
    <x v="0"/>
  </r>
  <r>
    <d v="2020-07-01T00:00:00"/>
    <m/>
    <x v="2"/>
    <x v="3"/>
    <s v="TM0010"/>
    <n v="12.01"/>
    <n v="7.5"/>
    <n v="13.77"/>
    <n v="7.6600000000000019"/>
    <n v="-6.1099999999999977"/>
    <x v="1"/>
    <x v="2"/>
    <x v="0"/>
  </r>
  <r>
    <d v="2020-07-30T00:00:00"/>
    <m/>
    <x v="4"/>
    <x v="2"/>
    <s v="240103"/>
    <n v="13"/>
    <s v="13"/>
    <n v="18.27"/>
    <n v="14.670000000000002"/>
    <n v="-3.5999999999999979"/>
    <x v="1"/>
    <x v="4"/>
    <x v="6"/>
  </r>
  <r>
    <d v="2020-07-04T13:26:00"/>
    <m/>
    <x v="6"/>
    <x v="3"/>
    <s v="CC0006"/>
    <n v="12"/>
    <n v="3.6"/>
    <n v="17.669999999999998"/>
    <n v="17.670000000000002"/>
    <n v="0"/>
    <x v="2"/>
    <x v="0"/>
    <x v="0"/>
  </r>
  <r>
    <d v="2020-07-08T12:04:00"/>
    <m/>
    <x v="0"/>
    <x v="4"/>
    <s v="CC0004"/>
    <n v="12"/>
    <n v="3.6"/>
    <n v="14.67"/>
    <n v="11.670000000000002"/>
    <n v="-2.9999999999999982"/>
    <x v="1"/>
    <x v="0"/>
    <x v="0"/>
  </r>
  <r>
    <d v="2020-07-10T09:37:00"/>
    <m/>
    <x v="0"/>
    <x v="0"/>
    <s v="240612"/>
    <n v="11"/>
    <n v="5.6"/>
    <n v="8.67"/>
    <n v="12.670000000000002"/>
    <n v="4.0000000000000018"/>
    <x v="0"/>
    <x v="4"/>
    <x v="6"/>
  </r>
  <r>
    <d v="2020-07-03T09:39:00"/>
    <m/>
    <x v="3"/>
    <x v="0"/>
    <s v="CC0006"/>
    <n v="7.5"/>
    <n v="3.6"/>
    <n v="10.67"/>
    <n v="8.17"/>
    <n v="-2.5"/>
    <x v="1"/>
    <x v="0"/>
    <x v="0"/>
  </r>
  <r>
    <d v="2020-07-29T18:18:00"/>
    <m/>
    <x v="4"/>
    <x v="0"/>
    <s v="CC0007"/>
    <n v="13.5"/>
    <n v="5.6"/>
    <n v="8.67"/>
    <n v="14.170000000000002"/>
    <n v="5.5000000000000018"/>
    <x v="0"/>
    <x v="0"/>
    <x v="0"/>
  </r>
  <r>
    <d v="2020-07-02T13:48:00"/>
    <m/>
    <x v="0"/>
    <x v="0"/>
    <s v="CC0003"/>
    <n v="11.5"/>
    <s v="5"/>
    <n v="9.27"/>
    <n v="12.170000000000002"/>
    <n v="2.9000000000000021"/>
    <x v="0"/>
    <x v="0"/>
    <x v="0"/>
  </r>
  <r>
    <d v="2020-07-17T12:29:00"/>
    <m/>
    <x v="0"/>
    <x v="0"/>
    <s v="CC0004"/>
    <n v="12"/>
    <s v="5"/>
    <n v="9.27"/>
    <n v="11.670000000000002"/>
    <n v="2.4000000000000021"/>
    <x v="0"/>
    <x v="0"/>
    <x v="0"/>
  </r>
  <r>
    <d v="2020-07-08T12:02:00"/>
    <m/>
    <x v="0"/>
    <x v="0"/>
    <s v="CC0005"/>
    <n v="11"/>
    <n v="5.6"/>
    <n v="8.67"/>
    <n v="12.670000000000002"/>
    <n v="4.0000000000000018"/>
    <x v="0"/>
    <x v="0"/>
    <x v="0"/>
  </r>
  <r>
    <d v="2020-07-11T20:07:00"/>
    <m/>
    <x v="6"/>
    <x v="4"/>
    <s v="CC0003"/>
    <n v="12"/>
    <n v="3.6"/>
    <n v="14.67"/>
    <n v="17.670000000000002"/>
    <n v="3.0000000000000018"/>
    <x v="0"/>
    <x v="0"/>
    <x v="0"/>
  </r>
  <r>
    <d v="2020-07-22T13:54:00"/>
    <m/>
    <x v="0"/>
    <x v="0"/>
    <s v="CC0004"/>
    <n v="11"/>
    <s v="5"/>
    <n v="9.27"/>
    <n v="12.670000000000002"/>
    <n v="3.4000000000000021"/>
    <x v="0"/>
    <x v="0"/>
    <x v="0"/>
  </r>
  <r>
    <d v="2020-07-13T15:06:00"/>
    <m/>
    <x v="0"/>
    <x v="0"/>
    <s v="240103"/>
    <n v="11"/>
    <s v="5"/>
    <n v="9.27"/>
    <n v="12.670000000000002"/>
    <n v="3.4000000000000021"/>
    <x v="0"/>
    <x v="4"/>
    <x v="6"/>
  </r>
  <r>
    <d v="2020-07-20T15:48:00"/>
    <m/>
    <x v="2"/>
    <x v="0"/>
    <s v="CC0005"/>
    <n v="8.5"/>
    <s v="5"/>
    <n v="9.27"/>
    <n v="11.170000000000002"/>
    <n v="1.9000000000000021"/>
    <x v="0"/>
    <x v="0"/>
    <x v="0"/>
  </r>
  <r>
    <d v="2020-07-08T12:02:00"/>
    <m/>
    <x v="0"/>
    <x v="0"/>
    <s v="CC0005"/>
    <n v="11"/>
    <n v="5.6"/>
    <n v="8.67"/>
    <n v="12.670000000000002"/>
    <n v="4.0000000000000018"/>
    <x v="0"/>
    <x v="0"/>
    <x v="0"/>
  </r>
  <r>
    <d v="2020-07-04T13:33:00"/>
    <m/>
    <x v="4"/>
    <x v="5"/>
    <s v="240816"/>
    <n v="13.5"/>
    <n v="11.5"/>
    <n v="13.77"/>
    <n v="14.170000000000002"/>
    <n v="0.40000000000000213"/>
    <x v="0"/>
    <x v="4"/>
    <x v="6"/>
  </r>
  <r>
    <d v="2020-07-30T00:00:00"/>
    <m/>
    <x v="1"/>
    <x v="1"/>
    <s v="240604"/>
    <n v="11"/>
    <s v="11"/>
    <n v="22.270000000000003"/>
    <n v="20.67"/>
    <n v="-1.6000000000000014"/>
    <x v="1"/>
    <x v="4"/>
    <x v="6"/>
  </r>
  <r>
    <d v="2020-07-15T11:32:00"/>
    <m/>
    <x v="0"/>
    <x v="0"/>
    <s v="CC0007"/>
    <n v="12"/>
    <s v="5"/>
    <n v="9.27"/>
    <n v="11.670000000000002"/>
    <n v="2.4000000000000021"/>
    <x v="0"/>
    <x v="0"/>
    <x v="0"/>
  </r>
  <r>
    <d v="2020-07-08T00:00:00"/>
    <m/>
    <x v="2"/>
    <x v="3"/>
    <s v="TM0010"/>
    <n v="12.01"/>
    <n v="9.5"/>
    <n v="11.77"/>
    <n v="7.6600000000000019"/>
    <n v="-4.1099999999999977"/>
    <x v="1"/>
    <x v="2"/>
    <x v="0"/>
  </r>
  <r>
    <d v="2020-07-30T00:00:00"/>
    <m/>
    <x v="0"/>
    <x v="5"/>
    <s v="240816"/>
    <n v="11"/>
    <s v="5"/>
    <n v="20.27"/>
    <n v="12.670000000000002"/>
    <n v="-7.5999999999999979"/>
    <x v="1"/>
    <x v="4"/>
    <x v="6"/>
  </r>
  <r>
    <d v="2020-07-04T08:58:00"/>
    <m/>
    <x v="4"/>
    <x v="5"/>
    <s v="CC0006"/>
    <n v="13.5"/>
    <n v="12.5"/>
    <n v="12.77"/>
    <n v="14.170000000000002"/>
    <n v="1.4000000000000021"/>
    <x v="0"/>
    <x v="0"/>
    <x v="0"/>
  </r>
  <r>
    <d v="2020-07-30T00:00:00"/>
    <m/>
    <x v="1"/>
    <x v="1"/>
    <s v="TM0007"/>
    <n v="9.5"/>
    <s v="12"/>
    <n v="21.270000000000003"/>
    <n v="22.17"/>
    <n v="0.89999999999999858"/>
    <x v="0"/>
    <x v="2"/>
    <x v="0"/>
  </r>
  <r>
    <d v="2020-07-02T14:30:00"/>
    <m/>
    <x v="3"/>
    <x v="2"/>
    <s v="240612"/>
    <n v="3.6"/>
    <s v="12"/>
    <n v="19.27"/>
    <n v="12.07"/>
    <n v="-7.1999999999999993"/>
    <x v="1"/>
    <x v="4"/>
    <x v="6"/>
  </r>
  <r>
    <d v="2020-07-10T20:56:00"/>
    <m/>
    <x v="4"/>
    <x v="5"/>
    <s v="CC0006"/>
    <n v="13.5"/>
    <n v="10.5"/>
    <n v="14.77"/>
    <n v="14.170000000000002"/>
    <n v="-0.59999999999999787"/>
    <x v="1"/>
    <x v="0"/>
    <x v="0"/>
  </r>
  <r>
    <d v="2020-07-18T12:02:00"/>
    <m/>
    <x v="0"/>
    <x v="0"/>
    <s v="CC0003"/>
    <n v="12"/>
    <s v="5"/>
    <n v="9.27"/>
    <n v="11.670000000000002"/>
    <n v="2.4000000000000021"/>
    <x v="0"/>
    <x v="0"/>
    <x v="0"/>
  </r>
  <r>
    <d v="2020-07-05T20:41:00"/>
    <m/>
    <x v="1"/>
    <x v="6"/>
    <s v="240802"/>
    <n v="12"/>
    <n v="12.5"/>
    <n v="18.77"/>
    <n v="19.670000000000002"/>
    <n v="0.90000000000000213"/>
    <x v="0"/>
    <x v="4"/>
    <x v="6"/>
  </r>
  <r>
    <d v="2020-07-29T12:49:00"/>
    <m/>
    <x v="1"/>
    <x v="2"/>
    <s v="240504"/>
    <n v="11"/>
    <s v="13"/>
    <n v="18.27"/>
    <n v="20.67"/>
    <n v="2.4000000000000021"/>
    <x v="0"/>
    <x v="4"/>
    <x v="6"/>
  </r>
  <r>
    <d v="2020-07-01T00:00:00"/>
    <m/>
    <x v="1"/>
    <x v="1"/>
    <s v="240610"/>
    <n v="3.6"/>
    <n v="3.6"/>
    <n v="29.67"/>
    <n v="28.07"/>
    <n v="-1.6000000000000014"/>
    <x v="1"/>
    <x v="4"/>
    <x v="6"/>
  </r>
  <r>
    <d v="2020-07-10T11:07:00"/>
    <m/>
    <x v="4"/>
    <x v="5"/>
    <s v="CC0003"/>
    <n v="13.5"/>
    <n v="12.5"/>
    <n v="12.77"/>
    <n v="14.170000000000002"/>
    <n v="1.4000000000000021"/>
    <x v="0"/>
    <x v="0"/>
    <x v="0"/>
  </r>
  <r>
    <d v="2020-07-30T00:00:00"/>
    <m/>
    <x v="4"/>
    <x v="2"/>
    <s v="240816"/>
    <n v="12.5"/>
    <s v="12"/>
    <n v="19.27"/>
    <n v="15.170000000000002"/>
    <n v="-4.0999999999999979"/>
    <x v="1"/>
    <x v="4"/>
    <x v="6"/>
  </r>
  <r>
    <d v="2020-07-30T00:00:00"/>
    <m/>
    <x v="1"/>
    <x v="1"/>
    <s v="CC0005"/>
    <n v="8.5"/>
    <s v="12"/>
    <n v="21.270000000000003"/>
    <n v="23.17"/>
    <n v="1.8999999999999986"/>
    <x v="0"/>
    <x v="0"/>
    <x v="0"/>
  </r>
  <r>
    <d v="2020-07-30T00:00:00"/>
    <m/>
    <x v="1"/>
    <x v="1"/>
    <s v="TM0007"/>
    <n v="7"/>
    <s v="7"/>
    <n v="26.270000000000003"/>
    <n v="24.67"/>
    <n v="-1.6000000000000014"/>
    <x v="1"/>
    <x v="2"/>
    <x v="0"/>
  </r>
  <r>
    <d v="2020-07-20T11:06:00"/>
    <m/>
    <x v="4"/>
    <x v="5"/>
    <s v="240412"/>
    <n v="13.5"/>
    <n v="10.5"/>
    <n v="14.77"/>
    <n v="14.170000000000002"/>
    <n v="-0.59999999999999787"/>
    <x v="1"/>
    <x v="4"/>
    <x v="6"/>
  </r>
  <r>
    <d v="2020-07-01T20:59:00"/>
    <m/>
    <x v="0"/>
    <x v="4"/>
    <s v="240502"/>
    <n v="9.5"/>
    <n v="7.5"/>
    <n v="10.77"/>
    <n v="14.170000000000002"/>
    <n v="3.4000000000000021"/>
    <x v="0"/>
    <x v="4"/>
    <x v="6"/>
  </r>
  <r>
    <d v="2020-07-15T11:47:00"/>
    <m/>
    <x v="2"/>
    <x v="0"/>
    <s v="240816"/>
    <n v="14.5"/>
    <n v="3.6"/>
    <n v="10.67"/>
    <n v="5.1700000000000017"/>
    <n v="-5.4999999999999982"/>
    <x v="1"/>
    <x v="4"/>
    <x v="6"/>
  </r>
  <r>
    <d v="2020-07-23T08:29:00"/>
    <m/>
    <x v="1"/>
    <x v="0"/>
    <s v="CC0004"/>
    <n v="12"/>
    <n v="3.6"/>
    <n v="10.67"/>
    <n v="19.670000000000002"/>
    <n v="9.0000000000000018"/>
    <x v="0"/>
    <x v="0"/>
    <x v="0"/>
  </r>
  <r>
    <d v="2020-07-30T00:00:00"/>
    <m/>
    <x v="5"/>
    <x v="0"/>
    <s v="CC0002"/>
    <n v="0"/>
    <n v="0"/>
    <n v="14.27"/>
    <n v="11.67"/>
    <n v="-2.5999999999999996"/>
    <x v="1"/>
    <x v="0"/>
    <x v="0"/>
  </r>
  <r>
    <d v="2020-07-01T16:09:00"/>
    <m/>
    <x v="2"/>
    <x v="2"/>
    <s v="TM0002"/>
    <n v="11"/>
    <s v="13"/>
    <n v="18.27"/>
    <n v="8.6700000000000017"/>
    <n v="-9.5999999999999979"/>
    <x v="1"/>
    <x v="2"/>
    <x v="0"/>
  </r>
  <r>
    <d v="2020-07-18T12:26:00"/>
    <m/>
    <x v="4"/>
    <x v="0"/>
    <s v="CC0005"/>
    <n v="13.5"/>
    <n v="3.6"/>
    <n v="10.67"/>
    <n v="14.170000000000002"/>
    <n v="3.5000000000000018"/>
    <x v="0"/>
    <x v="0"/>
    <x v="0"/>
  </r>
  <r>
    <d v="2020-07-26T12:32:00"/>
    <m/>
    <x v="3"/>
    <x v="0"/>
    <s v="240108"/>
    <n v="7.5"/>
    <n v="3.6"/>
    <n v="10.67"/>
    <n v="8.17"/>
    <n v="-2.5"/>
    <x v="1"/>
    <x v="4"/>
    <x v="6"/>
  </r>
  <r>
    <d v="2020-07-31T00:00:00"/>
    <m/>
    <x v="0"/>
    <x v="3"/>
    <s v="CC0003"/>
    <n v="11"/>
    <n v="10.5"/>
    <n v="10.77"/>
    <n v="12.670000000000002"/>
    <n v="1.9000000000000021"/>
    <x v="0"/>
    <x v="0"/>
    <x v="0"/>
  </r>
  <r>
    <d v="2020-07-20T11:49:00"/>
    <m/>
    <x v="6"/>
    <x v="5"/>
    <s v="CC0004"/>
    <n v="13"/>
    <n v="11.5"/>
    <n v="13.77"/>
    <n v="16.670000000000002"/>
    <n v="2.9000000000000021"/>
    <x v="0"/>
    <x v="0"/>
    <x v="0"/>
  </r>
  <r>
    <d v="2020-07-03T16:34:00"/>
    <m/>
    <x v="3"/>
    <x v="5"/>
    <s v="TM0002"/>
    <n v="7.6"/>
    <n v="9.5"/>
    <n v="15.77"/>
    <n v="8.07"/>
    <n v="-7.6999999999999993"/>
    <x v="1"/>
    <x v="2"/>
    <x v="0"/>
  </r>
  <r>
    <d v="2020-07-30T00:00:00"/>
    <m/>
    <x v="0"/>
    <x v="5"/>
    <s v="TM0002"/>
    <n v="11"/>
    <n v="13.5"/>
    <n v="11.77"/>
    <n v="12.670000000000002"/>
    <n v="0.90000000000000213"/>
    <x v="0"/>
    <x v="2"/>
    <x v="0"/>
  </r>
  <r>
    <d v="2020-07-20T12:30:00"/>
    <m/>
    <x v="3"/>
    <x v="2"/>
    <s v="240701"/>
    <n v="0"/>
    <n v="0"/>
    <n v="31.27"/>
    <n v="15.67"/>
    <n v="-15.6"/>
    <x v="1"/>
    <x v="4"/>
    <x v="6"/>
  </r>
  <r>
    <d v="2020-07-11T13:34:00"/>
    <m/>
    <x v="0"/>
    <x v="0"/>
    <s v="CC0005"/>
    <n v="11"/>
    <n v="3.6"/>
    <n v="10.67"/>
    <n v="12.670000000000002"/>
    <n v="2.0000000000000018"/>
    <x v="0"/>
    <x v="0"/>
    <x v="0"/>
  </r>
  <r>
    <d v="2020-07-11T17:12:00"/>
    <m/>
    <x v="5"/>
    <x v="2"/>
    <s v="CC0004"/>
    <n v="7"/>
    <s v="7"/>
    <n v="24.27"/>
    <n v="4.67"/>
    <n v="-19.600000000000001"/>
    <x v="1"/>
    <x v="0"/>
    <x v="0"/>
  </r>
  <r>
    <d v="2020-07-30T00:00:00"/>
    <m/>
    <x v="4"/>
    <x v="2"/>
    <s v="TM0002"/>
    <n v="13.5"/>
    <s v="12"/>
    <n v="19.27"/>
    <n v="14.170000000000002"/>
    <n v="-5.0999999999999979"/>
    <x v="1"/>
    <x v="2"/>
    <x v="0"/>
  </r>
  <r>
    <d v="2020-07-30T00:00:00"/>
    <m/>
    <x v="1"/>
    <x v="1"/>
    <s v="TM0002"/>
    <n v="5"/>
    <n v="8.5"/>
    <n v="24.770000000000003"/>
    <n v="26.67"/>
    <n v="1.8999999999999986"/>
    <x v="0"/>
    <x v="2"/>
    <x v="0"/>
  </r>
  <r>
    <d v="2020-07-01T17:21:00"/>
    <m/>
    <x v="0"/>
    <x v="0"/>
    <s v="240606"/>
    <n v="10.5"/>
    <n v="5.6"/>
    <n v="8.67"/>
    <n v="13.170000000000002"/>
    <n v="4.5000000000000018"/>
    <x v="0"/>
    <x v="4"/>
    <x v="6"/>
  </r>
  <r>
    <d v="2020-07-30T00:00:00"/>
    <m/>
    <x v="0"/>
    <x v="5"/>
    <s v="CC0005"/>
    <n v="12"/>
    <n v="8.5"/>
    <n v="16.77"/>
    <n v="11.670000000000002"/>
    <n v="-5.0999999999999979"/>
    <x v="1"/>
    <x v="0"/>
    <x v="0"/>
  </r>
  <r>
    <d v="2020-07-30T00:00:00"/>
    <m/>
    <x v="3"/>
    <x v="4"/>
    <s v="240401"/>
    <n v="3.6"/>
    <n v="8.5"/>
    <n v="9.77"/>
    <n v="12.07"/>
    <n v="2.3000000000000007"/>
    <x v="0"/>
    <x v="4"/>
    <x v="6"/>
  </r>
  <r>
    <d v="2020-07-30T00:00:00"/>
    <m/>
    <x v="1"/>
    <x v="1"/>
    <s v="TM0007"/>
    <n v="12"/>
    <n v="15.5"/>
    <n v="17.770000000000003"/>
    <n v="19.670000000000002"/>
    <n v="1.8999999999999986"/>
    <x v="0"/>
    <x v="2"/>
    <x v="0"/>
  </r>
  <r>
    <d v="2020-07-22T12:49:00"/>
    <m/>
    <x v="6"/>
    <x v="5"/>
    <s v="CC0004"/>
    <n v="12"/>
    <n v="11.5"/>
    <n v="13.77"/>
    <n v="17.670000000000002"/>
    <n v="3.9000000000000021"/>
    <x v="0"/>
    <x v="0"/>
    <x v="0"/>
  </r>
  <r>
    <d v="2020-07-30T00:00:00"/>
    <m/>
    <x v="2"/>
    <x v="3"/>
    <s v="CC0005"/>
    <n v="10.6"/>
    <s v="12"/>
    <n v="9.27"/>
    <n v="9.0700000000000021"/>
    <n v="-0.19999999999999751"/>
    <x v="1"/>
    <x v="0"/>
    <x v="0"/>
  </r>
  <r>
    <d v="2020-07-30T00:00:00"/>
    <m/>
    <x v="0"/>
    <x v="5"/>
    <s v="240105"/>
    <n v="11"/>
    <s v="12"/>
    <n v="13.27"/>
    <n v="12.670000000000002"/>
    <n v="-0.59999999999999787"/>
    <x v="1"/>
    <x v="4"/>
    <x v="6"/>
  </r>
  <r>
    <d v="2020-07-05T10:01:00"/>
    <m/>
    <x v="1"/>
    <x v="0"/>
    <s v="240816"/>
    <n v="23.5"/>
    <n v="3.6"/>
    <n v="10.67"/>
    <n v="8.1700000000000017"/>
    <n v="-2.4999999999999982"/>
    <x v="1"/>
    <x v="4"/>
    <x v="6"/>
  </r>
  <r>
    <d v="2020-07-01T10:02:00"/>
    <m/>
    <x v="0"/>
    <x v="3"/>
    <s v="CC0004"/>
    <n v="11.5"/>
    <n v="8.5"/>
    <n v="12.77"/>
    <n v="12.170000000000002"/>
    <n v="-0.59999999999999787"/>
    <x v="1"/>
    <x v="0"/>
    <x v="0"/>
  </r>
  <r>
    <d v="2020-07-30T00:00:00"/>
    <m/>
    <x v="3"/>
    <x v="4"/>
    <s v="240218"/>
    <n v="7.6"/>
    <s v="12"/>
    <n v="6.27"/>
    <n v="8.07"/>
    <n v="1.8000000000000007"/>
    <x v="0"/>
    <x v="4"/>
    <x v="6"/>
  </r>
  <r>
    <d v="2020-07-17T00:00:00"/>
    <m/>
    <x v="2"/>
    <x v="3"/>
    <s v="240504"/>
    <n v="14.5"/>
    <n v="10.5"/>
    <n v="10.77"/>
    <n v="5.1700000000000017"/>
    <n v="-5.5999999999999979"/>
    <x v="1"/>
    <x v="4"/>
    <x v="6"/>
  </r>
  <r>
    <d v="2020-07-17T12:47:00"/>
    <m/>
    <x v="2"/>
    <x v="1"/>
    <s v="240111"/>
    <n v="11"/>
    <s v="8"/>
    <n v="25.270000000000003"/>
    <n v="8.6700000000000017"/>
    <n v="-16.600000000000001"/>
    <x v="1"/>
    <x v="4"/>
    <x v="6"/>
  </r>
  <r>
    <d v="2020-07-10T11:20:00"/>
    <m/>
    <x v="3"/>
    <x v="2"/>
    <s v="240401"/>
    <n v="7.6"/>
    <s v="13"/>
    <n v="18.27"/>
    <n v="8.07"/>
    <n v="-10.199999999999999"/>
    <x v="1"/>
    <x v="4"/>
    <x v="6"/>
  </r>
  <r>
    <d v="2020-07-30T00:00:00"/>
    <m/>
    <x v="4"/>
    <x v="2"/>
    <s v="240112"/>
    <n v="12.5"/>
    <s v="9"/>
    <n v="22.27"/>
    <n v="15.170000000000002"/>
    <n v="-7.0999999999999979"/>
    <x v="1"/>
    <x v="4"/>
    <x v="6"/>
  </r>
  <r>
    <d v="2020-07-12T09:29:00"/>
    <m/>
    <x v="2"/>
    <x v="2"/>
    <s v="240220"/>
    <n v="11"/>
    <n v="12.5"/>
    <n v="18.77"/>
    <n v="8.6700000000000017"/>
    <n v="-10.099999999999998"/>
    <x v="1"/>
    <x v="4"/>
    <x v="6"/>
  </r>
  <r>
    <d v="2020-07-02T11:39:00"/>
    <m/>
    <x v="0"/>
    <x v="4"/>
    <s v="CC0006"/>
    <n v="11.5"/>
    <n v="3.6"/>
    <n v="14.67"/>
    <n v="12.170000000000002"/>
    <n v="-2.4999999999999982"/>
    <x v="1"/>
    <x v="0"/>
    <x v="0"/>
  </r>
  <r>
    <d v="2020-07-08T17:11:00"/>
    <m/>
    <x v="3"/>
    <x v="1"/>
    <s v="TM0002"/>
    <n v="3.6"/>
    <n v="9.5"/>
    <n v="23.770000000000003"/>
    <n v="12.07"/>
    <n v="-11.700000000000003"/>
    <x v="1"/>
    <x v="2"/>
    <x v="0"/>
  </r>
  <r>
    <d v="2020-07-01T00:00:00"/>
    <m/>
    <x v="1"/>
    <x v="1"/>
    <s v="240220"/>
    <n v="16.510000000000002"/>
    <s v="7"/>
    <n v="26.270000000000003"/>
    <n v="15.16"/>
    <n v="-11.110000000000003"/>
    <x v="1"/>
    <x v="4"/>
    <x v="6"/>
  </r>
  <r>
    <d v="2020-07-01T00:00:00"/>
    <m/>
    <x v="1"/>
    <x v="1"/>
    <s v="240220"/>
    <n v="16.510000000000002"/>
    <n v="3.6"/>
    <n v="29.67"/>
    <n v="15.16"/>
    <n v="-14.510000000000002"/>
    <x v="1"/>
    <x v="4"/>
    <x v="6"/>
  </r>
  <r>
    <d v="2020-07-01T08:45:00"/>
    <m/>
    <x v="4"/>
    <x v="5"/>
    <s v="CC0004"/>
    <n v="13"/>
    <n v="10.5"/>
    <n v="14.77"/>
    <n v="14.670000000000002"/>
    <n v="-9.9999999999997868E-2"/>
    <x v="1"/>
    <x v="0"/>
    <x v="0"/>
  </r>
  <r>
    <d v="2020-07-23T18:03:00"/>
    <m/>
    <x v="5"/>
    <x v="0"/>
    <s v="240612"/>
    <n v="7.6"/>
    <n v="5.51"/>
    <n v="8.76"/>
    <n v="4.07"/>
    <n v="-4.6899999999999995"/>
    <x v="1"/>
    <x v="4"/>
    <x v="6"/>
  </r>
  <r>
    <d v="2020-07-10T12:43:00"/>
    <m/>
    <x v="2"/>
    <x v="5"/>
    <s v="CC0004"/>
    <n v="11.51"/>
    <s v="11"/>
    <n v="14.27"/>
    <n v="8.1600000000000019"/>
    <n v="-6.1099999999999977"/>
    <x v="1"/>
    <x v="0"/>
    <x v="0"/>
  </r>
  <r>
    <d v="2020-07-26T13:26:00"/>
    <m/>
    <x v="3"/>
    <x v="0"/>
    <s v="240606"/>
    <n v="8.51"/>
    <n v="5.51"/>
    <n v="8.76"/>
    <n v="7.16"/>
    <n v="-1.5999999999999996"/>
    <x v="1"/>
    <x v="4"/>
    <x v="6"/>
  </r>
  <r>
    <d v="2020-07-30T00:00:00"/>
    <m/>
    <x v="3"/>
    <x v="4"/>
    <s v="240218"/>
    <n v="8.51"/>
    <n v="11.5"/>
    <n v="6.77"/>
    <n v="7.16"/>
    <n v="0.39000000000000057"/>
    <x v="0"/>
    <x v="4"/>
    <x v="6"/>
  </r>
  <r>
    <d v="2020-07-04T16:15:00"/>
    <m/>
    <x v="2"/>
    <x v="4"/>
    <s v="240816"/>
    <n v="8.5"/>
    <s v="8"/>
    <n v="10.27"/>
    <n v="11.170000000000002"/>
    <n v="0.90000000000000213"/>
    <x v="0"/>
    <x v="4"/>
    <x v="6"/>
  </r>
  <r>
    <d v="2020-07-25T15:17:00"/>
    <m/>
    <x v="5"/>
    <x v="6"/>
    <s v="240105"/>
    <n v="8.5"/>
    <n v="11.5"/>
    <n v="19.77"/>
    <n v="3.17"/>
    <n v="-16.600000000000001"/>
    <x v="1"/>
    <x v="4"/>
    <x v="6"/>
  </r>
  <r>
    <d v="2020-07-30T00:00:00"/>
    <m/>
    <x v="3"/>
    <x v="4"/>
    <s v="CC0005"/>
    <n v="7.6"/>
    <n v="7.6"/>
    <n v="10.67"/>
    <n v="8.07"/>
    <n v="-2.5999999999999996"/>
    <x v="1"/>
    <x v="0"/>
    <x v="0"/>
  </r>
  <r>
    <d v="2020-07-30T00:00:00"/>
    <m/>
    <x v="3"/>
    <x v="4"/>
    <s v="240704"/>
    <n v="7.6"/>
    <n v="7.6"/>
    <n v="10.67"/>
    <n v="8.07"/>
    <n v="-2.5999999999999996"/>
    <x v="1"/>
    <x v="4"/>
    <x v="6"/>
  </r>
  <r>
    <d v="2020-07-15T11:20:00"/>
    <m/>
    <x v="4"/>
    <x v="5"/>
    <s v="CC0005"/>
    <n v="13.5"/>
    <n v="12.5"/>
    <n v="12.77"/>
    <n v="14.170000000000002"/>
    <n v="1.4000000000000021"/>
    <x v="0"/>
    <x v="0"/>
    <x v="0"/>
  </r>
  <r>
    <d v="2020-07-18T12:55:00"/>
    <m/>
    <x v="5"/>
    <x v="4"/>
    <s v="CC0003"/>
    <n v="7.6"/>
    <n v="7.6"/>
    <n v="10.67"/>
    <n v="4.07"/>
    <n v="-6.6"/>
    <x v="1"/>
    <x v="0"/>
    <x v="0"/>
  </r>
  <r>
    <d v="2020-07-10T08:20:00"/>
    <m/>
    <x v="1"/>
    <x v="0"/>
    <s v="CC0003"/>
    <n v="12"/>
    <n v="5.6"/>
    <n v="8.67"/>
    <n v="19.670000000000002"/>
    <n v="11.000000000000002"/>
    <x v="0"/>
    <x v="0"/>
    <x v="0"/>
  </r>
  <r>
    <d v="2020-07-18T17:00:00"/>
    <m/>
    <x v="3"/>
    <x v="3"/>
    <s v="TM0010"/>
    <n v="8.51"/>
    <n v="10.5"/>
    <n v="10.77"/>
    <n v="7.16"/>
    <n v="-3.6099999999999994"/>
    <x v="1"/>
    <x v="2"/>
    <x v="0"/>
  </r>
  <r>
    <d v="2020-07-24T10:17:00"/>
    <m/>
    <x v="6"/>
    <x v="3"/>
    <s v="CC0003"/>
    <n v="11"/>
    <n v="3.6"/>
    <n v="17.669999999999998"/>
    <n v="18.670000000000002"/>
    <n v="1.0000000000000036"/>
    <x v="0"/>
    <x v="0"/>
    <x v="0"/>
  </r>
  <r>
    <d v="2020-07-11T11:35:00"/>
    <m/>
    <x v="0"/>
    <x v="4"/>
    <s v="CC0004"/>
    <n v="11"/>
    <n v="7.51"/>
    <n v="10.76"/>
    <n v="12.670000000000002"/>
    <n v="1.9100000000000019"/>
    <x v="0"/>
    <x v="0"/>
    <x v="0"/>
  </r>
  <r>
    <d v="2020-07-11T14:50:00"/>
    <m/>
    <x v="3"/>
    <x v="3"/>
    <s v="240606"/>
    <n v="7.6"/>
    <n v="9.5"/>
    <n v="11.77"/>
    <n v="8.07"/>
    <n v="-3.6999999999999993"/>
    <x v="1"/>
    <x v="4"/>
    <x v="6"/>
  </r>
  <r>
    <d v="2020-07-05T12:15:00"/>
    <m/>
    <x v="5"/>
    <x v="4"/>
    <s v="CC0005"/>
    <n v="7.6"/>
    <n v="7.6"/>
    <n v="10.67"/>
    <n v="4.07"/>
    <n v="-6.6"/>
    <x v="1"/>
    <x v="0"/>
    <x v="0"/>
  </r>
  <r>
    <d v="2020-07-30T00:00:00"/>
    <m/>
    <x v="2"/>
    <x v="3"/>
    <s v="240218"/>
    <n v="11.51"/>
    <n v="5.15"/>
    <n v="16.119999999999997"/>
    <n v="8.1600000000000019"/>
    <n v="-7.9599999999999955"/>
    <x v="1"/>
    <x v="4"/>
    <x v="6"/>
  </r>
  <r>
    <d v="2020-07-30T00:00:00"/>
    <m/>
    <x v="3"/>
    <x v="4"/>
    <s v="240411"/>
    <n v="8.51"/>
    <n v="8.51"/>
    <n v="9.76"/>
    <n v="7.16"/>
    <n v="-2.5999999999999996"/>
    <x v="1"/>
    <x v="4"/>
    <x v="6"/>
  </r>
  <r>
    <d v="2020-07-10T11:06:00"/>
    <m/>
    <x v="5"/>
    <x v="4"/>
    <s v="240611"/>
    <n v="5.51"/>
    <n v="7.6"/>
    <n v="10.67"/>
    <n v="6.16"/>
    <n v="-4.51"/>
    <x v="1"/>
    <x v="4"/>
    <x v="6"/>
  </r>
  <r>
    <d v="2020-07-27T16:45:00"/>
    <m/>
    <x v="3"/>
    <x v="0"/>
    <s v="240409"/>
    <n v="0"/>
    <n v="0"/>
    <n v="14.27"/>
    <n v="15.67"/>
    <n v="1.4000000000000004"/>
    <x v="0"/>
    <x v="4"/>
    <x v="6"/>
  </r>
  <r>
    <d v="2020-07-30T00:00:00"/>
    <m/>
    <x v="1"/>
    <x v="1"/>
    <s v="TM0013"/>
    <n v="8.5"/>
    <s v="12"/>
    <n v="21.270000000000003"/>
    <n v="23.17"/>
    <n v="1.8999999999999986"/>
    <x v="0"/>
    <x v="2"/>
    <x v="0"/>
  </r>
  <r>
    <d v="2020-07-22T00:00:00"/>
    <m/>
    <x v="1"/>
    <x v="1"/>
    <s v="TM0002"/>
    <n v="16.5"/>
    <s v="12"/>
    <n v="21.270000000000003"/>
    <n v="15.170000000000002"/>
    <n v="-6.1000000000000014"/>
    <x v="1"/>
    <x v="2"/>
    <x v="0"/>
  </r>
  <r>
    <d v="2020-07-30T00:00:00"/>
    <m/>
    <x v="3"/>
    <x v="4"/>
    <s v="240613"/>
    <n v="7.6"/>
    <n v="0"/>
    <n v="18.27"/>
    <n v="8.07"/>
    <n v="-10.199999999999999"/>
    <x v="1"/>
    <x v="4"/>
    <x v="6"/>
  </r>
  <r>
    <d v="2020-07-02T00:00:00"/>
    <m/>
    <x v="1"/>
    <x v="1"/>
    <s v="240604"/>
    <n v="16.510000000000002"/>
    <n v="10.5"/>
    <n v="22.770000000000003"/>
    <n v="15.16"/>
    <n v="-7.610000000000003"/>
    <x v="1"/>
    <x v="4"/>
    <x v="6"/>
  </r>
  <r>
    <d v="2020-07-10T11:16:00"/>
    <m/>
    <x v="2"/>
    <x v="1"/>
    <s v="CC0006"/>
    <n v="10.51"/>
    <n v="3.6"/>
    <n v="29.67"/>
    <n v="9.1600000000000019"/>
    <n v="-20.509999999999998"/>
    <x v="1"/>
    <x v="0"/>
    <x v="0"/>
  </r>
  <r>
    <d v="2020-07-22T15:29:00"/>
    <m/>
    <x v="3"/>
    <x v="0"/>
    <s v="240412"/>
    <n v="6.5"/>
    <n v="7.6"/>
    <n v="6.67"/>
    <n v="9.17"/>
    <n v="2.5"/>
    <x v="0"/>
    <x v="4"/>
    <x v="6"/>
  </r>
  <r>
    <d v="2020-07-03T11:13:00"/>
    <m/>
    <x v="6"/>
    <x v="2"/>
    <s v="CC0003"/>
    <n v="12.5"/>
    <s v="12"/>
    <n v="19.27"/>
    <n v="17.170000000000002"/>
    <n v="-2.0999999999999979"/>
    <x v="1"/>
    <x v="0"/>
    <x v="0"/>
  </r>
  <r>
    <d v="2020-07-20T13:16:00"/>
    <m/>
    <x v="3"/>
    <x v="1"/>
    <s v="240612"/>
    <n v="3.6"/>
    <s v="5"/>
    <n v="28.270000000000003"/>
    <n v="12.07"/>
    <n v="-16.200000000000003"/>
    <x v="1"/>
    <x v="4"/>
    <x v="6"/>
  </r>
  <r>
    <d v="2020-07-25T11:48:00"/>
    <m/>
    <x v="1"/>
    <x v="2"/>
    <s v="240502"/>
    <n v="11"/>
    <n v="12.5"/>
    <n v="18.77"/>
    <n v="20.67"/>
    <n v="1.9000000000000021"/>
    <x v="0"/>
    <x v="4"/>
    <x v="6"/>
  </r>
  <r>
    <d v="2020-07-08T12:39:00"/>
    <m/>
    <x v="4"/>
    <x v="5"/>
    <s v="240502"/>
    <n v="12.5"/>
    <n v="10.5"/>
    <n v="14.77"/>
    <n v="15.170000000000002"/>
    <n v="0.40000000000000213"/>
    <x v="0"/>
    <x v="4"/>
    <x v="6"/>
  </r>
  <r>
    <d v="2020-07-30T00:00:00"/>
    <m/>
    <x v="1"/>
    <x v="1"/>
    <s v="TM0007"/>
    <n v="8.5"/>
    <s v="12"/>
    <n v="21.270000000000003"/>
    <n v="23.17"/>
    <n v="1.8999999999999986"/>
    <x v="0"/>
    <x v="2"/>
    <x v="0"/>
  </r>
  <r>
    <d v="2020-07-30T00:00:00"/>
    <m/>
    <x v="3"/>
    <x v="4"/>
    <s v="240108"/>
    <n v="7.6"/>
    <n v="7.6"/>
    <n v="10.67"/>
    <n v="8.07"/>
    <n v="-2.5999999999999996"/>
    <x v="1"/>
    <x v="4"/>
    <x v="6"/>
  </r>
  <r>
    <d v="2020-07-17T15:25:00"/>
    <m/>
    <x v="4"/>
    <x v="3"/>
    <s v="CC0005"/>
    <n v="13.5"/>
    <n v="10.5"/>
    <n v="10.77"/>
    <n v="14.170000000000002"/>
    <n v="3.4000000000000021"/>
    <x v="0"/>
    <x v="0"/>
    <x v="0"/>
  </r>
  <r>
    <d v="2020-07-11T10:07:00"/>
    <m/>
    <x v="0"/>
    <x v="1"/>
    <s v="240220"/>
    <n v="11.6"/>
    <s v="6"/>
    <n v="27.270000000000003"/>
    <n v="12.070000000000002"/>
    <n v="-15.200000000000001"/>
    <x v="1"/>
    <x v="4"/>
    <x v="6"/>
  </r>
  <r>
    <d v="2020-07-01T00:00:00"/>
    <m/>
    <x v="3"/>
    <x v="4"/>
    <s v="111111"/>
    <n v="3.6"/>
    <n v="2.5"/>
    <n v="15.77"/>
    <n v="12.07"/>
    <n v="-3.6999999999999993"/>
    <x v="1"/>
    <x v="5"/>
    <x v="0"/>
  </r>
  <r>
    <d v="2020-07-11T15:09:00"/>
    <m/>
    <x v="1"/>
    <x v="3"/>
    <s v="CC0007"/>
    <n v="9.5"/>
    <n v="3.6"/>
    <n v="17.669999999999998"/>
    <n v="22.17"/>
    <n v="4.5000000000000036"/>
    <x v="0"/>
    <x v="0"/>
    <x v="0"/>
  </r>
  <r>
    <d v="2020-07-30T00:00:00"/>
    <m/>
    <x v="6"/>
    <x v="6"/>
    <s v="240703"/>
    <n v="12"/>
    <n v="1.5"/>
    <n v="29.77"/>
    <n v="17.670000000000002"/>
    <n v="-12.099999999999998"/>
    <x v="1"/>
    <x v="4"/>
    <x v="6"/>
  </r>
  <r>
    <d v="2020-07-01T09:18:00"/>
    <m/>
    <x v="3"/>
    <x v="6"/>
    <s v="TM0007"/>
    <n v="8.5"/>
    <n v="11.5"/>
    <n v="19.77"/>
    <n v="7.17"/>
    <n v="-12.6"/>
    <x v="1"/>
    <x v="2"/>
    <x v="0"/>
  </r>
  <r>
    <d v="2020-07-12T14:41:00"/>
    <m/>
    <x v="0"/>
    <x v="3"/>
    <s v="CC0007"/>
    <n v="11"/>
    <n v="9.5"/>
    <n v="11.77"/>
    <n v="12.670000000000002"/>
    <n v="0.90000000000000213"/>
    <x v="0"/>
    <x v="0"/>
    <x v="0"/>
  </r>
  <r>
    <d v="2020-07-15T11:38:00"/>
    <m/>
    <x v="0"/>
    <x v="3"/>
    <s v="240612"/>
    <n v="11"/>
    <n v="3.6"/>
    <n v="17.669999999999998"/>
    <n v="12.670000000000002"/>
    <n v="-4.9999999999999964"/>
    <x v="1"/>
    <x v="4"/>
    <x v="6"/>
  </r>
  <r>
    <d v="2020-07-30T00:00:00"/>
    <m/>
    <x v="1"/>
    <x v="1"/>
    <s v="TM0002"/>
    <n v="5"/>
    <s v="7"/>
    <n v="26.270000000000003"/>
    <n v="26.67"/>
    <n v="0.39999999999999858"/>
    <x v="0"/>
    <x v="2"/>
    <x v="0"/>
  </r>
  <r>
    <d v="2020-07-04T12:20:00"/>
    <m/>
    <x v="0"/>
    <x v="3"/>
    <s v="CC0003"/>
    <n v="12"/>
    <n v="8.5"/>
    <n v="12.77"/>
    <n v="11.670000000000002"/>
    <n v="-1.0999999999999979"/>
    <x v="1"/>
    <x v="0"/>
    <x v="0"/>
  </r>
  <r>
    <d v="2020-07-30T00:00:00"/>
    <m/>
    <x v="3"/>
    <x v="4"/>
    <s v="CC0005"/>
    <n v="8.5"/>
    <n v="8.5"/>
    <n v="9.77"/>
    <n v="7.17"/>
    <n v="-2.5999999999999996"/>
    <x v="1"/>
    <x v="0"/>
    <x v="0"/>
  </r>
  <r>
    <d v="2020-07-29T13:57:00"/>
    <m/>
    <x v="4"/>
    <x v="3"/>
    <s v="CC0003"/>
    <n v="13.5"/>
    <n v="10.5"/>
    <n v="10.77"/>
    <n v="14.170000000000002"/>
    <n v="3.4000000000000021"/>
    <x v="0"/>
    <x v="0"/>
    <x v="0"/>
  </r>
  <r>
    <d v="2020-07-31T00:00:00"/>
    <m/>
    <x v="3"/>
    <x v="0"/>
    <s v="240108"/>
    <n v="3.6"/>
    <n v="0"/>
    <n v="14.27"/>
    <n v="12.07"/>
    <n v="-2.1999999999999993"/>
    <x v="1"/>
    <x v="4"/>
    <x v="6"/>
  </r>
  <r>
    <d v="2020-07-20T11:48:00"/>
    <m/>
    <x v="0"/>
    <x v="0"/>
    <s v="CC0004"/>
    <n v="12"/>
    <s v="5"/>
    <n v="9.27"/>
    <n v="11.670000000000002"/>
    <n v="2.4000000000000021"/>
    <x v="0"/>
    <x v="0"/>
    <x v="0"/>
  </r>
  <r>
    <d v="2020-07-30T00:00:00"/>
    <m/>
    <x v="1"/>
    <x v="1"/>
    <s v="TM0013"/>
    <n v="9.5"/>
    <s v="13"/>
    <n v="20.270000000000003"/>
    <n v="22.17"/>
    <n v="1.8999999999999986"/>
    <x v="0"/>
    <x v="2"/>
    <x v="0"/>
  </r>
  <r>
    <d v="2020-07-01T15:35:00"/>
    <m/>
    <x v="5"/>
    <x v="5"/>
    <s v="TM0010"/>
    <n v="7.01"/>
    <n v="11.5"/>
    <n v="13.77"/>
    <n v="4.66"/>
    <n v="-9.11"/>
    <x v="1"/>
    <x v="2"/>
    <x v="0"/>
  </r>
  <r>
    <d v="2020-07-03T00:00:00"/>
    <m/>
    <x v="3"/>
    <x v="4"/>
    <s v="240103"/>
    <n v="8.51"/>
    <n v="3.6"/>
    <n v="14.67"/>
    <n v="7.16"/>
    <n v="-7.51"/>
    <x v="1"/>
    <x v="4"/>
    <x v="6"/>
  </r>
  <r>
    <d v="2020-07-30T00:00:00"/>
    <m/>
    <x v="1"/>
    <x v="1"/>
    <s v="TM0007"/>
    <n v="9.5"/>
    <n v="3.5"/>
    <n v="29.770000000000003"/>
    <n v="22.17"/>
    <n v="-7.6000000000000014"/>
    <x v="1"/>
    <x v="2"/>
    <x v="0"/>
  </r>
  <r>
    <d v="2020-07-23T17:48:00"/>
    <m/>
    <x v="2"/>
    <x v="5"/>
    <s v="CC0007"/>
    <n v="10.5"/>
    <s v="10"/>
    <n v="15.27"/>
    <n v="9.1700000000000017"/>
    <n v="-6.0999999999999979"/>
    <x v="1"/>
    <x v="0"/>
    <x v="0"/>
  </r>
  <r>
    <d v="2020-07-16T16:47:00"/>
    <m/>
    <x v="5"/>
    <x v="3"/>
    <s v="TM0007"/>
    <n v="6"/>
    <n v="9.5"/>
    <n v="11.77"/>
    <n v="5.67"/>
    <n v="-6.1"/>
    <x v="1"/>
    <x v="2"/>
    <x v="0"/>
  </r>
  <r>
    <d v="2020-07-30T00:00:00"/>
    <m/>
    <x v="2"/>
    <x v="3"/>
    <s v="CC0005"/>
    <n v="11"/>
    <n v="0"/>
    <n v="21.27"/>
    <n v="8.6700000000000017"/>
    <n v="-12.599999999999998"/>
    <x v="1"/>
    <x v="0"/>
    <x v="0"/>
  </r>
  <r>
    <d v="2020-07-12T13:28:00"/>
    <m/>
    <x v="1"/>
    <x v="5"/>
    <s v="240108"/>
    <n v="11"/>
    <n v="11.5"/>
    <n v="13.77"/>
    <n v="20.67"/>
    <n v="6.9000000000000021"/>
    <x v="0"/>
    <x v="4"/>
    <x v="6"/>
  </r>
  <r>
    <d v="2020-07-30T00:00:00"/>
    <m/>
    <x v="3"/>
    <x v="4"/>
    <s v="240105"/>
    <n v="7.6"/>
    <n v="0"/>
    <n v="18.27"/>
    <n v="8.07"/>
    <n v="-10.199999999999999"/>
    <x v="1"/>
    <x v="4"/>
    <x v="6"/>
  </r>
  <r>
    <d v="2020-07-10T15:52:00"/>
    <m/>
    <x v="1"/>
    <x v="3"/>
    <s v="CC0005"/>
    <n v="11"/>
    <n v="0"/>
    <n v="21.27"/>
    <n v="20.67"/>
    <n v="-0.59999999999999787"/>
    <x v="1"/>
    <x v="0"/>
    <x v="0"/>
  </r>
  <r>
    <d v="2020-07-04T10:30:00"/>
    <m/>
    <x v="3"/>
    <x v="2"/>
    <s v="CC0007"/>
    <n v="8.5"/>
    <s v="12"/>
    <n v="19.27"/>
    <n v="7.17"/>
    <n v="-12.1"/>
    <x v="1"/>
    <x v="0"/>
    <x v="0"/>
  </r>
  <r>
    <d v="2020-07-30T00:00:00"/>
    <m/>
    <x v="3"/>
    <x v="4"/>
    <s v="240411"/>
    <n v="7.6"/>
    <n v="7.6"/>
    <n v="10.67"/>
    <n v="8.07"/>
    <n v="-2.5999999999999996"/>
    <x v="1"/>
    <x v="4"/>
    <x v="6"/>
  </r>
  <r>
    <d v="2020-07-30T00:00:00"/>
    <m/>
    <x v="1"/>
    <x v="1"/>
    <s v="240111"/>
    <n v="9.5"/>
    <n v="6.65"/>
    <n v="26.620000000000005"/>
    <n v="22.17"/>
    <n v="-4.4500000000000028"/>
    <x v="1"/>
    <x v="4"/>
    <x v="6"/>
  </r>
  <r>
    <d v="2020-07-30T00:00:00"/>
    <m/>
    <x v="5"/>
    <x v="0"/>
    <s v="CC0003"/>
    <n v="7.6"/>
    <n v="0"/>
    <n v="14.27"/>
    <n v="4.07"/>
    <n v="-10.199999999999999"/>
    <x v="1"/>
    <x v="0"/>
    <x v="0"/>
  </r>
  <r>
    <d v="2020-07-24T09:23:00"/>
    <m/>
    <x v="2"/>
    <x v="5"/>
    <s v="TM0002"/>
    <n v="11.51"/>
    <s v="11"/>
    <n v="14.27"/>
    <n v="8.1600000000000019"/>
    <n v="-6.1099999999999977"/>
    <x v="1"/>
    <x v="2"/>
    <x v="0"/>
  </r>
  <r>
    <d v="2020-07-30T00:00:00"/>
    <m/>
    <x v="3"/>
    <x v="4"/>
    <s v="CC0006"/>
    <n v="7.6"/>
    <n v="7.6"/>
    <n v="10.67"/>
    <n v="8.07"/>
    <n v="-2.5999999999999996"/>
    <x v="1"/>
    <x v="0"/>
    <x v="0"/>
  </r>
  <r>
    <d v="2020-07-24T09:23:00"/>
    <m/>
    <x v="2"/>
    <x v="5"/>
    <s v="TM0002"/>
    <n v="11.51"/>
    <s v="11"/>
    <n v="14.27"/>
    <n v="8.1600000000000019"/>
    <n v="-6.1099999999999977"/>
    <x v="1"/>
    <x v="2"/>
    <x v="0"/>
  </r>
  <r>
    <d v="2020-07-30T00:00:00"/>
    <m/>
    <x v="3"/>
    <x v="4"/>
    <s v="240108"/>
    <n v="8.51"/>
    <n v="8.51"/>
    <n v="9.76"/>
    <n v="7.16"/>
    <n v="-2.5999999999999996"/>
    <x v="1"/>
    <x v="4"/>
    <x v="6"/>
  </r>
  <r>
    <d v="2020-07-30T00:00:00"/>
    <m/>
    <x v="3"/>
    <x v="4"/>
    <s v="240112"/>
    <n v="8.51"/>
    <s v="13"/>
    <n v="5.27"/>
    <n v="7.16"/>
    <n v="1.8900000000000006"/>
    <x v="0"/>
    <x v="4"/>
    <x v="6"/>
  </r>
  <r>
    <d v="2020-07-01T14:01:00"/>
    <m/>
    <x v="6"/>
    <x v="2"/>
    <s v="CC0005"/>
    <n v="12.5"/>
    <s v="13"/>
    <n v="18.27"/>
    <n v="17.170000000000002"/>
    <n v="-1.0999999999999979"/>
    <x v="1"/>
    <x v="0"/>
    <x v="0"/>
  </r>
  <r>
    <d v="2020-07-30T00:00:00"/>
    <m/>
    <x v="3"/>
    <x v="4"/>
    <s v="240108"/>
    <n v="7.6"/>
    <n v="7.6"/>
    <n v="10.67"/>
    <n v="8.07"/>
    <n v="-2.5999999999999996"/>
    <x v="1"/>
    <x v="4"/>
    <x v="6"/>
  </r>
  <r>
    <d v="2020-07-30T00:00:00"/>
    <m/>
    <x v="5"/>
    <x v="0"/>
    <s v="240411"/>
    <n v="8.5"/>
    <n v="0"/>
    <n v="14.27"/>
    <n v="3.17"/>
    <n v="-11.1"/>
    <x v="1"/>
    <x v="4"/>
    <x v="6"/>
  </r>
  <r>
    <d v="2020-07-30T00:00:00"/>
    <m/>
    <x v="1"/>
    <x v="1"/>
    <s v="CC0004"/>
    <n v="3.6"/>
    <n v="2.5"/>
    <n v="30.770000000000003"/>
    <n v="28.07"/>
    <n v="-2.7000000000000028"/>
    <x v="1"/>
    <x v="0"/>
    <x v="0"/>
  </r>
  <r>
    <d v="2020-07-30T00:00:00"/>
    <m/>
    <x v="3"/>
    <x v="4"/>
    <s v="240817"/>
    <n v="7.6"/>
    <n v="7.6"/>
    <n v="10.67"/>
    <n v="8.07"/>
    <n v="-2.5999999999999996"/>
    <x v="1"/>
    <x v="4"/>
    <x v="6"/>
  </r>
  <r>
    <d v="2020-07-30T00:00:00"/>
    <m/>
    <x v="1"/>
    <x v="1"/>
    <s v="TM0007"/>
    <n v="12"/>
    <n v="15.5"/>
    <n v="17.770000000000003"/>
    <n v="19.670000000000002"/>
    <n v="1.8999999999999986"/>
    <x v="0"/>
    <x v="2"/>
    <x v="0"/>
  </r>
  <r>
    <d v="2020-07-30T00:00:00"/>
    <m/>
    <x v="2"/>
    <x v="3"/>
    <s v="240103"/>
    <n v="10.5"/>
    <n v="0"/>
    <n v="21.27"/>
    <n v="9.1700000000000017"/>
    <n v="-12.099999999999998"/>
    <x v="1"/>
    <x v="4"/>
    <x v="6"/>
  </r>
  <r>
    <d v="2020-07-30T00:00:00"/>
    <m/>
    <x v="3"/>
    <x v="4"/>
    <s v="240202"/>
    <n v="8.51"/>
    <s v="8"/>
    <n v="10.27"/>
    <n v="7.16"/>
    <n v="-3.1099999999999994"/>
    <x v="1"/>
    <x v="4"/>
    <x v="6"/>
  </r>
  <r>
    <d v="2020-07-30T00:00:00"/>
    <m/>
    <x v="5"/>
    <x v="0"/>
    <s v="240613"/>
    <n v="5.51"/>
    <n v="5.15"/>
    <n v="9.1199999999999992"/>
    <n v="6.16"/>
    <n v="-2.9599999999999991"/>
    <x v="1"/>
    <x v="4"/>
    <x v="6"/>
  </r>
  <r>
    <d v="2020-07-30T00:00:00"/>
    <m/>
    <x v="1"/>
    <x v="1"/>
    <s v="240613"/>
    <n v="16.510000000000002"/>
    <s v="5"/>
    <n v="28.270000000000003"/>
    <n v="15.16"/>
    <n v="-13.110000000000003"/>
    <x v="1"/>
    <x v="4"/>
    <x v="6"/>
  </r>
  <r>
    <d v="2020-07-04T11:38:00"/>
    <m/>
    <x v="5"/>
    <x v="2"/>
    <s v="CC0006"/>
    <n v="7"/>
    <n v="12.5"/>
    <n v="18.77"/>
    <n v="4.67"/>
    <n v="-14.1"/>
    <x v="1"/>
    <x v="0"/>
    <x v="0"/>
  </r>
  <r>
    <d v="2020-07-30T00:00:00"/>
    <m/>
    <x v="1"/>
    <x v="1"/>
    <s v="TM0007"/>
    <n v="9.5"/>
    <s v="13"/>
    <n v="20.270000000000003"/>
    <n v="22.17"/>
    <n v="1.8999999999999986"/>
    <x v="0"/>
    <x v="2"/>
    <x v="0"/>
  </r>
  <r>
    <d v="2020-07-04T08:12:00"/>
    <m/>
    <x v="0"/>
    <x v="4"/>
    <s v="CC0003"/>
    <n v="11"/>
    <n v="3.6"/>
    <n v="14.67"/>
    <n v="12.670000000000002"/>
    <n v="-1.9999999999999982"/>
    <x v="1"/>
    <x v="0"/>
    <x v="0"/>
  </r>
  <r>
    <d v="2020-07-02T11:05:00"/>
    <m/>
    <x v="4"/>
    <x v="5"/>
    <s v="CC0006"/>
    <n v="12"/>
    <n v="11.5"/>
    <n v="13.77"/>
    <n v="15.670000000000002"/>
    <n v="1.9000000000000021"/>
    <x v="0"/>
    <x v="0"/>
    <x v="0"/>
  </r>
  <r>
    <d v="2020-07-30T00:00:00"/>
    <m/>
    <x v="1"/>
    <x v="1"/>
    <s v="240605"/>
    <n v="12"/>
    <n v="1.4"/>
    <n v="31.870000000000005"/>
    <n v="19.670000000000002"/>
    <n v="-12.200000000000003"/>
    <x v="1"/>
    <x v="4"/>
    <x v="6"/>
  </r>
  <r>
    <d v="2020-07-20T12:51:00"/>
    <m/>
    <x v="5"/>
    <x v="3"/>
    <s v="240211"/>
    <n v="5.51"/>
    <n v="10.5"/>
    <n v="10.77"/>
    <n v="6.16"/>
    <n v="-4.6099999999999994"/>
    <x v="1"/>
    <x v="4"/>
    <x v="6"/>
  </r>
  <r>
    <d v="2020-07-08T17:11:00"/>
    <m/>
    <x v="3"/>
    <x v="1"/>
    <s v="TM0002"/>
    <n v="3.6"/>
    <s v="8"/>
    <n v="25.270000000000003"/>
    <n v="12.07"/>
    <n v="-13.200000000000003"/>
    <x v="1"/>
    <x v="2"/>
    <x v="0"/>
  </r>
  <r>
    <d v="2020-07-30T00:00:00"/>
    <m/>
    <x v="5"/>
    <x v="0"/>
    <s v="240111"/>
    <n v="7.6"/>
    <n v="0"/>
    <n v="14.27"/>
    <n v="4.07"/>
    <n v="-10.199999999999999"/>
    <x v="1"/>
    <x v="4"/>
    <x v="6"/>
  </r>
  <r>
    <d v="2020-07-30T00:00:00"/>
    <m/>
    <x v="3"/>
    <x v="4"/>
    <s v="CC0003"/>
    <n v="8.5"/>
    <n v="4.0999999999999996"/>
    <n v="14.17"/>
    <n v="7.17"/>
    <n v="-7"/>
    <x v="1"/>
    <x v="0"/>
    <x v="0"/>
  </r>
  <r>
    <d v="2020-07-18T14:05:00"/>
    <m/>
    <x v="0"/>
    <x v="0"/>
    <s v="CC0004"/>
    <n v="12"/>
    <s v="5"/>
    <n v="9.27"/>
    <n v="11.670000000000002"/>
    <n v="2.4000000000000021"/>
    <x v="0"/>
    <x v="0"/>
    <x v="0"/>
  </r>
  <r>
    <d v="2020-07-15T17:52:00"/>
    <m/>
    <x v="5"/>
    <x v="0"/>
    <s v="CC0005"/>
    <n v="7.6"/>
    <n v="5.51"/>
    <n v="8.76"/>
    <n v="4.07"/>
    <n v="-4.6899999999999995"/>
    <x v="1"/>
    <x v="0"/>
    <x v="0"/>
  </r>
  <r>
    <d v="2020-07-12T11:36:00"/>
    <m/>
    <x v="4"/>
    <x v="5"/>
    <s v="240803"/>
    <n v="12.5"/>
    <n v="11.5"/>
    <n v="13.77"/>
    <n v="15.170000000000002"/>
    <n v="1.4000000000000021"/>
    <x v="0"/>
    <x v="4"/>
    <x v="6"/>
  </r>
  <r>
    <d v="2020-07-25T15:25:00"/>
    <m/>
    <x v="2"/>
    <x v="6"/>
    <s v="240605"/>
    <n v="11.51"/>
    <s v="13"/>
    <n v="18.27"/>
    <n v="8.1600000000000019"/>
    <n v="-10.109999999999998"/>
    <x v="1"/>
    <x v="4"/>
    <x v="6"/>
  </r>
  <r>
    <d v="2020-07-09T12:00:00"/>
    <m/>
    <x v="2"/>
    <x v="4"/>
    <s v="240112"/>
    <n v="10.5"/>
    <n v="7.6"/>
    <n v="10.67"/>
    <n v="9.1700000000000017"/>
    <n v="-1.4999999999999982"/>
    <x v="1"/>
    <x v="4"/>
    <x v="6"/>
  </r>
  <r>
    <d v="2020-07-30T00:00:00"/>
    <m/>
    <x v="3"/>
    <x v="4"/>
    <s v="240815"/>
    <n v="7.6"/>
    <n v="7.6"/>
    <n v="10.67"/>
    <n v="8.07"/>
    <n v="-2.5999999999999996"/>
    <x v="1"/>
    <x v="4"/>
    <x v="6"/>
  </r>
  <r>
    <d v="2020-07-20T15:20:00"/>
    <m/>
    <x v="5"/>
    <x v="0"/>
    <s v="CC0007"/>
    <n v="7.6"/>
    <n v="5.51"/>
    <n v="8.76"/>
    <n v="4.07"/>
    <n v="-4.6899999999999995"/>
    <x v="1"/>
    <x v="0"/>
    <x v="0"/>
  </r>
  <r>
    <d v="2020-07-08T10:50:00"/>
    <m/>
    <x v="5"/>
    <x v="1"/>
    <s v="240612"/>
    <n v="0"/>
    <n v="0"/>
    <n v="33.270000000000003"/>
    <n v="11.67"/>
    <n v="-21.6"/>
    <x v="1"/>
    <x v="4"/>
    <x v="6"/>
  </r>
  <r>
    <d v="2020-07-25T15:39:00"/>
    <m/>
    <x v="3"/>
    <x v="0"/>
    <s v="240605"/>
    <n v="9.01"/>
    <n v="3.6"/>
    <n v="10.67"/>
    <n v="6.66"/>
    <n v="-4.01"/>
    <x v="1"/>
    <x v="4"/>
    <x v="6"/>
  </r>
  <r>
    <d v="2020-07-13T10:16:00"/>
    <m/>
    <x v="5"/>
    <x v="3"/>
    <s v="240218"/>
    <n v="7.6"/>
    <n v="10.5"/>
    <n v="10.77"/>
    <n v="4.07"/>
    <n v="-6.6999999999999993"/>
    <x v="1"/>
    <x v="4"/>
    <x v="6"/>
  </r>
  <r>
    <d v="2020-07-03T10:50:00"/>
    <m/>
    <x v="0"/>
    <x v="3"/>
    <s v="CC0007"/>
    <n v="11.5"/>
    <n v="10.5"/>
    <n v="10.77"/>
    <n v="12.170000000000002"/>
    <n v="1.4000000000000021"/>
    <x v="0"/>
    <x v="0"/>
    <x v="0"/>
  </r>
  <r>
    <d v="2020-07-23T00:00:00"/>
    <m/>
    <x v="1"/>
    <x v="1"/>
    <s v="TM0007"/>
    <n v="16.5"/>
    <s v="12"/>
    <n v="21.270000000000003"/>
    <n v="15.170000000000002"/>
    <n v="-6.1000000000000014"/>
    <x v="1"/>
    <x v="2"/>
    <x v="0"/>
  </r>
  <r>
    <d v="2020-07-11T08:55:00"/>
    <m/>
    <x v="2"/>
    <x v="1"/>
    <s v="240405"/>
    <n v="6.5"/>
    <s v="7"/>
    <n v="26.270000000000003"/>
    <n v="13.170000000000002"/>
    <n v="-13.100000000000001"/>
    <x v="1"/>
    <x v="4"/>
    <x v="6"/>
  </r>
  <r>
    <d v="2020-07-30T00:00:00"/>
    <m/>
    <x v="3"/>
    <x v="4"/>
    <s v="CC0006"/>
    <n v="7.6"/>
    <n v="0"/>
    <n v="18.27"/>
    <n v="8.07"/>
    <n v="-10.199999999999999"/>
    <x v="1"/>
    <x v="0"/>
    <x v="0"/>
  </r>
  <r>
    <d v="2020-07-30T00:00:00"/>
    <m/>
    <x v="1"/>
    <x v="1"/>
    <s v="TM0002"/>
    <n v="8.5"/>
    <s v="11"/>
    <n v="22.270000000000003"/>
    <n v="23.17"/>
    <n v="0.89999999999999858"/>
    <x v="0"/>
    <x v="2"/>
    <x v="0"/>
  </r>
  <r>
    <d v="2020-07-30T00:00:00"/>
    <m/>
    <x v="5"/>
    <x v="0"/>
    <s v="CC0003"/>
    <n v="7.6"/>
    <n v="0"/>
    <n v="14.27"/>
    <n v="4.07"/>
    <n v="-10.199999999999999"/>
    <x v="1"/>
    <x v="0"/>
    <x v="0"/>
  </r>
  <r>
    <d v="2020-07-31T00:00:00"/>
    <m/>
    <x v="5"/>
    <x v="2"/>
    <s v="240502"/>
    <n v="3.6"/>
    <n v="13.5"/>
    <n v="17.77"/>
    <n v="8.07"/>
    <n v="-9.6999999999999993"/>
    <x v="1"/>
    <x v="4"/>
    <x v="6"/>
  </r>
  <r>
    <d v="2020-07-03T14:41:00"/>
    <m/>
    <x v="5"/>
    <x v="3"/>
    <s v="CC0005"/>
    <n v="7.6"/>
    <n v="10.5"/>
    <n v="10.77"/>
    <n v="4.07"/>
    <n v="-6.6999999999999993"/>
    <x v="1"/>
    <x v="0"/>
    <x v="0"/>
  </r>
  <r>
    <d v="2020-07-31T00:00:00"/>
    <m/>
    <x v="5"/>
    <x v="0"/>
    <s v="CC0005"/>
    <n v="7.6"/>
    <s v="5"/>
    <n v="9.27"/>
    <n v="4.07"/>
    <n v="-5.1999999999999993"/>
    <x v="1"/>
    <x v="0"/>
    <x v="0"/>
  </r>
  <r>
    <d v="2020-07-15T10:37:00"/>
    <m/>
    <x v="0"/>
    <x v="0"/>
    <s v="240704"/>
    <n v="11"/>
    <n v="5.6"/>
    <n v="8.67"/>
    <n v="12.670000000000002"/>
    <n v="4.0000000000000018"/>
    <x v="0"/>
    <x v="4"/>
    <x v="6"/>
  </r>
  <r>
    <d v="2020-07-31T20:37:00"/>
    <m/>
    <x v="3"/>
    <x v="0"/>
    <s v="111111"/>
    <n v="7.6"/>
    <n v="7.6"/>
    <n v="6.67"/>
    <n v="8.07"/>
    <n v="1.4000000000000004"/>
    <x v="0"/>
    <x v="5"/>
    <x v="0"/>
  </r>
  <r>
    <d v="2020-07-31T20:03:00"/>
    <m/>
    <x v="2"/>
    <x v="0"/>
    <s v="111111"/>
    <n v="11"/>
    <n v="7.6"/>
    <n v="6.67"/>
    <n v="8.6700000000000017"/>
    <n v="2.0000000000000018"/>
    <x v="0"/>
    <x v="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d v="2020-07-15T14:47:00"/>
    <n v="45745811"/>
    <s v="Kanalas 20"/>
    <s v="Kanalas 1"/>
    <s v="CC0005"/>
    <n v="12"/>
    <n v="3.6"/>
    <n v="10.67"/>
    <n v="11.670000000000002"/>
    <n v="1.0000000000000018"/>
    <s v="Upsell"/>
    <x v="0"/>
    <x v="0"/>
  </r>
  <r>
    <d v="2020-07-30T00:00:00"/>
    <n v="4590513"/>
    <s v="Kanalas 30"/>
    <s v="Kanalas 30"/>
    <s v="2K0K11"/>
    <n v="3.6"/>
    <s v="7"/>
    <n v="26.270000000000003"/>
    <n v="28.07"/>
    <n v="1.7999999999999972"/>
    <s v="Upsell"/>
    <x v="1"/>
    <x v="1"/>
  </r>
  <r>
    <d v="2020-07-30T00:00:00"/>
    <n v="19538449"/>
    <s v="Kanalas 30"/>
    <s v="Kanalas 30"/>
    <s v="2K0K01"/>
    <n v="11"/>
    <s v="14"/>
    <n v="19.270000000000003"/>
    <n v="20.67"/>
    <n v="1.3999999999999986"/>
    <s v="Upsell"/>
    <x v="1"/>
    <x v="1"/>
  </r>
  <r>
    <d v="2020-07-11T00:00:00"/>
    <n v="15075254"/>
    <s v="Kanalas 30"/>
    <s v="Kanalas 30"/>
    <s v="CC0004"/>
    <n v="16.510000000000002"/>
    <n v="8.5"/>
    <n v="24.770000000000003"/>
    <n v="15.16"/>
    <n v="-9.610000000000003"/>
    <s v="Rerate"/>
    <x v="0"/>
    <x v="0"/>
  </r>
  <r>
    <d v="2020-07-10T13:48:00"/>
    <n v="45472570"/>
    <s v="Kanalas 20"/>
    <s v="Kanalas 1"/>
    <s v="2K0218"/>
    <n v="11"/>
    <n v="3.6"/>
    <n v="10.67"/>
    <n v="12.670000000000002"/>
    <n v="2.0000000000000018"/>
    <s v="Upsell"/>
    <x v="1"/>
    <x v="2"/>
  </r>
  <r>
    <d v="2020-07-17T11:57:00"/>
    <n v="41639578"/>
    <s v="Kanalas 30"/>
    <s v="Kanalas 50"/>
    <s v="CC0004"/>
    <n v="11"/>
    <n v="13.5"/>
    <n v="17.77"/>
    <n v="20.67"/>
    <n v="2.9000000000000021"/>
    <s v="Upsell"/>
    <x v="0"/>
    <x v="0"/>
  </r>
  <r>
    <d v="2020-07-22T12:53:00"/>
    <n v="4688192"/>
    <s v="Kanalas 10"/>
    <s v="Kanalas 30"/>
    <s v="TM0002"/>
    <n v="11.51"/>
    <s v="12"/>
    <n v="21.270000000000003"/>
    <n v="8.1600000000000019"/>
    <n v="-13.110000000000001"/>
    <s v="Rerate"/>
    <x v="2"/>
    <x v="0"/>
  </r>
  <r>
    <d v="2020-07-11T14:24:00"/>
    <n v="42699836"/>
    <s v="Kanalas 5"/>
    <s v="Kanalas 1"/>
    <s v="CC0006"/>
    <n v="3.6"/>
    <n v="3.6"/>
    <n v="10.67"/>
    <n v="12.07"/>
    <n v="1.4000000000000004"/>
    <s v="Upsell"/>
    <x v="0"/>
    <x v="0"/>
  </r>
  <r>
    <d v="2020-07-09T16:15:00"/>
    <n v="45781112"/>
    <s v="Kanalas 50"/>
    <s v="Kanalas 10"/>
    <s v="CC0005"/>
    <n v="13.5"/>
    <n v="10.5"/>
    <n v="10.77"/>
    <n v="14.170000000000002"/>
    <n v="3.4000000000000021"/>
    <s v="Upsell"/>
    <x v="0"/>
    <x v="0"/>
  </r>
  <r>
    <d v="2020-07-30T00:00:00"/>
    <n v="45804390"/>
    <s v="Kanalas 30"/>
    <s v="Kanalas 30"/>
    <s v="CC0005"/>
    <n v="23.5"/>
    <s v="16"/>
    <n v="17.270000000000003"/>
    <n v="8.1700000000000017"/>
    <n v="-9.1000000000000014"/>
    <s v="Rerate"/>
    <x v="0"/>
    <x v="0"/>
  </r>
  <r>
    <d v="2020-07-31T00:00:00"/>
    <n v="45810282"/>
    <s v="Kanalas 20"/>
    <s v="Kanalas 1"/>
    <s v="2K0211"/>
    <n v="10"/>
    <n v="3.6"/>
    <n v="10.67"/>
    <n v="13.670000000000002"/>
    <n v="3.0000000000000018"/>
    <s v="Upsell"/>
    <x v="1"/>
    <x v="2"/>
  </r>
  <r>
    <d v="2020-07-25T12:02:00"/>
    <n v="45893640"/>
    <s v="Kanalas 20"/>
    <s v="Kanalas 5"/>
    <s v="CC0007"/>
    <n v="12"/>
    <n v="3.6"/>
    <n v="14.67"/>
    <n v="11.670000000000002"/>
    <n v="-2.9999999999999982"/>
    <s v="Rerate"/>
    <x v="0"/>
    <x v="0"/>
  </r>
  <r>
    <d v="2020-07-30T00:00:00"/>
    <n v="4754400"/>
    <s v="Kanalas 10"/>
    <s v="Kanalas 10"/>
    <s v="TM0013"/>
    <n v="10.5"/>
    <s v="7"/>
    <n v="14.27"/>
    <n v="9.1700000000000017"/>
    <n v="-5.0999999999999979"/>
    <s v="Rerate"/>
    <x v="2"/>
    <x v="0"/>
  </r>
  <r>
    <d v="2020-07-16T17:30:00"/>
    <n v="32506375"/>
    <s v="Kanalas 10"/>
    <s v="Kanalas 50"/>
    <s v="2K0K09"/>
    <n v="10.5"/>
    <s v="13"/>
    <n v="18.27"/>
    <n v="9.1700000000000017"/>
    <n v="-9.0999999999999979"/>
    <s v="Rerate"/>
    <x v="1"/>
    <x v="1"/>
  </r>
  <r>
    <d v="2020-07-09T15:41:00"/>
    <n v="45628997"/>
    <s v="Kanalas 10"/>
    <s v="Kanalas 20"/>
    <s v="CC0007"/>
    <n v="11.51"/>
    <n v="10.5"/>
    <n v="14.77"/>
    <n v="8.1600000000000019"/>
    <n v="-6.6099999999999977"/>
    <s v="Rerate"/>
    <x v="0"/>
    <x v="0"/>
  </r>
  <r>
    <d v="2020-07-08T11:28:00"/>
    <n v="45760840"/>
    <s v="Kanalas 50"/>
    <s v="Kanalas 20"/>
    <s v="CC0006"/>
    <n v="13.5"/>
    <n v="10.5"/>
    <n v="14.77"/>
    <n v="14.170000000000002"/>
    <n v="-0.59999999999999787"/>
    <s v="Rerate"/>
    <x v="0"/>
    <x v="0"/>
  </r>
  <r>
    <d v="2020-07-30T00:00:00"/>
    <n v="41311102"/>
    <s v="Kanalas 30"/>
    <s v="Kanalas 30"/>
    <s v="2K0105"/>
    <n v="11"/>
    <s v="12"/>
    <n v="21.270000000000003"/>
    <n v="20.67"/>
    <n v="-0.60000000000000142"/>
    <s v="Rerate"/>
    <x v="1"/>
    <x v="3"/>
  </r>
  <r>
    <d v="2020-07-30T00:00:00"/>
    <n v="22183928"/>
    <s v="Kanalas 30"/>
    <s v="Kanalas 30"/>
    <s v="CC0004"/>
    <n v="16.510000000000002"/>
    <n v="2.15"/>
    <n v="31.120000000000005"/>
    <n v="15.16"/>
    <n v="-15.960000000000004"/>
    <s v="Rerate"/>
    <x v="0"/>
    <x v="0"/>
  </r>
  <r>
    <d v="2020-07-30T00:00:00"/>
    <n v="42171901"/>
    <s v="Kanalas 50"/>
    <s v="Kanalas 50"/>
    <s v="TM0002"/>
    <n v="12.5"/>
    <s v="13"/>
    <n v="18.27"/>
    <n v="15.170000000000002"/>
    <n v="-3.0999999999999979"/>
    <s v="Rerate"/>
    <x v="2"/>
    <x v="0"/>
  </r>
  <r>
    <d v="2020-07-30T00:00:00"/>
    <n v="25212159"/>
    <s v="Kanalas 5"/>
    <s v="Kanalas 5"/>
    <s v="2K0816"/>
    <n v="7.6"/>
    <n v="0"/>
    <n v="18.27"/>
    <n v="8.07"/>
    <n v="-10.199999999999999"/>
    <s v="Rerate"/>
    <x v="1"/>
    <x v="4"/>
  </r>
  <r>
    <d v="2020-07-30T00:00:00"/>
    <n v="33254390"/>
    <s v="Kanalas 1"/>
    <s v="Kanalas 1"/>
    <s v="CC0006"/>
    <n v="7.5"/>
    <n v="5.51"/>
    <n v="8.76"/>
    <n v="4.17"/>
    <n v="-4.59"/>
    <s v="Rerate"/>
    <x v="0"/>
    <x v="0"/>
  </r>
  <r>
    <d v="2020-07-30T00:00:00"/>
    <n v="42932117"/>
    <s v="Kanalas 50"/>
    <s v="Kanalas 50"/>
    <s v="CC0007"/>
    <n v="12.5"/>
    <s v="11"/>
    <n v="20.27"/>
    <n v="15.170000000000002"/>
    <n v="-5.0999999999999979"/>
    <s v="Rerate"/>
    <x v="0"/>
    <x v="0"/>
  </r>
  <r>
    <d v="2020-07-22T13:14:00"/>
    <n v="23814196"/>
    <s v="Kanalas 10"/>
    <s v="Kanalas 30"/>
    <s v="CC0005"/>
    <n v="10.5"/>
    <s v="6"/>
    <n v="27.270000000000003"/>
    <n v="9.1700000000000017"/>
    <n v="-18.100000000000001"/>
    <s v="Rerate"/>
    <x v="0"/>
    <x v="0"/>
  </r>
  <r>
    <d v="2020-07-24T12:56:00"/>
    <n v="45844856"/>
    <s v="Kanalas 50"/>
    <s v="Kanalas 10"/>
    <s v="CC0007"/>
    <n v="12.5"/>
    <n v="3.6"/>
    <n v="17.669999999999998"/>
    <n v="15.170000000000002"/>
    <n v="-2.4999999999999964"/>
    <s v="Rerate"/>
    <x v="0"/>
    <x v="0"/>
  </r>
  <r>
    <d v="2020-07-21T12:54:00"/>
    <n v="45940535"/>
    <s v="Kanalas 30"/>
    <s v="Kanalas 1"/>
    <s v="2K0212"/>
    <n v="23.5"/>
    <n v="3.6"/>
    <n v="10.67"/>
    <n v="8.1700000000000017"/>
    <n v="-2.4999999999999982"/>
    <s v="Rerate"/>
    <x v="1"/>
    <x v="2"/>
  </r>
  <r>
    <d v="2020-07-30T00:00:00"/>
    <n v="14655990"/>
    <s v="Kanalas 10"/>
    <s v="Kanalas 10"/>
    <s v="CC0007"/>
    <n v="11.51"/>
    <s v="6"/>
    <n v="15.27"/>
    <n v="8.1600000000000019"/>
    <n v="-7.1099999999999977"/>
    <s v="Rerate"/>
    <x v="0"/>
    <x v="0"/>
  </r>
  <r>
    <d v="2020-07-31T00:00:00"/>
    <n v="45960798"/>
    <s v="Kanalas 5"/>
    <s v="Kanalas 1"/>
    <s v="2K0108"/>
    <n v="7.5"/>
    <n v="3.6"/>
    <n v="10.67"/>
    <n v="8.17"/>
    <n v="-2.5"/>
    <s v="Rerate"/>
    <x v="1"/>
    <x v="3"/>
  </r>
  <r>
    <d v="2020-07-09T00:00:00"/>
    <n v="42627324"/>
    <s v="Kanalas 10"/>
    <s v="Kanalas 10"/>
    <s v="TM0013"/>
    <n v="14.5"/>
    <n v="10.5"/>
    <n v="10.77"/>
    <n v="5.1700000000000017"/>
    <n v="-5.5999999999999979"/>
    <s v="Rerate"/>
    <x v="2"/>
    <x v="0"/>
  </r>
  <r>
    <d v="2020-07-04T18:44:00"/>
    <n v="21827004"/>
    <s v="Kanalas 20"/>
    <s v="Kanalas 1"/>
    <s v="2K0502"/>
    <n v="11"/>
    <n v="3.6"/>
    <n v="10.67"/>
    <n v="12.670000000000002"/>
    <n v="2.0000000000000018"/>
    <s v="Upsell"/>
    <x v="1"/>
    <x v="4"/>
  </r>
  <r>
    <d v="2020-07-17T12:26:00"/>
    <n v="43953833"/>
    <s v="Kanalas 50"/>
    <s v="Kanalas 20"/>
    <s v="CC0004"/>
    <n v="13.5"/>
    <n v="10.5"/>
    <n v="14.77"/>
    <n v="14.170000000000002"/>
    <n v="-0.59999999999999787"/>
    <s v="Rerate"/>
    <x v="0"/>
    <x v="0"/>
  </r>
  <r>
    <d v="2020-07-15T13:05:00"/>
    <n v="45495454"/>
    <s v="Kanalas 5"/>
    <s v="Kanalas 20"/>
    <s v="TM0002"/>
    <n v="9.01"/>
    <n v="10.5"/>
    <n v="14.77"/>
    <n v="6.66"/>
    <n v="-8.11"/>
    <s v="Rerate"/>
    <x v="2"/>
    <x v="0"/>
  </r>
  <r>
    <d v="2020-07-24T15:51:00"/>
    <n v="39881918"/>
    <s v="Kanalas 10"/>
    <s v="Kanalas 100"/>
    <s v="CC0003"/>
    <n v="9.5"/>
    <n v="12.5"/>
    <n v="18.77"/>
    <n v="10.170000000000002"/>
    <n v="-8.5999999999999979"/>
    <s v="Rerate"/>
    <x v="0"/>
    <x v="0"/>
  </r>
  <r>
    <d v="2020-07-05T09:12:00"/>
    <n v="5233182"/>
    <s v="Kanalas 10"/>
    <s v="Kanalas 1"/>
    <s v="CC0004"/>
    <n v="10.5"/>
    <s v="5"/>
    <n v="9.27"/>
    <n v="9.1700000000000017"/>
    <n v="-9.9999999999997868E-2"/>
    <s v="Rerate"/>
    <x v="0"/>
    <x v="0"/>
  </r>
  <r>
    <d v="2020-07-29T10:52:00"/>
    <n v="44039544"/>
    <s v="Kanalas 50"/>
    <s v="Kanalas 20"/>
    <s v="CC0003"/>
    <n v="13.5"/>
    <s v="11"/>
    <n v="14.27"/>
    <n v="14.170000000000002"/>
    <n v="-9.9999999999997868E-2"/>
    <s v="Rerate"/>
    <x v="0"/>
    <x v="0"/>
  </r>
  <r>
    <d v="2020-07-05T11:44:00"/>
    <n v="44933578"/>
    <s v="Kanalas 1"/>
    <s v="Kanalas 5"/>
    <s v="CC0006"/>
    <n v="0"/>
    <n v="0"/>
    <n v="18.27"/>
    <n v="11.67"/>
    <n v="-6.6"/>
    <s v="Rerate"/>
    <x v="0"/>
    <x v="0"/>
  </r>
  <r>
    <d v="2020-07-09T00:00:00"/>
    <n v="45749976"/>
    <s v="Kanalas 10"/>
    <s v="Kanalas 10"/>
    <s v="2K0215"/>
    <n v="11.51"/>
    <n v="0"/>
    <n v="21.27"/>
    <n v="8.1600000000000019"/>
    <n v="-13.109999999999998"/>
    <s v="Rerate"/>
    <x v="1"/>
    <x v="2"/>
  </r>
  <r>
    <d v="2020-07-24T13:02:00"/>
    <n v="45936181"/>
    <s v="Kanalas 50"/>
    <s v="Kanalas 10"/>
    <s v="CC0003"/>
    <n v="12.5"/>
    <n v="0"/>
    <n v="21.27"/>
    <n v="15.170000000000002"/>
    <n v="-6.0999999999999979"/>
    <s v="Rerate"/>
    <x v="0"/>
    <x v="0"/>
  </r>
  <r>
    <d v="2020-07-02T16:57:00"/>
    <n v="36096042"/>
    <s v="Kanalas 100"/>
    <s v="Kanalas 10"/>
    <s v="CC0007"/>
    <n v="12.5"/>
    <n v="10.5"/>
    <n v="10.77"/>
    <n v="17.170000000000002"/>
    <n v="6.4000000000000021"/>
    <s v="Upsell"/>
    <x v="0"/>
    <x v="0"/>
  </r>
  <r>
    <d v="2020-07-23T09:54:00"/>
    <n v="19957244"/>
    <s v="Kanalas 1"/>
    <s v="Kanalas 10"/>
    <s v="CC0005"/>
    <n v="7.6"/>
    <n v="10.5"/>
    <n v="10.77"/>
    <n v="4.07"/>
    <n v="-6.6999999999999993"/>
    <s v="Rerate"/>
    <x v="0"/>
    <x v="0"/>
  </r>
  <r>
    <d v="2020-07-30T00:00:00"/>
    <n v="30744897"/>
    <s v="Kanalas 50"/>
    <s v="Kanalas 50"/>
    <s v="TM0012"/>
    <n v="13.5"/>
    <s v="13"/>
    <n v="18.27"/>
    <n v="14.170000000000002"/>
    <n v="-4.0999999999999979"/>
    <s v="Rerate"/>
    <x v="2"/>
    <x v="0"/>
  </r>
  <r>
    <d v="2020-07-30T00:00:00"/>
    <n v="40784275"/>
    <s v="Kanalas 20"/>
    <s v="Kanalas 20"/>
    <s v="2K0807"/>
    <n v="11"/>
    <n v="9.5"/>
    <n v="15.77"/>
    <n v="12.670000000000002"/>
    <n v="-3.0999999999999979"/>
    <s v="Rerate"/>
    <x v="1"/>
    <x v="4"/>
  </r>
  <r>
    <d v="2020-07-04T11:50:00"/>
    <n v="43779637"/>
    <s v="Kanalas 10"/>
    <s v="Kanalas 1"/>
    <s v="CC0006"/>
    <n v="10.5"/>
    <n v="3.6"/>
    <n v="10.67"/>
    <n v="9.1700000000000017"/>
    <n v="-1.4999999999999982"/>
    <s v="Rerate"/>
    <x v="0"/>
    <x v="0"/>
  </r>
  <r>
    <d v="2020-07-30T00:00:00"/>
    <n v="38598436"/>
    <s v="Kanalas 5"/>
    <s v="Kanalas 5"/>
    <s v="2K0817"/>
    <n v="8.51"/>
    <n v="7.5"/>
    <n v="10.77"/>
    <n v="7.16"/>
    <n v="-3.6099999999999994"/>
    <s v="Rerate"/>
    <x v="1"/>
    <x v="4"/>
  </r>
  <r>
    <d v="2020-07-05T00:00:00"/>
    <n v="45853688"/>
    <s v="Kanalas 1"/>
    <s v="Kanalas 1"/>
    <s v="2K0K01"/>
    <n v="6.5"/>
    <n v="3.6"/>
    <n v="10.67"/>
    <n v="5.17"/>
    <n v="-5.5"/>
    <s v="Rerate"/>
    <x v="1"/>
    <x v="1"/>
  </r>
  <r>
    <d v="2020-07-09T18:25:00"/>
    <n v="42406535"/>
    <s v="Kanalas 30"/>
    <s v="Kanalas 50"/>
    <s v="CC0007"/>
    <n v="12"/>
    <s v="14"/>
    <n v="17.27"/>
    <n v="19.670000000000002"/>
    <n v="2.4000000000000021"/>
    <s v="Upsell"/>
    <x v="0"/>
    <x v="0"/>
  </r>
  <r>
    <d v="2020-07-18T00:00:00"/>
    <n v="23814196"/>
    <s v="Kanalas 10"/>
    <s v="Kanalas 10"/>
    <s v="TM0007"/>
    <n v="10.5"/>
    <n v="10.5"/>
    <n v="10.77"/>
    <n v="9.1700000000000017"/>
    <n v="-1.5999999999999979"/>
    <s v="Rerate"/>
    <x v="2"/>
    <x v="0"/>
  </r>
  <r>
    <d v="2020-07-17T10:14:00"/>
    <n v="45915798"/>
    <s v="Kanalas 5"/>
    <s v="Kanalas 1"/>
    <s v="2K0108"/>
    <n v="7.5"/>
    <n v="3.6"/>
    <n v="10.67"/>
    <n v="8.17"/>
    <n v="-2.5"/>
    <s v="Rerate"/>
    <x v="1"/>
    <x v="3"/>
  </r>
  <r>
    <d v="2020-07-02T18:02:00"/>
    <n v="45739430"/>
    <s v="Kanalas 50"/>
    <s v="Kanalas 20"/>
    <s v="CC0007"/>
    <n v="13"/>
    <n v="11.5"/>
    <n v="13.77"/>
    <n v="14.670000000000002"/>
    <n v="0.90000000000000213"/>
    <s v="Upsell"/>
    <x v="0"/>
    <x v="0"/>
  </r>
  <r>
    <d v="2020-07-30T00:00:00"/>
    <n v="35182533"/>
    <s v="Kanalas 50"/>
    <s v="Kanalas 50"/>
    <s v="TM0007"/>
    <n v="12.5"/>
    <n v="10.5"/>
    <n v="20.77"/>
    <n v="15.170000000000002"/>
    <n v="-5.5999999999999979"/>
    <s v="Rerate"/>
    <x v="2"/>
    <x v="0"/>
  </r>
  <r>
    <d v="2020-07-18T00:00:00"/>
    <n v="23814196"/>
    <s v="Kanalas 50"/>
    <s v="Kanalas 50"/>
    <s v="TM0007"/>
    <n v="12"/>
    <s v="12"/>
    <n v="19.27"/>
    <n v="15.670000000000002"/>
    <n v="-3.5999999999999979"/>
    <s v="Rerate"/>
    <x v="2"/>
    <x v="0"/>
  </r>
  <r>
    <d v="2020-07-13T11:40:00"/>
    <n v="33337739"/>
    <s v="Kanalas 50"/>
    <s v="Kanalas 20"/>
    <s v="2K0803"/>
    <n v="10.5"/>
    <n v="11.5"/>
    <n v="13.77"/>
    <n v="17.170000000000002"/>
    <n v="3.4000000000000021"/>
    <s v="Upsell"/>
    <x v="1"/>
    <x v="5"/>
  </r>
  <r>
    <d v="2020-07-24T14:14:00"/>
    <n v="45944084"/>
    <s v="Kanalas 20"/>
    <s v="Kanalas 1"/>
    <s v="2K0218"/>
    <n v="11"/>
    <n v="3.6"/>
    <n v="10.67"/>
    <n v="12.670000000000002"/>
    <n v="2.0000000000000018"/>
    <s v="Upsell"/>
    <x v="1"/>
    <x v="2"/>
  </r>
  <r>
    <d v="2020-07-02T14:45:00"/>
    <n v="40140309"/>
    <s v="Kanalas 30"/>
    <s v="Kanalas 5"/>
    <s v="CC0006"/>
    <n v="12"/>
    <n v="3.6"/>
    <n v="14.67"/>
    <n v="19.670000000000002"/>
    <n v="5.0000000000000018"/>
    <s v="Upsell"/>
    <x v="0"/>
    <x v="0"/>
  </r>
  <r>
    <d v="2020-07-31T00:00:00"/>
    <n v="45825631"/>
    <s v="Kanalas 1"/>
    <s v="Kanalas 1"/>
    <s v="2K0802"/>
    <n v="5.51"/>
    <n v="3.6"/>
    <n v="10.67"/>
    <n v="6.16"/>
    <n v="-4.51"/>
    <s v="Rerate"/>
    <x v="1"/>
    <x v="4"/>
  </r>
  <r>
    <d v="2020-07-27T11:31:00"/>
    <n v="45110391"/>
    <s v="Kanalas 30"/>
    <s v="Kanalas 100"/>
    <s v="2K0502"/>
    <n v="12"/>
    <n v="12.5"/>
    <n v="18.77"/>
    <n v="19.670000000000002"/>
    <n v="0.90000000000000213"/>
    <s v="Upsell"/>
    <x v="1"/>
    <x v="4"/>
  </r>
  <r>
    <d v="2020-07-02T17:59:00"/>
    <n v="45739430"/>
    <s v="Kanalas 50"/>
    <s v="Kanalas 20"/>
    <s v="CC0007"/>
    <n v="13"/>
    <n v="11.5"/>
    <n v="13.77"/>
    <n v="14.670000000000002"/>
    <n v="0.90000000000000213"/>
    <s v="Upsell"/>
    <x v="0"/>
    <x v="0"/>
  </r>
  <r>
    <d v="2020-07-02T16:00:00"/>
    <n v="14858434"/>
    <s v="Kanalas 5"/>
    <s v="Kanalas 30"/>
    <s v="CC0006"/>
    <n v="6.5"/>
    <s v="11"/>
    <n v="22.270000000000003"/>
    <n v="9.17"/>
    <n v="-13.100000000000003"/>
    <s v="Rerate"/>
    <x v="0"/>
    <x v="0"/>
  </r>
  <r>
    <d v="2020-07-30T00:00:00"/>
    <n v="41096892"/>
    <s v="Kanalas 20"/>
    <s v="Kanalas 20"/>
    <s v="2K0506"/>
    <n v="10"/>
    <n v="9.5"/>
    <n v="15.77"/>
    <n v="13.670000000000002"/>
    <n v="-2.0999999999999979"/>
    <s v="Rerate"/>
    <x v="1"/>
    <x v="4"/>
  </r>
  <r>
    <d v="2020-07-30T00:00:00"/>
    <n v="45477302"/>
    <s v="Kanalas 20"/>
    <s v="Kanalas 20"/>
    <s v="TM0007"/>
    <n v="11"/>
    <n v="11.5"/>
    <n v="13.77"/>
    <n v="12.670000000000002"/>
    <n v="-1.0999999999999979"/>
    <s v="Rerate"/>
    <x v="2"/>
    <x v="0"/>
  </r>
  <r>
    <d v="2020-07-12T09:54:00"/>
    <n v="45856230"/>
    <s v="Kanalas 10"/>
    <s v="Kanalas 20"/>
    <s v="2K0220"/>
    <n v="3.6"/>
    <n v="0"/>
    <n v="25.27"/>
    <n v="16.07"/>
    <n v="-9.1999999999999993"/>
    <s v="Rerate"/>
    <x v="1"/>
    <x v="2"/>
  </r>
  <r>
    <d v="2020-07-22T11:20:00"/>
    <n v="4793796"/>
    <s v="Kanalas 50"/>
    <s v="Kanalas 20"/>
    <s v="CC0006"/>
    <n v="13.5"/>
    <n v="11.5"/>
    <n v="13.77"/>
    <n v="14.170000000000002"/>
    <n v="0.40000000000000213"/>
    <s v="Upsell"/>
    <x v="0"/>
    <x v="0"/>
  </r>
  <r>
    <d v="2020-07-10T12:31:00"/>
    <n v="43339065"/>
    <s v="Kanalas 20"/>
    <s v="Kanalas 5"/>
    <s v="CC0005"/>
    <n v="11"/>
    <n v="3.6"/>
    <n v="14.67"/>
    <n v="12.670000000000002"/>
    <n v="-1.9999999999999982"/>
    <s v="Rerate"/>
    <x v="0"/>
    <x v="0"/>
  </r>
  <r>
    <d v="2020-07-26T14:49:00"/>
    <n v="45915728"/>
    <s v="Kanalas 20"/>
    <s v="Kanalas 1"/>
    <s v="2K0507"/>
    <n v="11"/>
    <n v="3.6"/>
    <n v="10.67"/>
    <n v="12.670000000000002"/>
    <n v="2.0000000000000018"/>
    <s v="Upsell"/>
    <x v="1"/>
    <x v="1"/>
  </r>
  <r>
    <d v="2020-07-11T09:46:00"/>
    <n v="45555724"/>
    <s v="Kanalas 1"/>
    <s v="Kanalas 50"/>
    <s v="CC0004"/>
    <n v="3.6"/>
    <n v="12.5"/>
    <n v="18.77"/>
    <n v="8.07"/>
    <n v="-10.7"/>
    <s v="Rerate"/>
    <x v="0"/>
    <x v="0"/>
  </r>
  <r>
    <d v="2020-07-30T00:00:00"/>
    <n v="33598210"/>
    <s v="Kanalas 10"/>
    <s v="Kanalas 10"/>
    <s v="CC0003"/>
    <n v="11"/>
    <n v="0"/>
    <n v="21.27"/>
    <n v="8.6700000000000017"/>
    <n v="-12.599999999999998"/>
    <s v="Rerate"/>
    <x v="0"/>
    <x v="0"/>
  </r>
  <r>
    <d v="2020-07-20T12:33:00"/>
    <n v="45641991"/>
    <s v="Kanalas 10"/>
    <s v="Kanalas 1"/>
    <s v="2K0103"/>
    <n v="14.5"/>
    <n v="3.6"/>
    <n v="10.67"/>
    <n v="5.1700000000000017"/>
    <n v="-5.4999999999999982"/>
    <s v="Rerate"/>
    <x v="1"/>
    <x v="3"/>
  </r>
  <r>
    <d v="2020-07-03T17:00:00"/>
    <n v="36885600"/>
    <s v="Kanalas 100"/>
    <s v="Kanalas 50"/>
    <s v="2K0611"/>
    <n v="10.5"/>
    <n v="9.5"/>
    <n v="21.77"/>
    <n v="19.170000000000002"/>
    <n v="-2.5999999999999979"/>
    <s v="Rerate"/>
    <x v="1"/>
    <x v="5"/>
  </r>
  <r>
    <d v="2020-07-23T14:03:00"/>
    <n v="45782227"/>
    <s v="Kanalas 20"/>
    <s v="Kanalas 1"/>
    <s v="CC0004"/>
    <n v="10"/>
    <n v="3.6"/>
    <n v="10.67"/>
    <n v="13.670000000000002"/>
    <n v="3.0000000000000018"/>
    <s v="Upsell"/>
    <x v="0"/>
    <x v="0"/>
  </r>
  <r>
    <d v="2020-07-18T13:47:00"/>
    <n v="39934371"/>
    <s v="Kanalas 30"/>
    <s v="Kanalas 1"/>
    <s v="2K0108"/>
    <n v="23.5"/>
    <n v="3.6"/>
    <n v="10.67"/>
    <n v="8.1700000000000017"/>
    <n v="-2.4999999999999982"/>
    <s v="Rerate"/>
    <x v="1"/>
    <x v="3"/>
  </r>
  <r>
    <d v="2020-07-30T00:00:00"/>
    <n v="22988443"/>
    <s v="Kanalas 10"/>
    <s v="Kanalas 10"/>
    <s v="2K0103"/>
    <n v="11.51"/>
    <n v="11.5"/>
    <n v="9.77"/>
    <n v="8.1600000000000019"/>
    <n v="-1.6099999999999977"/>
    <s v="Rerate"/>
    <x v="1"/>
    <x v="3"/>
  </r>
  <r>
    <d v="2020-07-16T18:00:00"/>
    <n v="38576977"/>
    <s v="Kanalas 30"/>
    <s v="Kanalas 100"/>
    <s v="2K0502"/>
    <n v="8.5"/>
    <n v="12.5"/>
    <n v="18.77"/>
    <n v="23.17"/>
    <n v="4.4000000000000021"/>
    <s v="Upsell"/>
    <x v="1"/>
    <x v="4"/>
  </r>
  <r>
    <d v="2020-07-10T17:54:00"/>
    <n v="43339065"/>
    <s v="Kanalas 20"/>
    <s v="Kanalas 5"/>
    <s v="CC0005"/>
    <n v="11"/>
    <n v="3.6"/>
    <n v="14.67"/>
    <n v="12.670000000000002"/>
    <n v="-1.9999999999999982"/>
    <s v="Rerate"/>
    <x v="0"/>
    <x v="0"/>
  </r>
  <r>
    <d v="2020-07-17T09:46:00"/>
    <n v="45915921"/>
    <s v="Kanalas 20"/>
    <s v="Kanalas 1"/>
    <s v="2K0108"/>
    <n v="11"/>
    <n v="3.6"/>
    <n v="10.67"/>
    <n v="12.670000000000002"/>
    <n v="2.0000000000000018"/>
    <s v="Upsell"/>
    <x v="1"/>
    <x v="3"/>
  </r>
  <r>
    <d v="2020-07-09T10:20:00"/>
    <n v="45623490"/>
    <s v="Kanalas 50"/>
    <s v="Kanalas 20"/>
    <s v="CC0006"/>
    <n v="13.5"/>
    <n v="11.5"/>
    <n v="13.77"/>
    <n v="14.170000000000002"/>
    <n v="0.40000000000000213"/>
    <s v="Upsell"/>
    <x v="0"/>
    <x v="0"/>
  </r>
  <r>
    <d v="2020-07-03T12:02:00"/>
    <n v="17924586"/>
    <s v="Kanalas 5"/>
    <s v="Kanalas 10"/>
    <s v="2K0K01"/>
    <n v="8.5"/>
    <n v="10.5"/>
    <n v="10.77"/>
    <n v="7.17"/>
    <n v="-3.5999999999999996"/>
    <s v="Rerate"/>
    <x v="1"/>
    <x v="1"/>
  </r>
  <r>
    <d v="2020-07-01T00:00:00"/>
    <n v="45830438"/>
    <s v="Kanalas 20"/>
    <s v="Kanalas 20"/>
    <s v="SAT001"/>
    <n v="14.01"/>
    <n v="0"/>
    <n v="25.27"/>
    <n v="9.6600000000000019"/>
    <n v="-15.609999999999998"/>
    <s v="Rerate"/>
    <x v="3"/>
    <x v="0"/>
  </r>
  <r>
    <d v="2020-07-11T11:48:00"/>
    <n v="4561557"/>
    <s v="Kanalas 20"/>
    <s v="Kanalas 1"/>
    <s v="2K0812"/>
    <n v="11"/>
    <n v="3.6"/>
    <n v="10.67"/>
    <n v="12.670000000000002"/>
    <n v="2.0000000000000018"/>
    <s v="Upsell"/>
    <x v="1"/>
    <x v="3"/>
  </r>
  <r>
    <d v="2020-07-01T09:58:00"/>
    <n v="40552999"/>
    <s v="Kanalas 1"/>
    <s v="Kanalas 10"/>
    <s v="2K0605"/>
    <n v="5.51"/>
    <n v="9.5"/>
    <n v="11.77"/>
    <n v="6.16"/>
    <n v="-5.6099999999999994"/>
    <s v="Rerate"/>
    <x v="1"/>
    <x v="5"/>
  </r>
  <r>
    <d v="2020-07-06T11:45:00"/>
    <n v="45853760"/>
    <s v="Kanalas 5"/>
    <s v="Kanalas 1"/>
    <s v="2K0108"/>
    <n v="7.5"/>
    <n v="3.6"/>
    <n v="10.67"/>
    <n v="8.17"/>
    <n v="-2.5"/>
    <s v="Rerate"/>
    <x v="1"/>
    <x v="3"/>
  </r>
  <r>
    <d v="2020-07-20T17:14:00"/>
    <n v="45557204"/>
    <s v="Kanalas 5"/>
    <s v="Kanalas 1"/>
    <s v="2K0108"/>
    <n v="8.51"/>
    <n v="3.6"/>
    <n v="10.67"/>
    <n v="7.16"/>
    <n v="-3.51"/>
    <s v="Rerate"/>
    <x v="1"/>
    <x v="3"/>
  </r>
  <r>
    <d v="2020-07-20T17:17:00"/>
    <n v="45899973"/>
    <s v="Kanalas 1"/>
    <s v="Kanalas 1"/>
    <s v="2K0K01"/>
    <n v="7.6"/>
    <n v="3.6"/>
    <n v="10.67"/>
    <n v="4.07"/>
    <n v="-6.6"/>
    <s v="Rerate"/>
    <x v="1"/>
    <x v="1"/>
  </r>
  <r>
    <d v="2020-07-22T12:16:00"/>
    <n v="38073353"/>
    <s v="Kanalas 20"/>
    <s v="Kanalas 10"/>
    <s v="CC0004"/>
    <n v="12"/>
    <n v="10.5"/>
    <n v="10.77"/>
    <n v="11.670000000000002"/>
    <n v="0.90000000000000213"/>
    <s v="Upsell"/>
    <x v="0"/>
    <x v="0"/>
  </r>
  <r>
    <d v="2020-07-24T16:24:00"/>
    <n v="26329167"/>
    <s v="Kanalas 1"/>
    <s v="Kanalas 30"/>
    <s v="CC0005"/>
    <n v="3.6"/>
    <s v="7"/>
    <n v="26.270000000000003"/>
    <n v="8.07"/>
    <n v="-18.200000000000003"/>
    <s v="Rerate"/>
    <x v="0"/>
    <x v="0"/>
  </r>
  <r>
    <d v="2020-07-02T18:00:00"/>
    <n v="45814316"/>
    <s v="Kanalas 50"/>
    <s v="Kanalas 20"/>
    <s v="CC0004"/>
    <n v="13"/>
    <n v="11.5"/>
    <n v="13.77"/>
    <n v="14.670000000000002"/>
    <n v="0.90000000000000213"/>
    <s v="Upsell"/>
    <x v="0"/>
    <x v="0"/>
  </r>
  <r>
    <d v="2020-07-23T00:00:00"/>
    <n v="4608179"/>
    <s v="Kanalas 30"/>
    <s v="Kanalas 30"/>
    <s v="TM0013"/>
    <n v="6"/>
    <s v="7"/>
    <n v="26.270000000000003"/>
    <n v="25.67"/>
    <n v="-0.60000000000000142"/>
    <s v="Rerate"/>
    <x v="2"/>
    <x v="0"/>
  </r>
  <r>
    <d v="2020-07-20T20:45:00"/>
    <n v="4665841"/>
    <s v="Kanalas 100"/>
    <s v="Kanalas 20"/>
    <s v="2K0502"/>
    <n v="12"/>
    <n v="9.5"/>
    <n v="15.77"/>
    <n v="17.670000000000002"/>
    <n v="1.9000000000000021"/>
    <s v="Upsell"/>
    <x v="1"/>
    <x v="4"/>
  </r>
  <r>
    <d v="2020-07-05T12:05:00"/>
    <n v="8541116"/>
    <s v="Kanalas 5"/>
    <s v="Kanalas 1"/>
    <s v="2K0812"/>
    <n v="8"/>
    <n v="3.6"/>
    <n v="10.67"/>
    <n v="7.67"/>
    <n v="-3"/>
    <s v="Rerate"/>
    <x v="1"/>
    <x v="3"/>
  </r>
  <r>
    <d v="2020-07-05T09:45:00"/>
    <n v="37729544"/>
    <s v="Kanalas 5"/>
    <s v="Kanalas 1"/>
    <s v="2K0220"/>
    <n v="8.51"/>
    <n v="5.6"/>
    <n v="8.67"/>
    <n v="7.16"/>
    <n v="-1.5099999999999998"/>
    <s v="Rerate"/>
    <x v="1"/>
    <x v="2"/>
  </r>
  <r>
    <d v="2020-07-15T15:14:00"/>
    <n v="45360643"/>
    <s v="Kanalas 20"/>
    <s v="Kanalas 1"/>
    <s v="CC0005"/>
    <n v="12"/>
    <n v="3.6"/>
    <n v="10.67"/>
    <n v="11.670000000000002"/>
    <n v="1.0000000000000018"/>
    <s v="Upsell"/>
    <x v="0"/>
    <x v="0"/>
  </r>
  <r>
    <d v="2020-07-25T12:41:00"/>
    <n v="42431658"/>
    <s v="Kanalas 10"/>
    <s v="Kanalas 30"/>
    <s v="TM0002"/>
    <n v="11.51"/>
    <s v="12"/>
    <n v="21.270000000000003"/>
    <n v="8.1600000000000019"/>
    <n v="-13.110000000000001"/>
    <s v="Rerate"/>
    <x v="2"/>
    <x v="0"/>
  </r>
  <r>
    <d v="2020-07-01T17:08:00"/>
    <n v="45444083"/>
    <s v="Kanalas 10"/>
    <s v="Kanalas 1"/>
    <s v="2K0220"/>
    <n v="8.5"/>
    <n v="3.6"/>
    <n v="10.67"/>
    <n v="11.170000000000002"/>
    <n v="0.50000000000000178"/>
    <s v="Upsell"/>
    <x v="1"/>
    <x v="2"/>
  </r>
  <r>
    <d v="2020-07-24T10:25:00"/>
    <n v="39051365"/>
    <s v="Kanalas 50"/>
    <s v="Kanalas 1"/>
    <s v="2K0108"/>
    <n v="12.5"/>
    <n v="3.6"/>
    <n v="10.67"/>
    <n v="15.170000000000002"/>
    <n v="4.5000000000000018"/>
    <s v="Upsell"/>
    <x v="1"/>
    <x v="3"/>
  </r>
  <r>
    <d v="2020-07-25T10:32:00"/>
    <n v="34982393"/>
    <s v="Kanalas 5"/>
    <s v="Kanalas 1"/>
    <s v="2K0105"/>
    <n v="9.01"/>
    <n v="3.6"/>
    <n v="10.67"/>
    <n v="6.66"/>
    <n v="-4.01"/>
    <s v="Rerate"/>
    <x v="1"/>
    <x v="3"/>
  </r>
  <r>
    <d v="2020-07-30T00:00:00"/>
    <n v="39819815"/>
    <s v="Kanalas 30"/>
    <s v="Kanalas 30"/>
    <s v="2K0803"/>
    <n v="12"/>
    <n v="7.5"/>
    <n v="25.770000000000003"/>
    <n v="19.670000000000002"/>
    <n v="-6.1000000000000014"/>
    <s v="Rerate"/>
    <x v="1"/>
    <x v="5"/>
  </r>
  <r>
    <d v="2020-07-30T00:00:00"/>
    <n v="42081655"/>
    <s v="Kanalas 50"/>
    <s v="Kanalas 50"/>
    <s v="TM0007"/>
    <n v="13.5"/>
    <s v="13"/>
    <n v="18.27"/>
    <n v="14.170000000000002"/>
    <n v="-4.0999999999999979"/>
    <s v="Rerate"/>
    <x v="2"/>
    <x v="0"/>
  </r>
  <r>
    <d v="2020-07-17T12:36:00"/>
    <n v="43589536"/>
    <s v="Kanalas 50"/>
    <s v="Kanalas 20"/>
    <s v="CC0006"/>
    <n v="13.5"/>
    <s v="11"/>
    <n v="14.27"/>
    <n v="14.170000000000002"/>
    <n v="-9.9999999999997868E-2"/>
    <s v="Rerate"/>
    <x v="0"/>
    <x v="0"/>
  </r>
  <r>
    <d v="2020-07-30T00:00:00"/>
    <n v="4490648"/>
    <s v="Kanalas 50"/>
    <s v="Kanalas 50"/>
    <s v="CC0003"/>
    <n v="12.5"/>
    <n v="1.65"/>
    <n v="29.62"/>
    <n v="15.170000000000002"/>
    <n v="-14.45"/>
    <s v="Rerate"/>
    <x v="0"/>
    <x v="0"/>
  </r>
  <r>
    <d v="2020-07-01T16:36:00"/>
    <n v="45806822"/>
    <s v="Kanalas 50"/>
    <s v="Kanalas 20"/>
    <s v="CC0003"/>
    <n v="0"/>
    <n v="0"/>
    <n v="25.27"/>
    <n v="27.67"/>
    <n v="2.4000000000000021"/>
    <s v="Upsell"/>
    <x v="0"/>
    <x v="0"/>
  </r>
  <r>
    <d v="2020-07-12T15:51:00"/>
    <n v="43998400"/>
    <s v="Kanalas 10"/>
    <s v="Kanalas 50"/>
    <s v="CC0007"/>
    <n v="11.51"/>
    <n v="13.5"/>
    <n v="17.77"/>
    <n v="8.1600000000000019"/>
    <n v="-9.6099999999999977"/>
    <s v="Rerate"/>
    <x v="0"/>
    <x v="0"/>
  </r>
  <r>
    <d v="2020-07-30T00:00:00"/>
    <n v="19160869"/>
    <s v="Kanalas 5"/>
    <s v="Kanalas 5"/>
    <s v="CC0006"/>
    <n v="8.51"/>
    <n v="0"/>
    <n v="18.27"/>
    <n v="7.16"/>
    <n v="-11.11"/>
    <s v="Rerate"/>
    <x v="0"/>
    <x v="0"/>
  </r>
  <r>
    <d v="2020-07-20T10:34:00"/>
    <n v="30617577"/>
    <s v="Kanalas 1"/>
    <s v="Kanalas 5"/>
    <s v="2K081K"/>
    <n v="7.01"/>
    <n v="8.51"/>
    <n v="9.76"/>
    <n v="4.66"/>
    <n v="-5.0999999999999996"/>
    <s v="Rerate"/>
    <x v="1"/>
    <x v="4"/>
  </r>
  <r>
    <d v="2020-07-11T00:00:00"/>
    <n v="45846236"/>
    <s v="Kanalas 20"/>
    <s v="Kanalas 20"/>
    <s v="2K050K"/>
    <n v="11"/>
    <s v="11"/>
    <n v="14.27"/>
    <n v="12.670000000000002"/>
    <n v="-1.5999999999999979"/>
    <s v="Rerate"/>
    <x v="1"/>
    <x v="4"/>
  </r>
  <r>
    <d v="2020-07-08T18:56:00"/>
    <n v="45846236"/>
    <s v="Kanalas 20"/>
    <s v="Kanalas 1"/>
    <s v="2K050K"/>
    <n v="11"/>
    <n v="3.6"/>
    <n v="10.67"/>
    <n v="12.670000000000002"/>
    <n v="2.0000000000000018"/>
    <s v="Upsell"/>
    <x v="1"/>
    <x v="4"/>
  </r>
  <r>
    <d v="2020-07-18T13:59:00"/>
    <n v="45908760"/>
    <s v="Kanalas 50"/>
    <s v="Kanalas 1"/>
    <s v="CC0003"/>
    <n v="13.5"/>
    <n v="3.6"/>
    <n v="10.67"/>
    <n v="14.170000000000002"/>
    <n v="3.5000000000000018"/>
    <s v="Upsell"/>
    <x v="0"/>
    <x v="0"/>
  </r>
  <r>
    <d v="2020-07-31T00:00:00"/>
    <n v="14696162"/>
    <s v="Kanalas 50"/>
    <s v="Kanalas 20"/>
    <s v="CC0006"/>
    <n v="13.5"/>
    <n v="11.5"/>
    <n v="13.77"/>
    <n v="14.170000000000002"/>
    <n v="0.40000000000000213"/>
    <s v="Upsell"/>
    <x v="0"/>
    <x v="0"/>
  </r>
  <r>
    <d v="2020-07-18T20:43:00"/>
    <n v="45436698"/>
    <s v="Kanalas 100"/>
    <s v="Kanalas 20"/>
    <s v="2K021K"/>
    <n v="13"/>
    <n v="10.5"/>
    <n v="14.77"/>
    <n v="16.670000000000002"/>
    <n v="1.9000000000000021"/>
    <s v="Upsell"/>
    <x v="1"/>
    <x v="2"/>
  </r>
  <r>
    <d v="2020-07-25T00:00:00"/>
    <n v="21859939"/>
    <s v="Kanalas 30"/>
    <s v="Kanalas 30"/>
    <s v="2K0802"/>
    <n v="13.5"/>
    <n v="3.6"/>
    <n v="29.67"/>
    <n v="18.170000000000002"/>
    <n v="-11.5"/>
    <s v="Rerate"/>
    <x v="1"/>
    <x v="4"/>
  </r>
  <r>
    <d v="2020-07-30T00:00:00"/>
    <n v="45850349"/>
    <s v="Kanalas 30"/>
    <s v="Kanalas 30"/>
    <s v="2K0K01"/>
    <n v="23.5"/>
    <n v="3.6"/>
    <n v="29.67"/>
    <n v="8.1700000000000017"/>
    <n v="-21.5"/>
    <s v="Rerate"/>
    <x v="1"/>
    <x v="1"/>
  </r>
  <r>
    <d v="2020-07-12T15:08:00"/>
    <n v="45731863"/>
    <s v="Kanalas 10"/>
    <s v="Kanalas 1"/>
    <s v="2K0817"/>
    <n v="9.5"/>
    <n v="3.6"/>
    <n v="10.67"/>
    <n v="10.170000000000002"/>
    <n v="-0.49999999999999822"/>
    <s v="Rerate"/>
    <x v="1"/>
    <x v="4"/>
  </r>
  <r>
    <d v="2020-07-09T11:39:00"/>
    <n v="39399652"/>
    <s v="Kanalas 50"/>
    <s v="Kanalas 100"/>
    <s v="2K0502"/>
    <n v="11.5"/>
    <n v="11.5"/>
    <n v="19.77"/>
    <n v="16.170000000000002"/>
    <n v="-3.5999999999999979"/>
    <s v="Rerate"/>
    <x v="1"/>
    <x v="4"/>
  </r>
  <r>
    <d v="2020-07-20T12:33:00"/>
    <n v="45641991"/>
    <s v="Kanalas 10"/>
    <s v="Kanalas 1"/>
    <s v="2K0103"/>
    <n v="14.5"/>
    <n v="3.6"/>
    <n v="10.67"/>
    <n v="5.1700000000000017"/>
    <n v="-5.4999999999999982"/>
    <s v="Rerate"/>
    <x v="1"/>
    <x v="3"/>
  </r>
  <r>
    <d v="2020-07-31T00:00:00"/>
    <n v="34126700"/>
    <s v="Kanalas 5"/>
    <s v="Kanalas 1"/>
    <s v="2K0608"/>
    <n v="8.5"/>
    <n v="3.6"/>
    <n v="10.67"/>
    <n v="7.17"/>
    <n v="-3.5"/>
    <s v="Rerate"/>
    <x v="1"/>
    <x v="3"/>
  </r>
  <r>
    <d v="2020-07-24T14:10:00"/>
    <n v="4583253"/>
    <s v="Kanalas 5"/>
    <s v="Kanalas 1"/>
    <s v="2K0218"/>
    <n v="7.5"/>
    <n v="3.6"/>
    <n v="10.67"/>
    <n v="8.17"/>
    <n v="-2.5"/>
    <s v="Rerate"/>
    <x v="1"/>
    <x v="2"/>
  </r>
  <r>
    <d v="2020-07-13T00:00:00"/>
    <n v="45915183"/>
    <s v="Kanalas 10"/>
    <s v="Kanalas 10"/>
    <s v="2K0K09"/>
    <n v="10.5"/>
    <n v="0"/>
    <n v="21.27"/>
    <n v="9.1700000000000017"/>
    <n v="-12.099999999999998"/>
    <s v="Rerate"/>
    <x v="1"/>
    <x v="1"/>
  </r>
  <r>
    <d v="2020-07-06T10:29:00"/>
    <n v="45857296"/>
    <s v="Kanalas 20"/>
    <s v="Kanalas 1"/>
    <s v="CC0003"/>
    <n v="11"/>
    <n v="5.6"/>
    <n v="8.67"/>
    <n v="12.670000000000002"/>
    <n v="4.0000000000000018"/>
    <s v="Upsell"/>
    <x v="0"/>
    <x v="0"/>
  </r>
  <r>
    <d v="2020-07-12T18:33:00"/>
    <n v="45899973"/>
    <s v="Kanalas 1"/>
    <s v="Kanalas 1"/>
    <s v="2K0K01"/>
    <n v="7.6"/>
    <n v="3.6"/>
    <n v="10.67"/>
    <n v="4.07"/>
    <n v="-6.6"/>
    <s v="Rerate"/>
    <x v="1"/>
    <x v="1"/>
  </r>
  <r>
    <d v="2020-07-30T00:00:00"/>
    <n v="9469149"/>
    <s v="Kanalas 30"/>
    <s v="Kanalas 30"/>
    <s v="CC0007"/>
    <n v="16.5"/>
    <n v="4.0942999999999996"/>
    <n v="29.175700000000003"/>
    <n v="15.170000000000002"/>
    <n v="-14.005700000000001"/>
    <s v="Rerate"/>
    <x v="0"/>
    <x v="0"/>
  </r>
  <r>
    <d v="2020-07-30T00:00:00"/>
    <n v="37154630"/>
    <s v="Kanalas 30"/>
    <s v="Kanalas 30"/>
    <s v="CC0006"/>
    <n v="3.6"/>
    <n v="7.5"/>
    <n v="25.770000000000003"/>
    <n v="28.07"/>
    <n v="2.2999999999999972"/>
    <s v="Upsell"/>
    <x v="0"/>
    <x v="0"/>
  </r>
  <r>
    <d v="2020-07-26T14:45:00"/>
    <n v="42922088"/>
    <s v="Kanalas 1"/>
    <s v="Kanalas 50"/>
    <s v="TM0002"/>
    <n v="3.6"/>
    <n v="13.5"/>
    <n v="17.77"/>
    <n v="8.07"/>
    <n v="-9.6999999999999993"/>
    <s v="Rerate"/>
    <x v="2"/>
    <x v="0"/>
  </r>
  <r>
    <d v="2020-07-09T11:10:00"/>
    <n v="45820118"/>
    <s v="Kanalas 20"/>
    <s v="Kanalas 10"/>
    <s v="CC0003"/>
    <n v="12"/>
    <n v="10.5"/>
    <n v="10.77"/>
    <n v="11.670000000000002"/>
    <n v="0.90000000000000213"/>
    <s v="Upsell"/>
    <x v="0"/>
    <x v="0"/>
  </r>
  <r>
    <d v="2020-07-30T00:00:00"/>
    <n v="30805943"/>
    <s v="Kanalas 10"/>
    <s v="Kanalas 10"/>
    <s v="2K0506"/>
    <n v="11.51"/>
    <s v="5"/>
    <n v="16.27"/>
    <n v="8.1600000000000019"/>
    <n v="-8.1099999999999977"/>
    <s v="Rerate"/>
    <x v="1"/>
    <x v="4"/>
  </r>
  <r>
    <d v="2020-07-30T00:00:00"/>
    <n v="33746148"/>
    <s v="Kanalas 5"/>
    <s v="Kanalas 5"/>
    <s v="2K0111"/>
    <n v="8.5"/>
    <n v="0.9"/>
    <n v="17.37"/>
    <n v="7.17"/>
    <n v="-10.200000000000001"/>
    <s v="Rerate"/>
    <x v="1"/>
    <x v="3"/>
  </r>
  <r>
    <d v="2020-07-05T00:00:00"/>
    <n v="45853688"/>
    <s v="Kanalas 1"/>
    <s v="Kanalas 1"/>
    <s v="2K0K01"/>
    <n v="6.5"/>
    <n v="3.6"/>
    <n v="10.67"/>
    <n v="5.17"/>
    <n v="-5.5"/>
    <s v="Rerate"/>
    <x v="1"/>
    <x v="1"/>
  </r>
  <r>
    <d v="2020-07-31T00:00:00"/>
    <n v="45929912"/>
    <s v="Kanalas 20"/>
    <s v="Kanalas 1"/>
    <s v="CC0006"/>
    <n v="12"/>
    <n v="3.6"/>
    <n v="10.67"/>
    <n v="11.670000000000002"/>
    <n v="1.0000000000000018"/>
    <s v="Upsell"/>
    <x v="0"/>
    <x v="0"/>
  </r>
  <r>
    <d v="2020-07-30T00:00:00"/>
    <n v="42915467"/>
    <s v="Kanalas 10"/>
    <s v="Kanalas 10"/>
    <s v="CC0004"/>
    <n v="10.5"/>
    <s v="5"/>
    <n v="16.27"/>
    <n v="9.1700000000000017"/>
    <n v="-7.0999999999999979"/>
    <s v="Rerate"/>
    <x v="0"/>
    <x v="0"/>
  </r>
  <r>
    <d v="2020-07-01T14:25:00"/>
    <n v="44274938"/>
    <s v="Kanalas 5"/>
    <s v="Kanalas 1"/>
    <s v="2K0816"/>
    <n v="7.5"/>
    <s v="5"/>
    <n v="9.27"/>
    <n v="8.17"/>
    <n v="-1.0999999999999996"/>
    <s v="Rerate"/>
    <x v="1"/>
    <x v="4"/>
  </r>
  <r>
    <d v="2020-07-30T00:00:00"/>
    <n v="41045601"/>
    <s v="Kanalas 20"/>
    <s v="Kanalas 20"/>
    <s v="TM0007"/>
    <n v="11"/>
    <n v="9.5"/>
    <n v="15.77"/>
    <n v="12.670000000000002"/>
    <n v="-3.0999999999999979"/>
    <s v="Rerate"/>
    <x v="2"/>
    <x v="0"/>
  </r>
  <r>
    <d v="2020-07-04T13:20:00"/>
    <n v="42347643"/>
    <s v="Kanalas 20"/>
    <s v="Kanalas 30"/>
    <s v="TM0002"/>
    <n v="8.5"/>
    <s v="12"/>
    <n v="21.270000000000003"/>
    <n v="15.170000000000002"/>
    <n v="-6.1000000000000014"/>
    <s v="Rerate"/>
    <x v="2"/>
    <x v="0"/>
  </r>
  <r>
    <d v="2020-07-10T10:15:00"/>
    <n v="15292741"/>
    <s v="Kanalas 30"/>
    <s v="Kanalas 1"/>
    <s v="2K0K01"/>
    <n v="3.6"/>
    <n v="3.6"/>
    <n v="10.67"/>
    <n v="28.07"/>
    <n v="17.399999999999999"/>
    <s v="Upsell"/>
    <x v="1"/>
    <x v="1"/>
  </r>
  <r>
    <d v="2020-07-30T00:00:00"/>
    <n v="42690281"/>
    <s v="Kanalas 30"/>
    <s v="Kanalas 30"/>
    <s v="TM0007"/>
    <n v="11"/>
    <s v="15"/>
    <n v="18.270000000000003"/>
    <n v="20.67"/>
    <n v="2.3999999999999986"/>
    <s v="Upsell"/>
    <x v="2"/>
    <x v="0"/>
  </r>
  <r>
    <d v="2020-07-08T16:34:00"/>
    <n v="45856978"/>
    <s v="Kanalas 50"/>
    <s v="Kanalas 1"/>
    <s v="2K0812"/>
    <n v="12.5"/>
    <n v="3.6"/>
    <n v="10.67"/>
    <n v="15.170000000000002"/>
    <n v="4.5000000000000018"/>
    <s v="Upsell"/>
    <x v="1"/>
    <x v="3"/>
  </r>
  <r>
    <d v="2020-07-10T13:00:00"/>
    <n v="34583308"/>
    <s v="Kanalas 20"/>
    <s v="Kanalas 1"/>
    <s v="2K0502"/>
    <n v="11"/>
    <n v="5.6"/>
    <n v="8.67"/>
    <n v="12.670000000000002"/>
    <n v="4.0000000000000018"/>
    <s v="Upsell"/>
    <x v="1"/>
    <x v="4"/>
  </r>
  <r>
    <d v="2020-07-30T00:00:00"/>
    <n v="42326152"/>
    <s v="Kanalas 20"/>
    <s v="Kanalas 20"/>
    <s v="TM0007"/>
    <n v="11"/>
    <s v="13"/>
    <n v="12.27"/>
    <n v="12.670000000000002"/>
    <n v="0.40000000000000213"/>
    <s v="Upsell"/>
    <x v="2"/>
    <x v="0"/>
  </r>
  <r>
    <d v="2020-07-11T00:00:00"/>
    <n v="45663038"/>
    <s v="Kanalas 10"/>
    <s v="Kanalas 10"/>
    <s v="2K0105"/>
    <n v="3.6"/>
    <n v="0"/>
    <n v="21.27"/>
    <n v="16.07"/>
    <n v="-5.1999999999999993"/>
    <s v="Rerate"/>
    <x v="1"/>
    <x v="3"/>
  </r>
  <r>
    <d v="2020-07-30T00:00:00"/>
    <n v="41365224"/>
    <s v="Kanalas 10"/>
    <s v="Kanalas 10"/>
    <s v="2K0212"/>
    <n v="13.5"/>
    <n v="0"/>
    <n v="21.27"/>
    <n v="6.1700000000000017"/>
    <n v="-15.099999999999998"/>
    <s v="Rerate"/>
    <x v="1"/>
    <x v="2"/>
  </r>
  <r>
    <d v="2020-07-30T00:00:00"/>
    <n v="19178269"/>
    <s v="Kanalas 10"/>
    <s v="Kanalas 10"/>
    <s v="2K0218"/>
    <n v="11.51"/>
    <n v="3.5"/>
    <n v="17.77"/>
    <n v="8.1600000000000019"/>
    <n v="-9.6099999999999977"/>
    <s v="Rerate"/>
    <x v="1"/>
    <x v="2"/>
  </r>
  <r>
    <d v="2020-07-30T00:00:00"/>
    <n v="38413399"/>
    <s v="Kanalas 30"/>
    <s v="Kanalas 30"/>
    <s v="TM0002"/>
    <n v="9.5"/>
    <s v="13"/>
    <n v="20.270000000000003"/>
    <n v="22.17"/>
    <n v="1.8999999999999986"/>
    <s v="Upsell"/>
    <x v="2"/>
    <x v="0"/>
  </r>
  <r>
    <d v="2020-07-01T18:03:00"/>
    <n v="45821402"/>
    <s v="Kanalas 5"/>
    <s v="Kanalas 1"/>
    <s v="2K0612"/>
    <n v="3.6"/>
    <n v="3.6"/>
    <n v="10.67"/>
    <n v="12.07"/>
    <n v="1.4000000000000004"/>
    <s v="Upsell"/>
    <x v="1"/>
    <x v="5"/>
  </r>
  <r>
    <d v="2020-07-20T00:00:00"/>
    <n v="22956146"/>
    <s v="Kanalas 30"/>
    <s v="Kanalas 30"/>
    <s v="2K0215"/>
    <n v="23.5"/>
    <s v="12"/>
    <n v="21.270000000000003"/>
    <n v="8.1700000000000017"/>
    <n v="-13.100000000000001"/>
    <s v="Rerate"/>
    <x v="1"/>
    <x v="2"/>
  </r>
  <r>
    <d v="2020-07-12T11:59:00"/>
    <n v="21731656"/>
    <s v="Kanalas 5"/>
    <s v="Kanalas 30"/>
    <s v="2K0608"/>
    <n v="3.6"/>
    <s v="12"/>
    <n v="21.270000000000003"/>
    <n v="12.07"/>
    <n v="-9.2000000000000028"/>
    <s v="Rerate"/>
    <x v="1"/>
    <x v="3"/>
  </r>
  <r>
    <d v="2020-07-12T14:54:00"/>
    <n v="45748478"/>
    <s v="Kanalas 30"/>
    <s v="Kanalas 50"/>
    <s v="CC0005"/>
    <n v="11"/>
    <n v="3.6"/>
    <n v="27.669999999999998"/>
    <n v="20.67"/>
    <n v="-6.9999999999999964"/>
    <s v="Rerate"/>
    <x v="0"/>
    <x v="0"/>
  </r>
  <r>
    <d v="2020-07-05T00:00:00"/>
    <n v="20716352"/>
    <s v="Kanalas 100"/>
    <s v="Kanalas 100"/>
    <s v="TM0002"/>
    <n v="11.5"/>
    <n v="11.5"/>
    <n v="19.77"/>
    <n v="18.170000000000002"/>
    <n v="-1.5999999999999979"/>
    <s v="Rerate"/>
    <x v="2"/>
    <x v="0"/>
  </r>
  <r>
    <d v="2020-07-03T12:36:00"/>
    <n v="45795460"/>
    <s v="Kanalas 50"/>
    <s v="Kanalas 20"/>
    <s v="2K0610"/>
    <n v="13"/>
    <n v="0"/>
    <n v="25.27"/>
    <n v="14.670000000000002"/>
    <n v="-10.599999999999998"/>
    <s v="Rerate"/>
    <x v="1"/>
    <x v="3"/>
  </r>
  <r>
    <d v="2020-07-08T20:48:00"/>
    <n v="45653604"/>
    <s v="Kanalas 50"/>
    <s v="Kanalas 20"/>
    <s v="CC0006"/>
    <n v="13.5"/>
    <n v="11.5"/>
    <n v="13.77"/>
    <n v="14.170000000000002"/>
    <n v="0.40000000000000213"/>
    <s v="Upsell"/>
    <x v="0"/>
    <x v="0"/>
  </r>
  <r>
    <d v="2020-07-29T12:02:00"/>
    <n v="45930096"/>
    <s v="Kanalas 50"/>
    <s v="Kanalas 5"/>
    <s v="CC0005"/>
    <n v="12.5"/>
    <n v="3.6"/>
    <n v="14.67"/>
    <n v="15.170000000000002"/>
    <n v="0.50000000000000178"/>
    <s v="Upsell"/>
    <x v="0"/>
    <x v="0"/>
  </r>
  <r>
    <d v="2020-07-11T10:42:00"/>
    <n v="45877272"/>
    <s v="Kanalas 5"/>
    <s v="Kanalas 1"/>
    <s v="2K0812"/>
    <n v="7.5"/>
    <n v="3.6"/>
    <n v="10.67"/>
    <n v="8.17"/>
    <n v="-2.5"/>
    <s v="Rerate"/>
    <x v="1"/>
    <x v="3"/>
  </r>
  <r>
    <d v="2020-07-30T00:00:00"/>
    <n v="16004301"/>
    <s v="Kanalas 1"/>
    <s v="Kanalas 1"/>
    <s v="CC0004"/>
    <n v="0"/>
    <n v="0"/>
    <n v="14.27"/>
    <n v="11.67"/>
    <n v="-2.5999999999999996"/>
    <s v="Rerate"/>
    <x v="0"/>
    <x v="0"/>
  </r>
  <r>
    <d v="2020-07-08T18:57:00"/>
    <n v="4479245"/>
    <s v="Kanalas 20"/>
    <s v="Kanalas 5"/>
    <s v="2K0215"/>
    <n v="11"/>
    <n v="3.6"/>
    <n v="14.67"/>
    <n v="12.670000000000002"/>
    <n v="-1.9999999999999982"/>
    <s v="Rerate"/>
    <x v="1"/>
    <x v="2"/>
  </r>
  <r>
    <d v="2020-07-24T00:00:00"/>
    <n v="15035747"/>
    <s v="Kanalas 1"/>
    <s v="Kanalas 1"/>
    <s v="TM0010"/>
    <n v="7.01"/>
    <n v="3.6"/>
    <n v="10.67"/>
    <n v="4.66"/>
    <n v="-6.01"/>
    <s v="Rerate"/>
    <x v="2"/>
    <x v="0"/>
  </r>
  <r>
    <d v="2020-07-16T16:37:00"/>
    <n v="38064446"/>
    <s v="Kanalas 10"/>
    <s v="Kanalas 5"/>
    <s v="2K0611"/>
    <n v="11.51"/>
    <n v="8.51"/>
    <n v="9.76"/>
    <n v="8.1600000000000019"/>
    <n v="-1.5999999999999979"/>
    <s v="Rerate"/>
    <x v="1"/>
    <x v="5"/>
  </r>
  <r>
    <d v="2020-07-30T00:00:00"/>
    <n v="45893633"/>
    <s v="Kanalas 50"/>
    <s v="Kanalas 50"/>
    <s v="CC0007"/>
    <n v="13.5"/>
    <n v="11.5"/>
    <n v="19.77"/>
    <n v="14.170000000000002"/>
    <n v="-5.5999999999999979"/>
    <s v="Rerate"/>
    <x v="0"/>
    <x v="0"/>
  </r>
  <r>
    <d v="2020-07-11T12:37:00"/>
    <n v="45884218"/>
    <s v="Kanalas 5"/>
    <s v="Kanalas 1"/>
    <s v="2K0812"/>
    <n v="7.5"/>
    <n v="3.6"/>
    <n v="10.67"/>
    <n v="8.17"/>
    <n v="-2.5"/>
    <s v="Rerate"/>
    <x v="1"/>
    <x v="3"/>
  </r>
  <r>
    <d v="2020-07-17T11:08:00"/>
    <n v="4705969"/>
    <s v="Kanalas 20"/>
    <s v="Kanalas 1"/>
    <s v="2K0108"/>
    <n v="11"/>
    <n v="3.6"/>
    <n v="10.67"/>
    <n v="12.670000000000002"/>
    <n v="2.0000000000000018"/>
    <s v="Upsell"/>
    <x v="1"/>
    <x v="3"/>
  </r>
  <r>
    <d v="2020-07-13T16:28:00"/>
    <n v="45664490"/>
    <s v="Kanalas 20"/>
    <s v="Kanalas 1"/>
    <s v="2K0K01"/>
    <n v="14.01"/>
    <n v="3.6"/>
    <n v="10.67"/>
    <n v="9.6600000000000019"/>
    <n v="-1.009999999999998"/>
    <s v="Rerate"/>
    <x v="1"/>
    <x v="1"/>
  </r>
  <r>
    <d v="2020-07-20T10:20:00"/>
    <n v="45825580"/>
    <s v="Kanalas 30"/>
    <s v="Kanalas 1"/>
    <s v="2K0803"/>
    <n v="11"/>
    <n v="3.6"/>
    <n v="10.67"/>
    <n v="20.67"/>
    <n v="10.000000000000002"/>
    <s v="Upsell"/>
    <x v="1"/>
    <x v="5"/>
  </r>
  <r>
    <d v="2020-07-30T00:00:00"/>
    <n v="41883068"/>
    <s v="Kanalas 100"/>
    <s v="Kanalas 100"/>
    <s v="TM0007"/>
    <n v="12"/>
    <s v="13"/>
    <n v="18.27"/>
    <n v="17.670000000000002"/>
    <n v="-0.59999999999999787"/>
    <s v="Rerate"/>
    <x v="2"/>
    <x v="0"/>
  </r>
  <r>
    <d v="2020-07-23T13:12:00"/>
    <n v="45932083"/>
    <s v="Kanalas 20"/>
    <s v="Kanalas 1"/>
    <s v="CC0005"/>
    <n v="11"/>
    <n v="3.6"/>
    <n v="10.67"/>
    <n v="12.670000000000002"/>
    <n v="2.0000000000000018"/>
    <s v="Upsell"/>
    <x v="0"/>
    <x v="0"/>
  </r>
  <r>
    <d v="2020-07-30T00:00:00"/>
    <n v="4560240"/>
    <s v="Kanalas 30"/>
    <s v="Kanalas 30"/>
    <s v="TM0002"/>
    <n v="11"/>
    <s v="15"/>
    <n v="18.270000000000003"/>
    <n v="20.67"/>
    <n v="2.3999999999999986"/>
    <s v="Upsell"/>
    <x v="2"/>
    <x v="0"/>
  </r>
  <r>
    <d v="2020-07-25T16:52:00"/>
    <n v="45494899"/>
    <s v="Kanalas 30"/>
    <s v="Kanalas 50"/>
    <s v="2K0502"/>
    <n v="11"/>
    <s v="11"/>
    <n v="20.27"/>
    <n v="20.67"/>
    <n v="0.40000000000000213"/>
    <s v="Upsell"/>
    <x v="1"/>
    <x v="4"/>
  </r>
  <r>
    <d v="2020-07-30T00:00:00"/>
    <n v="35946920"/>
    <s v="Kanalas 30"/>
    <s v="Kanalas 30"/>
    <s v="2K0220"/>
    <n v="16.510000000000002"/>
    <s v="7"/>
    <n v="26.270000000000003"/>
    <n v="15.16"/>
    <n v="-11.110000000000003"/>
    <s v="Rerate"/>
    <x v="1"/>
    <x v="2"/>
  </r>
  <r>
    <d v="2020-07-04T15:32:00"/>
    <n v="45831055"/>
    <s v="Kanalas 20"/>
    <s v="Kanalas 1"/>
    <s v="CC0005"/>
    <n v="12"/>
    <n v="3.6"/>
    <n v="10.67"/>
    <n v="11.670000000000002"/>
    <n v="1.0000000000000018"/>
    <s v="Upsell"/>
    <x v="0"/>
    <x v="0"/>
  </r>
  <r>
    <d v="2020-07-29T15:25:00"/>
    <n v="20485277"/>
    <s v="Kanalas 10"/>
    <s v="Kanalas 5"/>
    <s v="TM0007"/>
    <n v="14.5"/>
    <n v="7.5"/>
    <n v="10.77"/>
    <n v="5.1700000000000017"/>
    <n v="-5.5999999999999979"/>
    <s v="Rerate"/>
    <x v="2"/>
    <x v="0"/>
  </r>
  <r>
    <d v="2020-07-30T00:00:00"/>
    <n v="39883035"/>
    <s v="Kanalas 30"/>
    <s v="Kanalas 30"/>
    <s v="2K0703"/>
    <n v="12"/>
    <s v="12"/>
    <n v="21.270000000000003"/>
    <n v="19.670000000000002"/>
    <n v="-1.6000000000000014"/>
    <s v="Rerate"/>
    <x v="1"/>
    <x v="1"/>
  </r>
  <r>
    <d v="2020-07-06T10:27:00"/>
    <n v="4405278"/>
    <s v="Kanalas 20"/>
    <s v="Kanalas 1"/>
    <s v="2K0216"/>
    <n v="11"/>
    <n v="3.6"/>
    <n v="10.67"/>
    <n v="12.670000000000002"/>
    <n v="2.0000000000000018"/>
    <s v="Upsell"/>
    <x v="1"/>
    <x v="2"/>
  </r>
  <r>
    <d v="2020-07-30T00:00:00"/>
    <n v="45703597"/>
    <s v="Kanalas 30"/>
    <s v="Kanalas 30"/>
    <s v="CC0006"/>
    <n v="12"/>
    <n v="10.5"/>
    <n v="22.770000000000003"/>
    <n v="19.670000000000002"/>
    <n v="-3.1000000000000014"/>
    <s v="Rerate"/>
    <x v="0"/>
    <x v="0"/>
  </r>
  <r>
    <d v="2020-07-25T13:21:00"/>
    <n v="44512662"/>
    <s v="Kanalas 30"/>
    <s v="Kanalas 20"/>
    <s v="CC0005"/>
    <n v="12"/>
    <n v="10.5"/>
    <n v="14.77"/>
    <n v="19.670000000000002"/>
    <n v="4.9000000000000021"/>
    <s v="Upsell"/>
    <x v="0"/>
    <x v="0"/>
  </r>
  <r>
    <d v="2020-07-25T16:54:00"/>
    <n v="39795906"/>
    <s v="Kanalas 50"/>
    <s v="Kanalas 1"/>
    <s v="2K0502"/>
    <n v="12.5"/>
    <n v="3.6"/>
    <n v="10.67"/>
    <n v="15.170000000000002"/>
    <n v="4.5000000000000018"/>
    <s v="Upsell"/>
    <x v="1"/>
    <x v="4"/>
  </r>
  <r>
    <d v="2020-07-16T10:32:00"/>
    <n v="45856716"/>
    <s v="Kanalas 50"/>
    <s v="Kanalas 1"/>
    <s v="CC0006"/>
    <n v="13.5"/>
    <n v="3.6"/>
    <n v="10.67"/>
    <n v="14.170000000000002"/>
    <n v="3.5000000000000018"/>
    <s v="Upsell"/>
    <x v="0"/>
    <x v="0"/>
  </r>
  <r>
    <d v="2020-07-04T16:41:00"/>
    <n v="24753024"/>
    <s v="Kanalas 1"/>
    <s v="Kanalas 30"/>
    <s v="CC0005"/>
    <n v="3.6"/>
    <s v="11"/>
    <n v="22.270000000000003"/>
    <n v="8.07"/>
    <n v="-14.200000000000003"/>
    <s v="Rerate"/>
    <x v="0"/>
    <x v="0"/>
  </r>
  <r>
    <d v="2020-07-08T00:00:00"/>
    <n v="40637752"/>
    <s v="Kanalas 20"/>
    <s v="Kanalas 20"/>
    <s v="2K0218"/>
    <n v="11"/>
    <s v="7"/>
    <n v="18.27"/>
    <n v="12.670000000000002"/>
    <n v="-5.5999999999999979"/>
    <s v="Rerate"/>
    <x v="1"/>
    <x v="2"/>
  </r>
  <r>
    <d v="2020-07-24T20:36:00"/>
    <n v="45944343"/>
    <s v="Kanalas 5"/>
    <s v="Kanalas 1"/>
    <s v="2K0218"/>
    <n v="7.5"/>
    <n v="3.6"/>
    <n v="10.67"/>
    <n v="8.17"/>
    <n v="-2.5"/>
    <s v="Rerate"/>
    <x v="1"/>
    <x v="2"/>
  </r>
  <r>
    <d v="2020-07-03T18:09:00"/>
    <n v="34722513"/>
    <s v="Kanalas 20"/>
    <s v="Kanalas 1"/>
    <s v="2K0811"/>
    <n v="0"/>
    <n v="0"/>
    <n v="14.27"/>
    <n v="23.67"/>
    <n v="9.4000000000000021"/>
    <s v="Upsell"/>
    <x v="1"/>
    <x v="5"/>
  </r>
  <r>
    <d v="2020-07-03T13:53:00"/>
    <n v="34753582"/>
    <s v="Kanalas 20"/>
    <s v="Kanalas 5"/>
    <s v="CC0007"/>
    <n v="11.5"/>
    <n v="3.6"/>
    <n v="14.67"/>
    <n v="12.170000000000002"/>
    <n v="-2.4999999999999982"/>
    <s v="Rerate"/>
    <x v="0"/>
    <x v="0"/>
  </r>
  <r>
    <d v="2020-07-30T00:00:00"/>
    <n v="45464043"/>
    <s v="Kanalas 30"/>
    <s v="Kanalas 30"/>
    <s v="CC0005"/>
    <n v="23.5"/>
    <s v="16"/>
    <n v="17.270000000000003"/>
    <n v="8.1700000000000017"/>
    <n v="-9.1000000000000014"/>
    <s v="Rerate"/>
    <x v="0"/>
    <x v="0"/>
  </r>
  <r>
    <d v="2020-07-30T00:00:00"/>
    <n v="37230675"/>
    <s v="Kanalas 50"/>
    <s v="Kanalas 50"/>
    <s v="TM0002"/>
    <n v="12.5"/>
    <n v="13.5"/>
    <n v="17.77"/>
    <n v="15.170000000000002"/>
    <n v="-2.5999999999999979"/>
    <s v="Rerate"/>
    <x v="2"/>
    <x v="0"/>
  </r>
  <r>
    <d v="2020-07-06T13:12:00"/>
    <n v="42491954"/>
    <s v="Kanalas 30"/>
    <s v="Kanalas 20"/>
    <s v="CC0007"/>
    <n v="12"/>
    <n v="9.5"/>
    <n v="15.77"/>
    <n v="19.670000000000002"/>
    <n v="3.9000000000000021"/>
    <s v="Upsell"/>
    <x v="0"/>
    <x v="0"/>
  </r>
  <r>
    <d v="2020-07-30T00:00:00"/>
    <n v="42428279"/>
    <s v="Kanalas 50"/>
    <s v="Kanalas 50"/>
    <s v="2K0108"/>
    <n v="13.5"/>
    <n v="13.5"/>
    <n v="17.77"/>
    <n v="14.170000000000002"/>
    <n v="-3.5999999999999979"/>
    <s v="Rerate"/>
    <x v="1"/>
    <x v="3"/>
  </r>
  <r>
    <d v="2020-07-20T15:15:00"/>
    <n v="43572611"/>
    <s v="Kanalas 30"/>
    <s v="Kanalas 50"/>
    <s v="CC0005"/>
    <n v="23.5"/>
    <n v="13.5"/>
    <n v="17.77"/>
    <n v="8.1700000000000017"/>
    <n v="-9.5999999999999979"/>
    <s v="Rerate"/>
    <x v="0"/>
    <x v="0"/>
  </r>
  <r>
    <d v="2020-07-10T12:02:00"/>
    <n v="45730352"/>
    <s v="Kanalas 30"/>
    <s v="Kanalas 20"/>
    <s v="CC0003"/>
    <n v="5"/>
    <n v="3.6"/>
    <n v="21.669999999999998"/>
    <n v="26.67"/>
    <n v="5.0000000000000036"/>
    <s v="Upsell"/>
    <x v="0"/>
    <x v="0"/>
  </r>
  <r>
    <d v="2020-07-30T00:00:00"/>
    <n v="22007012"/>
    <s v="Kanalas 5"/>
    <s v="Kanalas 5"/>
    <s v="CC0005"/>
    <n v="7.6"/>
    <n v="0"/>
    <n v="18.27"/>
    <n v="8.07"/>
    <n v="-10.199999999999999"/>
    <s v="Rerate"/>
    <x v="0"/>
    <x v="0"/>
  </r>
  <r>
    <d v="2020-07-26T13:51:00"/>
    <n v="45950832"/>
    <s v="Kanalas 50"/>
    <s v="Kanalas 1"/>
    <s v="2K0506"/>
    <n v="12.5"/>
    <n v="3.6"/>
    <n v="10.67"/>
    <n v="15.170000000000002"/>
    <n v="4.5000000000000018"/>
    <s v="Upsell"/>
    <x v="1"/>
    <x v="4"/>
  </r>
  <r>
    <d v="2020-07-20T17:54:00"/>
    <n v="45905675"/>
    <s v="Kanalas 20"/>
    <s v="Kanalas 1"/>
    <s v="CC0007"/>
    <n v="12"/>
    <n v="3.6"/>
    <n v="10.67"/>
    <n v="11.670000000000002"/>
    <n v="1.0000000000000018"/>
    <s v="Upsell"/>
    <x v="0"/>
    <x v="0"/>
  </r>
  <r>
    <d v="2020-07-30T00:00:00"/>
    <n v="43977249"/>
    <s v="Kanalas 100"/>
    <s v="Kanalas 100"/>
    <s v="CC0007"/>
    <n v="13"/>
    <n v="14.1"/>
    <n v="17.170000000000002"/>
    <n v="16.670000000000002"/>
    <n v="-0.5"/>
    <s v="Rerate"/>
    <x v="0"/>
    <x v="0"/>
  </r>
  <r>
    <d v="2020-07-16T12:58:00"/>
    <n v="44683071"/>
    <s v="Kanalas 30"/>
    <s v="Kanalas 100"/>
    <s v="2K0K01"/>
    <n v="9.5"/>
    <n v="12.5"/>
    <n v="18.77"/>
    <n v="22.17"/>
    <n v="3.4000000000000021"/>
    <s v="Upsell"/>
    <x v="1"/>
    <x v="1"/>
  </r>
  <r>
    <d v="2020-07-12T11:33:00"/>
    <n v="14666372"/>
    <s v="Kanalas 10"/>
    <s v="Kanalas 30"/>
    <s v="TM0002"/>
    <n v="11.51"/>
    <n v="9.5"/>
    <n v="23.770000000000003"/>
    <n v="8.1600000000000019"/>
    <n v="-15.610000000000001"/>
    <s v="Rerate"/>
    <x v="2"/>
    <x v="0"/>
  </r>
  <r>
    <d v="2020-07-18T00:00:00"/>
    <n v="44595858"/>
    <s v="Kanalas 1"/>
    <s v="Kanalas 1"/>
    <s v="2K0812"/>
    <n v="5.5"/>
    <n v="3.6"/>
    <n v="10.67"/>
    <n v="6.17"/>
    <n v="-4.5"/>
    <s v="Rerate"/>
    <x v="1"/>
    <x v="3"/>
  </r>
  <r>
    <d v="2020-07-25T12:41:00"/>
    <n v="43342775"/>
    <s v="Kanalas 10"/>
    <s v="Kanalas 30"/>
    <s v="TM0002"/>
    <n v="11.51"/>
    <s v="12"/>
    <n v="21.270000000000003"/>
    <n v="8.1600000000000019"/>
    <n v="-13.110000000000001"/>
    <s v="Rerate"/>
    <x v="2"/>
    <x v="0"/>
  </r>
  <r>
    <d v="2020-07-01T20:59:00"/>
    <n v="45622234"/>
    <s v="Kanalas 20"/>
    <s v="Kanalas 1"/>
    <s v="2K0502"/>
    <n v="10.5"/>
    <n v="3.6"/>
    <n v="10.67"/>
    <n v="13.170000000000002"/>
    <n v="2.5000000000000018"/>
    <s v="Upsell"/>
    <x v="1"/>
    <x v="4"/>
  </r>
  <r>
    <d v="2020-07-30T00:00:00"/>
    <n v="23503936"/>
    <s v="Kanalas 30"/>
    <s v="Kanalas 30"/>
    <s v="2K0K01"/>
    <n v="3.6"/>
    <n v="3.5"/>
    <n v="29.770000000000003"/>
    <n v="28.07"/>
    <n v="-1.7000000000000028"/>
    <s v="Rerate"/>
    <x v="1"/>
    <x v="1"/>
  </r>
  <r>
    <d v="2020-07-25T10:06:00"/>
    <n v="19195881"/>
    <s v="Kanalas 10"/>
    <s v="Kanalas 1"/>
    <s v="2K0105"/>
    <n v="14.5"/>
    <n v="3.6"/>
    <n v="10.67"/>
    <n v="5.1700000000000017"/>
    <n v="-5.4999999999999982"/>
    <s v="Rerate"/>
    <x v="1"/>
    <x v="3"/>
  </r>
  <r>
    <d v="2020-07-30T00:00:00"/>
    <n v="42708483"/>
    <s v="Kanalas 50"/>
    <s v="Kanalas 50"/>
    <s v="TM0007"/>
    <n v="12.5"/>
    <n v="13.5"/>
    <n v="17.77"/>
    <n v="15.170000000000002"/>
    <n v="-2.5999999999999979"/>
    <s v="Rerate"/>
    <x v="2"/>
    <x v="0"/>
  </r>
  <r>
    <d v="2020-07-01T20:58:00"/>
    <n v="45622234"/>
    <s v="Kanalas 20"/>
    <s v="Kanalas 10"/>
    <s v="2K0502"/>
    <n v="10.5"/>
    <n v="9.5"/>
    <n v="11.77"/>
    <n v="13.170000000000002"/>
    <n v="1.4000000000000021"/>
    <s v="Upsell"/>
    <x v="1"/>
    <x v="4"/>
  </r>
  <r>
    <d v="2020-07-24T08:40:00"/>
    <n v="45944117"/>
    <s v="Kanalas 5"/>
    <s v="Kanalas 1"/>
    <s v="2K0108"/>
    <n v="7.5"/>
    <n v="3.6"/>
    <n v="10.67"/>
    <n v="8.17"/>
    <n v="-2.5"/>
    <s v="Rerate"/>
    <x v="1"/>
    <x v="3"/>
  </r>
  <r>
    <d v="2020-07-20T00:00:00"/>
    <n v="41546531"/>
    <s v="Kanalas 50"/>
    <s v="Kanalas 50"/>
    <s v="TM0002"/>
    <n v="13"/>
    <s v="13"/>
    <n v="18.27"/>
    <n v="14.670000000000002"/>
    <n v="-3.5999999999999979"/>
    <s v="Rerate"/>
    <x v="2"/>
    <x v="0"/>
  </r>
  <r>
    <d v="2020-07-31T00:00:00"/>
    <n v="45670911"/>
    <s v="Kanalas 5"/>
    <s v="Kanalas 1"/>
    <s v="2K050K"/>
    <n v="3.6"/>
    <n v="3.6"/>
    <n v="10.67"/>
    <n v="12.07"/>
    <n v="1.4000000000000004"/>
    <s v="Upsell"/>
    <x v="1"/>
    <x v="4"/>
  </r>
  <r>
    <d v="2020-07-26T14:13:00"/>
    <n v="45931836"/>
    <s v="Kanalas 30"/>
    <s v="Kanalas 20"/>
    <s v="2K0220"/>
    <n v="11"/>
    <n v="3.6"/>
    <n v="21.669999999999998"/>
    <n v="20.67"/>
    <n v="-0.99999999999999645"/>
    <s v="Rerate"/>
    <x v="1"/>
    <x v="2"/>
  </r>
  <r>
    <d v="2020-07-17T15:54:00"/>
    <n v="45915738"/>
    <s v="Kanalas 5"/>
    <s v="Kanalas 1"/>
    <s v="2K0812"/>
    <n v="7.5"/>
    <n v="3.6"/>
    <n v="10.67"/>
    <n v="8.17"/>
    <n v="-2.5"/>
    <s v="Rerate"/>
    <x v="1"/>
    <x v="3"/>
  </r>
  <r>
    <d v="2020-07-08T10:12:00"/>
    <n v="45844712"/>
    <s v="Kanalas 50"/>
    <s v="Kanalas 1"/>
    <s v="CC0004"/>
    <n v="13.5"/>
    <n v="3.6"/>
    <n v="10.67"/>
    <n v="14.170000000000002"/>
    <n v="3.5000000000000018"/>
    <s v="Upsell"/>
    <x v="0"/>
    <x v="0"/>
  </r>
  <r>
    <d v="2020-07-30T00:00:00"/>
    <n v="45953064"/>
    <s v="Kanalas 10"/>
    <s v="Kanalas 10"/>
    <s v="2K0220"/>
    <n v="14.5"/>
    <n v="3.6"/>
    <n v="17.669999999999998"/>
    <n v="5.1700000000000017"/>
    <n v="-12.499999999999996"/>
    <s v="Rerate"/>
    <x v="1"/>
    <x v="2"/>
  </r>
  <r>
    <d v="2020-07-30T00:00:00"/>
    <n v="42140489"/>
    <s v="Kanalas 10"/>
    <s v="Kanalas 10"/>
    <s v="CC0003"/>
    <n v="10.5"/>
    <s v="13"/>
    <n v="8.27"/>
    <n v="9.1700000000000017"/>
    <n v="0.90000000000000213"/>
    <s v="Upsell"/>
    <x v="0"/>
    <x v="0"/>
  </r>
  <r>
    <d v="2020-07-30T00:00:00"/>
    <n v="29172753"/>
    <s v="Kanalas 30"/>
    <s v="Kanalas 30"/>
    <s v="TM0007"/>
    <n v="6"/>
    <s v="11"/>
    <n v="22.270000000000003"/>
    <n v="25.67"/>
    <n v="3.3999999999999986"/>
    <s v="Upsell"/>
    <x v="2"/>
    <x v="0"/>
  </r>
  <r>
    <d v="2020-07-16T20:34:00"/>
    <n v="45640875"/>
    <s v="Kanalas 30"/>
    <s v="Kanalas 10"/>
    <s v="2K0502"/>
    <n v="11"/>
    <s v="10"/>
    <n v="11.27"/>
    <n v="20.67"/>
    <n v="9.4000000000000021"/>
    <s v="Upsell"/>
    <x v="1"/>
    <x v="4"/>
  </r>
  <r>
    <d v="2020-07-31T00:00:00"/>
    <n v="19639910"/>
    <s v="Kanalas 10"/>
    <s v="Kanalas 5"/>
    <s v="2K0K01"/>
    <n v="11.51"/>
    <n v="7.51"/>
    <n v="10.76"/>
    <n v="8.1600000000000019"/>
    <n v="-2.5999999999999979"/>
    <s v="Rerate"/>
    <x v="1"/>
    <x v="1"/>
  </r>
  <r>
    <d v="2020-07-30T00:00:00"/>
    <n v="36277436"/>
    <s v="Kanalas 20"/>
    <s v="Kanalas 20"/>
    <s v="TM0007"/>
    <n v="12"/>
    <s v="12"/>
    <n v="13.27"/>
    <n v="11.670000000000002"/>
    <n v="-1.5999999999999979"/>
    <s v="Rerate"/>
    <x v="2"/>
    <x v="0"/>
  </r>
  <r>
    <d v="2020-07-30T00:00:00"/>
    <n v="43027752"/>
    <s v="Kanalas 30"/>
    <s v="Kanalas 30"/>
    <s v="TM0007"/>
    <n v="11"/>
    <n v="13.5"/>
    <n v="19.770000000000003"/>
    <n v="20.67"/>
    <n v="0.89999999999999858"/>
    <s v="Upsell"/>
    <x v="2"/>
    <x v="0"/>
  </r>
  <r>
    <d v="2020-07-30T00:00:00"/>
    <n v="44811677"/>
    <s v="Kanalas 20"/>
    <s v="Kanalas 20"/>
    <s v="CC0005"/>
    <n v="11"/>
    <n v="11.5"/>
    <n v="13.77"/>
    <n v="12.670000000000002"/>
    <n v="-1.0999999999999979"/>
    <s v="Rerate"/>
    <x v="0"/>
    <x v="0"/>
  </r>
  <r>
    <d v="2020-07-13T11:27:00"/>
    <n v="45688690"/>
    <s v="Kanalas 30"/>
    <s v="Kanalas 10"/>
    <s v="2K0211"/>
    <n v="9.5"/>
    <n v="3.6"/>
    <n v="17.669999999999998"/>
    <n v="22.17"/>
    <n v="4.5000000000000036"/>
    <s v="Upsell"/>
    <x v="1"/>
    <x v="2"/>
  </r>
  <r>
    <d v="2020-07-02T11:54:00"/>
    <n v="20557319"/>
    <s v="Kanalas 20"/>
    <s v="Kanalas 1"/>
    <s v="CC0006"/>
    <n v="11.5"/>
    <n v="3.6"/>
    <n v="10.67"/>
    <n v="12.170000000000002"/>
    <n v="1.5000000000000018"/>
    <s v="Upsell"/>
    <x v="0"/>
    <x v="0"/>
  </r>
  <r>
    <d v="2020-07-30T00:00:00"/>
    <n v="13379003"/>
    <s v="Kanalas 5"/>
    <s v="Kanalas 5"/>
    <s v="CC0004"/>
    <n v="3.6"/>
    <s v="6"/>
    <n v="12.27"/>
    <n v="12.07"/>
    <n v="-0.19999999999999929"/>
    <s v="Rerate"/>
    <x v="0"/>
    <x v="0"/>
  </r>
  <r>
    <d v="2020-07-12T10:30:00"/>
    <n v="45771772"/>
    <s v="Kanalas 20"/>
    <s v="Kanalas 10"/>
    <s v="CC0007"/>
    <n v="12"/>
    <n v="10.5"/>
    <n v="10.77"/>
    <n v="11.670000000000002"/>
    <n v="0.90000000000000213"/>
    <s v="Upsell"/>
    <x v="0"/>
    <x v="0"/>
  </r>
  <r>
    <d v="2020-07-12T14:18:00"/>
    <n v="45745620"/>
    <s v="Kanalas 10"/>
    <s v="Kanalas 1"/>
    <s v="2K0108"/>
    <n v="9.5"/>
    <n v="3.6"/>
    <n v="10.67"/>
    <n v="10.170000000000002"/>
    <n v="-0.49999999999999822"/>
    <s v="Rerate"/>
    <x v="1"/>
    <x v="3"/>
  </r>
  <r>
    <d v="2020-07-08T10:51:00"/>
    <n v="45855368"/>
    <s v="Kanalas 20"/>
    <s v="Kanalas 10"/>
    <s v="CC0003"/>
    <n v="12"/>
    <n v="10.5"/>
    <n v="10.77"/>
    <n v="11.670000000000002"/>
    <n v="0.90000000000000213"/>
    <s v="Upsell"/>
    <x v="0"/>
    <x v="0"/>
  </r>
  <r>
    <d v="2020-07-02T09:44:00"/>
    <n v="45664605"/>
    <s v="Kanalas 30"/>
    <s v="Kanalas 10"/>
    <s v="CC0003"/>
    <n v="8.5"/>
    <n v="3.6"/>
    <n v="17.669999999999998"/>
    <n v="23.17"/>
    <n v="5.5000000000000036"/>
    <s v="Upsell"/>
    <x v="0"/>
    <x v="0"/>
  </r>
  <r>
    <d v="2020-07-30T00:00:00"/>
    <n v="14655990"/>
    <s v="Kanalas 10"/>
    <s v="Kanalas 10"/>
    <s v="CC0007"/>
    <n v="11.51"/>
    <s v="6"/>
    <n v="15.27"/>
    <n v="8.1600000000000019"/>
    <n v="-7.1099999999999977"/>
    <s v="Rerate"/>
    <x v="0"/>
    <x v="0"/>
  </r>
  <r>
    <d v="2020-07-12T14:32:00"/>
    <n v="12467603"/>
    <s v="Kanalas 5"/>
    <s v="Kanalas 30"/>
    <s v="CC0004"/>
    <n v="3.6"/>
    <s v="5"/>
    <n v="28.270000000000003"/>
    <n v="12.07"/>
    <n v="-16.200000000000003"/>
    <s v="Rerate"/>
    <x v="0"/>
    <x v="0"/>
  </r>
  <r>
    <d v="2020-07-24T14:06:00"/>
    <n v="45937798"/>
    <s v="Kanalas 20"/>
    <s v="Kanalas 1"/>
    <s v="2K0108"/>
    <n v="11"/>
    <n v="3.6"/>
    <n v="10.67"/>
    <n v="12.670000000000002"/>
    <n v="2.0000000000000018"/>
    <s v="Upsell"/>
    <x v="1"/>
    <x v="3"/>
  </r>
  <r>
    <d v="2020-07-10T10:11:00"/>
    <n v="4452655"/>
    <s v="Kanalas 30"/>
    <s v="Kanalas 5"/>
    <s v="CC0005"/>
    <n v="16.510000000000002"/>
    <n v="7.5"/>
    <n v="10.77"/>
    <n v="15.16"/>
    <n v="4.3900000000000006"/>
    <s v="Upsell"/>
    <x v="0"/>
    <x v="0"/>
  </r>
  <r>
    <d v="2020-07-11T00:00:00"/>
    <n v="45877295"/>
    <s v="Kanalas 1"/>
    <s v="Kanalas 1"/>
    <s v="2K0812"/>
    <n v="5.5"/>
    <n v="3.6"/>
    <n v="10.67"/>
    <n v="6.17"/>
    <n v="-4.5"/>
    <s v="Rerate"/>
    <x v="1"/>
    <x v="3"/>
  </r>
  <r>
    <d v="2020-07-22T14:35:00"/>
    <n v="45748387"/>
    <s v="Kanalas 50"/>
    <s v="Kanalas 20"/>
    <s v="CC0004"/>
    <n v="13.5"/>
    <n v="11.5"/>
    <n v="13.77"/>
    <n v="14.170000000000002"/>
    <n v="0.40000000000000213"/>
    <s v="Upsell"/>
    <x v="0"/>
    <x v="0"/>
  </r>
  <r>
    <d v="2020-07-10T12:17:00"/>
    <n v="12045596"/>
    <s v="Kanalas 10"/>
    <s v="Kanalas 30"/>
    <s v="CC0004"/>
    <n v="3.6"/>
    <s v="11"/>
    <n v="22.270000000000003"/>
    <n v="16.07"/>
    <n v="-6.2000000000000028"/>
    <s v="Rerate"/>
    <x v="0"/>
    <x v="0"/>
  </r>
  <r>
    <d v="2020-07-10T16:21:00"/>
    <n v="26252122"/>
    <s v="Kanalas 5"/>
    <s v="Kanalas 50"/>
    <s v="2K0506"/>
    <n v="8.51"/>
    <s v="13"/>
    <n v="18.27"/>
    <n v="7.16"/>
    <n v="-11.11"/>
    <s v="Rerate"/>
    <x v="1"/>
    <x v="4"/>
  </r>
  <r>
    <d v="2020-07-30T00:00:00"/>
    <n v="45893647"/>
    <s v="Kanalas 100"/>
    <s v="Kanalas 100"/>
    <s v="CC0003"/>
    <n v="12"/>
    <n v="3.6"/>
    <n v="27.669999999999998"/>
    <n v="17.670000000000002"/>
    <n v="-9.9999999999999964"/>
    <s v="Rerate"/>
    <x v="0"/>
    <x v="0"/>
  </r>
  <r>
    <d v="2020-07-18T18:50:00"/>
    <n v="8063464"/>
    <s v="Kanalas 1"/>
    <s v="Kanalas 1"/>
    <s v="2K0112"/>
    <n v="7.6"/>
    <n v="5.51"/>
    <n v="8.76"/>
    <n v="4.07"/>
    <n v="-4.6899999999999995"/>
    <s v="Rerate"/>
    <x v="1"/>
    <x v="3"/>
  </r>
  <r>
    <d v="2020-07-12T10:50:00"/>
    <n v="43782473"/>
    <s v="Kanalas 10"/>
    <s v="Kanalas 50"/>
    <s v="2K0K01"/>
    <n v="11.51"/>
    <s v="14"/>
    <n v="17.27"/>
    <n v="8.1600000000000019"/>
    <n v="-9.1099999999999977"/>
    <s v="Rerate"/>
    <x v="1"/>
    <x v="1"/>
  </r>
  <r>
    <d v="2020-07-11T20:52:00"/>
    <n v="38466515"/>
    <s v="Kanalas 50"/>
    <s v="Kanalas 20"/>
    <s v="2K0108"/>
    <n v="12.5"/>
    <n v="11.5"/>
    <n v="13.77"/>
    <n v="15.170000000000002"/>
    <n v="1.4000000000000021"/>
    <s v="Upsell"/>
    <x v="1"/>
    <x v="3"/>
  </r>
  <r>
    <d v="2020-07-30T00:00:00"/>
    <n v="39230067"/>
    <s v="Kanalas 30"/>
    <s v="Kanalas 30"/>
    <s v="CC0004"/>
    <n v="9.5"/>
    <n v="13.5"/>
    <n v="19.770000000000003"/>
    <n v="22.17"/>
    <n v="2.3999999999999986"/>
    <s v="Upsell"/>
    <x v="0"/>
    <x v="0"/>
  </r>
  <r>
    <d v="2020-07-12T13:53:00"/>
    <n v="45801573"/>
    <s v="Kanalas 20"/>
    <s v="Kanalas 10"/>
    <s v="CC0005"/>
    <n v="12"/>
    <n v="10.5"/>
    <n v="10.77"/>
    <n v="11.670000000000002"/>
    <n v="0.90000000000000213"/>
    <s v="Upsell"/>
    <x v="0"/>
    <x v="0"/>
  </r>
  <r>
    <d v="2020-07-22T14:13:00"/>
    <n v="23821770"/>
    <s v="Kanalas 1"/>
    <s v="Kanalas 10"/>
    <s v="2K0703"/>
    <n v="7.01"/>
    <n v="10.5"/>
    <n v="10.77"/>
    <n v="4.66"/>
    <n v="-6.1099999999999994"/>
    <s v="Rerate"/>
    <x v="1"/>
    <x v="1"/>
  </r>
  <r>
    <d v="2020-07-30T00:00:00"/>
    <n v="38171807"/>
    <s v="Kanalas 5"/>
    <s v="Kanalas 5"/>
    <s v="CC0005"/>
    <n v="0"/>
    <n v="0"/>
    <n v="18.27"/>
    <n v="15.67"/>
    <n v="-2.5999999999999996"/>
    <s v="Rerate"/>
    <x v="0"/>
    <x v="0"/>
  </r>
  <r>
    <d v="2020-07-30T00:00:00"/>
    <n v="41847892"/>
    <s v="Kanalas 30"/>
    <s v="Kanalas 30"/>
    <s v="TM0002"/>
    <n v="10"/>
    <s v="15"/>
    <n v="18.270000000000003"/>
    <n v="21.67"/>
    <n v="3.3999999999999986"/>
    <s v="Upsell"/>
    <x v="2"/>
    <x v="0"/>
  </r>
  <r>
    <d v="2020-07-30T00:00:00"/>
    <n v="16004164"/>
    <s v="Kanalas 1"/>
    <s v="Kanalas 1"/>
    <s v="CC0005"/>
    <n v="8.5"/>
    <n v="0"/>
    <n v="14.27"/>
    <n v="3.17"/>
    <n v="-11.1"/>
    <s v="Rerate"/>
    <x v="0"/>
    <x v="0"/>
  </r>
  <r>
    <d v="2020-07-30T00:00:00"/>
    <n v="27359083"/>
    <s v="Kanalas 30"/>
    <s v="Kanalas 30"/>
    <s v="2K0202"/>
    <n v="3.6"/>
    <n v="2.5"/>
    <n v="30.770000000000003"/>
    <n v="28.07"/>
    <n v="-2.7000000000000028"/>
    <s v="Rerate"/>
    <x v="1"/>
    <x v="2"/>
  </r>
  <r>
    <d v="2020-07-30T00:00:00"/>
    <n v="14034420"/>
    <s v="Kanalas 5"/>
    <s v="Kanalas 5"/>
    <s v="CC0006"/>
    <n v="7.6"/>
    <n v="7.6"/>
    <n v="10.67"/>
    <n v="8.07"/>
    <n v="-2.5999999999999996"/>
    <s v="Rerate"/>
    <x v="0"/>
    <x v="0"/>
  </r>
  <r>
    <d v="2020-07-17T11:40:00"/>
    <n v="45915798"/>
    <s v="Kanalas 5"/>
    <s v="Kanalas 1"/>
    <s v="2K0108"/>
    <n v="8.5"/>
    <n v="3.6"/>
    <n v="10.67"/>
    <n v="7.17"/>
    <n v="-3.5"/>
    <s v="Rerate"/>
    <x v="1"/>
    <x v="3"/>
  </r>
  <r>
    <d v="2020-07-08T13:06:00"/>
    <n v="6408927"/>
    <s v="Kanalas 5"/>
    <s v="Kanalas 1"/>
    <s v="CC0004"/>
    <n v="8.5"/>
    <n v="3.6"/>
    <n v="10.67"/>
    <n v="7.17"/>
    <n v="-3.5"/>
    <s v="Rerate"/>
    <x v="0"/>
    <x v="0"/>
  </r>
  <r>
    <d v="2020-07-21T13:54:00"/>
    <n v="16240479"/>
    <s v="Kanalas 5"/>
    <s v="Kanalas 30"/>
    <s v="2K0K09"/>
    <n v="8.5"/>
    <n v="3.6"/>
    <n v="29.67"/>
    <n v="7.17"/>
    <n v="-22.5"/>
    <s v="Rerate"/>
    <x v="1"/>
    <x v="1"/>
  </r>
  <r>
    <d v="2020-07-30T00:00:00"/>
    <n v="8694665"/>
    <s v="Kanalas 10"/>
    <s v="Kanalas 10"/>
    <s v="2K0113"/>
    <n v="10.51"/>
    <n v="9.5"/>
    <n v="11.77"/>
    <n v="9.1600000000000019"/>
    <n v="-2.6099999999999977"/>
    <s v="Rerate"/>
    <x v="1"/>
    <x v="3"/>
  </r>
  <r>
    <d v="2020-07-30T00:00:00"/>
    <n v="43016299"/>
    <s v="Kanalas 50"/>
    <s v="Kanalas 50"/>
    <s v="2K0605"/>
    <n v="12.5"/>
    <n v="13.5"/>
    <n v="17.77"/>
    <n v="15.170000000000002"/>
    <n v="-2.5999999999999979"/>
    <s v="Rerate"/>
    <x v="1"/>
    <x v="5"/>
  </r>
  <r>
    <d v="2020-07-30T00:00:00"/>
    <n v="34258968"/>
    <s v="Kanalas 5"/>
    <s v="Kanalas 5"/>
    <s v="CC0005"/>
    <n v="7.6"/>
    <n v="0"/>
    <n v="18.27"/>
    <n v="8.07"/>
    <n v="-10.199999999999999"/>
    <s v="Rerate"/>
    <x v="0"/>
    <x v="0"/>
  </r>
  <r>
    <d v="2020-07-30T00:00:00"/>
    <n v="14938559"/>
    <s v="Kanalas 1"/>
    <s v="Kanalas 1"/>
    <s v="2K0502"/>
    <n v="8.5"/>
    <n v="0"/>
    <n v="14.27"/>
    <n v="3.17"/>
    <n v="-11.1"/>
    <s v="Rerate"/>
    <x v="1"/>
    <x v="4"/>
  </r>
  <r>
    <d v="2020-07-25T15:06:00"/>
    <n v="4550850"/>
    <s v="Kanalas 5"/>
    <s v="Kanalas 20"/>
    <s v="2K0K01"/>
    <n v="8.5"/>
    <n v="9.5"/>
    <n v="15.77"/>
    <n v="7.17"/>
    <n v="-8.6"/>
    <s v="Rerate"/>
    <x v="1"/>
    <x v="1"/>
  </r>
  <r>
    <d v="2020-07-24T12:01:00"/>
    <n v="45901169"/>
    <s v="Kanalas 5"/>
    <s v="Kanalas 1"/>
    <s v="SAT001"/>
    <n v="8.51"/>
    <n v="8.5"/>
    <n v="5.77"/>
    <n v="7.16"/>
    <n v="1.3900000000000006"/>
    <s v="Upsell"/>
    <x v="3"/>
    <x v="0"/>
  </r>
  <r>
    <d v="2020-07-09T00:00:00"/>
    <n v="13009712"/>
    <s v="Kanalas 30"/>
    <s v="Kanalas 30"/>
    <s v="2K0218"/>
    <n v="3.6"/>
    <n v="3.6"/>
    <n v="29.67"/>
    <n v="28.07"/>
    <n v="-1.6000000000000014"/>
    <s v="Rerate"/>
    <x v="1"/>
    <x v="2"/>
  </r>
  <r>
    <d v="2020-07-29T15:25:00"/>
    <n v="20485277"/>
    <s v="Kanalas 10"/>
    <s v="Kanalas 5"/>
    <s v="TM0007"/>
    <n v="14.5"/>
    <n v="7.5"/>
    <n v="10.77"/>
    <n v="5.1700000000000017"/>
    <n v="-5.5999999999999979"/>
    <s v="Rerate"/>
    <x v="2"/>
    <x v="0"/>
  </r>
  <r>
    <d v="2020-07-29T15:25:00"/>
    <n v="20485277"/>
    <s v="Kanalas 10"/>
    <s v="Kanalas 5"/>
    <s v="TM0007"/>
    <n v="14.5"/>
    <n v="7.5"/>
    <n v="10.77"/>
    <n v="5.1700000000000017"/>
    <n v="-5.5999999999999979"/>
    <s v="Rerate"/>
    <x v="2"/>
    <x v="0"/>
  </r>
  <r>
    <d v="2020-07-23T14:38:00"/>
    <n v="25768676"/>
    <s v="Kanalas 20"/>
    <s v="Kanalas 10"/>
    <s v="CC0007"/>
    <n v="12"/>
    <n v="0"/>
    <n v="21.27"/>
    <n v="11.670000000000002"/>
    <n v="-9.5999999999999979"/>
    <s v="Rerate"/>
    <x v="0"/>
    <x v="0"/>
  </r>
  <r>
    <d v="2020-07-22T14:13:00"/>
    <n v="23821770"/>
    <s v="Kanalas 5"/>
    <s v="Kanalas 10"/>
    <s v="2K0703"/>
    <n v="9.01"/>
    <n v="10.5"/>
    <n v="10.77"/>
    <n v="6.66"/>
    <n v="-4.1099999999999994"/>
    <s v="Rerate"/>
    <x v="1"/>
    <x v="1"/>
  </r>
  <r>
    <d v="2020-07-30T00:00:00"/>
    <n v="45545580"/>
    <s v="Kanalas 20"/>
    <s v="Kanalas 20"/>
    <s v="TM0007"/>
    <n v="11"/>
    <n v="11.5"/>
    <n v="13.77"/>
    <n v="12.670000000000002"/>
    <n v="-1.0999999999999979"/>
    <s v="Rerate"/>
    <x v="2"/>
    <x v="0"/>
  </r>
  <r>
    <d v="2020-07-11T08:15:00"/>
    <n v="26217211"/>
    <s v="Kanalas 1"/>
    <s v="Kanalas 1"/>
    <s v="CC0004"/>
    <n v="7.6"/>
    <n v="5.51"/>
    <n v="8.76"/>
    <n v="4.07"/>
    <n v="-4.6899999999999995"/>
    <s v="Rerate"/>
    <x v="0"/>
    <x v="0"/>
  </r>
  <r>
    <d v="2020-07-23T20:10:00"/>
    <n v="15707251"/>
    <s v="Kanalas 10"/>
    <s v="Kanalas 30"/>
    <s v="2K0215"/>
    <n v="3.6"/>
    <n v="9.5"/>
    <n v="23.770000000000003"/>
    <n v="16.07"/>
    <n v="-7.7000000000000028"/>
    <s v="Rerate"/>
    <x v="1"/>
    <x v="2"/>
  </r>
  <r>
    <d v="2020-07-31T00:00:00"/>
    <n v="45801460"/>
    <s v="Kanalas 20"/>
    <s v="Kanalas 1"/>
    <s v="CC0003"/>
    <n v="11"/>
    <n v="3.6"/>
    <n v="10.67"/>
    <n v="12.670000000000002"/>
    <n v="2.0000000000000018"/>
    <s v="Upsell"/>
    <x v="0"/>
    <x v="0"/>
  </r>
  <r>
    <d v="2020-07-30T00:00:00"/>
    <n v="35966108"/>
    <s v="Kanalas 30"/>
    <s v="Kanalas 30"/>
    <s v="TM0007"/>
    <n v="12"/>
    <s v="12"/>
    <n v="21.270000000000003"/>
    <n v="19.670000000000002"/>
    <n v="-1.6000000000000014"/>
    <s v="Rerate"/>
    <x v="2"/>
    <x v="0"/>
  </r>
  <r>
    <d v="2020-07-09T18:22:00"/>
    <n v="45779087"/>
    <s v="Kanalas 20"/>
    <s v="Kanalas 10"/>
    <s v="CC0006"/>
    <n v="12"/>
    <n v="0"/>
    <n v="21.27"/>
    <n v="11.670000000000002"/>
    <n v="-9.5999999999999979"/>
    <s v="Rerate"/>
    <x v="0"/>
    <x v="0"/>
  </r>
  <r>
    <d v="2020-07-16T00:00:00"/>
    <n v="42369194"/>
    <s v="Kanalas 50"/>
    <s v="Kanalas 50"/>
    <s v="2K0810"/>
    <n v="12.5"/>
    <n v="12.5"/>
    <n v="18.77"/>
    <n v="15.170000000000002"/>
    <n v="-3.5999999999999979"/>
    <s v="Rerate"/>
    <x v="1"/>
    <x v="4"/>
  </r>
  <r>
    <d v="2020-07-30T00:00:00"/>
    <n v="4540146"/>
    <s v="Kanalas 100"/>
    <s v="Kanalas 100"/>
    <s v="2K0K12"/>
    <n v="11"/>
    <s v="11"/>
    <n v="20.27"/>
    <n v="18.670000000000002"/>
    <n v="-1.5999999999999979"/>
    <s v="Rerate"/>
    <x v="1"/>
    <x v="1"/>
  </r>
  <r>
    <d v="2020-07-30T00:00:00"/>
    <n v="4881213"/>
    <s v="Kanalas 30"/>
    <s v="Kanalas 30"/>
    <s v="TM0007"/>
    <n v="12"/>
    <n v="5.05"/>
    <n v="28.220000000000002"/>
    <n v="19.670000000000002"/>
    <n v="-8.5500000000000007"/>
    <s v="Rerate"/>
    <x v="2"/>
    <x v="0"/>
  </r>
  <r>
    <d v="2020-07-30T00:00:00"/>
    <n v="8642931"/>
    <s v="Kanalas 30"/>
    <s v="Kanalas 30"/>
    <s v="2K0216"/>
    <n v="8.5"/>
    <s v="5"/>
    <n v="28.270000000000003"/>
    <n v="23.17"/>
    <n v="-5.1000000000000014"/>
    <s v="Rerate"/>
    <x v="1"/>
    <x v="2"/>
  </r>
  <r>
    <d v="2020-07-30T00:00:00"/>
    <n v="42234951"/>
    <s v="Kanalas 50"/>
    <s v="Kanalas 50"/>
    <s v="TM0002"/>
    <n v="13.5"/>
    <s v="13"/>
    <n v="18.27"/>
    <n v="14.170000000000002"/>
    <n v="-4.0999999999999979"/>
    <s v="Rerate"/>
    <x v="2"/>
    <x v="0"/>
  </r>
  <r>
    <d v="2020-07-09T15:31:00"/>
    <n v="20234989"/>
    <s v="Kanalas 30"/>
    <s v="Kanalas 50"/>
    <s v="CC0003"/>
    <n v="12"/>
    <s v="11"/>
    <n v="20.27"/>
    <n v="19.670000000000002"/>
    <n v="-0.59999999999999787"/>
    <s v="Rerate"/>
    <x v="0"/>
    <x v="0"/>
  </r>
  <r>
    <d v="2020-07-16T00:00:00"/>
    <n v="20751974"/>
    <s v="Kanalas 1"/>
    <s v="Kanalas 1"/>
    <s v="CC0006"/>
    <n v="7.01"/>
    <n v="5.51"/>
    <n v="8.76"/>
    <n v="4.66"/>
    <n v="-4.0999999999999996"/>
    <s v="Rerate"/>
    <x v="0"/>
    <x v="0"/>
  </r>
  <r>
    <d v="2020-07-30T00:00:00"/>
    <n v="15254481"/>
    <s v="Kanalas 20"/>
    <s v="Kanalas 20"/>
    <s v="2K0211"/>
    <n v="11"/>
    <n v="7.6"/>
    <n v="17.670000000000002"/>
    <n v="12.670000000000002"/>
    <n v="-5"/>
    <s v="Rerate"/>
    <x v="1"/>
    <x v="2"/>
  </r>
  <r>
    <d v="2020-07-18T00:00:00"/>
    <n v="18862849"/>
    <s v="Kanalas 30"/>
    <s v="Kanalas 30"/>
    <s v="2K0502"/>
    <n v="16.5"/>
    <s v="11"/>
    <n v="22.270000000000003"/>
    <n v="15.170000000000002"/>
    <n v="-7.1000000000000014"/>
    <s v="Rerate"/>
    <x v="1"/>
    <x v="4"/>
  </r>
  <r>
    <d v="2020-07-01T00:00:00"/>
    <n v="42654501"/>
    <s v="Kanalas 10"/>
    <s v="Kanalas 10"/>
    <s v="CC0003"/>
    <n v="9.5"/>
    <n v="9.5"/>
    <n v="11.77"/>
    <n v="10.170000000000002"/>
    <n v="-1.5999999999999979"/>
    <s v="Rerate"/>
    <x v="0"/>
    <x v="0"/>
  </r>
  <r>
    <d v="2020-07-24T11:23:00"/>
    <n v="43067407"/>
    <s v="Kanalas 5"/>
    <s v="Kanalas 50"/>
    <s v="2K0605"/>
    <n v="8.51"/>
    <s v="12"/>
    <n v="19.27"/>
    <n v="7.16"/>
    <n v="-12.11"/>
    <s v="Rerate"/>
    <x v="1"/>
    <x v="5"/>
  </r>
  <r>
    <d v="2020-07-15T11:22:00"/>
    <n v="12751053"/>
    <s v="Kanalas 20"/>
    <s v="Kanalas 100"/>
    <s v="2K0216"/>
    <n v="11.5"/>
    <n v="10.5"/>
    <n v="20.77"/>
    <n v="12.170000000000002"/>
    <n v="-8.5999999999999979"/>
    <s v="Rerate"/>
    <x v="1"/>
    <x v="2"/>
  </r>
  <r>
    <d v="2020-07-11T10:06:00"/>
    <n v="16714887"/>
    <s v="Kanalas 20"/>
    <s v="Kanalas 10"/>
    <s v="CC0006"/>
    <n v="12"/>
    <n v="9.5"/>
    <n v="11.77"/>
    <n v="11.670000000000002"/>
    <n v="-9.9999999999997868E-2"/>
    <s v="Rerate"/>
    <x v="0"/>
    <x v="0"/>
  </r>
  <r>
    <d v="2020-07-03T17:06:00"/>
    <n v="15790412"/>
    <s v="Kanalas 50"/>
    <s v="Kanalas 20"/>
    <s v="2K0K01"/>
    <n v="12"/>
    <n v="11.5"/>
    <n v="13.77"/>
    <n v="15.670000000000002"/>
    <n v="1.9000000000000021"/>
    <s v="Upsell"/>
    <x v="1"/>
    <x v="1"/>
  </r>
  <r>
    <d v="2020-07-30T00:00:00"/>
    <n v="4525649"/>
    <s v="Kanalas 10"/>
    <s v="Kanalas 10"/>
    <s v="2K0605"/>
    <n v="11.51"/>
    <s v="14"/>
    <n v="7.27"/>
    <n v="8.1600000000000019"/>
    <n v="0.89000000000000234"/>
    <s v="Upsell"/>
    <x v="1"/>
    <x v="5"/>
  </r>
  <r>
    <d v="2020-07-31T00:00:00"/>
    <n v="45856758"/>
    <s v="Kanalas 50"/>
    <s v="Kanalas 20"/>
    <s v="CC0005"/>
    <n v="12.5"/>
    <n v="11.5"/>
    <n v="13.77"/>
    <n v="15.170000000000002"/>
    <n v="1.4000000000000021"/>
    <s v="Upsell"/>
    <x v="0"/>
    <x v="0"/>
  </r>
  <r>
    <d v="2020-07-30T00:00:00"/>
    <n v="4596496"/>
    <s v="Kanalas 30"/>
    <s v="Kanalas 30"/>
    <s v="TM0002"/>
    <n v="3.6"/>
    <n v="8.5"/>
    <n v="24.770000000000003"/>
    <n v="28.07"/>
    <n v="3.2999999999999972"/>
    <s v="Upsell"/>
    <x v="2"/>
    <x v="0"/>
  </r>
  <r>
    <d v="2020-07-30T00:00:00"/>
    <n v="45964260"/>
    <s v="Kanalas 30"/>
    <s v="Kanalas 30"/>
    <s v="2K061K"/>
    <n v="23.5"/>
    <n v="10.5"/>
    <n v="22.770000000000003"/>
    <n v="8.1700000000000017"/>
    <n v="-14.600000000000001"/>
    <s v="Rerate"/>
    <x v="1"/>
    <x v="5"/>
  </r>
  <r>
    <d v="2020-07-30T00:00:00"/>
    <n v="16309326"/>
    <s v="Kanalas 5"/>
    <s v="Kanalas 5"/>
    <s v="2K0611"/>
    <n v="7.6"/>
    <n v="0"/>
    <n v="18.27"/>
    <n v="8.07"/>
    <n v="-10.199999999999999"/>
    <s v="Rerate"/>
    <x v="1"/>
    <x v="5"/>
  </r>
  <r>
    <d v="2020-07-01T13:22:00"/>
    <n v="45589173"/>
    <s v="Kanalas 10"/>
    <s v="Kanalas 50"/>
    <s v="2K0605"/>
    <n v="11"/>
    <s v="12"/>
    <n v="19.27"/>
    <n v="8.6700000000000017"/>
    <n v="-10.599999999999998"/>
    <s v="Rerate"/>
    <x v="1"/>
    <x v="5"/>
  </r>
  <r>
    <d v="2020-07-30T00:00:00"/>
    <n v="36530207"/>
    <s v="Kanalas 50"/>
    <s v="Kanalas 50"/>
    <s v="TM0002"/>
    <n v="12.5"/>
    <s v="13"/>
    <n v="18.27"/>
    <n v="15.170000000000002"/>
    <n v="-3.0999999999999979"/>
    <s v="Rerate"/>
    <x v="2"/>
    <x v="0"/>
  </r>
  <r>
    <d v="2020-07-30T00:00:00"/>
    <n v="40880297"/>
    <s v="Kanalas 30"/>
    <s v="Kanalas 30"/>
    <s v="TM0013"/>
    <n v="12"/>
    <s v="14"/>
    <n v="19.270000000000003"/>
    <n v="19.670000000000002"/>
    <n v="0.39999999999999858"/>
    <s v="Upsell"/>
    <x v="2"/>
    <x v="0"/>
  </r>
  <r>
    <d v="2020-07-30T00:00:00"/>
    <n v="14692604"/>
    <s v="Kanalas 5"/>
    <s v="Kanalas 5"/>
    <s v="2K0807"/>
    <n v="3.6"/>
    <n v="6.5"/>
    <n v="11.77"/>
    <n v="12.07"/>
    <n v="0.30000000000000071"/>
    <s v="Upsell"/>
    <x v="1"/>
    <x v="4"/>
  </r>
  <r>
    <d v="2020-07-17T12:43:00"/>
    <n v="45916150"/>
    <s v="Kanalas 5"/>
    <s v="Kanalas 1"/>
    <s v="2K0812"/>
    <n v="7.5"/>
    <n v="3.6"/>
    <n v="10.67"/>
    <n v="8.17"/>
    <n v="-2.5"/>
    <s v="Rerate"/>
    <x v="1"/>
    <x v="3"/>
  </r>
  <r>
    <d v="2020-07-05T12:09:00"/>
    <n v="45841672"/>
    <s v="Kanalas 30"/>
    <s v="Kanalas 20"/>
    <s v="CC0003"/>
    <n v="12"/>
    <n v="11.5"/>
    <n v="13.77"/>
    <n v="19.670000000000002"/>
    <n v="5.9000000000000021"/>
    <s v="Upsell"/>
    <x v="0"/>
    <x v="0"/>
  </r>
  <r>
    <d v="2020-07-12T09:29:00"/>
    <n v="45542550"/>
    <s v="Kanalas 10"/>
    <s v="Kanalas 50"/>
    <s v="2K0220"/>
    <n v="11"/>
    <n v="12.5"/>
    <n v="18.77"/>
    <n v="8.6700000000000017"/>
    <n v="-10.099999999999998"/>
    <s v="Rerate"/>
    <x v="1"/>
    <x v="2"/>
  </r>
  <r>
    <d v="2020-07-02T16:30:00"/>
    <n v="25135119"/>
    <s v="Kanalas 1"/>
    <s v="Kanalas 100"/>
    <s v="2K0211"/>
    <n v="3.6"/>
    <n v="12.5"/>
    <n v="18.77"/>
    <n v="8.07"/>
    <n v="-10.7"/>
    <s v="Rerate"/>
    <x v="1"/>
    <x v="2"/>
  </r>
  <r>
    <d v="2020-07-11T16:59:00"/>
    <n v="20054371"/>
    <s v="Kanalas 30"/>
    <s v="Kanalas 100"/>
    <s v="CC0006"/>
    <n v="11"/>
    <n v="11.5"/>
    <n v="19.77"/>
    <n v="20.67"/>
    <n v="0.90000000000000213"/>
    <s v="Upsell"/>
    <x v="0"/>
    <x v="0"/>
  </r>
  <r>
    <d v="2020-07-30T00:00:00"/>
    <n v="25879219"/>
    <s v="Kanalas 1"/>
    <s v="Kanalas 1"/>
    <s v="CC0004"/>
    <n v="7.6"/>
    <n v="5.51"/>
    <n v="8.76"/>
    <n v="4.07"/>
    <n v="-4.6899999999999995"/>
    <s v="Rerate"/>
    <x v="0"/>
    <x v="0"/>
  </r>
  <r>
    <d v="2020-07-01T13:22:00"/>
    <n v="45589173"/>
    <s v="Kanalas 20"/>
    <s v="Kanalas 50"/>
    <s v="2K0605"/>
    <n v="12.5"/>
    <s v="12"/>
    <n v="19.27"/>
    <n v="11.170000000000002"/>
    <n v="-8.0999999999999979"/>
    <s v="Rerate"/>
    <x v="1"/>
    <x v="5"/>
  </r>
  <r>
    <d v="2020-07-15T13:35:00"/>
    <n v="45726513"/>
    <s v="Kanalas 20"/>
    <s v="Kanalas 1"/>
    <s v="2K0108"/>
    <n v="11"/>
    <s v="5"/>
    <n v="9.27"/>
    <n v="12.670000000000002"/>
    <n v="3.4000000000000021"/>
    <s v="Upsell"/>
    <x v="1"/>
    <x v="3"/>
  </r>
  <r>
    <d v="2020-07-03T10:28:00"/>
    <n v="45640141"/>
    <s v="Kanalas 30"/>
    <s v="Kanalas 100"/>
    <s v="2K0108"/>
    <n v="23.5"/>
    <n v="11.5"/>
    <n v="19.77"/>
    <n v="8.1700000000000017"/>
    <n v="-11.599999999999998"/>
    <s v="Rerate"/>
    <x v="1"/>
    <x v="3"/>
  </r>
  <r>
    <d v="2020-07-15T14:58:00"/>
    <n v="12403030"/>
    <s v="Kanalas 5"/>
    <s v="Kanalas 20"/>
    <s v="2K0802"/>
    <n v="8"/>
    <s v="11"/>
    <n v="14.27"/>
    <n v="7.67"/>
    <n v="-6.6"/>
    <s v="Rerate"/>
    <x v="1"/>
    <x v="4"/>
  </r>
  <r>
    <d v="2020-07-03T14:07:00"/>
    <n v="4389897"/>
    <s v="Kanalas 1"/>
    <s v="Kanalas 20"/>
    <s v="2K0108"/>
    <n v="5.51"/>
    <n v="9.5"/>
    <n v="15.77"/>
    <n v="6.16"/>
    <n v="-9.61"/>
    <s v="Rerate"/>
    <x v="1"/>
    <x v="3"/>
  </r>
  <r>
    <d v="2020-07-15T15:12:00"/>
    <n v="45866201"/>
    <s v="Kanalas 5"/>
    <s v="Kanalas 1"/>
    <s v="2K0812"/>
    <n v="7.5"/>
    <n v="3.6"/>
    <n v="10.67"/>
    <n v="8.17"/>
    <n v="-2.5"/>
    <s v="Rerate"/>
    <x v="1"/>
    <x v="3"/>
  </r>
  <r>
    <d v="2020-07-17T10:16:00"/>
    <n v="24634655"/>
    <s v="Kanalas 1"/>
    <s v="Kanalas 10"/>
    <s v="CC0006"/>
    <n v="7.6"/>
    <n v="12.01"/>
    <n v="9.26"/>
    <n v="4.07"/>
    <n v="-5.1899999999999995"/>
    <s v="Rerate"/>
    <x v="0"/>
    <x v="0"/>
  </r>
  <r>
    <d v="2020-07-18T11:21:00"/>
    <n v="45754818"/>
    <s v="Kanalas 30"/>
    <s v="Kanalas 10"/>
    <s v="CC0003"/>
    <n v="9.5"/>
    <n v="3.6"/>
    <n v="17.669999999999998"/>
    <n v="22.17"/>
    <n v="4.5000000000000036"/>
    <s v="Upsell"/>
    <x v="0"/>
    <x v="0"/>
  </r>
  <r>
    <d v="2020-07-02T12:01:00"/>
    <n v="4704420"/>
    <s v="Kanalas 5"/>
    <s v="Kanalas 30"/>
    <s v="2K0609"/>
    <n v="8.5"/>
    <n v="9.5"/>
    <n v="23.770000000000003"/>
    <n v="7.17"/>
    <n v="-16.600000000000001"/>
    <s v="Rerate"/>
    <x v="1"/>
    <x v="5"/>
  </r>
  <r>
    <d v="2020-07-30T00:00:00"/>
    <n v="21194948"/>
    <s v="Kanalas 30"/>
    <s v="Kanalas 30"/>
    <s v="2K0816"/>
    <n v="3.6"/>
    <s v="6"/>
    <n v="27.270000000000003"/>
    <n v="28.07"/>
    <n v="0.79999999999999716"/>
    <s v="Upsell"/>
    <x v="1"/>
    <x v="4"/>
  </r>
  <r>
    <d v="2020-07-17T17:42:00"/>
    <n v="39586809"/>
    <s v="Kanalas 50"/>
    <s v="Kanalas 100"/>
    <s v="2K0802"/>
    <n v="12.5"/>
    <s v="13"/>
    <n v="18.27"/>
    <n v="15.170000000000002"/>
    <n v="-3.0999999999999979"/>
    <s v="Rerate"/>
    <x v="1"/>
    <x v="4"/>
  </r>
  <r>
    <d v="2020-07-30T00:00:00"/>
    <n v="15254481"/>
    <s v="Kanalas 20"/>
    <s v="Kanalas 20"/>
    <s v="2K0211"/>
    <n v="11"/>
    <n v="7.6"/>
    <n v="17.670000000000002"/>
    <n v="12.670000000000002"/>
    <n v="-5"/>
    <s v="Rerate"/>
    <x v="1"/>
    <x v="2"/>
  </r>
  <r>
    <d v="2020-07-30T00:00:00"/>
    <n v="40734246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08T12:40:00"/>
    <n v="9979037"/>
    <s v="Kanalas 50"/>
    <s v="Kanalas 20"/>
    <s v="CC0006"/>
    <n v="13.5"/>
    <n v="10.5"/>
    <n v="14.77"/>
    <n v="14.170000000000002"/>
    <n v="-0.59999999999999787"/>
    <s v="Rerate"/>
    <x v="0"/>
    <x v="0"/>
  </r>
  <r>
    <d v="2020-07-20T11:06:00"/>
    <n v="44458105"/>
    <s v="Kanalas 50"/>
    <s v="Kanalas 20"/>
    <s v="2K0K12"/>
    <n v="13.5"/>
    <s v="11"/>
    <n v="14.27"/>
    <n v="14.170000000000002"/>
    <n v="-9.9999999999997868E-2"/>
    <s v="Rerate"/>
    <x v="1"/>
    <x v="1"/>
  </r>
  <r>
    <d v="2020-07-05T14:32:00"/>
    <n v="44458105"/>
    <s v="Kanalas 20"/>
    <s v="Kanalas 5"/>
    <s v="2K0K12"/>
    <n v="11"/>
    <n v="8.5"/>
    <n v="9.77"/>
    <n v="12.670000000000002"/>
    <n v="2.9000000000000021"/>
    <s v="Upsell"/>
    <x v="1"/>
    <x v="1"/>
  </r>
  <r>
    <d v="2020-07-03T15:21:00"/>
    <n v="44458105"/>
    <s v="Kanalas 5"/>
    <s v="Kanalas 1"/>
    <s v="CC0006"/>
    <n v="8.5"/>
    <s v="5"/>
    <n v="9.27"/>
    <n v="7.17"/>
    <n v="-2.0999999999999996"/>
    <s v="Rerate"/>
    <x v="0"/>
    <x v="0"/>
  </r>
  <r>
    <d v="2020-07-17T14:16:00"/>
    <n v="45841347"/>
    <s v="Kanalas 20"/>
    <s v="Kanalas 10"/>
    <s v="CC0004"/>
    <n v="11"/>
    <n v="0"/>
    <n v="21.27"/>
    <n v="12.670000000000002"/>
    <n v="-8.5999999999999979"/>
    <s v="Rerate"/>
    <x v="0"/>
    <x v="0"/>
  </r>
  <r>
    <d v="2020-07-09T14:55:00"/>
    <n v="45550653"/>
    <s v="Kanalas 100"/>
    <s v="Kanalas 10"/>
    <s v="2K0502"/>
    <n v="12"/>
    <s v="10"/>
    <n v="11.27"/>
    <n v="17.670000000000002"/>
    <n v="6.4000000000000021"/>
    <s v="Upsell"/>
    <x v="1"/>
    <x v="4"/>
  </r>
  <r>
    <d v="2020-07-09T09:35:00"/>
    <n v="21317056"/>
    <s v="Kanalas 1"/>
    <s v="Kanalas 10"/>
    <s v="TM0002"/>
    <n v="7.6"/>
    <n v="10.5"/>
    <n v="10.77"/>
    <n v="4.07"/>
    <n v="-6.6999999999999993"/>
    <s v="Rerate"/>
    <x v="2"/>
    <x v="0"/>
  </r>
  <r>
    <d v="2020-07-20T09:35:00"/>
    <n v="45929230"/>
    <s v="Kanalas 50"/>
    <s v="Kanalas 5"/>
    <s v="2K0605"/>
    <n v="12.5"/>
    <n v="8.5"/>
    <n v="9.77"/>
    <n v="15.170000000000002"/>
    <n v="5.4000000000000021"/>
    <s v="Upsell"/>
    <x v="1"/>
    <x v="5"/>
  </r>
  <r>
    <d v="2020-07-27T10:30:00"/>
    <n v="14556494"/>
    <s v="Kanalas 5"/>
    <s v="Kanalas 1"/>
    <s v="CC0007"/>
    <n v="8.51"/>
    <n v="5.51"/>
    <n v="8.76"/>
    <n v="7.16"/>
    <n v="-1.5999999999999996"/>
    <s v="Rerate"/>
    <x v="0"/>
    <x v="0"/>
  </r>
  <r>
    <d v="2020-07-17T00:00:00"/>
    <n v="13062033"/>
    <s v="Kanalas 30"/>
    <s v="Kanalas 30"/>
    <s v="2K0802"/>
    <n v="13.5"/>
    <s v="6"/>
    <n v="27.270000000000003"/>
    <n v="18.170000000000002"/>
    <n v="-9.1000000000000014"/>
    <s v="Rerate"/>
    <x v="1"/>
    <x v="4"/>
  </r>
  <r>
    <d v="2020-07-30T00:00:00"/>
    <n v="4572084"/>
    <s v="Kanalas 5"/>
    <s v="Kanalas 5"/>
    <s v="2K0502"/>
    <n v="7.6"/>
    <n v="0"/>
    <n v="18.27"/>
    <n v="8.07"/>
    <n v="-10.199999999999999"/>
    <s v="Rerate"/>
    <x v="1"/>
    <x v="4"/>
  </r>
  <r>
    <d v="2020-07-30T00:00:00"/>
    <n v="42984002"/>
    <s v="Kanalas 20"/>
    <s v="Kanalas 20"/>
    <s v="TM0007"/>
    <n v="11"/>
    <s v="12"/>
    <n v="13.27"/>
    <n v="12.670000000000002"/>
    <n v="-0.59999999999999787"/>
    <s v="Rerate"/>
    <x v="2"/>
    <x v="0"/>
  </r>
  <r>
    <d v="2020-07-24T00:00:00"/>
    <n v="25268329"/>
    <s v="Kanalas 10"/>
    <s v="Kanalas 10"/>
    <s v="2K0108"/>
    <n v="11.51"/>
    <s v="10"/>
    <n v="11.27"/>
    <n v="8.1600000000000019"/>
    <n v="-3.1099999999999977"/>
    <s v="Rerate"/>
    <x v="1"/>
    <x v="3"/>
  </r>
  <r>
    <d v="2020-07-03T10:15:00"/>
    <n v="14790702"/>
    <s v="Kanalas 1"/>
    <s v="Kanalas 50"/>
    <s v="CC0003"/>
    <n v="3.6"/>
    <s v="13"/>
    <n v="18.27"/>
    <n v="8.07"/>
    <n v="-10.199999999999999"/>
    <s v="Rerate"/>
    <x v="0"/>
    <x v="0"/>
  </r>
  <r>
    <d v="2020-07-21T14:24:00"/>
    <n v="23182390"/>
    <s v="Kanalas 50"/>
    <s v="Kanalas 20"/>
    <s v="2K050K"/>
    <n v="13.5"/>
    <n v="10.5"/>
    <n v="14.77"/>
    <n v="14.170000000000002"/>
    <n v="-0.59999999999999787"/>
    <s v="Rerate"/>
    <x v="1"/>
    <x v="4"/>
  </r>
  <r>
    <d v="2020-07-09T16:12:00"/>
    <n v="14648002"/>
    <s v="Kanalas 5"/>
    <s v="Kanalas 30"/>
    <s v="CC0006"/>
    <n v="3.6"/>
    <n v="9.5"/>
    <n v="23.770000000000003"/>
    <n v="12.07"/>
    <n v="-11.700000000000003"/>
    <s v="Rerate"/>
    <x v="0"/>
    <x v="0"/>
  </r>
  <r>
    <d v="2020-07-30T00:00:00"/>
    <n v="15581577"/>
    <s v="Kanalas 30"/>
    <s v="Kanalas 30"/>
    <s v="2K0612"/>
    <n v="5"/>
    <n v="5.5"/>
    <n v="27.770000000000003"/>
    <n v="26.67"/>
    <n v="-1.1000000000000014"/>
    <s v="Rerate"/>
    <x v="1"/>
    <x v="5"/>
  </r>
  <r>
    <d v="2020-07-31T00:00:00"/>
    <n v="29808781"/>
    <s v="Kanalas 30"/>
    <s v="Kanalas 1"/>
    <s v="CC0005"/>
    <n v="23.5"/>
    <n v="3.6"/>
    <n v="10.67"/>
    <n v="8.1700000000000017"/>
    <n v="-2.4999999999999982"/>
    <s v="Rerate"/>
    <x v="0"/>
    <x v="0"/>
  </r>
  <r>
    <d v="2020-07-30T00:00:00"/>
    <n v="22002914"/>
    <s v="Kanalas 20"/>
    <s v="Kanalas 20"/>
    <s v="TM0007"/>
    <n v="11"/>
    <n v="11.5"/>
    <n v="13.77"/>
    <n v="12.670000000000002"/>
    <n v="-1.0999999999999979"/>
    <s v="Rerate"/>
    <x v="2"/>
    <x v="0"/>
  </r>
  <r>
    <d v="2020-07-30T00:00:00"/>
    <n v="20790544"/>
    <s v="Kanalas 5"/>
    <s v="Kanalas 5"/>
    <s v="2K0K09"/>
    <n v="3.6"/>
    <s v="8"/>
    <n v="10.27"/>
    <n v="12.07"/>
    <n v="1.8000000000000007"/>
    <s v="Upsell"/>
    <x v="1"/>
    <x v="1"/>
  </r>
  <r>
    <d v="2020-07-01T11:26:00"/>
    <n v="11744293"/>
    <s v="Kanalas 50"/>
    <s v="Kanalas 20"/>
    <s v="2K0502"/>
    <n v="12"/>
    <n v="11.5"/>
    <n v="13.77"/>
    <n v="15.670000000000002"/>
    <n v="1.9000000000000021"/>
    <s v="Upsell"/>
    <x v="1"/>
    <x v="4"/>
  </r>
  <r>
    <d v="2020-07-03T10:16:00"/>
    <n v="33657785"/>
    <s v="Kanalas 30"/>
    <s v="Kanalas 1"/>
    <s v="2K0108"/>
    <n v="23.5"/>
    <n v="3.6"/>
    <n v="10.67"/>
    <n v="8.1700000000000017"/>
    <n v="-2.4999999999999982"/>
    <s v="Rerate"/>
    <x v="1"/>
    <x v="3"/>
  </r>
  <r>
    <d v="2020-07-08T17:28:00"/>
    <n v="44234178"/>
    <s v="Kanalas 20"/>
    <s v="Kanalas 1"/>
    <s v="2K0816"/>
    <n v="11"/>
    <s v="5"/>
    <n v="9.27"/>
    <n v="12.670000000000002"/>
    <n v="3.4000000000000021"/>
    <s v="Upsell"/>
    <x v="1"/>
    <x v="4"/>
  </r>
  <r>
    <d v="2020-07-30T00:00:00"/>
    <n v="11540970"/>
    <s v="Kanalas 50"/>
    <s v="Kanalas 50"/>
    <s v="2K0810"/>
    <n v="12.5"/>
    <n v="9.5"/>
    <n v="21.77"/>
    <n v="15.170000000000002"/>
    <n v="-6.5999999999999979"/>
    <s v="Rerate"/>
    <x v="1"/>
    <x v="4"/>
  </r>
  <r>
    <d v="2020-07-20T09:32:00"/>
    <n v="4594600"/>
    <s v="Kanalas 5"/>
    <s v="Kanalas 10"/>
    <s v="TM0002"/>
    <n v="8.51"/>
    <n v="10.5"/>
    <n v="10.77"/>
    <n v="7.16"/>
    <n v="-3.6099999999999994"/>
    <s v="Rerate"/>
    <x v="2"/>
    <x v="0"/>
  </r>
  <r>
    <d v="2020-07-30T00:00:00"/>
    <n v="12764640"/>
    <s v="Kanalas 5"/>
    <s v="Kanalas 5"/>
    <s v="CC0007"/>
    <n v="7.6"/>
    <n v="0"/>
    <n v="18.27"/>
    <n v="8.07"/>
    <n v="-10.199999999999999"/>
    <s v="Rerate"/>
    <x v="0"/>
    <x v="0"/>
  </r>
  <r>
    <d v="2020-07-16T14:22:00"/>
    <n v="11200420"/>
    <s v="Kanalas 100"/>
    <s v="Kanalas 20"/>
    <s v="CC0006"/>
    <n v="13"/>
    <n v="11.5"/>
    <n v="13.77"/>
    <n v="16.670000000000002"/>
    <n v="2.9000000000000021"/>
    <s v="Upsell"/>
    <x v="0"/>
    <x v="0"/>
  </r>
  <r>
    <d v="2020-07-30T00:00:00"/>
    <n v="12146484"/>
    <s v="Kanalas 5"/>
    <s v="Kanalas 5"/>
    <s v="2K0613"/>
    <n v="7.6"/>
    <n v="0"/>
    <n v="18.27"/>
    <n v="8.07"/>
    <n v="-10.199999999999999"/>
    <s v="Rerate"/>
    <x v="1"/>
    <x v="5"/>
  </r>
  <r>
    <d v="2020-07-30T00:00:00"/>
    <n v="36827132"/>
    <s v="Kanalas 50"/>
    <s v="Kanalas 50"/>
    <s v="2K0112"/>
    <n v="13.5"/>
    <n v="3.65"/>
    <n v="27.62"/>
    <n v="14.170000000000002"/>
    <n v="-13.45"/>
    <s v="Rerate"/>
    <x v="1"/>
    <x v="3"/>
  </r>
  <r>
    <d v="2020-07-05T11:12:00"/>
    <n v="45852086"/>
    <s v="Kanalas 5"/>
    <s v="Kanalas 1"/>
    <s v="2K0812"/>
    <n v="7.5"/>
    <n v="3.6"/>
    <n v="10.67"/>
    <n v="8.17"/>
    <n v="-2.5"/>
    <s v="Rerate"/>
    <x v="1"/>
    <x v="3"/>
  </r>
  <r>
    <d v="2020-07-24T11:37:00"/>
    <n v="39833558"/>
    <s v="Kanalas 1"/>
    <s v="Kanalas 30"/>
    <s v="2K0108"/>
    <n v="3.6"/>
    <n v="3.6"/>
    <n v="29.67"/>
    <n v="8.07"/>
    <n v="-21.6"/>
    <s v="Rerate"/>
    <x v="1"/>
    <x v="3"/>
  </r>
  <r>
    <d v="2020-07-30T00:00:00"/>
    <n v="32640493"/>
    <s v="Kanalas 10"/>
    <s v="Kanalas 10"/>
    <s v="CC0006"/>
    <n v="11"/>
    <n v="0"/>
    <n v="21.27"/>
    <n v="8.6700000000000017"/>
    <n v="-12.599999999999998"/>
    <s v="Rerate"/>
    <x v="0"/>
    <x v="0"/>
  </r>
  <r>
    <d v="2020-07-23T17:16:00"/>
    <n v="7936415"/>
    <s v="Kanalas 30"/>
    <s v="Kanalas 50"/>
    <s v="2K0802"/>
    <n v="12"/>
    <s v="14"/>
    <n v="17.27"/>
    <n v="19.670000000000002"/>
    <n v="2.4000000000000021"/>
    <s v="Upsell"/>
    <x v="1"/>
    <x v="4"/>
  </r>
  <r>
    <d v="2020-07-29T11:48:00"/>
    <n v="45959776"/>
    <s v="Kanalas 100"/>
    <s v="Kanalas 10"/>
    <s v="2K0108"/>
    <n v="12"/>
    <n v="10.6"/>
    <n v="10.67"/>
    <n v="17.670000000000002"/>
    <n v="7.0000000000000018"/>
    <s v="Upsell"/>
    <x v="1"/>
    <x v="3"/>
  </r>
  <r>
    <d v="2020-07-30T00:00:00"/>
    <n v="5790708"/>
    <s v="Kanalas 1"/>
    <s v="Kanalas 1"/>
    <s v="CC0004"/>
    <n v="8.5"/>
    <n v="0"/>
    <n v="14.27"/>
    <n v="3.17"/>
    <n v="-11.1"/>
    <s v="Rerate"/>
    <x v="0"/>
    <x v="0"/>
  </r>
  <r>
    <d v="2020-07-30T00:00:00"/>
    <n v="4521460"/>
    <s v="Kanalas 5"/>
    <s v="Kanalas 5"/>
    <s v="2K0112"/>
    <n v="8.51"/>
    <n v="2.5"/>
    <n v="15.77"/>
    <n v="7.16"/>
    <n v="-8.61"/>
    <s v="Rerate"/>
    <x v="1"/>
    <x v="3"/>
  </r>
  <r>
    <d v="2020-07-16T14:03:00"/>
    <n v="45901231"/>
    <s v="Kanalas 1"/>
    <s v="Kanalas 1"/>
    <s v="SAT001"/>
    <n v="7.6"/>
    <n v="5.51"/>
    <n v="8.76"/>
    <n v="4.07"/>
    <n v="-4.6899999999999995"/>
    <s v="Rerate"/>
    <x v="3"/>
    <x v="0"/>
  </r>
  <r>
    <d v="2020-07-30T00:00:00"/>
    <n v="25779185"/>
    <s v="Kanalas 1"/>
    <s v="Kanalas 1"/>
    <s v="CC0003"/>
    <n v="8.5"/>
    <n v="0"/>
    <n v="14.27"/>
    <n v="3.17"/>
    <n v="-11.1"/>
    <s v="Rerate"/>
    <x v="0"/>
    <x v="0"/>
  </r>
  <r>
    <d v="2020-07-30T00:00:00"/>
    <n v="15553674"/>
    <s v="Kanalas 5"/>
    <s v="Kanalas 5"/>
    <s v="CC0007"/>
    <n v="7.6"/>
    <n v="0"/>
    <n v="18.27"/>
    <n v="8.07"/>
    <n v="-10.199999999999999"/>
    <s v="Rerate"/>
    <x v="0"/>
    <x v="0"/>
  </r>
  <r>
    <d v="2020-07-30T00:00:00"/>
    <n v="45620560"/>
    <s v="Kanalas 10"/>
    <s v="Kanalas 10"/>
    <s v="2K0105"/>
    <n v="11.51"/>
    <n v="1.5"/>
    <n v="19.77"/>
    <n v="8.1600000000000019"/>
    <n v="-11.609999999999998"/>
    <s v="Rerate"/>
    <x v="1"/>
    <x v="3"/>
  </r>
  <r>
    <d v="2020-07-30T00:00:00"/>
    <n v="15095564"/>
    <s v="Kanalas 1"/>
    <s v="Kanalas 1"/>
    <s v="2K0608"/>
    <n v="7"/>
    <n v="1.5"/>
    <n v="12.77"/>
    <n v="4.67"/>
    <n v="-8.1"/>
    <s v="Rerate"/>
    <x v="1"/>
    <x v="3"/>
  </r>
  <r>
    <d v="2020-07-30T00:00:00"/>
    <n v="4602777"/>
    <s v="Kanalas 30"/>
    <s v="Kanalas 30"/>
    <s v="TM0002"/>
    <n v="8.5"/>
    <n v="15.5"/>
    <n v="17.770000000000003"/>
    <n v="23.17"/>
    <n v="5.3999999999999986"/>
    <s v="Upsell"/>
    <x v="2"/>
    <x v="0"/>
  </r>
  <r>
    <d v="2020-07-15T08:15:00"/>
    <n v="13976507"/>
    <s v="Kanalas 50"/>
    <s v="Kanalas 10"/>
    <s v="CC0003"/>
    <n v="13.5"/>
    <n v="9.5"/>
    <n v="11.77"/>
    <n v="14.170000000000002"/>
    <n v="2.4000000000000021"/>
    <s v="Upsell"/>
    <x v="0"/>
    <x v="0"/>
  </r>
  <r>
    <d v="2020-07-30T00:00:00"/>
    <n v="15133709"/>
    <s v="Kanalas 10"/>
    <s v="Kanalas 10"/>
    <s v="CC0004"/>
    <n v="10.5"/>
    <n v="10.5"/>
    <n v="10.77"/>
    <n v="9.1700000000000017"/>
    <n v="-1.5999999999999979"/>
    <s v="Rerate"/>
    <x v="0"/>
    <x v="0"/>
  </r>
  <r>
    <d v="2020-07-30T00:00:00"/>
    <n v="13169189"/>
    <s v="Kanalas 30"/>
    <s v="Kanalas 30"/>
    <s v="TM0013"/>
    <n v="7"/>
    <s v="7"/>
    <n v="26.270000000000003"/>
    <n v="24.67"/>
    <n v="-1.6000000000000014"/>
    <s v="Rerate"/>
    <x v="2"/>
    <x v="0"/>
  </r>
  <r>
    <d v="2020-07-11T08:39:00"/>
    <n v="41550782"/>
    <s v="Kanalas 10"/>
    <s v="Kanalas 100"/>
    <s v="TM0007"/>
    <n v="9.5"/>
    <n v="12.5"/>
    <n v="18.77"/>
    <n v="10.170000000000002"/>
    <n v="-8.5999999999999979"/>
    <s v="Rerate"/>
    <x v="2"/>
    <x v="0"/>
  </r>
  <r>
    <d v="2020-07-11T10:20:00"/>
    <n v="4680419"/>
    <s v="Kanalas 1"/>
    <s v="Kanalas 100"/>
    <s v="CC0006"/>
    <n v="3.6"/>
    <n v="13.5"/>
    <n v="17.77"/>
    <n v="8.07"/>
    <n v="-9.6999999999999993"/>
    <s v="Rerate"/>
    <x v="0"/>
    <x v="0"/>
  </r>
  <r>
    <d v="2020-07-30T00:00:00"/>
    <n v="15133709"/>
    <s v="Kanalas 10"/>
    <s v="Kanalas 10"/>
    <s v="CC0004"/>
    <n v="10.5"/>
    <n v="10.5"/>
    <n v="10.77"/>
    <n v="9.1700000000000017"/>
    <n v="-1.5999999999999979"/>
    <s v="Rerate"/>
    <x v="0"/>
    <x v="0"/>
  </r>
  <r>
    <d v="2020-07-30T00:00:00"/>
    <n v="40658223"/>
    <s v="Kanalas 30"/>
    <s v="Kanalas 30"/>
    <s v="TM0013"/>
    <n v="11"/>
    <n v="15.5"/>
    <n v="17.770000000000003"/>
    <n v="20.67"/>
    <n v="2.8999999999999986"/>
    <s v="Upsell"/>
    <x v="2"/>
    <x v="0"/>
  </r>
  <r>
    <d v="2020-07-31T00:00:00"/>
    <n v="30389572"/>
    <s v="Kanalas 5"/>
    <s v="Kanalas 30"/>
    <s v="CC0003"/>
    <n v="8.5"/>
    <n v="7.5"/>
    <n v="25.770000000000003"/>
    <n v="7.17"/>
    <n v="-18.600000000000001"/>
    <s v="Rerate"/>
    <x v="0"/>
    <x v="0"/>
  </r>
  <r>
    <d v="2020-07-08T17:39:00"/>
    <n v="4483549"/>
    <s v="Kanalas 10"/>
    <s v="Kanalas 50"/>
    <s v="2K0812"/>
    <n v="11.51"/>
    <s v="12"/>
    <n v="19.27"/>
    <n v="8.1600000000000019"/>
    <n v="-11.109999999999998"/>
    <s v="Rerate"/>
    <x v="1"/>
    <x v="3"/>
  </r>
  <r>
    <d v="2020-07-31T00:00:00"/>
    <n v="45907707"/>
    <s v="Kanalas 20"/>
    <s v="Kanalas 10"/>
    <s v="CC0006"/>
    <n v="12"/>
    <n v="10.5"/>
    <n v="10.77"/>
    <n v="11.670000000000002"/>
    <n v="0.90000000000000213"/>
    <s v="Upsell"/>
    <x v="0"/>
    <x v="0"/>
  </r>
  <r>
    <d v="2020-07-12T12:31:00"/>
    <n v="4465107"/>
    <s v="Kanalas 10"/>
    <s v="Kanalas 30"/>
    <s v="2K021K"/>
    <n v="3.6"/>
    <n v="9.5"/>
    <n v="23.770000000000003"/>
    <n v="16.07"/>
    <n v="-7.7000000000000028"/>
    <s v="Rerate"/>
    <x v="1"/>
    <x v="2"/>
  </r>
  <r>
    <d v="2020-07-30T00:00:00"/>
    <n v="11903477"/>
    <s v="Kanalas 5"/>
    <s v="Kanalas 5"/>
    <s v="2K050K"/>
    <n v="7.6"/>
    <n v="0"/>
    <n v="18.27"/>
    <n v="8.07"/>
    <n v="-10.199999999999999"/>
    <s v="Rerate"/>
    <x v="1"/>
    <x v="4"/>
  </r>
  <r>
    <d v="2020-07-05T10:43:00"/>
    <n v="12513609"/>
    <s v="Kanalas 1"/>
    <s v="Kanalas 5"/>
    <s v="CC0003"/>
    <n v="7.6"/>
    <n v="7.6"/>
    <n v="10.67"/>
    <n v="4.07"/>
    <n v="-6.6"/>
    <s v="Rerate"/>
    <x v="0"/>
    <x v="0"/>
  </r>
  <r>
    <d v="2020-07-09T18:22:00"/>
    <n v="45779087"/>
    <s v="Kanalas 20"/>
    <s v="Kanalas 10"/>
    <s v="CC0006"/>
    <n v="12"/>
    <n v="0"/>
    <n v="21.27"/>
    <n v="11.670000000000002"/>
    <n v="-9.5999999999999979"/>
    <s v="Rerate"/>
    <x v="0"/>
    <x v="0"/>
  </r>
  <r>
    <d v="2020-07-30T00:00:00"/>
    <n v="15581577"/>
    <s v="Kanalas 1"/>
    <s v="Kanalas 1"/>
    <s v="2K0612"/>
    <n v="7.6"/>
    <n v="5.51"/>
    <n v="8.76"/>
    <n v="4.07"/>
    <n v="-4.6899999999999995"/>
    <s v="Rerate"/>
    <x v="1"/>
    <x v="5"/>
  </r>
  <r>
    <d v="2020-07-17T16:00:00"/>
    <n v="45786951"/>
    <s v="Kanalas 5"/>
    <s v="Kanalas 1"/>
    <s v="2K0812"/>
    <n v="7.5"/>
    <n v="3.6"/>
    <n v="10.67"/>
    <n v="8.17"/>
    <n v="-2.5"/>
    <s v="Rerate"/>
    <x v="1"/>
    <x v="3"/>
  </r>
  <r>
    <d v="2020-07-04T00:00:00"/>
    <n v="16567348"/>
    <s v="Kanalas 30"/>
    <s v="Kanalas 30"/>
    <s v="2K0610"/>
    <n v="16.510000000000002"/>
    <n v="9.5"/>
    <n v="23.770000000000003"/>
    <n v="15.16"/>
    <n v="-8.610000000000003"/>
    <s v="Rerate"/>
    <x v="1"/>
    <x v="3"/>
  </r>
  <r>
    <d v="2020-07-24T10:12:00"/>
    <n v="4485431"/>
    <s v="Kanalas 10"/>
    <s v="Kanalas 50"/>
    <s v="TM0002"/>
    <n v="11.51"/>
    <n v="13.5"/>
    <n v="17.77"/>
    <n v="8.1600000000000019"/>
    <n v="-9.6099999999999977"/>
    <s v="Rerate"/>
    <x v="2"/>
    <x v="0"/>
  </r>
  <r>
    <d v="2020-07-26T11:38:00"/>
    <n v="18463375"/>
    <s v="Kanalas 5"/>
    <s v="Kanalas 1"/>
    <s v="CC0003"/>
    <n v="7.6"/>
    <n v="5.51"/>
    <n v="8.76"/>
    <n v="8.07"/>
    <n v="-0.6899999999999995"/>
    <s v="Rerate"/>
    <x v="0"/>
    <x v="0"/>
  </r>
  <r>
    <d v="2020-07-11T16:17:00"/>
    <n v="45419075"/>
    <s v="Kanalas 50"/>
    <s v="Kanalas 1"/>
    <s v="CC0006"/>
    <n v="13.5"/>
    <s v="5"/>
    <n v="9.27"/>
    <n v="14.170000000000002"/>
    <n v="4.9000000000000021"/>
    <s v="Upsell"/>
    <x v="0"/>
    <x v="0"/>
  </r>
  <r>
    <d v="2020-07-31T00:00:00"/>
    <n v="45934715"/>
    <s v="Kanalas 5"/>
    <s v="Kanalas 10"/>
    <s v="2K0108"/>
    <n v="8.51"/>
    <n v="10.5"/>
    <n v="10.77"/>
    <n v="7.16"/>
    <n v="-3.6099999999999994"/>
    <s v="Rerate"/>
    <x v="1"/>
    <x v="3"/>
  </r>
  <r>
    <d v="2020-07-08T12:33:00"/>
    <n v="23211141"/>
    <s v="Kanalas 20"/>
    <s v="Kanalas 1"/>
    <s v="CC0006"/>
    <n v="12"/>
    <s v="5"/>
    <n v="9.27"/>
    <n v="11.670000000000002"/>
    <n v="2.4000000000000021"/>
    <s v="Upsell"/>
    <x v="0"/>
    <x v="0"/>
  </r>
  <r>
    <d v="2020-07-13T11:04:00"/>
    <n v="45481493"/>
    <s v="Kanalas 30"/>
    <s v="Kanalas 50"/>
    <s v="2K0108"/>
    <n v="11"/>
    <n v="3.6"/>
    <n v="27.669999999999998"/>
    <n v="20.67"/>
    <n v="-6.9999999999999964"/>
    <s v="Rerate"/>
    <x v="1"/>
    <x v="3"/>
  </r>
  <r>
    <d v="2020-07-10T17:11:00"/>
    <n v="8346061"/>
    <s v="Kanalas 5"/>
    <s v="Kanalas 50"/>
    <s v="TM0002"/>
    <n v="9.01"/>
    <s v="14"/>
    <n v="17.27"/>
    <n v="6.66"/>
    <n v="-10.61"/>
    <s v="Rerate"/>
    <x v="2"/>
    <x v="0"/>
  </r>
  <r>
    <d v="2020-07-10T17:11:00"/>
    <n v="8346061"/>
    <s v="Kanalas 5"/>
    <s v="Kanalas 50"/>
    <s v="TM0002"/>
    <n v="9.01"/>
    <s v="14"/>
    <n v="17.27"/>
    <n v="6.66"/>
    <n v="-10.61"/>
    <s v="Rerate"/>
    <x v="2"/>
    <x v="0"/>
  </r>
  <r>
    <d v="2020-07-13T11:25:00"/>
    <n v="18900911"/>
    <s v="Kanalas 5"/>
    <s v="Kanalas 30"/>
    <s v="CC0004"/>
    <n v="3.6"/>
    <s v="12"/>
    <n v="21.270000000000003"/>
    <n v="12.07"/>
    <n v="-9.2000000000000028"/>
    <s v="Rerate"/>
    <x v="0"/>
    <x v="0"/>
  </r>
  <r>
    <d v="2020-07-16T14:48:00"/>
    <n v="33337767"/>
    <s v="Kanalas 30"/>
    <s v="Kanalas 100"/>
    <s v="TM0002"/>
    <n v="16.5"/>
    <n v="12.5"/>
    <n v="18.77"/>
    <n v="15.170000000000002"/>
    <n v="-3.5999999999999979"/>
    <s v="Rerate"/>
    <x v="2"/>
    <x v="0"/>
  </r>
  <r>
    <d v="2020-07-05T00:00:00"/>
    <n v="5340432"/>
    <s v="Kanalas 30"/>
    <s v="Kanalas 30"/>
    <s v="CC0004"/>
    <n v="10.5"/>
    <s v="12"/>
    <n v="21.270000000000003"/>
    <n v="21.17"/>
    <n v="-0.10000000000000142"/>
    <s v="Rerate"/>
    <x v="0"/>
    <x v="0"/>
  </r>
  <r>
    <d v="2020-07-02T15:27:00"/>
    <n v="5340432"/>
    <s v="Kanalas 30"/>
    <s v="Kanalas 100"/>
    <s v="CC0004"/>
    <n v="12"/>
    <n v="12.5"/>
    <n v="18.77"/>
    <n v="19.670000000000002"/>
    <n v="0.90000000000000213"/>
    <s v="Upsell"/>
    <x v="0"/>
    <x v="0"/>
  </r>
  <r>
    <d v="2020-07-15T16:32:00"/>
    <n v="4547481"/>
    <s v="Kanalas 5"/>
    <s v="Kanalas 30"/>
    <s v="CC0006"/>
    <n v="7.51"/>
    <n v="8.5"/>
    <n v="24.770000000000003"/>
    <n v="8.16"/>
    <n v="-16.610000000000003"/>
    <s v="Rerate"/>
    <x v="0"/>
    <x v="0"/>
  </r>
  <r>
    <d v="2020-07-01T20:58:00"/>
    <n v="45622234"/>
    <s v="Kanalas 50"/>
    <s v="Kanalas 20"/>
    <s v="2K0502"/>
    <n v="12"/>
    <n v="10.5"/>
    <n v="14.77"/>
    <n v="15.670000000000002"/>
    <n v="0.90000000000000213"/>
    <s v="Upsell"/>
    <x v="1"/>
    <x v="4"/>
  </r>
  <r>
    <d v="2020-07-11T11:46:00"/>
    <n v="19993816"/>
    <s v="Kanalas 5"/>
    <s v="Kanalas 100"/>
    <s v="2K0611"/>
    <n v="8.51"/>
    <n v="12.5"/>
    <n v="18.77"/>
    <n v="7.16"/>
    <n v="-11.61"/>
    <s v="Rerate"/>
    <x v="1"/>
    <x v="5"/>
  </r>
  <r>
    <d v="2020-07-21T11:26:00"/>
    <n v="40822142"/>
    <s v="Kanalas 20"/>
    <s v="Kanalas 1"/>
    <s v="2K0218"/>
    <n v="10"/>
    <n v="3.6"/>
    <n v="10.67"/>
    <n v="13.670000000000002"/>
    <n v="3.0000000000000018"/>
    <s v="Upsell"/>
    <x v="1"/>
    <x v="2"/>
  </r>
  <r>
    <d v="2020-07-01T17:29:00"/>
    <n v="4426932"/>
    <s v="Kanalas 1"/>
    <s v="Kanalas 10"/>
    <s v="2K0608"/>
    <n v="3.6"/>
    <n v="3.6"/>
    <n v="17.669999999999998"/>
    <n v="8.07"/>
    <n v="-9.5999999999999979"/>
    <s v="Rerate"/>
    <x v="1"/>
    <x v="3"/>
  </r>
  <r>
    <d v="2020-07-04T09:10:00"/>
    <n v="11281970"/>
    <s v="Kanalas 20"/>
    <s v="Kanalas 5"/>
    <s v="CC0004"/>
    <n v="12"/>
    <n v="7.5"/>
    <n v="10.77"/>
    <n v="11.670000000000002"/>
    <n v="0.90000000000000213"/>
    <s v="Upsell"/>
    <x v="0"/>
    <x v="0"/>
  </r>
  <r>
    <d v="2020-07-03T15:54:00"/>
    <n v="11281970"/>
    <s v="Kanalas 5"/>
    <s v="Kanalas 1"/>
    <s v="CC0005"/>
    <n v="12"/>
    <n v="7.5"/>
    <n v="6.77"/>
    <n v="3.67"/>
    <n v="-3.0999999999999996"/>
    <s v="Rerate"/>
    <x v="0"/>
    <x v="0"/>
  </r>
  <r>
    <d v="2020-07-27T16:56:00"/>
    <n v="7021012"/>
    <s v="Kanalas 1"/>
    <s v="Kanalas 1"/>
    <s v="2K0K01"/>
    <n v="7.6"/>
    <n v="3.6"/>
    <n v="10.67"/>
    <n v="4.07"/>
    <n v="-6.6"/>
    <s v="Rerate"/>
    <x v="1"/>
    <x v="1"/>
  </r>
  <r>
    <d v="2020-07-30T00:00:00"/>
    <n v="17939433"/>
    <s v="Kanalas 5"/>
    <s v="Kanalas 5"/>
    <s v="2K0112"/>
    <n v="7.6"/>
    <n v="0"/>
    <n v="18.27"/>
    <n v="8.07"/>
    <n v="-10.199999999999999"/>
    <s v="Rerate"/>
    <x v="1"/>
    <x v="3"/>
  </r>
  <r>
    <d v="2020-07-28T08:38:00"/>
    <n v="12490925"/>
    <s v="Kanalas 1"/>
    <s v="Kanalas 5"/>
    <s v="CC0004"/>
    <n v="8.5"/>
    <n v="7.6"/>
    <n v="10.67"/>
    <n v="3.17"/>
    <n v="-7.5"/>
    <s v="Rerate"/>
    <x v="0"/>
    <x v="0"/>
  </r>
  <r>
    <d v="2020-07-30T00:00:00"/>
    <n v="14853904"/>
    <s v="Kanalas 1"/>
    <s v="Kanalas 1"/>
    <s v="CC0007"/>
    <n v="7.6"/>
    <n v="0"/>
    <n v="14.27"/>
    <n v="4.07"/>
    <n v="-10.199999999999999"/>
    <s v="Rerate"/>
    <x v="0"/>
    <x v="0"/>
  </r>
  <r>
    <d v="2020-07-11T10:46:00"/>
    <n v="30686998"/>
    <s v="Kanalas 30"/>
    <s v="Kanalas 10"/>
    <s v="2K0703"/>
    <n v="11"/>
    <s v="11"/>
    <n v="10.27"/>
    <n v="20.67"/>
    <n v="10.400000000000002"/>
    <s v="Upsell"/>
    <x v="1"/>
    <x v="1"/>
  </r>
  <r>
    <d v="2020-07-15T09:12:00"/>
    <n v="16468579"/>
    <s v="Kanalas 5"/>
    <s v="Kanalas 100"/>
    <s v="TM0007"/>
    <n v="6.5"/>
    <n v="12.5"/>
    <n v="18.77"/>
    <n v="9.17"/>
    <n v="-9.6"/>
    <s v="Rerate"/>
    <x v="2"/>
    <x v="0"/>
  </r>
  <r>
    <d v="2020-07-30T00:00:00"/>
    <n v="9602975"/>
    <s v="Kanalas 1"/>
    <s v="Kanalas 1"/>
    <s v=""/>
    <n v="7.6"/>
    <n v="0"/>
    <n v="14.27"/>
    <n v="4.07"/>
    <n v="-10.199999999999999"/>
    <s v="Rerate"/>
    <x v="4"/>
    <x v="6"/>
  </r>
  <r>
    <d v="2020-07-30T00:00:00"/>
    <n v="39823734"/>
    <s v="Kanalas 10"/>
    <s v="Kanalas 10"/>
    <s v="2K0606"/>
    <n v="10.5"/>
    <n v="1.65"/>
    <n v="19.62"/>
    <n v="9.1700000000000017"/>
    <n v="-10.45"/>
    <s v="Rerate"/>
    <x v="1"/>
    <x v="5"/>
  </r>
  <r>
    <d v="2020-07-05T14:00:00"/>
    <n v="25210606"/>
    <s v="Kanalas 1"/>
    <s v="Kanalas 1"/>
    <s v="CC0005"/>
    <n v="7.6"/>
    <n v="5.51"/>
    <n v="8.76"/>
    <n v="4.07"/>
    <n v="-4.6899999999999995"/>
    <s v="Rerate"/>
    <x v="0"/>
    <x v="0"/>
  </r>
  <r>
    <d v="2020-07-30T00:00:00"/>
    <n v="20455360"/>
    <s v="Kanalas 1"/>
    <s v="Kanalas 1"/>
    <s v="2K0807"/>
    <n v="7.5"/>
    <n v="0"/>
    <n v="14.27"/>
    <n v="4.17"/>
    <n v="-10.1"/>
    <s v="Rerate"/>
    <x v="1"/>
    <x v="4"/>
  </r>
  <r>
    <d v="2020-07-17T13:53:00"/>
    <n v="36496527"/>
    <s v="Kanalas 1"/>
    <s v="Kanalas 30"/>
    <s v="2K0215"/>
    <n v="3.6"/>
    <s v="7"/>
    <n v="26.270000000000003"/>
    <n v="8.07"/>
    <n v="-18.200000000000003"/>
    <s v="Rerate"/>
    <x v="1"/>
    <x v="2"/>
  </r>
  <r>
    <d v="2020-07-06T14:54:00"/>
    <n v="45743170"/>
    <s v="Kanalas 30"/>
    <s v="Kanalas 1"/>
    <s v="CC0004"/>
    <n v="12"/>
    <n v="3.6"/>
    <n v="10.67"/>
    <n v="19.670000000000002"/>
    <n v="9.0000000000000018"/>
    <s v="Upsell"/>
    <x v="0"/>
    <x v="0"/>
  </r>
  <r>
    <d v="2020-07-30T00:00:00"/>
    <n v="12797270"/>
    <s v="Kanalas 10"/>
    <s v="Kanalas 10"/>
    <s v="TM0007"/>
    <n v="10.5"/>
    <s v="6"/>
    <n v="15.27"/>
    <n v="9.1700000000000017"/>
    <n v="-6.0999999999999979"/>
    <s v="Rerate"/>
    <x v="2"/>
    <x v="0"/>
  </r>
  <r>
    <d v="2020-07-30T00:00:00"/>
    <n v="20790544"/>
    <s v="Kanalas 5"/>
    <s v="Kanalas 5"/>
    <s v="CC0007"/>
    <n v="7.6"/>
    <n v="0"/>
    <n v="18.27"/>
    <n v="8.07"/>
    <n v="-10.199999999999999"/>
    <s v="Rerate"/>
    <x v="0"/>
    <x v="0"/>
  </r>
  <r>
    <d v="2020-07-20T18:38:00"/>
    <n v="45494686"/>
    <s v="Kanalas 10"/>
    <s v="Kanalas 50"/>
    <s v="CC0003"/>
    <n v="11"/>
    <n v="13.5"/>
    <n v="17.77"/>
    <n v="8.6700000000000017"/>
    <n v="-9.0999999999999979"/>
    <s v="Rerate"/>
    <x v="0"/>
    <x v="0"/>
  </r>
  <r>
    <d v="2020-07-30T00:00:00"/>
    <n v="18887527"/>
    <s v="Kanalas 30"/>
    <s v="Kanalas 30"/>
    <s v="CC0003"/>
    <n v="3.6"/>
    <n v="2.5"/>
    <n v="30.770000000000003"/>
    <n v="28.07"/>
    <n v="-2.7000000000000028"/>
    <s v="Rerate"/>
    <x v="0"/>
    <x v="0"/>
  </r>
  <r>
    <d v="2020-07-20T10:42:00"/>
    <n v="40797185"/>
    <s v="Kanalas 5"/>
    <s v="Kanalas 1"/>
    <s v="2K0606"/>
    <n v="8.51"/>
    <n v="7.01"/>
    <n v="7.26"/>
    <n v="7.16"/>
    <n v="-9.9999999999999645E-2"/>
    <s v="Rerate"/>
    <x v="1"/>
    <x v="5"/>
  </r>
  <r>
    <d v="2020-07-16T14:04:00"/>
    <n v="45901231"/>
    <s v="Kanalas 1"/>
    <s v="Kanalas 1"/>
    <s v="SAT001"/>
    <n v="7.6"/>
    <n v="5.51"/>
    <n v="8.76"/>
    <n v="4.07"/>
    <n v="-4.6899999999999995"/>
    <s v="Rerate"/>
    <x v="3"/>
    <x v="0"/>
  </r>
  <r>
    <d v="2020-07-30T00:00:00"/>
    <n v="12819928"/>
    <s v="Kanalas 50"/>
    <s v="Kanalas 50"/>
    <s v="TM0002"/>
    <n v="13.5"/>
    <n v="11.5"/>
    <n v="19.77"/>
    <n v="14.170000000000002"/>
    <n v="-5.5999999999999979"/>
    <s v="Rerate"/>
    <x v="2"/>
    <x v="0"/>
  </r>
  <r>
    <d v="2020-07-02T15:47:00"/>
    <n v="45810732"/>
    <s v="Kanalas 5"/>
    <s v="Kanalas 1"/>
    <s v="2K0703"/>
    <n v="9.01"/>
    <n v="3.6"/>
    <n v="10.67"/>
    <n v="6.66"/>
    <n v="-4.01"/>
    <s v="Rerate"/>
    <x v="1"/>
    <x v="1"/>
  </r>
  <r>
    <d v="2020-07-30T00:00:00"/>
    <n v="13115594"/>
    <s v="Kanalas 5"/>
    <s v="Kanalas 5"/>
    <s v="2K0608"/>
    <n v="7.6"/>
    <n v="0"/>
    <n v="18.27"/>
    <n v="8.07"/>
    <n v="-10.199999999999999"/>
    <s v="Rerate"/>
    <x v="1"/>
    <x v="3"/>
  </r>
  <r>
    <d v="2020-07-07T10:09:00"/>
    <n v="18220594"/>
    <s v="Kanalas 30"/>
    <s v="Kanalas 100"/>
    <s v="2K0612"/>
    <n v="11"/>
    <n v="11.5"/>
    <n v="19.77"/>
    <n v="20.67"/>
    <n v="0.90000000000000213"/>
    <s v="Upsell"/>
    <x v="1"/>
    <x v="5"/>
  </r>
  <r>
    <d v="2020-07-03T16:14:00"/>
    <n v="22684179"/>
    <s v="Kanalas 10"/>
    <s v="Kanalas 20"/>
    <s v="2K0K09"/>
    <n v="11.51"/>
    <n v="9.5"/>
    <n v="15.77"/>
    <n v="8.1600000000000019"/>
    <n v="-7.6099999999999977"/>
    <s v="Rerate"/>
    <x v="1"/>
    <x v="1"/>
  </r>
  <r>
    <d v="2020-07-24T16:07:00"/>
    <n v="45419618"/>
    <s v="Kanalas 5"/>
    <s v="Kanalas 10"/>
    <s v="TM0002"/>
    <n v="9.01"/>
    <n v="9.5"/>
    <n v="11.77"/>
    <n v="6.66"/>
    <n v="-5.1099999999999994"/>
    <s v="Rerate"/>
    <x v="2"/>
    <x v="0"/>
  </r>
  <r>
    <d v="2020-07-14T14:31:00"/>
    <n v="45754451"/>
    <s v="Kanalas 50"/>
    <s v="Kanalas 20"/>
    <s v="2K0K01"/>
    <n v="12.5"/>
    <n v="0"/>
    <n v="25.27"/>
    <n v="15.170000000000002"/>
    <n v="-10.099999999999998"/>
    <s v="Rerate"/>
    <x v="1"/>
    <x v="1"/>
  </r>
  <r>
    <d v="2020-07-17T09:44:00"/>
    <n v="45917729"/>
    <s v="Kanalas 10"/>
    <s v="Kanalas 1"/>
    <s v="2K0108"/>
    <n v="9.5"/>
    <s v="5"/>
    <n v="9.27"/>
    <n v="10.170000000000002"/>
    <n v="0.90000000000000213"/>
    <s v="Upsell"/>
    <x v="1"/>
    <x v="3"/>
  </r>
  <r>
    <d v="2020-07-17T00:00:00"/>
    <n v="12380128"/>
    <s v="Kanalas 30"/>
    <s v="Kanalas 30"/>
    <s v="TM0012"/>
    <n v="16.5"/>
    <s v="7"/>
    <n v="26.270000000000003"/>
    <n v="15.170000000000002"/>
    <n v="-11.100000000000001"/>
    <s v="Rerate"/>
    <x v="2"/>
    <x v="0"/>
  </r>
  <r>
    <d v="2020-07-30T00:00:00"/>
    <n v="19154927"/>
    <s v="Kanalas 5"/>
    <s v="Kanalas 5"/>
    <s v="2K0K09"/>
    <n v="7.6"/>
    <n v="0"/>
    <n v="18.27"/>
    <n v="8.07"/>
    <n v="-10.199999999999999"/>
    <s v="Rerate"/>
    <x v="1"/>
    <x v="1"/>
  </r>
  <r>
    <d v="2020-07-30T00:00:00"/>
    <n v="22656035"/>
    <s v="Kanalas 100"/>
    <s v="Kanalas 100"/>
    <s v="2K0703"/>
    <n v="12"/>
    <s v="4"/>
    <n v="27.27"/>
    <n v="17.670000000000002"/>
    <n v="-9.5999999999999979"/>
    <s v="Rerate"/>
    <x v="1"/>
    <x v="1"/>
  </r>
  <r>
    <d v="2020-07-24T10:48:00"/>
    <n v="41012937"/>
    <s v="Kanalas 1"/>
    <s v="Kanalas 1"/>
    <s v="SAT001"/>
    <n v="7.6"/>
    <n v="5.51"/>
    <n v="8.76"/>
    <n v="4.07"/>
    <n v="-4.6899999999999995"/>
    <s v="Rerate"/>
    <x v="3"/>
    <x v="0"/>
  </r>
  <r>
    <d v="2020-07-30T00:00:00"/>
    <n v="4782107"/>
    <s v="Kanalas 50"/>
    <s v="Kanalas 50"/>
    <s v="TM0002"/>
    <n v="13.5"/>
    <s v="13"/>
    <n v="18.27"/>
    <n v="14.170000000000002"/>
    <n v="-4.0999999999999979"/>
    <s v="Rerate"/>
    <x v="2"/>
    <x v="0"/>
  </r>
  <r>
    <d v="2020-07-24T10:47:00"/>
    <n v="41012937"/>
    <s v="Kanalas 1"/>
    <s v="Kanalas 1"/>
    <s v="SAT001"/>
    <n v="7.6"/>
    <n v="5.51"/>
    <n v="8.76"/>
    <n v="4.07"/>
    <n v="-4.6899999999999995"/>
    <s v="Rerate"/>
    <x v="3"/>
    <x v="0"/>
  </r>
  <r>
    <d v="2020-07-30T00:00:00"/>
    <n v="14938559"/>
    <s v="Kanalas 5"/>
    <s v="Kanalas 5"/>
    <s v="2K0502"/>
    <n v="7.6"/>
    <n v="0"/>
    <n v="18.27"/>
    <n v="8.07"/>
    <n v="-10.199999999999999"/>
    <s v="Rerate"/>
    <x v="1"/>
    <x v="4"/>
  </r>
  <r>
    <d v="2020-07-30T00:00:00"/>
    <n v="14076025"/>
    <s v="Kanalas 1"/>
    <s v="Kanalas 1"/>
    <s v="2K070K"/>
    <n v="3.6"/>
    <n v="5.05"/>
    <n v="9.2199999999999989"/>
    <n v="8.07"/>
    <n v="-1.1499999999999986"/>
    <s v="Rerate"/>
    <x v="1"/>
    <x v="1"/>
  </r>
  <r>
    <d v="2020-07-30T00:00:00"/>
    <n v="21194948"/>
    <s v="Kanalas 30"/>
    <s v="Kanalas 30"/>
    <s v="2K0816"/>
    <n v="3.6"/>
    <s v="5"/>
    <n v="28.270000000000003"/>
    <n v="28.07"/>
    <n v="-0.20000000000000284"/>
    <s v="Rerate"/>
    <x v="1"/>
    <x v="4"/>
  </r>
  <r>
    <d v="2020-07-01T14:11:00"/>
    <n v="33844393"/>
    <s v="Kanalas 10"/>
    <s v="Kanalas 30"/>
    <s v="2K0111"/>
    <n v="11.51"/>
    <s v="11"/>
    <n v="22.270000000000003"/>
    <n v="8.1600000000000019"/>
    <n v="-14.110000000000001"/>
    <s v="Rerate"/>
    <x v="1"/>
    <x v="3"/>
  </r>
  <r>
    <d v="2020-07-30T00:00:00"/>
    <n v="15581577"/>
    <s v="Kanalas 1"/>
    <s v="Kanalas 1"/>
    <s v="2K0612"/>
    <n v="7.6"/>
    <n v="5.51"/>
    <n v="8.76"/>
    <n v="4.07"/>
    <n v="-4.6899999999999995"/>
    <s v="Rerate"/>
    <x v="1"/>
    <x v="5"/>
  </r>
  <r>
    <d v="2020-07-12T00:00:00"/>
    <n v="28189964"/>
    <s v="Kanalas 20"/>
    <s v="Kanalas 20"/>
    <s v="2K0K11"/>
    <n v="12"/>
    <s v="12"/>
    <n v="13.27"/>
    <n v="11.670000000000002"/>
    <n v="-1.5999999999999979"/>
    <s v="Rerate"/>
    <x v="1"/>
    <x v="1"/>
  </r>
  <r>
    <d v="2020-07-22T10:29:00"/>
    <n v="38047508"/>
    <s v="Kanalas 20"/>
    <s v="Kanalas 10"/>
    <s v="2K0502"/>
    <n v="10"/>
    <n v="9.5"/>
    <n v="11.77"/>
    <n v="13.670000000000002"/>
    <n v="1.9000000000000021"/>
    <s v="Upsell"/>
    <x v="1"/>
    <x v="4"/>
  </r>
  <r>
    <d v="2020-07-30T00:00:00"/>
    <n v="13435998"/>
    <s v="Kanalas 30"/>
    <s v="Kanalas 30"/>
    <s v="TM0007"/>
    <n v="7"/>
    <s v="11"/>
    <n v="22.270000000000003"/>
    <n v="24.67"/>
    <n v="2.3999999999999986"/>
    <s v="Upsell"/>
    <x v="2"/>
    <x v="0"/>
  </r>
  <r>
    <d v="2020-07-30T00:00:00"/>
    <n v="14553633"/>
    <s v="Kanalas 30"/>
    <s v="Kanalas 30"/>
    <s v="2K0105"/>
    <n v="11"/>
    <n v="3.5"/>
    <n v="29.770000000000003"/>
    <n v="20.67"/>
    <n v="-9.1000000000000014"/>
    <s v="Rerate"/>
    <x v="1"/>
    <x v="3"/>
  </r>
  <r>
    <d v="2020-07-08T17:22:00"/>
    <n v="45743033"/>
    <s v="Kanalas 30"/>
    <s v="Kanalas 1"/>
    <s v="2K0103"/>
    <n v="23.5"/>
    <n v="3.6"/>
    <n v="10.67"/>
    <n v="8.1700000000000017"/>
    <n v="-2.4999999999999982"/>
    <s v="Rerate"/>
    <x v="1"/>
    <x v="3"/>
  </r>
  <r>
    <d v="2020-07-09T12:44:00"/>
    <n v="25511367"/>
    <s v="Kanalas 5"/>
    <s v="Kanalas 30"/>
    <s v="CC0005"/>
    <n v="7.6"/>
    <s v="10"/>
    <n v="23.270000000000003"/>
    <n v="8.07"/>
    <n v="-15.200000000000003"/>
    <s v="Rerate"/>
    <x v="0"/>
    <x v="0"/>
  </r>
  <r>
    <d v="2020-07-30T00:00:00"/>
    <n v="6496867"/>
    <s v="Kanalas 20"/>
    <s v="Kanalas 20"/>
    <s v="TM0007"/>
    <n v="11"/>
    <n v="11.5"/>
    <n v="13.77"/>
    <n v="12.670000000000002"/>
    <n v="-1.0999999999999979"/>
    <s v="Rerate"/>
    <x v="2"/>
    <x v="0"/>
  </r>
  <r>
    <d v="2020-07-30T00:00:00"/>
    <n v="16426897"/>
    <s v="Kanalas 1"/>
    <s v="Kanalas 1"/>
    <s v="2K0211"/>
    <n v="8.5"/>
    <n v="0"/>
    <n v="14.27"/>
    <n v="3.17"/>
    <n v="-11.1"/>
    <s v="Rerate"/>
    <x v="1"/>
    <x v="2"/>
  </r>
  <r>
    <d v="2020-07-16T20:26:00"/>
    <n v="24449065"/>
    <s v="Kanalas 20"/>
    <s v="Kanalas 1"/>
    <s v="2K0502"/>
    <n v="11"/>
    <s v="5"/>
    <n v="9.27"/>
    <n v="12.670000000000002"/>
    <n v="3.4000000000000021"/>
    <s v="Upsell"/>
    <x v="1"/>
    <x v="4"/>
  </r>
  <r>
    <d v="2020-07-30T00:00:00"/>
    <n v="15095564"/>
    <s v="Kanalas 1"/>
    <s v="Kanalas 1"/>
    <s v="2K0608"/>
    <n v="6.5"/>
    <n v="0"/>
    <n v="14.27"/>
    <n v="5.17"/>
    <n v="-9.1"/>
    <s v="Rerate"/>
    <x v="1"/>
    <x v="3"/>
  </r>
  <r>
    <d v="2020-07-30T00:00:00"/>
    <n v="24007542"/>
    <s v="Kanalas 1"/>
    <s v="Kanalas 1"/>
    <s v="2K061K"/>
    <n v="0"/>
    <n v="0"/>
    <n v="14.27"/>
    <n v="11.67"/>
    <n v="-2.5999999999999996"/>
    <s v="Rerate"/>
    <x v="1"/>
    <x v="5"/>
  </r>
  <r>
    <d v="2020-07-03T11:26:00"/>
    <n v="42505014"/>
    <s v="Kanalas 10"/>
    <s v="Kanalas 50"/>
    <s v="TM0007"/>
    <n v="11"/>
    <s v="13"/>
    <n v="18.27"/>
    <n v="8.6700000000000017"/>
    <n v="-9.5999999999999979"/>
    <s v="Rerate"/>
    <x v="2"/>
    <x v="0"/>
  </r>
  <r>
    <d v="2020-07-03T16:29:00"/>
    <n v="42503631"/>
    <s v="Kanalas 30"/>
    <s v="Kanalas 20"/>
    <s v="CC0004"/>
    <n v="12"/>
    <n v="12.5"/>
    <n v="12.77"/>
    <n v="19.670000000000002"/>
    <n v="6.9000000000000021"/>
    <s v="Upsell"/>
    <x v="0"/>
    <x v="0"/>
  </r>
  <r>
    <d v="2020-07-30T00:00:00"/>
    <n v="4528610"/>
    <s v="Kanalas 5"/>
    <s v="Kanalas 5"/>
    <s v="2K0817"/>
    <n v="7.6"/>
    <n v="7.6"/>
    <n v="10.67"/>
    <n v="8.07"/>
    <n v="-2.5999999999999996"/>
    <s v="Rerate"/>
    <x v="1"/>
    <x v="4"/>
  </r>
  <r>
    <d v="2020-07-30T00:00:00"/>
    <n v="22651132"/>
    <s v="Kanalas 10"/>
    <s v="Kanalas 10"/>
    <s v="2K0108"/>
    <n v="11.51"/>
    <s v="7"/>
    <n v="14.27"/>
    <n v="8.1600000000000019"/>
    <n v="-6.1099999999999977"/>
    <s v="Rerate"/>
    <x v="1"/>
    <x v="3"/>
  </r>
  <r>
    <d v="2020-07-30T00:00:00"/>
    <n v="26300585"/>
    <s v="Kanalas 1"/>
    <s v="Kanalas 1"/>
    <s v="CC0007"/>
    <n v="7.6"/>
    <n v="0"/>
    <n v="14.27"/>
    <n v="4.07"/>
    <n v="-10.199999999999999"/>
    <s v="Rerate"/>
    <x v="0"/>
    <x v="0"/>
  </r>
  <r>
    <d v="2020-07-23T10:38:00"/>
    <n v="43589322"/>
    <s v="Kanalas 10"/>
    <s v="Kanalas 100"/>
    <s v="2K0609"/>
    <n v="11.51"/>
    <n v="11.5"/>
    <n v="19.77"/>
    <n v="8.1600000000000019"/>
    <n v="-11.609999999999998"/>
    <s v="Rerate"/>
    <x v="1"/>
    <x v="5"/>
  </r>
  <r>
    <d v="2020-07-29T16:34:00"/>
    <n v="16286752"/>
    <s v="Kanalas 5"/>
    <s v="Kanalas 1"/>
    <s v="2K0502"/>
    <n v="7.6"/>
    <n v="5.51"/>
    <n v="8.76"/>
    <n v="8.07"/>
    <n v="-0.6899999999999995"/>
    <s v="Rerate"/>
    <x v="1"/>
    <x v="4"/>
  </r>
  <r>
    <d v="2020-07-03T10:04:00"/>
    <n v="45844209"/>
    <s v="Kanalas 10"/>
    <s v="Kanalas 1"/>
    <s v="2K0817"/>
    <n v="9.5"/>
    <n v="0"/>
    <n v="14.27"/>
    <n v="10.170000000000002"/>
    <n v="-4.0999999999999979"/>
    <s v="Rerate"/>
    <x v="1"/>
    <x v="4"/>
  </r>
  <r>
    <d v="2020-07-30T00:00:00"/>
    <n v="20452042"/>
    <s v="Kanalas 50"/>
    <s v="Kanalas 50"/>
    <s v="TM0007"/>
    <n v="13.5"/>
    <n v="10.5"/>
    <n v="20.77"/>
    <n v="14.170000000000002"/>
    <n v="-6.5999999999999979"/>
    <s v="Rerate"/>
    <x v="2"/>
    <x v="0"/>
  </r>
  <r>
    <d v="2020-07-08T11:17:00"/>
    <n v="45852920"/>
    <s v="Kanalas 50"/>
    <s v="Kanalas 10"/>
    <s v="2K0605"/>
    <n v="12.5"/>
    <n v="10.5"/>
    <n v="10.77"/>
    <n v="15.170000000000002"/>
    <n v="4.4000000000000021"/>
    <s v="Upsell"/>
    <x v="1"/>
    <x v="5"/>
  </r>
  <r>
    <d v="2020-07-10T14:42:00"/>
    <n v="5263308"/>
    <s v="Kanalas 5"/>
    <s v="Kanalas 20"/>
    <s v="TM0002"/>
    <n v="8.51"/>
    <n v="10.5"/>
    <n v="14.77"/>
    <n v="7.16"/>
    <n v="-7.6099999999999994"/>
    <s v="Rerate"/>
    <x v="2"/>
    <x v="0"/>
  </r>
  <r>
    <d v="2020-07-30T00:00:00"/>
    <n v="34429284"/>
    <s v="Kanalas 30"/>
    <s v="Kanalas 30"/>
    <s v="2K0K12"/>
    <n v="6"/>
    <n v="0.9"/>
    <n v="32.370000000000005"/>
    <n v="25.67"/>
    <n v="-6.7000000000000028"/>
    <s v="Rerate"/>
    <x v="1"/>
    <x v="1"/>
  </r>
  <r>
    <d v="2020-07-30T00:00:00"/>
    <n v="8057355"/>
    <s v="Kanalas 10"/>
    <s v="Kanalas 10"/>
    <s v="2K0602"/>
    <n v="11"/>
    <n v="0"/>
    <n v="21.27"/>
    <n v="8.6700000000000017"/>
    <n v="-12.599999999999998"/>
    <s v="Rerate"/>
    <x v="1"/>
    <x v="5"/>
  </r>
  <r>
    <d v="2020-07-30T00:00:00"/>
    <n v="22141992"/>
    <s v="Kanalas 30"/>
    <s v="Kanalas 30"/>
    <s v="CC0006"/>
    <n v="9.5"/>
    <n v="13.5"/>
    <n v="19.770000000000003"/>
    <n v="22.17"/>
    <n v="2.3999999999999986"/>
    <s v="Upsell"/>
    <x v="0"/>
    <x v="0"/>
  </r>
  <r>
    <d v="2020-07-04T16:39:00"/>
    <n v="8063721"/>
    <s v="Kanalas 5"/>
    <s v="Kanalas 30"/>
    <s v="2K0105"/>
    <n v="3.6"/>
    <n v="8.5"/>
    <n v="24.770000000000003"/>
    <n v="12.07"/>
    <n v="-12.700000000000003"/>
    <s v="Rerate"/>
    <x v="1"/>
    <x v="3"/>
  </r>
  <r>
    <d v="2020-07-02T17:24:00"/>
    <n v="18357233"/>
    <s v="Kanalas 100"/>
    <s v="Kanalas 50"/>
    <s v="CC0006"/>
    <n v="12.5"/>
    <s v="12"/>
    <n v="19.27"/>
    <n v="17.170000000000002"/>
    <n v="-2.0999999999999979"/>
    <s v="Rerate"/>
    <x v="0"/>
    <x v="0"/>
  </r>
  <r>
    <d v="2020-07-10T13:21:00"/>
    <n v="12560208"/>
    <s v="Kanalas 1"/>
    <s v="Kanalas 30"/>
    <s v="CC0005"/>
    <n v="5.51"/>
    <n v="8.5"/>
    <n v="24.770000000000003"/>
    <n v="6.16"/>
    <n v="-18.610000000000003"/>
    <s v="Rerate"/>
    <x v="0"/>
    <x v="0"/>
  </r>
  <r>
    <d v="2020-07-30T00:00:00"/>
    <n v="27961889"/>
    <s v="Kanalas 10"/>
    <s v="Kanalas 10"/>
    <s v=""/>
    <n v="11"/>
    <n v="0"/>
    <n v="21.27"/>
    <n v="8.6700000000000017"/>
    <n v="-12.599999999999998"/>
    <s v="Rerate"/>
    <x v="4"/>
    <x v="6"/>
  </r>
  <r>
    <d v="2020-07-05T00:00:00"/>
    <n v="14113204"/>
    <s v="Kanalas 1"/>
    <s v="Kanalas 1"/>
    <s v="TM0010"/>
    <n v="7.01"/>
    <n v="3.6"/>
    <n v="10.67"/>
    <n v="4.66"/>
    <n v="-6.01"/>
    <s v="Rerate"/>
    <x v="2"/>
    <x v="0"/>
  </r>
  <r>
    <d v="2020-07-30T00:00:00"/>
    <n v="14655990"/>
    <s v="Kanalas 1"/>
    <s v="Kanalas 1"/>
    <s v="CC0007"/>
    <n v="8.5"/>
    <n v="0"/>
    <n v="14.27"/>
    <n v="3.17"/>
    <n v="-11.1"/>
    <s v="Rerate"/>
    <x v="0"/>
    <x v="0"/>
  </r>
  <r>
    <d v="2020-07-30T00:00:00"/>
    <n v="30341893"/>
    <s v="Kanalas 30"/>
    <s v="Kanalas 30"/>
    <s v="2K0605"/>
    <n v="11"/>
    <s v="6"/>
    <n v="27.270000000000003"/>
    <n v="20.67"/>
    <n v="-6.6000000000000014"/>
    <s v="Rerate"/>
    <x v="1"/>
    <x v="5"/>
  </r>
  <r>
    <d v="2020-07-30T00:00:00"/>
    <n v="23462527"/>
    <s v="Kanalas 5"/>
    <s v="Kanalas 5"/>
    <s v="CC0006"/>
    <n v="7.6"/>
    <n v="0"/>
    <n v="18.27"/>
    <n v="8.07"/>
    <n v="-10.199999999999999"/>
    <s v="Rerate"/>
    <x v="0"/>
    <x v="0"/>
  </r>
  <r>
    <d v="2020-07-03T09:08:00"/>
    <n v="20231715"/>
    <s v="Kanalas 100"/>
    <s v="Kanalas 50"/>
    <s v="CC0006"/>
    <n v="12.5"/>
    <s v="12"/>
    <n v="19.27"/>
    <n v="17.170000000000002"/>
    <n v="-2.0999999999999979"/>
    <s v="Rerate"/>
    <x v="0"/>
    <x v="0"/>
  </r>
  <r>
    <d v="2020-07-01T00:00:00"/>
    <n v="45830438"/>
    <s v="Kanalas 20"/>
    <s v="Kanalas 20"/>
    <s v="SAT001"/>
    <n v="14.01"/>
    <n v="0"/>
    <n v="25.27"/>
    <n v="9.6600000000000019"/>
    <n v="-15.609999999999998"/>
    <s v="Rerate"/>
    <x v="3"/>
    <x v="0"/>
  </r>
  <r>
    <d v="2020-07-30T00:00:00"/>
    <n v="39087212"/>
    <s v="Kanalas 10"/>
    <s v="Kanalas 10"/>
    <s v="TM0002"/>
    <n v="9.5"/>
    <s v="3"/>
    <n v="18.27"/>
    <n v="10.170000000000002"/>
    <n v="-8.0999999999999979"/>
    <s v="Rerate"/>
    <x v="2"/>
    <x v="0"/>
  </r>
  <r>
    <d v="2020-07-30T00:00:00"/>
    <n v="17881965"/>
    <s v="Kanalas 30"/>
    <s v="Kanalas 30"/>
    <s v="TM0007"/>
    <n v="6"/>
    <s v="10"/>
    <n v="23.270000000000003"/>
    <n v="25.67"/>
    <n v="2.3999999999999986"/>
    <s v="Upsell"/>
    <x v="2"/>
    <x v="0"/>
  </r>
  <r>
    <d v="2020-07-24T08:43:00"/>
    <n v="45944322"/>
    <s v="Kanalas 50"/>
    <s v="Kanalas 5"/>
    <s v="2K0108"/>
    <n v="12.5"/>
    <n v="8.5"/>
    <n v="9.77"/>
    <n v="15.170000000000002"/>
    <n v="5.4000000000000021"/>
    <s v="Upsell"/>
    <x v="1"/>
    <x v="3"/>
  </r>
  <r>
    <d v="2020-07-20T11:54:00"/>
    <n v="43209077"/>
    <s v="Kanalas 10"/>
    <s v="Kanalas 20"/>
    <s v="2K0817"/>
    <n v="11"/>
    <n v="10.5"/>
    <n v="14.77"/>
    <n v="8.6700000000000017"/>
    <n v="-6.0999999999999979"/>
    <s v="Rerate"/>
    <x v="1"/>
    <x v="4"/>
  </r>
  <r>
    <d v="2020-07-09T00:00:00"/>
    <n v="12557825"/>
    <s v="Kanalas 10"/>
    <s v="Kanalas 10"/>
    <s v="2K0608"/>
    <n v="10.5"/>
    <n v="10.51"/>
    <n v="10.76"/>
    <n v="9.1700000000000017"/>
    <n v="-1.5899999999999981"/>
    <s v="Rerate"/>
    <x v="1"/>
    <x v="3"/>
  </r>
  <r>
    <d v="2020-07-30T00:00:00"/>
    <n v="42704897"/>
    <s v="Kanalas 10"/>
    <s v="Kanalas 10"/>
    <s v="TM0002"/>
    <n v="10.5"/>
    <n v="10.5"/>
    <n v="10.77"/>
    <n v="9.1700000000000017"/>
    <n v="-1.5999999999999979"/>
    <s v="Rerate"/>
    <x v="2"/>
    <x v="0"/>
  </r>
  <r>
    <d v="2020-07-23T00:00:00"/>
    <n v="45341809"/>
    <s v="Kanalas 10"/>
    <s v="Kanalas 10"/>
    <s v="2K061K"/>
    <n v="12.01"/>
    <n v="10.5"/>
    <n v="10.77"/>
    <n v="7.6600000000000019"/>
    <n v="-3.1099999999999977"/>
    <s v="Rerate"/>
    <x v="1"/>
    <x v="5"/>
  </r>
  <r>
    <d v="2020-07-30T00:00:00"/>
    <n v="42094710"/>
    <s v="Kanalas 20"/>
    <s v="Kanalas 20"/>
    <s v="TM0013"/>
    <n v="11"/>
    <s v="13"/>
    <n v="12.27"/>
    <n v="12.670000000000002"/>
    <n v="0.40000000000000213"/>
    <s v="Upsell"/>
    <x v="2"/>
    <x v="0"/>
  </r>
  <r>
    <d v="2020-07-23T18:01:00"/>
    <n v="24771289"/>
    <s v="Kanalas 1"/>
    <s v="Kanalas 5"/>
    <s v="2K0K09"/>
    <n v="7.6"/>
    <n v="7.6"/>
    <n v="10.67"/>
    <n v="4.07"/>
    <n v="-6.6"/>
    <s v="Rerate"/>
    <x v="1"/>
    <x v="1"/>
  </r>
  <r>
    <d v="2020-07-30T00:00:00"/>
    <n v="43407772"/>
    <s v="Kanalas 30"/>
    <s v="Kanalas 30"/>
    <s v="2K061K"/>
    <n v="23.5"/>
    <s v="12"/>
    <n v="21.270000000000003"/>
    <n v="8.1700000000000017"/>
    <n v="-13.100000000000001"/>
    <s v="Rerate"/>
    <x v="1"/>
    <x v="5"/>
  </r>
  <r>
    <d v="2020-07-01T08:16:00"/>
    <n v="19262827"/>
    <s v="Kanalas 50"/>
    <s v="Kanalas 10"/>
    <s v="CC0003"/>
    <n v="13"/>
    <n v="10.5"/>
    <n v="10.77"/>
    <n v="14.670000000000002"/>
    <n v="3.9000000000000021"/>
    <s v="Upsell"/>
    <x v="0"/>
    <x v="0"/>
  </r>
  <r>
    <d v="2020-07-17T16:32:00"/>
    <n v="23820595"/>
    <s v="Kanalas 50"/>
    <s v="Kanalas 10"/>
    <s v="2K0613"/>
    <n v="12.5"/>
    <n v="10.5"/>
    <n v="10.77"/>
    <n v="15.170000000000002"/>
    <n v="4.4000000000000021"/>
    <s v="Upsell"/>
    <x v="1"/>
    <x v="5"/>
  </r>
  <r>
    <d v="2020-07-29T09:36:00"/>
    <n v="27897202"/>
    <s v="Kanalas 1"/>
    <s v="Kanalas 1"/>
    <s v="2K0817"/>
    <n v="7.6"/>
    <n v="5.51"/>
    <n v="8.76"/>
    <n v="4.07"/>
    <n v="-4.6899999999999995"/>
    <s v="Rerate"/>
    <x v="1"/>
    <x v="4"/>
  </r>
  <r>
    <d v="2020-07-08T17:40:00"/>
    <n v="45820414"/>
    <s v="Kanalas 30"/>
    <s v="Kanalas 1"/>
    <s v="2K0105"/>
    <n v="23.5"/>
    <n v="3.6"/>
    <n v="10.67"/>
    <n v="8.1700000000000017"/>
    <n v="-2.4999999999999982"/>
    <s v="Rerate"/>
    <x v="1"/>
    <x v="3"/>
  </r>
  <r>
    <d v="2020-07-02T10:44:00"/>
    <n v="45810264"/>
    <s v="Kanalas 30"/>
    <s v="Kanalas 20"/>
    <s v="CC0006"/>
    <n v="11"/>
    <n v="3.6"/>
    <n v="21.669999999999998"/>
    <n v="20.67"/>
    <n v="-0.99999999999999645"/>
    <s v="Rerate"/>
    <x v="0"/>
    <x v="0"/>
  </r>
  <r>
    <d v="2020-07-30T00:00:00"/>
    <n v="45495160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30T00:00:00"/>
    <n v="25756346"/>
    <s v="Kanalas 5"/>
    <s v="Kanalas 5"/>
    <s v="CC0007"/>
    <n v="7.6"/>
    <n v="0"/>
    <n v="18.27"/>
    <n v="8.07"/>
    <n v="-10.199999999999999"/>
    <s v="Rerate"/>
    <x v="0"/>
    <x v="0"/>
  </r>
  <r>
    <d v="2020-07-30T00:00:00"/>
    <n v="31033891"/>
    <s v="Kanalas 100"/>
    <s v="Kanalas 100"/>
    <s v="2K081K"/>
    <n v="13"/>
    <n v="1.65"/>
    <n v="29.62"/>
    <n v="16.670000000000002"/>
    <n v="-12.95"/>
    <s v="Rerate"/>
    <x v="1"/>
    <x v="4"/>
  </r>
  <r>
    <d v="2020-07-30T00:00:00"/>
    <n v="41683134"/>
    <s v="Kanalas 30"/>
    <s v="Kanalas 30"/>
    <s v="TM0002"/>
    <n v="8.5"/>
    <s v="13"/>
    <n v="20.270000000000003"/>
    <n v="23.17"/>
    <n v="2.8999999999999986"/>
    <s v="Upsell"/>
    <x v="2"/>
    <x v="0"/>
  </r>
  <r>
    <d v="2020-07-30T00:00:00"/>
    <n v="45877479"/>
    <s v="Kanalas 20"/>
    <s v="Kanalas 20"/>
    <s v="CC0007"/>
    <n v="12"/>
    <n v="10.5"/>
    <n v="14.77"/>
    <n v="11.670000000000002"/>
    <n v="-3.0999999999999979"/>
    <s v="Rerate"/>
    <x v="0"/>
    <x v="0"/>
  </r>
  <r>
    <d v="2020-07-17T15:44:00"/>
    <n v="45916433"/>
    <s v="Kanalas 5"/>
    <s v="Kanalas 1"/>
    <s v="2K0812"/>
    <n v="7.5"/>
    <n v="7.5"/>
    <n v="6.77"/>
    <n v="8.17"/>
    <n v="1.4000000000000004"/>
    <s v="Upsell"/>
    <x v="1"/>
    <x v="3"/>
  </r>
  <r>
    <d v="2020-07-03T10:42:00"/>
    <n v="45759877"/>
    <s v="Kanalas 100"/>
    <s v="Kanalas 50"/>
    <s v="CC0006"/>
    <n v="12.5"/>
    <s v="12"/>
    <n v="19.27"/>
    <n v="17.170000000000002"/>
    <n v="-2.0999999999999979"/>
    <s v="Rerate"/>
    <x v="0"/>
    <x v="0"/>
  </r>
  <r>
    <d v="2020-07-30T00:00:00"/>
    <n v="45964512"/>
    <s v="Kanalas 50"/>
    <s v="Kanalas 50"/>
    <s v="2K0812"/>
    <n v="13.5"/>
    <n v="3.6"/>
    <n v="27.669999999999998"/>
    <n v="14.170000000000002"/>
    <n v="-13.499999999999996"/>
    <s v="Rerate"/>
    <x v="1"/>
    <x v="3"/>
  </r>
  <r>
    <d v="2020-07-11T18:01:00"/>
    <n v="45893894"/>
    <s v="Kanalas 10"/>
    <s v="Kanalas 1"/>
    <s v="2K0816"/>
    <n v="14.5"/>
    <n v="3.6"/>
    <n v="10.67"/>
    <n v="5.1700000000000017"/>
    <n v="-5.4999999999999982"/>
    <s v="Rerate"/>
    <x v="1"/>
    <x v="4"/>
  </r>
  <r>
    <d v="2020-07-30T00:00:00"/>
    <n v="15738805"/>
    <s v="Kanalas 5"/>
    <s v="Kanalas 5"/>
    <s v="2K0103"/>
    <n v="7.6"/>
    <n v="0"/>
    <n v="18.27"/>
    <n v="8.07"/>
    <n v="-10.199999999999999"/>
    <s v="Rerate"/>
    <x v="1"/>
    <x v="3"/>
  </r>
  <r>
    <d v="2020-07-11T13:31:00"/>
    <n v="21368317"/>
    <s v="Kanalas 50"/>
    <s v="Kanalas 10"/>
    <s v="2K0502"/>
    <n v="12.5"/>
    <s v="10"/>
    <n v="11.27"/>
    <n v="15.170000000000002"/>
    <n v="3.9000000000000021"/>
    <s v="Upsell"/>
    <x v="1"/>
    <x v="4"/>
  </r>
  <r>
    <d v="2020-07-30T00:00:00"/>
    <n v="19410856"/>
    <s v="Kanalas 1"/>
    <s v="Kanalas 1"/>
    <s v="CC0005"/>
    <n v="7.6"/>
    <n v="0"/>
    <n v="14.27"/>
    <n v="4.07"/>
    <n v="-10.199999999999999"/>
    <s v="Rerate"/>
    <x v="0"/>
    <x v="0"/>
  </r>
  <r>
    <d v="2020-07-29T18:13:00"/>
    <n v="45859079"/>
    <s v="Kanalas 30"/>
    <s v="Kanalas 5"/>
    <s v="2K0105"/>
    <n v="23.5"/>
    <n v="3.6"/>
    <n v="14.67"/>
    <n v="8.1700000000000017"/>
    <n v="-6.4999999999999982"/>
    <s v="Rerate"/>
    <x v="1"/>
    <x v="3"/>
  </r>
  <r>
    <d v="2020-07-09T10:04:00"/>
    <n v="45859079"/>
    <s v="Kanalas 5"/>
    <s v="Kanalas 1"/>
    <s v="2K0105"/>
    <n v="3.6"/>
    <n v="3.6"/>
    <n v="10.67"/>
    <n v="12.07"/>
    <n v="1.4000000000000004"/>
    <s v="Upsell"/>
    <x v="1"/>
    <x v="3"/>
  </r>
  <r>
    <d v="2020-07-01T17:01:00"/>
    <n v="4393850"/>
    <s v="Kanalas 50"/>
    <s v="Kanalas 20"/>
    <s v="2K0108"/>
    <n v="13"/>
    <n v="11.5"/>
    <n v="13.77"/>
    <n v="14.670000000000002"/>
    <n v="0.90000000000000213"/>
    <s v="Upsell"/>
    <x v="1"/>
    <x v="3"/>
  </r>
  <r>
    <d v="2020-07-24T09:07:00"/>
    <n v="41683753"/>
    <s v="Kanalas 20"/>
    <s v="Kanalas 50"/>
    <s v="TM0007"/>
    <n v="12.5"/>
    <n v="12.5"/>
    <n v="18.77"/>
    <n v="11.170000000000002"/>
    <n v="-7.5999999999999979"/>
    <s v="Rerate"/>
    <x v="2"/>
    <x v="0"/>
  </r>
  <r>
    <d v="2020-07-01T12:04:00"/>
    <n v="45818163"/>
    <s v="Kanalas 100"/>
    <s v="Kanalas 50"/>
    <s v="CC0004"/>
    <n v="12.5"/>
    <n v="3.6"/>
    <n v="27.669999999999998"/>
    <n v="17.170000000000002"/>
    <n v="-10.499999999999996"/>
    <s v="Rerate"/>
    <x v="0"/>
    <x v="0"/>
  </r>
  <r>
    <d v="2020-07-20T21:49:00"/>
    <n v="45678782"/>
    <s v="Kanalas 30"/>
    <s v="Kanalas 1"/>
    <s v="2K0211"/>
    <n v="23.5"/>
    <n v="3.6"/>
    <n v="10.67"/>
    <n v="8.1700000000000017"/>
    <n v="-2.4999999999999982"/>
    <s v="Rerate"/>
    <x v="1"/>
    <x v="2"/>
  </r>
  <r>
    <d v="2020-07-30T00:00:00"/>
    <n v="39054829"/>
    <s v="Kanalas 10"/>
    <s v="Kanalas 10"/>
    <s v="2K0211"/>
    <n v="13.5"/>
    <n v="0"/>
    <n v="21.27"/>
    <n v="6.1700000000000017"/>
    <n v="-15.099999999999998"/>
    <s v="Rerate"/>
    <x v="1"/>
    <x v="2"/>
  </r>
  <r>
    <d v="2020-07-25T15:05:00"/>
    <n v="39880520"/>
    <s v="Kanalas 1"/>
    <s v="Kanalas 10"/>
    <s v="2K0108"/>
    <n v="5.51"/>
    <n v="10.5"/>
    <n v="10.77"/>
    <n v="6.16"/>
    <n v="-4.6099999999999994"/>
    <s v="Rerate"/>
    <x v="1"/>
    <x v="3"/>
  </r>
  <r>
    <d v="2020-07-03T00:00:00"/>
    <n v="14238924"/>
    <s v="Kanalas 30"/>
    <s v="Kanalas 30"/>
    <s v="CC0005"/>
    <n v="11"/>
    <s v="12"/>
    <n v="21.270000000000003"/>
    <n v="20.67"/>
    <n v="-0.60000000000000142"/>
    <s v="Rerate"/>
    <x v="0"/>
    <x v="0"/>
  </r>
  <r>
    <d v="2020-07-02T10:49:00"/>
    <n v="45661110"/>
    <s v="Kanalas 10"/>
    <s v="Kanalas 1"/>
    <s v="2K060K"/>
    <n v="11.51"/>
    <n v="3.6"/>
    <n v="10.67"/>
    <n v="8.1600000000000019"/>
    <n v="-2.509999999999998"/>
    <s v="Rerate"/>
    <x v="1"/>
    <x v="5"/>
  </r>
  <r>
    <d v="2020-07-10T11:38:00"/>
    <n v="29752854"/>
    <s v="Kanalas 30"/>
    <s v="Kanalas 20"/>
    <s v="2K0K12"/>
    <n v="11"/>
    <n v="10.5"/>
    <n v="14.77"/>
    <n v="20.67"/>
    <n v="5.9000000000000021"/>
    <s v="Upsell"/>
    <x v="1"/>
    <x v="1"/>
  </r>
  <r>
    <d v="2020-07-08T15:49:00"/>
    <n v="43037832"/>
    <s v="Kanalas 5"/>
    <s v="Kanalas 50"/>
    <s v="TM0007"/>
    <n v="8.5"/>
    <s v="12"/>
    <n v="19.27"/>
    <n v="7.17"/>
    <n v="-12.1"/>
    <s v="Rerate"/>
    <x v="2"/>
    <x v="0"/>
  </r>
  <r>
    <d v="2020-07-25T14:36:00"/>
    <n v="45756407"/>
    <s v="Kanalas 30"/>
    <s v="Kanalas 10"/>
    <s v="CC0003"/>
    <n v="0"/>
    <n v="0"/>
    <n v="21.27"/>
    <n v="31.67"/>
    <n v="10.400000000000002"/>
    <s v="Upsell"/>
    <x v="0"/>
    <x v="0"/>
  </r>
  <r>
    <d v="2020-07-30T00:00:00"/>
    <n v="42535733"/>
    <s v="Kanalas 50"/>
    <s v="Kanalas 50"/>
    <s v="TM0002"/>
    <n v="13.5"/>
    <n v="13.5"/>
    <n v="17.77"/>
    <n v="14.170000000000002"/>
    <n v="-3.5999999999999979"/>
    <s v="Rerate"/>
    <x v="2"/>
    <x v="0"/>
  </r>
  <r>
    <d v="2020-07-09T15:44:00"/>
    <n v="41588950"/>
    <s v="Kanalas 50"/>
    <s v="Kanalas 10"/>
    <s v="CC0004"/>
    <n v="12.5"/>
    <n v="11.51"/>
    <n v="9.76"/>
    <n v="15.170000000000002"/>
    <n v="5.4100000000000019"/>
    <s v="Upsell"/>
    <x v="0"/>
    <x v="0"/>
  </r>
  <r>
    <d v="2020-07-18T12:24:00"/>
    <n v="45531572"/>
    <s v="Kanalas 10"/>
    <s v="Kanalas 20"/>
    <s v="TM0002"/>
    <n v="12.01"/>
    <s v="11"/>
    <n v="14.27"/>
    <n v="7.6600000000000019"/>
    <n v="-6.6099999999999977"/>
    <s v="Rerate"/>
    <x v="2"/>
    <x v="0"/>
  </r>
  <r>
    <d v="2020-07-02T11:04:00"/>
    <n v="45818196"/>
    <s v="Kanalas 50"/>
    <s v="Kanalas 20"/>
    <s v="CC0006"/>
    <n v="13"/>
    <n v="11.5"/>
    <n v="13.77"/>
    <n v="14.670000000000002"/>
    <n v="0.90000000000000213"/>
    <s v="Upsell"/>
    <x v="0"/>
    <x v="0"/>
  </r>
  <r>
    <d v="2020-07-30T00:00:00"/>
    <n v="36075429"/>
    <s v="Kanalas 30"/>
    <s v="Kanalas 30"/>
    <s v="TM0013"/>
    <n v="6"/>
    <s v="10"/>
    <n v="23.270000000000003"/>
    <n v="25.67"/>
    <n v="2.3999999999999986"/>
    <s v="Upsell"/>
    <x v="2"/>
    <x v="0"/>
  </r>
  <r>
    <d v="2020-07-30T00:00:00"/>
    <n v="18279765"/>
    <s v="Kanalas 100"/>
    <s v="Kanalas 100"/>
    <s v="TM0002"/>
    <n v="12"/>
    <n v="5.15"/>
    <n v="26.119999999999997"/>
    <n v="17.670000000000002"/>
    <n v="-8.4499999999999957"/>
    <s v="Rerate"/>
    <x v="2"/>
    <x v="0"/>
  </r>
  <r>
    <d v="2020-07-08T11:59:00"/>
    <n v="45829584"/>
    <s v="Kanalas 20"/>
    <s v="Kanalas 10"/>
    <s v="CC0003"/>
    <n v="12"/>
    <n v="10.5"/>
    <n v="10.77"/>
    <n v="11.670000000000002"/>
    <n v="0.90000000000000213"/>
    <s v="Upsell"/>
    <x v="0"/>
    <x v="0"/>
  </r>
  <r>
    <d v="2020-07-30T00:00:00"/>
    <n v="19410856"/>
    <s v="Kanalas 1"/>
    <s v="Kanalas 1"/>
    <s v="CC0005"/>
    <n v="7.6"/>
    <n v="0"/>
    <n v="14.27"/>
    <n v="4.07"/>
    <n v="-10.199999999999999"/>
    <s v="Rerate"/>
    <x v="0"/>
    <x v="0"/>
  </r>
  <r>
    <d v="2020-07-18T10:54:00"/>
    <n v="39973468"/>
    <s v="Kanalas 10"/>
    <s v="Kanalas 30"/>
    <s v="2K0K01"/>
    <n v="11"/>
    <s v="6"/>
    <n v="27.270000000000003"/>
    <n v="8.6700000000000017"/>
    <n v="-18.600000000000001"/>
    <s v="Rerate"/>
    <x v="1"/>
    <x v="1"/>
  </r>
  <r>
    <d v="2020-07-23T00:00:00"/>
    <n v="45341809"/>
    <s v="Kanalas 10"/>
    <s v="Kanalas 10"/>
    <s v="2K061K"/>
    <n v="12.01"/>
    <n v="10.5"/>
    <n v="10.77"/>
    <n v="7.6600000000000019"/>
    <n v="-3.1099999999999977"/>
    <s v="Rerate"/>
    <x v="1"/>
    <x v="5"/>
  </r>
  <r>
    <d v="2020-07-22T00:00:00"/>
    <n v="40005118"/>
    <s v="Kanalas 30"/>
    <s v="Kanalas 30"/>
    <s v="2K0703"/>
    <n v="16.510000000000002"/>
    <n v="9.5"/>
    <n v="23.770000000000003"/>
    <n v="15.16"/>
    <n v="-8.610000000000003"/>
    <s v="Rerate"/>
    <x v="1"/>
    <x v="1"/>
  </r>
  <r>
    <d v="2020-07-25T13:50:00"/>
    <n v="45952913"/>
    <s v="Kanalas 10"/>
    <s v="Kanalas 1"/>
    <s v="2K0816"/>
    <n v="14.5"/>
    <n v="3.6"/>
    <n v="10.67"/>
    <n v="5.1700000000000017"/>
    <n v="-5.4999999999999982"/>
    <s v="Rerate"/>
    <x v="1"/>
    <x v="4"/>
  </r>
  <r>
    <d v="2020-07-18T13:59:00"/>
    <n v="42915569"/>
    <s v="Kanalas 10"/>
    <s v="Kanalas 50"/>
    <s v="TM0007"/>
    <n v="11"/>
    <n v="13.5"/>
    <n v="17.77"/>
    <n v="8.6700000000000017"/>
    <n v="-9.0999999999999979"/>
    <s v="Rerate"/>
    <x v="2"/>
    <x v="0"/>
  </r>
  <r>
    <d v="2020-07-30T00:00:00"/>
    <n v="44504759"/>
    <s v="Kanalas 50"/>
    <s v="Kanalas 50"/>
    <s v="TM0007"/>
    <n v="12.5"/>
    <s v="12"/>
    <n v="19.27"/>
    <n v="15.170000000000002"/>
    <n v="-4.0999999999999979"/>
    <s v="Rerate"/>
    <x v="2"/>
    <x v="0"/>
  </r>
  <r>
    <d v="2020-07-30T00:00:00"/>
    <n v="41408436"/>
    <s v="Kanalas 50"/>
    <s v="Kanalas 50"/>
    <s v="TM0013"/>
    <n v="13.5"/>
    <s v="13"/>
    <n v="18.27"/>
    <n v="14.170000000000002"/>
    <n v="-4.0999999999999979"/>
    <s v="Rerate"/>
    <x v="2"/>
    <x v="0"/>
  </r>
  <r>
    <d v="2020-07-30T00:00:00"/>
    <n v="39330229"/>
    <s v="Kanalas 30"/>
    <s v="Kanalas 30"/>
    <s v="TM0002"/>
    <n v="9.5"/>
    <s v="14"/>
    <n v="19.270000000000003"/>
    <n v="22.17"/>
    <n v="2.8999999999999986"/>
    <s v="Upsell"/>
    <x v="2"/>
    <x v="0"/>
  </r>
  <r>
    <d v="2020-07-29T15:51:00"/>
    <n v="45813044"/>
    <s v="Kanalas 30"/>
    <s v="Kanalas 1"/>
    <s v="2K0220"/>
    <n v="23.5"/>
    <n v="3.6"/>
    <n v="10.67"/>
    <n v="8.1700000000000017"/>
    <n v="-2.4999999999999982"/>
    <s v="Rerate"/>
    <x v="1"/>
    <x v="2"/>
  </r>
  <r>
    <d v="2020-07-24T16:10:00"/>
    <n v="44789891"/>
    <s v="Kanalas 50"/>
    <s v="Kanalas 5"/>
    <s v="2K0815"/>
    <n v="12.5"/>
    <n v="8.5"/>
    <n v="9.77"/>
    <n v="15.170000000000002"/>
    <n v="5.4000000000000021"/>
    <s v="Upsell"/>
    <x v="1"/>
    <x v="4"/>
  </r>
  <r>
    <d v="2020-07-16T11:28:00"/>
    <n v="40852407"/>
    <s v="Kanalas 10"/>
    <s v="Kanalas 50"/>
    <s v="2K0802"/>
    <n v="11.51"/>
    <n v="12.5"/>
    <n v="18.77"/>
    <n v="8.1600000000000019"/>
    <n v="-10.609999999999998"/>
    <s v="Rerate"/>
    <x v="1"/>
    <x v="4"/>
  </r>
  <r>
    <d v="2020-07-12T15:51:00"/>
    <n v="27721122"/>
    <s v="Kanalas 50"/>
    <s v="Kanalas 20"/>
    <s v="CC0007"/>
    <n v="13.5"/>
    <n v="11.5"/>
    <n v="13.77"/>
    <n v="14.170000000000002"/>
    <n v="0.40000000000000213"/>
    <s v="Upsell"/>
    <x v="0"/>
    <x v="0"/>
  </r>
  <r>
    <d v="2020-07-03T09:11:00"/>
    <n v="42780644"/>
    <s v="Kanalas 10"/>
    <s v="Kanalas 100"/>
    <s v="2K0K12"/>
    <n v="11"/>
    <n v="12.5"/>
    <n v="18.77"/>
    <n v="8.6700000000000017"/>
    <n v="-10.099999999999998"/>
    <s v="Rerate"/>
    <x v="1"/>
    <x v="1"/>
  </r>
  <r>
    <d v="2020-07-30T00:00:00"/>
    <n v="40637652"/>
    <s v="Kanalas 20"/>
    <s v="Kanalas 20"/>
    <s v="TM0007"/>
    <n v="11"/>
    <s v="9"/>
    <n v="16.27"/>
    <n v="12.670000000000002"/>
    <n v="-3.5999999999999979"/>
    <s v="Rerate"/>
    <x v="2"/>
    <x v="0"/>
  </r>
  <r>
    <d v="2020-07-17T12:24:00"/>
    <n v="24019657"/>
    <s v="Kanalas 10"/>
    <s v="Kanalas 30"/>
    <s v="TM0002"/>
    <n v="11.51"/>
    <n v="15.5"/>
    <n v="17.770000000000003"/>
    <n v="8.1600000000000019"/>
    <n v="-9.6100000000000012"/>
    <s v="Rerate"/>
    <x v="2"/>
    <x v="0"/>
  </r>
  <r>
    <d v="2020-07-05T14:43:00"/>
    <n v="19760364"/>
    <s v="Kanalas 30"/>
    <s v="Kanalas 1"/>
    <s v="2K0K12"/>
    <n v="0"/>
    <n v="0"/>
    <n v="14.27"/>
    <n v="31.67"/>
    <n v="17.400000000000002"/>
    <s v="Upsell"/>
    <x v="1"/>
    <x v="1"/>
  </r>
  <r>
    <d v="2020-07-30T00:00:00"/>
    <n v="20400604"/>
    <s v="Kanalas 10"/>
    <s v="Kanalas 10"/>
    <s v="2K0K13"/>
    <n v="9.5"/>
    <n v="5.51"/>
    <n v="15.76"/>
    <n v="10.170000000000002"/>
    <n v="-5.5899999999999981"/>
    <s v="Rerate"/>
    <x v="1"/>
    <x v="1"/>
  </r>
  <r>
    <d v="2020-07-30T00:00:00"/>
    <n v="25026489"/>
    <s v="Kanalas 1"/>
    <s v="Kanalas 1"/>
    <s v="2K0602"/>
    <n v="0"/>
    <n v="0"/>
    <n v="14.27"/>
    <n v="11.67"/>
    <n v="-2.5999999999999996"/>
    <s v="Rerate"/>
    <x v="1"/>
    <x v="5"/>
  </r>
  <r>
    <d v="2020-07-30T00:00:00"/>
    <n v="42189636"/>
    <s v="Kanalas 50"/>
    <s v="Kanalas 50"/>
    <s v="TM0002"/>
    <n v="13.5"/>
    <s v="13"/>
    <n v="18.27"/>
    <n v="14.170000000000002"/>
    <n v="-4.0999999999999979"/>
    <s v="Rerate"/>
    <x v="2"/>
    <x v="0"/>
  </r>
  <r>
    <d v="2020-07-15T13:13:00"/>
    <n v="45750563"/>
    <s v="Kanalas 20"/>
    <s v="Kanalas 1"/>
    <s v="2K060K"/>
    <n v="11"/>
    <n v="3.6"/>
    <n v="10.67"/>
    <n v="12.670000000000002"/>
    <n v="2.0000000000000018"/>
    <s v="Upsell"/>
    <x v="1"/>
    <x v="5"/>
  </r>
  <r>
    <d v="2020-07-02T13:24:00"/>
    <n v="4756506"/>
    <s v="Kanalas 5"/>
    <s v="Kanalas 30"/>
    <s v="2K0103"/>
    <n v="3.6"/>
    <s v="12"/>
    <n v="21.270000000000003"/>
    <n v="12.07"/>
    <n v="-9.2000000000000028"/>
    <s v="Rerate"/>
    <x v="1"/>
    <x v="3"/>
  </r>
  <r>
    <d v="2020-07-15T13:56:00"/>
    <n v="45855809"/>
    <s v="Kanalas 50"/>
    <s v="Kanalas 10"/>
    <s v="CC0006"/>
    <n v="13.5"/>
    <n v="10.5"/>
    <n v="10.77"/>
    <n v="14.170000000000002"/>
    <n v="3.4000000000000021"/>
    <s v="Upsell"/>
    <x v="0"/>
    <x v="0"/>
  </r>
  <r>
    <d v="2020-07-30T00:00:00"/>
    <n v="41894914"/>
    <s v="Kanalas 100"/>
    <s v="Kanalas 100"/>
    <s v="TM0007"/>
    <n v="12"/>
    <s v="13"/>
    <n v="18.27"/>
    <n v="17.670000000000002"/>
    <n v="-0.59999999999999787"/>
    <s v="Rerate"/>
    <x v="2"/>
    <x v="0"/>
  </r>
  <r>
    <d v="2020-07-30T00:00:00"/>
    <n v="42693689"/>
    <s v="Kanalas 50"/>
    <s v="Kanalas 50"/>
    <s v="TM0007"/>
    <n v="13.5"/>
    <s v="13"/>
    <n v="18.27"/>
    <n v="14.170000000000002"/>
    <n v="-4.0999999999999979"/>
    <s v="Rerate"/>
    <x v="2"/>
    <x v="0"/>
  </r>
  <r>
    <d v="2020-07-30T00:00:00"/>
    <n v="11908156"/>
    <s v="Kanalas 30"/>
    <s v="Kanalas 30"/>
    <s v="TM0002"/>
    <n v="6"/>
    <s v="5"/>
    <n v="28.270000000000003"/>
    <n v="25.67"/>
    <n v="-2.6000000000000014"/>
    <s v="Rerate"/>
    <x v="2"/>
    <x v="0"/>
  </r>
  <r>
    <d v="2020-07-09T16:03:00"/>
    <n v="45841336"/>
    <s v="Kanalas 50"/>
    <s v="Kanalas 20"/>
    <s v="2K0815"/>
    <n v="13.5"/>
    <n v="11.5"/>
    <n v="13.77"/>
    <n v="14.170000000000002"/>
    <n v="0.40000000000000213"/>
    <s v="Upsell"/>
    <x v="1"/>
    <x v="4"/>
  </r>
  <r>
    <d v="2020-07-10T10:43:00"/>
    <n v="45460494"/>
    <s v="Kanalas 30"/>
    <s v="Kanalas 100"/>
    <s v="CC0007"/>
    <n v="12"/>
    <n v="11.5"/>
    <n v="19.77"/>
    <n v="19.670000000000002"/>
    <n v="-9.9999999999997868E-2"/>
    <s v="Rerate"/>
    <x v="0"/>
    <x v="0"/>
  </r>
  <r>
    <d v="2020-07-01T00:00:00"/>
    <n v="45830438"/>
    <s v="Kanalas 20"/>
    <s v="Kanalas 20"/>
    <s v="SAT001"/>
    <n v="14.01"/>
    <n v="0"/>
    <n v="25.27"/>
    <n v="9.6600000000000019"/>
    <n v="-15.609999999999998"/>
    <s v="Rerate"/>
    <x v="3"/>
    <x v="0"/>
  </r>
  <r>
    <d v="2020-07-12T15:36:00"/>
    <n v="45877137"/>
    <s v="Kanalas 30"/>
    <s v="Kanalas 10"/>
    <s v="2K070K"/>
    <n v="23.5"/>
    <n v="10.5"/>
    <n v="10.77"/>
    <n v="8.1700000000000017"/>
    <n v="-2.5999999999999979"/>
    <s v="Rerate"/>
    <x v="1"/>
    <x v="1"/>
  </r>
  <r>
    <d v="2020-07-30T00:00:00"/>
    <n v="21454472"/>
    <s v="Kanalas 30"/>
    <s v="Kanalas 30"/>
    <s v="2K0703"/>
    <n v="6"/>
    <s v="10"/>
    <n v="23.270000000000003"/>
    <n v="25.67"/>
    <n v="2.3999999999999986"/>
    <s v="Upsell"/>
    <x v="1"/>
    <x v="1"/>
  </r>
  <r>
    <d v="2020-07-23T13:15:00"/>
    <n v="45940278"/>
    <s v="Kanalas 20"/>
    <s v="Kanalas 1"/>
    <s v="2K0218"/>
    <n v="11"/>
    <n v="3.6"/>
    <n v="10.67"/>
    <n v="12.670000000000002"/>
    <n v="2.0000000000000018"/>
    <s v="Upsell"/>
    <x v="1"/>
    <x v="2"/>
  </r>
  <r>
    <d v="2020-07-29T08:27:00"/>
    <n v="45951486"/>
    <s v="Kanalas 50"/>
    <s v="Kanalas 20"/>
    <s v="CC0003"/>
    <n v="12.5"/>
    <n v="11.5"/>
    <n v="13.77"/>
    <n v="15.170000000000002"/>
    <n v="1.4000000000000021"/>
    <s v="Upsell"/>
    <x v="0"/>
    <x v="0"/>
  </r>
  <r>
    <d v="2020-07-31T00:00:00"/>
    <n v="42499547"/>
    <s v="Kanalas 20"/>
    <s v="Kanalas 10"/>
    <s v="CC0007"/>
    <n v="12"/>
    <n v="10.5"/>
    <n v="10.77"/>
    <n v="11.670000000000002"/>
    <n v="0.90000000000000213"/>
    <s v="Upsell"/>
    <x v="0"/>
    <x v="0"/>
  </r>
  <r>
    <d v="2020-07-28T18:12:00"/>
    <n v="38881163"/>
    <s v="Kanalas 50"/>
    <s v="Kanalas 20"/>
    <s v="2K0218"/>
    <n v="13.5"/>
    <n v="11.5"/>
    <n v="13.77"/>
    <n v="14.170000000000002"/>
    <n v="0.40000000000000213"/>
    <s v="Upsell"/>
    <x v="1"/>
    <x v="2"/>
  </r>
  <r>
    <d v="2020-07-29T00:00:00"/>
    <n v="29916021"/>
    <s v="Kanalas 30"/>
    <s v="Kanalas 30"/>
    <s v="TM0002"/>
    <n v="12"/>
    <s v="12"/>
    <n v="21.270000000000003"/>
    <n v="19.670000000000002"/>
    <n v="-1.6000000000000014"/>
    <s v="Rerate"/>
    <x v="2"/>
    <x v="0"/>
  </r>
  <r>
    <d v="2020-07-30T00:00:00"/>
    <n v="38828452"/>
    <s v="Kanalas 100"/>
    <s v="Kanalas 100"/>
    <s v="TM0013"/>
    <n v="13"/>
    <n v="6.15"/>
    <n v="25.119999999999997"/>
    <n v="16.670000000000002"/>
    <n v="-8.4499999999999957"/>
    <s v="Rerate"/>
    <x v="2"/>
    <x v="0"/>
  </r>
  <r>
    <d v="2020-07-30T00:00:00"/>
    <n v="40000977"/>
    <s v="Kanalas 20"/>
    <s v="Kanalas 20"/>
    <s v="2K0112"/>
    <n v="11"/>
    <n v="1.5"/>
    <n v="23.77"/>
    <n v="12.670000000000002"/>
    <n v="-11.099999999999998"/>
    <s v="Rerate"/>
    <x v="1"/>
    <x v="3"/>
  </r>
  <r>
    <d v="2020-07-30T00:00:00"/>
    <n v="44878821"/>
    <s v="Kanalas 50"/>
    <s v="Kanalas 50"/>
    <s v="2K0K12"/>
    <n v="13.5"/>
    <s v="11"/>
    <n v="20.27"/>
    <n v="14.170000000000002"/>
    <n v="-6.0999999999999979"/>
    <s v="Rerate"/>
    <x v="1"/>
    <x v="1"/>
  </r>
  <r>
    <d v="2020-07-22T14:26:00"/>
    <n v="44878821"/>
    <s v="Kanalas 20"/>
    <s v="Kanalas 1"/>
    <s v="2K0K12"/>
    <n v="11"/>
    <n v="3.6"/>
    <n v="10.67"/>
    <n v="12.670000000000002"/>
    <n v="2.0000000000000018"/>
    <s v="Upsell"/>
    <x v="1"/>
    <x v="1"/>
  </r>
  <r>
    <d v="2020-07-10T16:04:00"/>
    <n v="45747240"/>
    <s v="Kanalas 20"/>
    <s v="Kanalas 5"/>
    <s v="2K0816"/>
    <n v="11"/>
    <n v="3.6"/>
    <n v="14.67"/>
    <n v="12.670000000000002"/>
    <n v="-1.9999999999999982"/>
    <s v="Rerate"/>
    <x v="1"/>
    <x v="4"/>
  </r>
  <r>
    <d v="2020-07-25T17:16:00"/>
    <n v="40093142"/>
    <s v="Kanalas 5"/>
    <s v="Kanalas 30"/>
    <s v="2K0105"/>
    <n v="8.51"/>
    <n v="7.5"/>
    <n v="25.770000000000003"/>
    <n v="7.16"/>
    <n v="-18.610000000000003"/>
    <s v="Rerate"/>
    <x v="1"/>
    <x v="3"/>
  </r>
  <r>
    <d v="2020-07-23T08:29:00"/>
    <n v="45655485"/>
    <s v="Kanalas 30"/>
    <s v="Kanalas 1"/>
    <s v="CC0004"/>
    <n v="12"/>
    <n v="3.6"/>
    <n v="10.67"/>
    <n v="19.670000000000002"/>
    <n v="9.0000000000000018"/>
    <s v="Upsell"/>
    <x v="0"/>
    <x v="0"/>
  </r>
  <r>
    <d v="2020-07-05T14:47:00"/>
    <n v="39384665"/>
    <s v="Kanalas 50"/>
    <s v="Kanalas 20"/>
    <s v="2K0502"/>
    <n v="12.5"/>
    <n v="9.5"/>
    <n v="15.77"/>
    <n v="15.170000000000002"/>
    <n v="-0.59999999999999787"/>
    <s v="Rerate"/>
    <x v="1"/>
    <x v="4"/>
  </r>
  <r>
    <d v="2020-07-27T20:38:00"/>
    <n v="43192221"/>
    <s v="Kanalas 5"/>
    <s v="Kanalas 30"/>
    <s v="CC0005"/>
    <n v="3.6"/>
    <n v="3.6"/>
    <n v="29.67"/>
    <n v="12.07"/>
    <n v="-17.600000000000001"/>
    <s v="Rerate"/>
    <x v="0"/>
    <x v="0"/>
  </r>
  <r>
    <d v="2020-07-31T00:00:00"/>
    <n v="14673528"/>
    <s v="Kanalas 5"/>
    <s v="Kanalas 20"/>
    <s v="2K0703"/>
    <n v="8.51"/>
    <n v="11.5"/>
    <n v="13.77"/>
    <n v="7.16"/>
    <n v="-6.6099999999999994"/>
    <s v="Rerate"/>
    <x v="1"/>
    <x v="1"/>
  </r>
  <r>
    <d v="2020-07-30T00:00:00"/>
    <n v="39040896"/>
    <s v="Kanalas 10"/>
    <s v="Kanalas 10"/>
    <s v="2K0802"/>
    <n v="9.5"/>
    <s v="9"/>
    <n v="12.27"/>
    <n v="10.170000000000002"/>
    <n v="-2.0999999999999979"/>
    <s v="Rerate"/>
    <x v="1"/>
    <x v="4"/>
  </r>
  <r>
    <d v="2020-07-30T00:00:00"/>
    <n v="9421865"/>
    <s v="Kanalas 50"/>
    <s v="Kanalas 50"/>
    <s v="TM0007"/>
    <n v="12.5"/>
    <n v="13.5"/>
    <n v="17.77"/>
    <n v="15.170000000000002"/>
    <n v="-2.5999999999999979"/>
    <s v="Rerate"/>
    <x v="2"/>
    <x v="0"/>
  </r>
  <r>
    <d v="2020-07-15T12:54:00"/>
    <n v="45671616"/>
    <s v="Kanalas 50"/>
    <s v="Kanalas 5"/>
    <s v="2K0502"/>
    <n v="3.6"/>
    <n v="3.6"/>
    <n v="14.67"/>
    <n v="24.07"/>
    <n v="9.4"/>
    <s v="Upsell"/>
    <x v="1"/>
    <x v="4"/>
  </r>
  <r>
    <d v="2020-07-05T15:06:00"/>
    <n v="4388519"/>
    <s v="Kanalas 5"/>
    <s v="Kanalas 100"/>
    <s v="CC0005"/>
    <n v="3.6"/>
    <s v="12"/>
    <n v="19.27"/>
    <n v="12.07"/>
    <n v="-7.1999999999999993"/>
    <s v="Rerate"/>
    <x v="0"/>
    <x v="0"/>
  </r>
  <r>
    <d v="2020-07-13T14:28:00"/>
    <n v="6617690"/>
    <s v="Kanalas 10"/>
    <s v="Kanalas 5"/>
    <s v="2K0613"/>
    <n v="11.51"/>
    <n v="7.51"/>
    <n v="10.76"/>
    <n v="8.1600000000000019"/>
    <n v="-2.5999999999999979"/>
    <s v="Rerate"/>
    <x v="1"/>
    <x v="5"/>
  </r>
  <r>
    <d v="2020-07-03T13:44:00"/>
    <n v="45829368"/>
    <s v="Kanalas 30"/>
    <s v="Kanalas 5"/>
    <s v="2K061K"/>
    <n v="23.5"/>
    <n v="3.6"/>
    <n v="14.67"/>
    <n v="8.1700000000000017"/>
    <n v="-6.4999999999999982"/>
    <s v="Rerate"/>
    <x v="1"/>
    <x v="5"/>
  </r>
  <r>
    <d v="2020-07-30T00:00:00"/>
    <n v="28668851"/>
    <s v="Kanalas 10"/>
    <s v="Kanalas 10"/>
    <s v="TM0010"/>
    <n v="10.6"/>
    <n v="0"/>
    <n v="21.27"/>
    <n v="9.0700000000000021"/>
    <n v="-12.199999999999998"/>
    <s v="Rerate"/>
    <x v="2"/>
    <x v="0"/>
  </r>
  <r>
    <d v="2020-07-01T12:11:00"/>
    <n v="18222392"/>
    <s v="Kanalas 30"/>
    <s v="Kanalas 20"/>
    <s v="CC0006"/>
    <n v="12"/>
    <n v="11.5"/>
    <n v="13.77"/>
    <n v="19.670000000000002"/>
    <n v="5.9000000000000021"/>
    <s v="Upsell"/>
    <x v="0"/>
    <x v="0"/>
  </r>
  <r>
    <d v="2020-07-02T16:04:00"/>
    <n v="44547890"/>
    <s v="Kanalas 50"/>
    <s v="Kanalas 20"/>
    <s v="CC0004"/>
    <n v="13"/>
    <n v="9.5"/>
    <n v="15.77"/>
    <n v="14.670000000000002"/>
    <n v="-1.0999999999999979"/>
    <s v="Rerate"/>
    <x v="0"/>
    <x v="0"/>
  </r>
  <r>
    <d v="2020-07-30T00:00:00"/>
    <n v="41683134"/>
    <s v="Kanalas 30"/>
    <s v="Kanalas 30"/>
    <s v="TM0002"/>
    <n v="12"/>
    <s v="15"/>
    <n v="18.270000000000003"/>
    <n v="19.670000000000002"/>
    <n v="1.3999999999999986"/>
    <s v="Upsell"/>
    <x v="2"/>
    <x v="0"/>
  </r>
  <r>
    <d v="2020-07-30T00:00:00"/>
    <n v="45714070"/>
    <s v="Kanalas 5"/>
    <s v="Kanalas 5"/>
    <s v="2K0112"/>
    <n v="3.6"/>
    <n v="3.6"/>
    <n v="14.67"/>
    <n v="12.07"/>
    <n v="-2.5999999999999996"/>
    <s v="Rerate"/>
    <x v="1"/>
    <x v="3"/>
  </r>
  <r>
    <d v="2020-07-29T09:51:00"/>
    <n v="21803783"/>
    <s v="Kanalas 50"/>
    <s v="Kanalas 10"/>
    <s v="CC0005"/>
    <n v="13.5"/>
    <n v="10.5"/>
    <n v="10.77"/>
    <n v="14.170000000000002"/>
    <n v="3.4000000000000021"/>
    <s v="Upsell"/>
    <x v="0"/>
    <x v="0"/>
  </r>
  <r>
    <d v="2020-07-02T11:38:00"/>
    <n v="39942588"/>
    <s v="Kanalas 5"/>
    <s v="Kanalas 30"/>
    <s v="TM0002"/>
    <n v="3.6"/>
    <n v="3.6"/>
    <n v="29.67"/>
    <n v="12.07"/>
    <n v="-17.600000000000001"/>
    <s v="Rerate"/>
    <x v="2"/>
    <x v="0"/>
  </r>
  <r>
    <d v="2020-07-30T00:00:00"/>
    <n v="31515587"/>
    <s v="Kanalas 10"/>
    <s v="Kanalas 10"/>
    <s v="TM0010"/>
    <n v="10.6"/>
    <n v="7.5"/>
    <n v="13.77"/>
    <n v="9.0700000000000021"/>
    <n v="-4.6999999999999975"/>
    <s v="Rerate"/>
    <x v="2"/>
    <x v="0"/>
  </r>
  <r>
    <d v="2020-07-20T16:44:00"/>
    <n v="45652567"/>
    <s v="Kanalas 10"/>
    <s v="Kanalas 5"/>
    <s v="CC0003"/>
    <n v="10.5"/>
    <n v="9.5"/>
    <n v="8.77"/>
    <n v="9.1700000000000017"/>
    <n v="0.40000000000000213"/>
    <s v="Upsell"/>
    <x v="0"/>
    <x v="0"/>
  </r>
  <r>
    <d v="2020-07-30T00:00:00"/>
    <n v="42122898"/>
    <s v="Kanalas 5"/>
    <s v="Kanalas 5"/>
    <s v="CC0007"/>
    <n v="7.51"/>
    <s v="7"/>
    <n v="11.27"/>
    <n v="8.16"/>
    <n v="-3.1099999999999994"/>
    <s v="Rerate"/>
    <x v="0"/>
    <x v="0"/>
  </r>
  <r>
    <d v="2020-07-01T13:14:00"/>
    <n v="37911464"/>
    <s v="Kanalas 10"/>
    <s v="Kanalas 1"/>
    <s v="2K0802"/>
    <n v="10.5"/>
    <s v="6"/>
    <n v="8.27"/>
    <n v="9.1700000000000017"/>
    <n v="0.90000000000000213"/>
    <s v="Upsell"/>
    <x v="1"/>
    <x v="4"/>
  </r>
  <r>
    <d v="2020-07-30T00:00:00"/>
    <n v="42916049"/>
    <s v="Kanalas 50"/>
    <s v="Kanalas 50"/>
    <s v="2K0202"/>
    <n v="11.5"/>
    <n v="11.5"/>
    <n v="19.77"/>
    <n v="16.170000000000002"/>
    <n v="-3.5999999999999979"/>
    <s v="Rerate"/>
    <x v="1"/>
    <x v="2"/>
  </r>
  <r>
    <d v="2020-07-01T00:00:00"/>
    <n v="6843188"/>
    <s v="Kanalas 20"/>
    <s v="Kanalas 20"/>
    <s v="CC0004"/>
    <n v="10.5"/>
    <n v="9.5"/>
    <n v="15.77"/>
    <n v="13.170000000000002"/>
    <n v="-2.5999999999999979"/>
    <s v="Rerate"/>
    <x v="0"/>
    <x v="0"/>
  </r>
  <r>
    <d v="2020-07-30T00:00:00"/>
    <n v="42257196"/>
    <s v="Kanalas 30"/>
    <s v="Kanalas 30"/>
    <s v="TM0002"/>
    <n v="11"/>
    <s v="15"/>
    <n v="18.270000000000003"/>
    <n v="20.67"/>
    <n v="2.3999999999999986"/>
    <s v="Upsell"/>
    <x v="2"/>
    <x v="0"/>
  </r>
  <r>
    <d v="2020-07-30T00:00:00"/>
    <n v="33796792"/>
    <s v="Kanalas 30"/>
    <s v="Kanalas 30"/>
    <s v="2K0105"/>
    <n v="3.6"/>
    <s v="4"/>
    <n v="29.270000000000003"/>
    <n v="28.07"/>
    <n v="-1.2000000000000028"/>
    <s v="Rerate"/>
    <x v="1"/>
    <x v="3"/>
  </r>
  <r>
    <d v="2020-07-30T00:00:00"/>
    <n v="40254827"/>
    <s v="Kanalas 30"/>
    <s v="Kanalas 30"/>
    <s v="2K0220"/>
    <n v="6"/>
    <s v="5"/>
    <n v="28.270000000000003"/>
    <n v="25.67"/>
    <n v="-2.6000000000000014"/>
    <s v="Rerate"/>
    <x v="1"/>
    <x v="2"/>
  </r>
  <r>
    <d v="2020-07-30T00:00:00"/>
    <n v="15813934"/>
    <s v="Kanalas 30"/>
    <s v="Kanalas 30"/>
    <s v="TM0013"/>
    <n v="6"/>
    <s v="11"/>
    <n v="22.270000000000003"/>
    <n v="25.67"/>
    <n v="3.3999999999999986"/>
    <s v="Upsell"/>
    <x v="2"/>
    <x v="0"/>
  </r>
  <r>
    <d v="2020-07-30T00:00:00"/>
    <n v="45495734"/>
    <s v="Kanalas 30"/>
    <s v="Kanalas 30"/>
    <s v="CC0006"/>
    <n v="3.6"/>
    <s v="6"/>
    <n v="27.270000000000003"/>
    <n v="28.07"/>
    <n v="0.79999999999999716"/>
    <s v="Upsell"/>
    <x v="0"/>
    <x v="0"/>
  </r>
  <r>
    <d v="2020-07-30T00:00:00"/>
    <n v="43995419"/>
    <s v="Kanalas 30"/>
    <s v="Kanalas 30"/>
    <s v="CC0005"/>
    <n v="12"/>
    <n v="5.6"/>
    <n v="27.67"/>
    <n v="19.670000000000002"/>
    <n v="-8"/>
    <s v="Rerate"/>
    <x v="0"/>
    <x v="0"/>
  </r>
  <r>
    <d v="2020-07-30T00:00:00"/>
    <n v="43087906"/>
    <s v="Kanalas 30"/>
    <s v="Kanalas 30"/>
    <s v="2K081K"/>
    <n v="11"/>
    <n v="5.5"/>
    <n v="27.770000000000003"/>
    <n v="20.67"/>
    <n v="-7.1000000000000014"/>
    <s v="Rerate"/>
    <x v="1"/>
    <x v="4"/>
  </r>
  <r>
    <d v="2020-07-30T00:00:00"/>
    <n v="41554570"/>
    <s v="Kanalas 50"/>
    <s v="Kanalas 50"/>
    <s v="TM0007"/>
    <n v="12.5"/>
    <n v="6.5"/>
    <n v="24.77"/>
    <n v="15.170000000000002"/>
    <n v="-9.5999999999999979"/>
    <s v="Rerate"/>
    <x v="2"/>
    <x v="0"/>
  </r>
  <r>
    <d v="2020-07-31T00:00:00"/>
    <n v="45813262"/>
    <s v="Kanalas 20"/>
    <s v="Kanalas 5"/>
    <s v="2K050K"/>
    <n v="12"/>
    <n v="9.5"/>
    <n v="8.77"/>
    <n v="11.670000000000002"/>
    <n v="2.9000000000000021"/>
    <s v="Upsell"/>
    <x v="1"/>
    <x v="4"/>
  </r>
  <r>
    <d v="2020-07-04T15:01:00"/>
    <n v="45771541"/>
    <s v="Kanalas 20"/>
    <s v="Kanalas 5"/>
    <s v="2K0108"/>
    <n v="11"/>
    <n v="3.6"/>
    <n v="14.67"/>
    <n v="12.670000000000002"/>
    <n v="-1.9999999999999982"/>
    <s v="Rerate"/>
    <x v="1"/>
    <x v="3"/>
  </r>
  <r>
    <d v="2020-07-30T00:00:00"/>
    <n v="20359078"/>
    <s v="Kanalas 5"/>
    <s v="Kanalas 5"/>
    <s v="2K0K13"/>
    <n v="7.6"/>
    <n v="0"/>
    <n v="18.27"/>
    <n v="8.07"/>
    <n v="-10.199999999999999"/>
    <s v="Rerate"/>
    <x v="1"/>
    <x v="1"/>
  </r>
  <r>
    <d v="2020-07-30T00:00:00"/>
    <n v="9637371"/>
    <s v="Kanalas 30"/>
    <s v="Kanalas 30"/>
    <s v="2K0K01"/>
    <n v="23.5"/>
    <n v="3.6"/>
    <n v="29.67"/>
    <n v="8.1700000000000017"/>
    <n v="-21.5"/>
    <s v="Rerate"/>
    <x v="1"/>
    <x v="1"/>
  </r>
  <r>
    <d v="2020-07-11T09:23:00"/>
    <n v="38866713"/>
    <s v="Kanalas 30"/>
    <s v="Kanalas 100"/>
    <s v="TM0002"/>
    <n v="16.510000000000002"/>
    <n v="11.5"/>
    <n v="19.77"/>
    <n v="15.16"/>
    <n v="-4.6099999999999994"/>
    <s v="Rerate"/>
    <x v="2"/>
    <x v="0"/>
  </r>
  <r>
    <d v="2020-07-05T15:00:00"/>
    <n v="18439097"/>
    <s v="Kanalas 50"/>
    <s v="Kanalas 20"/>
    <s v="CC0004"/>
    <n v="13.5"/>
    <n v="10.5"/>
    <n v="14.77"/>
    <n v="14.170000000000002"/>
    <n v="-0.59999999999999787"/>
    <s v="Rerate"/>
    <x v="0"/>
    <x v="0"/>
  </r>
  <r>
    <d v="2020-07-01T00:00:00"/>
    <n v="18439097"/>
    <s v="Kanalas 20"/>
    <s v="Kanalas 20"/>
    <s v="CC0005"/>
    <n v="10.5"/>
    <s v="6"/>
    <n v="19.27"/>
    <n v="13.170000000000002"/>
    <n v="-6.0999999999999979"/>
    <s v="Rerate"/>
    <x v="0"/>
    <x v="0"/>
  </r>
  <r>
    <d v="2020-07-30T00:00:00"/>
    <n v="20832324"/>
    <s v="Kanalas 1"/>
    <s v="Kanalas 1"/>
    <s v="2K0K05"/>
    <n v="3.6"/>
    <s v="6"/>
    <n v="8.27"/>
    <n v="8.07"/>
    <n v="-0.19999999999999929"/>
    <s v="Rerate"/>
    <x v="1"/>
    <x v="1"/>
  </r>
  <r>
    <d v="2020-07-26T17:52:00"/>
    <n v="36497683"/>
    <s v="Kanalas 10"/>
    <s v="Kanalas 30"/>
    <s v="CC0005"/>
    <n v="11.51"/>
    <s v="11"/>
    <n v="22.270000000000003"/>
    <n v="8.1600000000000019"/>
    <n v="-14.110000000000001"/>
    <s v="Rerate"/>
    <x v="0"/>
    <x v="0"/>
  </r>
  <r>
    <d v="2020-07-08T10:15:00"/>
    <n v="45301155"/>
    <s v="Kanalas 30"/>
    <s v="Kanalas 50"/>
    <s v="CC0006"/>
    <n v="12"/>
    <s v="14"/>
    <n v="17.27"/>
    <n v="19.670000000000002"/>
    <n v="2.4000000000000021"/>
    <s v="Upsell"/>
    <x v="0"/>
    <x v="0"/>
  </r>
  <r>
    <d v="2020-07-03T00:00:00"/>
    <n v="21849407"/>
    <s v="Kanalas 30"/>
    <s v="Kanalas 30"/>
    <s v="2K0105"/>
    <n v="16.510000000000002"/>
    <s v="11"/>
    <n v="22.270000000000003"/>
    <n v="15.16"/>
    <n v="-7.110000000000003"/>
    <s v="Rerate"/>
    <x v="1"/>
    <x v="3"/>
  </r>
  <r>
    <d v="2020-07-24T15:20:00"/>
    <n v="40060013"/>
    <s v="Kanalas 30"/>
    <s v="Kanalas 100"/>
    <s v="2K0613"/>
    <n v="8.5"/>
    <n v="11.5"/>
    <n v="19.77"/>
    <n v="23.17"/>
    <n v="3.4000000000000021"/>
    <s v="Upsell"/>
    <x v="1"/>
    <x v="5"/>
  </r>
  <r>
    <d v="2020-07-30T00:00:00"/>
    <n v="19914067"/>
    <s v="Kanalas 5"/>
    <s v="Kanalas 5"/>
    <s v="CC0003"/>
    <n v="7.6"/>
    <n v="0"/>
    <n v="18.27"/>
    <n v="8.07"/>
    <n v="-10.199999999999999"/>
    <s v="Rerate"/>
    <x v="0"/>
    <x v="0"/>
  </r>
  <r>
    <d v="2020-07-30T00:00:00"/>
    <n v="13121478"/>
    <s v="Kanalas 1"/>
    <s v="Kanalas 1"/>
    <s v="CC0005"/>
    <n v="7.6"/>
    <n v="7.01"/>
    <n v="7.26"/>
    <n v="4.07"/>
    <n v="-3.1899999999999995"/>
    <s v="Rerate"/>
    <x v="0"/>
    <x v="0"/>
  </r>
  <r>
    <d v="2020-07-26T12:27:00"/>
    <n v="45953764"/>
    <s v="Kanalas 20"/>
    <s v="Kanalas 1"/>
    <s v="2K0108"/>
    <n v="11"/>
    <n v="3.6"/>
    <n v="10.67"/>
    <n v="12.670000000000002"/>
    <n v="2.0000000000000018"/>
    <s v="Upsell"/>
    <x v="1"/>
    <x v="3"/>
  </r>
  <r>
    <d v="2020-07-30T00:00:00"/>
    <n v="45566107"/>
    <s v="Kanalas 10"/>
    <s v="Kanalas 10"/>
    <s v="TM0007"/>
    <n v="10.5"/>
    <s v="9"/>
    <n v="12.27"/>
    <n v="9.1700000000000017"/>
    <n v="-3.0999999999999979"/>
    <s v="Rerate"/>
    <x v="2"/>
    <x v="0"/>
  </r>
  <r>
    <d v="2020-07-20T14:18:00"/>
    <n v="45912283"/>
    <s v="Kanalas 20"/>
    <s v="Kanalas 1"/>
    <s v="2K0812"/>
    <n v="11"/>
    <s v="5"/>
    <n v="9.27"/>
    <n v="12.670000000000002"/>
    <n v="3.4000000000000021"/>
    <s v="Upsell"/>
    <x v="1"/>
    <x v="3"/>
  </r>
  <r>
    <d v="2020-07-30T00:00:00"/>
    <n v="25927992"/>
    <s v="Kanalas 1"/>
    <s v="Kanalas 1"/>
    <s v="2K0613"/>
    <n v="7.6"/>
    <n v="0"/>
    <n v="14.27"/>
    <n v="4.07"/>
    <n v="-10.199999999999999"/>
    <s v="Rerate"/>
    <x v="1"/>
    <x v="5"/>
  </r>
  <r>
    <d v="2020-07-11T11:12:00"/>
    <n v="45502171"/>
    <s v="Kanalas 50"/>
    <s v="Kanalas 20"/>
    <s v="CC0003"/>
    <n v="13.5"/>
    <s v="11"/>
    <n v="14.27"/>
    <n v="14.170000000000002"/>
    <n v="-9.9999999999997868E-2"/>
    <s v="Rerate"/>
    <x v="0"/>
    <x v="0"/>
  </r>
  <r>
    <d v="2020-07-01T12:06:00"/>
    <n v="45482533"/>
    <s v="Kanalas 10"/>
    <s v="Kanalas 20"/>
    <s v="2K0802"/>
    <n v="11.51"/>
    <n v="10.5"/>
    <n v="14.77"/>
    <n v="8.1600000000000019"/>
    <n v="-6.6099999999999977"/>
    <s v="Rerate"/>
    <x v="1"/>
    <x v="4"/>
  </r>
  <r>
    <d v="2020-07-21T16:33:00"/>
    <n v="24409222"/>
    <s v="Kanalas 5"/>
    <s v="Kanalas 1"/>
    <s v="2K0105"/>
    <n v="3.6"/>
    <n v="3.6"/>
    <n v="10.67"/>
    <n v="12.07"/>
    <n v="1.4000000000000004"/>
    <s v="Upsell"/>
    <x v="1"/>
    <x v="3"/>
  </r>
  <r>
    <d v="2020-07-11T12:10:00"/>
    <n v="45819599"/>
    <s v="Kanalas 20"/>
    <s v="Kanalas 10"/>
    <s v="2K0612"/>
    <n v="11"/>
    <n v="9.5"/>
    <n v="11.77"/>
    <n v="12.670000000000002"/>
    <n v="0.90000000000000213"/>
    <s v="Upsell"/>
    <x v="1"/>
    <x v="5"/>
  </r>
  <r>
    <d v="2020-07-31T00:00:00"/>
    <n v="4604994"/>
    <s v="Kanalas 50"/>
    <s v="Kanalas 5"/>
    <s v="CC0007"/>
    <n v="13.5"/>
    <s v="9"/>
    <n v="9.27"/>
    <n v="14.170000000000002"/>
    <n v="4.9000000000000021"/>
    <s v="Upsell"/>
    <x v="0"/>
    <x v="0"/>
  </r>
  <r>
    <d v="2020-07-30T00:00:00"/>
    <n v="44876321"/>
    <s v="Kanalas 50"/>
    <s v="Kanalas 50"/>
    <s v="TM0007"/>
    <n v="12.5"/>
    <s v="12"/>
    <n v="19.27"/>
    <n v="15.170000000000002"/>
    <n v="-4.0999999999999979"/>
    <s v="Rerate"/>
    <x v="2"/>
    <x v="0"/>
  </r>
  <r>
    <d v="2020-07-08T18:09:00"/>
    <n v="42499457"/>
    <s v="Kanalas 10"/>
    <s v="Kanalas 5"/>
    <s v="CC0006"/>
    <n v="11.51"/>
    <n v="7.51"/>
    <n v="10.76"/>
    <n v="8.1600000000000019"/>
    <n v="-2.5999999999999979"/>
    <s v="Rerate"/>
    <x v="0"/>
    <x v="0"/>
  </r>
  <r>
    <d v="2020-07-20T13:41:00"/>
    <n v="45565298"/>
    <s v="Kanalas 100"/>
    <s v="Kanalas 20"/>
    <s v="2K0105"/>
    <n v="13"/>
    <n v="11.5"/>
    <n v="13.77"/>
    <n v="16.670000000000002"/>
    <n v="2.9000000000000021"/>
    <s v="Upsell"/>
    <x v="1"/>
    <x v="3"/>
  </r>
  <r>
    <d v="2020-07-30T00:00:00"/>
    <n v="41798523"/>
    <s v="Kanalas 20"/>
    <s v="Kanalas 20"/>
    <s v="TM0002"/>
    <n v="11"/>
    <n v="13.5"/>
    <n v="11.77"/>
    <n v="12.670000000000002"/>
    <n v="0.90000000000000213"/>
    <s v="Upsell"/>
    <x v="2"/>
    <x v="0"/>
  </r>
  <r>
    <d v="2020-07-30T00:00:00"/>
    <n v="20424440"/>
    <s v="Kanalas 100"/>
    <s v="Kanalas 100"/>
    <s v="TM0007"/>
    <n v="13"/>
    <s v="11"/>
    <n v="20.27"/>
    <n v="16.670000000000002"/>
    <n v="-3.5999999999999979"/>
    <s v="Rerate"/>
    <x v="2"/>
    <x v="0"/>
  </r>
  <r>
    <d v="2020-07-05T15:59:00"/>
    <n v="45748035"/>
    <s v="Kanalas 20"/>
    <s v="Kanalas 1"/>
    <s v="2K0218"/>
    <n v="11"/>
    <n v="3.6"/>
    <n v="10.67"/>
    <n v="12.670000000000002"/>
    <n v="2.0000000000000018"/>
    <s v="Upsell"/>
    <x v="1"/>
    <x v="2"/>
  </r>
  <r>
    <d v="2020-07-03T00:00:00"/>
    <n v="45816455"/>
    <s v="Kanalas 1"/>
    <s v="Kanalas 1"/>
    <s v="2K0108"/>
    <n v="5.51"/>
    <n v="3.6"/>
    <n v="10.67"/>
    <n v="6.16"/>
    <n v="-4.51"/>
    <s v="Rerate"/>
    <x v="1"/>
    <x v="3"/>
  </r>
  <r>
    <d v="2020-07-30T00:00:00"/>
    <n v="42768679"/>
    <s v="Kanalas 50"/>
    <s v="Kanalas 50"/>
    <s v="TM0007"/>
    <n v="13.5"/>
    <s v="12"/>
    <n v="19.27"/>
    <n v="14.170000000000002"/>
    <n v="-5.0999999999999979"/>
    <s v="Rerate"/>
    <x v="2"/>
    <x v="0"/>
  </r>
  <r>
    <d v="2020-07-30T00:00:00"/>
    <n v="19836773"/>
    <s v="Kanalas 5"/>
    <s v="Kanalas 5"/>
    <s v="CC0005"/>
    <n v="7.6"/>
    <n v="0"/>
    <n v="18.27"/>
    <n v="8.07"/>
    <n v="-10.199999999999999"/>
    <s v="Rerate"/>
    <x v="0"/>
    <x v="0"/>
  </r>
  <r>
    <d v="2020-07-07T09:59:00"/>
    <n v="4727491"/>
    <s v="Kanalas 1"/>
    <s v="Kanalas 1"/>
    <s v="CC0007"/>
    <n v="7.6"/>
    <n v="5.5"/>
    <n v="8.77"/>
    <n v="4.07"/>
    <n v="-4.6999999999999993"/>
    <s v="Rerate"/>
    <x v="0"/>
    <x v="0"/>
  </r>
  <r>
    <d v="2020-07-30T00:00:00"/>
    <n v="20456931"/>
    <s v="Kanalas 30"/>
    <s v="Kanalas 30"/>
    <s v="2K0606"/>
    <n v="3.6"/>
    <s v="6"/>
    <n v="27.270000000000003"/>
    <n v="28.07"/>
    <n v="0.79999999999999716"/>
    <s v="Upsell"/>
    <x v="1"/>
    <x v="5"/>
  </r>
  <r>
    <d v="2020-07-30T00:00:00"/>
    <n v="30643862"/>
    <s v="Kanalas 30"/>
    <s v="Kanalas 30"/>
    <s v="2K0111"/>
    <n v="11"/>
    <s v="7"/>
    <n v="26.270000000000003"/>
    <n v="20.67"/>
    <n v="-5.6000000000000014"/>
    <s v="Rerate"/>
    <x v="1"/>
    <x v="3"/>
  </r>
  <r>
    <d v="2020-07-30T00:00:00"/>
    <n v="43034536"/>
    <s v="Kanalas 10"/>
    <s v="Kanalas 10"/>
    <s v="TM0007"/>
    <n v="10.5"/>
    <s v="13"/>
    <n v="8.27"/>
    <n v="9.1700000000000017"/>
    <n v="0.90000000000000213"/>
    <s v="Upsell"/>
    <x v="2"/>
    <x v="0"/>
  </r>
  <r>
    <d v="2020-07-04T09:25:00"/>
    <n v="25845428"/>
    <s v="Kanalas 20"/>
    <s v="Kanalas 1"/>
    <s v="2K0K01"/>
    <n v="11"/>
    <n v="3.6"/>
    <n v="10.67"/>
    <n v="12.670000000000002"/>
    <n v="2.0000000000000018"/>
    <s v="Upsell"/>
    <x v="1"/>
    <x v="1"/>
  </r>
  <r>
    <d v="2020-07-23T13:02:00"/>
    <n v="45409137"/>
    <s v="Kanalas 30"/>
    <s v="Kanalas 20"/>
    <s v="2K0K05"/>
    <n v="23.5"/>
    <n v="12.5"/>
    <n v="12.77"/>
    <n v="8.1700000000000017"/>
    <n v="-4.5999999999999979"/>
    <s v="Rerate"/>
    <x v="1"/>
    <x v="1"/>
  </r>
  <r>
    <d v="2020-07-12T10:52:00"/>
    <n v="6081477"/>
    <s v="Kanalas 10"/>
    <s v="Kanalas 5"/>
    <s v="TM0010"/>
    <n v="11.51"/>
    <n v="7.6"/>
    <n v="10.67"/>
    <n v="8.1600000000000019"/>
    <n v="-2.509999999999998"/>
    <s v="Rerate"/>
    <x v="2"/>
    <x v="0"/>
  </r>
  <r>
    <d v="2020-07-30T00:00:00"/>
    <n v="42352737"/>
    <s v="Kanalas 50"/>
    <s v="Kanalas 50"/>
    <s v="2K0K11"/>
    <n v="12.5"/>
    <n v="11.5"/>
    <n v="19.77"/>
    <n v="15.170000000000002"/>
    <n v="-4.5999999999999979"/>
    <s v="Rerate"/>
    <x v="1"/>
    <x v="1"/>
  </r>
  <r>
    <d v="2020-07-18T00:00:00"/>
    <n v="45227141"/>
    <s v="Kanalas 10"/>
    <s v="Kanalas 10"/>
    <s v="TM0010"/>
    <n v="12.01"/>
    <s v="11"/>
    <n v="10.27"/>
    <n v="7.6600000000000019"/>
    <n v="-2.6099999999999977"/>
    <s v="Rerate"/>
    <x v="2"/>
    <x v="0"/>
  </r>
  <r>
    <d v="2020-07-24T09:17:00"/>
    <n v="21066017"/>
    <s v="Kanalas 5"/>
    <s v="Kanalas 10"/>
    <s v="CC0005"/>
    <n v="8.51"/>
    <n v="10.5"/>
    <n v="10.77"/>
    <n v="7.16"/>
    <n v="-3.6099999999999994"/>
    <s v="Rerate"/>
    <x v="0"/>
    <x v="0"/>
  </r>
  <r>
    <d v="2020-07-30T00:00:00"/>
    <n v="20089353"/>
    <s v="Kanalas 10"/>
    <s v="Kanalas 10"/>
    <s v="CC0003"/>
    <n v="11"/>
    <n v="0"/>
    <n v="21.27"/>
    <n v="8.6700000000000017"/>
    <n v="-12.599999999999998"/>
    <s v="Rerate"/>
    <x v="0"/>
    <x v="0"/>
  </r>
  <r>
    <d v="2020-07-03T11:49:00"/>
    <n v="9198566"/>
    <s v="Kanalas 50"/>
    <s v="Kanalas 20"/>
    <s v="2K050K"/>
    <n v="12"/>
    <n v="11.5"/>
    <n v="13.77"/>
    <n v="15.670000000000002"/>
    <n v="1.9000000000000021"/>
    <s v="Upsell"/>
    <x v="1"/>
    <x v="4"/>
  </r>
  <r>
    <d v="2020-07-30T00:00:00"/>
    <n v="42539471"/>
    <s v="Kanalas 30"/>
    <s v="Kanalas 30"/>
    <s v="TM0007"/>
    <n v="8.5"/>
    <s v="12"/>
    <n v="21.270000000000003"/>
    <n v="23.17"/>
    <n v="1.8999999999999986"/>
    <s v="Upsell"/>
    <x v="2"/>
    <x v="0"/>
  </r>
  <r>
    <d v="2020-07-30T00:00:00"/>
    <n v="42815421"/>
    <s v="Kanalas 50"/>
    <s v="Kanalas 50"/>
    <s v="TM0007"/>
    <n v="12.5"/>
    <n v="11.5"/>
    <n v="19.77"/>
    <n v="15.170000000000002"/>
    <n v="-4.5999999999999979"/>
    <s v="Rerate"/>
    <x v="2"/>
    <x v="0"/>
  </r>
  <r>
    <d v="2020-07-30T00:00:00"/>
    <n v="41408500"/>
    <s v="Kanalas 10"/>
    <s v="Kanalas 10"/>
    <s v="2K021K"/>
    <n v="10.6"/>
    <s v="10"/>
    <n v="11.27"/>
    <n v="9.0700000000000021"/>
    <n v="-2.1999999999999975"/>
    <s v="Rerate"/>
    <x v="1"/>
    <x v="2"/>
  </r>
  <r>
    <d v="2020-07-23T20:48:00"/>
    <n v="35400402"/>
    <s v="Kanalas 10"/>
    <s v="Kanalas 100"/>
    <s v="2K0802"/>
    <n v="6.5"/>
    <n v="11.5"/>
    <n v="19.77"/>
    <n v="13.170000000000002"/>
    <n v="-6.5999999999999979"/>
    <s v="Rerate"/>
    <x v="1"/>
    <x v="4"/>
  </r>
  <r>
    <d v="2020-07-30T00:00:00"/>
    <n v="20874103"/>
    <s v="Kanalas 20"/>
    <s v="Kanalas 20"/>
    <s v="CC0004"/>
    <n v="12"/>
    <n v="9.5"/>
    <n v="15.77"/>
    <n v="11.670000000000002"/>
    <n v="-4.0999999999999979"/>
    <s v="Rerate"/>
    <x v="0"/>
    <x v="0"/>
  </r>
  <r>
    <d v="2020-07-30T00:00:00"/>
    <n v="45620119"/>
    <s v="Kanalas 50"/>
    <s v="Kanalas 50"/>
    <s v="2K0105"/>
    <n v="12.5"/>
    <n v="1.5"/>
    <n v="29.77"/>
    <n v="15.170000000000002"/>
    <n v="-14.599999999999998"/>
    <s v="Rerate"/>
    <x v="1"/>
    <x v="3"/>
  </r>
  <r>
    <d v="2020-07-30T00:00:00"/>
    <n v="39962137"/>
    <s v="Kanalas 30"/>
    <s v="Kanalas 30"/>
    <s v="CC0005"/>
    <n v="8.5"/>
    <s v="7"/>
    <n v="26.270000000000003"/>
    <n v="23.17"/>
    <n v="-3.1000000000000014"/>
    <s v="Rerate"/>
    <x v="0"/>
    <x v="0"/>
  </r>
  <r>
    <d v="2020-07-30T00:00:00"/>
    <n v="41379993"/>
    <s v="Kanalas 50"/>
    <s v="Kanalas 50"/>
    <s v="TM0007"/>
    <n v="13.5"/>
    <s v="8"/>
    <n v="23.27"/>
    <n v="14.170000000000002"/>
    <n v="-9.0999999999999979"/>
    <s v="Rerate"/>
    <x v="2"/>
    <x v="0"/>
  </r>
  <r>
    <d v="2020-07-08T11:48:00"/>
    <n v="45765788"/>
    <s v="Kanalas 30"/>
    <s v="Kanalas 10"/>
    <s v="CC0005"/>
    <n v="23.5"/>
    <n v="11.5"/>
    <n v="9.77"/>
    <n v="8.1700000000000017"/>
    <n v="-1.5999999999999979"/>
    <s v="Rerate"/>
    <x v="0"/>
    <x v="0"/>
  </r>
  <r>
    <d v="2020-07-30T00:00:00"/>
    <n v="35693150"/>
    <s v="Kanalas 30"/>
    <s v="Kanalas 30"/>
    <s v="TM0007"/>
    <n v="11"/>
    <n v="3.5"/>
    <n v="29.770000000000003"/>
    <n v="20.67"/>
    <n v="-9.1000000000000014"/>
    <s v="Rerate"/>
    <x v="2"/>
    <x v="0"/>
  </r>
  <r>
    <d v="2020-07-20T11:44:00"/>
    <n v="45740359"/>
    <s v="Kanalas 20"/>
    <s v="Kanalas 10"/>
    <s v="2K0K12"/>
    <n v="10"/>
    <n v="11.5"/>
    <n v="9.77"/>
    <n v="13.670000000000002"/>
    <n v="3.9000000000000021"/>
    <s v="Upsell"/>
    <x v="1"/>
    <x v="1"/>
  </r>
  <r>
    <d v="2020-07-12T15:49:00"/>
    <n v="45882919"/>
    <s v="Kanalas 20"/>
    <s v="Kanalas 1"/>
    <s v="2K0613"/>
    <n v="11"/>
    <n v="7.6"/>
    <n v="6.67"/>
    <n v="12.670000000000002"/>
    <n v="6.0000000000000018"/>
    <s v="Upsell"/>
    <x v="1"/>
    <x v="5"/>
  </r>
  <r>
    <d v="2020-07-04T14:01:00"/>
    <n v="45670326"/>
    <s v="Kanalas 30"/>
    <s v="Kanalas 1"/>
    <s v="2K0502"/>
    <n v="23.5"/>
    <s v="5"/>
    <n v="9.27"/>
    <n v="8.1700000000000017"/>
    <n v="-1.0999999999999979"/>
    <s v="Rerate"/>
    <x v="1"/>
    <x v="4"/>
  </r>
  <r>
    <d v="2020-07-16T13:59:00"/>
    <n v="45751707"/>
    <s v="Kanalas 30"/>
    <s v="Kanalas 20"/>
    <s v="2K0111"/>
    <n v="16.510000000000002"/>
    <n v="3.6"/>
    <n v="21.669999999999998"/>
    <n v="15.16"/>
    <n v="-6.509999999999998"/>
    <s v="Rerate"/>
    <x v="1"/>
    <x v="3"/>
  </r>
  <r>
    <d v="2020-07-11T09:41:00"/>
    <n v="35868774"/>
    <s v="Kanalas 20"/>
    <s v="Kanalas 50"/>
    <s v="CC0006"/>
    <n v="12.5"/>
    <n v="13.5"/>
    <n v="17.77"/>
    <n v="11.170000000000002"/>
    <n v="-6.5999999999999979"/>
    <s v="Rerate"/>
    <x v="0"/>
    <x v="0"/>
  </r>
  <r>
    <d v="2020-07-23T00:00:00"/>
    <n v="38151894"/>
    <s v="Kanalas 30"/>
    <s v="Kanalas 30"/>
    <s v="2K0111"/>
    <n v="16.510000000000002"/>
    <n v="8.5"/>
    <n v="24.770000000000003"/>
    <n v="15.16"/>
    <n v="-9.610000000000003"/>
    <s v="Rerate"/>
    <x v="1"/>
    <x v="3"/>
  </r>
  <r>
    <d v="2020-07-30T00:00:00"/>
    <n v="7840540"/>
    <s v="Kanalas 30"/>
    <s v="Kanalas 30"/>
    <s v="2K070K"/>
    <n v="12"/>
    <s v="10"/>
    <n v="23.270000000000003"/>
    <n v="19.670000000000002"/>
    <n v="-3.6000000000000014"/>
    <s v="Rerate"/>
    <x v="1"/>
    <x v="1"/>
  </r>
  <r>
    <d v="2020-07-15T11:42:00"/>
    <n v="45723100"/>
    <s v="Kanalas 10"/>
    <s v="Kanalas 5"/>
    <s v="2K0609"/>
    <n v="10.5"/>
    <n v="9.5"/>
    <n v="8.77"/>
    <n v="9.1700000000000017"/>
    <n v="0.40000000000000213"/>
    <s v="Upsell"/>
    <x v="1"/>
    <x v="5"/>
  </r>
  <r>
    <d v="2020-07-24T20:08:00"/>
    <n v="45824525"/>
    <s v="Kanalas 50"/>
    <s v="Kanalas 10"/>
    <s v="CC0003"/>
    <n v="12.5"/>
    <n v="9.5"/>
    <n v="11.77"/>
    <n v="15.170000000000002"/>
    <n v="3.4000000000000021"/>
    <s v="Upsell"/>
    <x v="0"/>
    <x v="0"/>
  </r>
  <r>
    <d v="2020-07-30T00:00:00"/>
    <n v="4476688"/>
    <s v="Kanalas 20"/>
    <s v="Kanalas 20"/>
    <s v="TM0007"/>
    <n v="11"/>
    <n v="7.5"/>
    <n v="17.77"/>
    <n v="12.670000000000002"/>
    <n v="-5.0999999999999979"/>
    <s v="Rerate"/>
    <x v="2"/>
    <x v="0"/>
  </r>
  <r>
    <d v="2020-07-30T00:00:00"/>
    <n v="18486091"/>
    <s v="Kanalas 30"/>
    <s v="Kanalas 30"/>
    <s v="CC0007"/>
    <n v="3.6"/>
    <s v="5"/>
    <n v="28.270000000000003"/>
    <n v="28.07"/>
    <n v="-0.20000000000000284"/>
    <s v="Rerate"/>
    <x v="0"/>
    <x v="0"/>
  </r>
  <r>
    <d v="2020-07-24T00:00:00"/>
    <n v="40434211"/>
    <s v="Kanalas 30"/>
    <s v="Kanalas 30"/>
    <s v="TM0007"/>
    <n v="9.5"/>
    <n v="9.5"/>
    <n v="23.770000000000003"/>
    <n v="22.17"/>
    <n v="-1.6000000000000014"/>
    <s v="Rerate"/>
    <x v="2"/>
    <x v="0"/>
  </r>
  <r>
    <d v="2020-07-30T00:00:00"/>
    <n v="41287574"/>
    <s v="Kanalas 30"/>
    <s v="Kanalas 30"/>
    <s v="TM0002"/>
    <n v="12"/>
    <n v="15.5"/>
    <n v="17.770000000000003"/>
    <n v="19.670000000000002"/>
    <n v="1.8999999999999986"/>
    <s v="Upsell"/>
    <x v="2"/>
    <x v="0"/>
  </r>
  <r>
    <d v="2020-07-11T11:58:00"/>
    <n v="29936777"/>
    <s v="Kanalas 5"/>
    <s v="Kanalas 30"/>
    <s v="TM0007"/>
    <n v="3.6"/>
    <s v="11"/>
    <n v="22.270000000000003"/>
    <n v="12.07"/>
    <n v="-10.200000000000003"/>
    <s v="Rerate"/>
    <x v="2"/>
    <x v="0"/>
  </r>
  <r>
    <d v="2020-07-24T14:31:00"/>
    <n v="40559333"/>
    <s v="Kanalas 5"/>
    <s v="Kanalas 30"/>
    <s v="CC0007"/>
    <n v="3.6"/>
    <n v="8.5"/>
    <n v="24.770000000000003"/>
    <n v="12.07"/>
    <n v="-12.700000000000003"/>
    <s v="Rerate"/>
    <x v="0"/>
    <x v="0"/>
  </r>
  <r>
    <d v="2020-07-24T10:37:00"/>
    <n v="45593642"/>
    <s v="Kanalas 30"/>
    <s v="Kanalas 100"/>
    <s v="CC0007"/>
    <n v="9.5"/>
    <n v="11.5"/>
    <n v="19.77"/>
    <n v="22.17"/>
    <n v="2.4000000000000021"/>
    <s v="Upsell"/>
    <x v="0"/>
    <x v="0"/>
  </r>
  <r>
    <d v="2020-07-22T12:05:00"/>
    <n v="45858628"/>
    <s v="Kanalas 20"/>
    <s v="Kanalas 10"/>
    <s v="CC0006"/>
    <n v="12"/>
    <n v="12.01"/>
    <n v="9.26"/>
    <n v="11.670000000000002"/>
    <n v="2.4100000000000019"/>
    <s v="Upsell"/>
    <x v="0"/>
    <x v="0"/>
  </r>
  <r>
    <d v="2020-07-23T14:46:00"/>
    <n v="45609773"/>
    <s v="Kanalas 50"/>
    <s v="Kanalas 20"/>
    <s v="TM0007"/>
    <n v="13.5"/>
    <n v="11.5"/>
    <n v="13.77"/>
    <n v="14.170000000000002"/>
    <n v="0.40000000000000213"/>
    <s v="Upsell"/>
    <x v="2"/>
    <x v="0"/>
  </r>
  <r>
    <d v="2020-07-12T17:27:00"/>
    <n v="20645278"/>
    <s v="Kanalas 20"/>
    <s v="Kanalas 5"/>
    <s v="CC0004"/>
    <n v="10"/>
    <s v="8"/>
    <n v="10.27"/>
    <n v="13.670000000000002"/>
    <n v="3.4000000000000021"/>
    <s v="Upsell"/>
    <x v="0"/>
    <x v="0"/>
  </r>
  <r>
    <d v="2020-07-25T10:43:00"/>
    <n v="45789611"/>
    <s v="Kanalas 20"/>
    <s v="Kanalas 30"/>
    <s v="TM0010"/>
    <n v="14.01"/>
    <s v="12"/>
    <n v="21.270000000000003"/>
    <n v="9.6600000000000019"/>
    <n v="-11.610000000000001"/>
    <s v="Rerate"/>
    <x v="2"/>
    <x v="0"/>
  </r>
  <r>
    <d v="2020-07-22T11:33:00"/>
    <n v="37082385"/>
    <s v="Kanalas 1"/>
    <s v="Kanalas 5"/>
    <s v="2K0K05"/>
    <n v="7"/>
    <n v="0"/>
    <n v="18.27"/>
    <n v="4.67"/>
    <n v="-13.6"/>
    <s v="Rerate"/>
    <x v="1"/>
    <x v="1"/>
  </r>
  <r>
    <d v="2020-07-04T11:57:00"/>
    <n v="37006212"/>
    <s v="Kanalas 1"/>
    <s v="Kanalas 30"/>
    <s v="CC0005"/>
    <n v="7"/>
    <n v="15.5"/>
    <n v="17.770000000000003"/>
    <n v="4.67"/>
    <n v="-13.100000000000003"/>
    <s v="Rerate"/>
    <x v="0"/>
    <x v="0"/>
  </r>
  <r>
    <d v="2020-07-20T14:11:00"/>
    <n v="36071562"/>
    <s v="Kanalas 100"/>
    <s v="Kanalas 5"/>
    <s v="2K0K05"/>
    <n v="12"/>
    <n v="3.6"/>
    <n v="14.67"/>
    <n v="17.670000000000002"/>
    <n v="3.0000000000000018"/>
    <s v="Upsell"/>
    <x v="1"/>
    <x v="1"/>
  </r>
  <r>
    <d v="2020-07-18T09:59:00"/>
    <n v="45415016"/>
    <s v="Kanalas 100"/>
    <s v="Kanalas 20"/>
    <s v="2K0612"/>
    <n v="12"/>
    <n v="11.5"/>
    <n v="13.77"/>
    <n v="17.670000000000002"/>
    <n v="3.9000000000000021"/>
    <s v="Upsell"/>
    <x v="1"/>
    <x v="5"/>
  </r>
  <r>
    <d v="2020-07-22T11:43:00"/>
    <n v="26504878"/>
    <s v="Kanalas 20"/>
    <s v="Kanalas 10"/>
    <s v="CC0006"/>
    <n v="12"/>
    <n v="9.5"/>
    <n v="11.77"/>
    <n v="11.670000000000002"/>
    <n v="-9.9999999999997868E-2"/>
    <s v="Rerate"/>
    <x v="0"/>
    <x v="0"/>
  </r>
  <r>
    <d v="2020-07-06T11:58:00"/>
    <n v="26504878"/>
    <s v="Kanalas 10"/>
    <s v="Kanalas 5"/>
    <s v="2K0108"/>
    <n v="9.5"/>
    <n v="8.5"/>
    <n v="9.77"/>
    <n v="10.170000000000002"/>
    <n v="0.40000000000000213"/>
    <s v="Upsell"/>
    <x v="1"/>
    <x v="3"/>
  </r>
  <r>
    <d v="2020-07-05T11:00:00"/>
    <n v="11005408"/>
    <s v="Kanalas 10"/>
    <s v="Kanalas 100"/>
    <s v="CC0004"/>
    <n v="11.51"/>
    <n v="12.5"/>
    <n v="18.77"/>
    <n v="8.1600000000000019"/>
    <n v="-10.609999999999998"/>
    <s v="Rerate"/>
    <x v="0"/>
    <x v="0"/>
  </r>
  <r>
    <d v="2020-07-30T00:00:00"/>
    <n v="45628145"/>
    <s v="Kanalas 20"/>
    <s v="Kanalas 20"/>
    <s v="2K070K"/>
    <n v="10"/>
    <s v="1"/>
    <n v="24.27"/>
    <n v="13.670000000000002"/>
    <n v="-10.599999999999998"/>
    <s v="Rerate"/>
    <x v="1"/>
    <x v="1"/>
  </r>
  <r>
    <d v="2020-07-30T00:00:00"/>
    <n v="35589636"/>
    <s v="Kanalas 10"/>
    <s v="Kanalas 10"/>
    <s v="2K0812"/>
    <n v="10.5"/>
    <s v="5"/>
    <n v="16.27"/>
    <n v="9.1700000000000017"/>
    <n v="-7.0999999999999979"/>
    <s v="Rerate"/>
    <x v="1"/>
    <x v="3"/>
  </r>
  <r>
    <d v="2020-07-30T00:00:00"/>
    <n v="12819928"/>
    <s v="Kanalas 50"/>
    <s v="Kanalas 50"/>
    <s v="TM0002"/>
    <n v="13.5"/>
    <n v="11.5"/>
    <n v="19.77"/>
    <n v="14.170000000000002"/>
    <n v="-5.5999999999999979"/>
    <s v="Rerate"/>
    <x v="2"/>
    <x v="0"/>
  </r>
  <r>
    <d v="2020-07-30T00:00:00"/>
    <n v="13267570"/>
    <s v="Kanalas 1"/>
    <s v="Kanalas 1"/>
    <s v="2K0611"/>
    <n v="8.5"/>
    <n v="0"/>
    <n v="14.27"/>
    <n v="3.17"/>
    <n v="-11.1"/>
    <s v="Rerate"/>
    <x v="1"/>
    <x v="5"/>
  </r>
  <r>
    <d v="2020-07-21T15:38:00"/>
    <n v="19497225"/>
    <s v="Kanalas 1"/>
    <s v="Kanalas 50"/>
    <s v="CC0004"/>
    <n v="3.6"/>
    <s v="14"/>
    <n v="17.27"/>
    <n v="8.07"/>
    <n v="-9.1999999999999993"/>
    <s v="Rerate"/>
    <x v="0"/>
    <x v="0"/>
  </r>
  <r>
    <d v="2020-07-05T12:33:00"/>
    <n v="10008358"/>
    <s v="Kanalas 5"/>
    <s v="Kanalas 10"/>
    <s v="CC0003"/>
    <n v="7.6"/>
    <s v="11"/>
    <n v="10.27"/>
    <n v="8.07"/>
    <n v="-2.1999999999999993"/>
    <s v="Rerate"/>
    <x v="0"/>
    <x v="0"/>
  </r>
  <r>
    <d v="2020-07-02T14:44:00"/>
    <n v="39582390"/>
    <s v="Kanalas 5"/>
    <s v="Kanalas 50"/>
    <s v="CC0007"/>
    <n v="8.51"/>
    <s v="12"/>
    <n v="19.27"/>
    <n v="7.16"/>
    <n v="-12.11"/>
    <s v="Rerate"/>
    <x v="0"/>
    <x v="0"/>
  </r>
  <r>
    <d v="2020-07-17T09:44:00"/>
    <n v="24841588"/>
    <s v="Kanalas 5"/>
    <s v="Kanalas 1"/>
    <s v="2K0108"/>
    <n v="7.5"/>
    <s v="5"/>
    <n v="9.27"/>
    <n v="8.17"/>
    <n v="-1.0999999999999996"/>
    <s v="Rerate"/>
    <x v="1"/>
    <x v="3"/>
  </r>
  <r>
    <d v="2020-07-08T00:00:00"/>
    <n v="34648903"/>
    <s v="Kanalas 30"/>
    <s v="Kanalas 30"/>
    <s v="CC0005"/>
    <n v="16.5"/>
    <n v="3.6"/>
    <n v="29.67"/>
    <n v="15.170000000000002"/>
    <n v="-14.5"/>
    <s v="Rerate"/>
    <x v="0"/>
    <x v="0"/>
  </r>
  <r>
    <d v="2020-07-13T13:57:00"/>
    <n v="4648973"/>
    <s v="Kanalas 5"/>
    <s v="Kanalas 50"/>
    <s v="2K0613"/>
    <n v="6.5"/>
    <n v="6.5"/>
    <n v="24.77"/>
    <n v="9.17"/>
    <n v="-15.6"/>
    <s v="Rerate"/>
    <x v="1"/>
    <x v="5"/>
  </r>
  <r>
    <d v="2020-07-30T00:00:00"/>
    <n v="43103806"/>
    <s v="Kanalas 10"/>
    <s v="Kanalas 10"/>
    <s v="2K0K09"/>
    <n v="10.5"/>
    <n v="6.5"/>
    <n v="14.77"/>
    <n v="9.1700000000000017"/>
    <n v="-5.5999999999999979"/>
    <s v="Rerate"/>
    <x v="1"/>
    <x v="1"/>
  </r>
  <r>
    <d v="2020-07-05T14:04:00"/>
    <n v="45706918"/>
    <s v="Kanalas 20"/>
    <s v="Kanalas 5"/>
    <s v="2K0502"/>
    <n v="11"/>
    <n v="7.5"/>
    <n v="10.77"/>
    <n v="12.670000000000002"/>
    <n v="1.9000000000000021"/>
    <s v="Upsell"/>
    <x v="1"/>
    <x v="4"/>
  </r>
  <r>
    <d v="2020-07-30T00:00:00"/>
    <n v="16731335"/>
    <s v="Kanalas 50"/>
    <s v="Kanalas 50"/>
    <s v="TM0007"/>
    <n v="12.5"/>
    <s v="8"/>
    <n v="23.27"/>
    <n v="15.170000000000002"/>
    <n v="-8.0999999999999979"/>
    <s v="Rerate"/>
    <x v="2"/>
    <x v="0"/>
  </r>
  <r>
    <d v="2020-07-26T12:40:00"/>
    <n v="19566194"/>
    <s v="Kanalas 1"/>
    <s v="Kanalas 5"/>
    <s v="CC0004"/>
    <n v="8.5"/>
    <n v="7.6"/>
    <n v="10.67"/>
    <n v="3.17"/>
    <n v="-7.5"/>
    <s v="Rerate"/>
    <x v="0"/>
    <x v="0"/>
  </r>
  <r>
    <d v="2020-07-30T00:00:00"/>
    <n v="26367130"/>
    <s v="Kanalas 50"/>
    <s v="Kanalas 50"/>
    <s v="TM0002"/>
    <n v="12.5"/>
    <s v="9"/>
    <n v="22.27"/>
    <n v="15.170000000000002"/>
    <n v="-7.0999999999999979"/>
    <s v="Rerate"/>
    <x v="2"/>
    <x v="0"/>
  </r>
  <r>
    <d v="2020-07-30T00:00:00"/>
    <n v="45616261"/>
    <s v="Kanalas 50"/>
    <s v="Kanalas 50"/>
    <s v="TM0007"/>
    <n v="12.5"/>
    <s v="12"/>
    <n v="19.27"/>
    <n v="15.170000000000002"/>
    <n v="-4.0999999999999979"/>
    <s v="Rerate"/>
    <x v="2"/>
    <x v="0"/>
  </r>
  <r>
    <d v="2020-07-06T12:11:00"/>
    <n v="42554375"/>
    <s v="Kanalas 50"/>
    <s v="Kanalas 20"/>
    <s v="CC0003"/>
    <n v="12.5"/>
    <n v="11.5"/>
    <n v="13.77"/>
    <n v="15.170000000000002"/>
    <n v="1.4000000000000021"/>
    <s v="Upsell"/>
    <x v="0"/>
    <x v="0"/>
  </r>
  <r>
    <d v="2020-07-21T17:37:00"/>
    <n v="45195867"/>
    <s v="Kanalas 50"/>
    <s v="Kanalas 10"/>
    <s v="2K0612"/>
    <n v="13.5"/>
    <s v="11"/>
    <n v="10.27"/>
    <n v="14.170000000000002"/>
    <n v="3.9000000000000021"/>
    <s v="Upsell"/>
    <x v="1"/>
    <x v="5"/>
  </r>
  <r>
    <d v="2020-07-24T12:05:00"/>
    <n v="16174153"/>
    <s v="Kanalas 1"/>
    <s v="Kanalas 30"/>
    <s v="2K0112"/>
    <n v="5.51"/>
    <n v="9.5"/>
    <n v="23.770000000000003"/>
    <n v="6.16"/>
    <n v="-17.610000000000003"/>
    <s v="Rerate"/>
    <x v="1"/>
    <x v="3"/>
  </r>
  <r>
    <d v="2020-07-30T00:00:00"/>
    <n v="36993068"/>
    <s v="Kanalas 30"/>
    <s v="Kanalas 30"/>
    <s v="TM0002"/>
    <n v="11"/>
    <s v="14"/>
    <n v="19.270000000000003"/>
    <n v="20.67"/>
    <n v="1.3999999999999986"/>
    <s v="Upsell"/>
    <x v="2"/>
    <x v="0"/>
  </r>
  <r>
    <d v="2020-07-30T00:00:00"/>
    <n v="38273114"/>
    <s v="Kanalas 50"/>
    <s v="Kanalas 50"/>
    <s v="2K0K01"/>
    <n v="12.5"/>
    <s v="10"/>
    <n v="21.27"/>
    <n v="15.170000000000002"/>
    <n v="-6.0999999999999979"/>
    <s v="Rerate"/>
    <x v="1"/>
    <x v="1"/>
  </r>
  <r>
    <d v="2020-07-12T18:15:00"/>
    <n v="42271895"/>
    <s v="Kanalas 20"/>
    <s v="Kanalas 5"/>
    <s v="2K0802"/>
    <n v="11"/>
    <s v="9"/>
    <n v="9.27"/>
    <n v="12.670000000000002"/>
    <n v="3.4000000000000021"/>
    <s v="Upsell"/>
    <x v="1"/>
    <x v="4"/>
  </r>
  <r>
    <d v="2020-07-30T00:00:00"/>
    <n v="42867561"/>
    <s v="Kanalas 50"/>
    <s v="Kanalas 50"/>
    <s v="2K0802"/>
    <n v="12.5"/>
    <s v="12"/>
    <n v="19.27"/>
    <n v="15.170000000000002"/>
    <n v="-4.0999999999999979"/>
    <s v="Rerate"/>
    <x v="1"/>
    <x v="4"/>
  </r>
  <r>
    <d v="2020-07-30T00:00:00"/>
    <n v="9868458"/>
    <s v="Kanalas 5"/>
    <s v="Kanalas 5"/>
    <s v="2K0K05"/>
    <n v="7.6"/>
    <n v="0"/>
    <n v="18.27"/>
    <n v="8.07"/>
    <n v="-10.199999999999999"/>
    <s v="Rerate"/>
    <x v="1"/>
    <x v="1"/>
  </r>
  <r>
    <d v="2020-07-30T00:00:00"/>
    <n v="12318581"/>
    <s v="Kanalas 100"/>
    <s v="Kanalas 100"/>
    <s v="2K0K13"/>
    <n v="13"/>
    <s v="12"/>
    <n v="19.27"/>
    <n v="16.670000000000002"/>
    <n v="-2.5999999999999979"/>
    <s v="Rerate"/>
    <x v="1"/>
    <x v="1"/>
  </r>
  <r>
    <d v="2020-07-25T11:43:00"/>
    <n v="20606815"/>
    <s v="Kanalas 20"/>
    <s v="Kanalas 5"/>
    <s v="2K0113"/>
    <n v="12"/>
    <n v="7.6"/>
    <n v="10.67"/>
    <n v="11.670000000000002"/>
    <n v="1.0000000000000018"/>
    <s v="Upsell"/>
    <x v="1"/>
    <x v="3"/>
  </r>
  <r>
    <d v="2020-07-30T00:00:00"/>
    <n v="43056134"/>
    <s v="Kanalas 20"/>
    <s v="Kanalas 20"/>
    <s v="2K0111"/>
    <n v="11"/>
    <s v="10"/>
    <n v="15.27"/>
    <n v="12.670000000000002"/>
    <n v="-2.5999999999999979"/>
    <s v="Rerate"/>
    <x v="1"/>
    <x v="3"/>
  </r>
  <r>
    <d v="2020-07-30T00:00:00"/>
    <n v="45209974"/>
    <s v="Kanalas 100"/>
    <s v="Kanalas 100"/>
    <s v="CC0005"/>
    <n v="13"/>
    <s v="12"/>
    <n v="19.27"/>
    <n v="16.670000000000002"/>
    <n v="-2.5999999999999979"/>
    <s v="Rerate"/>
    <x v="0"/>
    <x v="0"/>
  </r>
  <r>
    <d v="2020-07-30T00:00:00"/>
    <n v="45529087"/>
    <s v="Kanalas 20"/>
    <s v="Kanalas 20"/>
    <s v="TM0007"/>
    <n v="11"/>
    <s v="13"/>
    <n v="12.27"/>
    <n v="12.670000000000002"/>
    <n v="0.40000000000000213"/>
    <s v="Upsell"/>
    <x v="2"/>
    <x v="0"/>
  </r>
  <r>
    <d v="2020-07-03T14:06:00"/>
    <n v="4692444"/>
    <s v="Kanalas 1"/>
    <s v="Kanalas 10"/>
    <s v="TM0002"/>
    <n v="7.01"/>
    <n v="10.5"/>
    <n v="10.77"/>
    <n v="4.66"/>
    <n v="-6.1099999999999994"/>
    <s v="Rerate"/>
    <x v="2"/>
    <x v="0"/>
  </r>
  <r>
    <d v="2020-07-30T00:00:00"/>
    <n v="44667856"/>
    <s v="Kanalas 30"/>
    <s v="Kanalas 30"/>
    <s v="CC0003"/>
    <n v="11"/>
    <n v="13.5"/>
    <n v="19.770000000000003"/>
    <n v="20.67"/>
    <n v="0.89999999999999858"/>
    <s v="Upsell"/>
    <x v="0"/>
    <x v="0"/>
  </r>
  <r>
    <d v="2020-07-01T17:05:00"/>
    <n v="18945033"/>
    <s v="Kanalas 100"/>
    <s v="Kanalas 50"/>
    <s v="CC0006"/>
    <n v="12.5"/>
    <s v="12"/>
    <n v="19.27"/>
    <n v="17.170000000000002"/>
    <n v="-2.0999999999999979"/>
    <s v="Rerate"/>
    <x v="0"/>
    <x v="0"/>
  </r>
  <r>
    <d v="2020-07-17T11:25:00"/>
    <n v="45727379"/>
    <s v="Kanalas 20"/>
    <s v="Kanalas 5"/>
    <s v="2K0613"/>
    <n v="12"/>
    <n v="9.5"/>
    <n v="8.77"/>
    <n v="11.670000000000002"/>
    <n v="2.9000000000000021"/>
    <s v="Upsell"/>
    <x v="1"/>
    <x v="5"/>
  </r>
  <r>
    <d v="2020-07-30T00:00:00"/>
    <n v="45616796"/>
    <s v="Kanalas 10"/>
    <s v="Kanalas 10"/>
    <s v="TM0007"/>
    <n v="10.5"/>
    <s v="6"/>
    <n v="15.27"/>
    <n v="9.1700000000000017"/>
    <n v="-6.0999999999999979"/>
    <s v="Rerate"/>
    <x v="2"/>
    <x v="0"/>
  </r>
  <r>
    <d v="2020-07-20T09:22:00"/>
    <n v="45906604"/>
    <s v="Kanalas 20"/>
    <s v="Kanalas 5"/>
    <s v="CC0005"/>
    <n v="12"/>
    <n v="9.5"/>
    <n v="8.77"/>
    <n v="11.670000000000002"/>
    <n v="2.9000000000000021"/>
    <s v="Upsell"/>
    <x v="0"/>
    <x v="0"/>
  </r>
  <r>
    <d v="2020-07-31T00:00:00"/>
    <n v="19769523"/>
    <s v="Kanalas 1"/>
    <s v="Kanalas 30"/>
    <s v="CC0005"/>
    <n v="7"/>
    <s v="11"/>
    <n v="22.270000000000003"/>
    <n v="4.67"/>
    <n v="-17.600000000000001"/>
    <s v="Rerate"/>
    <x v="0"/>
    <x v="0"/>
  </r>
  <r>
    <d v="2020-07-02T12:20:00"/>
    <n v="45791945"/>
    <s v="Kanalas 50"/>
    <s v="Kanalas 20"/>
    <s v="CC0006"/>
    <n v="13"/>
    <s v="11"/>
    <n v="14.27"/>
    <n v="14.670000000000002"/>
    <n v="0.40000000000000213"/>
    <s v="Upsell"/>
    <x v="0"/>
    <x v="0"/>
  </r>
  <r>
    <d v="2020-07-30T00:00:00"/>
    <n v="43047176"/>
    <s v="Kanalas 50"/>
    <s v="Kanalas 50"/>
    <s v="2K0105"/>
    <n v="12.5"/>
    <s v="12"/>
    <n v="19.27"/>
    <n v="15.170000000000002"/>
    <n v="-4.0999999999999979"/>
    <s v="Rerate"/>
    <x v="1"/>
    <x v="3"/>
  </r>
  <r>
    <d v="2020-07-09T00:00:00"/>
    <n v="41079207"/>
    <s v="Kanalas 30"/>
    <s v="Kanalas 30"/>
    <s v="TM0007"/>
    <n v="16.5"/>
    <s v="12"/>
    <n v="21.270000000000003"/>
    <n v="15.170000000000002"/>
    <n v="-6.1000000000000014"/>
    <s v="Rerate"/>
    <x v="2"/>
    <x v="0"/>
  </r>
  <r>
    <d v="2020-07-10T14:42:00"/>
    <n v="45657127"/>
    <s v="Kanalas 20"/>
    <s v="Kanalas 10"/>
    <s v="2K021K"/>
    <n v="11"/>
    <n v="11.5"/>
    <n v="9.77"/>
    <n v="12.670000000000002"/>
    <n v="2.9000000000000021"/>
    <s v="Upsell"/>
    <x v="1"/>
    <x v="2"/>
  </r>
  <r>
    <d v="2020-07-30T00:00:00"/>
    <n v="41798523"/>
    <s v="Kanalas 50"/>
    <s v="Kanalas 50"/>
    <s v="TM0002"/>
    <n v="12.5"/>
    <s v="13"/>
    <n v="18.27"/>
    <n v="15.170000000000002"/>
    <n v="-3.0999999999999979"/>
    <s v="Rerate"/>
    <x v="2"/>
    <x v="0"/>
  </r>
  <r>
    <d v="2020-07-12T17:17:00"/>
    <n v="20669885"/>
    <s v="Kanalas 1"/>
    <s v="Kanalas 5"/>
    <s v="TM0010"/>
    <n v="7.01"/>
    <n v="7.6"/>
    <n v="10.67"/>
    <n v="4.66"/>
    <n v="-6.01"/>
    <s v="Rerate"/>
    <x v="2"/>
    <x v="0"/>
  </r>
  <r>
    <d v="2020-07-10T00:00:00"/>
    <n v="42482457"/>
    <s v="Kanalas 30"/>
    <s v="Kanalas 30"/>
    <s v="2K0108"/>
    <n v="16.510000000000002"/>
    <s v="12"/>
    <n v="21.270000000000003"/>
    <n v="15.16"/>
    <n v="-6.110000000000003"/>
    <s v="Rerate"/>
    <x v="1"/>
    <x v="3"/>
  </r>
  <r>
    <d v="2020-07-30T00:00:00"/>
    <n v="41311218"/>
    <s v="Kanalas 100"/>
    <s v="Kanalas 100"/>
    <s v="2K0105"/>
    <n v="11"/>
    <s v="5"/>
    <n v="26.27"/>
    <n v="18.670000000000002"/>
    <n v="-7.5999999999999979"/>
    <s v="Rerate"/>
    <x v="1"/>
    <x v="3"/>
  </r>
  <r>
    <d v="2020-07-08T00:00:00"/>
    <n v="42097300"/>
    <s v="Kanalas 30"/>
    <s v="Kanalas 30"/>
    <s v="2K0105"/>
    <n v="23.5"/>
    <n v="9.5"/>
    <n v="23.770000000000003"/>
    <n v="8.1700000000000017"/>
    <n v="-15.600000000000001"/>
    <s v="Rerate"/>
    <x v="1"/>
    <x v="3"/>
  </r>
  <r>
    <d v="2020-07-30T00:00:00"/>
    <n v="18691343"/>
    <s v="Kanalas 30"/>
    <s v="Kanalas 30"/>
    <s v="TM0002"/>
    <n v="8.5"/>
    <s v="8"/>
    <n v="25.270000000000003"/>
    <n v="23.17"/>
    <n v="-2.1000000000000014"/>
    <s v="Rerate"/>
    <x v="2"/>
    <x v="0"/>
  </r>
  <r>
    <d v="2020-07-22T18:56:00"/>
    <n v="45936675"/>
    <s v="Kanalas 20"/>
    <s v="Kanalas 1"/>
    <s v="2K0202"/>
    <n v="11"/>
    <n v="0"/>
    <n v="14.27"/>
    <n v="12.670000000000002"/>
    <n v="-1.5999999999999979"/>
    <s v="Rerate"/>
    <x v="1"/>
    <x v="2"/>
  </r>
  <r>
    <d v="2020-07-30T00:00:00"/>
    <n v="37545434"/>
    <s v="Kanalas 30"/>
    <s v="Kanalas 30"/>
    <s v="TM0007"/>
    <n v="9.5"/>
    <s v="13"/>
    <n v="20.270000000000003"/>
    <n v="22.17"/>
    <n v="1.8999999999999986"/>
    <s v="Upsell"/>
    <x v="2"/>
    <x v="0"/>
  </r>
  <r>
    <d v="2020-07-16T00:00:00"/>
    <n v="35483264"/>
    <s v="Kanalas 30"/>
    <s v="Kanalas 30"/>
    <s v="2K0812"/>
    <n v="16.510000000000002"/>
    <s v="12"/>
    <n v="21.270000000000003"/>
    <n v="15.16"/>
    <n v="-6.110000000000003"/>
    <s v="Rerate"/>
    <x v="1"/>
    <x v="3"/>
  </r>
  <r>
    <d v="2020-07-22T13:32:00"/>
    <n v="43405925"/>
    <s v="Kanalas 100"/>
    <s v="Kanalas 20"/>
    <s v="CC0005"/>
    <n v="12"/>
    <s v="11"/>
    <n v="14.27"/>
    <n v="17.670000000000002"/>
    <n v="3.4000000000000021"/>
    <s v="Upsell"/>
    <x v="0"/>
    <x v="0"/>
  </r>
  <r>
    <d v="2020-07-25T13:44:00"/>
    <n v="45829578"/>
    <s v="Kanalas 30"/>
    <s v="Kanalas 10"/>
    <s v="2K0502"/>
    <n v="5"/>
    <n v="0"/>
    <n v="21.27"/>
    <n v="26.67"/>
    <n v="5.4000000000000021"/>
    <s v="Upsell"/>
    <x v="1"/>
    <x v="4"/>
  </r>
  <r>
    <d v="2020-07-03T10:39:00"/>
    <n v="45439125"/>
    <s v="Kanalas 10"/>
    <s v="Kanalas 30"/>
    <s v="2K0108"/>
    <n v="11.51"/>
    <s v="10"/>
    <n v="23.270000000000003"/>
    <n v="8.1600000000000019"/>
    <n v="-15.110000000000001"/>
    <s v="Rerate"/>
    <x v="1"/>
    <x v="3"/>
  </r>
  <r>
    <d v="2020-07-30T00:00:00"/>
    <n v="42038298"/>
    <s v="Kanalas 30"/>
    <s v="Kanalas 30"/>
    <s v="TM0002"/>
    <n v="9.5"/>
    <n v="9.5"/>
    <n v="23.770000000000003"/>
    <n v="22.17"/>
    <n v="-1.6000000000000014"/>
    <s v="Rerate"/>
    <x v="2"/>
    <x v="0"/>
  </r>
  <r>
    <d v="2020-07-10T00:00:00"/>
    <n v="42162201"/>
    <s v="Kanalas 30"/>
    <s v="Kanalas 30"/>
    <s v="TM0010"/>
    <n v="16.510000000000002"/>
    <n v="9.5"/>
    <n v="23.770000000000003"/>
    <n v="15.16"/>
    <n v="-8.610000000000003"/>
    <s v="Rerate"/>
    <x v="2"/>
    <x v="0"/>
  </r>
  <r>
    <d v="2020-07-31T00:00:00"/>
    <n v="41826197"/>
    <s v="Kanalas 30"/>
    <s v="Kanalas 30"/>
    <s v="CC0005"/>
    <n v="6"/>
    <s v="6"/>
    <n v="27.270000000000003"/>
    <n v="25.67"/>
    <n v="-1.6000000000000014"/>
    <s v="Rerate"/>
    <x v="0"/>
    <x v="0"/>
  </r>
  <r>
    <d v="2020-07-11T14:25:00"/>
    <n v="44943121"/>
    <s v="Kanalas 50"/>
    <s v="Kanalas 20"/>
    <s v="CC0005"/>
    <n v="13.5"/>
    <n v="10.5"/>
    <n v="14.77"/>
    <n v="14.170000000000002"/>
    <n v="-0.59999999999999787"/>
    <s v="Rerate"/>
    <x v="0"/>
    <x v="0"/>
  </r>
  <r>
    <d v="2020-07-11T14:25:00"/>
    <n v="44943121"/>
    <s v="Kanalas 50"/>
    <s v="Kanalas 20"/>
    <s v="CC0005"/>
    <n v="13.5"/>
    <n v="10.5"/>
    <n v="14.77"/>
    <n v="14.170000000000002"/>
    <n v="-0.59999999999999787"/>
    <s v="Rerate"/>
    <x v="0"/>
    <x v="0"/>
  </r>
  <r>
    <d v="2020-07-26T09:09:00"/>
    <n v="44303969"/>
    <s v="Kanalas 1"/>
    <s v="Kanalas 5"/>
    <s v="TM0010"/>
    <n v="7.01"/>
    <s v="8"/>
    <n v="10.27"/>
    <n v="4.66"/>
    <n v="-5.6099999999999994"/>
    <s v="Rerate"/>
    <x v="2"/>
    <x v="0"/>
  </r>
  <r>
    <d v="2020-07-31T00:00:00"/>
    <n v="45934715"/>
    <s v="Kanalas 10"/>
    <s v="Kanalas 10"/>
    <s v="2K0108"/>
    <n v="14.5"/>
    <n v="10.5"/>
    <n v="10.77"/>
    <n v="5.1700000000000017"/>
    <n v="-5.5999999999999979"/>
    <s v="Rerate"/>
    <x v="1"/>
    <x v="3"/>
  </r>
  <r>
    <d v="2020-07-08T15:12:00"/>
    <n v="43453792"/>
    <s v="Kanalas 50"/>
    <s v="Kanalas 20"/>
    <s v="2K0608"/>
    <n v="12.5"/>
    <n v="10.5"/>
    <n v="14.77"/>
    <n v="15.170000000000002"/>
    <n v="0.40000000000000213"/>
    <s v="Upsell"/>
    <x v="1"/>
    <x v="3"/>
  </r>
  <r>
    <d v="2020-07-30T00:00:00"/>
    <n v="42136962"/>
    <s v="Kanalas 50"/>
    <s v="Kanalas 50"/>
    <s v="TM0002"/>
    <n v="13.5"/>
    <s v="6"/>
    <n v="25.27"/>
    <n v="14.170000000000002"/>
    <n v="-11.099999999999998"/>
    <s v="Rerate"/>
    <x v="2"/>
    <x v="0"/>
  </r>
  <r>
    <d v="2020-07-29T16:33:00"/>
    <n v="22947230"/>
    <s v="Kanalas 1"/>
    <s v="Kanalas 10"/>
    <s v="CC0003"/>
    <n v="5.51"/>
    <n v="9.5"/>
    <n v="11.77"/>
    <n v="6.16"/>
    <n v="-5.6099999999999994"/>
    <s v="Rerate"/>
    <x v="0"/>
    <x v="0"/>
  </r>
  <r>
    <d v="2020-07-30T00:00:00"/>
    <n v="37562346"/>
    <s v="Kanalas 20"/>
    <s v="Kanalas 20"/>
    <s v="CC0004"/>
    <n v="10"/>
    <n v="1.5"/>
    <n v="23.77"/>
    <n v="13.670000000000002"/>
    <n v="-10.099999999999998"/>
    <s v="Rerate"/>
    <x v="0"/>
    <x v="0"/>
  </r>
  <r>
    <d v="2020-07-30T00:00:00"/>
    <n v="10998939"/>
    <s v="Kanalas 10"/>
    <s v="Kanalas 10"/>
    <s v="CC0004"/>
    <n v="10.5"/>
    <n v="0"/>
    <n v="21.27"/>
    <n v="9.1700000000000017"/>
    <n v="-12.099999999999998"/>
    <s v="Rerate"/>
    <x v="0"/>
    <x v="0"/>
  </r>
  <r>
    <d v="2020-07-30T00:00:00"/>
    <n v="16285213"/>
    <s v="Kanalas 20"/>
    <s v="Kanalas 20"/>
    <s v="CC0004"/>
    <n v="12"/>
    <n v="0"/>
    <n v="25.27"/>
    <n v="11.670000000000002"/>
    <n v="-13.599999999999998"/>
    <s v="Rerate"/>
    <x v="0"/>
    <x v="0"/>
  </r>
  <r>
    <d v="2020-07-30T00:00:00"/>
    <n v="20014028"/>
    <s v="Kanalas 1"/>
    <s v="Kanalas 1"/>
    <s v="CC0004"/>
    <n v="7.5"/>
    <n v="0"/>
    <n v="14.27"/>
    <n v="4.17"/>
    <n v="-10.1"/>
    <s v="Rerate"/>
    <x v="0"/>
    <x v="0"/>
  </r>
  <r>
    <d v="2020-07-25T17:41:00"/>
    <n v="9188016"/>
    <s v="Kanalas 50"/>
    <s v="Kanalas 20"/>
    <s v="CC0007"/>
    <n v="12.5"/>
    <s v="11"/>
    <n v="14.27"/>
    <n v="15.170000000000002"/>
    <n v="0.90000000000000213"/>
    <s v="Upsell"/>
    <x v="0"/>
    <x v="0"/>
  </r>
  <r>
    <d v="2020-07-30T00:00:00"/>
    <n v="34611489"/>
    <s v="Kanalas 10"/>
    <s v="Kanalas 10"/>
    <s v="2K0112"/>
    <n v="10.6"/>
    <s v="6"/>
    <n v="15.27"/>
    <n v="9.0700000000000021"/>
    <n v="-6.1999999999999975"/>
    <s v="Rerate"/>
    <x v="1"/>
    <x v="3"/>
  </r>
  <r>
    <d v="2020-07-30T00:00:00"/>
    <n v="41001521"/>
    <s v="Kanalas 30"/>
    <s v="Kanalas 30"/>
    <s v="TM0007"/>
    <n v="10"/>
    <s v="15"/>
    <n v="18.270000000000003"/>
    <n v="21.67"/>
    <n v="3.3999999999999986"/>
    <s v="Upsell"/>
    <x v="2"/>
    <x v="0"/>
  </r>
  <r>
    <d v="2020-07-10T10:27:00"/>
    <n v="26846416"/>
    <s v="Kanalas 30"/>
    <s v="Kanalas 100"/>
    <s v="CC0006"/>
    <n v="12"/>
    <n v="11.5"/>
    <n v="19.77"/>
    <n v="19.670000000000002"/>
    <n v="-9.9999999999997868E-2"/>
    <s v="Rerate"/>
    <x v="0"/>
    <x v="0"/>
  </r>
  <r>
    <d v="2020-07-26T14:26:00"/>
    <n v="45678581"/>
    <s v="Kanalas 20"/>
    <s v="Kanalas 5"/>
    <s v="2K0K05"/>
    <n v="11"/>
    <s v="8"/>
    <n v="10.27"/>
    <n v="12.670000000000002"/>
    <n v="2.4000000000000021"/>
    <s v="Upsell"/>
    <x v="1"/>
    <x v="1"/>
  </r>
  <r>
    <d v="2020-07-26T17:58:00"/>
    <n v="45944949"/>
    <s v="Kanalas 20"/>
    <s v="Kanalas 10"/>
    <s v="2K0111"/>
    <n v="11"/>
    <n v="10.5"/>
    <n v="10.77"/>
    <n v="12.670000000000002"/>
    <n v="1.9000000000000021"/>
    <s v="Upsell"/>
    <x v="1"/>
    <x v="3"/>
  </r>
  <r>
    <d v="2020-07-30T00:00:00"/>
    <n v="19932415"/>
    <s v="Kanalas 5"/>
    <s v="Kanalas 5"/>
    <s v="CC0003"/>
    <n v="7.6"/>
    <n v="0"/>
    <n v="18.27"/>
    <n v="8.07"/>
    <n v="-10.199999999999999"/>
    <s v="Rerate"/>
    <x v="0"/>
    <x v="0"/>
  </r>
  <r>
    <d v="2020-07-12T16:31:00"/>
    <n v="45771501"/>
    <s v="Kanalas 20"/>
    <s v="Kanalas 5"/>
    <s v="CC0003"/>
    <n v="12"/>
    <n v="8.51"/>
    <n v="9.76"/>
    <n v="11.670000000000002"/>
    <n v="1.9100000000000019"/>
    <s v="Upsell"/>
    <x v="0"/>
    <x v="0"/>
  </r>
  <r>
    <d v="2020-07-29T15:54:00"/>
    <n v="45949173"/>
    <s v="Kanalas 50"/>
    <s v="Kanalas 10"/>
    <s v="CC0004"/>
    <n v="13.5"/>
    <n v="0"/>
    <n v="21.27"/>
    <n v="14.170000000000002"/>
    <n v="-7.0999999999999979"/>
    <s v="Rerate"/>
    <x v="0"/>
    <x v="0"/>
  </r>
  <r>
    <d v="2020-07-31T00:00:00"/>
    <n v="45466586"/>
    <s v="Kanalas 50"/>
    <s v="Kanalas 10"/>
    <s v="CC0007"/>
    <n v="13.5"/>
    <s v="11"/>
    <n v="10.27"/>
    <n v="14.170000000000002"/>
    <n v="3.9000000000000021"/>
    <s v="Upsell"/>
    <x v="0"/>
    <x v="0"/>
  </r>
  <r>
    <d v="2020-07-25T12:17:00"/>
    <n v="20271477"/>
    <s v="Kanalas 5"/>
    <s v="Kanalas 1"/>
    <s v="CC0004"/>
    <n v="8.51"/>
    <n v="5.51"/>
    <n v="8.76"/>
    <n v="7.16"/>
    <n v="-1.5999999999999996"/>
    <s v="Rerate"/>
    <x v="0"/>
    <x v="0"/>
  </r>
  <r>
    <d v="2020-07-03T00:00:00"/>
    <n v="45820079"/>
    <s v="Kanalas 10"/>
    <s v="Kanalas 10"/>
    <s v="2K0108"/>
    <n v="14.5"/>
    <n v="11.5"/>
    <n v="9.77"/>
    <n v="5.1700000000000017"/>
    <n v="-4.5999999999999979"/>
    <s v="Rerate"/>
    <x v="1"/>
    <x v="3"/>
  </r>
  <r>
    <d v="2020-07-30T00:00:00"/>
    <n v="41085383"/>
    <s v="Kanalas 10"/>
    <s v="Kanalas 10"/>
    <s v="2K0613"/>
    <n v="9.5"/>
    <s v="6"/>
    <n v="15.27"/>
    <n v="10.170000000000002"/>
    <n v="-5.0999999999999979"/>
    <s v="Rerate"/>
    <x v="1"/>
    <x v="5"/>
  </r>
  <r>
    <d v="2020-07-15T15:05:00"/>
    <n v="20170285"/>
    <s v="Kanalas 5"/>
    <s v="Kanalas 10"/>
    <s v="2K0502"/>
    <n v="8.5"/>
    <s v="11"/>
    <n v="10.27"/>
    <n v="7.17"/>
    <n v="-3.0999999999999996"/>
    <s v="Rerate"/>
    <x v="1"/>
    <x v="4"/>
  </r>
  <r>
    <d v="2020-07-29T00:00:00"/>
    <n v="4533936"/>
    <s v="Kanalas 20"/>
    <s v="Kanalas 20"/>
    <s v="2K0212"/>
    <n v="10"/>
    <s v="11"/>
    <n v="14.27"/>
    <n v="13.670000000000002"/>
    <n v="-0.59999999999999787"/>
    <s v="Rerate"/>
    <x v="1"/>
    <x v="2"/>
  </r>
  <r>
    <d v="2020-07-04T00:00:00"/>
    <n v="45848020"/>
    <s v="Kanalas 30"/>
    <s v="Kanalas 30"/>
    <s v="TM0013"/>
    <n v="23.5"/>
    <n v="8.5"/>
    <n v="24.770000000000003"/>
    <n v="8.1700000000000017"/>
    <n v="-16.600000000000001"/>
    <s v="Rerate"/>
    <x v="2"/>
    <x v="0"/>
  </r>
  <r>
    <d v="2020-07-25T13:38:00"/>
    <n v="41412073"/>
    <s v="Kanalas 10"/>
    <s v="Kanalas 50"/>
    <s v="CC0003"/>
    <n v="11.51"/>
    <s v="12"/>
    <n v="19.27"/>
    <n v="8.1600000000000019"/>
    <n v="-11.109999999999998"/>
    <s v="Rerate"/>
    <x v="0"/>
    <x v="0"/>
  </r>
  <r>
    <d v="2020-07-23T18:06:00"/>
    <n v="19417939"/>
    <s v="Kanalas 1"/>
    <s v="Kanalas 5"/>
    <s v="2K0811"/>
    <n v="7.6"/>
    <n v="7.6"/>
    <n v="10.67"/>
    <n v="4.07"/>
    <n v="-6.6"/>
    <s v="Rerate"/>
    <x v="1"/>
    <x v="5"/>
  </r>
  <r>
    <d v="2020-07-12T12:12:00"/>
    <n v="9288209"/>
    <s v="Kanalas 30"/>
    <s v="Kanalas 10"/>
    <s v="2K0613"/>
    <n v="11"/>
    <s v="11"/>
    <n v="10.27"/>
    <n v="20.67"/>
    <n v="10.400000000000002"/>
    <s v="Upsell"/>
    <x v="1"/>
    <x v="5"/>
  </r>
  <r>
    <d v="2020-07-30T00:00:00"/>
    <n v="42139741"/>
    <s v="Kanalas 30"/>
    <s v="Kanalas 30"/>
    <s v="TM0002"/>
    <n v="11"/>
    <s v="15"/>
    <n v="18.270000000000003"/>
    <n v="20.67"/>
    <n v="2.3999999999999986"/>
    <s v="Upsell"/>
    <x v="2"/>
    <x v="0"/>
  </r>
  <r>
    <d v="2020-07-12T00:00:00"/>
    <n v="4822892"/>
    <s v="Kanalas 30"/>
    <s v="Kanalas 30"/>
    <s v="2K0802"/>
    <n v="16.5"/>
    <n v="9.5"/>
    <n v="23.770000000000003"/>
    <n v="15.170000000000002"/>
    <n v="-8.6000000000000014"/>
    <s v="Rerate"/>
    <x v="1"/>
    <x v="4"/>
  </r>
  <r>
    <d v="2020-07-30T00:00:00"/>
    <n v="16300361"/>
    <s v="Kanalas 20"/>
    <s v="Kanalas 20"/>
    <s v="TM0007"/>
    <n v="11"/>
    <n v="11.5"/>
    <n v="13.77"/>
    <n v="12.670000000000002"/>
    <n v="-1.0999999999999979"/>
    <s v="Rerate"/>
    <x v="2"/>
    <x v="0"/>
  </r>
  <r>
    <d v="2020-07-30T00:00:00"/>
    <n v="42942922"/>
    <s v="Kanalas 50"/>
    <s v="Kanalas 50"/>
    <s v="TM0007"/>
    <n v="12.5"/>
    <n v="11.5"/>
    <n v="19.77"/>
    <n v="15.170000000000002"/>
    <n v="-4.5999999999999979"/>
    <s v="Rerate"/>
    <x v="2"/>
    <x v="0"/>
  </r>
  <r>
    <d v="2020-07-03T00:00:00"/>
    <n v="43039533"/>
    <s v="Kanalas 50"/>
    <s v="Kanalas 50"/>
    <s v="2K0K12"/>
    <n v="13"/>
    <s v="13"/>
    <n v="18.27"/>
    <n v="14.670000000000002"/>
    <n v="-3.5999999999999979"/>
    <s v="Rerate"/>
    <x v="1"/>
    <x v="1"/>
  </r>
  <r>
    <d v="2020-07-18T13:48:00"/>
    <n v="45441496"/>
    <s v="Kanalas 50"/>
    <s v="Kanalas 10"/>
    <s v="CC0007"/>
    <n v="13.5"/>
    <n v="10.5"/>
    <n v="10.77"/>
    <n v="14.170000000000002"/>
    <n v="3.4000000000000021"/>
    <s v="Upsell"/>
    <x v="0"/>
    <x v="0"/>
  </r>
  <r>
    <d v="2020-07-08T08:29:00"/>
    <n v="40088605"/>
    <s v="Kanalas 1"/>
    <s v="Kanalas 10"/>
    <s v="CC0005"/>
    <n v="5.51"/>
    <n v="9.5"/>
    <n v="11.77"/>
    <n v="6.16"/>
    <n v="-5.6099999999999994"/>
    <s v="Rerate"/>
    <x v="0"/>
    <x v="0"/>
  </r>
  <r>
    <d v="2020-07-08T13:07:00"/>
    <n v="37794078"/>
    <s v="Kanalas 20"/>
    <s v="Kanalas 10"/>
    <s v="2K0612"/>
    <n v="11"/>
    <n v="11.5"/>
    <n v="9.77"/>
    <n v="12.670000000000002"/>
    <n v="2.9000000000000021"/>
    <s v="Upsell"/>
    <x v="1"/>
    <x v="5"/>
  </r>
  <r>
    <d v="2020-07-11T11:43:00"/>
    <n v="4657442"/>
    <s v="Kanalas 20"/>
    <s v="Kanalas 10"/>
    <s v="2K0816"/>
    <n v="11"/>
    <n v="10.5"/>
    <n v="10.77"/>
    <n v="12.670000000000002"/>
    <n v="1.9000000000000021"/>
    <s v="Upsell"/>
    <x v="1"/>
    <x v="4"/>
  </r>
  <r>
    <d v="2020-07-05T10:03:00"/>
    <n v="45853220"/>
    <s v="Kanalas 30"/>
    <s v="Kanalas 1"/>
    <s v="2K0816"/>
    <n v="23.5"/>
    <n v="3.6"/>
    <n v="10.67"/>
    <n v="8.1700000000000017"/>
    <n v="-2.4999999999999982"/>
    <s v="Rerate"/>
    <x v="1"/>
    <x v="4"/>
  </r>
  <r>
    <d v="2020-07-25T15:04:00"/>
    <n v="39880520"/>
    <s v="Kanalas 1"/>
    <s v="Kanalas 10"/>
    <s v="2K0108"/>
    <n v="5.51"/>
    <n v="10.5"/>
    <n v="10.77"/>
    <n v="6.16"/>
    <n v="-4.6099999999999994"/>
    <s v="Rerate"/>
    <x v="1"/>
    <x v="3"/>
  </r>
  <r>
    <d v="2020-07-29T09:38:00"/>
    <n v="45751413"/>
    <s v="Kanalas 20"/>
    <s v="Kanalas 1"/>
    <s v="CC0006"/>
    <n v="12"/>
    <s v="5"/>
    <n v="9.27"/>
    <n v="11.670000000000002"/>
    <n v="2.4000000000000021"/>
    <s v="Upsell"/>
    <x v="0"/>
    <x v="0"/>
  </r>
  <r>
    <d v="2020-07-22T18:56:00"/>
    <n v="20385410"/>
    <s v="Kanalas 100"/>
    <s v="Kanalas 20"/>
    <s v="2K0612"/>
    <n v="12"/>
    <n v="11.5"/>
    <n v="13.77"/>
    <n v="17.670000000000002"/>
    <n v="3.9000000000000021"/>
    <s v="Upsell"/>
    <x v="1"/>
    <x v="5"/>
  </r>
  <r>
    <d v="2020-07-30T00:00:00"/>
    <n v="18469152"/>
    <s v="Kanalas 5"/>
    <s v="Kanalas 5"/>
    <s v="CC0007"/>
    <n v="7.6"/>
    <n v="0"/>
    <n v="18.27"/>
    <n v="8.07"/>
    <n v="-10.199999999999999"/>
    <s v="Rerate"/>
    <x v="0"/>
    <x v="0"/>
  </r>
  <r>
    <d v="2020-07-30T00:00:00"/>
    <n v="9299808"/>
    <s v="Kanalas 10"/>
    <s v="Kanalas 10"/>
    <s v="2K0112"/>
    <n v="11.51"/>
    <n v="2.5"/>
    <n v="18.77"/>
    <n v="8.1600000000000019"/>
    <n v="-10.609999999999998"/>
    <s v="Rerate"/>
    <x v="1"/>
    <x v="3"/>
  </r>
  <r>
    <d v="2020-07-17T14:20:00"/>
    <n v="45835103"/>
    <s v="Kanalas 20"/>
    <s v="Kanalas 5"/>
    <s v="CC0003"/>
    <n v="12"/>
    <n v="9.5"/>
    <n v="8.77"/>
    <n v="11.670000000000002"/>
    <n v="2.9000000000000021"/>
    <s v="Upsell"/>
    <x v="0"/>
    <x v="0"/>
  </r>
  <r>
    <d v="2020-07-30T00:00:00"/>
    <n v="4580899"/>
    <s v="Kanalas 100"/>
    <s v="Kanalas 100"/>
    <s v="2K0612"/>
    <n v="12"/>
    <s v="11"/>
    <n v="20.27"/>
    <n v="17.670000000000002"/>
    <n v="-2.5999999999999979"/>
    <s v="Rerate"/>
    <x v="1"/>
    <x v="5"/>
  </r>
  <r>
    <d v="2020-07-15T20:18:00"/>
    <n v="45694757"/>
    <s v="Kanalas 10"/>
    <s v="Kanalas 5"/>
    <s v="2K0K01"/>
    <n v="10.5"/>
    <n v="9.5"/>
    <n v="8.77"/>
    <n v="9.1700000000000017"/>
    <n v="0.40000000000000213"/>
    <s v="Upsell"/>
    <x v="1"/>
    <x v="1"/>
  </r>
  <r>
    <d v="2020-07-22T14:25:00"/>
    <n v="44878821"/>
    <s v="Kanalas 30"/>
    <s v="Kanalas 50"/>
    <s v="2K0K12"/>
    <n v="12"/>
    <s v="14"/>
    <n v="17.27"/>
    <n v="19.670000000000002"/>
    <n v="2.4000000000000021"/>
    <s v="Upsell"/>
    <x v="1"/>
    <x v="1"/>
  </r>
  <r>
    <d v="2020-07-30T00:00:00"/>
    <n v="42307143"/>
    <s v="Kanalas 50"/>
    <s v="Kanalas 50"/>
    <s v="2K0816"/>
    <n v="11.5"/>
    <s v="12"/>
    <n v="19.27"/>
    <n v="16.170000000000002"/>
    <n v="-3.0999999999999979"/>
    <s v="Rerate"/>
    <x v="1"/>
    <x v="4"/>
  </r>
  <r>
    <d v="2020-07-30T00:00:00"/>
    <n v="14161937"/>
    <s v="Kanalas 5"/>
    <s v="Kanalas 5"/>
    <s v="2K0K05"/>
    <n v="7.6"/>
    <n v="0"/>
    <n v="18.27"/>
    <n v="8.07"/>
    <n v="-10.199999999999999"/>
    <s v="Rerate"/>
    <x v="1"/>
    <x v="1"/>
  </r>
  <r>
    <d v="2020-07-30T00:00:00"/>
    <n v="44234178"/>
    <s v="Kanalas 20"/>
    <s v="Kanalas 20"/>
    <s v="2K0816"/>
    <n v="11"/>
    <s v="5"/>
    <n v="20.27"/>
    <n v="12.670000000000002"/>
    <n v="-7.5999999999999979"/>
    <s v="Rerate"/>
    <x v="1"/>
    <x v="4"/>
  </r>
  <r>
    <d v="2020-07-30T00:00:00"/>
    <n v="13544044"/>
    <s v="Kanalas 50"/>
    <s v="Kanalas 50"/>
    <s v="2K0811"/>
    <n v="12.5"/>
    <n v="9.5"/>
    <n v="21.77"/>
    <n v="15.170000000000002"/>
    <n v="-6.5999999999999979"/>
    <s v="Rerate"/>
    <x v="1"/>
    <x v="5"/>
  </r>
  <r>
    <d v="2020-07-29T12:49:00"/>
    <n v="41226526"/>
    <s v="Kanalas 1"/>
    <s v="Kanalas 10"/>
    <s v="2K081K"/>
    <n v="5.51"/>
    <n v="9.5"/>
    <n v="11.77"/>
    <n v="6.16"/>
    <n v="-5.6099999999999994"/>
    <s v="Rerate"/>
    <x v="1"/>
    <x v="4"/>
  </r>
  <r>
    <d v="2020-07-30T00:00:00"/>
    <n v="45526474"/>
    <s v="Kanalas 10"/>
    <s v="Kanalas 10"/>
    <s v=""/>
    <n v="10.5"/>
    <s v="9"/>
    <n v="12.27"/>
    <n v="9.1700000000000017"/>
    <n v="-3.0999999999999979"/>
    <s v="Rerate"/>
    <x v="4"/>
    <x v="6"/>
  </r>
  <r>
    <d v="2020-07-30T00:00:00"/>
    <n v="41976917"/>
    <s v="Kanalas 30"/>
    <s v="Kanalas 30"/>
    <s v="TM0002"/>
    <n v="12"/>
    <s v="11"/>
    <n v="22.270000000000003"/>
    <n v="19.670000000000002"/>
    <n v="-2.6000000000000014"/>
    <s v="Rerate"/>
    <x v="2"/>
    <x v="0"/>
  </r>
  <r>
    <d v="2020-07-30T00:00:00"/>
    <n v="44174884"/>
    <s v="Kanalas 30"/>
    <s v="Kanalas 30"/>
    <s v="2K0215"/>
    <n v="9.5"/>
    <n v="7.5"/>
    <n v="25.770000000000003"/>
    <n v="22.17"/>
    <n v="-3.6000000000000014"/>
    <s v="Rerate"/>
    <x v="1"/>
    <x v="2"/>
  </r>
  <r>
    <d v="2020-07-12T08:13:00"/>
    <n v="6025719"/>
    <s v="Kanalas 50"/>
    <s v="Kanalas 20"/>
    <s v="CC0007"/>
    <n v="13.5"/>
    <n v="11.5"/>
    <n v="13.77"/>
    <n v="14.170000000000002"/>
    <n v="0.40000000000000213"/>
    <s v="Upsell"/>
    <x v="0"/>
    <x v="0"/>
  </r>
  <r>
    <d v="2020-07-02T10:58:00"/>
    <n v="13678941"/>
    <s v="Kanalas 20"/>
    <s v="Kanalas 5"/>
    <s v="CC0006"/>
    <n v="11.5"/>
    <n v="3.6"/>
    <n v="14.67"/>
    <n v="12.170000000000002"/>
    <n v="-2.4999999999999982"/>
    <s v="Rerate"/>
    <x v="0"/>
    <x v="0"/>
  </r>
  <r>
    <d v="2020-07-30T00:00:00"/>
    <n v="14279590"/>
    <s v="Kanalas 30"/>
    <s v="Kanalas 30"/>
    <s v="CC0004"/>
    <n v="23.5"/>
    <s v="8"/>
    <n v="25.270000000000003"/>
    <n v="8.1700000000000017"/>
    <n v="-17.100000000000001"/>
    <s v="Rerate"/>
    <x v="0"/>
    <x v="0"/>
  </r>
  <r>
    <d v="2020-07-30T00:00:00"/>
    <n v="38369871"/>
    <s v="Kanalas 30"/>
    <s v="Kanalas 30"/>
    <s v="CC0006"/>
    <n v="11"/>
    <n v="15.5"/>
    <n v="17.770000000000003"/>
    <n v="20.67"/>
    <n v="2.8999999999999986"/>
    <s v="Upsell"/>
    <x v="0"/>
    <x v="0"/>
  </r>
  <r>
    <d v="2020-07-08T00:00:00"/>
    <n v="4481709"/>
    <s v="Kanalas 50"/>
    <s v="Kanalas 50"/>
    <s v="CC0005"/>
    <n v="14"/>
    <s v="12"/>
    <n v="19.27"/>
    <n v="13.670000000000002"/>
    <n v="-5.5999999999999979"/>
    <s v="Rerate"/>
    <x v="0"/>
    <x v="0"/>
  </r>
  <r>
    <d v="2020-07-30T00:00:00"/>
    <n v="19654893"/>
    <s v="Kanalas 30"/>
    <s v="Kanalas 30"/>
    <s v="2K0111"/>
    <n v="11"/>
    <s v="4"/>
    <n v="29.270000000000003"/>
    <n v="20.67"/>
    <n v="-8.6000000000000014"/>
    <s v="Rerate"/>
    <x v="1"/>
    <x v="3"/>
  </r>
  <r>
    <d v="2020-07-30T00:00:00"/>
    <n v="13768340"/>
    <s v="Kanalas 30"/>
    <s v="Kanalas 30"/>
    <s v="TM0007"/>
    <n v="12"/>
    <s v="11"/>
    <n v="22.270000000000003"/>
    <n v="19.670000000000002"/>
    <n v="-2.6000000000000014"/>
    <s v="Rerate"/>
    <x v="2"/>
    <x v="0"/>
  </r>
  <r>
    <d v="2020-07-26T18:48:00"/>
    <n v="9047086"/>
    <s v="Kanalas 10"/>
    <s v="Kanalas 30"/>
    <s v="2K0108"/>
    <n v="3.6"/>
    <s v="6"/>
    <n v="27.270000000000003"/>
    <n v="16.07"/>
    <n v="-11.200000000000003"/>
    <s v="Rerate"/>
    <x v="1"/>
    <x v="3"/>
  </r>
  <r>
    <d v="2020-07-05T18:03:00"/>
    <n v="9938804"/>
    <s v="Kanalas 5"/>
    <s v="Kanalas 1"/>
    <s v="2K0812"/>
    <n v="7.5"/>
    <n v="3.6"/>
    <n v="10.67"/>
    <n v="8.17"/>
    <n v="-2.5"/>
    <s v="Rerate"/>
    <x v="1"/>
    <x v="3"/>
  </r>
  <r>
    <d v="2020-07-25T13:54:00"/>
    <n v="45901736"/>
    <s v="Kanalas 30"/>
    <s v="Kanalas 1"/>
    <s v="2K0105"/>
    <n v="23.5"/>
    <n v="3.6"/>
    <n v="10.67"/>
    <n v="8.1700000000000017"/>
    <n v="-2.4999999999999982"/>
    <s v="Rerate"/>
    <x v="1"/>
    <x v="3"/>
  </r>
  <r>
    <d v="2020-07-04T00:00:00"/>
    <n v="4699188"/>
    <s v="Kanalas 30"/>
    <s v="Kanalas 30"/>
    <s v="CC0005"/>
    <n v="16.510000000000002"/>
    <s v="11"/>
    <n v="22.270000000000003"/>
    <n v="15.16"/>
    <n v="-7.110000000000003"/>
    <s v="Rerate"/>
    <x v="0"/>
    <x v="0"/>
  </r>
  <r>
    <d v="2020-07-30T00:00:00"/>
    <n v="35650679"/>
    <s v="Kanalas 5"/>
    <s v="Kanalas 5"/>
    <s v="2K0K01"/>
    <n v="3.6"/>
    <s v="7"/>
    <n v="11.27"/>
    <n v="12.07"/>
    <n v="0.80000000000000071"/>
    <s v="Upsell"/>
    <x v="1"/>
    <x v="1"/>
  </r>
  <r>
    <d v="2020-07-26T10:43:00"/>
    <n v="45486889"/>
    <s v="Kanalas 20"/>
    <s v="Kanalas 50"/>
    <s v="TM0010"/>
    <n v="14.01"/>
    <s v="12"/>
    <n v="19.27"/>
    <n v="9.6600000000000019"/>
    <n v="-9.6099999999999977"/>
    <s v="Rerate"/>
    <x v="2"/>
    <x v="0"/>
  </r>
  <r>
    <d v="2020-07-26T14:56:00"/>
    <n v="43655772"/>
    <s v="Kanalas 10"/>
    <s v="Kanalas 50"/>
    <s v="CC0005"/>
    <n v="11"/>
    <n v="13.5"/>
    <n v="17.77"/>
    <n v="8.6700000000000017"/>
    <n v="-9.0999999999999979"/>
    <s v="Rerate"/>
    <x v="0"/>
    <x v="0"/>
  </r>
  <r>
    <d v="2020-07-09T11:39:00"/>
    <n v="43655772"/>
    <s v="Kanalas 50"/>
    <s v="Kanalas 10"/>
    <s v="CC0003"/>
    <n v="13.5"/>
    <s v="11"/>
    <n v="10.27"/>
    <n v="14.170000000000002"/>
    <n v="3.9000000000000021"/>
    <s v="Upsell"/>
    <x v="0"/>
    <x v="0"/>
  </r>
  <r>
    <d v="2020-07-06T18:26:00"/>
    <n v="37485647"/>
    <s v="Kanalas 5"/>
    <s v="Kanalas 100"/>
    <s v="2K0802"/>
    <n v="8.51"/>
    <s v="12"/>
    <n v="19.27"/>
    <n v="7.16"/>
    <n v="-12.11"/>
    <s v="Rerate"/>
    <x v="1"/>
    <x v="4"/>
  </r>
  <r>
    <d v="2020-07-20T10:30:00"/>
    <n v="45801049"/>
    <s v="Kanalas 100"/>
    <s v="Kanalas 20"/>
    <s v="CC0006"/>
    <n v="13"/>
    <n v="12.5"/>
    <n v="12.77"/>
    <n v="16.670000000000002"/>
    <n v="3.9000000000000021"/>
    <s v="Upsell"/>
    <x v="0"/>
    <x v="0"/>
  </r>
  <r>
    <d v="2020-07-01T14:31:00"/>
    <n v="42571016"/>
    <s v="Kanalas 20"/>
    <s v="Kanalas 10"/>
    <s v="CC0004"/>
    <n v="10.5"/>
    <s v="10"/>
    <n v="11.27"/>
    <n v="13.170000000000002"/>
    <n v="1.9000000000000021"/>
    <s v="Upsell"/>
    <x v="0"/>
    <x v="0"/>
  </r>
  <r>
    <d v="2020-07-13T14:02:00"/>
    <n v="41017647"/>
    <s v="Kanalas 10"/>
    <s v="Kanalas 50"/>
    <s v="2K0802"/>
    <n v="10.5"/>
    <n v="13.5"/>
    <n v="17.77"/>
    <n v="9.1700000000000017"/>
    <n v="-8.5999999999999979"/>
    <s v="Rerate"/>
    <x v="1"/>
    <x v="4"/>
  </r>
  <r>
    <d v="2020-07-30T00:00:00"/>
    <n v="45288894"/>
    <s v="Kanalas 30"/>
    <s v="Kanalas 30"/>
    <s v="2K0105"/>
    <n v="8.5"/>
    <s v="13"/>
    <n v="20.270000000000003"/>
    <n v="23.17"/>
    <n v="2.8999999999999986"/>
    <s v="Upsell"/>
    <x v="1"/>
    <x v="3"/>
  </r>
  <r>
    <d v="2020-07-30T00:00:00"/>
    <n v="15585788"/>
    <s v="Kanalas 30"/>
    <s v="Kanalas 30"/>
    <s v="2K0K12"/>
    <n v="3.6"/>
    <s v="5"/>
    <n v="28.270000000000003"/>
    <n v="28.07"/>
    <n v="-0.20000000000000284"/>
    <s v="Rerate"/>
    <x v="1"/>
    <x v="1"/>
  </r>
  <r>
    <d v="2020-07-30T00:00:00"/>
    <n v="6895016"/>
    <s v="Kanalas 10"/>
    <s v="Kanalas 10"/>
    <s v="2K0608"/>
    <n v="9.5"/>
    <n v="2.15"/>
    <n v="19.12"/>
    <n v="10.170000000000002"/>
    <n v="-8.9499999999999993"/>
    <s v="Rerate"/>
    <x v="1"/>
    <x v="3"/>
  </r>
  <r>
    <d v="2020-07-08T13:35:00"/>
    <n v="41839464"/>
    <s v="Kanalas 30"/>
    <s v="Kanalas 100"/>
    <s v="CC0006"/>
    <n v="12"/>
    <n v="10.5"/>
    <n v="20.77"/>
    <n v="19.670000000000002"/>
    <n v="-1.0999999999999979"/>
    <s v="Rerate"/>
    <x v="0"/>
    <x v="0"/>
  </r>
  <r>
    <d v="2020-07-02T00:00:00"/>
    <n v="13917969"/>
    <s v="Kanalas 10"/>
    <s v="Kanalas 10"/>
    <s v="2K0108"/>
    <n v="10.5"/>
    <n v="10.5"/>
    <n v="10.77"/>
    <n v="9.1700000000000017"/>
    <n v="-1.5999999999999979"/>
    <s v="Rerate"/>
    <x v="1"/>
    <x v="3"/>
  </r>
  <r>
    <d v="2020-07-27T10:31:00"/>
    <n v="20629292"/>
    <s v="Kanalas 30"/>
    <s v="Kanalas 50"/>
    <s v="2K0502"/>
    <n v="12"/>
    <s v="13"/>
    <n v="18.27"/>
    <n v="19.670000000000002"/>
    <n v="1.4000000000000021"/>
    <s v="Upsell"/>
    <x v="1"/>
    <x v="4"/>
  </r>
  <r>
    <d v="2020-07-22T10:46:00"/>
    <n v="20320431"/>
    <s v="Kanalas 10"/>
    <s v="Kanalas 30"/>
    <s v="2K0K05"/>
    <n v="3.6"/>
    <n v="10.5"/>
    <n v="22.770000000000003"/>
    <n v="16.07"/>
    <n v="-6.7000000000000028"/>
    <s v="Rerate"/>
    <x v="1"/>
    <x v="1"/>
  </r>
  <r>
    <d v="2020-07-30T00:00:00"/>
    <n v="20290349"/>
    <s v="Kanalas 5"/>
    <s v="Kanalas 5"/>
    <s v="2K0K01"/>
    <n v="8.51"/>
    <s v="7"/>
    <n v="11.27"/>
    <n v="7.16"/>
    <n v="-4.1099999999999994"/>
    <s v="Rerate"/>
    <x v="1"/>
    <x v="1"/>
  </r>
  <r>
    <d v="2020-07-12T16:57:00"/>
    <n v="19101429"/>
    <s v="Kanalas 20"/>
    <s v="Kanalas 1"/>
    <s v="CC0006"/>
    <n v="12"/>
    <n v="3.6"/>
    <n v="10.67"/>
    <n v="11.670000000000002"/>
    <n v="1.0000000000000018"/>
    <s v="Upsell"/>
    <x v="0"/>
    <x v="0"/>
  </r>
  <r>
    <d v="2020-07-20T15:31:00"/>
    <n v="9381085"/>
    <s v="Kanalas 1"/>
    <s v="Kanalas 1"/>
    <s v="2K050K"/>
    <n v="7.6"/>
    <n v="0"/>
    <n v="14.27"/>
    <n v="4.07"/>
    <n v="-10.199999999999999"/>
    <s v="Rerate"/>
    <x v="1"/>
    <x v="4"/>
  </r>
  <r>
    <d v="2020-07-30T00:00:00"/>
    <n v="44878821"/>
    <s v="Kanalas 50"/>
    <s v="Kanalas 50"/>
    <s v="2K0K12"/>
    <n v="13.5"/>
    <s v="11"/>
    <n v="20.27"/>
    <n v="14.170000000000002"/>
    <n v="-6.0999999999999979"/>
    <s v="Rerate"/>
    <x v="1"/>
    <x v="1"/>
  </r>
  <r>
    <d v="2020-07-22T14:26:00"/>
    <n v="44878821"/>
    <s v="Kanalas 20"/>
    <s v="Kanalas 1"/>
    <s v="2K0K12"/>
    <n v="11"/>
    <s v="5"/>
    <n v="9.27"/>
    <n v="12.670000000000002"/>
    <n v="3.4000000000000021"/>
    <s v="Upsell"/>
    <x v="1"/>
    <x v="1"/>
  </r>
  <r>
    <d v="2020-07-20T11:01:00"/>
    <n v="8965425"/>
    <s v="Kanalas 5"/>
    <s v="Kanalas 20"/>
    <s v="2K0507"/>
    <n v="8.51"/>
    <n v="11.5"/>
    <n v="13.77"/>
    <n v="7.16"/>
    <n v="-6.6099999999999994"/>
    <s v="Rerate"/>
    <x v="1"/>
    <x v="1"/>
  </r>
  <r>
    <d v="2020-07-22T09:06:00"/>
    <n v="9608660"/>
    <s v="Kanalas 20"/>
    <s v="Kanalas 30"/>
    <s v="TM0007"/>
    <n v="12.5"/>
    <s v="11"/>
    <n v="22.270000000000003"/>
    <n v="11.170000000000002"/>
    <n v="-11.100000000000001"/>
    <s v="Rerate"/>
    <x v="2"/>
    <x v="0"/>
  </r>
  <r>
    <d v="2020-07-30T00:00:00"/>
    <n v="24802044"/>
    <s v="Kanalas 30"/>
    <s v="Kanalas 30"/>
    <s v="TM0007"/>
    <n v="8.5"/>
    <n v="8.5"/>
    <n v="24.770000000000003"/>
    <n v="23.17"/>
    <n v="-1.6000000000000014"/>
    <s v="Rerate"/>
    <x v="2"/>
    <x v="0"/>
  </r>
  <r>
    <d v="2020-07-30T00:00:00"/>
    <n v="4494199"/>
    <s v="Kanalas 10"/>
    <s v="Kanalas 10"/>
    <s v="2K0507"/>
    <n v="11"/>
    <s v="11"/>
    <n v="10.27"/>
    <n v="8.6700000000000017"/>
    <n v="-1.5999999999999979"/>
    <s v="Rerate"/>
    <x v="1"/>
    <x v="1"/>
  </r>
  <r>
    <d v="2020-07-15T15:35:00"/>
    <n v="18389460"/>
    <s v="Kanalas 30"/>
    <s v="Kanalas 50"/>
    <s v="2K0816"/>
    <n v="12"/>
    <s v="13"/>
    <n v="18.27"/>
    <n v="19.670000000000002"/>
    <n v="1.4000000000000021"/>
    <s v="Upsell"/>
    <x v="1"/>
    <x v="4"/>
  </r>
  <r>
    <d v="2020-07-15T17:35:00"/>
    <n v="45665041"/>
    <s v="Kanalas 50"/>
    <s v="Kanalas 1"/>
    <s v="CC0005"/>
    <n v="13.5"/>
    <s v="5"/>
    <n v="9.27"/>
    <n v="14.170000000000002"/>
    <n v="4.9000000000000021"/>
    <s v="Upsell"/>
    <x v="0"/>
    <x v="0"/>
  </r>
  <r>
    <d v="2020-07-30T00:00:00"/>
    <n v="36254585"/>
    <s v="Kanalas 20"/>
    <s v="Kanalas 20"/>
    <s v="2K0K01"/>
    <n v="12.5"/>
    <n v="4.5"/>
    <n v="20.77"/>
    <n v="11.170000000000002"/>
    <n v="-9.5999999999999979"/>
    <s v="Rerate"/>
    <x v="1"/>
    <x v="1"/>
  </r>
  <r>
    <d v="2020-07-22T15:08:00"/>
    <n v="36950177"/>
    <s v="Kanalas 10"/>
    <s v="Kanalas 30"/>
    <s v="TM0010"/>
    <n v="12.01"/>
    <s v="11"/>
    <n v="22.270000000000003"/>
    <n v="7.6600000000000019"/>
    <n v="-14.610000000000001"/>
    <s v="Rerate"/>
    <x v="2"/>
    <x v="0"/>
  </r>
  <r>
    <d v="2020-07-30T00:00:00"/>
    <n v="18653980"/>
    <s v="Kanalas 5"/>
    <s v="Kanalas 5"/>
    <s v="CC0007"/>
    <n v="7.6"/>
    <n v="0"/>
    <n v="18.27"/>
    <n v="8.07"/>
    <n v="-10.199999999999999"/>
    <s v="Rerate"/>
    <x v="0"/>
    <x v="0"/>
  </r>
  <r>
    <d v="2020-07-09T00:00:00"/>
    <n v="4644129"/>
    <s v="Kanalas 10"/>
    <s v="Kanalas 10"/>
    <s v="SAT001"/>
    <n v="10.5"/>
    <n v="10.5"/>
    <n v="10.77"/>
    <n v="9.1700000000000017"/>
    <n v="-1.5999999999999979"/>
    <s v="Rerate"/>
    <x v="3"/>
    <x v="0"/>
  </r>
  <r>
    <d v="2020-07-31T00:00:00"/>
    <n v="9505710"/>
    <s v="Kanalas 5"/>
    <s v="Kanalas 1"/>
    <m/>
    <n v="8.5"/>
    <n v="8.5"/>
    <n v="5.77"/>
    <n v="7.17"/>
    <n v="1.4000000000000004"/>
    <s v="Upsell"/>
    <x v="4"/>
    <x v="6"/>
  </r>
  <r>
    <d v="2020-07-02T10:20:00"/>
    <n v="5811956"/>
    <s v="Kanalas 30"/>
    <s v="Kanalas 5"/>
    <s v="2K050K"/>
    <n v="11"/>
    <s v="9"/>
    <n v="9.27"/>
    <n v="20.67"/>
    <n v="11.400000000000002"/>
    <s v="Upsell"/>
    <x v="1"/>
    <x v="4"/>
  </r>
  <r>
    <d v="2020-07-30T00:00:00"/>
    <n v="4521460"/>
    <s v="Kanalas 10"/>
    <s v="Kanalas 10"/>
    <s v="2K0112"/>
    <n v="11.51"/>
    <n v="8.5"/>
    <n v="12.77"/>
    <n v="8.1600000000000019"/>
    <n v="-4.6099999999999977"/>
    <s v="Rerate"/>
    <x v="1"/>
    <x v="3"/>
  </r>
  <r>
    <d v="2020-07-15T13:35:00"/>
    <n v="45726513"/>
    <s v="Kanalas 20"/>
    <s v="Kanalas 1"/>
    <s v="2K0108"/>
    <n v="11"/>
    <s v="5"/>
    <n v="9.27"/>
    <n v="12.670000000000002"/>
    <n v="3.4000000000000021"/>
    <s v="Upsell"/>
    <x v="1"/>
    <x v="3"/>
  </r>
  <r>
    <d v="2020-07-20T20:15:00"/>
    <n v="14464143"/>
    <s v="Kanalas 10"/>
    <s v="Kanalas 30"/>
    <s v="2K0105"/>
    <n v="11.51"/>
    <n v="9.5"/>
    <n v="23.770000000000003"/>
    <n v="8.1600000000000019"/>
    <n v="-15.610000000000001"/>
    <s v="Rerate"/>
    <x v="1"/>
    <x v="3"/>
  </r>
  <r>
    <d v="2020-07-30T00:00:00"/>
    <n v="9546165"/>
    <s v="Kanalas 1"/>
    <s v="Kanalas 1"/>
    <s v="CC0004"/>
    <n v="8.5"/>
    <n v="0"/>
    <n v="14.27"/>
    <n v="3.17"/>
    <n v="-11.1"/>
    <s v="Rerate"/>
    <x v="0"/>
    <x v="0"/>
  </r>
  <r>
    <d v="2020-07-30T00:00:00"/>
    <n v="11954959"/>
    <s v="Kanalas 10"/>
    <s v="Kanalas 10"/>
    <s v="TM0010"/>
    <n v="3.6"/>
    <n v="7.5"/>
    <n v="13.77"/>
    <n v="16.07"/>
    <n v="2.3000000000000007"/>
    <s v="Upsell"/>
    <x v="2"/>
    <x v="0"/>
  </r>
  <r>
    <d v="2020-07-17T20:29:00"/>
    <n v="37150451"/>
    <s v="Kanalas 30"/>
    <s v="Kanalas 100"/>
    <s v="2K0108"/>
    <n v="11"/>
    <n v="12.5"/>
    <n v="18.77"/>
    <n v="20.67"/>
    <n v="1.9000000000000021"/>
    <s v="Upsell"/>
    <x v="1"/>
    <x v="3"/>
  </r>
  <r>
    <d v="2020-07-15T10:10:00"/>
    <n v="28521962"/>
    <s v="Kanalas 5"/>
    <s v="Kanalas 50"/>
    <s v="TM0002"/>
    <n v="8"/>
    <n v="13.5"/>
    <n v="17.77"/>
    <n v="7.67"/>
    <n v="-10.1"/>
    <s v="Rerate"/>
    <x v="2"/>
    <x v="0"/>
  </r>
  <r>
    <d v="2020-07-31T00:00:00"/>
    <n v="4565957"/>
    <s v="Kanalas 30"/>
    <s v="Kanalas 30"/>
    <s v="TM0007"/>
    <n v="12"/>
    <s v="12"/>
    <n v="21.270000000000003"/>
    <n v="19.670000000000002"/>
    <n v="-1.6000000000000014"/>
    <s v="Rerate"/>
    <x v="2"/>
    <x v="0"/>
  </r>
  <r>
    <d v="2020-07-30T00:00:00"/>
    <n v="4565957"/>
    <s v="Kanalas 30"/>
    <s v="Kanalas 30"/>
    <s v="111111"/>
    <n v="12"/>
    <s v="12"/>
    <n v="21.270000000000003"/>
    <n v="19.670000000000002"/>
    <n v="-1.6000000000000014"/>
    <s v="Rerate"/>
    <x v="5"/>
    <x v="0"/>
  </r>
  <r>
    <d v="2020-07-28T15:53:00"/>
    <n v="22899131"/>
    <s v="Kanalas 1"/>
    <s v="Kanalas 1"/>
    <s v="CC0004"/>
    <n v="8.5"/>
    <s v="6"/>
    <n v="8.27"/>
    <n v="3.17"/>
    <n v="-5.0999999999999996"/>
    <s v="Rerate"/>
    <x v="0"/>
    <x v="0"/>
  </r>
  <r>
    <d v="2020-07-20T09:47:00"/>
    <n v="45745814"/>
    <s v="Kanalas 30"/>
    <s v="Kanalas 1"/>
    <s v="CC0004"/>
    <n v="5"/>
    <n v="5.6"/>
    <n v="8.67"/>
    <n v="26.67"/>
    <n v="18"/>
    <s v="Upsell"/>
    <x v="0"/>
    <x v="0"/>
  </r>
  <r>
    <d v="2020-07-30T00:00:00"/>
    <n v="18129380"/>
    <s v="Kanalas 30"/>
    <s v="Kanalas 30"/>
    <s v="2K0807"/>
    <n v="12"/>
    <n v="15.5"/>
    <n v="17.770000000000003"/>
    <n v="19.670000000000002"/>
    <n v="1.8999999999999986"/>
    <s v="Upsell"/>
    <x v="1"/>
    <x v="4"/>
  </r>
  <r>
    <d v="2020-07-31T00:00:00"/>
    <n v="14696162"/>
    <s v="Kanalas 20"/>
    <s v="Kanalas 10"/>
    <s v="CC0006"/>
    <n v="12"/>
    <n v="10.5"/>
    <n v="10.77"/>
    <n v="11.670000000000002"/>
    <n v="0.90000000000000213"/>
    <s v="Upsell"/>
    <x v="0"/>
    <x v="0"/>
  </r>
  <r>
    <d v="2020-07-12T10:48:00"/>
    <n v="45688728"/>
    <s v="Kanalas 10"/>
    <s v="Kanalas 5"/>
    <s v="2K0502"/>
    <n v="8.5"/>
    <n v="7.5"/>
    <n v="10.77"/>
    <n v="11.170000000000002"/>
    <n v="0.40000000000000213"/>
    <s v="Upsell"/>
    <x v="1"/>
    <x v="4"/>
  </r>
  <r>
    <d v="2020-07-30T00:00:00"/>
    <n v="33329031"/>
    <s v="Kanalas 5"/>
    <s v="Kanalas 5"/>
    <s v="2K0K09"/>
    <n v="8.51"/>
    <s v="11"/>
    <n v="7.27"/>
    <n v="7.16"/>
    <n v="-0.10999999999999943"/>
    <s v="Rerate"/>
    <x v="1"/>
    <x v="1"/>
  </r>
  <r>
    <d v="2020-07-01T20:58:00"/>
    <n v="45622234"/>
    <s v="Kanalas 50"/>
    <s v="Kanalas 5"/>
    <s v="2K0502"/>
    <n v="11"/>
    <n v="7.5"/>
    <n v="10.77"/>
    <n v="16.670000000000002"/>
    <n v="5.9000000000000021"/>
    <s v="Upsell"/>
    <x v="1"/>
    <x v="4"/>
  </r>
  <r>
    <d v="2020-07-16T15:26:00"/>
    <n v="45722905"/>
    <s v="Kanalas 20"/>
    <s v="Kanalas 5"/>
    <s v="CC0003"/>
    <n v="10"/>
    <s v="8"/>
    <n v="10.27"/>
    <n v="13.670000000000002"/>
    <n v="3.4000000000000021"/>
    <s v="Upsell"/>
    <x v="0"/>
    <x v="0"/>
  </r>
  <r>
    <d v="2020-07-10T09:11:00"/>
    <n v="4896412"/>
    <s v="Kanalas 20"/>
    <s v="Kanalas 10"/>
    <s v="CC0004"/>
    <n v="12"/>
    <n v="9.5"/>
    <n v="11.77"/>
    <n v="11.670000000000002"/>
    <n v="-9.9999999999997868E-2"/>
    <s v="Rerate"/>
    <x v="0"/>
    <x v="0"/>
  </r>
  <r>
    <d v="2020-07-30T00:00:00"/>
    <n v="43046770"/>
    <s v="Kanalas 50"/>
    <s v="Kanalas 50"/>
    <s v="2K0610"/>
    <n v="12.5"/>
    <n v="13.5"/>
    <n v="17.77"/>
    <n v="15.170000000000002"/>
    <n v="-2.5999999999999979"/>
    <s v="Rerate"/>
    <x v="1"/>
    <x v="3"/>
  </r>
  <r>
    <d v="2020-07-20T15:30:00"/>
    <n v="13933631"/>
    <s v="Kanalas 1"/>
    <s v="Kanalas 30"/>
    <s v="2K0K01"/>
    <n v="3.6"/>
    <s v="13"/>
    <n v="20.270000000000003"/>
    <n v="8.07"/>
    <n v="-12.200000000000003"/>
    <s v="Rerate"/>
    <x v="1"/>
    <x v="1"/>
  </r>
  <r>
    <d v="2020-07-09T00:00:00"/>
    <n v="42627324"/>
    <s v="Kanalas 10"/>
    <s v="Kanalas 10"/>
    <s v="TM0013"/>
    <n v="14.5"/>
    <n v="10.5"/>
    <n v="10.77"/>
    <n v="5.1700000000000017"/>
    <n v="-5.5999999999999979"/>
    <s v="Rerate"/>
    <x v="2"/>
    <x v="0"/>
  </r>
  <r>
    <d v="2020-07-30T00:00:00"/>
    <n v="13945970"/>
    <s v="Kanalas 30"/>
    <s v="Kanalas 30"/>
    <s v="TM0002"/>
    <n v="12"/>
    <s v="14"/>
    <n v="19.270000000000003"/>
    <n v="19.670000000000002"/>
    <n v="0.39999999999999858"/>
    <s v="Upsell"/>
    <x v="2"/>
    <x v="0"/>
  </r>
  <r>
    <d v="2020-07-10T00:00:00"/>
    <n v="19353353"/>
    <s v="Kanalas 30"/>
    <s v="Kanalas 30"/>
    <s v="CC0005"/>
    <n v="13.5"/>
    <s v="8"/>
    <n v="25.270000000000003"/>
    <n v="18.170000000000002"/>
    <n v="-7.1000000000000014"/>
    <s v="Rerate"/>
    <x v="0"/>
    <x v="0"/>
  </r>
  <r>
    <d v="2020-07-30T00:00:00"/>
    <n v="24750039"/>
    <s v="Kanalas 30"/>
    <s v="Kanalas 30"/>
    <s v="2K0502"/>
    <n v="12"/>
    <s v="13"/>
    <n v="20.270000000000003"/>
    <n v="19.670000000000002"/>
    <n v="-0.60000000000000142"/>
    <s v="Rerate"/>
    <x v="1"/>
    <x v="4"/>
  </r>
  <r>
    <d v="2020-07-16T00:00:00"/>
    <n v="15680767"/>
    <s v="Kanalas 30"/>
    <s v="Kanalas 30"/>
    <s v="TM0007"/>
    <n v="13.5"/>
    <s v="7"/>
    <n v="26.270000000000003"/>
    <n v="18.170000000000002"/>
    <n v="-8.1000000000000014"/>
    <s v="Rerate"/>
    <x v="2"/>
    <x v="0"/>
  </r>
  <r>
    <d v="2020-07-30T00:00:00"/>
    <n v="29663378"/>
    <s v="Kanalas 10"/>
    <s v="Kanalas 10"/>
    <s v="2K0612"/>
    <n v="11"/>
    <n v="0"/>
    <n v="21.27"/>
    <n v="8.6700000000000017"/>
    <n v="-12.599999999999998"/>
    <s v="Rerate"/>
    <x v="1"/>
    <x v="5"/>
  </r>
  <r>
    <d v="2020-07-30T00:00:00"/>
    <n v="42408953"/>
    <s v="Kanalas 50"/>
    <s v="Kanalas 50"/>
    <s v="TM0002"/>
    <n v="12.5"/>
    <s v="5"/>
    <n v="26.27"/>
    <n v="15.170000000000002"/>
    <n v="-11.099999999999998"/>
    <s v="Rerate"/>
    <x v="2"/>
    <x v="0"/>
  </r>
  <r>
    <d v="2020-07-30T00:00:00"/>
    <n v="20228225"/>
    <s v="Kanalas 50"/>
    <s v="Kanalas 50"/>
    <s v="2K070K"/>
    <n v="11.5"/>
    <s v="8"/>
    <n v="23.27"/>
    <n v="16.170000000000002"/>
    <n v="-7.0999999999999979"/>
    <s v="Rerate"/>
    <x v="1"/>
    <x v="1"/>
  </r>
  <r>
    <d v="2020-07-15T12:18:00"/>
    <n v="4483025"/>
    <s v="Kanalas 5"/>
    <s v="Kanalas 30"/>
    <s v="2K0105"/>
    <n v="3.6"/>
    <n v="3.6"/>
    <n v="29.67"/>
    <n v="12.07"/>
    <n v="-17.600000000000001"/>
    <s v="Rerate"/>
    <x v="1"/>
    <x v="3"/>
  </r>
  <r>
    <d v="2020-07-08T10:43:00"/>
    <n v="4483025"/>
    <s v="Kanalas 30"/>
    <s v="Kanalas 1"/>
    <s v="CC0005"/>
    <n v="3.6"/>
    <n v="3.6"/>
    <n v="10.67"/>
    <n v="28.07"/>
    <n v="17.399999999999999"/>
    <s v="Upsell"/>
    <x v="0"/>
    <x v="0"/>
  </r>
  <r>
    <d v="2020-07-30T00:00:00"/>
    <n v="4906937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25T00:00:00"/>
    <n v="41825936"/>
    <s v="Kanalas 10"/>
    <s v="Kanalas 10"/>
    <s v="2K0807"/>
    <n v="10.5"/>
    <n v="11.5"/>
    <n v="9.77"/>
    <n v="9.1700000000000017"/>
    <n v="-0.59999999999999787"/>
    <s v="Rerate"/>
    <x v="1"/>
    <x v="4"/>
  </r>
  <r>
    <d v="2020-07-08T14:42:00"/>
    <n v="45771533"/>
    <s v="Kanalas 30"/>
    <s v="Kanalas 100"/>
    <s v="CC0004"/>
    <n v="11"/>
    <n v="9.5"/>
    <n v="21.77"/>
    <n v="20.67"/>
    <n v="-1.0999999999999979"/>
    <s v="Rerate"/>
    <x v="0"/>
    <x v="0"/>
  </r>
  <r>
    <d v="2020-07-16T14:06:00"/>
    <n v="19215111"/>
    <s v="Kanalas 50"/>
    <s v="Kanalas 20"/>
    <s v="CC0003"/>
    <n v="13.5"/>
    <n v="12.5"/>
    <n v="12.77"/>
    <n v="14.170000000000002"/>
    <n v="1.4000000000000021"/>
    <s v="Upsell"/>
    <x v="0"/>
    <x v="0"/>
  </r>
  <r>
    <d v="2020-07-30T00:00:00"/>
    <n v="30745305"/>
    <s v="Kanalas 30"/>
    <s v="Kanalas 30"/>
    <s v="TM0007"/>
    <n v="6"/>
    <s v="4"/>
    <n v="29.270000000000003"/>
    <n v="25.67"/>
    <n v="-3.6000000000000014"/>
    <s v="Rerate"/>
    <x v="2"/>
    <x v="0"/>
  </r>
  <r>
    <d v="2020-07-26T11:04:00"/>
    <n v="45821460"/>
    <s v="Kanalas 50"/>
    <s v="Kanalas 5"/>
    <s v="2K0612"/>
    <n v="0"/>
    <n v="0"/>
    <n v="18.27"/>
    <n v="27.67"/>
    <n v="9.4000000000000021"/>
    <s v="Upsell"/>
    <x v="1"/>
    <x v="5"/>
  </r>
  <r>
    <d v="2020-07-30T00:00:00"/>
    <n v="9158828"/>
    <s v="Kanalas 30"/>
    <s v="Kanalas 30"/>
    <s v="CC0005"/>
    <n v="8.5"/>
    <n v="2.5"/>
    <n v="30.770000000000003"/>
    <n v="23.17"/>
    <n v="-7.6000000000000014"/>
    <s v="Rerate"/>
    <x v="0"/>
    <x v="0"/>
  </r>
  <r>
    <d v="2020-07-04T16:56:00"/>
    <n v="42812009"/>
    <s v="Kanalas 30"/>
    <s v="Kanalas 50"/>
    <s v="2K0K12"/>
    <n v="12"/>
    <s v="13"/>
    <n v="18.27"/>
    <n v="19.670000000000002"/>
    <n v="1.4000000000000021"/>
    <s v="Upsell"/>
    <x v="1"/>
    <x v="1"/>
  </r>
  <r>
    <d v="2020-07-10T00:00:00"/>
    <n v="16796176"/>
    <s v="Kanalas 30"/>
    <s v="Kanalas 30"/>
    <s v="TM0013"/>
    <n v="11"/>
    <s v="10"/>
    <n v="23.270000000000003"/>
    <n v="20.67"/>
    <n v="-2.6000000000000014"/>
    <s v="Rerate"/>
    <x v="2"/>
    <x v="0"/>
  </r>
  <r>
    <d v="2020-07-05T10:46:00"/>
    <n v="45154988"/>
    <s v="Kanalas 50"/>
    <s v="Kanalas 20"/>
    <s v="2K0K05"/>
    <n v="12.5"/>
    <n v="11.5"/>
    <n v="13.77"/>
    <n v="15.170000000000002"/>
    <n v="1.4000000000000021"/>
    <s v="Upsell"/>
    <x v="1"/>
    <x v="1"/>
  </r>
  <r>
    <d v="2020-07-30T00:00:00"/>
    <n v="33992396"/>
    <s v="Kanalas 30"/>
    <s v="Kanalas 30"/>
    <s v="TM0007"/>
    <n v="6"/>
    <s v="5"/>
    <n v="28.270000000000003"/>
    <n v="25.67"/>
    <n v="-2.6000000000000014"/>
    <s v="Rerate"/>
    <x v="2"/>
    <x v="0"/>
  </r>
  <r>
    <d v="2020-07-30T00:00:00"/>
    <n v="15073437"/>
    <s v="Kanalas 1"/>
    <s v="Kanalas 1"/>
    <s v="CC0007"/>
    <n v="3.6"/>
    <n v="0"/>
    <n v="14.27"/>
    <n v="8.07"/>
    <n v="-6.1999999999999993"/>
    <s v="Rerate"/>
    <x v="0"/>
    <x v="0"/>
  </r>
  <r>
    <d v="2020-07-04T09:14:00"/>
    <n v="4562203"/>
    <s v="Kanalas 50"/>
    <s v="Kanalas 20"/>
    <s v="CC0006"/>
    <n v="13.5"/>
    <n v="11.5"/>
    <n v="13.77"/>
    <n v="14.170000000000002"/>
    <n v="0.40000000000000213"/>
    <s v="Upsell"/>
    <x v="0"/>
    <x v="0"/>
  </r>
  <r>
    <d v="2020-07-30T00:00:00"/>
    <n v="42329329"/>
    <s v="Kanalas 100"/>
    <s v="Kanalas 100"/>
    <s v="TM0013"/>
    <n v="12"/>
    <s v="13"/>
    <n v="18.27"/>
    <n v="17.670000000000002"/>
    <n v="-0.59999999999999787"/>
    <s v="Rerate"/>
    <x v="2"/>
    <x v="0"/>
  </r>
  <r>
    <d v="2020-07-30T00:00:00"/>
    <n v="28412640"/>
    <s v="Kanalas 100"/>
    <s v="Kanalas 100"/>
    <s v="TM0002"/>
    <n v="13"/>
    <n v="5.05"/>
    <n v="26.22"/>
    <n v="16.670000000000002"/>
    <n v="-9.5499999999999972"/>
    <s v="Rerate"/>
    <x v="2"/>
    <x v="0"/>
  </r>
  <r>
    <d v="2020-07-30T00:00:00"/>
    <n v="4452761"/>
    <s v="Kanalas 30"/>
    <s v="Kanalas 30"/>
    <s v="TM0007"/>
    <n v="11"/>
    <s v="14"/>
    <n v="19.270000000000003"/>
    <n v="20.67"/>
    <n v="1.3999999999999986"/>
    <s v="Upsell"/>
    <x v="2"/>
    <x v="0"/>
  </r>
  <r>
    <d v="2020-07-30T00:00:00"/>
    <n v="45495504"/>
    <s v="Kanalas 30"/>
    <s v="Kanalas 30"/>
    <s v="TM0007"/>
    <n v="11"/>
    <s v="13"/>
    <n v="20.270000000000003"/>
    <n v="20.67"/>
    <n v="0.39999999999999858"/>
    <s v="Upsell"/>
    <x v="2"/>
    <x v="0"/>
  </r>
  <r>
    <d v="2020-07-30T00:00:00"/>
    <n v="20672430"/>
    <s v="Kanalas 30"/>
    <s v="Kanalas 30"/>
    <s v="CC0006"/>
    <n v="6"/>
    <s v="11"/>
    <n v="22.270000000000003"/>
    <n v="25.67"/>
    <n v="3.3999999999999986"/>
    <s v="Upsell"/>
    <x v="0"/>
    <x v="0"/>
  </r>
  <r>
    <d v="2020-07-10T10:10:00"/>
    <n v="4452655"/>
    <s v="Kanalas 30"/>
    <s v="Kanalas 5"/>
    <s v="CC0005"/>
    <n v="16.510000000000002"/>
    <n v="7.5"/>
    <n v="10.77"/>
    <n v="15.16"/>
    <n v="4.3900000000000006"/>
    <s v="Upsell"/>
    <x v="0"/>
    <x v="0"/>
  </r>
  <r>
    <d v="2020-07-24T18:28:00"/>
    <n v="21865508"/>
    <s v="Kanalas 1"/>
    <s v="Kanalas 1"/>
    <s v="2K0606"/>
    <n v="7.6"/>
    <n v="5.51"/>
    <n v="8.76"/>
    <n v="4.07"/>
    <n v="-4.6899999999999995"/>
    <s v="Rerate"/>
    <x v="1"/>
    <x v="5"/>
  </r>
  <r>
    <d v="2020-07-30T00:00:00"/>
    <n v="42633619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17T12:45:00"/>
    <n v="41431145"/>
    <s v="Kanalas 5"/>
    <s v="Kanalas 30"/>
    <s v="2K0612"/>
    <n v="3.6"/>
    <n v="9.5"/>
    <n v="23.770000000000003"/>
    <n v="12.07"/>
    <n v="-11.700000000000003"/>
    <s v="Rerate"/>
    <x v="1"/>
    <x v="5"/>
  </r>
  <r>
    <d v="2020-07-30T00:00:00"/>
    <n v="45697817"/>
    <s v="Kanalas 50"/>
    <s v="Kanalas 50"/>
    <s v="CC0006"/>
    <n v="13.5"/>
    <s v="11"/>
    <n v="20.27"/>
    <n v="14.170000000000002"/>
    <n v="-6.0999999999999979"/>
    <s v="Rerate"/>
    <x v="0"/>
    <x v="0"/>
  </r>
  <r>
    <d v="2020-07-02T13:52:00"/>
    <n v="45275463"/>
    <s v="Kanalas 50"/>
    <s v="Kanalas 20"/>
    <s v="2K0608"/>
    <n v="12"/>
    <n v="11.5"/>
    <n v="13.77"/>
    <n v="15.670000000000002"/>
    <n v="1.9000000000000021"/>
    <s v="Upsell"/>
    <x v="1"/>
    <x v="3"/>
  </r>
  <r>
    <d v="2020-07-30T00:00:00"/>
    <n v="4611571"/>
    <s v="Kanalas 100"/>
    <s v="Kanalas 100"/>
    <s v="TM0007"/>
    <n v="12"/>
    <s v="12"/>
    <n v="19.27"/>
    <n v="17.670000000000002"/>
    <n v="-1.5999999999999979"/>
    <s v="Rerate"/>
    <x v="2"/>
    <x v="0"/>
  </r>
  <r>
    <d v="2020-07-30T00:00:00"/>
    <n v="44721803"/>
    <s v="Kanalas 50"/>
    <s v="Kanalas 50"/>
    <s v="CC0004"/>
    <n v="12.5"/>
    <n v="11.5"/>
    <n v="19.77"/>
    <n v="15.170000000000002"/>
    <n v="-4.5999999999999979"/>
    <s v="Rerate"/>
    <x v="0"/>
    <x v="0"/>
  </r>
  <r>
    <d v="2020-07-11T14:25:00"/>
    <n v="44943121"/>
    <s v="Kanalas 50"/>
    <s v="Kanalas 20"/>
    <s v="CC0005"/>
    <n v="13.5"/>
    <n v="10.5"/>
    <n v="14.77"/>
    <n v="14.170000000000002"/>
    <n v="-0.59999999999999787"/>
    <s v="Rerate"/>
    <x v="0"/>
    <x v="0"/>
  </r>
  <r>
    <d v="2020-07-03T00:00:00"/>
    <n v="4675363"/>
    <s v="Kanalas 30"/>
    <s v="Kanalas 30"/>
    <s v="TM0007"/>
    <n v="8.5"/>
    <s v="12"/>
    <n v="21.270000000000003"/>
    <n v="23.17"/>
    <n v="1.8999999999999986"/>
    <s v="Upsell"/>
    <x v="2"/>
    <x v="0"/>
  </r>
  <r>
    <d v="2020-07-30T00:00:00"/>
    <n v="42107712"/>
    <s v="Kanalas 10"/>
    <s v="Kanalas 10"/>
    <s v="2K0218"/>
    <n v="10.6"/>
    <s v="5"/>
    <n v="16.27"/>
    <n v="9.0700000000000021"/>
    <n v="-7.1999999999999975"/>
    <s v="Rerate"/>
    <x v="1"/>
    <x v="2"/>
  </r>
  <r>
    <d v="2020-07-30T00:00:00"/>
    <n v="17852481"/>
    <s v="Kanalas 10"/>
    <s v="Kanalas 10"/>
    <s v="2K0112"/>
    <n v="11.51"/>
    <s v="12"/>
    <n v="9.27"/>
    <n v="8.1600000000000019"/>
    <n v="-1.1099999999999977"/>
    <s v="Rerate"/>
    <x v="1"/>
    <x v="3"/>
  </r>
  <r>
    <d v="2020-07-30T00:00:00"/>
    <n v="24586189"/>
    <s v="Kanalas 30"/>
    <s v="Kanalas 30"/>
    <s v="2K0807"/>
    <n v="3.6"/>
    <n v="5.15"/>
    <n v="28.120000000000005"/>
    <n v="28.07"/>
    <n v="-5.0000000000004263E-2"/>
    <s v="Rerate"/>
    <x v="1"/>
    <x v="4"/>
  </r>
  <r>
    <d v="2020-07-30T00:00:00"/>
    <n v="42860165"/>
    <s v="Kanalas 50"/>
    <s v="Kanalas 50"/>
    <s v="TM0002"/>
    <n v="13.5"/>
    <s v="12"/>
    <n v="19.27"/>
    <n v="14.170000000000002"/>
    <n v="-5.0999999999999979"/>
    <s v="Rerate"/>
    <x v="2"/>
    <x v="0"/>
  </r>
  <r>
    <d v="2020-07-09T16:43:00"/>
    <n v="13073204"/>
    <s v="Kanalas 50"/>
    <s v="Kanalas 20"/>
    <s v="2K0K01"/>
    <n v="12.5"/>
    <n v="11.5"/>
    <n v="13.77"/>
    <n v="15.170000000000002"/>
    <n v="1.4000000000000021"/>
    <s v="Upsell"/>
    <x v="1"/>
    <x v="1"/>
  </r>
  <r>
    <d v="2020-07-30T00:00:00"/>
    <n v="16232732"/>
    <s v="Kanalas 10"/>
    <s v="Kanalas 10"/>
    <s v="2K0802"/>
    <n v="9.5"/>
    <s v="6"/>
    <n v="15.27"/>
    <n v="10.170000000000002"/>
    <n v="-5.0999999999999979"/>
    <s v="Rerate"/>
    <x v="1"/>
    <x v="4"/>
  </r>
  <r>
    <d v="2020-07-09T13:30:00"/>
    <n v="45743919"/>
    <s v="Kanalas 20"/>
    <s v="Kanalas 10"/>
    <s v="CC0006"/>
    <n v="12"/>
    <n v="11.5"/>
    <n v="9.77"/>
    <n v="11.670000000000002"/>
    <n v="1.9000000000000021"/>
    <s v="Upsell"/>
    <x v="0"/>
    <x v="0"/>
  </r>
  <r>
    <d v="2020-07-30T00:00:00"/>
    <n v="41779894"/>
    <s v="Kanalas 50"/>
    <s v="Kanalas 50"/>
    <s v="TM0007"/>
    <n v="12.5"/>
    <s v="8"/>
    <n v="23.27"/>
    <n v="15.170000000000002"/>
    <n v="-8.0999999999999979"/>
    <s v="Rerate"/>
    <x v="2"/>
    <x v="0"/>
  </r>
  <r>
    <d v="2020-07-09T17:12:00"/>
    <n v="17841468"/>
    <s v="Kanalas 30"/>
    <s v="Kanalas 50"/>
    <s v="CC0004"/>
    <n v="11"/>
    <s v="14"/>
    <n v="17.27"/>
    <n v="20.67"/>
    <n v="3.4000000000000021"/>
    <s v="Upsell"/>
    <x v="0"/>
    <x v="0"/>
  </r>
  <r>
    <d v="2020-07-30T00:00:00"/>
    <n v="15705146"/>
    <s v="Kanalas 5"/>
    <s v="Kanalas 5"/>
    <s v="2K0611"/>
    <n v="7.6"/>
    <n v="0"/>
    <n v="18.27"/>
    <n v="8.07"/>
    <n v="-10.199999999999999"/>
    <s v="Rerate"/>
    <x v="1"/>
    <x v="5"/>
  </r>
  <r>
    <d v="2020-07-30T00:00:00"/>
    <n v="41548350"/>
    <s v="Kanalas 10"/>
    <s v="Kanalas 10"/>
    <s v="TM0010"/>
    <n v="12.01"/>
    <s v="5"/>
    <n v="16.27"/>
    <n v="7.6600000000000019"/>
    <n v="-8.6099999999999977"/>
    <s v="Rerate"/>
    <x v="2"/>
    <x v="0"/>
  </r>
  <r>
    <d v="2020-07-18T09:53:00"/>
    <n v="42499143"/>
    <s v="Kanalas 50"/>
    <s v="Kanalas 10"/>
    <s v="CC0005"/>
    <n v="13.5"/>
    <n v="10.5"/>
    <n v="10.77"/>
    <n v="14.170000000000002"/>
    <n v="3.4000000000000021"/>
    <s v="Upsell"/>
    <x v="0"/>
    <x v="0"/>
  </r>
  <r>
    <d v="2020-07-02T00:00:00"/>
    <n v="15541325"/>
    <s v="Kanalas 30"/>
    <s v="Kanalas 30"/>
    <s v="2K0802"/>
    <n v="14.5"/>
    <s v="5"/>
    <n v="28.270000000000003"/>
    <n v="17.170000000000002"/>
    <n v="-11.100000000000001"/>
    <s v="Rerate"/>
    <x v="1"/>
    <x v="4"/>
  </r>
  <r>
    <d v="2020-07-02T14:12:00"/>
    <n v="20794599"/>
    <s v="Kanalas 100"/>
    <s v="Kanalas 50"/>
    <s v="2K0K05"/>
    <n v="12.5"/>
    <s v="13"/>
    <n v="18.27"/>
    <n v="17.170000000000002"/>
    <n v="-1.0999999999999979"/>
    <s v="Rerate"/>
    <x v="1"/>
    <x v="1"/>
  </r>
  <r>
    <d v="2020-07-30T00:00:00"/>
    <n v="43416536"/>
    <s v="Kanalas 10"/>
    <s v="Kanalas 10"/>
    <s v="TM0007"/>
    <n v="10.5"/>
    <s v="9"/>
    <n v="12.27"/>
    <n v="9.1700000000000017"/>
    <n v="-3.0999999999999979"/>
    <s v="Rerate"/>
    <x v="2"/>
    <x v="0"/>
  </r>
  <r>
    <d v="2020-07-30T00:00:00"/>
    <n v="15943371"/>
    <s v="Kanalas 30"/>
    <s v="Kanalas 30"/>
    <s v="TM0002"/>
    <n v="11"/>
    <s v="13"/>
    <n v="20.270000000000003"/>
    <n v="20.67"/>
    <n v="0.39999999999999858"/>
    <s v="Upsell"/>
    <x v="2"/>
    <x v="0"/>
  </r>
  <r>
    <d v="2020-07-30T00:00:00"/>
    <n v="41857280"/>
    <s v="Kanalas 100"/>
    <s v="Kanalas 100"/>
    <s v="TM0002"/>
    <n v="12"/>
    <s v="10"/>
    <n v="21.27"/>
    <n v="17.670000000000002"/>
    <n v="-3.5999999999999979"/>
    <s v="Rerate"/>
    <x v="2"/>
    <x v="0"/>
  </r>
  <r>
    <d v="2020-07-24T14:32:00"/>
    <n v="43451431"/>
    <s v="Kanalas 100"/>
    <s v="Kanalas 10"/>
    <s v="2K0K12"/>
    <n v="13"/>
    <n v="8.5"/>
    <n v="12.77"/>
    <n v="16.670000000000002"/>
    <n v="3.9000000000000021"/>
    <s v="Upsell"/>
    <x v="1"/>
    <x v="1"/>
  </r>
  <r>
    <d v="2020-07-03T18:27:00"/>
    <n v="45173382"/>
    <s v="Kanalas 20"/>
    <s v="Kanalas 10"/>
    <s v="2K0612"/>
    <n v="10.5"/>
    <s v="11"/>
    <n v="10.27"/>
    <n v="13.170000000000002"/>
    <n v="2.9000000000000021"/>
    <s v="Upsell"/>
    <x v="1"/>
    <x v="5"/>
  </r>
  <r>
    <d v="2020-07-30T00:00:00"/>
    <n v="44235631"/>
    <s v="Kanalas 30"/>
    <s v="Kanalas 30"/>
    <s v="CC0006"/>
    <n v="3.6"/>
    <s v="5"/>
    <n v="28.270000000000003"/>
    <n v="28.07"/>
    <n v="-0.20000000000000284"/>
    <s v="Rerate"/>
    <x v="0"/>
    <x v="0"/>
  </r>
  <r>
    <d v="2020-07-30T00:00:00"/>
    <n v="42115912"/>
    <s v="Kanalas 50"/>
    <s v="Kanalas 50"/>
    <s v="CC0003"/>
    <n v="13.5"/>
    <n v="13.5"/>
    <n v="17.77"/>
    <n v="14.170000000000002"/>
    <n v="-3.5999999999999979"/>
    <s v="Rerate"/>
    <x v="0"/>
    <x v="0"/>
  </r>
  <r>
    <d v="2020-07-09T16:12:00"/>
    <n v="14648002"/>
    <s v="Kanalas 10"/>
    <s v="Kanalas 30"/>
    <s v="CC0006"/>
    <n v="3.6"/>
    <s v="6"/>
    <n v="27.270000000000003"/>
    <n v="16.07"/>
    <n v="-11.200000000000003"/>
    <s v="Rerate"/>
    <x v="0"/>
    <x v="0"/>
  </r>
  <r>
    <d v="2020-07-30T00:00:00"/>
    <n v="24768315"/>
    <s v="Kanalas 5"/>
    <s v="Kanalas 5"/>
    <s v=""/>
    <n v="7.6"/>
    <n v="0"/>
    <n v="18.27"/>
    <n v="8.07"/>
    <n v="-10.199999999999999"/>
    <s v="Rerate"/>
    <x v="4"/>
    <x v="6"/>
  </r>
  <r>
    <d v="2020-07-25T00:00:00"/>
    <n v="43489892"/>
    <s v="Kanalas 50"/>
    <s v="Kanalas 50"/>
    <s v="CC0005"/>
    <n v="11.5"/>
    <n v="12.5"/>
    <n v="18.77"/>
    <n v="16.170000000000002"/>
    <n v="-2.5999999999999979"/>
    <s v="Rerate"/>
    <x v="0"/>
    <x v="0"/>
  </r>
  <r>
    <d v="2020-07-01T11:34:00"/>
    <n v="38340297"/>
    <s v="Kanalas 30"/>
    <s v="Kanalas 100"/>
    <s v="2K0108"/>
    <n v="23.5"/>
    <n v="16.510000000000002"/>
    <n v="14.759999999999998"/>
    <n v="8.1700000000000017"/>
    <n v="-6.5899999999999963"/>
    <s v="Rerate"/>
    <x v="1"/>
    <x v="3"/>
  </r>
  <r>
    <d v="2020-07-12T09:33:00"/>
    <n v="45852351"/>
    <s v="Kanalas 20"/>
    <s v="Kanalas 10"/>
    <s v="CC0007"/>
    <n v="12"/>
    <n v="11.5"/>
    <n v="9.77"/>
    <n v="11.670000000000002"/>
    <n v="1.9000000000000021"/>
    <s v="Upsell"/>
    <x v="0"/>
    <x v="0"/>
  </r>
  <r>
    <d v="2020-07-30T00:00:00"/>
    <n v="16217171"/>
    <s v="Kanalas 5"/>
    <s v="Kanalas 5"/>
    <s v="CC0006"/>
    <n v="3.6"/>
    <s v="6"/>
    <n v="12.27"/>
    <n v="12.07"/>
    <n v="-0.19999999999999929"/>
    <s v="Rerate"/>
    <x v="0"/>
    <x v="0"/>
  </r>
  <r>
    <d v="2020-07-02T17:02:00"/>
    <n v="43006292"/>
    <s v="Kanalas 30"/>
    <s v="Kanalas 100"/>
    <s v="2K0802"/>
    <n v="11"/>
    <n v="11.5"/>
    <n v="19.77"/>
    <n v="20.67"/>
    <n v="0.90000000000000213"/>
    <s v="Upsell"/>
    <x v="1"/>
    <x v="4"/>
  </r>
  <r>
    <d v="2020-07-31T00:00:00"/>
    <n v="45957720"/>
    <s v="Kanalas 50"/>
    <s v="Kanalas 5"/>
    <s v="2K0K05"/>
    <n v="13.5"/>
    <n v="8.5"/>
    <n v="9.77"/>
    <n v="14.170000000000002"/>
    <n v="4.4000000000000021"/>
    <s v="Upsell"/>
    <x v="1"/>
    <x v="1"/>
  </r>
  <r>
    <d v="2020-07-11T12:41:00"/>
    <n v="4425485"/>
    <s v="Kanalas 10"/>
    <s v="Kanalas 20"/>
    <s v="2K0610"/>
    <n v="11.51"/>
    <n v="10.5"/>
    <n v="14.77"/>
    <n v="8.1600000000000019"/>
    <n v="-6.6099999999999977"/>
    <s v="Rerate"/>
    <x v="1"/>
    <x v="3"/>
  </r>
  <r>
    <d v="2020-07-04T17:59:00"/>
    <n v="43033945"/>
    <s v="Kanalas 5"/>
    <s v="Kanalas 100"/>
    <s v="2K0502"/>
    <n v="8.51"/>
    <n v="12.5"/>
    <n v="18.77"/>
    <n v="7.16"/>
    <n v="-11.61"/>
    <s v="Rerate"/>
    <x v="1"/>
    <x v="4"/>
  </r>
  <r>
    <d v="2020-07-23T09:24:00"/>
    <n v="20402227"/>
    <s v="Kanalas 30"/>
    <s v="Kanalas 50"/>
    <s v="CC0007"/>
    <n v="12"/>
    <s v="14"/>
    <n v="17.27"/>
    <n v="19.670000000000002"/>
    <n v="2.4000000000000021"/>
    <s v="Upsell"/>
    <x v="0"/>
    <x v="0"/>
  </r>
  <r>
    <d v="2020-07-30T00:00:00"/>
    <n v="26501437"/>
    <s v="Kanalas 30"/>
    <s v="Kanalas 30"/>
    <s v="2K0703"/>
    <n v="3.6"/>
    <s v="6"/>
    <n v="27.270000000000003"/>
    <n v="28.07"/>
    <n v="0.79999999999999716"/>
    <s v="Upsell"/>
    <x v="1"/>
    <x v="1"/>
  </r>
  <r>
    <d v="2020-07-30T00:00:00"/>
    <n v="37690801"/>
    <s v="Kanalas 30"/>
    <s v="Kanalas 30"/>
    <s v="TM0007"/>
    <n v="11"/>
    <s v="15"/>
    <n v="18.270000000000003"/>
    <n v="20.67"/>
    <n v="2.3999999999999986"/>
    <s v="Upsell"/>
    <x v="2"/>
    <x v="0"/>
  </r>
  <r>
    <d v="2020-07-18T17:04:00"/>
    <n v="45792088"/>
    <s v="Kanalas 50"/>
    <s v="Kanalas 10"/>
    <s v="CC0007"/>
    <n v="12.5"/>
    <n v="9.5"/>
    <n v="11.77"/>
    <n v="15.170000000000002"/>
    <n v="3.4000000000000021"/>
    <s v="Upsell"/>
    <x v="0"/>
    <x v="0"/>
  </r>
  <r>
    <d v="2020-07-12T20:11:00"/>
    <n v="41944718"/>
    <s v="Kanalas 30"/>
    <s v="Kanalas 100"/>
    <s v="CC0003"/>
    <n v="12"/>
    <n v="11.5"/>
    <n v="19.77"/>
    <n v="19.670000000000002"/>
    <n v="-9.9999999999997868E-2"/>
    <s v="Rerate"/>
    <x v="0"/>
    <x v="0"/>
  </r>
  <r>
    <d v="2020-07-18T14:56:00"/>
    <n v="18565048"/>
    <s v="Kanalas 1"/>
    <s v="Kanalas 1"/>
    <s v="CC0003"/>
    <n v="7.6"/>
    <n v="5.51"/>
    <n v="8.76"/>
    <n v="4.07"/>
    <n v="-4.6899999999999995"/>
    <s v="Rerate"/>
    <x v="0"/>
    <x v="0"/>
  </r>
  <r>
    <d v="2020-07-04T00:00:00"/>
    <n v="10133578"/>
    <s v="Kanalas 50"/>
    <s v="Kanalas 50"/>
    <s v="2K0609"/>
    <n v="12"/>
    <s v="12"/>
    <n v="19.27"/>
    <n v="15.670000000000002"/>
    <n v="-3.5999999999999979"/>
    <s v="Rerate"/>
    <x v="1"/>
    <x v="5"/>
  </r>
  <r>
    <d v="2020-07-31T00:00:00"/>
    <n v="45549435"/>
    <s v="Kanalas 30"/>
    <s v="Kanalas 100"/>
    <s v="2K0605"/>
    <n v="8.5"/>
    <n v="12.5"/>
    <n v="18.77"/>
    <n v="23.17"/>
    <n v="4.4000000000000021"/>
    <s v="Upsell"/>
    <x v="1"/>
    <x v="5"/>
  </r>
  <r>
    <d v="2020-07-23T13:29:00"/>
    <n v="30910490"/>
    <s v="Kanalas 20"/>
    <s v="Kanalas 1"/>
    <s v="CC0004"/>
    <n v="11"/>
    <n v="3.6"/>
    <n v="10.67"/>
    <n v="12.670000000000002"/>
    <n v="2.0000000000000018"/>
    <s v="Upsell"/>
    <x v="0"/>
    <x v="0"/>
  </r>
  <r>
    <d v="2020-07-05T13:43:00"/>
    <n v="45706918"/>
    <s v="Kanalas 20"/>
    <s v="Kanalas 5"/>
    <s v="2K0502"/>
    <n v="10"/>
    <n v="7.5"/>
    <n v="10.77"/>
    <n v="13.670000000000002"/>
    <n v="2.9000000000000021"/>
    <s v="Upsell"/>
    <x v="1"/>
    <x v="4"/>
  </r>
  <r>
    <d v="2020-07-30T00:00:00"/>
    <n v="42759540"/>
    <s v="Kanalas 50"/>
    <s v="Kanalas 50"/>
    <s v="TM0007"/>
    <n v="13.5"/>
    <n v="13.5"/>
    <n v="17.77"/>
    <n v="14.170000000000002"/>
    <n v="-3.5999999999999979"/>
    <s v="Rerate"/>
    <x v="2"/>
    <x v="0"/>
  </r>
  <r>
    <d v="2020-07-30T00:00:00"/>
    <n v="29845142"/>
    <s v="Kanalas 30"/>
    <s v="Kanalas 30"/>
    <s v="TM0002"/>
    <n v="11"/>
    <s v="15"/>
    <n v="18.270000000000003"/>
    <n v="20.67"/>
    <n v="2.3999999999999986"/>
    <s v="Upsell"/>
    <x v="2"/>
    <x v="0"/>
  </r>
  <r>
    <d v="2020-07-05T13:30:00"/>
    <n v="45756813"/>
    <s v="Kanalas 30"/>
    <s v="Kanalas 10"/>
    <s v="CC0005"/>
    <n v="11"/>
    <n v="0"/>
    <n v="21.27"/>
    <n v="20.67"/>
    <n v="-0.59999999999999787"/>
    <s v="Rerate"/>
    <x v="0"/>
    <x v="0"/>
  </r>
  <r>
    <d v="2020-07-05T13:04:00"/>
    <n v="9938804"/>
    <s v="Kanalas 10"/>
    <s v="Kanalas 1"/>
    <s v="2K0812"/>
    <n v="9.5"/>
    <n v="3.6"/>
    <n v="10.67"/>
    <n v="10.170000000000002"/>
    <n v="-0.49999999999999822"/>
    <s v="Rerate"/>
    <x v="1"/>
    <x v="3"/>
  </r>
  <r>
    <d v="2020-07-05T15:38:00"/>
    <n v="8509241"/>
    <s v="Kanalas 5"/>
    <s v="Kanalas 50"/>
    <s v="CC0006"/>
    <n v="3.6"/>
    <s v="12"/>
    <n v="19.27"/>
    <n v="12.07"/>
    <n v="-7.1999999999999993"/>
    <s v="Rerate"/>
    <x v="0"/>
    <x v="0"/>
  </r>
  <r>
    <d v="2020-07-24T08:30:00"/>
    <n v="45508459"/>
    <s v="Kanalas 10"/>
    <s v="Kanalas 20"/>
    <s v="TM0002"/>
    <n v="12.01"/>
    <s v="11"/>
    <n v="14.27"/>
    <n v="7.6600000000000019"/>
    <n v="-6.6099999999999977"/>
    <s v="Rerate"/>
    <x v="2"/>
    <x v="0"/>
  </r>
  <r>
    <d v="2020-07-29T20:21:00"/>
    <n v="25212279"/>
    <s v="Kanalas 5"/>
    <s v="Kanalas 1"/>
    <s v="CC0004"/>
    <n v="7.6"/>
    <n v="5.51"/>
    <n v="8.76"/>
    <n v="8.07"/>
    <n v="-0.6899999999999995"/>
    <s v="Rerate"/>
    <x v="0"/>
    <x v="0"/>
  </r>
  <r>
    <d v="2020-07-30T00:00:00"/>
    <n v="45877437"/>
    <s v="Kanalas 30"/>
    <s v="Kanalas 30"/>
    <s v="2K0K01"/>
    <n v="23.5"/>
    <n v="3.6"/>
    <n v="29.67"/>
    <n v="8.1700000000000017"/>
    <n v="-21.5"/>
    <s v="Rerate"/>
    <x v="1"/>
    <x v="1"/>
  </r>
  <r>
    <d v="2020-07-12T12:58:00"/>
    <n v="45829243"/>
    <s v="Kanalas 20"/>
    <s v="Kanalas 10"/>
    <s v="CC0007"/>
    <n v="11"/>
    <n v="0"/>
    <n v="21.27"/>
    <n v="12.670000000000002"/>
    <n v="-8.5999999999999979"/>
    <s v="Rerate"/>
    <x v="0"/>
    <x v="0"/>
  </r>
  <r>
    <d v="2020-07-30T00:00:00"/>
    <n v="35723987"/>
    <s v="Kanalas 30"/>
    <s v="Kanalas 30"/>
    <s v="TM0007"/>
    <n v="9.5"/>
    <s v="9"/>
    <n v="24.270000000000003"/>
    <n v="22.17"/>
    <n v="-2.1000000000000014"/>
    <s v="Rerate"/>
    <x v="2"/>
    <x v="0"/>
  </r>
  <r>
    <d v="2020-07-13T13:22:00"/>
    <n v="34266862"/>
    <s v="Kanalas 1"/>
    <s v="Kanalas 30"/>
    <s v="2K0502"/>
    <n v="5.51"/>
    <s v="6"/>
    <n v="27.270000000000003"/>
    <n v="6.16"/>
    <n v="-21.110000000000003"/>
    <s v="Rerate"/>
    <x v="1"/>
    <x v="4"/>
  </r>
  <r>
    <d v="2020-07-01T15:52:00"/>
    <n v="45792145"/>
    <s v="Kanalas 100"/>
    <s v="Kanalas 10"/>
    <s v="CC0003"/>
    <n v="12.5"/>
    <n v="3.6"/>
    <n v="17.669999999999998"/>
    <n v="17.170000000000002"/>
    <n v="-0.49999999999999645"/>
    <s v="Rerate"/>
    <x v="0"/>
    <x v="0"/>
  </r>
  <r>
    <d v="2020-07-16T10:52:00"/>
    <n v="26505219"/>
    <s v="Kanalas 30"/>
    <s v="Kanalas 1"/>
    <s v="2K0502"/>
    <n v="10"/>
    <n v="3.6"/>
    <n v="10.67"/>
    <n v="21.67"/>
    <n v="11.000000000000002"/>
    <s v="Upsell"/>
    <x v="1"/>
    <x v="4"/>
  </r>
  <r>
    <d v="2020-07-30T00:00:00"/>
    <n v="4481218"/>
    <s v="Kanalas 30"/>
    <s v="Kanalas 30"/>
    <s v="2K0K01"/>
    <n v="3.6"/>
    <n v="8.5"/>
    <n v="24.770000000000003"/>
    <n v="28.07"/>
    <n v="3.2999999999999972"/>
    <s v="Upsell"/>
    <x v="1"/>
    <x v="1"/>
  </r>
  <r>
    <d v="2020-07-12T14:18:00"/>
    <n v="43444716"/>
    <s v="Kanalas 30"/>
    <s v="Kanalas 50"/>
    <s v="2K0211"/>
    <n v="11"/>
    <n v="13.5"/>
    <n v="17.77"/>
    <n v="20.67"/>
    <n v="2.9000000000000021"/>
    <s v="Upsell"/>
    <x v="1"/>
    <x v="2"/>
  </r>
  <r>
    <d v="2020-07-30T00:00:00"/>
    <n v="41048860"/>
    <s v="Kanalas 50"/>
    <s v="Kanalas 50"/>
    <s v="TM0002"/>
    <n v="12.5"/>
    <n v="11.5"/>
    <n v="19.77"/>
    <n v="15.170000000000002"/>
    <n v="-4.5999999999999979"/>
    <s v="Rerate"/>
    <x v="2"/>
    <x v="0"/>
  </r>
  <r>
    <d v="2020-07-30T00:00:00"/>
    <n v="12857263"/>
    <s v="Kanalas 5"/>
    <s v="Kanalas 5"/>
    <s v="CC0004"/>
    <n v="8.5"/>
    <n v="1.65"/>
    <n v="16.62"/>
    <n v="7.17"/>
    <n v="-9.4500000000000011"/>
    <s v="Rerate"/>
    <x v="0"/>
    <x v="0"/>
  </r>
  <r>
    <d v="2020-07-24T11:18:00"/>
    <n v="43822896"/>
    <s v="Kanalas 5"/>
    <s v="Kanalas 1"/>
    <s v="2K0812"/>
    <n v="7.5"/>
    <n v="3.6"/>
    <n v="10.67"/>
    <n v="8.17"/>
    <n v="-2.5"/>
    <s v="Rerate"/>
    <x v="1"/>
    <x v="3"/>
  </r>
  <r>
    <d v="2020-07-24T20:18:00"/>
    <n v="25897035"/>
    <s v="Kanalas 30"/>
    <s v="Kanalas 50"/>
    <s v="CC0004"/>
    <n v="23.5"/>
    <s v="12"/>
    <n v="19.27"/>
    <n v="8.1700000000000017"/>
    <n v="-11.099999999999998"/>
    <s v="Rerate"/>
    <x v="0"/>
    <x v="0"/>
  </r>
  <r>
    <d v="2020-07-30T00:00:00"/>
    <n v="37396401"/>
    <s v="Kanalas 30"/>
    <s v="Kanalas 30"/>
    <s v="TM0007"/>
    <n v="9.5"/>
    <s v="13"/>
    <n v="20.270000000000003"/>
    <n v="22.17"/>
    <n v="1.8999999999999986"/>
    <s v="Upsell"/>
    <x v="2"/>
    <x v="0"/>
  </r>
  <r>
    <d v="2020-07-20T11:23:00"/>
    <n v="19631463"/>
    <s v="Kanalas 30"/>
    <s v="Kanalas 50"/>
    <s v="2K0613"/>
    <n v="12"/>
    <s v="13"/>
    <n v="18.27"/>
    <n v="19.670000000000002"/>
    <n v="1.4000000000000021"/>
    <s v="Upsell"/>
    <x v="1"/>
    <x v="5"/>
  </r>
  <r>
    <d v="2020-07-30T00:00:00"/>
    <n v="41602178"/>
    <s v="Kanalas 20"/>
    <s v="Kanalas 20"/>
    <s v="TM0007"/>
    <n v="11"/>
    <n v="11.5"/>
    <n v="13.77"/>
    <n v="12.670000000000002"/>
    <n v="-1.0999999999999979"/>
    <s v="Rerate"/>
    <x v="2"/>
    <x v="0"/>
  </r>
  <r>
    <d v="2020-07-24T12:04:00"/>
    <n v="45493354"/>
    <s v="Kanalas 50"/>
    <s v="Kanalas 20"/>
    <s v="2K0502"/>
    <n v="12.5"/>
    <s v="11"/>
    <n v="14.27"/>
    <n v="15.170000000000002"/>
    <n v="0.90000000000000213"/>
    <s v="Upsell"/>
    <x v="1"/>
    <x v="4"/>
  </r>
  <r>
    <d v="2020-07-18T13:23:00"/>
    <n v="33769260"/>
    <s v="Kanalas 30"/>
    <s v="Kanalas 10"/>
    <s v="CC0003"/>
    <n v="23.5"/>
    <n v="14.5"/>
    <n v="6.77"/>
    <n v="8.1700000000000017"/>
    <n v="1.4000000000000021"/>
    <s v="Upsell"/>
    <x v="0"/>
    <x v="0"/>
  </r>
  <r>
    <d v="2020-07-30T00:00:00"/>
    <n v="45688372"/>
    <s v="Kanalas 10"/>
    <s v="Kanalas 10"/>
    <s v="TM0010"/>
    <n v="12.01"/>
    <n v="0"/>
    <n v="21.27"/>
    <n v="7.6600000000000019"/>
    <n v="-13.609999999999998"/>
    <s v="Rerate"/>
    <x v="2"/>
    <x v="0"/>
  </r>
  <r>
    <d v="2020-07-30T00:00:00"/>
    <n v="42462910"/>
    <s v="Kanalas 30"/>
    <s v="Kanalas 30"/>
    <s v="TM0002"/>
    <n v="11"/>
    <s v="15"/>
    <n v="18.270000000000003"/>
    <n v="20.67"/>
    <n v="2.3999999999999986"/>
    <s v="Upsell"/>
    <x v="2"/>
    <x v="0"/>
  </r>
  <r>
    <d v="2020-07-12T16:16:00"/>
    <n v="45894658"/>
    <s v="Kanalas 30"/>
    <s v="Kanalas 50"/>
    <s v="CC0005"/>
    <n v="11"/>
    <n v="0"/>
    <n v="31.27"/>
    <n v="20.67"/>
    <n v="-10.599999999999998"/>
    <s v="Rerate"/>
    <x v="0"/>
    <x v="0"/>
  </r>
  <r>
    <d v="2020-07-11T08:38:00"/>
    <n v="45623625"/>
    <s v="Kanalas 20"/>
    <s v="Kanalas 1"/>
    <s v="CC0003"/>
    <n v="12"/>
    <n v="3.6"/>
    <n v="10.67"/>
    <n v="11.670000000000002"/>
    <n v="1.0000000000000018"/>
    <s v="Upsell"/>
    <x v="0"/>
    <x v="0"/>
  </r>
  <r>
    <d v="2020-07-01T09:07:00"/>
    <n v="45627850"/>
    <s v="Kanalas 20"/>
    <s v="Kanalas 5"/>
    <s v="CC0003"/>
    <n v="3.6"/>
    <n v="8.5"/>
    <n v="9.77"/>
    <n v="20.07"/>
    <n v="10.3"/>
    <s v="Upsell"/>
    <x v="0"/>
    <x v="0"/>
  </r>
  <r>
    <d v="2020-07-29T11:48:00"/>
    <n v="38812208"/>
    <s v="Kanalas 30"/>
    <s v="Kanalas 50"/>
    <s v="CC0006"/>
    <n v="10.5"/>
    <s v="12"/>
    <n v="19.27"/>
    <n v="21.17"/>
    <n v="1.9000000000000021"/>
    <s v="Upsell"/>
    <x v="0"/>
    <x v="0"/>
  </r>
  <r>
    <d v="2020-07-11T10:27:00"/>
    <n v="42135523"/>
    <s v="Kanalas 20"/>
    <s v="Kanalas 1"/>
    <s v="2K0108"/>
    <n v="11"/>
    <n v="3.6"/>
    <n v="10.67"/>
    <n v="12.670000000000002"/>
    <n v="2.0000000000000018"/>
    <s v="Upsell"/>
    <x v="1"/>
    <x v="3"/>
  </r>
  <r>
    <d v="2020-07-30T00:00:00"/>
    <n v="19049583"/>
    <s v="Kanalas 1"/>
    <s v="Kanalas 1"/>
    <s v="CC0003"/>
    <n v="8.5"/>
    <n v="5.51"/>
    <n v="8.76"/>
    <n v="3.17"/>
    <n v="-5.59"/>
    <s v="Rerate"/>
    <x v="0"/>
    <x v="0"/>
  </r>
  <r>
    <d v="2020-07-30T00:00:00"/>
    <n v="26152869"/>
    <s v="Kanalas 30"/>
    <s v="Kanalas 30"/>
    <s v="CC0004"/>
    <n v="16.510000000000002"/>
    <s v="12"/>
    <n v="21.270000000000003"/>
    <n v="15.16"/>
    <n v="-6.110000000000003"/>
    <s v="Rerate"/>
    <x v="0"/>
    <x v="0"/>
  </r>
  <r>
    <d v="2020-07-17T17:41:00"/>
    <n v="45916221"/>
    <s v="Kanalas 10"/>
    <s v="Kanalas 1"/>
    <s v="2K0218"/>
    <n v="9.5"/>
    <n v="3.6"/>
    <n v="10.67"/>
    <n v="10.170000000000002"/>
    <n v="-0.49999999999999822"/>
    <s v="Rerate"/>
    <x v="1"/>
    <x v="2"/>
  </r>
  <r>
    <d v="2020-07-31T00:00:00"/>
    <n v="39851644"/>
    <s v="Kanalas 5"/>
    <s v="Kanalas 50"/>
    <s v="2K0608"/>
    <n v="8.5"/>
    <s v="12"/>
    <n v="19.27"/>
    <n v="7.17"/>
    <n v="-12.1"/>
    <s v="Rerate"/>
    <x v="1"/>
    <x v="3"/>
  </r>
  <r>
    <d v="2020-07-13T14:05:00"/>
    <n v="45739511"/>
    <s v="Kanalas 20"/>
    <s v="Kanalas 10"/>
    <s v="CC0007"/>
    <n v="11"/>
    <n v="3.6"/>
    <n v="17.669999999999998"/>
    <n v="12.670000000000002"/>
    <n v="-4.9999999999999964"/>
    <s v="Rerate"/>
    <x v="0"/>
    <x v="0"/>
  </r>
  <r>
    <d v="2020-07-25T00:00:00"/>
    <n v="45935868"/>
    <s v="Kanalas 5"/>
    <s v="Kanalas 5"/>
    <s v="2K0220"/>
    <n v="8.51"/>
    <n v="3.6"/>
    <n v="14.67"/>
    <n v="7.16"/>
    <n v="-7.51"/>
    <s v="Rerate"/>
    <x v="1"/>
    <x v="2"/>
  </r>
  <r>
    <d v="2020-07-01T11:24:00"/>
    <n v="11744293"/>
    <s v="Kanalas 20"/>
    <s v="Kanalas 5"/>
    <s v="2K0502"/>
    <n v="9.5"/>
    <n v="7.5"/>
    <n v="10.77"/>
    <n v="14.170000000000002"/>
    <n v="3.4000000000000021"/>
    <s v="Upsell"/>
    <x v="1"/>
    <x v="4"/>
  </r>
  <r>
    <d v="2020-07-09T16:10:00"/>
    <n v="45749838"/>
    <s v="Kanalas 5"/>
    <s v="Kanalas 1"/>
    <s v="CC0005"/>
    <n v="8.5"/>
    <s v="6"/>
    <n v="8.27"/>
    <n v="7.17"/>
    <n v="-1.0999999999999996"/>
    <s v="Rerate"/>
    <x v="0"/>
    <x v="0"/>
  </r>
  <r>
    <d v="2020-07-31T00:00:00"/>
    <n v="45905155"/>
    <s v="Kanalas 20"/>
    <s v="Kanalas 5"/>
    <s v="CC0006"/>
    <n v="11"/>
    <n v="3.6"/>
    <n v="14.67"/>
    <n v="12.670000000000002"/>
    <n v="-1.9999999999999982"/>
    <s v="Rerate"/>
    <x v="0"/>
    <x v="0"/>
  </r>
  <r>
    <d v="2020-07-30T00:00:00"/>
    <n v="36707889"/>
    <s v="Kanalas 30"/>
    <s v="Kanalas 30"/>
    <s v="2K0218"/>
    <n v="11"/>
    <s v="15"/>
    <n v="18.270000000000003"/>
    <n v="20.67"/>
    <n v="2.3999999999999986"/>
    <s v="Upsell"/>
    <x v="1"/>
    <x v="2"/>
  </r>
  <r>
    <d v="2020-07-29T00:00:00"/>
    <n v="40866397"/>
    <s v="Kanalas 30"/>
    <s v="Kanalas 30"/>
    <s v="2K0105"/>
    <n v="16.510000000000002"/>
    <n v="10.5"/>
    <n v="22.770000000000003"/>
    <n v="15.16"/>
    <n v="-7.610000000000003"/>
    <s v="Rerate"/>
    <x v="1"/>
    <x v="3"/>
  </r>
  <r>
    <d v="2020-07-09T15:53:00"/>
    <n v="45816375"/>
    <s v="Kanalas 50"/>
    <s v="Kanalas 10"/>
    <s v="CC0003"/>
    <n v="12.5"/>
    <n v="0"/>
    <n v="21.27"/>
    <n v="15.170000000000002"/>
    <n v="-6.0999999999999979"/>
    <s v="Rerate"/>
    <x v="0"/>
    <x v="0"/>
  </r>
  <r>
    <d v="2020-07-24T16:31:00"/>
    <n v="23821776"/>
    <s v="Kanalas 50"/>
    <s v="Kanalas 20"/>
    <s v="CC0004"/>
    <n v="12.5"/>
    <n v="11.5"/>
    <n v="13.77"/>
    <n v="15.170000000000002"/>
    <n v="1.4000000000000021"/>
    <s v="Upsell"/>
    <x v="0"/>
    <x v="0"/>
  </r>
  <r>
    <d v="2020-07-30T00:00:00"/>
    <n v="39399560"/>
    <s v="Kanalas 30"/>
    <s v="Kanalas 30"/>
    <s v="TM0007"/>
    <n v="6"/>
    <s v="10"/>
    <n v="23.270000000000003"/>
    <n v="25.67"/>
    <n v="2.3999999999999986"/>
    <s v="Upsell"/>
    <x v="2"/>
    <x v="0"/>
  </r>
  <r>
    <d v="2020-07-09T20:26:00"/>
    <n v="43757564"/>
    <s v="Kanalas 50"/>
    <s v="Kanalas 20"/>
    <s v="2K0502"/>
    <n v="12.5"/>
    <n v="11.5"/>
    <n v="13.77"/>
    <n v="15.170000000000002"/>
    <n v="1.4000000000000021"/>
    <s v="Upsell"/>
    <x v="1"/>
    <x v="4"/>
  </r>
  <r>
    <d v="2020-07-11T18:46:00"/>
    <n v="45076713"/>
    <s v="Kanalas 50"/>
    <s v="Kanalas 20"/>
    <s v="CC0004"/>
    <n v="13.5"/>
    <n v="11.5"/>
    <n v="13.77"/>
    <n v="14.170000000000002"/>
    <n v="0.40000000000000213"/>
    <s v="Upsell"/>
    <x v="0"/>
    <x v="0"/>
  </r>
  <r>
    <d v="2020-07-30T00:00:00"/>
    <n v="35048848"/>
    <s v="Kanalas 30"/>
    <s v="Kanalas 30"/>
    <s v="TM0002"/>
    <n v="11"/>
    <s v="15"/>
    <n v="18.270000000000003"/>
    <n v="20.67"/>
    <n v="2.3999999999999986"/>
    <s v="Upsell"/>
    <x v="2"/>
    <x v="0"/>
  </r>
  <r>
    <d v="2020-07-20T20:14:00"/>
    <n v="18553618"/>
    <s v="Kanalas 20"/>
    <s v="Kanalas 1"/>
    <s v="2K0502"/>
    <n v="10"/>
    <n v="3.6"/>
    <n v="10.67"/>
    <n v="13.670000000000002"/>
    <n v="3.0000000000000018"/>
    <s v="Upsell"/>
    <x v="1"/>
    <x v="4"/>
  </r>
  <r>
    <d v="2020-07-30T00:00:00"/>
    <n v="16796059"/>
    <s v="Kanalas 30"/>
    <s v="Kanalas 30"/>
    <s v="CC0007"/>
    <n v="11"/>
    <s v="7"/>
    <n v="26.270000000000003"/>
    <n v="20.67"/>
    <n v="-5.6000000000000014"/>
    <s v="Rerate"/>
    <x v="0"/>
    <x v="0"/>
  </r>
  <r>
    <d v="2020-07-10T14:36:00"/>
    <n v="18279123"/>
    <s v="Kanalas 30"/>
    <s v="Kanalas 100"/>
    <s v="CC0006"/>
    <n v="12"/>
    <n v="11.5"/>
    <n v="19.77"/>
    <n v="19.670000000000002"/>
    <n v="-9.9999999999997868E-2"/>
    <s v="Rerate"/>
    <x v="0"/>
    <x v="0"/>
  </r>
  <r>
    <d v="2020-07-30T00:00:00"/>
    <n v="36661656"/>
    <s v="Kanalas 100"/>
    <s v="Kanalas 100"/>
    <s v="2K0K09"/>
    <n v="13"/>
    <n v="5.15"/>
    <n v="26.119999999999997"/>
    <n v="16.670000000000002"/>
    <n v="-9.4499999999999957"/>
    <s v="Rerate"/>
    <x v="1"/>
    <x v="1"/>
  </r>
  <r>
    <d v="2020-07-09T13:20:00"/>
    <n v="45813349"/>
    <s v="Kanalas 50"/>
    <s v="Kanalas 20"/>
    <s v="2K0K01"/>
    <n v="14"/>
    <n v="11.5"/>
    <n v="13.77"/>
    <n v="13.670000000000002"/>
    <n v="-9.9999999999997868E-2"/>
    <s v="Rerate"/>
    <x v="1"/>
    <x v="1"/>
  </r>
  <r>
    <d v="2020-07-31T00:00:00"/>
    <n v="45857278"/>
    <s v="Kanalas 10"/>
    <s v="Kanalas 10"/>
    <s v="2K0502"/>
    <n v="11.51"/>
    <n v="10.5"/>
    <n v="10.77"/>
    <n v="8.1600000000000019"/>
    <n v="-2.6099999999999977"/>
    <s v="Rerate"/>
    <x v="1"/>
    <x v="4"/>
  </r>
  <r>
    <d v="2020-07-17T09:45:00"/>
    <n v="45916468"/>
    <s v="Kanalas 5"/>
    <s v="Kanalas 1"/>
    <s v="2K0108"/>
    <n v="7.5"/>
    <n v="3.6"/>
    <n v="10.67"/>
    <n v="8.17"/>
    <n v="-2.5"/>
    <s v="Rerate"/>
    <x v="1"/>
    <x v="3"/>
  </r>
  <r>
    <d v="2020-07-04T14:43:00"/>
    <n v="23211141"/>
    <s v="Kanalas 50"/>
    <s v="Kanalas 20"/>
    <s v="CC0006"/>
    <n v="13.5"/>
    <n v="11.5"/>
    <n v="13.77"/>
    <n v="14.170000000000002"/>
    <n v="0.40000000000000213"/>
    <s v="Upsell"/>
    <x v="0"/>
    <x v="0"/>
  </r>
  <r>
    <d v="2020-07-11T12:13:00"/>
    <n v="40086358"/>
    <s v="Kanalas 5"/>
    <s v="Kanalas 1"/>
    <s v="2K0812"/>
    <n v="7.5"/>
    <n v="3.6"/>
    <n v="10.67"/>
    <n v="8.17"/>
    <n v="-2.5"/>
    <s v="Rerate"/>
    <x v="1"/>
    <x v="3"/>
  </r>
  <r>
    <d v="2020-07-11T14:45:00"/>
    <n v="45680191"/>
    <s v="Kanalas 30"/>
    <s v="Kanalas 5"/>
    <s v="CC0003"/>
    <n v="3.6"/>
    <n v="7.5"/>
    <n v="10.77"/>
    <n v="28.07"/>
    <n v="17.3"/>
    <s v="Upsell"/>
    <x v="0"/>
    <x v="0"/>
  </r>
  <r>
    <d v="2020-07-30T00:00:00"/>
    <n v="41550973"/>
    <s v="Kanalas 50"/>
    <s v="Kanalas 50"/>
    <s v="TM0002"/>
    <n v="13.5"/>
    <s v="13"/>
    <n v="18.27"/>
    <n v="14.170000000000002"/>
    <n v="-4.0999999999999979"/>
    <s v="Rerate"/>
    <x v="2"/>
    <x v="0"/>
  </r>
  <r>
    <d v="2020-07-30T00:00:00"/>
    <n v="43008162"/>
    <s v="Kanalas 50"/>
    <s v="Kanalas 50"/>
    <s v="TM0007"/>
    <n v="12.5"/>
    <n v="13.5"/>
    <n v="17.77"/>
    <n v="15.170000000000002"/>
    <n v="-2.5999999999999979"/>
    <s v="Rerate"/>
    <x v="2"/>
    <x v="0"/>
  </r>
  <r>
    <d v="2020-07-01T10:05:00"/>
    <n v="45832835"/>
    <s v="Kanalas 30"/>
    <s v="Kanalas 10"/>
    <s v="2K0220"/>
    <n v="23.5"/>
    <n v="0"/>
    <n v="21.27"/>
    <n v="8.1700000000000017"/>
    <n v="-13.099999999999998"/>
    <s v="Rerate"/>
    <x v="1"/>
    <x v="2"/>
  </r>
  <r>
    <d v="2020-07-04T09:11:00"/>
    <n v="41167162"/>
    <s v="Kanalas 50"/>
    <s v="Kanalas 20"/>
    <s v="CC0006"/>
    <n v="13.5"/>
    <n v="10.5"/>
    <n v="14.77"/>
    <n v="14.170000000000002"/>
    <n v="-0.59999999999999787"/>
    <s v="Rerate"/>
    <x v="0"/>
    <x v="0"/>
  </r>
  <r>
    <d v="2020-07-26T00:00:00"/>
    <n v="4867626"/>
    <s v="Kanalas 30"/>
    <s v="Kanalas 30"/>
    <s v="CC0007"/>
    <n v="23.5"/>
    <n v="3.6"/>
    <n v="29.67"/>
    <n v="8.1700000000000017"/>
    <n v="-21.5"/>
    <s v="Rerate"/>
    <x v="0"/>
    <x v="0"/>
  </r>
  <r>
    <d v="2020-07-05T13:57:00"/>
    <n v="25746933"/>
    <s v="Kanalas 50"/>
    <s v="Kanalas 20"/>
    <s v="CC0005"/>
    <n v="13.5"/>
    <n v="10.5"/>
    <n v="14.77"/>
    <n v="14.170000000000002"/>
    <n v="-0.59999999999999787"/>
    <s v="Rerate"/>
    <x v="0"/>
    <x v="0"/>
  </r>
  <r>
    <d v="2020-07-18T10:27:00"/>
    <n v="45707745"/>
    <s v="Kanalas 50"/>
    <s v="Kanalas 1"/>
    <s v="CC0003"/>
    <n v="13.5"/>
    <n v="3.6"/>
    <n v="10.67"/>
    <n v="14.170000000000002"/>
    <n v="3.5000000000000018"/>
    <s v="Upsell"/>
    <x v="0"/>
    <x v="0"/>
  </r>
  <r>
    <d v="2020-07-29T10:25:00"/>
    <n v="45960337"/>
    <s v="Kanalas 50"/>
    <s v="Kanalas 20"/>
    <s v="CC0005"/>
    <n v="12.5"/>
    <n v="11.5"/>
    <n v="13.77"/>
    <n v="15.170000000000002"/>
    <n v="1.4000000000000021"/>
    <s v="Upsell"/>
    <x v="0"/>
    <x v="0"/>
  </r>
  <r>
    <d v="2020-07-29T11:10:00"/>
    <n v="38362833"/>
    <s v="Kanalas 50"/>
    <s v="Kanalas 20"/>
    <s v="CC0005"/>
    <n v="12.5"/>
    <n v="10.5"/>
    <n v="14.77"/>
    <n v="15.170000000000002"/>
    <n v="0.40000000000000213"/>
    <s v="Upsell"/>
    <x v="0"/>
    <x v="0"/>
  </r>
  <r>
    <d v="2020-07-30T00:00:00"/>
    <n v="19226903"/>
    <s v="Kanalas 10"/>
    <s v="Kanalas 10"/>
    <s v="TM0002"/>
    <n v="9.5"/>
    <n v="9.5"/>
    <n v="11.77"/>
    <n v="10.170000000000002"/>
    <n v="-1.5999999999999979"/>
    <s v="Rerate"/>
    <x v="2"/>
    <x v="0"/>
  </r>
  <r>
    <d v="2020-07-22T10:29:00"/>
    <n v="38047508"/>
    <s v="Kanalas 20"/>
    <s v="Kanalas 10"/>
    <s v="2K0502"/>
    <n v="10"/>
    <n v="9.5"/>
    <n v="11.77"/>
    <n v="13.670000000000002"/>
    <n v="1.9000000000000021"/>
    <s v="Upsell"/>
    <x v="1"/>
    <x v="4"/>
  </r>
  <r>
    <d v="2020-07-08T20:48:00"/>
    <n v="45653604"/>
    <s v="Kanalas 50"/>
    <s v="Kanalas 20"/>
    <s v="CC0006"/>
    <n v="13.5"/>
    <n v="11.5"/>
    <n v="13.77"/>
    <n v="14.170000000000002"/>
    <n v="0.40000000000000213"/>
    <s v="Upsell"/>
    <x v="0"/>
    <x v="0"/>
  </r>
  <r>
    <d v="2020-07-01T20:09:00"/>
    <n v="18575723"/>
    <s v="Kanalas 5"/>
    <s v="Kanalas 30"/>
    <s v="2K0202"/>
    <n v="3.6"/>
    <s v="12"/>
    <n v="21.270000000000003"/>
    <n v="12.07"/>
    <n v="-9.2000000000000028"/>
    <s v="Rerate"/>
    <x v="1"/>
    <x v="2"/>
  </r>
  <r>
    <d v="2020-07-30T00:00:00"/>
    <n v="32373317"/>
    <s v="Kanalas 30"/>
    <s v="Kanalas 30"/>
    <s v="CC0006"/>
    <n v="3.6"/>
    <s v="5"/>
    <n v="28.270000000000003"/>
    <n v="28.07"/>
    <n v="-0.20000000000000284"/>
    <s v="Rerate"/>
    <x v="0"/>
    <x v="0"/>
  </r>
  <r>
    <d v="2020-07-09T11:38:00"/>
    <n v="45800838"/>
    <s v="Kanalas 30"/>
    <s v="Kanalas 1"/>
    <s v="2K0K01"/>
    <n v="11"/>
    <n v="3.6"/>
    <n v="10.67"/>
    <n v="20.67"/>
    <n v="10.000000000000002"/>
    <s v="Upsell"/>
    <x v="1"/>
    <x v="1"/>
  </r>
  <r>
    <d v="2020-07-02T12:51:00"/>
    <n v="38179028"/>
    <s v="Kanalas 100"/>
    <s v="Kanalas 50"/>
    <s v="2K0218"/>
    <n v="11.5"/>
    <s v="13"/>
    <n v="18.27"/>
    <n v="18.170000000000002"/>
    <n v="-9.9999999999997868E-2"/>
    <s v="Rerate"/>
    <x v="1"/>
    <x v="2"/>
  </r>
  <r>
    <d v="2020-07-01T15:31:00"/>
    <n v="45542335"/>
    <s v="Kanalas 50"/>
    <s v="Kanalas 10"/>
    <s v="CC0007"/>
    <n v="12"/>
    <s v="11"/>
    <n v="10.27"/>
    <n v="15.670000000000002"/>
    <n v="5.4000000000000021"/>
    <s v="Upsell"/>
    <x v="0"/>
    <x v="0"/>
  </r>
  <r>
    <d v="2020-07-30T00:00:00"/>
    <n v="36766877"/>
    <s v="Kanalas 30"/>
    <s v="Kanalas 30"/>
    <s v="CC0005"/>
    <n v="23.5"/>
    <n v="13.5"/>
    <n v="19.770000000000003"/>
    <n v="8.1700000000000017"/>
    <n v="-11.600000000000001"/>
    <s v="Rerate"/>
    <x v="0"/>
    <x v="0"/>
  </r>
  <r>
    <d v="2020-07-11T13:31:00"/>
    <n v="21368317"/>
    <s v="Kanalas 50"/>
    <s v="Kanalas 10"/>
    <s v="2K0502"/>
    <n v="11.5"/>
    <s v="10"/>
    <n v="11.27"/>
    <n v="16.170000000000002"/>
    <n v="4.9000000000000021"/>
    <s v="Upsell"/>
    <x v="1"/>
    <x v="4"/>
  </r>
  <r>
    <d v="2020-07-17T10:59:00"/>
    <n v="42699753"/>
    <s v="Kanalas 100"/>
    <s v="Kanalas 20"/>
    <s v="2K021K"/>
    <n v="13"/>
    <n v="10.5"/>
    <n v="14.77"/>
    <n v="16.670000000000002"/>
    <n v="1.9000000000000021"/>
    <s v="Upsell"/>
    <x v="1"/>
    <x v="2"/>
  </r>
  <r>
    <d v="2020-07-30T00:00:00"/>
    <n v="43170799"/>
    <s v="Kanalas 100"/>
    <s v="Kanalas 100"/>
    <s v="CC0003"/>
    <n v="13"/>
    <n v="13.5"/>
    <n v="17.77"/>
    <n v="16.670000000000002"/>
    <n v="-1.0999999999999979"/>
    <s v="Rerate"/>
    <x v="0"/>
    <x v="0"/>
  </r>
  <r>
    <d v="2020-07-10T13:05:00"/>
    <n v="42494023"/>
    <s v="Kanalas 20"/>
    <s v="Kanalas 1"/>
    <s v="2K0816"/>
    <n v="11"/>
    <s v="5"/>
    <n v="9.27"/>
    <n v="12.670000000000002"/>
    <n v="3.4000000000000021"/>
    <s v="Upsell"/>
    <x v="1"/>
    <x v="4"/>
  </r>
  <r>
    <d v="2020-07-15T17:05:00"/>
    <n v="24196320"/>
    <s v="Kanalas 50"/>
    <s v="Kanalas 1"/>
    <s v="CC0003"/>
    <n v="13.5"/>
    <n v="3.6"/>
    <n v="10.67"/>
    <n v="14.170000000000002"/>
    <n v="3.5000000000000018"/>
    <s v="Upsell"/>
    <x v="0"/>
    <x v="0"/>
  </r>
  <r>
    <d v="2020-07-09T14:06:00"/>
    <n v="40577390"/>
    <s v="Kanalas 50"/>
    <s v="Kanalas 20"/>
    <s v="CC0006"/>
    <n v="12.5"/>
    <n v="10.5"/>
    <n v="14.77"/>
    <n v="15.170000000000002"/>
    <n v="0.40000000000000213"/>
    <s v="Upsell"/>
    <x v="0"/>
    <x v="0"/>
  </r>
  <r>
    <d v="2020-07-25T20:12:00"/>
    <n v="41003664"/>
    <s v="Kanalas 5"/>
    <s v="Kanalas 20"/>
    <s v="2K0108"/>
    <n v="8.51"/>
    <s v="11"/>
    <n v="14.27"/>
    <n v="7.16"/>
    <n v="-7.1099999999999994"/>
    <s v="Rerate"/>
    <x v="1"/>
    <x v="3"/>
  </r>
  <r>
    <d v="2020-07-08T00:00:00"/>
    <n v="45830438"/>
    <s v="Kanalas 30"/>
    <s v="Kanalas 30"/>
    <s v="2K0105"/>
    <n v="23.5"/>
    <n v="0"/>
    <n v="33.270000000000003"/>
    <n v="8.1700000000000017"/>
    <n v="-25.1"/>
    <s v="Rerate"/>
    <x v="1"/>
    <x v="3"/>
  </r>
  <r>
    <d v="2020-07-03T15:14:00"/>
    <n v="39669814"/>
    <s v="Kanalas 5"/>
    <s v="Kanalas 100"/>
    <s v="CC0004"/>
    <n v="3.6"/>
    <n v="11.5"/>
    <n v="19.77"/>
    <n v="12.07"/>
    <n v="-7.6999999999999993"/>
    <s v="Rerate"/>
    <x v="0"/>
    <x v="0"/>
  </r>
  <r>
    <d v="2020-07-01T17:26:00"/>
    <n v="42664944"/>
    <s v="Kanalas 10"/>
    <s v="Kanalas 20"/>
    <s v="2K0103"/>
    <n v="11.51"/>
    <n v="10.5"/>
    <n v="14.77"/>
    <n v="8.1600000000000019"/>
    <n v="-6.6099999999999977"/>
    <s v="Rerate"/>
    <x v="1"/>
    <x v="3"/>
  </r>
  <r>
    <d v="2020-07-30T00:00:00"/>
    <n v="37037194"/>
    <s v="Kanalas 30"/>
    <s v="Kanalas 30"/>
    <s v="2K0811"/>
    <n v="23.5"/>
    <n v="15.5"/>
    <n v="17.770000000000003"/>
    <n v="8.1700000000000017"/>
    <n v="-9.6000000000000014"/>
    <s v="Rerate"/>
    <x v="1"/>
    <x v="5"/>
  </r>
  <r>
    <d v="2020-07-30T00:00:00"/>
    <n v="20122587"/>
    <s v="Kanalas 10"/>
    <s v="Kanalas 10"/>
    <s v="CC0005"/>
    <n v="10.5"/>
    <n v="0"/>
    <n v="21.27"/>
    <n v="9.1700000000000017"/>
    <n v="-12.099999999999998"/>
    <s v="Rerate"/>
    <x v="0"/>
    <x v="0"/>
  </r>
  <r>
    <d v="2020-07-05T16:20:00"/>
    <n v="45760897"/>
    <s v="Kanalas 50"/>
    <s v="Kanalas 20"/>
    <s v="CC0004"/>
    <n v="13.5"/>
    <n v="11.5"/>
    <n v="13.77"/>
    <n v="14.170000000000002"/>
    <n v="0.40000000000000213"/>
    <s v="Upsell"/>
    <x v="0"/>
    <x v="0"/>
  </r>
  <r>
    <d v="2020-07-25T00:00:00"/>
    <n v="42341309"/>
    <s v="Kanalas 30"/>
    <s v="Kanalas 30"/>
    <s v="2K0812"/>
    <n v="16.5"/>
    <s v="12"/>
    <n v="21.270000000000003"/>
    <n v="15.170000000000002"/>
    <n v="-6.1000000000000014"/>
    <s v="Rerate"/>
    <x v="1"/>
    <x v="3"/>
  </r>
  <r>
    <d v="2020-07-30T00:00:00"/>
    <n v="40888389"/>
    <s v="Kanalas 10"/>
    <s v="Kanalas 10"/>
    <s v="TM0007"/>
    <n v="9.5"/>
    <n v="9.5"/>
    <n v="11.77"/>
    <n v="10.170000000000002"/>
    <n v="-1.5999999999999979"/>
    <s v="Rerate"/>
    <x v="2"/>
    <x v="0"/>
  </r>
  <r>
    <d v="2020-07-30T00:00:00"/>
    <n v="36095274"/>
    <s v="Kanalas 30"/>
    <s v="Kanalas 30"/>
    <s v="CC0004"/>
    <n v="16.510000000000002"/>
    <n v="2.15"/>
    <n v="31.120000000000005"/>
    <n v="15.16"/>
    <n v="-15.960000000000004"/>
    <s v="Rerate"/>
    <x v="0"/>
    <x v="0"/>
  </r>
  <r>
    <d v="2020-07-30T00:00:00"/>
    <n v="13293088"/>
    <s v="Kanalas 30"/>
    <s v="Kanalas 30"/>
    <s v="CC0003"/>
    <n v="9.5"/>
    <n v="6.65"/>
    <n v="26.620000000000005"/>
    <n v="22.17"/>
    <n v="-4.4500000000000028"/>
    <s v="Rerate"/>
    <x v="0"/>
    <x v="0"/>
  </r>
  <r>
    <d v="2020-07-22T13:25:00"/>
    <n v="45939867"/>
    <s v="Kanalas 50"/>
    <s v="Kanalas 1"/>
    <s v="2K050K"/>
    <n v="12.5"/>
    <s v="5"/>
    <n v="9.27"/>
    <n v="15.170000000000002"/>
    <n v="5.9000000000000021"/>
    <s v="Upsell"/>
    <x v="1"/>
    <x v="4"/>
  </r>
  <r>
    <d v="2020-07-30T00:00:00"/>
    <n v="34029843"/>
    <s v="Kanalas 30"/>
    <s v="Kanalas 30"/>
    <s v="TM0002"/>
    <n v="9.5"/>
    <s v="12"/>
    <n v="21.270000000000003"/>
    <n v="22.17"/>
    <n v="0.89999999999999858"/>
    <s v="Upsell"/>
    <x v="2"/>
    <x v="0"/>
  </r>
  <r>
    <d v="2020-07-30T00:00:00"/>
    <n v="45556144"/>
    <s v="Kanalas 30"/>
    <s v="Kanalas 30"/>
    <s v="TM0007"/>
    <n v="11"/>
    <n v="5.5"/>
    <n v="27.770000000000003"/>
    <n v="20.67"/>
    <n v="-7.1000000000000014"/>
    <s v="Rerate"/>
    <x v="2"/>
    <x v="0"/>
  </r>
  <r>
    <d v="2020-07-02T12:52:00"/>
    <n v="4482417"/>
    <s v="Kanalas 30"/>
    <s v="Kanalas 5"/>
    <s v="2K0216"/>
    <n v="12"/>
    <n v="3.6"/>
    <n v="14.67"/>
    <n v="19.670000000000002"/>
    <n v="5.0000000000000018"/>
    <s v="Upsell"/>
    <x v="1"/>
    <x v="2"/>
  </r>
  <r>
    <d v="2020-07-30T00:00:00"/>
    <n v="4822966"/>
    <s v="Kanalas 20"/>
    <s v="Kanalas 20"/>
    <s v="TM0007"/>
    <n v="11"/>
    <s v="4"/>
    <n v="21.27"/>
    <n v="12.670000000000002"/>
    <n v="-8.5999999999999979"/>
    <s v="Rerate"/>
    <x v="2"/>
    <x v="0"/>
  </r>
  <r>
    <d v="2020-07-01T11:26:00"/>
    <n v="11744293"/>
    <s v="Kanalas 20"/>
    <s v="Kanalas 1"/>
    <s v="2K0502"/>
    <n v="10.5"/>
    <s v="5"/>
    <n v="9.27"/>
    <n v="13.170000000000002"/>
    <n v="3.9000000000000021"/>
    <s v="Upsell"/>
    <x v="1"/>
    <x v="4"/>
  </r>
  <r>
    <d v="2020-07-02T11:20:00"/>
    <n v="20602838"/>
    <s v="Kanalas 1"/>
    <s v="Kanalas 1"/>
    <s v="TM0002"/>
    <n v="7.6"/>
    <n v="6.5"/>
    <n v="7.77"/>
    <n v="4.07"/>
    <n v="-3.6999999999999993"/>
    <s v="Rerate"/>
    <x v="2"/>
    <x v="0"/>
  </r>
  <r>
    <d v="2020-07-08T15:26:00"/>
    <n v="35504124"/>
    <s v="Kanalas 50"/>
    <s v="Kanalas 20"/>
    <s v="CC0006"/>
    <n v="13.5"/>
    <n v="9.5"/>
    <n v="15.77"/>
    <n v="14.170000000000002"/>
    <n v="-1.5999999999999979"/>
    <s v="Rerate"/>
    <x v="0"/>
    <x v="0"/>
  </r>
  <r>
    <d v="2020-07-10T09:43:00"/>
    <n v="45780988"/>
    <s v="Kanalas 50"/>
    <s v="Kanalas 20"/>
    <s v="CC0004"/>
    <n v="13.5"/>
    <n v="11.5"/>
    <n v="13.77"/>
    <n v="14.170000000000002"/>
    <n v="0.40000000000000213"/>
    <s v="Upsell"/>
    <x v="0"/>
    <x v="0"/>
  </r>
  <r>
    <d v="2020-07-24T00:00:00"/>
    <n v="14979320"/>
    <s v="Kanalas 30"/>
    <s v="Kanalas 30"/>
    <s v="2K061K"/>
    <n v="23.5"/>
    <s v="11"/>
    <n v="22.270000000000003"/>
    <n v="8.1700000000000017"/>
    <n v="-14.100000000000001"/>
    <s v="Rerate"/>
    <x v="1"/>
    <x v="5"/>
  </r>
  <r>
    <d v="2020-07-30T00:00:00"/>
    <n v="4574983"/>
    <s v="Kanalas 10"/>
    <s v="Kanalas 10"/>
    <s v="CC0004"/>
    <n v="11"/>
    <n v="0"/>
    <n v="21.27"/>
    <n v="8.6700000000000017"/>
    <n v="-12.599999999999998"/>
    <s v="Rerate"/>
    <x v="0"/>
    <x v="0"/>
  </r>
  <r>
    <d v="2020-07-30T00:00:00"/>
    <n v="4386005"/>
    <s v="Kanalas 1"/>
    <s v="Kanalas 1"/>
    <s v="240220"/>
    <n v="7.6"/>
    <s v="13"/>
    <n v="1.2699999999999996"/>
    <n v="4.07"/>
    <n v="2.8000000000000007"/>
    <s v="Upsell"/>
    <x v="4"/>
    <x v="6"/>
  </r>
  <r>
    <d v="2020-07-16T11:43:00"/>
    <n v="11451068"/>
    <s v="Kanalas 1"/>
    <s v="Kanalas 5"/>
    <s v="CC0007"/>
    <n v="5.51"/>
    <n v="7.6"/>
    <n v="10.67"/>
    <n v="6.16"/>
    <n v="-4.51"/>
    <s v="Rerate"/>
    <x v="0"/>
    <x v="0"/>
  </r>
  <r>
    <d v="2020-07-09T10:40:00"/>
    <n v="4874384"/>
    <s v="Kanalas 10"/>
    <s v="Kanalas 5"/>
    <s v="CC0005"/>
    <n v="11.51"/>
    <n v="8.51"/>
    <n v="9.76"/>
    <n v="8.1600000000000019"/>
    <n v="-1.5999999999999979"/>
    <s v="Rerate"/>
    <x v="0"/>
    <x v="0"/>
  </r>
  <r>
    <d v="2020-07-11T00:00:00"/>
    <n v="4779965"/>
    <s v="Kanalas 30"/>
    <s v="Kanalas 30"/>
    <s v="TM0002"/>
    <n v="15.5"/>
    <n v="9.5"/>
    <n v="23.770000000000003"/>
    <n v="16.170000000000002"/>
    <n v="-7.6000000000000014"/>
    <s v="Rerate"/>
    <x v="2"/>
    <x v="0"/>
  </r>
  <r>
    <d v="2020-07-04T14:01:00"/>
    <n v="4699768"/>
    <s v="Kanalas 5"/>
    <s v="Kanalas 10"/>
    <s v="CC0006"/>
    <n v="8.51"/>
    <n v="10.5"/>
    <n v="10.77"/>
    <n v="7.16"/>
    <n v="-3.6099999999999994"/>
    <s v="Rerate"/>
    <x v="0"/>
    <x v="0"/>
  </r>
  <r>
    <d v="2020-07-29T15:56:00"/>
    <n v="4735478"/>
    <s v="Kanalas 1"/>
    <s v="Kanalas 20"/>
    <s v="240409"/>
    <n v="7.01"/>
    <n v="11.5"/>
    <n v="13.77"/>
    <n v="4.66"/>
    <n v="-9.11"/>
    <s v="Rerate"/>
    <x v="4"/>
    <x v="6"/>
  </r>
  <r>
    <d v="2020-07-08T17:31:00"/>
    <n v="25986853"/>
    <s v="Kanalas 5"/>
    <s v="Kanalas 30"/>
    <s v="CC0006"/>
    <n v="3.6"/>
    <n v="9.5"/>
    <n v="23.770000000000003"/>
    <n v="12.07"/>
    <n v="-11.700000000000003"/>
    <s v="Rerate"/>
    <x v="0"/>
    <x v="0"/>
  </r>
  <r>
    <d v="2020-07-11T20:02:00"/>
    <n v="4666882"/>
    <s v="Kanalas 5"/>
    <s v="Kanalas 1"/>
    <s v="CC0004"/>
    <n v="8.5"/>
    <n v="3.6"/>
    <n v="10.67"/>
    <n v="7.17"/>
    <n v="-3.5"/>
    <s v="Rerate"/>
    <x v="0"/>
    <x v="0"/>
  </r>
  <r>
    <d v="2020-07-30T00:00:00"/>
    <n v="4471965"/>
    <s v="Kanalas 50"/>
    <s v="Kanalas 50"/>
    <s v="240610"/>
    <n v="12.5"/>
    <n v="1.5"/>
    <n v="29.77"/>
    <n v="15.170000000000002"/>
    <n v="-14.599999999999998"/>
    <s v="Rerate"/>
    <x v="4"/>
    <x v="6"/>
  </r>
  <r>
    <d v="2020-07-29T13:10:00"/>
    <n v="20907048"/>
    <s v="Kanalas 5"/>
    <s v="Kanalas 50"/>
    <s v="240212"/>
    <n v="8.5"/>
    <s v="13"/>
    <n v="18.27"/>
    <n v="7.17"/>
    <n v="-11.1"/>
    <s v="Rerate"/>
    <x v="4"/>
    <x v="6"/>
  </r>
  <r>
    <d v="2020-07-30T00:00:00"/>
    <n v="4410356"/>
    <s v="Kanalas 1"/>
    <s v="Kanalas 1"/>
    <s v="240108"/>
    <n v="8.5"/>
    <n v="0"/>
    <n v="14.27"/>
    <n v="3.17"/>
    <n v="-11.1"/>
    <s v="Rerate"/>
    <x v="4"/>
    <x v="6"/>
  </r>
  <r>
    <d v="2020-07-25T12:45:00"/>
    <n v="45483967"/>
    <s v="Kanalas 10"/>
    <s v="Kanalas 100"/>
    <s v="240502"/>
    <n v="11.51"/>
    <n v="12.5"/>
    <n v="18.77"/>
    <n v="8.1600000000000019"/>
    <n v="-10.609999999999998"/>
    <s v="Rerate"/>
    <x v="4"/>
    <x v="6"/>
  </r>
  <r>
    <d v="2020-07-30T00:00:00"/>
    <n v="10601876"/>
    <s v="Kanalas 10"/>
    <s v="Kanalas 10"/>
    <s v="CC0007"/>
    <n v="9.5"/>
    <n v="0"/>
    <n v="21.27"/>
    <n v="10.170000000000002"/>
    <n v="-11.099999999999998"/>
    <s v="Rerate"/>
    <x v="0"/>
    <x v="0"/>
  </r>
  <r>
    <d v="2020-07-31T00:00:00"/>
    <n v="14451124"/>
    <s v="Kanalas 5"/>
    <s v="Kanalas 10"/>
    <s v="240108"/>
    <n v="8.51"/>
    <n v="9.5"/>
    <n v="11.77"/>
    <n v="7.16"/>
    <n v="-4.6099999999999994"/>
    <s v="Rerate"/>
    <x v="4"/>
    <x v="6"/>
  </r>
  <r>
    <d v="2020-07-30T00:00:00"/>
    <n v="16133058"/>
    <s v="Kanalas 5"/>
    <s v="Kanalas 5"/>
    <s v="CC0005"/>
    <n v="7.6"/>
    <n v="0"/>
    <n v="18.27"/>
    <n v="8.07"/>
    <n v="-10.199999999999999"/>
    <s v="Rerate"/>
    <x v="0"/>
    <x v="0"/>
  </r>
  <r>
    <d v="2020-07-30T00:00:00"/>
    <n v="8965388"/>
    <s v="Kanalas 10"/>
    <s v="Kanalas 10"/>
    <s v="CC0004"/>
    <n v="10.5"/>
    <n v="0"/>
    <n v="21.27"/>
    <n v="9.1700000000000017"/>
    <n v="-12.099999999999998"/>
    <s v="Rerate"/>
    <x v="0"/>
    <x v="0"/>
  </r>
  <r>
    <d v="2020-07-24T13:00:00"/>
    <n v="45611857"/>
    <s v="Kanalas 20"/>
    <s v="Kanalas 10"/>
    <s v="CC0004"/>
    <n v="11"/>
    <n v="10.5"/>
    <n v="10.77"/>
    <n v="12.670000000000002"/>
    <n v="1.9000000000000021"/>
    <s v="Upsell"/>
    <x v="0"/>
    <x v="0"/>
  </r>
  <r>
    <d v="2020-07-02T00:00:00"/>
    <n v="23836467"/>
    <s v="Kanalas 10"/>
    <s v="Kanalas 10"/>
    <s v="CC0003"/>
    <n v="10.5"/>
    <n v="10.5"/>
    <n v="10.77"/>
    <n v="9.1700000000000017"/>
    <n v="-1.5999999999999979"/>
    <s v="Rerate"/>
    <x v="0"/>
    <x v="0"/>
  </r>
  <r>
    <d v="2020-07-30T00:00:00"/>
    <n v="4865946"/>
    <s v="Kanalas 10"/>
    <s v="Kanalas 10"/>
    <s v="240108"/>
    <n v="11"/>
    <s v="11"/>
    <n v="10.27"/>
    <n v="8.6700000000000017"/>
    <n v="-1.5999999999999979"/>
    <s v="Rerate"/>
    <x v="4"/>
    <x v="6"/>
  </r>
  <r>
    <d v="2020-07-11T16:16:00"/>
    <n v="4404449"/>
    <s v="Kanalas 1"/>
    <s v="Kanalas 1"/>
    <s v="CC0004"/>
    <n v="7.6"/>
    <n v="5.51"/>
    <n v="8.76"/>
    <n v="4.07"/>
    <n v="-4.6899999999999995"/>
    <s v="Rerate"/>
    <x v="0"/>
    <x v="0"/>
  </r>
  <r>
    <d v="2020-07-04T14:11:00"/>
    <n v="4803337"/>
    <s v="Kanalas 5"/>
    <s v="Kanalas 50"/>
    <s v="CC0003"/>
    <n v="7.5"/>
    <s v="13"/>
    <n v="18.27"/>
    <n v="8.17"/>
    <n v="-10.1"/>
    <s v="Rerate"/>
    <x v="0"/>
    <x v="0"/>
  </r>
  <r>
    <d v="2020-07-30T00:00:00"/>
    <n v="8000897"/>
    <s v="Kanalas 10"/>
    <s v="Kanalas 10"/>
    <s v="CC0005"/>
    <n v="10.5"/>
    <s v="4"/>
    <n v="17.27"/>
    <n v="9.1700000000000017"/>
    <n v="-8.0999999999999979"/>
    <s v="Rerate"/>
    <x v="0"/>
    <x v="0"/>
  </r>
  <r>
    <d v="2020-07-17T14:48:00"/>
    <n v="36464152"/>
    <s v="Kanalas 1"/>
    <s v="Kanalas 50"/>
    <s v="240810"/>
    <n v="3.6"/>
    <n v="13.5"/>
    <n v="17.77"/>
    <n v="8.07"/>
    <n v="-9.6999999999999993"/>
    <s v="Rerate"/>
    <x v="4"/>
    <x v="6"/>
  </r>
  <r>
    <d v="2020-07-30T00:00:00"/>
    <n v="14566781"/>
    <s v="Kanalas 5"/>
    <s v="Kanalas 5"/>
    <s v="240704"/>
    <n v="7.6"/>
    <n v="0"/>
    <n v="18.27"/>
    <n v="8.07"/>
    <n v="-10.199999999999999"/>
    <s v="Rerate"/>
    <x v="4"/>
    <x v="6"/>
  </r>
  <r>
    <d v="2020-07-01T18:15:00"/>
    <n v="26709040"/>
    <s v="Kanalas 5"/>
    <s v="Kanalas 10"/>
    <s v="CC0007"/>
    <n v="8.51"/>
    <n v="9.5"/>
    <n v="11.77"/>
    <n v="7.16"/>
    <n v="-4.6099999999999994"/>
    <s v="Rerate"/>
    <x v="0"/>
    <x v="0"/>
  </r>
  <r>
    <d v="2020-07-12T14:45:00"/>
    <n v="11729770"/>
    <s v="Kanalas 10"/>
    <s v="Kanalas 5"/>
    <s v="240613"/>
    <n v="14.5"/>
    <n v="7.6"/>
    <n v="10.67"/>
    <n v="5.1700000000000017"/>
    <n v="-5.4999999999999982"/>
    <s v="Rerate"/>
    <x v="4"/>
    <x v="6"/>
  </r>
  <r>
    <d v="2020-07-16T20:51:00"/>
    <n v="22006022"/>
    <s v="Kanalas 30"/>
    <s v="Kanalas 10"/>
    <s v="240502"/>
    <n v="11"/>
    <s v="10"/>
    <n v="11.27"/>
    <n v="20.67"/>
    <n v="9.4000000000000021"/>
    <s v="Upsell"/>
    <x v="4"/>
    <x v="6"/>
  </r>
  <r>
    <d v="2020-07-30T00:00:00"/>
    <n v="41341707"/>
    <s v="Kanalas 10"/>
    <s v="Kanalas 10"/>
    <s v="TM0002"/>
    <n v="9.5"/>
    <n v="6.5"/>
    <n v="14.77"/>
    <n v="10.170000000000002"/>
    <n v="-4.5999999999999979"/>
    <s v="Rerate"/>
    <x v="2"/>
    <x v="0"/>
  </r>
  <r>
    <d v="2020-07-30T00:00:00"/>
    <n v="4492229"/>
    <s v="Kanalas 30"/>
    <s v="Kanalas 30"/>
    <s v="CC0006"/>
    <n v="3.6"/>
    <n v="8.5"/>
    <n v="24.770000000000003"/>
    <n v="28.07"/>
    <n v="3.2999999999999972"/>
    <s v="Upsell"/>
    <x v="0"/>
    <x v="0"/>
  </r>
  <r>
    <d v="2020-07-30T00:00:00"/>
    <n v="4609659"/>
    <s v="Kanalas 30"/>
    <s v="Kanalas 30"/>
    <s v="240502"/>
    <n v="11"/>
    <s v="11"/>
    <n v="22.270000000000003"/>
    <n v="20.67"/>
    <n v="-1.6000000000000014"/>
    <s v="Rerate"/>
    <x v="4"/>
    <x v="6"/>
  </r>
  <r>
    <d v="2020-07-09T14:41:00"/>
    <n v="45762030"/>
    <s v="Kanalas 5"/>
    <s v="Kanalas 1"/>
    <s v="CC0005"/>
    <n v="8.5"/>
    <n v="0"/>
    <n v="14.27"/>
    <n v="7.17"/>
    <n v="-7.1"/>
    <s v="Rerate"/>
    <x v="0"/>
    <x v="0"/>
  </r>
  <r>
    <d v="2020-07-04T18:36:00"/>
    <n v="18739126"/>
    <s v="Kanalas 5"/>
    <s v="Kanalas 10"/>
    <s v="240401"/>
    <n v="7.6"/>
    <n v="10.5"/>
    <n v="10.77"/>
    <n v="8.07"/>
    <n v="-2.6999999999999993"/>
    <s v="Rerate"/>
    <x v="4"/>
    <x v="6"/>
  </r>
  <r>
    <d v="2020-07-31T00:00:00"/>
    <n v="12048282"/>
    <s v="Kanalas 1"/>
    <s v="Kanalas 30"/>
    <s v="CC0003"/>
    <n v="3.6"/>
    <s v="6"/>
    <n v="27.270000000000003"/>
    <n v="8.07"/>
    <n v="-19.200000000000003"/>
    <s v="Rerate"/>
    <x v="0"/>
    <x v="0"/>
  </r>
  <r>
    <d v="2020-07-30T00:00:00"/>
    <n v="4782107"/>
    <s v="Kanalas 100"/>
    <s v="Kanalas 100"/>
    <s v="TM0002"/>
    <n v="13"/>
    <s v="11"/>
    <n v="20.27"/>
    <n v="16.670000000000002"/>
    <n v="-3.5999999999999979"/>
    <s v="Rerate"/>
    <x v="2"/>
    <x v="0"/>
  </r>
  <r>
    <d v="2020-07-30T00:00:00"/>
    <n v="19178269"/>
    <s v="Kanalas 10"/>
    <s v="Kanalas 10"/>
    <s v="240218"/>
    <n v="9.5"/>
    <s v="4"/>
    <n v="17.27"/>
    <n v="10.170000000000002"/>
    <n v="-7.0999999999999979"/>
    <s v="Rerate"/>
    <x v="4"/>
    <x v="6"/>
  </r>
  <r>
    <d v="2020-07-12T00:00:00"/>
    <n v="14019906"/>
    <s v="Kanalas 10"/>
    <s v="Kanalas 10"/>
    <s v="TM0013"/>
    <n v="10.5"/>
    <n v="9.5"/>
    <n v="11.77"/>
    <n v="9.1700000000000017"/>
    <n v="-2.5999999999999979"/>
    <s v="Rerate"/>
    <x v="2"/>
    <x v="0"/>
  </r>
  <r>
    <d v="2020-07-30T00:00:00"/>
    <n v="4862809"/>
    <s v="Kanalas 20"/>
    <s v="Kanalas 20"/>
    <s v="240814"/>
    <n v="12"/>
    <s v="2"/>
    <n v="23.27"/>
    <n v="11.670000000000002"/>
    <n v="-11.599999999999998"/>
    <s v="Rerate"/>
    <x v="4"/>
    <x v="6"/>
  </r>
  <r>
    <d v="2020-07-16T12:12:00"/>
    <n v="45926953"/>
    <s v="Kanalas 5"/>
    <s v="Kanalas 1"/>
    <s v="CC0005"/>
    <n v="8.5"/>
    <s v="5"/>
    <n v="9.27"/>
    <n v="7.17"/>
    <n v="-2.0999999999999996"/>
    <s v="Rerate"/>
    <x v="0"/>
    <x v="0"/>
  </r>
  <r>
    <d v="2020-07-11T20:41:00"/>
    <n v="7490139"/>
    <s v="Kanalas 5"/>
    <s v="Kanalas 30"/>
    <s v="CC0007"/>
    <n v="3.6"/>
    <s v="6"/>
    <n v="27.270000000000003"/>
    <n v="12.07"/>
    <n v="-15.200000000000003"/>
    <s v="Rerate"/>
    <x v="0"/>
    <x v="0"/>
  </r>
  <r>
    <d v="2020-07-02T00:00:00"/>
    <n v="4713090"/>
    <s v="Kanalas 30"/>
    <s v="Kanalas 30"/>
    <s v="CC0007"/>
    <n v="14.5"/>
    <s v="6"/>
    <n v="27.270000000000003"/>
    <n v="17.170000000000002"/>
    <n v="-10.100000000000001"/>
    <s v="Rerate"/>
    <x v="0"/>
    <x v="0"/>
  </r>
  <r>
    <d v="2020-07-30T00:00:00"/>
    <n v="4510007"/>
    <s v="Kanalas 30"/>
    <s v="Kanalas 30"/>
    <s v="240105"/>
    <n v="3.6"/>
    <s v="5"/>
    <n v="28.270000000000003"/>
    <n v="28.07"/>
    <n v="-0.20000000000000284"/>
    <s v="Rerate"/>
    <x v="4"/>
    <x v="6"/>
  </r>
  <r>
    <d v="2020-07-30T00:00:00"/>
    <n v="8894114"/>
    <s v="Kanalas 1"/>
    <s v="Kanalas 1"/>
    <s v="CC0004"/>
    <n v="8.5"/>
    <n v="0"/>
    <n v="14.27"/>
    <n v="3.17"/>
    <n v="-11.1"/>
    <s v="Rerate"/>
    <x v="0"/>
    <x v="0"/>
  </r>
  <r>
    <d v="2020-07-15T11:08:00"/>
    <n v="44811137"/>
    <s v="Kanalas 100"/>
    <s v="Kanalas 20"/>
    <s v="240502"/>
    <n v="12"/>
    <n v="10.5"/>
    <n v="14.77"/>
    <n v="17.670000000000002"/>
    <n v="2.9000000000000021"/>
    <s v="Upsell"/>
    <x v="4"/>
    <x v="6"/>
  </r>
  <r>
    <d v="2020-07-16T10:12:00"/>
    <n v="4560728"/>
    <s v="Kanalas 10"/>
    <s v="Kanalas 100"/>
    <s v="TM0002"/>
    <n v="11.51"/>
    <n v="12.5"/>
    <n v="18.77"/>
    <n v="8.1600000000000019"/>
    <n v="-10.609999999999998"/>
    <s v="Rerate"/>
    <x v="2"/>
    <x v="0"/>
  </r>
  <r>
    <d v="2020-07-30T00:00:00"/>
    <n v="15258941"/>
    <s v="Kanalas 30"/>
    <s v="Kanalas 30"/>
    <s v="240111"/>
    <n v="15.5"/>
    <n v="7.5"/>
    <n v="25.770000000000003"/>
    <n v="16.170000000000002"/>
    <n v="-9.6000000000000014"/>
    <s v="Rerate"/>
    <x v="4"/>
    <x v="6"/>
  </r>
  <r>
    <d v="2020-07-20T13:57:00"/>
    <n v="17387655"/>
    <s v="Kanalas 5"/>
    <s v="Kanalas 100"/>
    <s v="240802"/>
    <n v="8.51"/>
    <n v="12.5"/>
    <n v="18.77"/>
    <n v="7.16"/>
    <n v="-11.61"/>
    <s v="Rerate"/>
    <x v="4"/>
    <x v="6"/>
  </r>
  <r>
    <d v="2020-07-31T00:00:00"/>
    <n v="4690251"/>
    <s v="Kanalas 5"/>
    <s v="Kanalas 5"/>
    <s v="240405"/>
    <n v="7.6"/>
    <n v="7.6"/>
    <n v="10.67"/>
    <n v="8.07"/>
    <n v="-2.5999999999999996"/>
    <s v="Rerate"/>
    <x v="4"/>
    <x v="6"/>
  </r>
  <r>
    <d v="2020-07-30T00:00:00"/>
    <n v="10384937"/>
    <s v="Kanalas 10"/>
    <s v="Kanalas 10"/>
    <s v="240411"/>
    <n v="10.5"/>
    <n v="7.6"/>
    <n v="13.67"/>
    <n v="9.1700000000000017"/>
    <n v="-4.4999999999999982"/>
    <s v="Rerate"/>
    <x v="4"/>
    <x v="6"/>
  </r>
  <r>
    <d v="2020-07-30T00:00:00"/>
    <n v="4455749"/>
    <s v="Kanalas 5"/>
    <s v="Kanalas 5"/>
    <s v="240613"/>
    <n v="7.6"/>
    <n v="7.6"/>
    <n v="10.67"/>
    <n v="8.07"/>
    <n v="-2.5999999999999996"/>
    <s v="Rerate"/>
    <x v="4"/>
    <x v="6"/>
  </r>
  <r>
    <d v="2020-07-17T18:33:00"/>
    <n v="4801758"/>
    <s v="Kanalas 30"/>
    <s v="Kanalas 100"/>
    <s v="CC0003"/>
    <n v="16.5"/>
    <n v="11.5"/>
    <n v="19.77"/>
    <n v="15.170000000000002"/>
    <n v="-4.5999999999999979"/>
    <s v="Rerate"/>
    <x v="0"/>
    <x v="0"/>
  </r>
  <r>
    <d v="2020-07-30T00:00:00"/>
    <n v="18702644"/>
    <s v="Kanalas 10"/>
    <s v="Kanalas 10"/>
    <s v="CC0005"/>
    <n v="11"/>
    <n v="0"/>
    <n v="21.27"/>
    <n v="8.6700000000000017"/>
    <n v="-12.599999999999998"/>
    <s v="Rerate"/>
    <x v="0"/>
    <x v="0"/>
  </r>
  <r>
    <d v="2020-07-30T00:00:00"/>
    <n v="13331961"/>
    <s v="Kanalas 1"/>
    <s v="Kanalas 1"/>
    <s v="CC0005"/>
    <n v="7.6"/>
    <n v="0"/>
    <n v="14.27"/>
    <n v="4.07"/>
    <n v="-10.199999999999999"/>
    <s v="Rerate"/>
    <x v="0"/>
    <x v="0"/>
  </r>
  <r>
    <d v="2020-07-30T00:00:00"/>
    <n v="18702936"/>
    <s v="Kanalas 50"/>
    <s v="Kanalas 50"/>
    <s v="240409"/>
    <n v="11.5"/>
    <n v="2.5"/>
    <n v="28.77"/>
    <n v="16.170000000000002"/>
    <n v="-12.599999999999998"/>
    <s v="Rerate"/>
    <x v="4"/>
    <x v="6"/>
  </r>
  <r>
    <d v="2020-07-15T00:00:00"/>
    <n v="38018993"/>
    <s v="Kanalas 30"/>
    <s v="Kanalas 30"/>
    <s v="TM0007"/>
    <n v="8.5"/>
    <n v="8.5"/>
    <n v="24.770000000000003"/>
    <n v="23.17"/>
    <n v="-1.6000000000000014"/>
    <s v="Rerate"/>
    <x v="2"/>
    <x v="0"/>
  </r>
  <r>
    <d v="2020-07-10T11:22:00"/>
    <n v="13455749"/>
    <s v="Kanalas 50"/>
    <s v="Kanalas 1"/>
    <s v="240502"/>
    <n v="12.5"/>
    <n v="3.6"/>
    <n v="10.67"/>
    <n v="15.170000000000002"/>
    <n v="4.5000000000000018"/>
    <s v="Upsell"/>
    <x v="4"/>
    <x v="6"/>
  </r>
  <r>
    <d v="2020-07-30T00:00:00"/>
    <n v="14234563"/>
    <s v="Kanalas 1"/>
    <s v="Kanalas 1"/>
    <s v="CC0007"/>
    <n v="7.6"/>
    <n v="0"/>
    <n v="14.27"/>
    <n v="4.07"/>
    <n v="-10.199999999999999"/>
    <s v="Rerate"/>
    <x v="0"/>
    <x v="0"/>
  </r>
  <r>
    <d v="2020-07-30T00:00:00"/>
    <n v="12485077"/>
    <s v="Kanalas 30"/>
    <s v="Kanalas 30"/>
    <s v="240218"/>
    <n v="8.5"/>
    <s v="12"/>
    <n v="21.270000000000003"/>
    <n v="23.17"/>
    <n v="1.8999999999999986"/>
    <s v="Upsell"/>
    <x v="4"/>
    <x v="6"/>
  </r>
  <r>
    <d v="2020-07-30T00:00:00"/>
    <n v="14016025"/>
    <s v="Kanalas 5"/>
    <s v="Kanalas 5"/>
    <s v=""/>
    <n v="3.6"/>
    <s v="10"/>
    <n v="8.27"/>
    <n v="12.07"/>
    <n v="3.8000000000000007"/>
    <s v="Upsell"/>
    <x v="4"/>
    <x v="6"/>
  </r>
  <r>
    <d v="2020-07-30T00:00:00"/>
    <n v="4502800"/>
    <s v="Kanalas 10"/>
    <s v="Kanalas 10"/>
    <s v="CC0006"/>
    <n v="11"/>
    <n v="0"/>
    <n v="21.27"/>
    <n v="8.6700000000000017"/>
    <n v="-12.599999999999998"/>
    <s v="Rerate"/>
    <x v="0"/>
    <x v="0"/>
  </r>
  <r>
    <d v="2020-07-11T09:39:00"/>
    <n v="35868774"/>
    <s v="Kanalas 50"/>
    <s v="Kanalas 20"/>
    <s v="CC0006"/>
    <n v="13.5"/>
    <n v="10.5"/>
    <n v="14.77"/>
    <n v="14.170000000000002"/>
    <n v="-0.59999999999999787"/>
    <s v="Rerate"/>
    <x v="0"/>
    <x v="0"/>
  </r>
  <r>
    <d v="2020-07-28T11:30:00"/>
    <n v="45957142"/>
    <s v="Kanalas 30"/>
    <s v="Kanalas 1"/>
    <s v="CC0005"/>
    <n v="23.5"/>
    <s v="5"/>
    <n v="9.27"/>
    <n v="8.1700000000000017"/>
    <n v="-1.0999999999999979"/>
    <s v="Rerate"/>
    <x v="0"/>
    <x v="0"/>
  </r>
  <r>
    <d v="2020-07-03T09:26:00"/>
    <n v="9039872"/>
    <s v="Kanalas 5"/>
    <s v="Kanalas 1"/>
    <s v="CC0006"/>
    <n v="7.5"/>
    <n v="5.6"/>
    <n v="8.67"/>
    <n v="8.17"/>
    <n v="-0.5"/>
    <s v="Rerate"/>
    <x v="0"/>
    <x v="0"/>
  </r>
  <r>
    <d v="2020-07-28T11:28:00"/>
    <n v="45957113"/>
    <s v="Kanalas 30"/>
    <s v="Kanalas 1"/>
    <s v="CC0005"/>
    <n v="23.5"/>
    <s v="5"/>
    <n v="9.27"/>
    <n v="8.1700000000000017"/>
    <n v="-1.0999999999999979"/>
    <s v="Rerate"/>
    <x v="0"/>
    <x v="0"/>
  </r>
  <r>
    <d v="2020-07-30T00:00:00"/>
    <n v="14012224"/>
    <s v="Kanalas 30"/>
    <s v="Kanalas 30"/>
    <s v="TM0002"/>
    <n v="23.5"/>
    <n v="16.510000000000002"/>
    <n v="16.760000000000002"/>
    <n v="8.1700000000000017"/>
    <n v="-8.59"/>
    <s v="Rerate"/>
    <x v="2"/>
    <x v="0"/>
  </r>
  <r>
    <d v="2020-07-30T00:00:00"/>
    <n v="45503554"/>
    <s v="Kanalas 20"/>
    <s v="Kanalas 20"/>
    <s v="TM0007"/>
    <n v="11"/>
    <n v="11.5"/>
    <n v="13.77"/>
    <n v="12.670000000000002"/>
    <n v="-1.0999999999999979"/>
    <s v="Rerate"/>
    <x v="2"/>
    <x v="0"/>
  </r>
  <r>
    <d v="2020-07-20T16:24:00"/>
    <n v="41902698"/>
    <s v="Kanalas 20"/>
    <s v="Kanalas 5"/>
    <s v="240108"/>
    <n v="11"/>
    <n v="9.5"/>
    <n v="8.77"/>
    <n v="12.670000000000002"/>
    <n v="3.9000000000000021"/>
    <s v="Upsell"/>
    <x v="4"/>
    <x v="6"/>
  </r>
  <r>
    <d v="2020-07-04T13:24:00"/>
    <n v="4398486"/>
    <s v="Kanalas 10"/>
    <s v="Kanalas 50"/>
    <s v="TM0002"/>
    <n v="11"/>
    <n v="12.5"/>
    <n v="18.77"/>
    <n v="8.6700000000000017"/>
    <n v="-10.099999999999998"/>
    <s v="Rerate"/>
    <x v="2"/>
    <x v="0"/>
  </r>
  <r>
    <d v="2020-07-16T11:45:00"/>
    <n v="13877530"/>
    <s v="Kanalas 20"/>
    <s v="Kanalas 1"/>
    <s v="CC0003"/>
    <n v="11"/>
    <n v="0"/>
    <n v="14.27"/>
    <n v="12.670000000000002"/>
    <n v="-1.5999999999999979"/>
    <s v="Rerate"/>
    <x v="0"/>
    <x v="0"/>
  </r>
  <r>
    <d v="2020-07-30T00:00:00"/>
    <n v="4526470"/>
    <s v="Kanalas 10"/>
    <s v="Kanalas 10"/>
    <s v="CC0003"/>
    <n v="10.5"/>
    <n v="10.5"/>
    <n v="10.77"/>
    <n v="9.1700000000000017"/>
    <n v="-1.5999999999999979"/>
    <s v="Rerate"/>
    <x v="0"/>
    <x v="0"/>
  </r>
  <r>
    <d v="2020-07-25T11:22:00"/>
    <n v="4589221"/>
    <s v="Kanalas 10"/>
    <s v="Kanalas 30"/>
    <s v="240218"/>
    <n v="3.6"/>
    <s v="7"/>
    <n v="26.270000000000003"/>
    <n v="16.07"/>
    <n v="-10.200000000000003"/>
    <s v="Rerate"/>
    <x v="4"/>
    <x v="6"/>
  </r>
  <r>
    <d v="2020-07-30T00:00:00"/>
    <n v="16232377"/>
    <s v="Kanalas 100"/>
    <s v="Kanalas 100"/>
    <s v="TM0007"/>
    <n v="13"/>
    <s v="8"/>
    <n v="23.27"/>
    <n v="16.670000000000002"/>
    <n v="-6.5999999999999979"/>
    <s v="Rerate"/>
    <x v="2"/>
    <x v="0"/>
  </r>
  <r>
    <d v="2020-07-30T00:00:00"/>
    <n v="4588466"/>
    <s v="Kanalas 20"/>
    <s v="Kanalas 20"/>
    <s v="240802"/>
    <n v="12.5"/>
    <s v="12"/>
    <n v="13.27"/>
    <n v="11.170000000000002"/>
    <n v="-2.0999999999999979"/>
    <s v="Rerate"/>
    <x v="4"/>
    <x v="6"/>
  </r>
  <r>
    <d v="2020-07-30T00:00:00"/>
    <n v="4813191"/>
    <s v="Kanalas 5"/>
    <s v="Kanalas 5"/>
    <s v="240409"/>
    <n v="3.6"/>
    <s v="12"/>
    <n v="6.27"/>
    <n v="12.07"/>
    <n v="5.8000000000000007"/>
    <s v="Upsell"/>
    <x v="4"/>
    <x v="6"/>
  </r>
  <r>
    <d v="2020-07-30T00:00:00"/>
    <n v="6695612"/>
    <s v="Kanalas 5"/>
    <s v="Kanalas 5"/>
    <s v="CC0007"/>
    <n v="8.51"/>
    <n v="0"/>
    <n v="18.27"/>
    <n v="7.16"/>
    <n v="-11.11"/>
    <s v="Rerate"/>
    <x v="0"/>
    <x v="0"/>
  </r>
  <r>
    <d v="2020-07-11T14:38:00"/>
    <n v="11412768"/>
    <s v="Kanalas 1"/>
    <s v="Kanalas 100"/>
    <s v="TM0013"/>
    <n v="3.6"/>
    <n v="12.5"/>
    <n v="18.77"/>
    <n v="8.07"/>
    <n v="-10.7"/>
    <s v="Rerate"/>
    <x v="2"/>
    <x v="0"/>
  </r>
  <r>
    <d v="2020-07-25T14:10:00"/>
    <n v="4441430"/>
    <s v="Kanalas 30"/>
    <s v="Kanalas 50"/>
    <s v="240112"/>
    <n v="11"/>
    <s v="13"/>
    <n v="18.27"/>
    <n v="20.67"/>
    <n v="2.4000000000000021"/>
    <s v="Upsell"/>
    <x v="4"/>
    <x v="6"/>
  </r>
  <r>
    <d v="2020-07-18T10:12:00"/>
    <n v="20523942"/>
    <s v="Kanalas 20"/>
    <s v="Kanalas 10"/>
    <s v="240215"/>
    <n v="11.6"/>
    <s v="11"/>
    <n v="10.27"/>
    <n v="12.070000000000002"/>
    <n v="1.8000000000000025"/>
    <s v="Upsell"/>
    <x v="4"/>
    <x v="6"/>
  </r>
  <r>
    <d v="2020-07-15T10:27:00"/>
    <n v="6617500"/>
    <s v="Kanalas 10"/>
    <s v="Kanalas 5"/>
    <s v="240108"/>
    <n v="9.5"/>
    <n v="8.5"/>
    <n v="9.77"/>
    <n v="10.170000000000002"/>
    <n v="0.40000000000000213"/>
    <s v="Upsell"/>
    <x v="4"/>
    <x v="6"/>
  </r>
  <r>
    <d v="2020-07-11T20:29:00"/>
    <n v="45704174"/>
    <s v="Kanalas 50"/>
    <s v="Kanalas 1"/>
    <s v="240103"/>
    <n v="12.5"/>
    <n v="3.6"/>
    <n v="10.67"/>
    <n v="15.170000000000002"/>
    <n v="4.5000000000000018"/>
    <s v="Upsell"/>
    <x v="4"/>
    <x v="6"/>
  </r>
  <r>
    <d v="2020-07-30T00:00:00"/>
    <n v="19873044"/>
    <s v="Kanalas 10"/>
    <s v="Kanalas 10"/>
    <s v="240613"/>
    <n v="11"/>
    <n v="0"/>
    <n v="21.27"/>
    <n v="8.6700000000000017"/>
    <n v="-12.599999999999998"/>
    <s v="Rerate"/>
    <x v="4"/>
    <x v="6"/>
  </r>
  <r>
    <d v="2020-07-11T14:59:00"/>
    <n v="42472382"/>
    <s v="Kanalas 1"/>
    <s v="Kanalas 50"/>
    <s v="240802"/>
    <n v="6"/>
    <s v="14"/>
    <n v="17.27"/>
    <n v="5.67"/>
    <n v="-11.6"/>
    <s v="Rerate"/>
    <x v="4"/>
    <x v="6"/>
  </r>
  <r>
    <d v="2020-07-30T00:00:00"/>
    <n v="4855815"/>
    <s v="Kanalas 30"/>
    <s v="Kanalas 30"/>
    <s v="240802"/>
    <n v="3.6"/>
    <n v="4.5"/>
    <n v="28.770000000000003"/>
    <n v="28.07"/>
    <n v="-0.70000000000000284"/>
    <s v="Rerate"/>
    <x v="4"/>
    <x v="6"/>
  </r>
  <r>
    <d v="2020-07-30T00:00:00"/>
    <n v="45492465"/>
    <s v="Kanalas 20"/>
    <s v="Kanalas 20"/>
    <s v="TM0007"/>
    <n v="11"/>
    <n v="11.5"/>
    <n v="13.77"/>
    <n v="12.670000000000002"/>
    <n v="-1.0999999999999979"/>
    <s v="Rerate"/>
    <x v="2"/>
    <x v="0"/>
  </r>
  <r>
    <d v="2020-07-30T00:00:00"/>
    <n v="16598497"/>
    <s v="Kanalas 100"/>
    <s v="Kanalas 100"/>
    <s v="240216"/>
    <n v="13"/>
    <n v="4.5"/>
    <n v="26.77"/>
    <n v="16.670000000000002"/>
    <n v="-10.099999999999998"/>
    <s v="Rerate"/>
    <x v="4"/>
    <x v="6"/>
  </r>
  <r>
    <d v="2020-07-30T00:00:00"/>
    <n v="4672229"/>
    <s v="Kanalas 30"/>
    <s v="Kanalas 30"/>
    <s v="TM0013"/>
    <n v="12"/>
    <s v="15"/>
    <n v="18.270000000000003"/>
    <n v="19.670000000000002"/>
    <n v="1.3999999999999986"/>
    <s v="Upsell"/>
    <x v="2"/>
    <x v="0"/>
  </r>
  <r>
    <d v="2020-07-30T00:00:00"/>
    <n v="4875013"/>
    <s v="Kanalas 10"/>
    <s v="Kanalas 10"/>
    <s v="CC0004"/>
    <n v="11"/>
    <n v="5.05"/>
    <n v="16.22"/>
    <n v="8.6700000000000017"/>
    <n v="-7.5499999999999972"/>
    <s v="Rerate"/>
    <x v="0"/>
    <x v="0"/>
  </r>
  <r>
    <d v="2020-07-30T00:00:00"/>
    <n v="13293088"/>
    <s v="Kanalas 5"/>
    <s v="Kanalas 5"/>
    <s v="CC0003"/>
    <n v="7.6"/>
    <n v="0"/>
    <n v="18.27"/>
    <n v="8.07"/>
    <n v="-10.199999999999999"/>
    <s v="Rerate"/>
    <x v="0"/>
    <x v="0"/>
  </r>
  <r>
    <d v="2020-07-01T00:00:00"/>
    <n v="17385988"/>
    <s v="Kanalas 30"/>
    <s v="Kanalas 30"/>
    <s v="240220"/>
    <n v="16.510000000000002"/>
    <n v="3.6"/>
    <n v="29.67"/>
    <n v="15.16"/>
    <n v="-14.510000000000002"/>
    <s v="Rerate"/>
    <x v="4"/>
    <x v="6"/>
  </r>
  <r>
    <d v="2020-07-30T00:00:00"/>
    <n v="19920724"/>
    <s v="Kanalas 50"/>
    <s v="Kanalas 50"/>
    <s v="240405"/>
    <n v="12.5"/>
    <s v="2"/>
    <n v="29.27"/>
    <n v="15.170000000000002"/>
    <n v="-14.099999999999998"/>
    <s v="Rerate"/>
    <x v="4"/>
    <x v="6"/>
  </r>
  <r>
    <d v="2020-07-30T00:00:00"/>
    <n v="39797136"/>
    <s v="Kanalas 5"/>
    <s v="Kanalas 5"/>
    <s v="CC0004"/>
    <n v="8.51"/>
    <s v="2"/>
    <n v="16.27"/>
    <n v="7.16"/>
    <n v="-9.11"/>
    <s v="Rerate"/>
    <x v="0"/>
    <x v="0"/>
  </r>
  <r>
    <d v="2020-07-08T10:14:00"/>
    <n v="19481093"/>
    <s v="Kanalas 30"/>
    <s v="Kanalas 50"/>
    <s v="240502"/>
    <n v="12"/>
    <s v="12"/>
    <n v="19.27"/>
    <n v="19.670000000000002"/>
    <n v="0.40000000000000213"/>
    <s v="Upsell"/>
    <x v="4"/>
    <x v="6"/>
  </r>
  <r>
    <d v="2020-07-22T11:17:00"/>
    <n v="45943893"/>
    <s v="Kanalas 5"/>
    <s v="Kanalas 1"/>
    <s v="240613"/>
    <n v="7.5"/>
    <n v="3.6"/>
    <n v="10.67"/>
    <n v="8.17"/>
    <n v="-2.5"/>
    <s v="Rerate"/>
    <x v="4"/>
    <x v="6"/>
  </r>
  <r>
    <d v="2020-07-30T00:00:00"/>
    <n v="19045832"/>
    <s v="Kanalas 5"/>
    <s v="Kanalas 5"/>
    <s v="CC0005"/>
    <n v="7.6"/>
    <n v="0"/>
    <n v="18.27"/>
    <n v="8.07"/>
    <n v="-10.199999999999999"/>
    <s v="Rerate"/>
    <x v="0"/>
    <x v="0"/>
  </r>
  <r>
    <d v="2020-07-30T00:00:00"/>
    <n v="4873324"/>
    <s v="Kanalas 5"/>
    <s v="Kanalas 5"/>
    <s v="240809"/>
    <n v="7.6"/>
    <n v="0"/>
    <n v="18.27"/>
    <n v="8.07"/>
    <n v="-10.199999999999999"/>
    <s v="Rerate"/>
    <x v="4"/>
    <x v="6"/>
  </r>
  <r>
    <d v="2020-07-02T16:56:00"/>
    <n v="12636130"/>
    <s v="Kanalas 5"/>
    <s v="Kanalas 100"/>
    <s v="240614"/>
    <n v="3.6"/>
    <n v="12.5"/>
    <n v="18.77"/>
    <n v="12.07"/>
    <n v="-6.6999999999999993"/>
    <s v="Rerate"/>
    <x v="4"/>
    <x v="6"/>
  </r>
  <r>
    <d v="2020-07-30T00:00:00"/>
    <n v="4378209"/>
    <s v="Kanalas 1"/>
    <s v="Kanalas 1"/>
    <s v="CC0003"/>
    <n v="7.6"/>
    <n v="0"/>
    <n v="14.27"/>
    <n v="4.07"/>
    <n v="-10.199999999999999"/>
    <s v="Rerate"/>
    <x v="0"/>
    <x v="0"/>
  </r>
  <r>
    <d v="2020-07-30T00:00:00"/>
    <n v="20933815"/>
    <s v="Kanalas 10"/>
    <s v="Kanalas 10"/>
    <s v="240811"/>
    <n v="9.5"/>
    <n v="7.6"/>
    <n v="13.67"/>
    <n v="10.170000000000002"/>
    <n v="-3.4999999999999982"/>
    <s v="Rerate"/>
    <x v="4"/>
    <x v="6"/>
  </r>
  <r>
    <d v="2020-07-30T00:00:00"/>
    <n v="14277344"/>
    <s v="Kanalas 1"/>
    <s v="Kanalas 1"/>
    <s v="CC0006"/>
    <n v="7.5"/>
    <n v="0"/>
    <n v="14.27"/>
    <n v="4.17"/>
    <n v="-10.1"/>
    <s v="Rerate"/>
    <x v="0"/>
    <x v="0"/>
  </r>
  <r>
    <d v="2020-07-30T00:00:00"/>
    <n v="4786042"/>
    <s v="Kanalas 1"/>
    <s v="Kanalas 1"/>
    <s v="CC0005"/>
    <n v="8.5"/>
    <n v="0"/>
    <n v="14.27"/>
    <n v="3.17"/>
    <n v="-11.1"/>
    <s v="Rerate"/>
    <x v="0"/>
    <x v="0"/>
  </r>
  <r>
    <d v="2020-07-30T00:00:00"/>
    <n v="8596484"/>
    <s v="Kanalas 30"/>
    <s v="Kanalas 30"/>
    <s v="240613"/>
    <n v="12"/>
    <s v="12"/>
    <n v="21.270000000000003"/>
    <n v="19.670000000000002"/>
    <n v="-1.6000000000000014"/>
    <s v="Rerate"/>
    <x v="4"/>
    <x v="6"/>
  </r>
  <r>
    <d v="2020-07-30T00:00:00"/>
    <n v="4570533"/>
    <s v="Kanalas 10"/>
    <s v="Kanalas 10"/>
    <s v="240405"/>
    <n v="11"/>
    <s v="11"/>
    <n v="10.27"/>
    <n v="8.6700000000000017"/>
    <n v="-1.5999999999999979"/>
    <s v="Rerate"/>
    <x v="4"/>
    <x v="6"/>
  </r>
  <r>
    <d v="2020-07-26T12:20:00"/>
    <n v="4867626"/>
    <s v="Kanalas 10"/>
    <s v="Kanalas 5"/>
    <s v="CC0007"/>
    <n v="14.5"/>
    <n v="7.6"/>
    <n v="10.67"/>
    <n v="5.1700000000000017"/>
    <n v="-5.4999999999999982"/>
    <s v="Rerate"/>
    <x v="0"/>
    <x v="0"/>
  </r>
  <r>
    <d v="2020-07-11T16:30:00"/>
    <n v="45463703"/>
    <s v="Kanalas 50"/>
    <s v="Kanalas 20"/>
    <s v="CC0003"/>
    <n v="12.5"/>
    <n v="10.5"/>
    <n v="14.77"/>
    <n v="15.170000000000002"/>
    <n v="0.40000000000000213"/>
    <s v="Upsell"/>
    <x v="0"/>
    <x v="0"/>
  </r>
  <r>
    <d v="2020-07-30T00:00:00"/>
    <n v="18983728"/>
    <s v="Kanalas 10"/>
    <s v="Kanalas 10"/>
    <s v="240218"/>
    <n v="9.5"/>
    <s v="4"/>
    <n v="17.27"/>
    <n v="10.170000000000002"/>
    <n v="-7.0999999999999979"/>
    <s v="Rerate"/>
    <x v="4"/>
    <x v="6"/>
  </r>
  <r>
    <d v="2020-07-04T00:00:00"/>
    <n v="7298982"/>
    <s v="Kanalas 30"/>
    <s v="Kanalas 30"/>
    <s v="240401"/>
    <n v="11"/>
    <s v="10"/>
    <n v="23.270000000000003"/>
    <n v="20.67"/>
    <n v="-2.6000000000000014"/>
    <s v="Rerate"/>
    <x v="4"/>
    <x v="6"/>
  </r>
  <r>
    <d v="2020-07-30T00:00:00"/>
    <n v="11457605"/>
    <s v="Kanalas 30"/>
    <s v="Kanalas 30"/>
    <s v="CC0003"/>
    <n v="3.6"/>
    <s v="5"/>
    <n v="28.270000000000003"/>
    <n v="28.07"/>
    <n v="-0.20000000000000284"/>
    <s v="Rerate"/>
    <x v="0"/>
    <x v="0"/>
  </r>
  <r>
    <d v="2020-07-03T08:56:00"/>
    <n v="14080930"/>
    <s v="Kanalas 5"/>
    <s v="Kanalas 100"/>
    <s v="240405"/>
    <n v="3.6"/>
    <n v="11.5"/>
    <n v="19.77"/>
    <n v="12.07"/>
    <n v="-7.6999999999999993"/>
    <s v="Rerate"/>
    <x v="4"/>
    <x v="6"/>
  </r>
  <r>
    <d v="2020-07-30T00:00:00"/>
    <n v="27880737"/>
    <s v="Kanalas 30"/>
    <s v="Kanalas 30"/>
    <s v="CC0007"/>
    <n v="11"/>
    <n v="15.5"/>
    <n v="17.770000000000003"/>
    <n v="20.67"/>
    <n v="2.8999999999999986"/>
    <s v="Upsell"/>
    <x v="0"/>
    <x v="0"/>
  </r>
  <r>
    <d v="2020-07-10T13:00:00"/>
    <n v="19639818"/>
    <s v="Kanalas 10"/>
    <s v="Kanalas 5"/>
    <s v="240502"/>
    <n v="9.5"/>
    <s v="8"/>
    <n v="10.27"/>
    <n v="10.170000000000002"/>
    <n v="-9.9999999999997868E-2"/>
    <s v="Rerate"/>
    <x v="4"/>
    <x v="6"/>
  </r>
  <r>
    <d v="2020-07-04T16:26:00"/>
    <n v="4779507"/>
    <s v="Kanalas 1"/>
    <s v="Kanalas 100"/>
    <s v="240401"/>
    <n v="3.6"/>
    <n v="11.5"/>
    <n v="19.77"/>
    <n v="8.07"/>
    <n v="-11.7"/>
    <s v="Rerate"/>
    <x v="4"/>
    <x v="6"/>
  </r>
  <r>
    <d v="2020-07-30T00:00:00"/>
    <n v="4684994"/>
    <s v="Kanalas 5"/>
    <s v="Kanalas 5"/>
    <s v="240409"/>
    <n v="9.01"/>
    <s v="9"/>
    <n v="9.27"/>
    <n v="6.66"/>
    <n v="-2.6099999999999994"/>
    <s v="Rerate"/>
    <x v="4"/>
    <x v="6"/>
  </r>
  <r>
    <d v="2020-07-30T00:00:00"/>
    <n v="26299429"/>
    <s v="Kanalas 10"/>
    <s v="Kanalas 10"/>
    <s v="240605"/>
    <n v="11"/>
    <n v="0"/>
    <n v="21.27"/>
    <n v="8.6700000000000017"/>
    <n v="-12.599999999999998"/>
    <s v="Rerate"/>
    <x v="4"/>
    <x v="6"/>
  </r>
  <r>
    <d v="2020-07-22T10:57:00"/>
    <n v="45943872"/>
    <s v="Kanalas 5"/>
    <s v="Kanalas 1"/>
    <s v="240613"/>
    <n v="8.5"/>
    <n v="3.6"/>
    <n v="10.67"/>
    <n v="7.17"/>
    <n v="-3.5"/>
    <s v="Rerate"/>
    <x v="4"/>
    <x v="6"/>
  </r>
  <r>
    <d v="2020-07-30T00:00:00"/>
    <n v="25927052"/>
    <s v="Kanalas 5"/>
    <s v="Kanalas 5"/>
    <s v="240405"/>
    <n v="7.6"/>
    <n v="0"/>
    <n v="18.27"/>
    <n v="8.07"/>
    <n v="-10.199999999999999"/>
    <s v="Rerate"/>
    <x v="4"/>
    <x v="6"/>
  </r>
  <r>
    <d v="2020-07-09T14:55:00"/>
    <n v="45550653"/>
    <s v="Kanalas 30"/>
    <s v="Kanalas 5"/>
    <s v="240502"/>
    <n v="11"/>
    <n v="3.6"/>
    <n v="14.67"/>
    <n v="20.67"/>
    <n v="6.0000000000000018"/>
    <s v="Upsell"/>
    <x v="4"/>
    <x v="6"/>
  </r>
  <r>
    <d v="2020-07-30T00:00:00"/>
    <n v="4630950"/>
    <s v="Kanalas 5"/>
    <s v="Kanalas 5"/>
    <s v="CC0006"/>
    <n v="7.6"/>
    <n v="7.6"/>
    <n v="10.67"/>
    <n v="8.07"/>
    <n v="-2.5999999999999996"/>
    <s v="Rerate"/>
    <x v="0"/>
    <x v="0"/>
  </r>
  <r>
    <d v="2020-07-05T09:00:00"/>
    <n v="45828861"/>
    <s v="Kanalas 30"/>
    <s v="Kanalas 10"/>
    <s v="CC0003"/>
    <n v="11"/>
    <n v="0"/>
    <n v="21.27"/>
    <n v="20.67"/>
    <n v="-0.59999999999999787"/>
    <s v="Rerate"/>
    <x v="0"/>
    <x v="0"/>
  </r>
  <r>
    <d v="2020-07-30T00:00:00"/>
    <n v="4880296"/>
    <s v="Kanalas 30"/>
    <s v="Kanalas 30"/>
    <s v="CC0006"/>
    <n v="3.6"/>
    <n v="2.5"/>
    <n v="30.770000000000003"/>
    <n v="28.07"/>
    <n v="-2.7000000000000028"/>
    <s v="Rerate"/>
    <x v="0"/>
    <x v="0"/>
  </r>
  <r>
    <d v="2020-07-30T00:00:00"/>
    <n v="9325734"/>
    <s v="Kanalas 1"/>
    <s v="Kanalas 1"/>
    <s v="240504"/>
    <n v="7.6"/>
    <n v="0"/>
    <n v="14.27"/>
    <n v="4.07"/>
    <n v="-10.199999999999999"/>
    <s v="Rerate"/>
    <x v="4"/>
    <x v="6"/>
  </r>
  <r>
    <d v="2020-07-31T00:00:00"/>
    <n v="4653406"/>
    <s v="Kanalas 30"/>
    <s v="Kanalas 20"/>
    <s v="CC0004"/>
    <n v="3.6"/>
    <n v="3.6"/>
    <n v="21.669999999999998"/>
    <n v="28.07"/>
    <n v="6.4000000000000021"/>
    <s v="Upsell"/>
    <x v="0"/>
    <x v="0"/>
  </r>
  <r>
    <d v="2020-07-17T12:10:00"/>
    <n v="4901627"/>
    <s v="Kanalas 5"/>
    <s v="Kanalas 50"/>
    <s v="240111"/>
    <n v="8.5"/>
    <s v="12"/>
    <n v="19.27"/>
    <n v="7.17"/>
    <n v="-12.1"/>
    <s v="Rerate"/>
    <x v="4"/>
    <x v="6"/>
  </r>
  <r>
    <d v="2020-07-03T16:53:00"/>
    <n v="45738429"/>
    <s v="Kanalas 5"/>
    <s v="Kanalas 1"/>
    <s v="240802"/>
    <n v="3.6"/>
    <n v="3.6"/>
    <n v="10.67"/>
    <n v="12.07"/>
    <n v="1.4000000000000004"/>
    <s v="Upsell"/>
    <x v="4"/>
    <x v="6"/>
  </r>
  <r>
    <d v="2020-07-22T18:17:00"/>
    <n v="4401898"/>
    <s v="Kanalas 5"/>
    <s v="Kanalas 30"/>
    <s v="240613"/>
    <n v="8.51"/>
    <s v="7"/>
    <n v="26.270000000000003"/>
    <n v="7.16"/>
    <n v="-19.110000000000003"/>
    <s v="Rerate"/>
    <x v="4"/>
    <x v="6"/>
  </r>
  <r>
    <d v="2020-07-10T18:41:00"/>
    <n v="4886520"/>
    <s v="Kanalas 5"/>
    <s v="Kanalas 10"/>
    <s v="CC0006"/>
    <n v="7.6"/>
    <n v="9.5"/>
    <n v="11.77"/>
    <n v="8.07"/>
    <n v="-3.6999999999999993"/>
    <s v="Rerate"/>
    <x v="0"/>
    <x v="0"/>
  </r>
  <r>
    <d v="2020-07-25T20:05:00"/>
    <n v="14241863"/>
    <s v="Kanalas 10"/>
    <s v="Kanalas 5"/>
    <s v="CC0007"/>
    <n v="9.5"/>
    <n v="7.5"/>
    <n v="10.77"/>
    <n v="10.170000000000002"/>
    <n v="-0.59999999999999787"/>
    <s v="Rerate"/>
    <x v="0"/>
    <x v="0"/>
  </r>
  <r>
    <d v="2020-07-30T00:00:00"/>
    <n v="24605482"/>
    <s v="Kanalas 10"/>
    <s v="Kanalas 10"/>
    <s v="240612"/>
    <n v="10.5"/>
    <n v="0"/>
    <n v="21.27"/>
    <n v="9.1700000000000017"/>
    <n v="-12.099999999999998"/>
    <s v="Rerate"/>
    <x v="4"/>
    <x v="6"/>
  </r>
  <r>
    <d v="2020-07-30T00:00:00"/>
    <n v="44878821"/>
    <s v="Kanalas 50"/>
    <s v="Kanalas 50"/>
    <s v="240412"/>
    <n v="13.5"/>
    <s v="11"/>
    <n v="20.27"/>
    <n v="14.170000000000002"/>
    <n v="-6.0999999999999979"/>
    <s v="Rerate"/>
    <x v="4"/>
    <x v="6"/>
  </r>
  <r>
    <d v="2020-07-29T15:20:00"/>
    <n v="44878821"/>
    <s v="Kanalas 20"/>
    <s v="Kanalas 10"/>
    <s v="240412"/>
    <n v="13.5"/>
    <s v="11"/>
    <n v="10.27"/>
    <n v="10.170000000000002"/>
    <n v="-9.9999999999997868E-2"/>
    <s v="Rerate"/>
    <x v="4"/>
    <x v="6"/>
  </r>
  <r>
    <d v="2020-07-30T00:00:00"/>
    <n v="4527484"/>
    <s v="Kanalas 20"/>
    <s v="Kanalas 20"/>
    <s v="240803"/>
    <n v="11"/>
    <n v="12.1"/>
    <n v="13.17"/>
    <n v="12.670000000000002"/>
    <n v="-0.49999999999999822"/>
    <s v="Rerate"/>
    <x v="4"/>
    <x v="6"/>
  </r>
  <r>
    <d v="2020-07-29T12:56:00"/>
    <n v="14019200"/>
    <s v="Kanalas 5"/>
    <s v="Kanalas 10"/>
    <s v="240111"/>
    <n v="8.51"/>
    <s v="9"/>
    <n v="12.27"/>
    <n v="7.16"/>
    <n v="-5.1099999999999994"/>
    <s v="Rerate"/>
    <x v="4"/>
    <x v="6"/>
  </r>
  <r>
    <d v="2020-07-26T11:37:00"/>
    <n v="4526916"/>
    <s v="Kanalas 1"/>
    <s v="Kanalas 10"/>
    <s v="CC0004"/>
    <n v="7.6"/>
    <n v="10.5"/>
    <n v="10.77"/>
    <n v="4.07"/>
    <n v="-6.6999999999999993"/>
    <s v="Rerate"/>
    <x v="0"/>
    <x v="0"/>
  </r>
  <r>
    <d v="2020-07-30T00:00:00"/>
    <n v="24089869"/>
    <s v="Kanalas 5"/>
    <s v="Kanalas 5"/>
    <s v="240612"/>
    <n v="7.6"/>
    <n v="0"/>
    <n v="18.27"/>
    <n v="8.07"/>
    <n v="-10.199999999999999"/>
    <s v="Rerate"/>
    <x v="4"/>
    <x v="6"/>
  </r>
  <r>
    <d v="2020-07-30T00:00:00"/>
    <n v="4608597"/>
    <s v="Kanalas 10"/>
    <s v="Kanalas 10"/>
    <s v="CC0004"/>
    <n v="10.5"/>
    <n v="10.5"/>
    <n v="10.77"/>
    <n v="9.1700000000000017"/>
    <n v="-1.5999999999999979"/>
    <s v="Rerate"/>
    <x v="0"/>
    <x v="0"/>
  </r>
  <r>
    <d v="2020-07-30T00:00:00"/>
    <n v="4523676"/>
    <s v="Kanalas 5"/>
    <s v="Kanalas 5"/>
    <s v="240817"/>
    <n v="7.6"/>
    <n v="7.6"/>
    <n v="10.67"/>
    <n v="8.07"/>
    <n v="-2.5999999999999996"/>
    <s v="Rerate"/>
    <x v="4"/>
    <x v="6"/>
  </r>
  <r>
    <d v="2020-07-30T00:00:00"/>
    <n v="4718143"/>
    <s v="Kanalas 5"/>
    <s v="Kanalas 5"/>
    <s v="240704"/>
    <n v="7.6"/>
    <n v="0"/>
    <n v="18.27"/>
    <n v="8.07"/>
    <n v="-10.199999999999999"/>
    <s v="Rerate"/>
    <x v="4"/>
    <x v="6"/>
  </r>
  <r>
    <d v="2020-07-30T00:00:00"/>
    <n v="18782022"/>
    <s v="Kanalas 30"/>
    <s v="Kanalas 30"/>
    <s v="240612"/>
    <n v="16.510000000000002"/>
    <n v="0"/>
    <n v="33.270000000000003"/>
    <n v="15.16"/>
    <n v="-18.110000000000003"/>
    <s v="Rerate"/>
    <x v="4"/>
    <x v="6"/>
  </r>
  <r>
    <d v="2020-07-30T00:00:00"/>
    <n v="9588308"/>
    <s v="Kanalas 5"/>
    <s v="Kanalas 5"/>
    <s v="240504"/>
    <n v="7.6"/>
    <n v="0"/>
    <n v="18.27"/>
    <n v="8.07"/>
    <n v="-10.199999999999999"/>
    <s v="Rerate"/>
    <x v="4"/>
    <x v="6"/>
  </r>
  <r>
    <d v="2020-07-20T12:52:00"/>
    <n v="33805418"/>
    <s v="Kanalas 5"/>
    <s v="Kanalas 30"/>
    <s v="240612"/>
    <n v="3.6"/>
    <n v="7.5"/>
    <n v="25.770000000000003"/>
    <n v="12.07"/>
    <n v="-13.700000000000003"/>
    <s v="Rerate"/>
    <x v="4"/>
    <x v="6"/>
  </r>
  <r>
    <d v="2020-07-30T00:00:00"/>
    <n v="24698856"/>
    <s v="Kanalas 5"/>
    <s v="Kanalas 5"/>
    <s v="240602"/>
    <n v="7.6"/>
    <n v="0"/>
    <n v="18.27"/>
    <n v="8.07"/>
    <n v="-10.199999999999999"/>
    <s v="Rerate"/>
    <x v="4"/>
    <x v="6"/>
  </r>
  <r>
    <d v="2020-07-30T00:00:00"/>
    <n v="4685608"/>
    <s v="Kanalas 5"/>
    <s v="Kanalas 5"/>
    <s v="240613"/>
    <n v="7.6"/>
    <n v="7.6"/>
    <n v="10.67"/>
    <n v="8.07"/>
    <n v="-2.5999999999999996"/>
    <s v="Rerate"/>
    <x v="4"/>
    <x v="6"/>
  </r>
  <r>
    <d v="2020-07-30T00:00:00"/>
    <n v="4394450"/>
    <s v="Kanalas 10"/>
    <s v="Kanalas 10"/>
    <s v="240108"/>
    <n v="9.5"/>
    <n v="3.5"/>
    <n v="17.77"/>
    <n v="10.170000000000002"/>
    <n v="-7.5999999999999979"/>
    <s v="Rerate"/>
    <x v="4"/>
    <x v="6"/>
  </r>
  <r>
    <d v="2020-07-30T00:00:00"/>
    <n v="10585095"/>
    <s v="Kanalas 5"/>
    <s v="Kanalas 5"/>
    <s v="240815"/>
    <n v="7.6"/>
    <n v="0"/>
    <n v="18.27"/>
    <n v="8.07"/>
    <n v="-10.199999999999999"/>
    <s v="Rerate"/>
    <x v="4"/>
    <x v="6"/>
  </r>
  <r>
    <d v="2020-07-29T11:58:00"/>
    <n v="4784964"/>
    <s v="Kanalas 1"/>
    <s v="Kanalas 5"/>
    <s v="CC0005"/>
    <n v="8.5"/>
    <n v="7.6"/>
    <n v="10.67"/>
    <n v="3.17"/>
    <n v="-7.5"/>
    <s v="Rerate"/>
    <x v="0"/>
    <x v="0"/>
  </r>
  <r>
    <d v="2020-07-30T00:00:00"/>
    <n v="4493018"/>
    <s v="Kanalas 5"/>
    <s v="Kanalas 5"/>
    <s v="240103"/>
    <n v="7.6"/>
    <n v="0"/>
    <n v="18.27"/>
    <n v="8.07"/>
    <n v="-10.199999999999999"/>
    <s v="Rerate"/>
    <x v="4"/>
    <x v="6"/>
  </r>
  <r>
    <d v="2020-07-18T18:58:00"/>
    <n v="4735748"/>
    <s v="Kanalas 1"/>
    <s v="Kanalas 1"/>
    <s v="240112"/>
    <n v="7.6"/>
    <n v="5.51"/>
    <n v="8.76"/>
    <n v="4.07"/>
    <n v="-4.6899999999999995"/>
    <s v="Rerate"/>
    <x v="4"/>
    <x v="6"/>
  </r>
  <r>
    <d v="2020-07-30T00:00:00"/>
    <n v="14999034"/>
    <s v="Kanalas 30"/>
    <s v="Kanalas 30"/>
    <s v="TM0007"/>
    <n v="11"/>
    <s v="13"/>
    <n v="20.270000000000003"/>
    <n v="20.67"/>
    <n v="0.39999999999999858"/>
    <s v="Upsell"/>
    <x v="2"/>
    <x v="0"/>
  </r>
  <r>
    <d v="2020-07-12T20:15:00"/>
    <n v="8022812"/>
    <s v="Kanalas 1"/>
    <s v="Kanalas 1"/>
    <s v="240112"/>
    <n v="7.6"/>
    <n v="5.51"/>
    <n v="8.76"/>
    <n v="4.07"/>
    <n v="-4.6899999999999995"/>
    <s v="Rerate"/>
    <x v="4"/>
    <x v="6"/>
  </r>
  <r>
    <d v="2020-07-30T00:00:00"/>
    <n v="4529446"/>
    <s v="Kanalas 5"/>
    <s v="Kanalas 5"/>
    <s v="CC0003"/>
    <n v="7.6"/>
    <n v="0"/>
    <n v="18.27"/>
    <n v="8.07"/>
    <n v="-10.199999999999999"/>
    <s v="Rerate"/>
    <x v="0"/>
    <x v="0"/>
  </r>
  <r>
    <d v="2020-07-30T00:00:00"/>
    <n v="18631291"/>
    <s v="Kanalas 5"/>
    <s v="Kanalas 5"/>
    <s v="240809"/>
    <n v="7.6"/>
    <n v="0"/>
    <n v="18.27"/>
    <n v="8.07"/>
    <n v="-10.199999999999999"/>
    <s v="Rerate"/>
    <x v="4"/>
    <x v="6"/>
  </r>
  <r>
    <d v="2020-07-11T15:26:00"/>
    <n v="45852280"/>
    <s v="Kanalas 20"/>
    <s v="Kanalas 5"/>
    <s v="CC0006"/>
    <n v="12"/>
    <n v="3.6"/>
    <n v="14.67"/>
    <n v="11.670000000000002"/>
    <n v="-2.9999999999999982"/>
    <s v="Rerate"/>
    <x v="0"/>
    <x v="0"/>
  </r>
  <r>
    <d v="2020-07-30T00:00:00"/>
    <n v="26469531"/>
    <s v="Kanalas 1"/>
    <s v="Kanalas 1"/>
    <s v="CC0005"/>
    <n v="8.5"/>
    <n v="0"/>
    <n v="14.27"/>
    <n v="3.17"/>
    <n v="-11.1"/>
    <s v="Rerate"/>
    <x v="0"/>
    <x v="0"/>
  </r>
  <r>
    <d v="2020-07-12T12:36:00"/>
    <n v="35847472"/>
    <s v="Kanalas 5"/>
    <s v="Kanalas 30"/>
    <s v="CC0006"/>
    <n v="3.6"/>
    <s v="7"/>
    <n v="26.270000000000003"/>
    <n v="12.07"/>
    <n v="-14.200000000000003"/>
    <s v="Rerate"/>
    <x v="0"/>
    <x v="0"/>
  </r>
  <r>
    <d v="2020-07-08T00:00:00"/>
    <n v="4481709"/>
    <s v="Kanalas 10"/>
    <s v="Kanalas 10"/>
    <s v="CC0005"/>
    <n v="12.01"/>
    <s v="10"/>
    <n v="11.27"/>
    <n v="7.6600000000000019"/>
    <n v="-3.6099999999999977"/>
    <s v="Rerate"/>
    <x v="0"/>
    <x v="0"/>
  </r>
  <r>
    <d v="2020-07-30T00:00:00"/>
    <n v="4389107"/>
    <s v="Kanalas 10"/>
    <s v="Kanalas 10"/>
    <s v="240809"/>
    <n v="11"/>
    <s v="11"/>
    <n v="10.27"/>
    <n v="8.6700000000000017"/>
    <n v="-1.5999999999999979"/>
    <s v="Rerate"/>
    <x v="4"/>
    <x v="6"/>
  </r>
  <r>
    <d v="2020-07-03T15:11:00"/>
    <n v="12109979"/>
    <s v="Kanalas 1"/>
    <s v="Kanalas 30"/>
    <s v="240411"/>
    <n v="3.6"/>
    <n v="8.5"/>
    <n v="24.770000000000003"/>
    <n v="8.07"/>
    <n v="-16.700000000000003"/>
    <s v="Rerate"/>
    <x v="4"/>
    <x v="6"/>
  </r>
  <r>
    <d v="2020-07-20T13:31:00"/>
    <n v="45670756"/>
    <s v="Kanalas 30"/>
    <s v="Kanalas 10"/>
    <s v="CC0003"/>
    <n v="0"/>
    <n v="0"/>
    <n v="21.27"/>
    <n v="31.67"/>
    <n v="10.400000000000002"/>
    <s v="Upsell"/>
    <x v="0"/>
    <x v="0"/>
  </r>
  <r>
    <d v="2020-07-30T00:00:00"/>
    <n v="4580899"/>
    <s v="Kanalas 5"/>
    <s v="Kanalas 5"/>
    <s v="240612"/>
    <n v="7.6"/>
    <n v="0"/>
    <n v="18.27"/>
    <n v="8.07"/>
    <n v="-10.199999999999999"/>
    <s v="Rerate"/>
    <x v="4"/>
    <x v="6"/>
  </r>
  <r>
    <d v="2020-07-04T13:59:00"/>
    <n v="22018928"/>
    <s v="Kanalas 5"/>
    <s v="Kanalas 20"/>
    <s v="CC0004"/>
    <n v="7.6"/>
    <n v="11.6"/>
    <n v="13.67"/>
    <n v="8.07"/>
    <n v="-5.6"/>
    <s v="Rerate"/>
    <x v="0"/>
    <x v="0"/>
  </r>
  <r>
    <d v="2020-07-08T15:59:00"/>
    <n v="4560080"/>
    <s v="Kanalas 10"/>
    <s v="Kanalas 1"/>
    <s v="240218"/>
    <n v="14.5"/>
    <n v="3.6"/>
    <n v="10.67"/>
    <n v="5.1700000000000017"/>
    <n v="-5.4999999999999982"/>
    <s v="Rerate"/>
    <x v="4"/>
    <x v="6"/>
  </r>
  <r>
    <d v="2020-07-30T00:00:00"/>
    <n v="12511773"/>
    <s v="Kanalas 30"/>
    <s v="Kanalas 30"/>
    <s v="240803"/>
    <n v="3.6"/>
    <n v="7.5"/>
    <n v="25.770000000000003"/>
    <n v="28.07"/>
    <n v="2.2999999999999972"/>
    <s v="Upsell"/>
    <x v="4"/>
    <x v="6"/>
  </r>
  <r>
    <d v="2020-07-30T00:00:00"/>
    <n v="4630908"/>
    <s v="Kanalas 5"/>
    <s v="Kanalas 5"/>
    <s v="240202"/>
    <n v="0"/>
    <n v="0"/>
    <n v="18.27"/>
    <n v="15.67"/>
    <n v="-2.5999999999999996"/>
    <s v="Rerate"/>
    <x v="4"/>
    <x v="6"/>
  </r>
  <r>
    <d v="2020-07-30T00:00:00"/>
    <n v="11627711"/>
    <s v="Kanalas 5"/>
    <s v="Kanalas 5"/>
    <s v="240502"/>
    <n v="7.6"/>
    <n v="0"/>
    <n v="18.27"/>
    <n v="8.07"/>
    <n v="-10.199999999999999"/>
    <s v="Rerate"/>
    <x v="4"/>
    <x v="6"/>
  </r>
  <r>
    <d v="2020-07-22T13:26:00"/>
    <n v="16506390"/>
    <s v="Kanalas 50"/>
    <s v="Kanalas 20"/>
    <s v="CC0004"/>
    <n v="13.5"/>
    <s v="10"/>
    <n v="15.27"/>
    <n v="14.170000000000002"/>
    <n v="-1.0999999999999979"/>
    <s v="Rerate"/>
    <x v="0"/>
    <x v="0"/>
  </r>
  <r>
    <d v="2020-07-03T00:00:00"/>
    <n v="23902578"/>
    <s v="Kanalas 30"/>
    <s v="Kanalas 30"/>
    <s v="CC0007"/>
    <n v="16.510000000000002"/>
    <s v="7"/>
    <n v="26.270000000000003"/>
    <n v="15.16"/>
    <n v="-11.110000000000003"/>
    <s v="Rerate"/>
    <x v="0"/>
    <x v="0"/>
  </r>
  <r>
    <d v="2020-07-30T00:00:00"/>
    <n v="19426558"/>
    <s v="Kanalas 5"/>
    <s v="Kanalas 5"/>
    <s v="240220"/>
    <n v="8.51"/>
    <s v="11"/>
    <n v="7.27"/>
    <n v="7.16"/>
    <n v="-0.10999999999999943"/>
    <s v="Rerate"/>
    <x v="4"/>
    <x v="6"/>
  </r>
  <r>
    <d v="2020-07-16T15:44:00"/>
    <n v="4641160"/>
    <s v="Kanalas 20"/>
    <s v="Kanalas 10"/>
    <s v="240502"/>
    <n v="10"/>
    <n v="9.5"/>
    <n v="11.77"/>
    <n v="13.670000000000002"/>
    <n v="1.9000000000000021"/>
    <s v="Upsell"/>
    <x v="4"/>
    <x v="6"/>
  </r>
  <r>
    <d v="2020-07-30T00:00:00"/>
    <n v="4647884"/>
    <s v="Kanalas 10"/>
    <s v="Kanalas 10"/>
    <s v="240704"/>
    <n v="11"/>
    <s v="11"/>
    <n v="10.27"/>
    <n v="8.6700000000000017"/>
    <n v="-1.5999999999999979"/>
    <s v="Rerate"/>
    <x v="4"/>
    <x v="6"/>
  </r>
  <r>
    <d v="2020-07-31T00:00:00"/>
    <n v="4894150"/>
    <s v="Kanalas 30"/>
    <s v="Kanalas 30"/>
    <s v="240815"/>
    <n v="16.510000000000002"/>
    <s v="13"/>
    <n v="20.270000000000003"/>
    <n v="15.16"/>
    <n v="-5.110000000000003"/>
    <s v="Rerate"/>
    <x v="4"/>
    <x v="6"/>
  </r>
  <r>
    <d v="2020-07-31T00:00:00"/>
    <n v="4894150"/>
    <s v="Kanalas 30"/>
    <s v="Kanalas 30"/>
    <s v="240815"/>
    <n v="16.510000000000002"/>
    <s v="13"/>
    <n v="20.270000000000003"/>
    <n v="15.16"/>
    <n v="-5.110000000000003"/>
    <s v="Rerate"/>
    <x v="4"/>
    <x v="6"/>
  </r>
  <r>
    <d v="2020-07-08T17:27:00"/>
    <n v="44234178"/>
    <s v="Kanalas 20"/>
    <s v="Kanalas 5"/>
    <s v="240816"/>
    <n v="10"/>
    <s v="8"/>
    <n v="10.27"/>
    <n v="13.670000000000002"/>
    <n v="3.4000000000000021"/>
    <s v="Upsell"/>
    <x v="4"/>
    <x v="6"/>
  </r>
  <r>
    <d v="2020-07-25T10:21:00"/>
    <n v="45939347"/>
    <s v="Kanalas 5"/>
    <s v="Kanalas 1"/>
    <s v="240108"/>
    <n v="7.5"/>
    <n v="3.6"/>
    <n v="10.67"/>
    <n v="8.17"/>
    <n v="-2.5"/>
    <s v="Rerate"/>
    <x v="4"/>
    <x v="6"/>
  </r>
  <r>
    <d v="2020-07-20T09:52:00"/>
    <n v="45934857"/>
    <s v="Kanalas 5"/>
    <s v="Kanalas 1"/>
    <s v="240108"/>
    <n v="7.5"/>
    <n v="5.51"/>
    <n v="8.76"/>
    <n v="8.17"/>
    <n v="-0.58999999999999986"/>
    <s v="Rerate"/>
    <x v="4"/>
    <x v="6"/>
  </r>
  <r>
    <d v="2020-07-03T14:52:00"/>
    <n v="4602685"/>
    <s v="Kanalas 100"/>
    <s v="Kanalas 50"/>
    <s v="240802"/>
    <n v="12.5"/>
    <s v="13"/>
    <n v="18.27"/>
    <n v="17.170000000000002"/>
    <n v="-1.0999999999999979"/>
    <s v="Rerate"/>
    <x v="4"/>
    <x v="6"/>
  </r>
  <r>
    <d v="2020-07-30T00:00:00"/>
    <n v="4631478"/>
    <s v="Kanalas 20"/>
    <s v="Kanalas 20"/>
    <s v="240502"/>
    <n v="11"/>
    <n v="3.65"/>
    <n v="21.62"/>
    <n v="12.670000000000002"/>
    <n v="-8.9499999999999993"/>
    <s v="Rerate"/>
    <x v="4"/>
    <x v="6"/>
  </r>
  <r>
    <d v="2020-07-01T12:03:00"/>
    <n v="45781906"/>
    <s v="Kanalas 50"/>
    <s v="Kanalas 20"/>
    <s v="CC0005"/>
    <n v="13"/>
    <n v="11.5"/>
    <n v="13.77"/>
    <n v="14.670000000000002"/>
    <n v="0.90000000000000213"/>
    <s v="Upsell"/>
    <x v="0"/>
    <x v="0"/>
  </r>
  <r>
    <d v="2020-07-03T16:48:00"/>
    <n v="8067052"/>
    <s v="Kanalas 1"/>
    <s v="Kanalas 30"/>
    <s v="240401"/>
    <n v="3.6"/>
    <s v="12"/>
    <n v="21.270000000000003"/>
    <n v="8.07"/>
    <n v="-13.200000000000003"/>
    <s v="Rerate"/>
    <x v="4"/>
    <x v="6"/>
  </r>
  <r>
    <d v="2020-07-30T00:00:00"/>
    <n v="4695510"/>
    <s v="Kanalas 5"/>
    <s v="Kanalas 5"/>
    <s v="240502"/>
    <n v="7.6"/>
    <n v="7.6"/>
    <n v="10.67"/>
    <n v="8.07"/>
    <n v="-2.5999999999999996"/>
    <s v="Rerate"/>
    <x v="4"/>
    <x v="6"/>
  </r>
  <r>
    <d v="2020-07-30T00:00:00"/>
    <n v="4796170"/>
    <s v="Kanalas 5"/>
    <s v="Kanalas 5"/>
    <s v="240105"/>
    <n v="8.51"/>
    <s v="6"/>
    <n v="12.27"/>
    <n v="7.16"/>
    <n v="-5.1099999999999994"/>
    <s v="Rerate"/>
    <x v="4"/>
    <x v="6"/>
  </r>
  <r>
    <d v="2020-07-30T00:00:00"/>
    <n v="19144938"/>
    <s v="Kanalas 30"/>
    <s v="Kanalas 30"/>
    <s v="CC0003"/>
    <n v="3.6"/>
    <s v="8"/>
    <n v="25.270000000000003"/>
    <n v="28.07"/>
    <n v="2.7999999999999972"/>
    <s v="Upsell"/>
    <x v="0"/>
    <x v="0"/>
  </r>
  <r>
    <d v="2020-07-30T00:00:00"/>
    <n v="4879467"/>
    <s v="Kanalas 1"/>
    <s v="Kanalas 1"/>
    <s v="CC0005"/>
    <n v="5.51"/>
    <n v="5.51"/>
    <n v="8.76"/>
    <n v="6.16"/>
    <n v="-2.5999999999999996"/>
    <s v="Rerate"/>
    <x v="0"/>
    <x v="0"/>
  </r>
  <r>
    <d v="2020-07-29T20:53:00"/>
    <n v="32957842"/>
    <s v="Kanalas 30"/>
    <s v="Kanalas 100"/>
    <s v="CC0003"/>
    <n v="3.6"/>
    <n v="3.6"/>
    <n v="27.669999999999998"/>
    <n v="28.07"/>
    <n v="0.40000000000000213"/>
    <s v="Upsell"/>
    <x v="0"/>
    <x v="0"/>
  </r>
  <r>
    <d v="2020-07-30T00:00:00"/>
    <n v="28424302"/>
    <s v="Kanalas 30"/>
    <s v="Kanalas 30"/>
    <s v="CC0007"/>
    <n v="3.6"/>
    <s v="7"/>
    <n v="26.270000000000003"/>
    <n v="28.07"/>
    <n v="1.7999999999999972"/>
    <s v="Upsell"/>
    <x v="0"/>
    <x v="0"/>
  </r>
  <r>
    <d v="2020-07-30T00:00:00"/>
    <n v="4383307"/>
    <s v="Kanalas 10"/>
    <s v="Kanalas 10"/>
    <s v="CC0005"/>
    <n v="9.5"/>
    <n v="7.6"/>
    <n v="13.67"/>
    <n v="10.170000000000002"/>
    <n v="-3.4999999999999982"/>
    <s v="Rerate"/>
    <x v="0"/>
    <x v="0"/>
  </r>
  <r>
    <d v="2020-07-30T00:00:00"/>
    <n v="35313059"/>
    <s v="Kanalas 30"/>
    <s v="Kanalas 30"/>
    <s v="TM0007"/>
    <n v="12"/>
    <s v="16"/>
    <n v="17.270000000000003"/>
    <n v="19.670000000000002"/>
    <n v="2.3999999999999986"/>
    <s v="Upsell"/>
    <x v="2"/>
    <x v="0"/>
  </r>
  <r>
    <d v="2020-07-30T00:00:00"/>
    <n v="30612348"/>
    <s v="Kanalas 30"/>
    <s v="Kanalas 30"/>
    <s v="TM0007"/>
    <n v="11"/>
    <s v="7"/>
    <n v="26.270000000000003"/>
    <n v="20.67"/>
    <n v="-5.6000000000000014"/>
    <s v="Rerate"/>
    <x v="2"/>
    <x v="0"/>
  </r>
  <r>
    <d v="2020-07-03T13:51:00"/>
    <n v="45265542"/>
    <s v="Kanalas 5"/>
    <s v="Kanalas 100"/>
    <s v="240614"/>
    <n v="8"/>
    <n v="13.5"/>
    <n v="17.77"/>
    <n v="7.67"/>
    <n v="-10.1"/>
    <s v="Rerate"/>
    <x v="4"/>
    <x v="6"/>
  </r>
  <r>
    <d v="2020-07-12T00:00:00"/>
    <n v="44271957"/>
    <s v="Kanalas 30"/>
    <s v="Kanalas 30"/>
    <s v="CC0003"/>
    <n v="7"/>
    <s v="7"/>
    <n v="26.270000000000003"/>
    <n v="24.67"/>
    <n v="-1.6000000000000014"/>
    <s v="Rerate"/>
    <x v="0"/>
    <x v="0"/>
  </r>
  <r>
    <d v="2020-07-16T15:38:00"/>
    <n v="45493855"/>
    <s v="Kanalas 10"/>
    <s v="Kanalas 50"/>
    <s v="TM0002"/>
    <n v="10"/>
    <n v="12.5"/>
    <n v="18.77"/>
    <n v="9.6700000000000017"/>
    <n v="-9.0999999999999979"/>
    <s v="Rerate"/>
    <x v="2"/>
    <x v="0"/>
  </r>
  <r>
    <d v="2020-07-30T00:00:00"/>
    <n v="4747255"/>
    <s v="Kanalas 30"/>
    <s v="Kanalas 30"/>
    <s v="240612"/>
    <n v="16.510000000000002"/>
    <s v="5"/>
    <n v="28.270000000000003"/>
    <n v="15.16"/>
    <n v="-13.110000000000003"/>
    <s v="Rerate"/>
    <x v="4"/>
    <x v="6"/>
  </r>
  <r>
    <d v="2020-07-09T11:08:00"/>
    <n v="19201750"/>
    <s v="Kanalas 5"/>
    <s v="Kanalas 100"/>
    <s v="240105"/>
    <n v="8.51"/>
    <n v="10.5"/>
    <n v="20.77"/>
    <n v="7.16"/>
    <n v="-13.61"/>
    <s v="Rerate"/>
    <x v="4"/>
    <x v="6"/>
  </r>
  <r>
    <d v="2020-07-29T15:17:00"/>
    <n v="21128410"/>
    <s v="Kanalas 20"/>
    <s v="Kanalas 10"/>
    <s v="240502"/>
    <n v="10"/>
    <n v="11.5"/>
    <n v="9.77"/>
    <n v="13.670000000000002"/>
    <n v="3.9000000000000021"/>
    <s v="Upsell"/>
    <x v="4"/>
    <x v="6"/>
  </r>
  <r>
    <d v="2020-07-30T00:00:00"/>
    <n v="4892471"/>
    <s v="Kanalas 20"/>
    <s v="Kanalas 20"/>
    <s v="TM0002"/>
    <n v="12"/>
    <s v="13"/>
    <n v="12.27"/>
    <n v="11.670000000000002"/>
    <n v="-0.59999999999999787"/>
    <s v="Rerate"/>
    <x v="2"/>
    <x v="0"/>
  </r>
  <r>
    <d v="2020-07-30T00:00:00"/>
    <n v="13116113"/>
    <s v="Kanalas 50"/>
    <s v="Kanalas 50"/>
    <s v="CC0005"/>
    <n v="12.5"/>
    <n v="10.5"/>
    <n v="20.77"/>
    <n v="15.170000000000002"/>
    <n v="-5.5999999999999979"/>
    <s v="Rerate"/>
    <x v="0"/>
    <x v="0"/>
  </r>
  <r>
    <d v="2020-07-30T00:00:00"/>
    <n v="33969117"/>
    <s v="Kanalas 10"/>
    <s v="Kanalas 10"/>
    <s v="CC0002"/>
    <n v="11.51"/>
    <s v="11"/>
    <n v="10.27"/>
    <n v="8.1600000000000019"/>
    <n v="-2.1099999999999977"/>
    <s v="Rerate"/>
    <x v="0"/>
    <x v="0"/>
  </r>
  <r>
    <d v="2020-07-25T12:31:00"/>
    <n v="4636168"/>
    <s v="Kanalas 20"/>
    <s v="Kanalas 5"/>
    <s v="CC0007"/>
    <n v="12"/>
    <n v="7.6"/>
    <n v="10.67"/>
    <n v="11.670000000000002"/>
    <n v="1.0000000000000018"/>
    <s v="Upsell"/>
    <x v="0"/>
    <x v="0"/>
  </r>
  <r>
    <d v="2020-07-30T00:00:00"/>
    <n v="29771063"/>
    <s v="Kanalas 10"/>
    <s v="Kanalas 10"/>
    <s v="240610"/>
    <n v="11"/>
    <n v="0"/>
    <n v="21.27"/>
    <n v="8.6700000000000017"/>
    <n v="-12.599999999999998"/>
    <s v="Rerate"/>
    <x v="4"/>
    <x v="6"/>
  </r>
  <r>
    <d v="2020-07-30T00:00:00"/>
    <n v="16992325"/>
    <s v="Kanalas 50"/>
    <s v="Kanalas 50"/>
    <s v="TM0002"/>
    <n v="12.5"/>
    <s v="11"/>
    <n v="20.27"/>
    <n v="15.170000000000002"/>
    <n v="-5.0999999999999979"/>
    <s v="Rerate"/>
    <x v="2"/>
    <x v="0"/>
  </r>
  <r>
    <d v="2020-07-30T00:00:00"/>
    <n v="11409007"/>
    <s v="Kanalas 5"/>
    <s v="Kanalas 5"/>
    <s v="240405"/>
    <n v="7.6"/>
    <n v="0"/>
    <n v="18.27"/>
    <n v="8.07"/>
    <n v="-10.199999999999999"/>
    <s v="Rerate"/>
    <x v="4"/>
    <x v="6"/>
  </r>
  <r>
    <d v="2020-07-09T15:58:00"/>
    <n v="42330276"/>
    <s v="Kanalas 5"/>
    <s v="Kanalas 20"/>
    <s v="TM0007"/>
    <n v="8.5"/>
    <s v="11"/>
    <n v="14.27"/>
    <n v="7.17"/>
    <n v="-7.1"/>
    <s v="Rerate"/>
    <x v="2"/>
    <x v="0"/>
  </r>
  <r>
    <d v="2020-07-30T00:00:00"/>
    <n v="13518550"/>
    <s v="Kanalas 10"/>
    <s v="Kanalas 10"/>
    <s v="240409"/>
    <n v="9.5"/>
    <n v="7.6"/>
    <n v="13.67"/>
    <n v="10.170000000000002"/>
    <n v="-3.4999999999999982"/>
    <s v="Rerate"/>
    <x v="4"/>
    <x v="6"/>
  </r>
  <r>
    <d v="2020-07-31T00:00:00"/>
    <n v="36303235"/>
    <s v="Kanalas 5"/>
    <s v="Kanalas 30"/>
    <s v="CC0005"/>
    <n v="6.5"/>
    <s v="7"/>
    <n v="26.270000000000003"/>
    <n v="9.17"/>
    <n v="-17.100000000000001"/>
    <s v="Rerate"/>
    <x v="0"/>
    <x v="0"/>
  </r>
  <r>
    <d v="2020-07-06T10:30:00"/>
    <n v="45829031"/>
    <s v="Kanalas 50"/>
    <s v="Kanalas 1"/>
    <s v="240401"/>
    <n v="14"/>
    <n v="3.6"/>
    <n v="10.67"/>
    <n v="13.670000000000002"/>
    <n v="3.0000000000000018"/>
    <s v="Upsell"/>
    <x v="4"/>
    <x v="6"/>
  </r>
  <r>
    <d v="2020-07-01T08:24:00"/>
    <n v="45652255"/>
    <s v="Kanalas 10"/>
    <s v="Kanalas 5"/>
    <s v="CC0003"/>
    <n v="9.5"/>
    <n v="9.5"/>
    <n v="8.77"/>
    <n v="10.170000000000002"/>
    <n v="1.4000000000000021"/>
    <s v="Upsell"/>
    <x v="0"/>
    <x v="0"/>
  </r>
  <r>
    <d v="2020-07-31T00:00:00"/>
    <n v="45415859"/>
    <s v="Kanalas 30"/>
    <s v="Kanalas 50"/>
    <s v="CC0006"/>
    <n v="9.5"/>
    <s v="12"/>
    <n v="19.27"/>
    <n v="22.17"/>
    <n v="2.9000000000000021"/>
    <s v="Upsell"/>
    <x v="0"/>
    <x v="0"/>
  </r>
  <r>
    <d v="2020-07-30T00:00:00"/>
    <n v="25288878"/>
    <s v="Kanalas 5"/>
    <s v="Kanalas 5"/>
    <s v="CC0007"/>
    <n v="3.6"/>
    <s v="7"/>
    <n v="11.27"/>
    <n v="12.07"/>
    <n v="0.80000000000000071"/>
    <s v="Upsell"/>
    <x v="0"/>
    <x v="0"/>
  </r>
  <r>
    <d v="2020-07-09T11:38:00"/>
    <n v="45800838"/>
    <s v="Kanalas 30"/>
    <s v="Kanalas 10"/>
    <s v="240401"/>
    <n v="11"/>
    <n v="9.5"/>
    <n v="11.77"/>
    <n v="20.67"/>
    <n v="8.9000000000000021"/>
    <s v="Upsell"/>
    <x v="4"/>
    <x v="6"/>
  </r>
  <r>
    <d v="2020-07-29T17:11:00"/>
    <n v="36046735"/>
    <s v="Kanalas 50"/>
    <s v="Kanalas 30"/>
    <s v="SAT001"/>
    <n v="14"/>
    <s v="14"/>
    <n v="19.270000000000003"/>
    <n v="13.670000000000002"/>
    <n v="-5.6000000000000014"/>
    <s v="Rerate"/>
    <x v="3"/>
    <x v="0"/>
  </r>
  <r>
    <d v="2020-07-24T18:03:00"/>
    <n v="36046735"/>
    <s v="Kanalas 30"/>
    <s v="Kanalas 50"/>
    <s v="CC0004"/>
    <n v="12"/>
    <s v="14"/>
    <n v="17.27"/>
    <n v="19.670000000000002"/>
    <n v="2.4000000000000021"/>
    <s v="Upsell"/>
    <x v="0"/>
    <x v="0"/>
  </r>
  <r>
    <d v="2020-07-09T09:27:00"/>
    <n v="4497868"/>
    <s v="Kanalas 20"/>
    <s v="Kanalas 10"/>
    <s v="CC0005"/>
    <n v="12"/>
    <s v="11"/>
    <n v="10.27"/>
    <n v="11.670000000000002"/>
    <n v="1.4000000000000021"/>
    <s v="Upsell"/>
    <x v="0"/>
    <x v="0"/>
  </r>
  <r>
    <d v="2020-07-11T15:10:00"/>
    <n v="9662469"/>
    <s v="Kanalas 10"/>
    <s v="Kanalas 5"/>
    <s v="240604"/>
    <n v="11.51"/>
    <n v="7.51"/>
    <n v="10.76"/>
    <n v="8.1600000000000019"/>
    <n v="-2.5999999999999979"/>
    <s v="Rerate"/>
    <x v="4"/>
    <x v="6"/>
  </r>
  <r>
    <d v="2020-07-26T17:21:00"/>
    <n v="43830286"/>
    <s v="Kanalas 10"/>
    <s v="Kanalas 5"/>
    <s v="240605"/>
    <n v="14.5"/>
    <s v="8"/>
    <n v="10.27"/>
    <n v="5.1700000000000017"/>
    <n v="-5.0999999999999979"/>
    <s v="Rerate"/>
    <x v="4"/>
    <x v="6"/>
  </r>
  <r>
    <d v="2020-07-15T14:06:00"/>
    <n v="12535336"/>
    <s v="Kanalas 20"/>
    <s v="Kanalas 10"/>
    <s v="CC0006"/>
    <n v="12"/>
    <n v="10.5"/>
    <n v="10.77"/>
    <n v="11.670000000000002"/>
    <n v="0.90000000000000213"/>
    <s v="Upsell"/>
    <x v="0"/>
    <x v="0"/>
  </r>
  <r>
    <d v="2020-07-02T12:25:00"/>
    <n v="12535336"/>
    <s v="Kanalas 10"/>
    <s v="Kanalas 1"/>
    <s v="CC0007"/>
    <n v="10.5"/>
    <s v="7"/>
    <n v="7.27"/>
    <n v="9.1700000000000017"/>
    <n v="1.9000000000000021"/>
    <s v="Upsell"/>
    <x v="0"/>
    <x v="0"/>
  </r>
  <r>
    <d v="2020-07-02T14:05:00"/>
    <n v="45364771"/>
    <s v="Kanalas 30"/>
    <s v="Kanalas 100"/>
    <s v="CC0004"/>
    <n v="12"/>
    <n v="12.5"/>
    <n v="18.77"/>
    <n v="19.670000000000002"/>
    <n v="0.90000000000000213"/>
    <s v="Upsell"/>
    <x v="0"/>
    <x v="0"/>
  </r>
  <r>
    <d v="2020-07-30T00:00:00"/>
    <n v="4534451"/>
    <s v="Kanalas 50"/>
    <s v="Kanalas 50"/>
    <s v="TM0002"/>
    <n v="13.5"/>
    <s v="8"/>
    <n v="23.27"/>
    <n v="14.170000000000002"/>
    <n v="-9.0999999999999979"/>
    <s v="Rerate"/>
    <x v="2"/>
    <x v="0"/>
  </r>
  <r>
    <d v="2020-07-30T00:00:00"/>
    <n v="20015555"/>
    <s v="Kanalas 20"/>
    <s v="Kanalas 20"/>
    <s v="CC0004"/>
    <n v="11"/>
    <s v="9"/>
    <n v="16.27"/>
    <n v="12.670000000000002"/>
    <n v="-3.5999999999999979"/>
    <s v="Rerate"/>
    <x v="0"/>
    <x v="0"/>
  </r>
  <r>
    <d v="2020-07-30T00:00:00"/>
    <n v="10938625"/>
    <s v="Kanalas 5"/>
    <s v="Kanalas 5"/>
    <s v="CC0003"/>
    <n v="7.6"/>
    <n v="7.6"/>
    <n v="10.67"/>
    <n v="8.07"/>
    <n v="-2.5999999999999996"/>
    <s v="Rerate"/>
    <x v="0"/>
    <x v="0"/>
  </r>
  <r>
    <d v="2020-07-30T00:00:00"/>
    <n v="42647789"/>
    <s v="Kanalas 20"/>
    <s v="Kanalas 20"/>
    <s v="TM0007"/>
    <n v="11"/>
    <s v="9"/>
    <n v="16.27"/>
    <n v="12.670000000000002"/>
    <n v="-3.5999999999999979"/>
    <s v="Rerate"/>
    <x v="2"/>
    <x v="0"/>
  </r>
  <r>
    <d v="2020-07-30T00:00:00"/>
    <n v="12719807"/>
    <s v="Kanalas 5"/>
    <s v="Kanalas 5"/>
    <s v="240502"/>
    <n v="7.6"/>
    <n v="0"/>
    <n v="18.27"/>
    <n v="8.07"/>
    <n v="-10.199999999999999"/>
    <s v="Rerate"/>
    <x v="4"/>
    <x v="6"/>
  </r>
  <r>
    <d v="2020-07-30T00:00:00"/>
    <n v="42978948"/>
    <s v="Kanalas 50"/>
    <s v="Kanalas 50"/>
    <s v="TM0007"/>
    <n v="12.5"/>
    <s v="12"/>
    <n v="19.27"/>
    <n v="15.170000000000002"/>
    <n v="-4.0999999999999979"/>
    <s v="Rerate"/>
    <x v="2"/>
    <x v="0"/>
  </r>
  <r>
    <d v="2020-07-30T00:00:00"/>
    <n v="36982597"/>
    <s v="Kanalas 10"/>
    <s v="Kanalas 10"/>
    <s v="TM0002"/>
    <n v="10.5"/>
    <n v="1.5"/>
    <n v="19.77"/>
    <n v="9.1700000000000017"/>
    <n v="-10.599999999999998"/>
    <s v="Rerate"/>
    <x v="2"/>
    <x v="0"/>
  </r>
  <r>
    <d v="2020-07-30T00:00:00"/>
    <n v="14701962"/>
    <s v="Kanalas 5"/>
    <s v="Kanalas 5"/>
    <s v="240212"/>
    <n v="7.6"/>
    <n v="0"/>
    <n v="18.27"/>
    <n v="8.07"/>
    <n v="-10.199999999999999"/>
    <s v="Rerate"/>
    <x v="4"/>
    <x v="6"/>
  </r>
  <r>
    <d v="2020-07-05T14:17:00"/>
    <n v="22600831"/>
    <s v="Kanalas 1"/>
    <s v="Kanalas 30"/>
    <s v="240108"/>
    <n v="3.6"/>
    <n v="3.6"/>
    <n v="29.67"/>
    <n v="8.07"/>
    <n v="-21.6"/>
    <s v="Rerate"/>
    <x v="4"/>
    <x v="6"/>
  </r>
  <r>
    <d v="2020-07-30T00:00:00"/>
    <n v="4835284"/>
    <s v="Kanalas 30"/>
    <s v="Kanalas 30"/>
    <s v="240108"/>
    <n v="16.510000000000002"/>
    <n v="9.5"/>
    <n v="23.770000000000003"/>
    <n v="15.16"/>
    <n v="-8.610000000000003"/>
    <s v="Rerate"/>
    <x v="4"/>
    <x v="6"/>
  </r>
  <r>
    <d v="2020-07-30T00:00:00"/>
    <n v="33533194"/>
    <s v="Kanalas 10"/>
    <s v="Kanalas 10"/>
    <s v="240405"/>
    <n v="11"/>
    <n v="0"/>
    <n v="21.27"/>
    <n v="8.6700000000000017"/>
    <n v="-12.599999999999998"/>
    <s v="Rerate"/>
    <x v="4"/>
    <x v="6"/>
  </r>
  <r>
    <d v="2020-07-31T00:00:00"/>
    <n v="11795567"/>
    <s v="Kanalas 5"/>
    <s v="Kanalas 5"/>
    <s v="CC0003"/>
    <n v="8.51"/>
    <n v="8.51"/>
    <n v="9.76"/>
    <n v="7.16"/>
    <n v="-2.5999999999999996"/>
    <s v="Rerate"/>
    <x v="0"/>
    <x v="0"/>
  </r>
  <r>
    <d v="2020-07-30T00:00:00"/>
    <n v="43090501"/>
    <s v="Kanalas 20"/>
    <s v="Kanalas 20"/>
    <s v="240220"/>
    <n v="11"/>
    <s v="13"/>
    <n v="12.27"/>
    <n v="12.670000000000002"/>
    <n v="0.40000000000000213"/>
    <s v="Upsell"/>
    <x v="4"/>
    <x v="6"/>
  </r>
  <r>
    <d v="2020-07-12T00:00:00"/>
    <n v="45878682"/>
    <s v="Kanalas 50"/>
    <s v="Kanalas 50"/>
    <s v="CC0006"/>
    <n v="12.5"/>
    <n v="13.5"/>
    <n v="17.77"/>
    <n v="15.170000000000002"/>
    <n v="-2.5999999999999979"/>
    <s v="Rerate"/>
    <x v="0"/>
    <x v="0"/>
  </r>
  <r>
    <d v="2020-07-11T14:18:00"/>
    <n v="45878682"/>
    <s v="Kanalas 50"/>
    <s v="Kanalas 20"/>
    <s v="240802"/>
    <n v="12.5"/>
    <n v="13.5"/>
    <n v="11.77"/>
    <n v="15.170000000000002"/>
    <n v="3.4000000000000021"/>
    <s v="Upsell"/>
    <x v="4"/>
    <x v="6"/>
  </r>
  <r>
    <d v="2020-07-05T10:51:00"/>
    <n v="18983509"/>
    <s v="Kanalas 10"/>
    <s v="Kanalas 5"/>
    <s v="240613"/>
    <n v="11"/>
    <n v="7.6"/>
    <n v="10.67"/>
    <n v="8.6700000000000017"/>
    <n v="-1.9999999999999982"/>
    <s v="Rerate"/>
    <x v="4"/>
    <x v="6"/>
  </r>
  <r>
    <d v="2020-07-30T00:00:00"/>
    <n v="4608154"/>
    <s v="Kanalas 50"/>
    <s v="Kanalas 50"/>
    <s v="240409"/>
    <n v="13.5"/>
    <n v="3.65"/>
    <n v="27.62"/>
    <n v="14.170000000000002"/>
    <n v="-13.45"/>
    <s v="Rerate"/>
    <x v="4"/>
    <x v="6"/>
  </r>
  <r>
    <d v="2020-07-30T00:00:00"/>
    <n v="4612340"/>
    <s v="Kanalas 100"/>
    <s v="Kanalas 100"/>
    <s v="TM0013"/>
    <n v="12"/>
    <s v="8"/>
    <n v="23.27"/>
    <n v="17.670000000000002"/>
    <n v="-5.5999999999999979"/>
    <s v="Rerate"/>
    <x v="2"/>
    <x v="0"/>
  </r>
  <r>
    <d v="2020-07-30T00:00:00"/>
    <n v="14467583"/>
    <s v="Kanalas 5"/>
    <s v="Kanalas 5"/>
    <s v="240816"/>
    <n v="7.6"/>
    <n v="0"/>
    <n v="18.27"/>
    <n v="8.07"/>
    <n v="-10.199999999999999"/>
    <s v="Rerate"/>
    <x v="4"/>
    <x v="6"/>
  </r>
  <r>
    <d v="2020-07-25T14:35:00"/>
    <n v="20750823"/>
    <s v="Kanalas 10"/>
    <s v="Kanalas 100"/>
    <s v="CC0006"/>
    <n v="11.51"/>
    <s v="13"/>
    <n v="18.27"/>
    <n v="8.1600000000000019"/>
    <n v="-10.109999999999998"/>
    <s v="Rerate"/>
    <x v="0"/>
    <x v="0"/>
  </r>
  <r>
    <d v="2020-07-30T00:00:00"/>
    <n v="43042929"/>
    <s v="Kanalas 50"/>
    <s v="Kanalas 50"/>
    <s v="240703"/>
    <n v="11.5"/>
    <s v="12"/>
    <n v="19.27"/>
    <n v="16.170000000000002"/>
    <n v="-3.0999999999999979"/>
    <s v="Rerate"/>
    <x v="4"/>
    <x v="6"/>
  </r>
  <r>
    <d v="2020-07-30T00:00:00"/>
    <n v="45856448"/>
    <s v="Kanalas 5"/>
    <s v="Kanalas 5"/>
    <s v="CC0003"/>
    <n v="9.5"/>
    <n v="9.5"/>
    <n v="8.77"/>
    <n v="6.17"/>
    <n v="-2.5999999999999996"/>
    <s v="Rerate"/>
    <x v="0"/>
    <x v="0"/>
  </r>
  <r>
    <d v="2020-07-16T16:51:00"/>
    <n v="4385302"/>
    <s v="Kanalas 1"/>
    <s v="Kanalas 1"/>
    <s v="CC0004"/>
    <n v="7.6"/>
    <n v="5.51"/>
    <n v="8.76"/>
    <n v="4.07"/>
    <n v="-4.6899999999999995"/>
    <s v="Rerate"/>
    <x v="0"/>
    <x v="0"/>
  </r>
  <r>
    <d v="2020-07-30T00:00:00"/>
    <n v="21080399"/>
    <s v="Kanalas 5"/>
    <s v="Kanalas 5"/>
    <s v="CC0005"/>
    <n v="6.5"/>
    <n v="1.5"/>
    <n v="16.77"/>
    <n v="9.17"/>
    <n v="-7.6"/>
    <s v="Rerate"/>
    <x v="0"/>
    <x v="0"/>
  </r>
  <r>
    <d v="2020-07-30T00:00:00"/>
    <n v="36362369"/>
    <s v="Kanalas 20"/>
    <s v="Kanalas 20"/>
    <s v="240812"/>
    <n v="11"/>
    <n v="1.5"/>
    <n v="23.77"/>
    <n v="12.670000000000002"/>
    <n v="-11.099999999999998"/>
    <s v="Rerate"/>
    <x v="4"/>
    <x v="6"/>
  </r>
  <r>
    <d v="2020-07-15T08:52:00"/>
    <n v="6199587"/>
    <s v="Kanalas 20"/>
    <s v="Kanalas 1"/>
    <s v="240405"/>
    <n v="10"/>
    <s v="6"/>
    <n v="8.27"/>
    <n v="13.670000000000002"/>
    <n v="5.4000000000000021"/>
    <s v="Upsell"/>
    <x v="4"/>
    <x v="6"/>
  </r>
  <r>
    <d v="2020-07-30T00:00:00"/>
    <n v="9600237"/>
    <s v="Kanalas 10"/>
    <s v="Kanalas 10"/>
    <s v="240108"/>
    <n v="11.51"/>
    <s v="8"/>
    <n v="13.27"/>
    <n v="8.1600000000000019"/>
    <n v="-5.1099999999999977"/>
    <s v="Rerate"/>
    <x v="4"/>
    <x v="6"/>
  </r>
  <r>
    <d v="2020-07-20T09:56:00"/>
    <n v="45663931"/>
    <s v="Kanalas 20"/>
    <s v="Kanalas 10"/>
    <s v="240609"/>
    <n v="11"/>
    <n v="11.5"/>
    <n v="9.77"/>
    <n v="12.670000000000002"/>
    <n v="2.9000000000000021"/>
    <s v="Upsell"/>
    <x v="4"/>
    <x v="6"/>
  </r>
  <r>
    <d v="2020-07-10T09:12:00"/>
    <n v="4896412"/>
    <s v="Kanalas 20"/>
    <s v="Kanalas 10"/>
    <s v="CC0004"/>
    <n v="12"/>
    <n v="10.5"/>
    <n v="10.77"/>
    <n v="11.670000000000002"/>
    <n v="0.90000000000000213"/>
    <s v="Upsell"/>
    <x v="0"/>
    <x v="0"/>
  </r>
  <r>
    <d v="2020-07-30T00:00:00"/>
    <n v="16588049"/>
    <s v="Kanalas 5"/>
    <s v="Kanalas 5"/>
    <s v="240108"/>
    <n v="3.6"/>
    <n v="15.5"/>
    <n v="2.7699999999999996"/>
    <n v="12.07"/>
    <n v="9.3000000000000007"/>
    <s v="Upsell"/>
    <x v="4"/>
    <x v="6"/>
  </r>
  <r>
    <d v="2020-07-30T00:00:00"/>
    <n v="18576677"/>
    <s v="Kanalas 1"/>
    <s v="Kanalas 1"/>
    <s v="CC0004"/>
    <n v="8.5"/>
    <n v="0"/>
    <n v="14.27"/>
    <n v="3.17"/>
    <n v="-11.1"/>
    <s v="Rerate"/>
    <x v="0"/>
    <x v="0"/>
  </r>
  <r>
    <d v="2020-07-15T11:42:00"/>
    <n v="15312384"/>
    <s v="Kanalas 5"/>
    <s v="Kanalas 30"/>
    <s v="240609"/>
    <n v="0"/>
    <n v="0"/>
    <n v="33.270000000000003"/>
    <n v="15.67"/>
    <n v="-17.600000000000001"/>
    <s v="Rerate"/>
    <x v="4"/>
    <x v="6"/>
  </r>
  <r>
    <d v="2020-07-30T00:00:00"/>
    <n v="4447082"/>
    <s v="Kanalas 50"/>
    <s v="Kanalas 50"/>
    <s v="240507"/>
    <n v="12.5"/>
    <n v="1.5"/>
    <n v="29.77"/>
    <n v="15.170000000000002"/>
    <n v="-14.599999999999998"/>
    <s v="Rerate"/>
    <x v="4"/>
    <x v="6"/>
  </r>
  <r>
    <d v="2020-07-30T00:00:00"/>
    <n v="41206586"/>
    <s v="Kanalas 30"/>
    <s v="Kanalas 30"/>
    <s v="240606"/>
    <n v="9.5"/>
    <n v="15.5"/>
    <n v="17.770000000000003"/>
    <n v="22.17"/>
    <n v="4.3999999999999986"/>
    <s v="Upsell"/>
    <x v="4"/>
    <x v="6"/>
  </r>
  <r>
    <d v="2020-07-08T11:07:00"/>
    <n v="17145559"/>
    <s v="Kanalas 30"/>
    <s v="Kanalas 100"/>
    <s v="240105"/>
    <n v="23.5"/>
    <n v="12.5"/>
    <n v="18.77"/>
    <n v="8.1700000000000017"/>
    <n v="-10.599999999999998"/>
    <s v="Rerate"/>
    <x v="4"/>
    <x v="6"/>
  </r>
  <r>
    <d v="2020-07-30T00:00:00"/>
    <n v="4522401"/>
    <s v="Kanalas 30"/>
    <s v="Kanalas 30"/>
    <s v="240703"/>
    <n v="12"/>
    <n v="4.5"/>
    <n v="28.770000000000003"/>
    <n v="19.670000000000002"/>
    <n v="-9.1000000000000014"/>
    <s v="Rerate"/>
    <x v="4"/>
    <x v="6"/>
  </r>
  <r>
    <d v="2020-07-30T00:00:00"/>
    <n v="4489352"/>
    <s v="Kanalas 5"/>
    <s v="Kanalas 5"/>
    <s v="240704"/>
    <n v="3.6"/>
    <s v="6"/>
    <n v="12.27"/>
    <n v="12.07"/>
    <n v="-0.19999999999999929"/>
    <s v="Rerate"/>
    <x v="4"/>
    <x v="6"/>
  </r>
  <r>
    <d v="2020-07-16T17:56:00"/>
    <n v="43422870"/>
    <s v="Kanalas 5"/>
    <s v="Kanalas 1"/>
    <s v="240108"/>
    <n v="7.5"/>
    <s v="5"/>
    <n v="9.27"/>
    <n v="8.17"/>
    <n v="-1.0999999999999996"/>
    <s v="Rerate"/>
    <x v="4"/>
    <x v="6"/>
  </r>
  <r>
    <d v="2020-07-30T00:00:00"/>
    <n v="14104144"/>
    <s v="Kanalas 20"/>
    <s v="Kanalas 20"/>
    <s v="CC0005"/>
    <n v="11"/>
    <n v="1.5"/>
    <n v="23.77"/>
    <n v="12.670000000000002"/>
    <n v="-11.099999999999998"/>
    <s v="Rerate"/>
    <x v="0"/>
    <x v="0"/>
  </r>
  <r>
    <d v="2020-07-30T00:00:00"/>
    <n v="4662063"/>
    <s v="Kanalas 1"/>
    <s v="Kanalas 1"/>
    <s v="240409"/>
    <n v="7"/>
    <n v="3.6"/>
    <n v="10.67"/>
    <n v="4.67"/>
    <n v="-6"/>
    <s v="Rerate"/>
    <x v="4"/>
    <x v="6"/>
  </r>
  <r>
    <d v="2020-07-03T16:15:00"/>
    <n v="4399443"/>
    <s v="Kanalas 1"/>
    <s v="Kanalas 30"/>
    <s v="TM0010"/>
    <n v="7.01"/>
    <n v="10.5"/>
    <n v="22.770000000000003"/>
    <n v="4.66"/>
    <n v="-18.110000000000003"/>
    <s v="Rerate"/>
    <x v="2"/>
    <x v="0"/>
  </r>
  <r>
    <d v="2020-07-30T00:00:00"/>
    <n v="9558284"/>
    <s v="Kanalas 5"/>
    <s v="Kanalas 5"/>
    <s v="CC0004"/>
    <n v="8.51"/>
    <n v="5.51"/>
    <n v="12.76"/>
    <n v="7.16"/>
    <n v="-5.6"/>
    <s v="Rerate"/>
    <x v="0"/>
    <x v="0"/>
  </r>
  <r>
    <d v="2020-07-30T00:00:00"/>
    <n v="22210274"/>
    <s v="Kanalas 1"/>
    <s v="Kanalas 1"/>
    <s v="240506"/>
    <n v="8.5"/>
    <n v="0"/>
    <n v="14.27"/>
    <n v="3.17"/>
    <n v="-11.1"/>
    <s v="Rerate"/>
    <x v="4"/>
    <x v="6"/>
  </r>
  <r>
    <d v="2020-07-11T00:00:00"/>
    <n v="4492723"/>
    <s v="Kanalas 30"/>
    <s v="Kanalas 30"/>
    <s v="CC0005"/>
    <n v="23.5"/>
    <n v="3.6"/>
    <n v="29.67"/>
    <n v="8.1700000000000017"/>
    <n v="-21.5"/>
    <s v="Rerate"/>
    <x v="0"/>
    <x v="0"/>
  </r>
  <r>
    <d v="2020-07-25T16:24:00"/>
    <n v="4845390"/>
    <s v="Kanalas 1"/>
    <s v="Kanalas 10"/>
    <s v="CC0007"/>
    <n v="7.6"/>
    <n v="10.5"/>
    <n v="10.77"/>
    <n v="4.07"/>
    <n v="-6.6999999999999993"/>
    <s v="Rerate"/>
    <x v="0"/>
    <x v="0"/>
  </r>
  <r>
    <d v="2020-07-01T10:25:00"/>
    <n v="19335581"/>
    <s v="Kanalas 5"/>
    <s v="Kanalas 30"/>
    <s v="CC0005"/>
    <n v="3.6"/>
    <s v="12"/>
    <n v="21.270000000000003"/>
    <n v="12.07"/>
    <n v="-9.2000000000000028"/>
    <s v="Rerate"/>
    <x v="0"/>
    <x v="0"/>
  </r>
  <r>
    <d v="2020-07-12T17:15:00"/>
    <n v="4566048"/>
    <s v="Kanalas 10"/>
    <s v="Kanalas 20"/>
    <s v="CC0007"/>
    <n v="11.51"/>
    <s v="10"/>
    <n v="15.27"/>
    <n v="8.1600000000000019"/>
    <n v="-7.1099999999999977"/>
    <s v="Rerate"/>
    <x v="0"/>
    <x v="0"/>
  </r>
  <r>
    <d v="2020-07-20T09:14:00"/>
    <n v="4577435"/>
    <s v="Kanalas 5"/>
    <s v="Kanalas 30"/>
    <s v="240412"/>
    <n v="8.5"/>
    <n v="10.5"/>
    <n v="22.770000000000003"/>
    <n v="7.17"/>
    <n v="-15.600000000000003"/>
    <s v="Rerate"/>
    <x v="4"/>
    <x v="6"/>
  </r>
  <r>
    <d v="2020-07-17T00:00:00"/>
    <n v="4679989"/>
    <s v="Kanalas 30"/>
    <s v="Kanalas 30"/>
    <s v="240108"/>
    <n v="16.5"/>
    <s v="6"/>
    <n v="27.270000000000003"/>
    <n v="15.170000000000002"/>
    <n v="-12.100000000000001"/>
    <s v="Rerate"/>
    <x v="4"/>
    <x v="6"/>
  </r>
  <r>
    <d v="2020-07-03T15:36:00"/>
    <n v="4545210"/>
    <s v="Kanalas 5"/>
    <s v="Kanalas 30"/>
    <s v="CC0006"/>
    <n v="3.6"/>
    <n v="3.6"/>
    <n v="29.67"/>
    <n v="12.07"/>
    <n v="-17.600000000000001"/>
    <s v="Rerate"/>
    <x v="0"/>
    <x v="0"/>
  </r>
  <r>
    <d v="2020-07-03T14:49:00"/>
    <n v="4545210"/>
    <s v="Kanalas 30"/>
    <s v="Kanalas 5"/>
    <s v="CC0006"/>
    <n v="3.6"/>
    <n v="3.6"/>
    <n v="14.67"/>
    <n v="28.07"/>
    <n v="13.4"/>
    <s v="Upsell"/>
    <x v="0"/>
    <x v="0"/>
  </r>
  <r>
    <d v="2020-07-06T20:00:00"/>
    <n v="13765897"/>
    <s v="Kanalas 10"/>
    <s v="Kanalas 1"/>
    <s v="240108"/>
    <n v="14.5"/>
    <n v="3.6"/>
    <n v="10.67"/>
    <n v="5.1700000000000017"/>
    <n v="-5.4999999999999982"/>
    <s v="Rerate"/>
    <x v="4"/>
    <x v="6"/>
  </r>
  <r>
    <d v="2020-07-30T00:00:00"/>
    <n v="4631713"/>
    <s v="Kanalas 30"/>
    <s v="Kanalas 30"/>
    <s v="240605"/>
    <n v="12"/>
    <s v="10"/>
    <n v="23.270000000000003"/>
    <n v="19.670000000000002"/>
    <n v="-3.6000000000000014"/>
    <s v="Rerate"/>
    <x v="4"/>
    <x v="6"/>
  </r>
  <r>
    <d v="2020-07-01T09:26:00"/>
    <n v="42673540"/>
    <s v="Kanalas 10"/>
    <s v="Kanalas 20"/>
    <s v="240605"/>
    <n v="11"/>
    <n v="10.5"/>
    <n v="14.77"/>
    <n v="8.6700000000000017"/>
    <n v="-6.0999999999999979"/>
    <s v="Rerate"/>
    <x v="4"/>
    <x v="6"/>
  </r>
  <r>
    <d v="2020-07-31T00:00:00"/>
    <n v="18995459"/>
    <s v="Kanalas 20"/>
    <s v="Kanalas 10"/>
    <s v="CC0005"/>
    <n v="12"/>
    <n v="10.5"/>
    <n v="10.77"/>
    <n v="11.670000000000002"/>
    <n v="0.90000000000000213"/>
    <s v="Upsell"/>
    <x v="0"/>
    <x v="0"/>
  </r>
  <r>
    <d v="2020-07-18T13:54:00"/>
    <n v="4493848"/>
    <s v="Kanalas 1"/>
    <s v="Kanalas 1"/>
    <s v="CC0006"/>
    <n v="7.6"/>
    <n v="5.51"/>
    <n v="8.76"/>
    <n v="4.07"/>
    <n v="-4.6899999999999995"/>
    <s v="Rerate"/>
    <x v="0"/>
    <x v="0"/>
  </r>
  <r>
    <d v="2020-07-30T00:00:00"/>
    <n v="19104097"/>
    <s v="Kanalas 5"/>
    <s v="Kanalas 5"/>
    <s v="240612"/>
    <n v="3.6"/>
    <n v="7.5"/>
    <n v="10.77"/>
    <n v="12.07"/>
    <n v="1.3000000000000007"/>
    <s v="Upsell"/>
    <x v="4"/>
    <x v="6"/>
  </r>
  <r>
    <d v="2020-07-12T20:45:00"/>
    <n v="33396127"/>
    <s v="Kanalas 5"/>
    <s v="Kanalas 20"/>
    <s v="240802"/>
    <n v="8.5"/>
    <n v="10.5"/>
    <n v="14.77"/>
    <n v="7.17"/>
    <n v="-7.6"/>
    <s v="Rerate"/>
    <x v="4"/>
    <x v="6"/>
  </r>
  <r>
    <d v="2020-07-03T10:54:00"/>
    <n v="4515456"/>
    <s v="Kanalas 30"/>
    <s v="Kanalas 100"/>
    <s v="TM0010"/>
    <n v="16.5"/>
    <n v="10.5"/>
    <n v="20.77"/>
    <n v="15.170000000000002"/>
    <n v="-5.5999999999999979"/>
    <s v="Rerate"/>
    <x v="2"/>
    <x v="0"/>
  </r>
  <r>
    <d v="2020-07-05T07:58:00"/>
    <n v="4781731"/>
    <s v="Kanalas 1"/>
    <s v="Kanalas 5"/>
    <s v="TM0010"/>
    <n v="7.01"/>
    <n v="7.6"/>
    <n v="10.67"/>
    <n v="4.66"/>
    <n v="-6.01"/>
    <s v="Rerate"/>
    <x v="2"/>
    <x v="0"/>
  </r>
  <r>
    <d v="2020-07-30T00:00:00"/>
    <n v="40613857"/>
    <s v="Kanalas 30"/>
    <s v="Kanalas 30"/>
    <s v="CC0004"/>
    <n v="3.6"/>
    <n v="2.5"/>
    <n v="30.770000000000003"/>
    <n v="28.07"/>
    <n v="-2.7000000000000028"/>
    <s v="Rerate"/>
    <x v="0"/>
    <x v="0"/>
  </r>
  <r>
    <d v="2020-07-09T11:37:00"/>
    <n v="45800838"/>
    <s v="Kanalas 30"/>
    <s v="Kanalas 1"/>
    <s v="240401"/>
    <n v="11"/>
    <n v="5.6"/>
    <n v="8.67"/>
    <n v="20.67"/>
    <n v="12.000000000000002"/>
    <s v="Upsell"/>
    <x v="4"/>
    <x v="6"/>
  </r>
  <r>
    <d v="2020-07-30T00:00:00"/>
    <n v="13630710"/>
    <s v="Kanalas 30"/>
    <s v="Kanalas 30"/>
    <s v="240218"/>
    <n v="3.6"/>
    <s v="2"/>
    <n v="31.270000000000003"/>
    <n v="28.07"/>
    <n v="-3.2000000000000028"/>
    <s v="Rerate"/>
    <x v="4"/>
    <x v="6"/>
  </r>
  <r>
    <d v="2020-07-18T13:35:00"/>
    <n v="7491608"/>
    <s v="Kanalas 1"/>
    <s v="Kanalas 30"/>
    <s v="240401"/>
    <n v="3.6"/>
    <s v="12"/>
    <n v="21.270000000000003"/>
    <n v="8.07"/>
    <n v="-13.200000000000003"/>
    <s v="Rerate"/>
    <x v="4"/>
    <x v="6"/>
  </r>
  <r>
    <d v="2020-07-06T15:22:00"/>
    <n v="42408239"/>
    <s v="Kanalas 30"/>
    <s v="Kanalas 50"/>
    <s v="240218"/>
    <n v="11"/>
    <s v="11"/>
    <n v="20.27"/>
    <n v="20.67"/>
    <n v="0.40000000000000213"/>
    <s v="Upsell"/>
    <x v="4"/>
    <x v="6"/>
  </r>
  <r>
    <d v="2020-07-11T00:00:00"/>
    <n v="45671902"/>
    <s v="Kanalas 1"/>
    <s v="Kanalas 1"/>
    <s v="TM0010"/>
    <n v="7.01"/>
    <n v="3.6"/>
    <n v="10.67"/>
    <n v="4.66"/>
    <n v="-6.01"/>
    <s v="Rerate"/>
    <x v="2"/>
    <x v="0"/>
  </r>
  <r>
    <d v="2020-07-30T00:00:00"/>
    <n v="15118218"/>
    <s v="Kanalas 10"/>
    <s v="Kanalas 10"/>
    <s v="CC0007"/>
    <n v="11.51"/>
    <s v="6"/>
    <n v="15.27"/>
    <n v="8.1600000000000019"/>
    <n v="-7.1099999999999977"/>
    <s v="Rerate"/>
    <x v="0"/>
    <x v="0"/>
  </r>
  <r>
    <d v="2020-07-05T10:39:00"/>
    <n v="4627231"/>
    <s v="Kanalas 10"/>
    <s v="Kanalas 5"/>
    <s v="240113"/>
    <n v="10.5"/>
    <n v="7.6"/>
    <n v="10.67"/>
    <n v="9.1700000000000017"/>
    <n v="-1.4999999999999982"/>
    <s v="Rerate"/>
    <x v="4"/>
    <x v="6"/>
  </r>
  <r>
    <d v="2020-07-30T00:00:00"/>
    <n v="4754400"/>
    <s v="Kanalas 30"/>
    <s v="Kanalas 30"/>
    <s v="TM0013"/>
    <n v="9.5"/>
    <s v="13"/>
    <n v="20.270000000000003"/>
    <n v="22.17"/>
    <n v="1.8999999999999986"/>
    <s v="Upsell"/>
    <x v="2"/>
    <x v="0"/>
  </r>
  <r>
    <d v="2020-07-08T14:20:00"/>
    <n v="45747193"/>
    <s v="Kanalas 5"/>
    <s v="Kanalas 1"/>
    <s v="CC0003"/>
    <n v="8.5"/>
    <s v="5"/>
    <n v="9.27"/>
    <n v="7.17"/>
    <n v="-2.0999999999999996"/>
    <s v="Rerate"/>
    <x v="0"/>
    <x v="0"/>
  </r>
  <r>
    <d v="2020-07-20T10:29:00"/>
    <n v="22653781"/>
    <s v="Kanalas 1"/>
    <s v="Kanalas 10"/>
    <s v="TM0002"/>
    <n v="6.5"/>
    <n v="10.5"/>
    <n v="10.77"/>
    <n v="5.17"/>
    <n v="-5.6"/>
    <s v="Rerate"/>
    <x v="2"/>
    <x v="0"/>
  </r>
  <r>
    <d v="2020-07-09T12:01:00"/>
    <n v="25987798"/>
    <s v="Kanalas 1"/>
    <s v="Kanalas 100"/>
    <s v="CC0006"/>
    <n v="3.6"/>
    <n v="11.5"/>
    <n v="19.77"/>
    <n v="8.07"/>
    <n v="-11.7"/>
    <s v="Rerate"/>
    <x v="0"/>
    <x v="0"/>
  </r>
  <r>
    <d v="2020-07-30T00:00:00"/>
    <n v="5035253"/>
    <s v="Kanalas 30"/>
    <s v="Kanalas 30"/>
    <s v="240807"/>
    <n v="12"/>
    <n v="15.5"/>
    <n v="17.770000000000003"/>
    <n v="19.670000000000002"/>
    <n v="1.8999999999999986"/>
    <s v="Upsell"/>
    <x v="4"/>
    <x v="6"/>
  </r>
  <r>
    <d v="2020-07-30T00:00:00"/>
    <n v="5119862"/>
    <s v="Kanalas 100"/>
    <s v="Kanalas 100"/>
    <s v="CC0004"/>
    <n v="12"/>
    <s v="5"/>
    <n v="26.27"/>
    <n v="17.670000000000002"/>
    <n v="-8.5999999999999979"/>
    <s v="Rerate"/>
    <x v="0"/>
    <x v="0"/>
  </r>
  <r>
    <d v="2020-07-31T00:00:00"/>
    <n v="43407015"/>
    <s v="Kanalas 30"/>
    <s v="Kanalas 50"/>
    <s v="CC0004"/>
    <n v="12"/>
    <n v="12.5"/>
    <n v="18.77"/>
    <n v="19.670000000000002"/>
    <n v="0.90000000000000213"/>
    <s v="Upsell"/>
    <x v="0"/>
    <x v="0"/>
  </r>
  <r>
    <d v="2020-07-23T18:15:00"/>
    <n v="43407015"/>
    <s v="Kanalas 50"/>
    <s v="Kanalas 5"/>
    <s v="CC0004"/>
    <n v="12.5"/>
    <n v="7.5"/>
    <n v="10.77"/>
    <n v="15.170000000000002"/>
    <n v="4.4000000000000021"/>
    <s v="Upsell"/>
    <x v="0"/>
    <x v="0"/>
  </r>
  <r>
    <d v="2020-07-24T12:16:00"/>
    <n v="20202707"/>
    <s v="Kanalas 10"/>
    <s v="Kanalas 30"/>
    <s v="CC0006"/>
    <n v="3.6"/>
    <s v="5"/>
    <n v="28.270000000000003"/>
    <n v="16.07"/>
    <n v="-12.200000000000003"/>
    <s v="Rerate"/>
    <x v="0"/>
    <x v="0"/>
  </r>
  <r>
    <d v="2020-07-30T00:00:00"/>
    <n v="4697963"/>
    <s v="Kanalas 5"/>
    <s v="Kanalas 5"/>
    <s v="240815"/>
    <n v="8.51"/>
    <n v="8.51"/>
    <n v="9.76"/>
    <n v="7.16"/>
    <n v="-2.5999999999999996"/>
    <s v="Rerate"/>
    <x v="4"/>
    <x v="6"/>
  </r>
  <r>
    <d v="2020-07-30T00:00:00"/>
    <n v="14667742"/>
    <s v="Kanalas 5"/>
    <s v="Kanalas 5"/>
    <s v="240816"/>
    <n v="7.6"/>
    <n v="0"/>
    <n v="18.27"/>
    <n v="8.07"/>
    <n v="-10.199999999999999"/>
    <s v="Rerate"/>
    <x v="4"/>
    <x v="6"/>
  </r>
  <r>
    <d v="2020-07-09T11:22:00"/>
    <n v="4613276"/>
    <s v="Kanalas 30"/>
    <s v="Kanalas 100"/>
    <s v="CC0003"/>
    <n v="12"/>
    <n v="12.5"/>
    <n v="18.77"/>
    <n v="19.670000000000002"/>
    <n v="0.90000000000000213"/>
    <s v="Upsell"/>
    <x v="0"/>
    <x v="0"/>
  </r>
  <r>
    <d v="2020-07-12T10:39:00"/>
    <n v="38368218"/>
    <s v="Kanalas 30"/>
    <s v="Kanalas 50"/>
    <s v="240612"/>
    <n v="11"/>
    <n v="3.6"/>
    <n v="27.669999999999998"/>
    <n v="20.67"/>
    <n v="-6.9999999999999964"/>
    <s v="Rerate"/>
    <x v="4"/>
    <x v="6"/>
  </r>
  <r>
    <d v="2020-07-18T00:00:00"/>
    <n v="9773627"/>
    <s v="Kanalas 30"/>
    <s v="Kanalas 30"/>
    <s v="240401"/>
    <n v="13.5"/>
    <n v="3.6"/>
    <n v="29.67"/>
    <n v="18.170000000000002"/>
    <n v="-11.5"/>
    <s v="Rerate"/>
    <x v="4"/>
    <x v="6"/>
  </r>
  <r>
    <d v="2020-07-30T00:00:00"/>
    <n v="9035939"/>
    <s v="Kanalas 10"/>
    <s v="Kanalas 10"/>
    <s v="240409"/>
    <n v="10.5"/>
    <n v="8.5"/>
    <n v="12.77"/>
    <n v="9.1700000000000017"/>
    <n v="-3.5999999999999979"/>
    <s v="Rerate"/>
    <x v="4"/>
    <x v="6"/>
  </r>
  <r>
    <d v="2020-07-30T00:00:00"/>
    <n v="18667604"/>
    <s v="Kanalas 5"/>
    <s v="Kanalas 5"/>
    <s v="240815"/>
    <n v="7.6"/>
    <n v="0"/>
    <n v="18.27"/>
    <n v="8.07"/>
    <n v="-10.199999999999999"/>
    <s v="Rerate"/>
    <x v="4"/>
    <x v="6"/>
  </r>
  <r>
    <d v="2020-07-11T20:44:00"/>
    <n v="14421533"/>
    <s v="Kanalas 5"/>
    <s v="Kanalas 30"/>
    <s v="CC0003"/>
    <n v="3.6"/>
    <n v="3.6"/>
    <n v="29.67"/>
    <n v="12.07"/>
    <n v="-17.600000000000001"/>
    <s v="Rerate"/>
    <x v="0"/>
    <x v="0"/>
  </r>
  <r>
    <d v="2020-07-02T11:16:00"/>
    <n v="9144749"/>
    <s v="Kanalas 30"/>
    <s v="Kanalas 100"/>
    <s v="CC0007"/>
    <n v="12"/>
    <n v="11.5"/>
    <n v="19.77"/>
    <n v="19.670000000000002"/>
    <n v="-9.9999999999997868E-2"/>
    <s v="Rerate"/>
    <x v="0"/>
    <x v="0"/>
  </r>
  <r>
    <d v="2020-07-04T00:00:00"/>
    <n v="4703860"/>
    <s v="Kanalas 30"/>
    <s v="Kanalas 30"/>
    <s v="240409"/>
    <n v="16.5"/>
    <s v="11"/>
    <n v="22.270000000000003"/>
    <n v="15.170000000000002"/>
    <n v="-7.1000000000000014"/>
    <s v="Rerate"/>
    <x v="4"/>
    <x v="6"/>
  </r>
  <r>
    <d v="2020-07-30T00:00:00"/>
    <n v="8584658"/>
    <s v="Kanalas 5"/>
    <s v="Kanalas 5"/>
    <s v="240111"/>
    <n v="3.6"/>
    <n v="3.5"/>
    <n v="14.77"/>
    <n v="12.07"/>
    <n v="-2.6999999999999993"/>
    <s v="Rerate"/>
    <x v="4"/>
    <x v="6"/>
  </r>
  <r>
    <d v="2020-07-18T16:54:00"/>
    <n v="45925941"/>
    <s v="Kanalas 20"/>
    <s v="Kanalas 10"/>
    <s v="CC0003"/>
    <n v="12"/>
    <n v="10.5"/>
    <n v="10.77"/>
    <n v="11.670000000000002"/>
    <n v="0.90000000000000213"/>
    <s v="Upsell"/>
    <x v="0"/>
    <x v="0"/>
  </r>
  <r>
    <d v="2020-07-25T11:42:00"/>
    <n v="45928485"/>
    <s v="Kanalas 20"/>
    <s v="Kanalas 1"/>
    <s v="CC0004"/>
    <n v="11"/>
    <s v="5"/>
    <n v="9.27"/>
    <n v="12.670000000000002"/>
    <n v="3.4000000000000021"/>
    <s v="Upsell"/>
    <x v="0"/>
    <x v="0"/>
  </r>
  <r>
    <d v="2020-07-20T09:27:00"/>
    <n v="19361743"/>
    <s v="Kanalas 50"/>
    <s v="Kanalas 20"/>
    <s v="240602"/>
    <n v="13.5"/>
    <s v="11"/>
    <n v="14.27"/>
    <n v="14.170000000000002"/>
    <n v="-9.9999999999997868E-2"/>
    <s v="Rerate"/>
    <x v="4"/>
    <x v="6"/>
  </r>
  <r>
    <d v="2020-07-24T08:25:00"/>
    <n v="40805105"/>
    <s v="Kanalas 10"/>
    <s v="Kanalas 100"/>
    <s v="TM0002"/>
    <n v="11"/>
    <n v="11.5"/>
    <n v="19.77"/>
    <n v="8.6700000000000017"/>
    <n v="-11.099999999999998"/>
    <s v="Rerate"/>
    <x v="2"/>
    <x v="0"/>
  </r>
  <r>
    <d v="2020-07-25T09:08:00"/>
    <n v="33315630"/>
    <s v="Kanalas 1"/>
    <s v="Kanalas 5"/>
    <s v="CC0007"/>
    <n v="7.6"/>
    <n v="7.6"/>
    <n v="10.67"/>
    <n v="4.07"/>
    <n v="-6.6"/>
    <s v="Rerate"/>
    <x v="0"/>
    <x v="0"/>
  </r>
  <r>
    <d v="2020-07-22T10:38:00"/>
    <n v="4640164"/>
    <s v="Kanalas 50"/>
    <s v="Kanalas 20"/>
    <s v="CC0003"/>
    <n v="13.5"/>
    <n v="11.5"/>
    <n v="13.77"/>
    <n v="14.170000000000002"/>
    <n v="0.40000000000000213"/>
    <s v="Upsell"/>
    <x v="0"/>
    <x v="0"/>
  </r>
  <r>
    <d v="2020-07-30T00:00:00"/>
    <n v="4471239"/>
    <s v="Kanalas 5"/>
    <s v="Kanalas 5"/>
    <s v="240803"/>
    <n v="7.6"/>
    <n v="0"/>
    <n v="18.27"/>
    <n v="8.07"/>
    <n v="-10.199999999999999"/>
    <s v="Rerate"/>
    <x v="4"/>
    <x v="6"/>
  </r>
  <r>
    <d v="2020-07-30T00:00:00"/>
    <n v="38601195"/>
    <s v="Kanalas 30"/>
    <s v="Kanalas 30"/>
    <s v="CC0006"/>
    <n v="8.5"/>
    <n v="11.5"/>
    <n v="21.770000000000003"/>
    <n v="23.17"/>
    <n v="1.3999999999999986"/>
    <s v="Upsell"/>
    <x v="0"/>
    <x v="0"/>
  </r>
  <r>
    <d v="2020-07-30T00:00:00"/>
    <n v="6995158"/>
    <s v="Kanalas 5"/>
    <s v="Kanalas 5"/>
    <s v="240816"/>
    <n v="7.6"/>
    <n v="7.6"/>
    <n v="10.67"/>
    <n v="8.07"/>
    <n v="-2.5999999999999996"/>
    <s v="Rerate"/>
    <x v="4"/>
    <x v="6"/>
  </r>
  <r>
    <d v="2020-07-03T17:57:00"/>
    <n v="39794421"/>
    <s v="Kanalas 10"/>
    <s v="Kanalas 30"/>
    <s v="240612"/>
    <n v="11"/>
    <n v="9.5"/>
    <n v="23.770000000000003"/>
    <n v="8.6700000000000017"/>
    <n v="-15.100000000000001"/>
    <s v="Rerate"/>
    <x v="4"/>
    <x v="6"/>
  </r>
  <r>
    <d v="2020-07-17T15:18:00"/>
    <n v="4710853"/>
    <s v="Kanalas 10"/>
    <s v="Kanalas 20"/>
    <s v="240112"/>
    <n v="11"/>
    <n v="3.6"/>
    <n v="21.669999999999998"/>
    <n v="8.6700000000000017"/>
    <n v="-12.999999999999996"/>
    <s v="Rerate"/>
    <x v="4"/>
    <x v="6"/>
  </r>
  <r>
    <d v="2020-07-06T17:37:00"/>
    <n v="45809513"/>
    <s v="Kanalas 5"/>
    <s v="Kanalas 1"/>
    <s v="CC0003"/>
    <n v="7.5"/>
    <n v="0"/>
    <n v="14.27"/>
    <n v="8.17"/>
    <n v="-6.1"/>
    <s v="Rerate"/>
    <x v="0"/>
    <x v="0"/>
  </r>
  <r>
    <d v="2020-07-12T09:07:00"/>
    <n v="8593846"/>
    <s v="Kanalas 5"/>
    <s v="Kanalas 10"/>
    <s v="240612"/>
    <n v="7.6"/>
    <n v="10.5"/>
    <n v="10.77"/>
    <n v="8.07"/>
    <n v="-2.6999999999999993"/>
    <s v="Rerate"/>
    <x v="4"/>
    <x v="6"/>
  </r>
  <r>
    <d v="2020-07-30T00:00:00"/>
    <n v="10005205"/>
    <s v="Kanalas 10"/>
    <s v="Kanalas 10"/>
    <s v="240814"/>
    <n v="11"/>
    <n v="0"/>
    <n v="21.27"/>
    <n v="8.6700000000000017"/>
    <n v="-12.599999999999998"/>
    <s v="Rerate"/>
    <x v="4"/>
    <x v="6"/>
  </r>
  <r>
    <d v="2020-07-30T00:00:00"/>
    <n v="10005205"/>
    <s v="Kanalas 10"/>
    <s v="Kanalas 10"/>
    <s v="240814"/>
    <n v="11"/>
    <n v="0"/>
    <n v="21.27"/>
    <n v="8.6700000000000017"/>
    <n v="-12.599999999999998"/>
    <s v="Rerate"/>
    <x v="4"/>
    <x v="6"/>
  </r>
  <r>
    <d v="2020-07-30T00:00:00"/>
    <n v="18580105"/>
    <s v="Kanalas 5"/>
    <s v="Kanalas 5"/>
    <s v="CC0006"/>
    <n v="7.6"/>
    <n v="0"/>
    <n v="18.27"/>
    <n v="8.07"/>
    <n v="-10.199999999999999"/>
    <s v="Rerate"/>
    <x v="0"/>
    <x v="0"/>
  </r>
  <r>
    <d v="2020-07-30T00:00:00"/>
    <n v="4839071"/>
    <s v="Kanalas 30"/>
    <s v="Kanalas 30"/>
    <s v="TM0013"/>
    <n v="9.5"/>
    <s v="13"/>
    <n v="20.270000000000003"/>
    <n v="22.17"/>
    <n v="1.8999999999999986"/>
    <s v="Upsell"/>
    <x v="2"/>
    <x v="0"/>
  </r>
  <r>
    <d v="2020-07-26T12:15:00"/>
    <n v="36813346"/>
    <s v="Kanalas 10"/>
    <s v="Kanalas 30"/>
    <s v="240108"/>
    <n v="11.51"/>
    <s v="6"/>
    <n v="27.270000000000003"/>
    <n v="8.1600000000000019"/>
    <n v="-19.11"/>
    <s v="Rerate"/>
    <x v="4"/>
    <x v="6"/>
  </r>
  <r>
    <d v="2020-07-09T00:00:00"/>
    <n v="13339737"/>
    <s v="Kanalas 30"/>
    <s v="Kanalas 30"/>
    <s v="TM0013"/>
    <n v="23.5"/>
    <s v="11"/>
    <n v="22.270000000000003"/>
    <n v="8.1700000000000017"/>
    <n v="-14.100000000000001"/>
    <s v="Rerate"/>
    <x v="2"/>
    <x v="0"/>
  </r>
  <r>
    <d v="2020-07-20T11:06:00"/>
    <n v="44458105"/>
    <s v="Kanalas 50"/>
    <s v="Kanalas 20"/>
    <s v="240412"/>
    <n v="13.5"/>
    <n v="10.5"/>
    <n v="14.77"/>
    <n v="14.170000000000002"/>
    <n v="-0.59999999999999787"/>
    <s v="Rerate"/>
    <x v="4"/>
    <x v="6"/>
  </r>
  <r>
    <d v="2020-07-14T12:27:00"/>
    <n v="4407154"/>
    <s v="Kanalas 5"/>
    <s v="Kanalas 100"/>
    <s v="240504"/>
    <n v="3.6"/>
    <n v="12.5"/>
    <n v="18.77"/>
    <n v="12.07"/>
    <n v="-6.6999999999999993"/>
    <s v="Rerate"/>
    <x v="4"/>
    <x v="6"/>
  </r>
  <r>
    <d v="2020-07-25T15:05:00"/>
    <n v="34803073"/>
    <s v="Kanalas 5"/>
    <s v="Kanalas 1"/>
    <s v="240609"/>
    <n v="0"/>
    <n v="0"/>
    <n v="14.27"/>
    <n v="15.67"/>
    <n v="1.4000000000000004"/>
    <s v="Upsell"/>
    <x v="4"/>
    <x v="6"/>
  </r>
  <r>
    <d v="2020-07-30T00:00:00"/>
    <n v="4736659"/>
    <s v="Kanalas 5"/>
    <s v="Kanalas 5"/>
    <s v="240108"/>
    <n v="7.6"/>
    <n v="7.6"/>
    <n v="10.67"/>
    <n v="8.07"/>
    <n v="-2.5999999999999996"/>
    <s v="Rerate"/>
    <x v="4"/>
    <x v="6"/>
  </r>
  <r>
    <d v="2020-07-10T14:43:00"/>
    <n v="5263308"/>
    <s v="Kanalas 5"/>
    <s v="Kanalas 50"/>
    <s v="TM0002"/>
    <n v="8.51"/>
    <s v="13"/>
    <n v="18.27"/>
    <n v="7.16"/>
    <n v="-11.11"/>
    <s v="Rerate"/>
    <x v="2"/>
    <x v="0"/>
  </r>
  <r>
    <d v="2020-07-30T00:00:00"/>
    <n v="4449660"/>
    <s v="Kanalas 10"/>
    <s v="Kanalas 10"/>
    <s v="240703"/>
    <n v="11.51"/>
    <n v="2.5"/>
    <n v="18.77"/>
    <n v="8.1600000000000019"/>
    <n v="-10.609999999999998"/>
    <s v="Rerate"/>
    <x v="4"/>
    <x v="6"/>
  </r>
  <r>
    <d v="2020-07-30T00:00:00"/>
    <n v="12792149"/>
    <s v="Kanalas 1"/>
    <s v="Kanalas 1"/>
    <s v="CC0003"/>
    <n v="8.5"/>
    <n v="0"/>
    <n v="14.27"/>
    <n v="3.17"/>
    <n v="-11.1"/>
    <s v="Rerate"/>
    <x v="0"/>
    <x v="0"/>
  </r>
  <r>
    <d v="2020-07-30T00:00:00"/>
    <n v="4630908"/>
    <s v="Kanalas 5"/>
    <s v="Kanalas 5"/>
    <s v="240202"/>
    <n v="7.6"/>
    <n v="7.6"/>
    <n v="10.67"/>
    <n v="8.07"/>
    <n v="-2.5999999999999996"/>
    <s v="Rerate"/>
    <x v="4"/>
    <x v="6"/>
  </r>
  <r>
    <d v="2020-07-17T10:48:00"/>
    <n v="4698288"/>
    <s v="Kanalas 10"/>
    <s v="Kanalas 30"/>
    <s v="CC0007"/>
    <n v="11.51"/>
    <s v="13"/>
    <n v="20.270000000000003"/>
    <n v="8.1600000000000019"/>
    <n v="-12.110000000000001"/>
    <s v="Rerate"/>
    <x v="0"/>
    <x v="0"/>
  </r>
  <r>
    <d v="2020-07-11T14:49:00"/>
    <n v="6772143"/>
    <s v="Kanalas 5"/>
    <s v="Kanalas 30"/>
    <s v="TM0007"/>
    <n v="3.6"/>
    <s v="12"/>
    <n v="21.270000000000003"/>
    <n v="12.07"/>
    <n v="-9.2000000000000028"/>
    <s v="Rerate"/>
    <x v="2"/>
    <x v="0"/>
  </r>
  <r>
    <d v="2020-07-04T12:55:00"/>
    <n v="33486039"/>
    <s v="Kanalas 20"/>
    <s v="Kanalas 100"/>
    <s v="TM0012"/>
    <n v="0"/>
    <n v="0"/>
    <n v="31.27"/>
    <n v="23.67"/>
    <n v="-7.5999999999999979"/>
    <s v="Rerate"/>
    <x v="2"/>
    <x v="0"/>
  </r>
  <r>
    <d v="2020-07-15T17:11:00"/>
    <n v="9662694"/>
    <s v="Kanalas 20"/>
    <s v="Kanalas 5"/>
    <s v="240202"/>
    <n v="11"/>
    <n v="8.5"/>
    <n v="9.77"/>
    <n v="12.670000000000002"/>
    <n v="2.9000000000000021"/>
    <s v="Upsell"/>
    <x v="4"/>
    <x v="6"/>
  </r>
  <r>
    <d v="2020-07-10T12:01:00"/>
    <n v="24765288"/>
    <s v="Kanalas 1"/>
    <s v="Kanalas 1"/>
    <s v="240112"/>
    <n v="7.6"/>
    <n v="5.51"/>
    <n v="8.76"/>
    <n v="4.07"/>
    <n v="-4.6899999999999995"/>
    <s v="Rerate"/>
    <x v="4"/>
    <x v="6"/>
  </r>
  <r>
    <d v="2020-07-18T09:07:00"/>
    <n v="43971562"/>
    <s v="Kanalas 20"/>
    <s v="Kanalas 5"/>
    <s v="CC0007"/>
    <n v="12"/>
    <n v="3.6"/>
    <n v="14.67"/>
    <n v="11.670000000000002"/>
    <n v="-2.9999999999999982"/>
    <s v="Rerate"/>
    <x v="0"/>
    <x v="0"/>
  </r>
  <r>
    <d v="2020-07-10T15:47:00"/>
    <n v="14513703"/>
    <s v="Kanalas 5"/>
    <s v="Kanalas 1"/>
    <s v="CC0004"/>
    <n v="8.51"/>
    <n v="5.51"/>
    <n v="8.76"/>
    <n v="7.16"/>
    <n v="-1.5999999999999996"/>
    <s v="Rerate"/>
    <x v="0"/>
    <x v="0"/>
  </r>
  <r>
    <d v="2020-07-30T00:00:00"/>
    <n v="4557692"/>
    <s v="Kanalas 5"/>
    <s v="Kanalas 5"/>
    <s v="CC0005"/>
    <n v="7.51"/>
    <n v="7.5"/>
    <n v="10.77"/>
    <n v="8.16"/>
    <n v="-2.6099999999999994"/>
    <s v="Rerate"/>
    <x v="0"/>
    <x v="0"/>
  </r>
  <r>
    <d v="2020-07-30T00:00:00"/>
    <n v="6966493"/>
    <s v="Kanalas 20"/>
    <s v="Kanalas 20"/>
    <s v="240612"/>
    <n v="11"/>
    <n v="5.51"/>
    <n v="19.759999999999998"/>
    <n v="12.670000000000002"/>
    <n v="-7.0899999999999963"/>
    <s v="Rerate"/>
    <x v="4"/>
    <x v="6"/>
  </r>
  <r>
    <d v="2020-07-31T00:00:00"/>
    <n v="4404033"/>
    <s v="Kanalas 10"/>
    <s v="Kanalas 30"/>
    <s v="240405"/>
    <n v="11.51"/>
    <n v="8.5"/>
    <n v="24.770000000000003"/>
    <n v="8.1600000000000019"/>
    <n v="-16.61"/>
    <s v="Rerate"/>
    <x v="4"/>
    <x v="6"/>
  </r>
  <r>
    <d v="2020-07-01T15:36:00"/>
    <n v="45821270"/>
    <s v="Kanalas 20"/>
    <s v="Kanalas 5"/>
    <s v="CC0006"/>
    <n v="11.5"/>
    <n v="3.6"/>
    <n v="14.67"/>
    <n v="12.170000000000002"/>
    <n v="-2.4999999999999982"/>
    <s v="Rerate"/>
    <x v="0"/>
    <x v="0"/>
  </r>
  <r>
    <d v="2020-07-25T13:01:00"/>
    <n v="4623886"/>
    <s v="Kanalas 50"/>
    <s v="Kanalas 20"/>
    <s v="CC0006"/>
    <n v="13.5"/>
    <n v="10.5"/>
    <n v="14.77"/>
    <n v="14.170000000000002"/>
    <n v="-0.59999999999999787"/>
    <s v="Rerate"/>
    <x v="0"/>
    <x v="0"/>
  </r>
  <r>
    <d v="2020-07-01T12:47:00"/>
    <n v="4801815"/>
    <s v="Kanalas 10"/>
    <s v="Kanalas 30"/>
    <s v="240409"/>
    <n v="6.5"/>
    <n v="8.5"/>
    <n v="24.770000000000003"/>
    <n v="13.170000000000002"/>
    <n v="-11.600000000000001"/>
    <s v="Rerate"/>
    <x v="4"/>
    <x v="6"/>
  </r>
  <r>
    <d v="2020-07-04T17:11:00"/>
    <n v="4887431"/>
    <s v="Kanalas 1"/>
    <s v="Kanalas 5"/>
    <s v="240401"/>
    <n v="7.6"/>
    <n v="9.01"/>
    <n v="9.26"/>
    <n v="4.07"/>
    <n v="-5.1899999999999995"/>
    <s v="Rerate"/>
    <x v="4"/>
    <x v="6"/>
  </r>
  <r>
    <d v="2020-07-04T13:10:00"/>
    <n v="4887431"/>
    <s v="Kanalas 5"/>
    <s v="Kanalas 1"/>
    <s v="240401"/>
    <n v="7.6"/>
    <n v="9.01"/>
    <n v="5.26"/>
    <n v="8.07"/>
    <n v="2.8100000000000005"/>
    <s v="Upsell"/>
    <x v="4"/>
    <x v="6"/>
  </r>
  <r>
    <d v="2020-07-30T00:00:00"/>
    <n v="37055748"/>
    <s v="Kanalas 100"/>
    <s v="Kanalas 100"/>
    <s v="CC0006"/>
    <n v="12"/>
    <s v="13"/>
    <n v="18.27"/>
    <n v="17.670000000000002"/>
    <n v="-0.59999999999999787"/>
    <s v="Rerate"/>
    <x v="0"/>
    <x v="0"/>
  </r>
  <r>
    <d v="2020-07-30T00:00:00"/>
    <n v="4717226"/>
    <s v="Kanalas 10"/>
    <s v="Kanalas 10"/>
    <s v="CC0004"/>
    <n v="11"/>
    <s v="11"/>
    <n v="10.27"/>
    <n v="8.6700000000000017"/>
    <n v="-1.5999999999999979"/>
    <s v="Rerate"/>
    <x v="0"/>
    <x v="0"/>
  </r>
  <r>
    <d v="2020-07-30T00:00:00"/>
    <n v="4393671"/>
    <s v="Kanalas 1"/>
    <s v="Kanalas 1"/>
    <s v="240411"/>
    <n v="3.6"/>
    <n v="8.5"/>
    <n v="5.77"/>
    <n v="8.07"/>
    <n v="2.3000000000000007"/>
    <s v="Upsell"/>
    <x v="4"/>
    <x v="6"/>
  </r>
  <r>
    <d v="2020-07-20T11:24:00"/>
    <n v="45551143"/>
    <s v="Kanalas 50"/>
    <s v="Kanalas 20"/>
    <s v="CC0007"/>
    <n v="13.5"/>
    <n v="10.5"/>
    <n v="14.77"/>
    <n v="14.170000000000002"/>
    <n v="-0.59999999999999787"/>
    <s v="Rerate"/>
    <x v="0"/>
    <x v="0"/>
  </r>
  <r>
    <d v="2020-07-30T00:00:00"/>
    <n v="33166220"/>
    <s v="Kanalas 10"/>
    <s v="Kanalas 10"/>
    <s v="CC0003"/>
    <n v="11"/>
    <n v="0"/>
    <n v="21.27"/>
    <n v="8.6700000000000017"/>
    <n v="-12.599999999999998"/>
    <s v="Rerate"/>
    <x v="0"/>
    <x v="0"/>
  </r>
  <r>
    <d v="2020-07-30T00:00:00"/>
    <n v="4394450"/>
    <s v="Kanalas 10"/>
    <s v="Kanalas 10"/>
    <s v="240108"/>
    <n v="11.51"/>
    <s v="5"/>
    <n v="16.27"/>
    <n v="8.1600000000000019"/>
    <n v="-8.1099999999999977"/>
    <s v="Rerate"/>
    <x v="4"/>
    <x v="6"/>
  </r>
  <r>
    <d v="2020-07-28T00:00:00"/>
    <n v="12822337"/>
    <s v="Kanalas 30"/>
    <s v="Kanalas 30"/>
    <s v="240112"/>
    <n v="15.5"/>
    <n v="9.5"/>
    <n v="23.770000000000003"/>
    <n v="16.170000000000002"/>
    <n v="-7.6000000000000014"/>
    <s v="Rerate"/>
    <x v="4"/>
    <x v="6"/>
  </r>
  <r>
    <d v="2020-07-30T00:00:00"/>
    <n v="43780871"/>
    <s v="Kanalas 30"/>
    <s v="Kanalas 30"/>
    <s v="TM0012"/>
    <n v="11"/>
    <s v="15"/>
    <n v="18.270000000000003"/>
    <n v="20.67"/>
    <n v="2.3999999999999986"/>
    <s v="Upsell"/>
    <x v="2"/>
    <x v="0"/>
  </r>
  <r>
    <d v="2020-07-30T00:00:00"/>
    <n v="43780871"/>
    <s v="Kanalas 30"/>
    <s v="Kanalas 30"/>
    <s v="TM0012"/>
    <n v="11"/>
    <s v="15"/>
    <n v="18.270000000000003"/>
    <n v="20.67"/>
    <n v="2.3999999999999986"/>
    <s v="Upsell"/>
    <x v="2"/>
    <x v="0"/>
  </r>
  <r>
    <d v="2020-07-30T00:00:00"/>
    <n v="4880296"/>
    <s v="Kanalas 30"/>
    <s v="Kanalas 30"/>
    <s v="CC0006"/>
    <n v="3.6"/>
    <n v="2.5"/>
    <n v="30.770000000000003"/>
    <n v="28.07"/>
    <n v="-2.7000000000000028"/>
    <s v="Rerate"/>
    <x v="0"/>
    <x v="0"/>
  </r>
  <r>
    <d v="2020-07-30T00:00:00"/>
    <n v="20716229"/>
    <s v="Kanalas 1"/>
    <s v="Kanalas 1"/>
    <s v="CC0005"/>
    <n v="8.5"/>
    <n v="0"/>
    <n v="14.27"/>
    <n v="3.17"/>
    <n v="-11.1"/>
    <s v="Rerate"/>
    <x v="0"/>
    <x v="0"/>
  </r>
  <r>
    <d v="2020-07-27T15:26:00"/>
    <n v="45780984"/>
    <s v="Kanalas 100"/>
    <s v="Kanalas 20"/>
    <s v="CC0005"/>
    <n v="13"/>
    <n v="11.5"/>
    <n v="13.77"/>
    <n v="16.670000000000002"/>
    <n v="2.9000000000000021"/>
    <s v="Upsell"/>
    <x v="0"/>
    <x v="0"/>
  </r>
  <r>
    <d v="2020-07-30T00:00:00"/>
    <n v="4391139"/>
    <s v="Kanalas 30"/>
    <s v="Kanalas 30"/>
    <s v="CC0003"/>
    <n v="11"/>
    <s v="10"/>
    <n v="23.270000000000003"/>
    <n v="20.67"/>
    <n v="-2.6000000000000014"/>
    <s v="Rerate"/>
    <x v="0"/>
    <x v="0"/>
  </r>
  <r>
    <d v="2020-07-11T12:33:00"/>
    <n v="41860222"/>
    <s v="Kanalas 20"/>
    <s v="Kanalas 1"/>
    <s v="240502"/>
    <n v="11"/>
    <s v="5"/>
    <n v="9.27"/>
    <n v="12.670000000000002"/>
    <n v="3.4000000000000021"/>
    <s v="Upsell"/>
    <x v="4"/>
    <x v="6"/>
  </r>
  <r>
    <d v="2020-07-30T00:00:00"/>
    <n v="4535342"/>
    <s v="Kanalas 10"/>
    <s v="Kanalas 10"/>
    <s v="240810"/>
    <n v="10.5"/>
    <n v="2.5"/>
    <n v="18.77"/>
    <n v="9.1700000000000017"/>
    <n v="-9.5999999999999979"/>
    <s v="Rerate"/>
    <x v="4"/>
    <x v="6"/>
  </r>
  <r>
    <d v="2020-07-30T00:00:00"/>
    <n v="34252764"/>
    <s v="Kanalas 30"/>
    <s v="Kanalas 30"/>
    <s v="TM0002"/>
    <n v="11"/>
    <n v="6.1"/>
    <n v="27.17"/>
    <n v="20.67"/>
    <n v="-6.5"/>
    <s v="Rerate"/>
    <x v="2"/>
    <x v="0"/>
  </r>
  <r>
    <d v="2020-07-30T00:00:00"/>
    <n v="4598734"/>
    <s v="Kanalas 5"/>
    <s v="Kanalas 5"/>
    <s v="240405"/>
    <n v="7.6"/>
    <n v="7.6"/>
    <n v="10.67"/>
    <n v="8.07"/>
    <n v="-2.5999999999999996"/>
    <s v="Rerate"/>
    <x v="4"/>
    <x v="6"/>
  </r>
  <r>
    <d v="2020-07-30T00:00:00"/>
    <n v="4749737"/>
    <s v="Kanalas 5"/>
    <s v="Kanalas 5"/>
    <s v="CC0006"/>
    <n v="7.6"/>
    <n v="7.6"/>
    <n v="10.67"/>
    <n v="8.07"/>
    <n v="-2.5999999999999996"/>
    <s v="Rerate"/>
    <x v="0"/>
    <x v="0"/>
  </r>
  <r>
    <d v="2020-07-13T14:07:00"/>
    <n v="45387182"/>
    <s v="Kanalas 30"/>
    <s v="Kanalas 5"/>
    <s v="240214"/>
    <n v="11"/>
    <n v="3.6"/>
    <n v="14.67"/>
    <n v="20.67"/>
    <n v="6.0000000000000018"/>
    <s v="Upsell"/>
    <x v="4"/>
    <x v="6"/>
  </r>
  <r>
    <d v="2020-07-08T14:49:00"/>
    <n v="4395583"/>
    <s v="Kanalas 20"/>
    <s v="Kanalas 1"/>
    <s v="240802"/>
    <n v="11"/>
    <n v="3.6"/>
    <n v="10.67"/>
    <n v="12.670000000000002"/>
    <n v="2.0000000000000018"/>
    <s v="Upsell"/>
    <x v="4"/>
    <x v="6"/>
  </r>
  <r>
    <d v="2020-07-03T18:18:00"/>
    <n v="45771789"/>
    <s v="Kanalas 50"/>
    <s v="Kanalas 20"/>
    <s v="240103"/>
    <n v="12"/>
    <n v="3.6"/>
    <n v="21.669999999999998"/>
    <n v="15.670000000000002"/>
    <n v="-5.9999999999999964"/>
    <s v="Rerate"/>
    <x v="4"/>
    <x v="6"/>
  </r>
  <r>
    <d v="2020-07-16T16:46:00"/>
    <n v="15313164"/>
    <s v="Kanalas 10"/>
    <s v="Kanalas 50"/>
    <s v="TM0012"/>
    <n v="11"/>
    <s v="12"/>
    <n v="19.27"/>
    <n v="8.6700000000000017"/>
    <n v="-10.599999999999998"/>
    <s v="Rerate"/>
    <x v="2"/>
    <x v="0"/>
  </r>
  <r>
    <d v="2020-07-30T00:00:00"/>
    <n v="43471661"/>
    <s v="Kanalas 20"/>
    <s v="Kanalas 20"/>
    <s v="CC0005"/>
    <n v="12"/>
    <s v="5"/>
    <n v="20.27"/>
    <n v="11.670000000000002"/>
    <n v="-8.5999999999999979"/>
    <s v="Rerate"/>
    <x v="0"/>
    <x v="0"/>
  </r>
  <r>
    <d v="2020-07-30T00:00:00"/>
    <n v="34721570"/>
    <s v="Kanalas 20"/>
    <s v="Kanalas 20"/>
    <s v="240809"/>
    <n v="11"/>
    <n v="0.9"/>
    <n v="24.37"/>
    <n v="12.670000000000002"/>
    <n v="-11.7"/>
    <s v="Rerate"/>
    <x v="4"/>
    <x v="6"/>
  </r>
  <r>
    <d v="2020-07-30T00:00:00"/>
    <n v="18509120"/>
    <s v="Kanalas 10"/>
    <s v="Kanalas 10"/>
    <s v="240809"/>
    <n v="10.5"/>
    <s v="4"/>
    <n v="17.27"/>
    <n v="9.1700000000000017"/>
    <n v="-8.0999999999999979"/>
    <s v="Rerate"/>
    <x v="4"/>
    <x v="6"/>
  </r>
  <r>
    <d v="2020-07-09T11:49:00"/>
    <n v="4776727"/>
    <s v="Kanalas 20"/>
    <s v="Kanalas 5"/>
    <s v="CC0004"/>
    <n v="12"/>
    <s v="9"/>
    <n v="9.27"/>
    <n v="11.670000000000002"/>
    <n v="2.4000000000000021"/>
    <s v="Upsell"/>
    <x v="0"/>
    <x v="0"/>
  </r>
  <r>
    <d v="2020-07-10T16:38:00"/>
    <n v="18550095"/>
    <s v="Kanalas 1"/>
    <s v="Kanalas 1"/>
    <s v="CC0003"/>
    <n v="7.6"/>
    <n v="5.51"/>
    <n v="8.76"/>
    <n v="4.07"/>
    <n v="-4.6899999999999995"/>
    <s v="Rerate"/>
    <x v="0"/>
    <x v="0"/>
  </r>
  <r>
    <d v="2020-07-05T12:53:00"/>
    <n v="4680175"/>
    <s v="Kanalas 10"/>
    <s v="Kanalas 5"/>
    <s v="240605"/>
    <n v="10.5"/>
    <n v="7.6"/>
    <n v="10.67"/>
    <n v="9.1700000000000017"/>
    <n v="-1.4999999999999982"/>
    <s v="Rerate"/>
    <x v="4"/>
    <x v="6"/>
  </r>
  <r>
    <d v="2020-07-09T18:22:00"/>
    <n v="45779087"/>
    <s v="Kanalas 20"/>
    <s v="Kanalas 10"/>
    <s v="CC0006"/>
    <n v="12"/>
    <n v="0"/>
    <n v="21.27"/>
    <n v="11.670000000000002"/>
    <n v="-9.5999999999999979"/>
    <s v="Rerate"/>
    <x v="0"/>
    <x v="0"/>
  </r>
  <r>
    <d v="2020-07-24T14:25:00"/>
    <n v="15360491"/>
    <s v="Kanalas 10"/>
    <s v="Kanalas 30"/>
    <s v="240602"/>
    <n v="3.6"/>
    <s v="6"/>
    <n v="27.270000000000003"/>
    <n v="16.07"/>
    <n v="-11.200000000000003"/>
    <s v="Rerate"/>
    <x v="4"/>
    <x v="6"/>
  </r>
  <r>
    <d v="2020-07-16T20:08:00"/>
    <n v="16039345"/>
    <s v="Kanalas 5"/>
    <s v="Kanalas 1"/>
    <s v="240103"/>
    <n v="3.6"/>
    <n v="3.6"/>
    <n v="10.67"/>
    <n v="12.07"/>
    <n v="1.4000000000000004"/>
    <s v="Upsell"/>
    <x v="4"/>
    <x v="6"/>
  </r>
  <r>
    <d v="2020-07-30T00:00:00"/>
    <n v="36496858"/>
    <s v="Kanalas 10"/>
    <s v="Kanalas 10"/>
    <s v="240504"/>
    <n v="11"/>
    <n v="0"/>
    <n v="21.27"/>
    <n v="8.6700000000000017"/>
    <n v="-12.599999999999998"/>
    <s v="Rerate"/>
    <x v="4"/>
    <x v="6"/>
  </r>
  <r>
    <d v="2020-07-23T16:02:00"/>
    <n v="4662571"/>
    <s v="Kanalas 1"/>
    <s v="Kanalas 5"/>
    <s v="240609"/>
    <n v="7.6"/>
    <n v="8.5"/>
    <n v="9.77"/>
    <n v="4.07"/>
    <n v="-5.6999999999999993"/>
    <s v="Rerate"/>
    <x v="4"/>
    <x v="6"/>
  </r>
  <r>
    <d v="2020-07-30T00:00:00"/>
    <n v="15118218"/>
    <s v="Kanalas 10"/>
    <s v="Kanalas 10"/>
    <s v="CC0007"/>
    <n v="11.51"/>
    <s v="6"/>
    <n v="15.27"/>
    <n v="8.1600000000000019"/>
    <n v="-7.1099999999999977"/>
    <s v="Rerate"/>
    <x v="0"/>
    <x v="0"/>
  </r>
  <r>
    <d v="2020-07-30T00:00:00"/>
    <n v="45959914"/>
    <s v="Kanalas 50"/>
    <s v="Kanalas 50"/>
    <s v="CC0003"/>
    <n v="12.5"/>
    <n v="11.5"/>
    <n v="19.77"/>
    <n v="15.170000000000002"/>
    <n v="-4.5999999999999979"/>
    <s v="Rerate"/>
    <x v="0"/>
    <x v="0"/>
  </r>
  <r>
    <d v="2020-07-14T20:27:00"/>
    <n v="41527207"/>
    <s v="Kanalas 20"/>
    <s v="Kanalas 1"/>
    <s v="240502"/>
    <n v="11"/>
    <n v="5.6"/>
    <n v="8.67"/>
    <n v="12.670000000000002"/>
    <n v="4.0000000000000018"/>
    <s v="Upsell"/>
    <x v="4"/>
    <x v="6"/>
  </r>
  <r>
    <d v="2020-07-30T00:00:00"/>
    <n v="36509820"/>
    <s v="Kanalas 10"/>
    <s v="Kanalas 10"/>
    <s v="240411"/>
    <n v="10.5"/>
    <s v="6"/>
    <n v="15.27"/>
    <n v="9.1700000000000017"/>
    <n v="-6.0999999999999979"/>
    <s v="Rerate"/>
    <x v="4"/>
    <x v="6"/>
  </r>
  <r>
    <d v="2020-07-18T20:33:00"/>
    <n v="44845741"/>
    <s v="Kanalas 100"/>
    <s v="Kanalas 20"/>
    <s v="CC0007"/>
    <n v="13"/>
    <n v="11.5"/>
    <n v="13.77"/>
    <n v="16.670000000000002"/>
    <n v="2.9000000000000021"/>
    <s v="Upsell"/>
    <x v="0"/>
    <x v="0"/>
  </r>
  <r>
    <d v="2020-07-12T14:50:00"/>
    <n v="25659861"/>
    <s v="Kanalas 20"/>
    <s v="Kanalas 10"/>
    <s v="CC0003"/>
    <n v="12"/>
    <n v="10.5"/>
    <n v="10.77"/>
    <n v="11.670000000000002"/>
    <n v="0.90000000000000213"/>
    <s v="Upsell"/>
    <x v="0"/>
    <x v="0"/>
  </r>
  <r>
    <d v="2020-07-18T10:15:00"/>
    <n v="8131124"/>
    <s v="Kanalas 1"/>
    <s v="Kanalas 5"/>
    <s v="240111"/>
    <n v="7.6"/>
    <n v="7.6"/>
    <n v="10.67"/>
    <n v="4.07"/>
    <n v="-6.6"/>
    <s v="Rerate"/>
    <x v="4"/>
    <x v="6"/>
  </r>
  <r>
    <d v="2020-07-20T20:31:00"/>
    <n v="40707326"/>
    <s v="Kanalas 100"/>
    <s v="Kanalas 20"/>
    <s v="240502"/>
    <n v="12"/>
    <n v="11.5"/>
    <n v="13.77"/>
    <n v="17.670000000000002"/>
    <n v="3.9000000000000021"/>
    <s v="Upsell"/>
    <x v="4"/>
    <x v="6"/>
  </r>
  <r>
    <d v="2020-07-30T00:00:00"/>
    <n v="11599977"/>
    <s v="Kanalas 5"/>
    <s v="Kanalas 5"/>
    <s v="240409"/>
    <n v="7.6"/>
    <n v="0"/>
    <n v="18.27"/>
    <n v="8.07"/>
    <n v="-10.199999999999999"/>
    <s v="Rerate"/>
    <x v="4"/>
    <x v="6"/>
  </r>
  <r>
    <d v="2020-07-30T00:00:00"/>
    <n v="26469531"/>
    <s v="Kanalas 1"/>
    <s v="Kanalas 1"/>
    <s v="CC0005"/>
    <n v="7.6"/>
    <n v="0"/>
    <n v="14.27"/>
    <n v="4.07"/>
    <n v="-10.199999999999999"/>
    <s v="Rerate"/>
    <x v="0"/>
    <x v="0"/>
  </r>
  <r>
    <d v="2020-07-30T00:00:00"/>
    <n v="4880296"/>
    <s v="Kanalas 30"/>
    <s v="Kanalas 30"/>
    <s v="CC0006"/>
    <n v="3.6"/>
    <s v="5"/>
    <n v="28.270000000000003"/>
    <n v="28.07"/>
    <n v="-0.20000000000000284"/>
    <s v="Rerate"/>
    <x v="0"/>
    <x v="0"/>
  </r>
  <r>
    <d v="2020-07-01T09:11:00"/>
    <n v="25160946"/>
    <s v="Kanalas 50"/>
    <s v="Kanalas 20"/>
    <s v="CC0003"/>
    <n v="13"/>
    <n v="11.5"/>
    <n v="13.77"/>
    <n v="14.670000000000002"/>
    <n v="0.90000000000000213"/>
    <s v="Upsell"/>
    <x v="0"/>
    <x v="0"/>
  </r>
  <r>
    <d v="2020-07-21T14:49:00"/>
    <n v="42992019"/>
    <s v="Kanalas 20"/>
    <s v="Kanalas 1"/>
    <s v="240502"/>
    <n v="11"/>
    <s v="5"/>
    <n v="9.27"/>
    <n v="12.670000000000002"/>
    <n v="3.4000000000000021"/>
    <s v="Upsell"/>
    <x v="4"/>
    <x v="6"/>
  </r>
  <r>
    <d v="2020-07-29T11:23:00"/>
    <n v="38066080"/>
    <s v="Kanalas 5"/>
    <s v="Kanalas 30"/>
    <s v="CC0004"/>
    <n v="8.51"/>
    <n v="8.5"/>
    <n v="24.770000000000003"/>
    <n v="7.16"/>
    <n v="-17.610000000000003"/>
    <s v="Rerate"/>
    <x v="0"/>
    <x v="0"/>
  </r>
  <r>
    <d v="2020-07-30T00:00:00"/>
    <n v="14163314"/>
    <s v="Kanalas 5"/>
    <s v="Kanalas 5"/>
    <s v="CC0004"/>
    <n v="7.6"/>
    <n v="0"/>
    <n v="18.27"/>
    <n v="8.07"/>
    <n v="-10.199999999999999"/>
    <s v="Rerate"/>
    <x v="0"/>
    <x v="0"/>
  </r>
  <r>
    <d v="2020-07-15T00:00:00"/>
    <n v="17482614"/>
    <s v="Kanalas 5"/>
    <s v="Kanalas 5"/>
    <s v="CC0004"/>
    <n v="7.6"/>
    <n v="7.6"/>
    <n v="10.67"/>
    <n v="8.07"/>
    <n v="-2.5999999999999996"/>
    <s v="Rerate"/>
    <x v="0"/>
    <x v="0"/>
  </r>
  <r>
    <d v="2020-07-12T14:20:00"/>
    <n v="45745620"/>
    <s v="Kanalas 10"/>
    <s v="Kanalas 1"/>
    <s v="240108"/>
    <n v="9.5"/>
    <n v="3.6"/>
    <n v="10.67"/>
    <n v="10.170000000000002"/>
    <n v="-0.49999999999999822"/>
    <s v="Rerate"/>
    <x v="4"/>
    <x v="6"/>
  </r>
  <r>
    <d v="2020-07-30T00:00:00"/>
    <n v="4588418"/>
    <s v="Kanalas 20"/>
    <s v="Kanalas 20"/>
    <s v="240105"/>
    <n v="10"/>
    <n v="14.1"/>
    <n v="11.17"/>
    <n v="13.670000000000002"/>
    <n v="2.5000000000000018"/>
    <s v="Upsell"/>
    <x v="4"/>
    <x v="6"/>
  </r>
  <r>
    <d v="2020-07-30T00:00:00"/>
    <n v="37378739"/>
    <s v="Kanalas 30"/>
    <s v="Kanalas 30"/>
    <s v="TM0007"/>
    <n v="9.5"/>
    <s v="14"/>
    <n v="19.270000000000003"/>
    <n v="22.17"/>
    <n v="2.8999999999999986"/>
    <s v="Upsell"/>
    <x v="2"/>
    <x v="0"/>
  </r>
  <r>
    <d v="2020-07-30T00:00:00"/>
    <n v="11609234"/>
    <s v="Kanalas 20"/>
    <s v="Kanalas 20"/>
    <s v="CC0004"/>
    <n v="12"/>
    <s v="11"/>
    <n v="14.27"/>
    <n v="11.670000000000002"/>
    <n v="-2.5999999999999979"/>
    <s v="Rerate"/>
    <x v="0"/>
    <x v="0"/>
  </r>
  <r>
    <d v="2020-07-30T00:00:00"/>
    <n v="24635623"/>
    <s v="Kanalas 1"/>
    <s v="Kanalas 1"/>
    <s v="240413"/>
    <n v="8.5"/>
    <n v="0"/>
    <n v="14.27"/>
    <n v="3.17"/>
    <n v="-11.1"/>
    <s v="Rerate"/>
    <x v="4"/>
    <x v="6"/>
  </r>
  <r>
    <d v="2020-07-15T00:00:00"/>
    <n v="45727289"/>
    <s v="Kanalas 1"/>
    <s v="Kanalas 1"/>
    <s v="TM0010"/>
    <n v="7.01"/>
    <s v="5"/>
    <n v="9.27"/>
    <n v="4.66"/>
    <n v="-4.6099999999999994"/>
    <s v="Rerate"/>
    <x v="2"/>
    <x v="0"/>
  </r>
  <r>
    <d v="2020-07-30T00:00:00"/>
    <n v="44291243"/>
    <s v="Kanalas 30"/>
    <s v="Kanalas 30"/>
    <s v="CC0005"/>
    <n v="3.6"/>
    <s v="6"/>
    <n v="27.270000000000003"/>
    <n v="28.07"/>
    <n v="0.79999999999999716"/>
    <s v="Upsell"/>
    <x v="0"/>
    <x v="0"/>
  </r>
  <r>
    <d v="2020-07-30T00:00:00"/>
    <n v="18513754"/>
    <s v="Kanalas 10"/>
    <s v="Kanalas 10"/>
    <s v="240103"/>
    <n v="9.5"/>
    <n v="6.6"/>
    <n v="14.67"/>
    <n v="10.170000000000002"/>
    <n v="-4.4999999999999982"/>
    <s v="Rerate"/>
    <x v="4"/>
    <x v="6"/>
  </r>
  <r>
    <d v="2020-07-31T00:00:00"/>
    <n v="45914611"/>
    <s v="Kanalas 30"/>
    <s v="Kanalas 1"/>
    <s v="240816"/>
    <n v="23.5"/>
    <n v="3.6"/>
    <n v="10.67"/>
    <n v="8.1700000000000017"/>
    <n v="-2.4999999999999982"/>
    <s v="Rerate"/>
    <x v="4"/>
    <x v="6"/>
  </r>
  <r>
    <d v="2020-07-25T15:07:00"/>
    <n v="39964415"/>
    <s v="Kanalas 10"/>
    <s v="Kanalas 20"/>
    <s v="TM0010"/>
    <n v="12.01"/>
    <s v="11"/>
    <n v="14.27"/>
    <n v="7.6600000000000019"/>
    <n v="-6.6099999999999977"/>
    <s v="Rerate"/>
    <x v="2"/>
    <x v="0"/>
  </r>
  <r>
    <d v="2020-07-30T00:00:00"/>
    <n v="43369195"/>
    <s v="Kanalas 30"/>
    <s v="Kanalas 30"/>
    <s v="240108"/>
    <n v="6"/>
    <s v="12"/>
    <n v="21.270000000000003"/>
    <n v="25.67"/>
    <n v="4.3999999999999986"/>
    <s v="Upsell"/>
    <x v="4"/>
    <x v="6"/>
  </r>
  <r>
    <d v="2020-07-04T15:38:00"/>
    <n v="18695933"/>
    <s v="Kanalas 1"/>
    <s v="Kanalas 20"/>
    <s v="240111"/>
    <n v="3.6"/>
    <n v="10.5"/>
    <n v="14.77"/>
    <n v="8.07"/>
    <n v="-6.6999999999999993"/>
    <s v="Rerate"/>
    <x v="4"/>
    <x v="6"/>
  </r>
  <r>
    <d v="2020-07-24T13:41:00"/>
    <n v="36176571"/>
    <s v="Kanalas 20"/>
    <s v="Kanalas 5"/>
    <s v="240610"/>
    <n v="11"/>
    <n v="8.5"/>
    <n v="9.77"/>
    <n v="12.670000000000002"/>
    <n v="2.9000000000000021"/>
    <s v="Upsell"/>
    <x v="4"/>
    <x v="6"/>
  </r>
  <r>
    <d v="2020-07-30T00:00:00"/>
    <n v="30487586"/>
    <s v="Kanalas 10"/>
    <s v="Kanalas 10"/>
    <s v="CC0004"/>
    <n v="11"/>
    <n v="0"/>
    <n v="21.27"/>
    <n v="8.6700000000000017"/>
    <n v="-12.599999999999998"/>
    <s v="Rerate"/>
    <x v="0"/>
    <x v="0"/>
  </r>
  <r>
    <d v="2020-07-22T00:00:00"/>
    <n v="41738416"/>
    <s v="Kanalas 30"/>
    <s v="Kanalas 30"/>
    <s v="TM0007"/>
    <n v="11"/>
    <s v="12"/>
    <n v="21.270000000000003"/>
    <n v="20.67"/>
    <n v="-0.60000000000000142"/>
    <s v="Rerate"/>
    <x v="2"/>
    <x v="0"/>
  </r>
  <r>
    <d v="2020-07-20T12:58:00"/>
    <n v="4651907"/>
    <s v="Kanalas 5"/>
    <s v="Kanalas 30"/>
    <s v="240108"/>
    <n v="8.5"/>
    <n v="10.5"/>
    <n v="22.770000000000003"/>
    <n v="7.17"/>
    <n v="-15.600000000000003"/>
    <s v="Rerate"/>
    <x v="4"/>
    <x v="6"/>
  </r>
  <r>
    <d v="2020-07-16T13:56:00"/>
    <n v="45842553"/>
    <s v="Kanalas 20"/>
    <s v="Kanalas 1"/>
    <s v="TM0010"/>
    <n v="12"/>
    <s v="7"/>
    <n v="7.27"/>
    <n v="11.670000000000002"/>
    <n v="4.4000000000000021"/>
    <s v="Upsell"/>
    <x v="2"/>
    <x v="0"/>
  </r>
  <r>
    <d v="2020-07-30T00:00:00"/>
    <n v="25213689"/>
    <s v="Kanalas 30"/>
    <s v="Kanalas 30"/>
    <s v="240506"/>
    <n v="8.5"/>
    <n v="10.5"/>
    <n v="22.770000000000003"/>
    <n v="23.17"/>
    <n v="0.39999999999999858"/>
    <s v="Upsell"/>
    <x v="4"/>
    <x v="6"/>
  </r>
  <r>
    <d v="2020-07-30T00:00:00"/>
    <n v="21026985"/>
    <s v="Kanalas 5"/>
    <s v="Kanalas 5"/>
    <s v="240606"/>
    <n v="7.6"/>
    <n v="0"/>
    <n v="18.27"/>
    <n v="8.07"/>
    <n v="-10.199999999999999"/>
    <s v="Rerate"/>
    <x v="4"/>
    <x v="6"/>
  </r>
  <r>
    <d v="2020-07-30T00:00:00"/>
    <n v="40814638"/>
    <s v="Kanalas 20"/>
    <s v="Kanalas 20"/>
    <s v="TM0002"/>
    <n v="11"/>
    <s v="12"/>
    <n v="13.27"/>
    <n v="12.670000000000002"/>
    <n v="-0.59999999999999787"/>
    <s v="Rerate"/>
    <x v="2"/>
    <x v="0"/>
  </r>
  <r>
    <d v="2020-07-30T00:00:00"/>
    <n v="42991727"/>
    <s v="Kanalas 10"/>
    <s v="Kanalas 10"/>
    <s v="240409"/>
    <n v="10.5"/>
    <s v="5"/>
    <n v="16.27"/>
    <n v="9.1700000000000017"/>
    <n v="-7.0999999999999979"/>
    <s v="Rerate"/>
    <x v="4"/>
    <x v="6"/>
  </r>
  <r>
    <d v="2020-07-30T00:00:00"/>
    <n v="4501557"/>
    <s v="Kanalas 1"/>
    <s v="Kanalas 1"/>
    <s v="CC0003"/>
    <n v="7.6"/>
    <n v="7.6"/>
    <n v="6.67"/>
    <n v="4.07"/>
    <n v="-2.5999999999999996"/>
    <s v="Rerate"/>
    <x v="0"/>
    <x v="0"/>
  </r>
  <r>
    <d v="2020-07-24T18:23:00"/>
    <n v="11214506"/>
    <s v="Kanalas 10"/>
    <s v="Kanalas 30"/>
    <s v="240215"/>
    <n v="6.5"/>
    <s v="11"/>
    <n v="22.270000000000003"/>
    <n v="13.170000000000002"/>
    <n v="-9.1000000000000014"/>
    <s v="Rerate"/>
    <x v="4"/>
    <x v="6"/>
  </r>
  <r>
    <d v="2020-07-30T00:00:00"/>
    <n v="43137422"/>
    <s v="Kanalas 50"/>
    <s v="Kanalas 50"/>
    <s v="240812"/>
    <n v="13.5"/>
    <n v="9.5"/>
    <n v="21.77"/>
    <n v="14.170000000000002"/>
    <n v="-7.5999999999999979"/>
    <s v="Rerate"/>
    <x v="4"/>
    <x v="6"/>
  </r>
  <r>
    <d v="2020-07-09T14:21:00"/>
    <n v="4408832"/>
    <s v="Kanalas 20"/>
    <s v="Kanalas 1"/>
    <s v="240218"/>
    <n v="11"/>
    <s v="11"/>
    <n v="3.2699999999999996"/>
    <n v="12.670000000000002"/>
    <n v="9.4000000000000021"/>
    <s v="Upsell"/>
    <x v="4"/>
    <x v="6"/>
  </r>
  <r>
    <d v="2020-07-30T00:00:00"/>
    <n v="24858087"/>
    <s v="Kanalas 30"/>
    <s v="Kanalas 30"/>
    <s v="TM0002"/>
    <n v="6"/>
    <s v="10"/>
    <n v="23.270000000000003"/>
    <n v="25.67"/>
    <n v="2.3999999999999986"/>
    <s v="Upsell"/>
    <x v="2"/>
    <x v="0"/>
  </r>
  <r>
    <d v="2020-07-30T00:00:00"/>
    <n v="25286368"/>
    <s v="Kanalas 5"/>
    <s v="Kanalas 5"/>
    <s v="CC0004"/>
    <n v="7.6"/>
    <n v="0"/>
    <n v="18.27"/>
    <n v="8.07"/>
    <n v="-10.199999999999999"/>
    <s v="Rerate"/>
    <x v="0"/>
    <x v="0"/>
  </r>
  <r>
    <d v="2020-07-09T10:27:00"/>
    <n v="24996577"/>
    <s v="Kanalas 10"/>
    <s v="Kanalas 5"/>
    <s v="CC0004"/>
    <n v="11.51"/>
    <n v="3.6"/>
    <n v="14.67"/>
    <n v="8.1600000000000019"/>
    <n v="-6.509999999999998"/>
    <s v="Rerate"/>
    <x v="0"/>
    <x v="0"/>
  </r>
  <r>
    <d v="2020-07-30T00:00:00"/>
    <n v="32373317"/>
    <s v="Kanalas 30"/>
    <s v="Kanalas 30"/>
    <s v="CC0006"/>
    <n v="16.510000000000002"/>
    <s v="5"/>
    <n v="28.270000000000003"/>
    <n v="15.16"/>
    <n v="-13.110000000000003"/>
    <s v="Rerate"/>
    <x v="0"/>
    <x v="0"/>
  </r>
  <r>
    <d v="2020-07-14T20:52:00"/>
    <n v="36894185"/>
    <s v="Kanalas 5"/>
    <s v="Kanalas 30"/>
    <s v="240216"/>
    <n v="3.6"/>
    <n v="10.5"/>
    <n v="22.770000000000003"/>
    <n v="12.07"/>
    <n v="-10.700000000000003"/>
    <s v="Rerate"/>
    <x v="4"/>
    <x v="6"/>
  </r>
  <r>
    <d v="2020-07-16T11:32:00"/>
    <n v="39977196"/>
    <s v="Kanalas 5"/>
    <s v="Kanalas 20"/>
    <s v="CC0004"/>
    <n v="8.51"/>
    <s v="11"/>
    <n v="14.27"/>
    <n v="7.16"/>
    <n v="-7.1099999999999994"/>
    <s v="Rerate"/>
    <x v="0"/>
    <x v="0"/>
  </r>
  <r>
    <d v="2020-07-30T00:00:00"/>
    <n v="42986623"/>
    <s v="Kanalas 30"/>
    <s v="Kanalas 30"/>
    <s v="240703"/>
    <n v="7"/>
    <s v="12"/>
    <n v="21.270000000000003"/>
    <n v="24.67"/>
    <n v="3.3999999999999986"/>
    <s v="Upsell"/>
    <x v="4"/>
    <x v="6"/>
  </r>
  <r>
    <d v="2020-07-30T00:00:00"/>
    <n v="39914424"/>
    <s v="Kanalas 30"/>
    <s v="Kanalas 30"/>
    <s v="CC0006"/>
    <n v="23.5"/>
    <s v="6"/>
    <n v="27.270000000000003"/>
    <n v="8.1700000000000017"/>
    <n v="-19.100000000000001"/>
    <s v="Rerate"/>
    <x v="0"/>
    <x v="0"/>
  </r>
  <r>
    <d v="2020-07-30T00:00:00"/>
    <n v="9402156"/>
    <s v="Kanalas 30"/>
    <s v="Kanalas 30"/>
    <s v="240605"/>
    <n v="11"/>
    <s v="5"/>
    <n v="28.270000000000003"/>
    <n v="20.67"/>
    <n v="-7.6000000000000014"/>
    <s v="Rerate"/>
    <x v="4"/>
    <x v="6"/>
  </r>
  <r>
    <d v="2020-07-01T11:51:00"/>
    <n v="44667078"/>
    <s v="Kanalas 5"/>
    <s v="Kanalas 1"/>
    <s v="CC0005"/>
    <n v="8.5"/>
    <s v="5"/>
    <n v="9.27"/>
    <n v="7.17"/>
    <n v="-2.0999999999999996"/>
    <s v="Rerate"/>
    <x v="0"/>
    <x v="0"/>
  </r>
  <r>
    <d v="2020-07-09T10:42:00"/>
    <n v="41665677"/>
    <s v="Kanalas 10"/>
    <s v="Kanalas 50"/>
    <s v="CC0005"/>
    <n v="10.5"/>
    <s v="13"/>
    <n v="18.27"/>
    <n v="9.1700000000000017"/>
    <n v="-9.0999999999999979"/>
    <s v="Rerate"/>
    <x v="0"/>
    <x v="0"/>
  </r>
  <r>
    <d v="2020-07-08T00:00:00"/>
    <n v="40637752"/>
    <s v="Kanalas 20"/>
    <s v="Kanalas 20"/>
    <s v="240218"/>
    <n v="11"/>
    <s v="9"/>
    <n v="16.27"/>
    <n v="12.670000000000002"/>
    <n v="-3.5999999999999979"/>
    <s v="Rerate"/>
    <x v="4"/>
    <x v="6"/>
  </r>
  <r>
    <d v="2020-07-15T09:03:00"/>
    <n v="45859346"/>
    <s v="Kanalas 30"/>
    <s v="Kanalas 10"/>
    <s v="240614"/>
    <n v="23.5"/>
    <n v="10.5"/>
    <n v="10.77"/>
    <n v="8.1700000000000017"/>
    <n v="-2.5999999999999979"/>
    <s v="Rerate"/>
    <x v="4"/>
    <x v="6"/>
  </r>
  <r>
    <d v="2020-07-01T20:59:00"/>
    <n v="45622234"/>
    <s v="Kanalas 20"/>
    <s v="Kanalas 5"/>
    <s v="240502"/>
    <n v="10.5"/>
    <n v="7.5"/>
    <n v="10.77"/>
    <n v="13.170000000000002"/>
    <n v="2.4000000000000021"/>
    <s v="Upsell"/>
    <x v="4"/>
    <x v="6"/>
  </r>
  <r>
    <d v="2020-07-18T14:31:00"/>
    <n v="38939287"/>
    <s v="Kanalas 1"/>
    <s v="Kanalas 1"/>
    <s v="240202"/>
    <n v="7.6"/>
    <n v="3.6"/>
    <n v="10.67"/>
    <n v="4.07"/>
    <n v="-6.6"/>
    <s v="Rerate"/>
    <x v="4"/>
    <x v="6"/>
  </r>
  <r>
    <d v="2020-07-31T00:00:00"/>
    <n v="45957809"/>
    <s v="Kanalas 20"/>
    <s v="Kanalas 5"/>
    <s v="CC0006"/>
    <n v="12"/>
    <n v="9.5"/>
    <n v="8.77"/>
    <n v="11.670000000000002"/>
    <n v="2.9000000000000021"/>
    <s v="Upsell"/>
    <x v="0"/>
    <x v="0"/>
  </r>
  <r>
    <d v="2020-07-01T11:14:00"/>
    <n v="24178464"/>
    <s v="Kanalas 20"/>
    <s v="Kanalas 1"/>
    <s v="CC0005"/>
    <n v="11.5"/>
    <s v="5"/>
    <n v="9.27"/>
    <n v="12.170000000000002"/>
    <n v="2.9000000000000021"/>
    <s v="Upsell"/>
    <x v="0"/>
    <x v="0"/>
  </r>
  <r>
    <d v="2020-07-30T00:00:00"/>
    <n v="23747290"/>
    <s v="Kanalas 5"/>
    <s v="Kanalas 5"/>
    <s v="240108"/>
    <n v="3.6"/>
    <s v="6"/>
    <n v="12.27"/>
    <n v="12.07"/>
    <n v="-0.19999999999999929"/>
    <s v="Rerate"/>
    <x v="4"/>
    <x v="6"/>
  </r>
  <r>
    <d v="2020-07-09T20:26:00"/>
    <n v="43757564"/>
    <s v="Kanalas 50"/>
    <s v="Kanalas 10"/>
    <s v="240502"/>
    <n v="12.5"/>
    <s v="10"/>
    <n v="11.27"/>
    <n v="15.170000000000002"/>
    <n v="3.9000000000000021"/>
    <s v="Upsell"/>
    <x v="4"/>
    <x v="6"/>
  </r>
  <r>
    <d v="2020-07-14T20:27:00"/>
    <n v="41527207"/>
    <s v="Kanalas 20"/>
    <s v="Kanalas 10"/>
    <s v="240502"/>
    <n v="11"/>
    <n v="9.5"/>
    <n v="11.77"/>
    <n v="12.670000000000002"/>
    <n v="0.90000000000000213"/>
    <s v="Upsell"/>
    <x v="4"/>
    <x v="6"/>
  </r>
  <r>
    <d v="2020-07-11T17:18:00"/>
    <n v="4563511"/>
    <s v="Kanalas 20"/>
    <s v="Kanalas 10"/>
    <s v="240502"/>
    <n v="11"/>
    <s v="10"/>
    <n v="11.27"/>
    <n v="12.670000000000002"/>
    <n v="1.4000000000000021"/>
    <s v="Upsell"/>
    <x v="4"/>
    <x v="6"/>
  </r>
  <r>
    <d v="2020-07-02T13:09:00"/>
    <n v="14085013"/>
    <s v="Kanalas 20"/>
    <s v="Kanalas 10"/>
    <s v="CC0007"/>
    <n v="11.5"/>
    <n v="9.5"/>
    <n v="11.77"/>
    <n v="12.170000000000002"/>
    <n v="0.40000000000000213"/>
    <s v="Upsell"/>
    <x v="0"/>
    <x v="0"/>
  </r>
  <r>
    <d v="2020-07-24T20:20:00"/>
    <n v="44668745"/>
    <s v="Kanalas 30"/>
    <s v="Kanalas 5"/>
    <s v="CC0004"/>
    <n v="23.5"/>
    <n v="0"/>
    <n v="18.27"/>
    <n v="8.1700000000000017"/>
    <n v="-10.099999999999998"/>
    <s v="Rerate"/>
    <x v="0"/>
    <x v="0"/>
  </r>
  <r>
    <d v="2020-07-17T14:18:00"/>
    <n v="16264347"/>
    <s v="Kanalas 50"/>
    <s v="Kanalas 1"/>
    <s v="240108"/>
    <n v="12.5"/>
    <s v="5"/>
    <n v="9.27"/>
    <n v="15.170000000000002"/>
    <n v="5.9000000000000021"/>
    <s v="Upsell"/>
    <x v="4"/>
    <x v="6"/>
  </r>
  <r>
    <d v="2020-07-23T15:24:00"/>
    <n v="19863200"/>
    <s v="Kanalas 30"/>
    <s v="Kanalas 5"/>
    <s v="240502"/>
    <n v="8.5"/>
    <n v="0"/>
    <n v="18.27"/>
    <n v="23.17"/>
    <n v="4.9000000000000021"/>
    <s v="Upsell"/>
    <x v="4"/>
    <x v="6"/>
  </r>
  <r>
    <d v="2020-07-30T00:00:00"/>
    <n v="4391779"/>
    <s v="Kanalas 5"/>
    <s v="Kanalas 5"/>
    <s v="CC0004"/>
    <n v="8.5"/>
    <n v="1.65"/>
    <n v="16.62"/>
    <n v="7.17"/>
    <n v="-9.4500000000000011"/>
    <s v="Rerate"/>
    <x v="0"/>
    <x v="0"/>
  </r>
  <r>
    <d v="2020-07-27T00:00:00"/>
    <n v="45492888"/>
    <s v="Kanalas 20"/>
    <s v="Kanalas 20"/>
    <s v="240105"/>
    <n v="11"/>
    <s v="11"/>
    <n v="14.27"/>
    <n v="12.670000000000002"/>
    <n v="-1.5999999999999979"/>
    <s v="Rerate"/>
    <x v="4"/>
    <x v="6"/>
  </r>
  <r>
    <d v="2020-07-30T00:00:00"/>
    <n v="4621231"/>
    <s v="Kanalas 10"/>
    <s v="Kanalas 10"/>
    <s v="240610"/>
    <n v="10.5"/>
    <n v="1.1499999999999999"/>
    <n v="20.12"/>
    <n v="9.1700000000000017"/>
    <n v="-10.95"/>
    <s v="Rerate"/>
    <x v="4"/>
    <x v="6"/>
  </r>
  <r>
    <d v="2020-07-13T16:43:00"/>
    <n v="45816653"/>
    <s v="Kanalas 20"/>
    <s v="Kanalas 1"/>
    <s v="240502"/>
    <n v="11"/>
    <n v="3.6"/>
    <n v="10.67"/>
    <n v="12.670000000000002"/>
    <n v="2.0000000000000018"/>
    <s v="Upsell"/>
    <x v="4"/>
    <x v="6"/>
  </r>
  <r>
    <d v="2020-07-02T12:09:00"/>
    <n v="4575736"/>
    <s v="Kanalas 20"/>
    <s v="Kanalas 10"/>
    <s v="CC0007"/>
    <n v="11.5"/>
    <n v="10.5"/>
    <n v="10.77"/>
    <n v="12.170000000000002"/>
    <n v="1.4000000000000021"/>
    <s v="Upsell"/>
    <x v="0"/>
    <x v="0"/>
  </r>
  <r>
    <d v="2020-07-30T00:00:00"/>
    <n v="5554169"/>
    <s v="Kanalas 10"/>
    <s v="Kanalas 10"/>
    <s v="CC0006"/>
    <n v="11"/>
    <s v="11"/>
    <n v="10.27"/>
    <n v="8.6700000000000017"/>
    <n v="-1.5999999999999979"/>
    <s v="Rerate"/>
    <x v="0"/>
    <x v="0"/>
  </r>
  <r>
    <d v="2020-07-22T12:15:00"/>
    <n v="42358693"/>
    <s v="Kanalas 20"/>
    <s v="Kanalas 10"/>
    <s v="240218"/>
    <n v="11"/>
    <n v="10.5"/>
    <n v="10.77"/>
    <n v="12.670000000000002"/>
    <n v="1.9000000000000021"/>
    <s v="Upsell"/>
    <x v="4"/>
    <x v="6"/>
  </r>
  <r>
    <d v="2020-07-06T11:07:00"/>
    <n v="45846016"/>
    <s v="Kanalas 20"/>
    <s v="Kanalas 1"/>
    <s v="240608"/>
    <n v="12"/>
    <n v="3.6"/>
    <n v="10.67"/>
    <n v="11.670000000000002"/>
    <n v="1.0000000000000018"/>
    <s v="Upsell"/>
    <x v="4"/>
    <x v="6"/>
  </r>
  <r>
    <d v="2020-07-30T00:00:00"/>
    <n v="43046770"/>
    <s v="Kanalas 50"/>
    <s v="Kanalas 50"/>
    <s v="240610"/>
    <n v="12.5"/>
    <n v="13.5"/>
    <n v="17.77"/>
    <n v="15.170000000000002"/>
    <n v="-2.5999999999999979"/>
    <s v="Rerate"/>
    <x v="4"/>
    <x v="6"/>
  </r>
  <r>
    <d v="2020-07-30T00:00:00"/>
    <n v="45754348"/>
    <s v="Kanalas 30"/>
    <s v="Kanalas 30"/>
    <s v="CC0007"/>
    <n v="12"/>
    <s v="11"/>
    <n v="22.270000000000003"/>
    <n v="19.670000000000002"/>
    <n v="-2.6000000000000014"/>
    <s v="Rerate"/>
    <x v="0"/>
    <x v="0"/>
  </r>
  <r>
    <d v="2020-07-08T17:57:00"/>
    <n v="45713963"/>
    <s v="Kanalas 30"/>
    <s v="Kanalas 10"/>
    <s v="CC0004"/>
    <n v="9.5"/>
    <n v="3.6"/>
    <n v="17.669999999999998"/>
    <n v="22.17"/>
    <n v="4.5000000000000036"/>
    <s v="Upsell"/>
    <x v="0"/>
    <x v="0"/>
  </r>
  <r>
    <d v="2020-07-09T17:13:00"/>
    <n v="4748284"/>
    <s v="Kanalas 1"/>
    <s v="Kanalas 1"/>
    <s v="240218"/>
    <n v="7.6"/>
    <n v="3.6"/>
    <n v="10.67"/>
    <n v="4.07"/>
    <n v="-6.6"/>
    <s v="Rerate"/>
    <x v="4"/>
    <x v="6"/>
  </r>
  <r>
    <d v="2020-07-30T00:00:00"/>
    <n v="30744897"/>
    <s v="Kanalas 50"/>
    <s v="Kanalas 50"/>
    <s v="TM0012"/>
    <n v="13.5"/>
    <s v="13"/>
    <n v="18.27"/>
    <n v="14.170000000000002"/>
    <n v="-4.0999999999999979"/>
    <s v="Rerate"/>
    <x v="2"/>
    <x v="0"/>
  </r>
  <r>
    <d v="2020-07-30T00:00:00"/>
    <n v="12759802"/>
    <s v="Kanalas 5"/>
    <s v="Kanalas 5"/>
    <s v="240612"/>
    <n v="7.6"/>
    <n v="0"/>
    <n v="18.27"/>
    <n v="8.07"/>
    <n v="-10.199999999999999"/>
    <s v="Rerate"/>
    <x v="4"/>
    <x v="6"/>
  </r>
  <r>
    <d v="2020-07-30T00:00:00"/>
    <n v="43059351"/>
    <s v="Kanalas 50"/>
    <s v="Kanalas 50"/>
    <s v="TM0007"/>
    <n v="12.5"/>
    <n v="13.5"/>
    <n v="17.77"/>
    <n v="15.170000000000002"/>
    <n v="-2.5999999999999979"/>
    <s v="Rerate"/>
    <x v="2"/>
    <x v="0"/>
  </r>
  <r>
    <d v="2020-07-03T12:36:00"/>
    <n v="11269189"/>
    <s v="Kanalas 30"/>
    <s v="Kanalas 100"/>
    <s v="CC0006"/>
    <n v="12"/>
    <n v="11.5"/>
    <n v="19.77"/>
    <n v="19.670000000000002"/>
    <n v="-9.9999999999997868E-2"/>
    <s v="Rerate"/>
    <x v="0"/>
    <x v="0"/>
  </r>
  <r>
    <d v="2020-07-30T00:00:00"/>
    <n v="7938348"/>
    <s v="Kanalas 5"/>
    <s v="Kanalas 5"/>
    <s v="CC0007"/>
    <n v="7.6"/>
    <n v="0"/>
    <n v="18.27"/>
    <n v="8.07"/>
    <n v="-10.199999999999999"/>
    <s v="Rerate"/>
    <x v="0"/>
    <x v="0"/>
  </r>
  <r>
    <d v="2020-07-18T16:02:00"/>
    <n v="37357943"/>
    <s v="Kanalas 5"/>
    <s v="Kanalas 1"/>
    <s v="240411"/>
    <n v="8.51"/>
    <n v="5.51"/>
    <n v="8.76"/>
    <n v="7.16"/>
    <n v="-1.5999999999999996"/>
    <s v="Rerate"/>
    <x v="4"/>
    <x v="6"/>
  </r>
  <r>
    <d v="2020-07-30T00:00:00"/>
    <n v="40711829"/>
    <s v="Kanalas 50"/>
    <s v="Kanalas 50"/>
    <s v="CC0005"/>
    <n v="13.5"/>
    <n v="13.5"/>
    <n v="17.77"/>
    <n v="14.170000000000002"/>
    <n v="-3.5999999999999979"/>
    <s v="Rerate"/>
    <x v="0"/>
    <x v="0"/>
  </r>
  <r>
    <d v="2020-07-09T12:39:00"/>
    <n v="44512662"/>
    <s v="Kanalas 30"/>
    <s v="Kanalas 100"/>
    <s v="CC0003"/>
    <n v="12"/>
    <n v="11.5"/>
    <n v="19.77"/>
    <n v="19.670000000000002"/>
    <n v="-9.9999999999997868E-2"/>
    <s v="Rerate"/>
    <x v="0"/>
    <x v="0"/>
  </r>
  <r>
    <d v="2020-07-31T00:00:00"/>
    <n v="15069482"/>
    <s v="Kanalas 50"/>
    <s v="Kanalas 20"/>
    <s v="240215"/>
    <n v="12.5"/>
    <s v="14"/>
    <n v="11.27"/>
    <n v="15.170000000000002"/>
    <n v="3.9000000000000021"/>
    <s v="Upsell"/>
    <x v="4"/>
    <x v="6"/>
  </r>
  <r>
    <d v="2020-07-20T10:26:00"/>
    <n v="42208748"/>
    <s v="Kanalas 5"/>
    <s v="Kanalas 1"/>
    <s v="240502"/>
    <n v="8.51"/>
    <n v="3.6"/>
    <n v="10.67"/>
    <n v="7.16"/>
    <n v="-3.51"/>
    <s v="Rerate"/>
    <x v="4"/>
    <x v="6"/>
  </r>
  <r>
    <d v="2020-07-30T00:00:00"/>
    <n v="4560240"/>
    <s v="Kanalas 30"/>
    <s v="Kanalas 30"/>
    <s v="TM0002"/>
    <n v="6"/>
    <s v="10"/>
    <n v="23.270000000000003"/>
    <n v="25.67"/>
    <n v="2.3999999999999986"/>
    <s v="Upsell"/>
    <x v="2"/>
    <x v="0"/>
  </r>
  <r>
    <d v="2020-07-17T00:00:00"/>
    <n v="30718403"/>
    <s v="Kanalas 30"/>
    <s v="Kanalas 30"/>
    <s v="240506"/>
    <n v="3.6"/>
    <n v="3.6"/>
    <n v="29.67"/>
    <n v="28.07"/>
    <n v="-1.6000000000000014"/>
    <s v="Rerate"/>
    <x v="4"/>
    <x v="6"/>
  </r>
  <r>
    <d v="2020-07-02T12:09:00"/>
    <n v="4575736"/>
    <s v="Kanalas 20"/>
    <s v="Kanalas 10"/>
    <s v="CC0007"/>
    <n v="11.5"/>
    <n v="10.5"/>
    <n v="10.77"/>
    <n v="12.170000000000002"/>
    <n v="1.4000000000000021"/>
    <s v="Upsell"/>
    <x v="0"/>
    <x v="0"/>
  </r>
  <r>
    <d v="2020-07-15T12:02:00"/>
    <n v="43010111"/>
    <s v="Kanalas 50"/>
    <s v="Kanalas 20"/>
    <s v="240401"/>
    <n v="13.5"/>
    <n v="10.5"/>
    <n v="14.77"/>
    <n v="14.170000000000002"/>
    <n v="-0.59999999999999787"/>
    <s v="Rerate"/>
    <x v="4"/>
    <x v="6"/>
  </r>
  <r>
    <d v="2020-07-30T00:00:00"/>
    <n v="41373282"/>
    <s v="Kanalas 10"/>
    <s v="Kanalas 10"/>
    <s v="TM0002"/>
    <n v="9.5"/>
    <n v="6.5"/>
    <n v="14.77"/>
    <n v="10.170000000000002"/>
    <n v="-4.5999999999999979"/>
    <s v="Rerate"/>
    <x v="2"/>
    <x v="0"/>
  </r>
  <r>
    <d v="2020-07-30T00:00:00"/>
    <n v="40551377"/>
    <s v="Kanalas 30"/>
    <s v="Kanalas 30"/>
    <s v="TM0002"/>
    <n v="12"/>
    <n v="15.5"/>
    <n v="17.770000000000003"/>
    <n v="19.670000000000002"/>
    <n v="1.8999999999999986"/>
    <s v="Upsell"/>
    <x v="2"/>
    <x v="0"/>
  </r>
  <r>
    <d v="2020-07-30T00:00:00"/>
    <n v="37639582"/>
    <s v="Kanalas 30"/>
    <s v="Kanalas 30"/>
    <s v="TM0013"/>
    <n v="9.5"/>
    <s v="14"/>
    <n v="19.270000000000003"/>
    <n v="22.17"/>
    <n v="2.8999999999999986"/>
    <s v="Upsell"/>
    <x v="2"/>
    <x v="0"/>
  </r>
  <r>
    <d v="2020-07-30T00:00:00"/>
    <n v="43226623"/>
    <s v="Kanalas 50"/>
    <s v="Kanalas 50"/>
    <s v="TM0002"/>
    <n v="13.5"/>
    <n v="13.5"/>
    <n v="17.77"/>
    <n v="14.170000000000002"/>
    <n v="-3.5999999999999979"/>
    <s v="Rerate"/>
    <x v="2"/>
    <x v="0"/>
  </r>
  <r>
    <d v="2020-07-30T00:00:00"/>
    <n v="37232983"/>
    <s v="Kanalas 30"/>
    <s v="Kanalas 30"/>
    <s v="TM0007"/>
    <n v="8.5"/>
    <s v="11"/>
    <n v="22.270000000000003"/>
    <n v="23.17"/>
    <n v="0.89999999999999858"/>
    <s v="Upsell"/>
    <x v="2"/>
    <x v="0"/>
  </r>
  <r>
    <d v="2020-07-22T10:06:00"/>
    <n v="45938627"/>
    <s v="Kanalas 10"/>
    <s v="Kanalas 1"/>
    <s v="240816"/>
    <n v="14.5"/>
    <n v="3.6"/>
    <n v="10.67"/>
    <n v="5.1700000000000017"/>
    <n v="-5.4999999999999982"/>
    <s v="Rerate"/>
    <x v="4"/>
    <x v="6"/>
  </r>
  <r>
    <d v="2020-07-05T00:00:00"/>
    <n v="35376758"/>
    <s v="Kanalas 30"/>
    <s v="Kanalas 30"/>
    <s v="240212"/>
    <n v="15.5"/>
    <n v="9.5"/>
    <n v="23.770000000000003"/>
    <n v="16.170000000000002"/>
    <n v="-7.6000000000000014"/>
    <s v="Rerate"/>
    <x v="4"/>
    <x v="6"/>
  </r>
  <r>
    <d v="2020-07-30T00:00:00"/>
    <n v="43060051"/>
    <s v="Kanalas 1"/>
    <s v="Kanalas 1"/>
    <s v="CC0007"/>
    <n v="3.6"/>
    <n v="15.5"/>
    <n v="-1.2300000000000004"/>
    <n v="8.07"/>
    <n v="9.3000000000000007"/>
    <s v="Upsell"/>
    <x v="0"/>
    <x v="0"/>
  </r>
  <r>
    <d v="2020-07-08T14:28:00"/>
    <n v="20934054"/>
    <s v="Kanalas 50"/>
    <s v="Kanalas 30"/>
    <s v="TM0012"/>
    <n v="14.6"/>
    <n v="9.5"/>
    <n v="23.770000000000003"/>
    <n v="13.070000000000002"/>
    <n v="-10.700000000000001"/>
    <s v="Rerate"/>
    <x v="2"/>
    <x v="0"/>
  </r>
  <r>
    <d v="2020-07-30T00:00:00"/>
    <n v="4693768"/>
    <s v="Kanalas 50"/>
    <s v="Kanalas 50"/>
    <s v="TM0002"/>
    <n v="13.5"/>
    <s v="13"/>
    <n v="18.27"/>
    <n v="14.170000000000002"/>
    <n v="-4.0999999999999979"/>
    <s v="Rerate"/>
    <x v="2"/>
    <x v="0"/>
  </r>
  <r>
    <d v="2020-07-09T11:54:00"/>
    <n v="29705767"/>
    <s v="Kanalas 5"/>
    <s v="Kanalas 30"/>
    <s v="240401"/>
    <n v="0"/>
    <n v="0"/>
    <n v="33.270000000000003"/>
    <n v="15.67"/>
    <n v="-17.600000000000001"/>
    <s v="Rerate"/>
    <x v="4"/>
    <x v="6"/>
  </r>
  <r>
    <d v="2020-07-24T20:43:00"/>
    <n v="45855299"/>
    <s v="Kanalas 20"/>
    <s v="Kanalas 10"/>
    <s v="CC0004"/>
    <n v="12"/>
    <n v="10.5"/>
    <n v="10.77"/>
    <n v="11.670000000000002"/>
    <n v="0.90000000000000213"/>
    <s v="Upsell"/>
    <x v="0"/>
    <x v="0"/>
  </r>
  <r>
    <d v="2020-07-29T20:37:00"/>
    <n v="25905210"/>
    <s v="Kanalas 20"/>
    <s v="Kanalas 1"/>
    <s v="240504"/>
    <n v="11"/>
    <n v="3.6"/>
    <n v="10.67"/>
    <n v="12.670000000000002"/>
    <n v="2.0000000000000018"/>
    <s v="Upsell"/>
    <x v="4"/>
    <x v="6"/>
  </r>
  <r>
    <d v="2020-07-17T00:00:00"/>
    <n v="41888392"/>
    <s v="Kanalas 20"/>
    <s v="Kanalas 20"/>
    <s v="240812"/>
    <n v="14.01"/>
    <n v="12.5"/>
    <n v="12.77"/>
    <n v="9.6600000000000019"/>
    <n v="-3.1099999999999977"/>
    <s v="Rerate"/>
    <x v="4"/>
    <x v="6"/>
  </r>
  <r>
    <d v="2020-07-15T09:23:00"/>
    <n v="41888392"/>
    <s v="Kanalas 20"/>
    <s v="Kanalas 50"/>
    <s v="TM0002"/>
    <n v="12.5"/>
    <n v="13.5"/>
    <n v="17.77"/>
    <n v="11.170000000000002"/>
    <n v="-6.5999999999999979"/>
    <s v="Rerate"/>
    <x v="2"/>
    <x v="0"/>
  </r>
  <r>
    <d v="2020-07-30T00:00:00"/>
    <n v="45492498"/>
    <s v="Kanalas 50"/>
    <s v="Kanalas 50"/>
    <s v="240506"/>
    <n v="13.5"/>
    <n v="10.5"/>
    <n v="20.77"/>
    <n v="14.170000000000002"/>
    <n v="-6.5999999999999979"/>
    <s v="Rerate"/>
    <x v="4"/>
    <x v="6"/>
  </r>
  <r>
    <d v="2020-07-30T00:00:00"/>
    <n v="41373028"/>
    <s v="Kanalas 20"/>
    <s v="Kanalas 20"/>
    <s v="TM0002"/>
    <n v="10"/>
    <n v="6.5"/>
    <n v="18.77"/>
    <n v="13.670000000000002"/>
    <n v="-5.0999999999999979"/>
    <s v="Rerate"/>
    <x v="2"/>
    <x v="0"/>
  </r>
  <r>
    <d v="2020-07-30T00:00:00"/>
    <n v="37673728"/>
    <s v="Kanalas 50"/>
    <s v="Kanalas 50"/>
    <s v="TM0007"/>
    <n v="11.5"/>
    <n v="13.5"/>
    <n v="17.77"/>
    <n v="16.170000000000002"/>
    <n v="-1.5999999999999979"/>
    <s v="Rerate"/>
    <x v="2"/>
    <x v="0"/>
  </r>
  <r>
    <d v="2020-07-24T00:00:00"/>
    <n v="35974138"/>
    <s v="Kanalas 30"/>
    <s v="Kanalas 30"/>
    <s v="CC0004"/>
    <n v="16.510000000000002"/>
    <s v="12"/>
    <n v="21.270000000000003"/>
    <n v="15.16"/>
    <n v="-6.110000000000003"/>
    <s v="Rerate"/>
    <x v="0"/>
    <x v="0"/>
  </r>
  <r>
    <d v="2020-07-11T13:31:00"/>
    <n v="21368317"/>
    <s v="Kanalas 30"/>
    <s v="Kanalas 100"/>
    <s v="240502"/>
    <n v="10"/>
    <n v="12.5"/>
    <n v="18.77"/>
    <n v="21.67"/>
    <n v="2.9000000000000021"/>
    <s v="Upsell"/>
    <x v="4"/>
    <x v="6"/>
  </r>
  <r>
    <d v="2020-07-30T00:00:00"/>
    <n v="11451280"/>
    <s v="Kanalas 5"/>
    <s v="Kanalas 5"/>
    <s v="TM0007"/>
    <n v="8.5"/>
    <n v="9.5"/>
    <n v="8.77"/>
    <n v="7.17"/>
    <n v="-1.5999999999999996"/>
    <s v="Rerate"/>
    <x v="2"/>
    <x v="0"/>
  </r>
  <r>
    <d v="2020-07-09T18:28:00"/>
    <n v="42406535"/>
    <s v="Kanalas 30"/>
    <s v="Kanalas 50"/>
    <s v="CC0007"/>
    <n v="12"/>
    <s v="14"/>
    <n v="17.27"/>
    <n v="19.670000000000002"/>
    <n v="2.4000000000000021"/>
    <s v="Upsell"/>
    <x v="0"/>
    <x v="0"/>
  </r>
  <r>
    <d v="2020-07-09T15:53:00"/>
    <n v="8596504"/>
    <s v="Kanalas 5"/>
    <s v="Kanalas 30"/>
    <s v="TM0013"/>
    <n v="0"/>
    <n v="0"/>
    <n v="33.270000000000003"/>
    <n v="15.67"/>
    <n v="-17.600000000000001"/>
    <s v="Rerate"/>
    <x v="2"/>
    <x v="0"/>
  </r>
  <r>
    <d v="2020-07-03T09:25:00"/>
    <n v="45833122"/>
    <s v="Kanalas 30"/>
    <s v="Kanalas 1"/>
    <s v="CC0006"/>
    <n v="23.5"/>
    <n v="3.6"/>
    <n v="10.67"/>
    <n v="8.1700000000000017"/>
    <n v="-2.4999999999999982"/>
    <s v="Rerate"/>
    <x v="0"/>
    <x v="0"/>
  </r>
  <r>
    <d v="2020-07-06T09:50:00"/>
    <n v="45849932"/>
    <s v="Kanalas 30"/>
    <s v="Kanalas 1"/>
    <s v="240108"/>
    <n v="23.5"/>
    <n v="3.6"/>
    <n v="10.67"/>
    <n v="8.1700000000000017"/>
    <n v="-2.4999999999999982"/>
    <s v="Rerate"/>
    <x v="4"/>
    <x v="6"/>
  </r>
  <r>
    <d v="2020-07-26T20:22:00"/>
    <n v="42977862"/>
    <s v="Kanalas 30"/>
    <s v="Kanalas 20"/>
    <s v="240502"/>
    <n v="11"/>
    <n v="10.5"/>
    <n v="14.77"/>
    <n v="20.67"/>
    <n v="5.9000000000000021"/>
    <s v="Upsell"/>
    <x v="4"/>
    <x v="6"/>
  </r>
  <r>
    <d v="2020-07-30T00:00:00"/>
    <n v="34963704"/>
    <s v="Kanalas 30"/>
    <s v="Kanalas 30"/>
    <s v="240112"/>
    <n v="3.6"/>
    <n v="2.5"/>
    <n v="30.770000000000003"/>
    <n v="28.07"/>
    <n v="-2.7000000000000028"/>
    <s v="Rerate"/>
    <x v="4"/>
    <x v="6"/>
  </r>
  <r>
    <d v="2020-07-30T00:00:00"/>
    <n v="4737117"/>
    <s v="Kanalas 30"/>
    <s v="Kanalas 30"/>
    <s v="240610"/>
    <n v="9.5"/>
    <s v="6"/>
    <n v="27.270000000000003"/>
    <n v="22.17"/>
    <n v="-5.1000000000000014"/>
    <s v="Rerate"/>
    <x v="4"/>
    <x v="6"/>
  </r>
  <r>
    <d v="2020-07-16T16:37:00"/>
    <n v="38064446"/>
    <s v="Kanalas 10"/>
    <s v="Kanalas 5"/>
    <s v="240611"/>
    <n v="11.51"/>
    <n v="8.51"/>
    <n v="9.76"/>
    <n v="8.1600000000000019"/>
    <n v="-1.5999999999999979"/>
    <s v="Rerate"/>
    <x v="4"/>
    <x v="6"/>
  </r>
  <r>
    <d v="2020-07-16T11:31:00"/>
    <n v="12943225"/>
    <s v="Kanalas 5"/>
    <s v="Kanalas 30"/>
    <s v="240103"/>
    <n v="3.6"/>
    <s v="5"/>
    <n v="28.270000000000003"/>
    <n v="12.07"/>
    <n v="-16.200000000000003"/>
    <s v="Rerate"/>
    <x v="4"/>
    <x v="6"/>
  </r>
  <r>
    <d v="2020-07-05T12:57:00"/>
    <n v="12943225"/>
    <s v="Kanalas 30"/>
    <s v="Kanalas 1"/>
    <s v="240103"/>
    <n v="5"/>
    <s v="6"/>
    <n v="8.27"/>
    <n v="26.67"/>
    <n v="18.400000000000002"/>
    <s v="Upsell"/>
    <x v="4"/>
    <x v="6"/>
  </r>
  <r>
    <d v="2020-07-23T20:42:00"/>
    <n v="45853900"/>
    <s v="Kanalas 10"/>
    <s v="Kanalas 1"/>
    <s v="240105"/>
    <n v="14.5"/>
    <n v="3.6"/>
    <n v="10.67"/>
    <n v="5.1700000000000017"/>
    <n v="-5.4999999999999982"/>
    <s v="Rerate"/>
    <x v="4"/>
    <x v="6"/>
  </r>
  <r>
    <d v="2020-07-20T14:21:00"/>
    <n v="4672341"/>
    <s v="Kanalas 5"/>
    <s v="Kanalas 10"/>
    <s v="CC0005"/>
    <n v="8.51"/>
    <n v="10.5"/>
    <n v="10.77"/>
    <n v="7.16"/>
    <n v="-3.6099999999999994"/>
    <s v="Rerate"/>
    <x v="0"/>
    <x v="0"/>
  </r>
  <r>
    <d v="2020-07-20T11:20:00"/>
    <n v="45531873"/>
    <s v="Kanalas 10"/>
    <s v="Kanalas 20"/>
    <s v="TM0007"/>
    <n v="11"/>
    <s v="11"/>
    <n v="14.27"/>
    <n v="8.6700000000000017"/>
    <n v="-5.5999999999999979"/>
    <s v="Rerate"/>
    <x v="2"/>
    <x v="0"/>
  </r>
  <r>
    <d v="2020-07-09T17:08:00"/>
    <n v="45694895"/>
    <s v="Kanalas 20"/>
    <s v="Kanalas 1"/>
    <s v="CC0003"/>
    <n v="12"/>
    <s v="5"/>
    <n v="9.27"/>
    <n v="11.670000000000002"/>
    <n v="2.4000000000000021"/>
    <s v="Upsell"/>
    <x v="0"/>
    <x v="0"/>
  </r>
  <r>
    <d v="2020-07-15T12:10:00"/>
    <n v="42627300"/>
    <s v="Kanalas 20"/>
    <s v="Kanalas 1"/>
    <s v="CC0005"/>
    <n v="11"/>
    <n v="3.6"/>
    <n v="10.67"/>
    <n v="12.670000000000002"/>
    <n v="2.0000000000000018"/>
    <s v="Upsell"/>
    <x v="0"/>
    <x v="0"/>
  </r>
  <r>
    <d v="2020-07-25T00:00:00"/>
    <n v="40664513"/>
    <s v="Kanalas 30"/>
    <s v="Kanalas 30"/>
    <s v="240220"/>
    <n v="16.510000000000002"/>
    <s v="13"/>
    <n v="20.270000000000003"/>
    <n v="15.16"/>
    <n v="-5.110000000000003"/>
    <s v="Rerate"/>
    <x v="4"/>
    <x v="6"/>
  </r>
  <r>
    <d v="2020-07-16T13:50:00"/>
    <n v="34411234"/>
    <s v="Kanalas 50"/>
    <s v="Kanalas 10"/>
    <s v="CC0004"/>
    <n v="13.5"/>
    <n v="3.6"/>
    <n v="17.669999999999998"/>
    <n v="14.170000000000002"/>
    <n v="-3.4999999999999964"/>
    <s v="Rerate"/>
    <x v="0"/>
    <x v="0"/>
  </r>
  <r>
    <d v="2020-07-30T00:00:00"/>
    <n v="4423511"/>
    <s v="Kanalas 5"/>
    <s v="Kanalas 5"/>
    <s v="240604"/>
    <n v="7.6"/>
    <n v="7.6"/>
    <n v="10.67"/>
    <n v="8.07"/>
    <n v="-2.5999999999999996"/>
    <s v="Rerate"/>
    <x v="4"/>
    <x v="6"/>
  </r>
  <r>
    <d v="2020-07-10T00:00:00"/>
    <n v="19987942"/>
    <s v="Kanalas 100"/>
    <s v="Kanalas 100"/>
    <s v="240610"/>
    <n v="12"/>
    <s v="12"/>
    <n v="19.27"/>
    <n v="17.670000000000002"/>
    <n v="-1.5999999999999979"/>
    <s v="Rerate"/>
    <x v="4"/>
    <x v="6"/>
  </r>
  <r>
    <d v="2020-07-25T14:18:00"/>
    <n v="36451004"/>
    <s v="Kanalas 20"/>
    <s v="Kanalas 10"/>
    <s v="CC0003"/>
    <n v="12"/>
    <n v="9.5"/>
    <n v="11.77"/>
    <n v="11.670000000000002"/>
    <n v="-9.9999999999997868E-2"/>
    <s v="Rerate"/>
    <x v="0"/>
    <x v="0"/>
  </r>
  <r>
    <d v="2020-07-29T15:05:00"/>
    <n v="5790685"/>
    <s v="Kanalas 1"/>
    <s v="Kanalas 30"/>
    <s v="240412"/>
    <n v="3.6"/>
    <s v="11"/>
    <n v="22.270000000000003"/>
    <n v="8.07"/>
    <n v="-14.200000000000003"/>
    <s v="Rerate"/>
    <x v="4"/>
    <x v="6"/>
  </r>
  <r>
    <d v="2020-07-31T00:00:00"/>
    <n v="42330631"/>
    <s v="Kanalas 30"/>
    <s v="Kanalas 30"/>
    <s v="240610"/>
    <n v="3.6"/>
    <n v="3.6"/>
    <n v="29.67"/>
    <n v="28.07"/>
    <n v="-1.6000000000000014"/>
    <s v="Rerate"/>
    <x v="4"/>
    <x v="6"/>
  </r>
  <r>
    <d v="2020-07-30T00:00:00"/>
    <n v="14108270"/>
    <s v="Kanalas 5"/>
    <s v="Kanalas 5"/>
    <s v="CC0003"/>
    <n v="6.5"/>
    <s v="10"/>
    <n v="8.27"/>
    <n v="9.17"/>
    <n v="0.90000000000000036"/>
    <s v="Upsell"/>
    <x v="0"/>
    <x v="0"/>
  </r>
  <r>
    <d v="2020-07-31T00:00:00"/>
    <n v="25278153"/>
    <s v="Kanalas 30"/>
    <s v="Kanalas 20"/>
    <s v="CC0007"/>
    <n v="12"/>
    <n v="10.5"/>
    <n v="14.77"/>
    <n v="19.670000000000002"/>
    <n v="4.9000000000000021"/>
    <s v="Upsell"/>
    <x v="0"/>
    <x v="0"/>
  </r>
  <r>
    <d v="2020-07-01T12:59:00"/>
    <n v="45466116"/>
    <s v="Kanalas 10"/>
    <s v="Kanalas 20"/>
    <s v="240220"/>
    <n v="14.5"/>
    <n v="11.5"/>
    <n v="13.77"/>
    <n v="5.1700000000000017"/>
    <n v="-8.5999999999999979"/>
    <s v="Rerate"/>
    <x v="4"/>
    <x v="6"/>
  </r>
  <r>
    <d v="2020-07-10T11:38:00"/>
    <n v="45848448"/>
    <s v="Kanalas 1"/>
    <s v="Kanalas 1"/>
    <s v="240108"/>
    <n v="7"/>
    <n v="3.6"/>
    <n v="10.67"/>
    <n v="4.67"/>
    <n v="-6"/>
    <s v="Rerate"/>
    <x v="4"/>
    <x v="6"/>
  </r>
  <r>
    <d v="2020-07-30T00:00:00"/>
    <n v="20317847"/>
    <s v="Kanalas 50"/>
    <s v="Kanalas 50"/>
    <s v="TM0012"/>
    <n v="13.5"/>
    <s v="12"/>
    <n v="19.27"/>
    <n v="14.170000000000002"/>
    <n v="-5.0999999999999979"/>
    <s v="Rerate"/>
    <x v="2"/>
    <x v="0"/>
  </r>
  <r>
    <d v="2020-07-30T00:00:00"/>
    <n v="25168588"/>
    <s v="Kanalas 10"/>
    <s v="Kanalas 10"/>
    <s v="240401"/>
    <n v="11"/>
    <n v="0"/>
    <n v="21.27"/>
    <n v="8.6700000000000017"/>
    <n v="-12.599999999999998"/>
    <s v="Rerate"/>
    <x v="4"/>
    <x v="6"/>
  </r>
  <r>
    <d v="2020-07-03T09:27:00"/>
    <n v="45830204"/>
    <s v="Kanalas 5"/>
    <s v="Kanalas 1"/>
    <s v="CC0006"/>
    <n v="8.5"/>
    <s v="5"/>
    <n v="9.27"/>
    <n v="7.17"/>
    <n v="-2.0999999999999996"/>
    <s v="Rerate"/>
    <x v="0"/>
    <x v="0"/>
  </r>
  <r>
    <d v="2020-07-12T18:33:00"/>
    <n v="45899973"/>
    <s v="Kanalas 1"/>
    <s v="Kanalas 1"/>
    <s v="240401"/>
    <n v="7.6"/>
    <n v="3.6"/>
    <n v="10.67"/>
    <n v="4.07"/>
    <n v="-6.6"/>
    <s v="Rerate"/>
    <x v="4"/>
    <x v="6"/>
  </r>
  <r>
    <d v="2020-07-16T14:16:00"/>
    <n v="45894331"/>
    <s v="Kanalas 20"/>
    <s v="Kanalas 1"/>
    <s v="240218"/>
    <n v="11"/>
    <n v="3.6"/>
    <n v="10.67"/>
    <n v="12.670000000000002"/>
    <n v="2.0000000000000018"/>
    <s v="Upsell"/>
    <x v="4"/>
    <x v="6"/>
  </r>
  <r>
    <d v="2020-07-31T00:00:00"/>
    <n v="40342374"/>
    <s v="Kanalas 30"/>
    <s v="Kanalas 30"/>
    <s v="CC0007"/>
    <n v="16.5"/>
    <s v="11"/>
    <n v="22.270000000000003"/>
    <n v="15.170000000000002"/>
    <n v="-7.1000000000000014"/>
    <s v="Rerate"/>
    <x v="0"/>
    <x v="0"/>
  </r>
  <r>
    <d v="2020-07-30T00:00:00"/>
    <n v="4380297"/>
    <s v="Kanalas 30"/>
    <s v="Kanalas 30"/>
    <s v="TM0002"/>
    <n v="9.5"/>
    <s v="13"/>
    <n v="20.270000000000003"/>
    <n v="22.17"/>
    <n v="1.8999999999999986"/>
    <s v="Upsell"/>
    <x v="2"/>
    <x v="0"/>
  </r>
  <r>
    <d v="2020-07-30T00:00:00"/>
    <n v="35096521"/>
    <s v="Kanalas 30"/>
    <s v="Kanalas 30"/>
    <s v="CC0005"/>
    <n v="8.5"/>
    <n v="15.5"/>
    <n v="17.770000000000003"/>
    <n v="23.17"/>
    <n v="5.3999999999999986"/>
    <s v="Upsell"/>
    <x v="0"/>
    <x v="0"/>
  </r>
  <r>
    <d v="2020-07-23T10:41:00"/>
    <n v="42439575"/>
    <s v="Kanalas 20"/>
    <s v="Kanalas 1"/>
    <s v="240216"/>
    <n v="11"/>
    <n v="3.6"/>
    <n v="10.67"/>
    <n v="12.670000000000002"/>
    <n v="2.0000000000000018"/>
    <s v="Upsell"/>
    <x v="4"/>
    <x v="6"/>
  </r>
  <r>
    <d v="2020-07-31T00:00:00"/>
    <n v="34126700"/>
    <s v="Kanalas 1"/>
    <s v="Kanalas 1"/>
    <s v="240608"/>
    <n v="6.5"/>
    <n v="3.6"/>
    <n v="10.67"/>
    <n v="5.17"/>
    <n v="-5.5"/>
    <s v="Rerate"/>
    <x v="4"/>
    <x v="6"/>
  </r>
  <r>
    <d v="2020-07-22T09:24:00"/>
    <n v="25930703"/>
    <s v="Kanalas 50"/>
    <s v="Kanalas 20"/>
    <s v="240809"/>
    <n v="13.5"/>
    <s v="11"/>
    <n v="14.27"/>
    <n v="14.170000000000002"/>
    <n v="-9.9999999999997868E-2"/>
    <s v="Rerate"/>
    <x v="4"/>
    <x v="6"/>
  </r>
  <r>
    <d v="2020-07-16T14:31:00"/>
    <n v="25930703"/>
    <s v="Kanalas 20"/>
    <s v="Kanalas 5"/>
    <s v="240809"/>
    <n v="11"/>
    <n v="3.6"/>
    <n v="14.67"/>
    <n v="12.670000000000002"/>
    <n v="-1.9999999999999982"/>
    <s v="Rerate"/>
    <x v="4"/>
    <x v="6"/>
  </r>
  <r>
    <d v="2020-07-30T00:00:00"/>
    <n v="40216084"/>
    <s v="Kanalas 100"/>
    <s v="Kanalas 100"/>
    <s v="TM0007"/>
    <n v="12"/>
    <s v="8"/>
    <n v="23.27"/>
    <n v="17.670000000000002"/>
    <n v="-5.5999999999999979"/>
    <s v="Rerate"/>
    <x v="2"/>
    <x v="0"/>
  </r>
  <r>
    <d v="2020-07-30T00:00:00"/>
    <n v="42508416"/>
    <s v="Kanalas 30"/>
    <s v="Kanalas 30"/>
    <s v="TM0002"/>
    <n v="11"/>
    <n v="15.5"/>
    <n v="17.770000000000003"/>
    <n v="20.67"/>
    <n v="2.8999999999999986"/>
    <s v="Upsell"/>
    <x v="2"/>
    <x v="0"/>
  </r>
  <r>
    <d v="2020-07-30T00:00:00"/>
    <n v="4491437"/>
    <s v="Kanalas 30"/>
    <s v="Kanalas 30"/>
    <s v="TM0007"/>
    <n v="6"/>
    <s v="5"/>
    <n v="28.270000000000003"/>
    <n v="25.67"/>
    <n v="-2.6000000000000014"/>
    <s v="Rerate"/>
    <x v="2"/>
    <x v="0"/>
  </r>
  <r>
    <d v="2020-07-16T10:24:00"/>
    <n v="45914558"/>
    <s v="Kanalas 10"/>
    <s v="Kanalas 1"/>
    <s v="240816"/>
    <n v="14.5"/>
    <n v="3.6"/>
    <n v="10.67"/>
    <n v="5.1700000000000017"/>
    <n v="-5.4999999999999982"/>
    <s v="Rerate"/>
    <x v="4"/>
    <x v="6"/>
  </r>
  <r>
    <d v="2020-07-04T20:02:00"/>
    <n v="45790121"/>
    <s v="Kanalas 30"/>
    <s v="Kanalas 10"/>
    <s v="240401"/>
    <n v="23.5"/>
    <s v="5"/>
    <n v="16.27"/>
    <n v="8.1700000000000017"/>
    <n v="-8.0999999999999979"/>
    <s v="Rerate"/>
    <x v="4"/>
    <x v="6"/>
  </r>
  <r>
    <d v="2020-07-30T00:00:00"/>
    <n v="40711461"/>
    <s v="Kanalas 50"/>
    <s v="Kanalas 50"/>
    <s v="TM0002"/>
    <n v="13.5"/>
    <n v="13.5"/>
    <n v="17.77"/>
    <n v="14.170000000000002"/>
    <n v="-3.5999999999999979"/>
    <s v="Rerate"/>
    <x v="2"/>
    <x v="0"/>
  </r>
  <r>
    <d v="2020-07-30T00:00:00"/>
    <n v="4405638"/>
    <s v="Kanalas 10"/>
    <s v="Kanalas 10"/>
    <s v="CC0005"/>
    <n v="10.5"/>
    <n v="0"/>
    <n v="21.27"/>
    <n v="9.1700000000000017"/>
    <n v="-12.099999999999998"/>
    <s v="Rerate"/>
    <x v="0"/>
    <x v="0"/>
  </r>
  <r>
    <d v="2020-07-16T14:22:00"/>
    <n v="45852993"/>
    <s v="Kanalas 50"/>
    <s v="Kanalas 20"/>
    <s v="CC0003"/>
    <n v="0"/>
    <n v="0"/>
    <n v="25.27"/>
    <n v="27.67"/>
    <n v="2.4000000000000021"/>
    <s v="Upsell"/>
    <x v="0"/>
    <x v="0"/>
  </r>
  <r>
    <d v="2020-07-30T00:00:00"/>
    <n v="9469149"/>
    <s v="Kanalas 50"/>
    <s v="Kanalas 50"/>
    <s v="CC0007"/>
    <n v="12.5"/>
    <n v="4.0942999999999996"/>
    <n v="27.175699999999999"/>
    <n v="15.170000000000002"/>
    <n v="-12.005699999999997"/>
    <s v="Rerate"/>
    <x v="0"/>
    <x v="0"/>
  </r>
  <r>
    <d v="2020-07-30T00:00:00"/>
    <n v="18587952"/>
    <s v="Kanalas 1"/>
    <s v="Kanalas 1"/>
    <s v="240504"/>
    <n v="0"/>
    <n v="0"/>
    <n v="14.27"/>
    <n v="11.67"/>
    <n v="-2.5999999999999996"/>
    <s v="Rerate"/>
    <x v="4"/>
    <x v="6"/>
  </r>
  <r>
    <d v="2020-07-26T17:16:00"/>
    <n v="4533493"/>
    <s v="Kanalas 1"/>
    <s v="Kanalas 10"/>
    <s v="240401"/>
    <n v="7.6"/>
    <n v="10.5"/>
    <n v="10.77"/>
    <n v="4.07"/>
    <n v="-6.6999999999999993"/>
    <s v="Rerate"/>
    <x v="4"/>
    <x v="6"/>
  </r>
  <r>
    <d v="2020-07-08T12:38:00"/>
    <n v="37004093"/>
    <s v="Kanalas 20"/>
    <s v="Kanalas 30"/>
    <s v="CC0003"/>
    <n v="12.5"/>
    <s v="12"/>
    <n v="21.270000000000003"/>
    <n v="11.170000000000002"/>
    <n v="-10.100000000000001"/>
    <s v="Rerate"/>
    <x v="0"/>
    <x v="0"/>
  </r>
  <r>
    <d v="2020-07-28T13:31:00"/>
    <n v="38845495"/>
    <s v="Kanalas 20"/>
    <s v="Kanalas 10"/>
    <s v="CC0003"/>
    <n v="12"/>
    <n v="10.5"/>
    <n v="10.77"/>
    <n v="11.670000000000002"/>
    <n v="0.90000000000000213"/>
    <s v="Upsell"/>
    <x v="0"/>
    <x v="0"/>
  </r>
  <r>
    <d v="2020-07-05T09:23:00"/>
    <n v="4531637"/>
    <s v="Kanalas 10"/>
    <s v="Kanalas 20"/>
    <s v="TM0007"/>
    <n v="11"/>
    <n v="10.5"/>
    <n v="14.77"/>
    <n v="8.6700000000000017"/>
    <n v="-6.0999999999999979"/>
    <s v="Rerate"/>
    <x v="2"/>
    <x v="0"/>
  </r>
  <r>
    <d v="2020-07-26T17:16:00"/>
    <n v="4533493"/>
    <s v="Kanalas 1"/>
    <s v="Kanalas 10"/>
    <s v="240401"/>
    <n v="7.6"/>
    <n v="10.5"/>
    <n v="10.77"/>
    <n v="4.07"/>
    <n v="-6.6999999999999993"/>
    <s v="Rerate"/>
    <x v="4"/>
    <x v="6"/>
  </r>
  <r>
    <d v="2020-07-30T00:00:00"/>
    <n v="45853875"/>
    <s v="Kanalas 20"/>
    <s v="Kanalas 20"/>
    <s v="CC0005"/>
    <n v="11"/>
    <n v="10.5"/>
    <n v="14.77"/>
    <n v="12.670000000000002"/>
    <n v="-2.0999999999999979"/>
    <s v="Rerate"/>
    <x v="0"/>
    <x v="0"/>
  </r>
  <r>
    <d v="2020-07-05T10:49:00"/>
    <n v="4628871"/>
    <s v="Kanalas 20"/>
    <s v="Kanalas 10"/>
    <s v="CC0003"/>
    <n v="12"/>
    <n v="9.5"/>
    <n v="11.77"/>
    <n v="11.670000000000002"/>
    <n v="-9.9999999999997868E-2"/>
    <s v="Rerate"/>
    <x v="0"/>
    <x v="0"/>
  </r>
  <r>
    <d v="2020-07-04T11:12:00"/>
    <n v="42675916"/>
    <s v="Kanalas 5"/>
    <s v="Kanalas 1"/>
    <s v="240812"/>
    <n v="8.51"/>
    <n v="5.5"/>
    <n v="8.77"/>
    <n v="7.16"/>
    <n v="-1.6099999999999994"/>
    <s v="Rerate"/>
    <x v="4"/>
    <x v="6"/>
  </r>
  <r>
    <d v="2020-07-30T00:00:00"/>
    <n v="34640668"/>
    <s v="Kanalas 50"/>
    <s v="Kanalas 50"/>
    <s v="CC0004"/>
    <n v="14.6"/>
    <s v="11"/>
    <n v="20.27"/>
    <n v="13.070000000000002"/>
    <n v="-7.1999999999999975"/>
    <s v="Rerate"/>
    <x v="0"/>
    <x v="0"/>
  </r>
  <r>
    <d v="2020-07-29T09:21:00"/>
    <n v="45903105"/>
    <s v="Kanalas 5"/>
    <s v="Kanalas 1"/>
    <s v="CC0005"/>
    <n v="7.5"/>
    <n v="3.6"/>
    <n v="10.67"/>
    <n v="8.17"/>
    <n v="-2.5"/>
    <s v="Rerate"/>
    <x v="0"/>
    <x v="0"/>
  </r>
  <r>
    <d v="2020-07-30T00:00:00"/>
    <n v="42781302"/>
    <s v="Kanalas 50"/>
    <s v="Kanalas 50"/>
    <s v="TM0002"/>
    <n v="12.5"/>
    <n v="13.5"/>
    <n v="17.77"/>
    <n v="15.170000000000002"/>
    <n v="-2.5999999999999979"/>
    <s v="Rerate"/>
    <x v="2"/>
    <x v="0"/>
  </r>
  <r>
    <d v="2020-07-30T00:00:00"/>
    <n v="42114555"/>
    <s v="Kanalas 30"/>
    <s v="Kanalas 30"/>
    <s v="240608"/>
    <n v="23.5"/>
    <n v="10.5"/>
    <n v="22.770000000000003"/>
    <n v="8.1700000000000017"/>
    <n v="-14.600000000000001"/>
    <s v="Rerate"/>
    <x v="4"/>
    <x v="6"/>
  </r>
  <r>
    <d v="2020-07-30T00:00:00"/>
    <n v="4883587"/>
    <s v="Kanalas 30"/>
    <s v="Kanalas 30"/>
    <s v="TM0013"/>
    <n v="6"/>
    <s v="13"/>
    <n v="20.270000000000003"/>
    <n v="25.67"/>
    <n v="5.3999999999999986"/>
    <s v="Upsell"/>
    <x v="2"/>
    <x v="0"/>
  </r>
  <r>
    <d v="2020-07-30T00:00:00"/>
    <n v="11476625"/>
    <s v="Kanalas 5"/>
    <s v="Kanalas 5"/>
    <s v="240704"/>
    <n v="7.6"/>
    <n v="7.6"/>
    <n v="10.67"/>
    <n v="8.07"/>
    <n v="-2.5999999999999996"/>
    <s v="Rerate"/>
    <x v="4"/>
    <x v="6"/>
  </r>
  <r>
    <d v="2020-07-30T00:00:00"/>
    <n v="42172669"/>
    <s v="Kanalas 20"/>
    <s v="Kanalas 20"/>
    <s v="TM0007"/>
    <n v="11"/>
    <n v="1.5"/>
    <n v="23.77"/>
    <n v="12.670000000000002"/>
    <n v="-11.099999999999998"/>
    <s v="Rerate"/>
    <x v="2"/>
    <x v="0"/>
  </r>
  <r>
    <d v="2020-07-29T14:32:00"/>
    <n v="43409113"/>
    <s v="Kanalas 20"/>
    <s v="Kanalas 1"/>
    <s v="CC0006"/>
    <n v="11"/>
    <n v="3.6"/>
    <n v="10.67"/>
    <n v="12.670000000000002"/>
    <n v="2.0000000000000018"/>
    <s v="Upsell"/>
    <x v="0"/>
    <x v="0"/>
  </r>
  <r>
    <d v="2020-07-03T14:30:00"/>
    <n v="4558861"/>
    <s v="Kanalas 5"/>
    <s v="Kanalas 1"/>
    <s v="1E0148"/>
    <n v="9.01"/>
    <s v="5"/>
    <n v="9.27"/>
    <n v="6.66"/>
    <n v="-2.6099999999999994"/>
    <s v="Rerate"/>
    <x v="2"/>
    <x v="0"/>
  </r>
  <r>
    <d v="2020-07-09T15:40:00"/>
    <n v="4681824"/>
    <s v="Kanalas 30"/>
    <s v="Kanalas 1"/>
    <s v="CC0003"/>
    <n v="12"/>
    <n v="3.6"/>
    <n v="10.67"/>
    <n v="19.670000000000002"/>
    <n v="9.0000000000000018"/>
    <s v="Upsell"/>
    <x v="0"/>
    <x v="0"/>
  </r>
  <r>
    <d v="2020-07-30T00:00:00"/>
    <n v="42659180"/>
    <s v="Kanalas 5"/>
    <s v="Kanalas 5"/>
    <s v="TM0013"/>
    <n v="8.51"/>
    <s v="11"/>
    <n v="7.27"/>
    <n v="7.16"/>
    <n v="-0.10999999999999943"/>
    <s v="Rerate"/>
    <x v="2"/>
    <x v="0"/>
  </r>
  <r>
    <d v="2020-07-10T00:00:00"/>
    <n v="45848448"/>
    <s v="Kanalas 10"/>
    <s v="Kanalas 10"/>
    <s v="240108"/>
    <n v="14.5"/>
    <n v="10.5"/>
    <n v="10.77"/>
    <n v="5.1700000000000017"/>
    <n v="-5.5999999999999979"/>
    <s v="Rerate"/>
    <x v="4"/>
    <x v="6"/>
  </r>
  <r>
    <d v="2020-07-20T11:21:00"/>
    <n v="39941009"/>
    <s v="Kanalas 100"/>
    <s v="Kanalas 20"/>
    <s v="240814"/>
    <n v="12"/>
    <n v="11.5"/>
    <n v="13.77"/>
    <n v="17.670000000000002"/>
    <n v="3.9000000000000021"/>
    <s v="Upsell"/>
    <x v="4"/>
    <x v="6"/>
  </r>
  <r>
    <d v="2020-07-20T11:01:00"/>
    <n v="8297130"/>
    <s v="Kanalas 1"/>
    <s v="Kanalas 5"/>
    <s v="240613"/>
    <n v="5.51"/>
    <s v="8"/>
    <n v="10.27"/>
    <n v="6.16"/>
    <n v="-4.1099999999999994"/>
    <s v="Rerate"/>
    <x v="4"/>
    <x v="6"/>
  </r>
  <r>
    <d v="2020-07-23T11:45:00"/>
    <n v="45942933"/>
    <s v="Kanalas 10"/>
    <s v="Kanalas 1"/>
    <s v="240812"/>
    <n v="14.5"/>
    <n v="3.6"/>
    <n v="10.67"/>
    <n v="5.1700000000000017"/>
    <n v="-5.4999999999999982"/>
    <s v="Rerate"/>
    <x v="4"/>
    <x v="6"/>
  </r>
  <r>
    <d v="2020-07-30T00:00:00"/>
    <n v="42172669"/>
    <s v="Kanalas 20"/>
    <s v="Kanalas 20"/>
    <s v="TM0007"/>
    <n v="11"/>
    <s v="13"/>
    <n v="12.27"/>
    <n v="12.670000000000002"/>
    <n v="0.40000000000000213"/>
    <s v="Upsell"/>
    <x v="2"/>
    <x v="0"/>
  </r>
  <r>
    <d v="2020-07-11T09:59:00"/>
    <n v="45849932"/>
    <s v="Kanalas 30"/>
    <s v="Kanalas 1"/>
    <s v="240108"/>
    <n v="23.5"/>
    <n v="3.6"/>
    <n v="10.67"/>
    <n v="8.1700000000000017"/>
    <n v="-2.4999999999999982"/>
    <s v="Rerate"/>
    <x v="4"/>
    <x v="6"/>
  </r>
  <r>
    <d v="2020-07-30T00:00:00"/>
    <n v="8894397"/>
    <s v="Kanalas 5"/>
    <s v="Kanalas 5"/>
    <s v="CC0007"/>
    <n v="8.51"/>
    <n v="0"/>
    <n v="18.27"/>
    <n v="7.16"/>
    <n v="-11.11"/>
    <s v="Rerate"/>
    <x v="0"/>
    <x v="0"/>
  </r>
  <r>
    <d v="2020-07-04T00:00:00"/>
    <n v="15778045"/>
    <s v="Kanalas 10"/>
    <s v="Kanalas 10"/>
    <s v="CC0004"/>
    <n v="10.5"/>
    <n v="10.5"/>
    <n v="10.77"/>
    <n v="9.1700000000000017"/>
    <n v="-1.5999999999999979"/>
    <s v="Rerate"/>
    <x v="0"/>
    <x v="0"/>
  </r>
  <r>
    <d v="2020-07-29T11:30:00"/>
    <n v="45894623"/>
    <s v="Kanalas 20"/>
    <s v="Kanalas 1"/>
    <s v="CC0005"/>
    <n v="12"/>
    <n v="3.6"/>
    <n v="10.67"/>
    <n v="11.670000000000002"/>
    <n v="1.0000000000000018"/>
    <s v="Upsell"/>
    <x v="0"/>
    <x v="0"/>
  </r>
  <r>
    <d v="2020-07-31T00:00:00"/>
    <n v="29862955"/>
    <s v="Kanalas 10"/>
    <s v="Kanalas 50"/>
    <s v="240812"/>
    <n v="11.51"/>
    <n v="12.5"/>
    <n v="18.77"/>
    <n v="8.1600000000000019"/>
    <n v="-10.609999999999998"/>
    <s v="Rerate"/>
    <x v="4"/>
    <x v="6"/>
  </r>
  <r>
    <d v="2020-07-29T16:52:00"/>
    <n v="4844817"/>
    <s v="Kanalas 30"/>
    <s v="Kanalas 100"/>
    <s v="CC0005"/>
    <n v="8.5"/>
    <n v="11.5"/>
    <n v="19.77"/>
    <n v="23.17"/>
    <n v="3.4000000000000021"/>
    <s v="Upsell"/>
    <x v="0"/>
    <x v="0"/>
  </r>
  <r>
    <d v="2020-07-23T11:22:00"/>
    <n v="39701668"/>
    <s v="Kanalas 30"/>
    <s v="Kanalas 100"/>
    <s v="CC0006"/>
    <n v="12"/>
    <n v="11.5"/>
    <n v="19.77"/>
    <n v="19.670000000000002"/>
    <n v="-9.9999999999997868E-2"/>
    <s v="Rerate"/>
    <x v="0"/>
    <x v="0"/>
  </r>
  <r>
    <d v="2020-07-22T17:13:00"/>
    <n v="42388105"/>
    <s v="Kanalas 1"/>
    <s v="Kanalas 1"/>
    <s v="240105"/>
    <n v="7"/>
    <n v="3.6"/>
    <n v="10.67"/>
    <n v="4.67"/>
    <n v="-6"/>
    <s v="Rerate"/>
    <x v="4"/>
    <x v="6"/>
  </r>
  <r>
    <d v="2020-07-02T17:05:00"/>
    <n v="45759915"/>
    <s v="Kanalas 20"/>
    <s v="Kanalas 1"/>
    <s v="CC0007"/>
    <n v="11.5"/>
    <n v="3.6"/>
    <n v="10.67"/>
    <n v="12.170000000000002"/>
    <n v="1.5000000000000018"/>
    <s v="Upsell"/>
    <x v="0"/>
    <x v="0"/>
  </r>
  <r>
    <d v="2020-07-30T00:00:00"/>
    <n v="11345994"/>
    <s v="Kanalas 100"/>
    <s v="Kanalas 100"/>
    <s v="240602"/>
    <n v="12"/>
    <s v="11"/>
    <n v="20.27"/>
    <n v="17.670000000000002"/>
    <n v="-2.5999999999999979"/>
    <s v="Rerate"/>
    <x v="4"/>
    <x v="6"/>
  </r>
  <r>
    <d v="2020-07-30T00:00:00"/>
    <n v="19071153"/>
    <s v="Kanalas 50"/>
    <s v="Kanalas 50"/>
    <s v="240802"/>
    <n v="12.5"/>
    <n v="12.5"/>
    <n v="18.77"/>
    <n v="15.170000000000002"/>
    <n v="-3.5999999999999979"/>
    <s v="Rerate"/>
    <x v="4"/>
    <x v="6"/>
  </r>
  <r>
    <d v="2020-07-23T00:00:00"/>
    <n v="39671761"/>
    <s v="Kanalas 30"/>
    <s v="Kanalas 30"/>
    <s v="240605"/>
    <n v="16.510000000000002"/>
    <s v="12"/>
    <n v="21.270000000000003"/>
    <n v="15.16"/>
    <n v="-6.110000000000003"/>
    <s v="Rerate"/>
    <x v="4"/>
    <x v="6"/>
  </r>
  <r>
    <d v="2020-07-30T00:00:00"/>
    <n v="39083622"/>
    <s v="Kanalas 50"/>
    <s v="Kanalas 50"/>
    <s v="240812"/>
    <n v="14"/>
    <s v="14"/>
    <n v="17.27"/>
    <n v="13.670000000000002"/>
    <n v="-3.5999999999999979"/>
    <s v="Rerate"/>
    <x v="4"/>
    <x v="6"/>
  </r>
  <r>
    <d v="2020-07-30T00:00:00"/>
    <n v="24783692"/>
    <s v="Kanalas 10"/>
    <s v="Kanalas 10"/>
    <s v="240218"/>
    <n v="9.5"/>
    <n v="0"/>
    <n v="21.27"/>
    <n v="10.170000000000002"/>
    <n v="-11.099999999999998"/>
    <s v="Rerate"/>
    <x v="4"/>
    <x v="6"/>
  </r>
  <r>
    <d v="2020-07-08T10:48:00"/>
    <n v="17882444"/>
    <s v="Kanalas 20"/>
    <s v="Kanalas 100"/>
    <s v="TM0012"/>
    <n v="12.5"/>
    <s v="13"/>
    <n v="18.27"/>
    <n v="11.170000000000002"/>
    <n v="-7.0999999999999979"/>
    <s v="Rerate"/>
    <x v="2"/>
    <x v="0"/>
  </r>
  <r>
    <d v="2020-07-15T18:22:00"/>
    <n v="45911414"/>
    <s v="Kanalas 5"/>
    <s v="Kanalas 1"/>
    <s v="240502"/>
    <n v="3.6"/>
    <n v="3.6"/>
    <n v="10.67"/>
    <n v="12.07"/>
    <n v="1.4000000000000004"/>
    <s v="Upsell"/>
    <x v="4"/>
    <x v="6"/>
  </r>
  <r>
    <d v="2020-07-30T00:00:00"/>
    <n v="42258962"/>
    <s v="Kanalas 10"/>
    <s v="Kanalas 10"/>
    <s v="TM0013"/>
    <n v="10.5"/>
    <s v="13"/>
    <n v="8.27"/>
    <n v="9.1700000000000017"/>
    <n v="0.90000000000000213"/>
    <s v="Upsell"/>
    <x v="2"/>
    <x v="0"/>
  </r>
  <r>
    <d v="2020-07-09T12:04:00"/>
    <n v="42331268"/>
    <s v="Kanalas 20"/>
    <s v="Kanalas 100"/>
    <s v="TM0002"/>
    <n v="12.5"/>
    <s v="12"/>
    <n v="19.27"/>
    <n v="11.170000000000002"/>
    <n v="-8.0999999999999979"/>
    <s v="Rerate"/>
    <x v="2"/>
    <x v="0"/>
  </r>
  <r>
    <d v="2020-07-30T00:00:00"/>
    <n v="42494382"/>
    <s v="Kanalas 50"/>
    <s v="Kanalas 50"/>
    <s v="TM0013"/>
    <n v="13.5"/>
    <n v="13.5"/>
    <n v="17.77"/>
    <n v="14.170000000000002"/>
    <n v="-3.5999999999999979"/>
    <s v="Rerate"/>
    <x v="2"/>
    <x v="0"/>
  </r>
  <r>
    <d v="2020-07-31T00:00:00"/>
    <n v="30701411"/>
    <s v="Kanalas 5"/>
    <s v="Kanalas 1"/>
    <s v="240108"/>
    <n v="7.5"/>
    <n v="3.6"/>
    <n v="10.67"/>
    <n v="8.17"/>
    <n v="-2.5"/>
    <s v="Rerate"/>
    <x v="4"/>
    <x v="6"/>
  </r>
  <r>
    <d v="2020-07-30T00:00:00"/>
    <n v="19268726"/>
    <s v="Kanalas 30"/>
    <s v="Kanalas 30"/>
    <s v="TM0013"/>
    <n v="6"/>
    <s v="5"/>
    <n v="28.270000000000003"/>
    <n v="25.67"/>
    <n v="-2.6000000000000014"/>
    <s v="Rerate"/>
    <x v="2"/>
    <x v="0"/>
  </r>
  <r>
    <d v="2020-07-30T00:00:00"/>
    <n v="42524373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30T00:00:00"/>
    <n v="42775865"/>
    <s v="Kanalas 20"/>
    <s v="Kanalas 20"/>
    <s v="TM0002"/>
    <n v="11"/>
    <n v="13.5"/>
    <n v="11.77"/>
    <n v="12.670000000000002"/>
    <n v="0.90000000000000213"/>
    <s v="Upsell"/>
    <x v="2"/>
    <x v="0"/>
  </r>
  <r>
    <d v="2020-07-30T00:00:00"/>
    <n v="42739961"/>
    <s v="Kanalas 50"/>
    <s v="Kanalas 50"/>
    <s v="TM0007"/>
    <n v="12.5"/>
    <n v="13.5"/>
    <n v="17.77"/>
    <n v="15.170000000000002"/>
    <n v="-2.5999999999999979"/>
    <s v="Rerate"/>
    <x v="2"/>
    <x v="0"/>
  </r>
  <r>
    <d v="2020-07-23T10:10:00"/>
    <n v="45710150"/>
    <s v="Kanalas 20"/>
    <s v="Kanalas 1"/>
    <s v="240816"/>
    <n v="10"/>
    <n v="3.6"/>
    <n v="10.67"/>
    <n v="13.670000000000002"/>
    <n v="3.0000000000000018"/>
    <s v="Upsell"/>
    <x v="4"/>
    <x v="6"/>
  </r>
  <r>
    <d v="2020-07-30T00:00:00"/>
    <n v="42114106"/>
    <s v="Kanalas 30"/>
    <s v="Kanalas 30"/>
    <s v="TM0002"/>
    <n v="11"/>
    <s v="13"/>
    <n v="20.270000000000003"/>
    <n v="20.67"/>
    <n v="0.39999999999999858"/>
    <s v="Upsell"/>
    <x v="2"/>
    <x v="0"/>
  </r>
  <r>
    <d v="2020-07-30T00:00:00"/>
    <n v="18509120"/>
    <s v="Kanalas 30"/>
    <s v="Kanalas 30"/>
    <s v="240809"/>
    <n v="9.5"/>
    <n v="12.5"/>
    <n v="20.770000000000003"/>
    <n v="22.17"/>
    <n v="1.3999999999999986"/>
    <s v="Upsell"/>
    <x v="4"/>
    <x v="6"/>
  </r>
  <r>
    <d v="2020-07-09T17:42:00"/>
    <n v="42946971"/>
    <s v="Kanalas 1"/>
    <s v="Kanalas 50"/>
    <s v="CC0006"/>
    <n v="3.6"/>
    <n v="12.5"/>
    <n v="18.77"/>
    <n v="8.07"/>
    <n v="-10.7"/>
    <s v="Rerate"/>
    <x v="0"/>
    <x v="0"/>
  </r>
  <r>
    <d v="2020-07-30T00:00:00"/>
    <n v="41096892"/>
    <s v="Kanalas 20"/>
    <s v="Kanalas 20"/>
    <s v="240506"/>
    <n v="10"/>
    <n v="9.5"/>
    <n v="15.77"/>
    <n v="13.670000000000002"/>
    <n v="-2.0999999999999979"/>
    <s v="Rerate"/>
    <x v="4"/>
    <x v="6"/>
  </r>
  <r>
    <d v="2020-07-30T00:00:00"/>
    <n v="6669782"/>
    <s v="Kanalas 10"/>
    <s v="Kanalas 10"/>
    <s v="CC0004"/>
    <n v="11.51"/>
    <s v="10"/>
    <n v="11.27"/>
    <n v="8.1600000000000019"/>
    <n v="-3.1099999999999977"/>
    <s v="Rerate"/>
    <x v="0"/>
    <x v="0"/>
  </r>
  <r>
    <d v="2020-07-30T00:00:00"/>
    <n v="4549594"/>
    <s v="Kanalas 30"/>
    <s v="Kanalas 30"/>
    <s v="TM0012"/>
    <n v="12"/>
    <n v="15.5"/>
    <n v="17.770000000000003"/>
    <n v="19.670000000000002"/>
    <n v="1.8999999999999986"/>
    <s v="Upsell"/>
    <x v="2"/>
    <x v="0"/>
  </r>
  <r>
    <d v="2020-07-01T18:39:00"/>
    <n v="45789929"/>
    <s v="Kanalas 1"/>
    <s v="Kanalas 1"/>
    <s v="240401"/>
    <n v="7"/>
    <n v="3.6"/>
    <n v="10.67"/>
    <n v="4.67"/>
    <n v="-6"/>
    <s v="Rerate"/>
    <x v="4"/>
    <x v="6"/>
  </r>
  <r>
    <d v="2020-07-29T15:10:00"/>
    <n v="42721566"/>
    <s v="Kanalas 30"/>
    <s v="Kanalas 20"/>
    <s v="240812"/>
    <n v="23.5"/>
    <n v="12.5"/>
    <n v="12.77"/>
    <n v="8.1700000000000017"/>
    <n v="-4.5999999999999979"/>
    <s v="Rerate"/>
    <x v="4"/>
    <x v="6"/>
  </r>
  <r>
    <d v="2020-07-30T00:00:00"/>
    <n v="42753444"/>
    <s v="Kanalas 30"/>
    <s v="Kanalas 30"/>
    <s v="TM0012"/>
    <n v="12"/>
    <n v="15.5"/>
    <n v="17.770000000000003"/>
    <n v="19.670000000000002"/>
    <n v="1.8999999999999986"/>
    <s v="Upsell"/>
    <x v="2"/>
    <x v="0"/>
  </r>
  <r>
    <d v="2020-07-17T13:14:00"/>
    <n v="39593339"/>
    <s v="Kanalas 1"/>
    <s v="Kanalas 50"/>
    <s v="240807"/>
    <n v="3.6"/>
    <n v="13.5"/>
    <n v="17.77"/>
    <n v="8.07"/>
    <n v="-9.6999999999999993"/>
    <s v="Rerate"/>
    <x v="4"/>
    <x v="6"/>
  </r>
  <r>
    <d v="2020-07-30T00:00:00"/>
    <n v="41432910"/>
    <s v="Kanalas 50"/>
    <s v="Kanalas 50"/>
    <s v="TM0007"/>
    <n v="13.5"/>
    <s v="13"/>
    <n v="18.27"/>
    <n v="14.170000000000002"/>
    <n v="-4.0999999999999979"/>
    <s v="Rerate"/>
    <x v="2"/>
    <x v="0"/>
  </r>
  <r>
    <d v="2020-07-27T16:01:00"/>
    <n v="45829552"/>
    <s v="Kanalas 100"/>
    <s v="Kanalas 20"/>
    <s v="CC0005"/>
    <n v="12"/>
    <n v="11.5"/>
    <n v="13.77"/>
    <n v="17.670000000000002"/>
    <n v="3.9000000000000021"/>
    <s v="Upsell"/>
    <x v="0"/>
    <x v="0"/>
  </r>
  <r>
    <d v="2020-07-30T00:00:00"/>
    <n v="45709103"/>
    <s v="Kanalas 30"/>
    <s v="Kanalas 30"/>
    <s v="CC0003"/>
    <n v="12"/>
    <n v="10.5"/>
    <n v="22.770000000000003"/>
    <n v="19.670000000000002"/>
    <n v="-3.1000000000000014"/>
    <s v="Rerate"/>
    <x v="0"/>
    <x v="0"/>
  </r>
  <r>
    <d v="2020-07-17T12:16:00"/>
    <n v="6501773"/>
    <s v="Kanalas 10"/>
    <s v="Kanalas 20"/>
    <s v="CC0004"/>
    <n v="11"/>
    <n v="11.6"/>
    <n v="13.67"/>
    <n v="8.6700000000000017"/>
    <n v="-4.9999999999999982"/>
    <s v="Rerate"/>
    <x v="0"/>
    <x v="0"/>
  </r>
  <r>
    <d v="2020-07-10T17:20:00"/>
    <n v="44073469"/>
    <s v="Kanalas 50"/>
    <s v="Kanalas 20"/>
    <s v="CC0005"/>
    <n v="12.5"/>
    <n v="11.5"/>
    <n v="13.77"/>
    <n v="15.170000000000002"/>
    <n v="1.4000000000000021"/>
    <s v="Upsell"/>
    <x v="0"/>
    <x v="0"/>
  </r>
  <r>
    <d v="2020-07-17T11:42:00"/>
    <n v="45928142"/>
    <s v="Kanalas 30"/>
    <s v="Kanalas 10"/>
    <s v="240811"/>
    <n v="23.5"/>
    <n v="10.5"/>
    <n v="10.77"/>
    <n v="8.1700000000000017"/>
    <n v="-2.5999999999999979"/>
    <s v="Rerate"/>
    <x v="4"/>
    <x v="6"/>
  </r>
  <r>
    <d v="2020-07-30T00:00:00"/>
    <n v="42491563"/>
    <s v="Kanalas 50"/>
    <s v="Kanalas 50"/>
    <s v="TM0002"/>
    <n v="12.5"/>
    <n v="13.5"/>
    <n v="17.77"/>
    <n v="15.170000000000002"/>
    <n v="-2.5999999999999979"/>
    <s v="Rerate"/>
    <x v="2"/>
    <x v="0"/>
  </r>
  <r>
    <d v="2020-07-30T00:00:00"/>
    <n v="19260908"/>
    <s v="Kanalas 30"/>
    <s v="Kanalas 30"/>
    <s v="240502"/>
    <n v="16.5"/>
    <n v="3.6"/>
    <n v="29.67"/>
    <n v="15.170000000000002"/>
    <n v="-14.5"/>
    <s v="Rerate"/>
    <x v="4"/>
    <x v="6"/>
  </r>
  <r>
    <d v="2020-07-30T00:00:00"/>
    <n v="4423545"/>
    <s v="Kanalas 30"/>
    <s v="Kanalas 30"/>
    <s v="240811"/>
    <n v="3.6"/>
    <n v="2.5"/>
    <n v="30.770000000000003"/>
    <n v="28.07"/>
    <n v="-2.7000000000000028"/>
    <s v="Rerate"/>
    <x v="4"/>
    <x v="6"/>
  </r>
  <r>
    <d v="2020-07-03T00:00:00"/>
    <n v="39630753"/>
    <s v="Kanalas 30"/>
    <s v="Kanalas 30"/>
    <s v="240108"/>
    <n v="16.510000000000002"/>
    <s v="12"/>
    <n v="21.270000000000003"/>
    <n v="15.16"/>
    <n v="-6.110000000000003"/>
    <s v="Rerate"/>
    <x v="4"/>
    <x v="6"/>
  </r>
  <r>
    <d v="2020-07-30T00:00:00"/>
    <n v="41657076"/>
    <s v="Kanalas 30"/>
    <s v="Kanalas 30"/>
    <s v="TM0007"/>
    <n v="6"/>
    <n v="11.5"/>
    <n v="21.770000000000003"/>
    <n v="25.67"/>
    <n v="3.8999999999999986"/>
    <s v="Upsell"/>
    <x v="2"/>
    <x v="0"/>
  </r>
  <r>
    <d v="2020-07-23T14:35:00"/>
    <n v="43312192"/>
    <s v="Kanalas 50"/>
    <s v="Kanalas 20"/>
    <s v="CC0004"/>
    <n v="12.5"/>
    <n v="15.5"/>
    <n v="9.77"/>
    <n v="15.170000000000002"/>
    <n v="5.4000000000000021"/>
    <s v="Upsell"/>
    <x v="0"/>
    <x v="0"/>
  </r>
  <r>
    <d v="2020-07-11T12:36:00"/>
    <n v="45884218"/>
    <s v="Kanalas 5"/>
    <s v="Kanalas 1"/>
    <s v="240812"/>
    <n v="7.5"/>
    <n v="3.6"/>
    <n v="10.67"/>
    <n v="8.17"/>
    <n v="-2.5"/>
    <s v="Rerate"/>
    <x v="4"/>
    <x v="6"/>
  </r>
  <r>
    <d v="2020-07-29T12:35:00"/>
    <n v="45954180"/>
    <s v="Kanalas 50"/>
    <s v="Kanalas 10"/>
    <s v="CC0004"/>
    <n v="0"/>
    <n v="0"/>
    <n v="21.27"/>
    <n v="27.67"/>
    <n v="6.4000000000000021"/>
    <s v="Upsell"/>
    <x v="0"/>
    <x v="0"/>
  </r>
  <r>
    <d v="2020-07-10T11:09:00"/>
    <n v="45745157"/>
    <s v="Kanalas 50"/>
    <s v="Kanalas 10"/>
    <s v="CC0003"/>
    <n v="12.5"/>
    <n v="0"/>
    <n v="21.27"/>
    <n v="15.170000000000002"/>
    <n v="-6.0999999999999979"/>
    <s v="Rerate"/>
    <x v="0"/>
    <x v="0"/>
  </r>
  <r>
    <d v="2020-07-30T00:00:00"/>
    <n v="45557463"/>
    <s v="Kanalas 20"/>
    <s v="Kanalas 20"/>
    <s v="TM0007"/>
    <n v="11"/>
    <n v="11.5"/>
    <n v="13.77"/>
    <n v="12.670000000000002"/>
    <n v="-1.0999999999999979"/>
    <s v="Rerate"/>
    <x v="2"/>
    <x v="0"/>
  </r>
  <r>
    <d v="2020-07-30T00:00:00"/>
    <n v="9859685"/>
    <s v="Kanalas 5"/>
    <s v="Kanalas 5"/>
    <s v="240502"/>
    <n v="7.6"/>
    <n v="0"/>
    <n v="18.27"/>
    <n v="8.07"/>
    <n v="-10.199999999999999"/>
    <s v="Rerate"/>
    <x v="4"/>
    <x v="6"/>
  </r>
  <r>
    <d v="2020-07-30T00:00:00"/>
    <n v="4563359"/>
    <s v="Kanalas 20"/>
    <s v="Kanalas 20"/>
    <s v="240504"/>
    <n v="10"/>
    <n v="13.5"/>
    <n v="11.77"/>
    <n v="13.670000000000002"/>
    <n v="1.9000000000000021"/>
    <s v="Upsell"/>
    <x v="4"/>
    <x v="6"/>
  </r>
  <r>
    <d v="2020-07-06T14:39:00"/>
    <n v="45747768"/>
    <s v="Kanalas 30"/>
    <s v="Kanalas 5"/>
    <s v="240608"/>
    <n v="11"/>
    <n v="3.6"/>
    <n v="14.67"/>
    <n v="20.67"/>
    <n v="6.0000000000000018"/>
    <s v="Upsell"/>
    <x v="4"/>
    <x v="6"/>
  </r>
  <r>
    <d v="2020-07-08T16:39:00"/>
    <n v="35546440"/>
    <s v="Kanalas 5"/>
    <s v="Kanalas 1"/>
    <s v="240812"/>
    <n v="7.5"/>
    <n v="3.6"/>
    <n v="10.67"/>
    <n v="8.17"/>
    <n v="-2.5"/>
    <s v="Rerate"/>
    <x v="4"/>
    <x v="6"/>
  </r>
  <r>
    <d v="2020-07-31T00:00:00"/>
    <n v="44481078"/>
    <s v="Kanalas 20"/>
    <s v="Kanalas 1"/>
    <s v="CC0006"/>
    <n v="12"/>
    <n v="3.6"/>
    <n v="10.67"/>
    <n v="11.670000000000002"/>
    <n v="1.0000000000000018"/>
    <s v="Upsell"/>
    <x v="0"/>
    <x v="0"/>
  </r>
  <r>
    <d v="2020-07-12T18:54:00"/>
    <n v="45802043"/>
    <s v="Kanalas 1"/>
    <s v="Kanalas 1"/>
    <s v="240401"/>
    <n v="7"/>
    <n v="3.6"/>
    <n v="10.67"/>
    <n v="4.67"/>
    <n v="-6"/>
    <s v="Rerate"/>
    <x v="4"/>
    <x v="6"/>
  </r>
  <r>
    <d v="2020-07-04T12:49:00"/>
    <n v="45345288"/>
    <s v="Kanalas 50"/>
    <s v="Kanalas 20"/>
    <s v="CC0006"/>
    <n v="13.5"/>
    <n v="11.5"/>
    <n v="13.77"/>
    <n v="14.170000000000002"/>
    <n v="0.40000000000000213"/>
    <s v="Upsell"/>
    <x v="0"/>
    <x v="0"/>
  </r>
  <r>
    <d v="2020-07-06T10:29:00"/>
    <n v="45844761"/>
    <s v="Kanalas 20"/>
    <s v="Kanalas 1"/>
    <s v="240108"/>
    <n v="11"/>
    <n v="3.6"/>
    <n v="10.67"/>
    <n v="12.670000000000002"/>
    <n v="2.0000000000000018"/>
    <s v="Upsell"/>
    <x v="4"/>
    <x v="6"/>
  </r>
  <r>
    <d v="2020-07-12T11:46:00"/>
    <n v="45795742"/>
    <s v="Kanalas 30"/>
    <s v="Kanalas 1"/>
    <s v="240409"/>
    <n v="23.5"/>
    <n v="3.6"/>
    <n v="10.67"/>
    <n v="8.1700000000000017"/>
    <n v="-2.4999999999999982"/>
    <s v="Rerate"/>
    <x v="4"/>
    <x v="6"/>
  </r>
  <r>
    <d v="2020-07-30T00:00:00"/>
    <n v="39679357"/>
    <s v="Kanalas 10"/>
    <s v="Kanalas 10"/>
    <s v="240401"/>
    <n v="9.5"/>
    <n v="1.65"/>
    <n v="19.62"/>
    <n v="10.170000000000002"/>
    <n v="-9.4499999999999993"/>
    <s v="Rerate"/>
    <x v="4"/>
    <x v="6"/>
  </r>
  <r>
    <d v="2020-07-02T11:39:00"/>
    <n v="4619506"/>
    <s v="Kanalas 20"/>
    <s v="Kanalas 5"/>
    <s v="CC0006"/>
    <n v="11.5"/>
    <n v="3.6"/>
    <n v="14.67"/>
    <n v="12.170000000000002"/>
    <n v="-2.4999999999999982"/>
    <s v="Rerate"/>
    <x v="0"/>
    <x v="0"/>
  </r>
  <r>
    <d v="2020-07-30T00:00:00"/>
    <n v="36678605"/>
    <s v="Kanalas 30"/>
    <s v="Kanalas 30"/>
    <s v="240105"/>
    <n v="16.510000000000002"/>
    <n v="3.5"/>
    <n v="29.770000000000003"/>
    <n v="15.16"/>
    <n v="-14.610000000000003"/>
    <s v="Rerate"/>
    <x v="4"/>
    <x v="6"/>
  </r>
  <r>
    <d v="2020-07-20T09:42:00"/>
    <n v="45936199"/>
    <s v="Kanalas 5"/>
    <s v="Kanalas 1"/>
    <s v="240108"/>
    <n v="7.5"/>
    <n v="3.6"/>
    <n v="10.67"/>
    <n v="8.17"/>
    <n v="-2.5"/>
    <s v="Rerate"/>
    <x v="4"/>
    <x v="6"/>
  </r>
  <r>
    <d v="2020-07-30T00:00:00"/>
    <n v="33327759"/>
    <s v="Kanalas 30"/>
    <s v="Kanalas 30"/>
    <s v="TM0002"/>
    <n v="12"/>
    <s v="11"/>
    <n v="22.270000000000003"/>
    <n v="19.670000000000002"/>
    <n v="-2.6000000000000014"/>
    <s v="Rerate"/>
    <x v="2"/>
    <x v="0"/>
  </r>
  <r>
    <d v="2020-07-17T14:52:00"/>
    <n v="43677874"/>
    <s v="Kanalas 20"/>
    <s v="Kanalas 1"/>
    <s v="240816"/>
    <n v="11"/>
    <n v="3.6"/>
    <n v="10.67"/>
    <n v="12.670000000000002"/>
    <n v="2.0000000000000018"/>
    <s v="Upsell"/>
    <x v="4"/>
    <x v="6"/>
  </r>
  <r>
    <d v="2020-07-03T13:23:00"/>
    <n v="45789231"/>
    <s v="Kanalas 50"/>
    <s v="Kanalas 20"/>
    <s v="240502"/>
    <n v="12"/>
    <n v="3.6"/>
    <n v="21.669999999999998"/>
    <n v="15.670000000000002"/>
    <n v="-5.9999999999999964"/>
    <s v="Rerate"/>
    <x v="4"/>
    <x v="6"/>
  </r>
  <r>
    <d v="2020-07-29T16:21:00"/>
    <n v="45951194"/>
    <s v="Kanalas 50"/>
    <s v="Kanalas 5"/>
    <s v="CC0007"/>
    <n v="13.5"/>
    <n v="3.6"/>
    <n v="14.67"/>
    <n v="14.170000000000002"/>
    <n v="-0.49999999999999822"/>
    <s v="Rerate"/>
    <x v="0"/>
    <x v="0"/>
  </r>
  <r>
    <d v="2020-07-10T00:00:00"/>
    <n v="23910472"/>
    <s v="Kanalas 30"/>
    <s v="Kanalas 30"/>
    <s v="TM0012"/>
    <n v="16.5"/>
    <s v="11"/>
    <n v="22.270000000000003"/>
    <n v="15.170000000000002"/>
    <n v="-7.1000000000000014"/>
    <s v="Rerate"/>
    <x v="2"/>
    <x v="0"/>
  </r>
  <r>
    <d v="2020-07-30T00:00:00"/>
    <n v="19219755"/>
    <s v="Kanalas 1"/>
    <s v="Kanalas 1"/>
    <s v="TM0010"/>
    <n v="7.01"/>
    <n v="0"/>
    <n v="14.27"/>
    <n v="4.66"/>
    <n v="-9.61"/>
    <s v="Rerate"/>
    <x v="2"/>
    <x v="0"/>
  </r>
  <r>
    <d v="2020-07-30T00:00:00"/>
    <n v="18150876"/>
    <s v="Kanalas 30"/>
    <s v="Kanalas 30"/>
    <s v="TM0007"/>
    <n v="5"/>
    <n v="8.5"/>
    <n v="24.770000000000003"/>
    <n v="26.67"/>
    <n v="1.8999999999999986"/>
    <s v="Upsell"/>
    <x v="2"/>
    <x v="0"/>
  </r>
  <r>
    <d v="2020-07-17T13:31:00"/>
    <n v="12187392"/>
    <s v="Kanalas 5"/>
    <s v="Kanalas 30"/>
    <s v="240612"/>
    <n v="8.5"/>
    <s v="5"/>
    <n v="28.270000000000003"/>
    <n v="7.17"/>
    <n v="-21.1"/>
    <s v="Rerate"/>
    <x v="4"/>
    <x v="6"/>
  </r>
  <r>
    <d v="2020-07-30T00:00:00"/>
    <n v="45669474"/>
    <s v="Kanalas 20"/>
    <s v="Kanalas 20"/>
    <s v="CC0007"/>
    <n v="11"/>
    <n v="11.5"/>
    <n v="13.77"/>
    <n v="12.670000000000002"/>
    <n v="-1.0999999999999979"/>
    <s v="Rerate"/>
    <x v="0"/>
    <x v="0"/>
  </r>
  <r>
    <d v="2020-07-01T00:00:00"/>
    <n v="45830438"/>
    <s v="Kanalas 20"/>
    <s v="Kanalas 20"/>
    <s v="SAT001"/>
    <n v="14.01"/>
    <n v="0"/>
    <n v="25.27"/>
    <n v="9.6600000000000019"/>
    <n v="-15.609999999999998"/>
    <s v="Rerate"/>
    <x v="3"/>
    <x v="0"/>
  </r>
  <r>
    <d v="2020-07-30T00:00:00"/>
    <n v="39336631"/>
    <s v="Kanalas 20"/>
    <s v="Kanalas 20"/>
    <s v="CC0004"/>
    <n v="11"/>
    <s v="4"/>
    <n v="21.27"/>
    <n v="12.670000000000002"/>
    <n v="-8.5999999999999979"/>
    <s v="Rerate"/>
    <x v="0"/>
    <x v="0"/>
  </r>
  <r>
    <d v="2020-07-23T14:16:00"/>
    <n v="21095371"/>
    <s v="Kanalas 10"/>
    <s v="Kanalas 1"/>
    <s v="CC0006"/>
    <n v="11.51"/>
    <n v="5.51"/>
    <n v="8.76"/>
    <n v="8.1600000000000019"/>
    <n v="-0.59999999999999787"/>
    <s v="Rerate"/>
    <x v="0"/>
    <x v="0"/>
  </r>
  <r>
    <d v="2020-07-30T00:00:00"/>
    <n v="42409840"/>
    <s v="Kanalas 30"/>
    <s v="Kanalas 30"/>
    <s v="TM0007"/>
    <n v="9.5"/>
    <n v="9.5"/>
    <n v="23.770000000000003"/>
    <n v="22.17"/>
    <n v="-1.6000000000000014"/>
    <s v="Rerate"/>
    <x v="2"/>
    <x v="0"/>
  </r>
  <r>
    <d v="2020-07-03T10:11:00"/>
    <n v="45844630"/>
    <s v="Kanalas 10"/>
    <s v="Kanalas 5"/>
    <s v="240108"/>
    <n v="9.5"/>
    <n v="9.5"/>
    <n v="8.77"/>
    <n v="10.170000000000002"/>
    <n v="1.4000000000000021"/>
    <s v="Upsell"/>
    <x v="4"/>
    <x v="6"/>
  </r>
  <r>
    <d v="2020-07-18T08:54:00"/>
    <n v="45675210"/>
    <s v="Kanalas 10"/>
    <s v="Kanalas 1"/>
    <s v="CC0005"/>
    <n v="10.5"/>
    <s v="6"/>
    <n v="8.27"/>
    <n v="9.1700000000000017"/>
    <n v="0.90000000000000213"/>
    <s v="Upsell"/>
    <x v="0"/>
    <x v="0"/>
  </r>
  <r>
    <d v="2020-07-30T00:00:00"/>
    <n v="4625746"/>
    <s v="Kanalas 100"/>
    <s v="Kanalas 100"/>
    <s v="240111"/>
    <n v="12"/>
    <s v="6"/>
    <n v="25.27"/>
    <n v="17.670000000000002"/>
    <n v="-7.5999999999999979"/>
    <s v="Rerate"/>
    <x v="4"/>
    <x v="6"/>
  </r>
  <r>
    <d v="2020-07-30T00:00:00"/>
    <n v="8089098"/>
    <s v="Kanalas 10"/>
    <s v="Kanalas 10"/>
    <s v="240411"/>
    <n v="10.5"/>
    <n v="10.5"/>
    <n v="10.77"/>
    <n v="9.1700000000000017"/>
    <n v="-1.5999999999999979"/>
    <s v="Rerate"/>
    <x v="4"/>
    <x v="6"/>
  </r>
  <r>
    <d v="2020-07-01T17:08:00"/>
    <n v="43308946"/>
    <s v="Kanalas 100"/>
    <s v="Kanalas 50"/>
    <s v="240108"/>
    <n v="12.5"/>
    <s v="11"/>
    <n v="20.27"/>
    <n v="17.170000000000002"/>
    <n v="-3.0999999999999979"/>
    <s v="Rerate"/>
    <x v="4"/>
    <x v="6"/>
  </r>
  <r>
    <d v="2020-07-30T00:00:00"/>
    <n v="42470178"/>
    <s v="Kanalas 20"/>
    <s v="Kanalas 20"/>
    <s v="TM0002"/>
    <n v="11"/>
    <n v="13.5"/>
    <n v="11.77"/>
    <n v="12.670000000000002"/>
    <n v="0.90000000000000213"/>
    <s v="Upsell"/>
    <x v="2"/>
    <x v="0"/>
  </r>
  <r>
    <d v="2020-07-10T17:01:00"/>
    <n v="9884935"/>
    <s v="Kanalas 50"/>
    <s v="Kanalas 10"/>
    <s v="240613"/>
    <n v="12.5"/>
    <n v="11.5"/>
    <n v="9.77"/>
    <n v="15.170000000000002"/>
    <n v="5.4000000000000021"/>
    <s v="Upsell"/>
    <x v="4"/>
    <x v="6"/>
  </r>
  <r>
    <d v="2020-07-30T00:00:00"/>
    <n v="24840366"/>
    <s v="Kanalas 1"/>
    <s v="Kanalas 1"/>
    <s v="240613"/>
    <n v="7.6"/>
    <n v="0"/>
    <n v="14.27"/>
    <n v="4.07"/>
    <n v="-10.199999999999999"/>
    <s v="Rerate"/>
    <x v="4"/>
    <x v="6"/>
  </r>
  <r>
    <d v="2020-07-18T10:20:00"/>
    <n v="45660879"/>
    <s v="Kanalas 100"/>
    <s v="Kanalas 10"/>
    <s v="CC0004"/>
    <n v="12"/>
    <n v="9.5"/>
    <n v="11.77"/>
    <n v="17.670000000000002"/>
    <n v="5.9000000000000021"/>
    <s v="Upsell"/>
    <x v="0"/>
    <x v="0"/>
  </r>
  <r>
    <d v="2020-07-30T00:00:00"/>
    <n v="20362142"/>
    <s v="Kanalas 5"/>
    <s v="Kanalas 5"/>
    <s v="CC0006"/>
    <n v="7.6"/>
    <n v="0"/>
    <n v="18.27"/>
    <n v="8.07"/>
    <n v="-10.199999999999999"/>
    <s v="Rerate"/>
    <x v="0"/>
    <x v="0"/>
  </r>
  <r>
    <d v="2020-07-30T00:00:00"/>
    <n v="4391779"/>
    <s v="Kanalas 50"/>
    <s v="Kanalas 50"/>
    <s v="CC0004"/>
    <n v="13.5"/>
    <s v="1"/>
    <n v="30.27"/>
    <n v="14.170000000000002"/>
    <n v="-16.099999999999998"/>
    <s v="Rerate"/>
    <x v="0"/>
    <x v="0"/>
  </r>
  <r>
    <d v="2020-07-30T00:00:00"/>
    <n v="8096194"/>
    <s v="Kanalas 1"/>
    <s v="Kanalas 1"/>
    <s v="CC0004"/>
    <n v="8.5"/>
    <n v="0"/>
    <n v="14.27"/>
    <n v="3.17"/>
    <n v="-11.1"/>
    <s v="Rerate"/>
    <x v="0"/>
    <x v="0"/>
  </r>
  <r>
    <d v="2020-07-30T00:00:00"/>
    <n v="41597288"/>
    <s v="Kanalas 30"/>
    <s v="Kanalas 30"/>
    <s v="CC0003"/>
    <n v="16.5"/>
    <s v="11"/>
    <n v="22.270000000000003"/>
    <n v="15.170000000000002"/>
    <n v="-7.1000000000000014"/>
    <s v="Rerate"/>
    <x v="0"/>
    <x v="0"/>
  </r>
  <r>
    <d v="2020-07-17T16:26:00"/>
    <n v="42623099"/>
    <s v="Kanalas 10"/>
    <s v="Kanalas 50"/>
    <s v="TM0007"/>
    <n v="12.01"/>
    <n v="14.6"/>
    <n v="16.670000000000002"/>
    <n v="7.6600000000000019"/>
    <n v="-9.01"/>
    <s v="Rerate"/>
    <x v="2"/>
    <x v="0"/>
  </r>
  <r>
    <d v="2020-07-30T00:00:00"/>
    <n v="16084871"/>
    <s v="Kanalas 30"/>
    <s v="Kanalas 30"/>
    <s v="TM0002"/>
    <n v="9.5"/>
    <s v="12"/>
    <n v="21.270000000000003"/>
    <n v="22.17"/>
    <n v="0.89999999999999858"/>
    <s v="Upsell"/>
    <x v="2"/>
    <x v="0"/>
  </r>
  <r>
    <d v="2020-07-30T00:00:00"/>
    <n v="6950718"/>
    <s v="Kanalas 5"/>
    <s v="Kanalas 5"/>
    <s v="240218"/>
    <n v="7.6"/>
    <n v="0"/>
    <n v="18.27"/>
    <n v="8.07"/>
    <n v="-10.199999999999999"/>
    <s v="Rerate"/>
    <x v="4"/>
    <x v="6"/>
  </r>
  <r>
    <d v="2020-07-15T12:54:00"/>
    <n v="18680243"/>
    <s v="Kanalas 1"/>
    <s v="Kanalas 50"/>
    <s v="240214"/>
    <n v="3.6"/>
    <s v="13"/>
    <n v="18.27"/>
    <n v="8.07"/>
    <n v="-10.199999999999999"/>
    <s v="Rerate"/>
    <x v="4"/>
    <x v="6"/>
  </r>
  <r>
    <d v="2020-07-17T00:00:00"/>
    <n v="39593339"/>
    <s v="Kanalas 30"/>
    <s v="Kanalas 30"/>
    <s v="240807"/>
    <n v="9.5"/>
    <n v="9.5"/>
    <n v="23.770000000000003"/>
    <n v="22.17"/>
    <n v="-1.6000000000000014"/>
    <s v="Rerate"/>
    <x v="4"/>
    <x v="6"/>
  </r>
  <r>
    <d v="2020-07-30T00:00:00"/>
    <n v="15914882"/>
    <s v="Kanalas 5"/>
    <s v="Kanalas 5"/>
    <s v="240218"/>
    <n v="3.6"/>
    <s v="7"/>
    <n v="11.27"/>
    <n v="12.07"/>
    <n v="0.80000000000000071"/>
    <s v="Upsell"/>
    <x v="4"/>
    <x v="6"/>
  </r>
  <r>
    <d v="2020-07-30T00:00:00"/>
    <n v="26350597"/>
    <s v="Kanalas 5"/>
    <s v="Kanalas 5"/>
    <s v="240405"/>
    <n v="7.6"/>
    <n v="0"/>
    <n v="18.27"/>
    <n v="8.07"/>
    <n v="-10.199999999999999"/>
    <s v="Rerate"/>
    <x v="4"/>
    <x v="6"/>
  </r>
  <r>
    <d v="2020-07-30T00:00:00"/>
    <n v="21963269"/>
    <s v="Kanalas 1"/>
    <s v="Kanalas 1"/>
    <s v="TM0010"/>
    <n v="8.5"/>
    <n v="0"/>
    <n v="14.27"/>
    <n v="3.17"/>
    <n v="-11.1"/>
    <s v="Rerate"/>
    <x v="2"/>
    <x v="0"/>
  </r>
  <r>
    <d v="2020-07-30T00:00:00"/>
    <n v="42255811"/>
    <s v="Kanalas 30"/>
    <s v="Kanalas 30"/>
    <s v="240218"/>
    <n v="11"/>
    <s v="11"/>
    <n v="22.270000000000003"/>
    <n v="20.67"/>
    <n v="-1.6000000000000014"/>
    <s v="Rerate"/>
    <x v="4"/>
    <x v="6"/>
  </r>
  <r>
    <d v="2020-07-23T00:00:00"/>
    <n v="20453516"/>
    <s v="Kanalas 100"/>
    <s v="Kanalas 100"/>
    <s v="CC0005"/>
    <n v="12"/>
    <n v="12.5"/>
    <n v="18.77"/>
    <n v="17.670000000000002"/>
    <n v="-1.0999999999999979"/>
    <s v="Rerate"/>
    <x v="0"/>
    <x v="0"/>
  </r>
  <r>
    <d v="2020-07-30T00:00:00"/>
    <n v="36491986"/>
    <s v="Kanalas 50"/>
    <s v="Kanalas 50"/>
    <s v="240605"/>
    <n v="12.5"/>
    <s v="12"/>
    <n v="19.27"/>
    <n v="15.170000000000002"/>
    <n v="-4.0999999999999979"/>
    <s v="Rerate"/>
    <x v="4"/>
    <x v="6"/>
  </r>
  <r>
    <d v="2020-07-30T00:00:00"/>
    <n v="8059151"/>
    <s v="Kanalas 10"/>
    <s v="Kanalas 10"/>
    <s v="240605"/>
    <n v="11.51"/>
    <n v="2.5"/>
    <n v="18.77"/>
    <n v="8.1600000000000019"/>
    <n v="-10.609999999999998"/>
    <s v="Rerate"/>
    <x v="4"/>
    <x v="6"/>
  </r>
  <r>
    <d v="2020-07-30T00:00:00"/>
    <n v="43015224"/>
    <s v="Kanalas 10"/>
    <s v="Kanalas 10"/>
    <s v="240609"/>
    <n v="10.5"/>
    <s v="4"/>
    <n v="17.27"/>
    <n v="9.1700000000000017"/>
    <n v="-8.0999999999999979"/>
    <s v="Rerate"/>
    <x v="4"/>
    <x v="6"/>
  </r>
  <r>
    <d v="2020-07-30T00:00:00"/>
    <n v="4731251"/>
    <s v="Kanalas 5"/>
    <s v="Kanalas 5"/>
    <s v="CC0007"/>
    <n v="7.6"/>
    <n v="7.6"/>
    <n v="10.67"/>
    <n v="8.07"/>
    <n v="-2.5999999999999996"/>
    <s v="Rerate"/>
    <x v="0"/>
    <x v="0"/>
  </r>
  <r>
    <d v="2020-07-17T15:48:00"/>
    <n v="45916433"/>
    <s v="Kanalas 5"/>
    <s v="Kanalas 1"/>
    <s v="240812"/>
    <n v="7.5"/>
    <n v="3.6"/>
    <n v="10.67"/>
    <n v="8.17"/>
    <n v="-2.5"/>
    <s v="Rerate"/>
    <x v="4"/>
    <x v="6"/>
  </r>
  <r>
    <d v="2020-07-10T14:12:00"/>
    <n v="24727720"/>
    <s v="Kanalas 1"/>
    <s v="Kanalas 100"/>
    <s v="TM0002"/>
    <n v="7.01"/>
    <n v="13.5"/>
    <n v="17.77"/>
    <n v="4.66"/>
    <n v="-13.11"/>
    <s v="Rerate"/>
    <x v="2"/>
    <x v="0"/>
  </r>
  <r>
    <d v="2020-07-17T12:52:00"/>
    <n v="9610817"/>
    <s v="Kanalas 20"/>
    <s v="Kanalas 30"/>
    <s v="TM0013"/>
    <n v="12.5"/>
    <n v="15.5"/>
    <n v="17.770000000000003"/>
    <n v="11.170000000000002"/>
    <n v="-6.6000000000000014"/>
    <s v="Rerate"/>
    <x v="2"/>
    <x v="0"/>
  </r>
  <r>
    <d v="2020-07-30T00:00:00"/>
    <n v="8449658"/>
    <s v="Kanalas 5"/>
    <s v="Kanalas 5"/>
    <s v="240111"/>
    <n v="7.6"/>
    <n v="0"/>
    <n v="18.27"/>
    <n v="8.07"/>
    <n v="-10.199999999999999"/>
    <s v="Rerate"/>
    <x v="4"/>
    <x v="6"/>
  </r>
  <r>
    <d v="2020-07-11T00:00:00"/>
    <n v="20050073"/>
    <s v="Kanalas 30"/>
    <s v="Kanalas 30"/>
    <s v="CC0007"/>
    <n v="9.5"/>
    <n v="9.5"/>
    <n v="23.770000000000003"/>
    <n v="22.17"/>
    <n v="-1.6000000000000014"/>
    <s v="Rerate"/>
    <x v="0"/>
    <x v="0"/>
  </r>
  <r>
    <d v="2020-07-30T00:00:00"/>
    <n v="21147904"/>
    <s v="Kanalas 5"/>
    <s v="Kanalas 5"/>
    <s v="240218"/>
    <n v="3.6"/>
    <n v="7.5"/>
    <n v="10.77"/>
    <n v="12.07"/>
    <n v="1.3000000000000007"/>
    <s v="Upsell"/>
    <x v="4"/>
    <x v="6"/>
  </r>
  <r>
    <d v="2020-07-29T13:07:00"/>
    <n v="45725530"/>
    <s v="Kanalas 5"/>
    <s v="Kanalas 1"/>
    <s v="CC0007"/>
    <n v="8.51"/>
    <n v="3.6"/>
    <n v="10.67"/>
    <n v="7.16"/>
    <n v="-3.51"/>
    <s v="Rerate"/>
    <x v="0"/>
    <x v="0"/>
  </r>
  <r>
    <d v="2020-07-30T00:00:00"/>
    <n v="5355498"/>
    <s v="Kanalas 5"/>
    <s v="Kanalas 5"/>
    <s v="CC0004"/>
    <n v="8.51"/>
    <n v="0"/>
    <n v="18.27"/>
    <n v="7.16"/>
    <n v="-11.11"/>
    <s v="Rerate"/>
    <x v="0"/>
    <x v="0"/>
  </r>
  <r>
    <d v="2020-07-15T17:58:00"/>
    <n v="45901676"/>
    <s v="Kanalas 50"/>
    <s v="Kanalas 10"/>
    <s v="240613"/>
    <n v="12.5"/>
    <n v="10.5"/>
    <n v="10.77"/>
    <n v="15.170000000000002"/>
    <n v="4.4000000000000021"/>
    <s v="Upsell"/>
    <x v="4"/>
    <x v="6"/>
  </r>
  <r>
    <d v="2020-07-30T00:00:00"/>
    <n v="32539443"/>
    <s v="Kanalas 30"/>
    <s v="Kanalas 30"/>
    <s v="CC0006"/>
    <n v="12"/>
    <n v="15.5"/>
    <n v="17.770000000000003"/>
    <n v="19.670000000000002"/>
    <n v="1.8999999999999986"/>
    <s v="Upsell"/>
    <x v="0"/>
    <x v="0"/>
  </r>
  <r>
    <d v="2020-07-30T00:00:00"/>
    <n v="41966105"/>
    <s v="Kanalas 1"/>
    <s v="Kanalas 1"/>
    <s v="240108"/>
    <n v="6.5"/>
    <s v="5"/>
    <n v="9.27"/>
    <n v="5.17"/>
    <n v="-4.0999999999999996"/>
    <s v="Rerate"/>
    <x v="4"/>
    <x v="6"/>
  </r>
  <r>
    <d v="2020-07-23T10:16:00"/>
    <n v="45934134"/>
    <s v="Kanalas 20"/>
    <s v="Kanalas 10"/>
    <s v="CC0006"/>
    <n v="12"/>
    <n v="10.5"/>
    <n v="10.77"/>
    <n v="11.670000000000002"/>
    <n v="0.90000000000000213"/>
    <s v="Upsell"/>
    <x v="0"/>
    <x v="0"/>
  </r>
  <r>
    <d v="2020-07-30T00:00:00"/>
    <n v="24696158"/>
    <s v="Kanalas 5"/>
    <s v="Kanalas 5"/>
    <s v="240613"/>
    <n v="7.6"/>
    <n v="0"/>
    <n v="18.27"/>
    <n v="8.07"/>
    <n v="-10.199999999999999"/>
    <s v="Rerate"/>
    <x v="4"/>
    <x v="6"/>
  </r>
  <r>
    <d v="2020-07-02T11:04:00"/>
    <n v="45818196"/>
    <s v="Kanalas 50"/>
    <s v="Kanalas 20"/>
    <s v="CC0006"/>
    <n v="13"/>
    <n v="11.5"/>
    <n v="13.77"/>
    <n v="14.670000000000002"/>
    <n v="0.90000000000000213"/>
    <s v="Upsell"/>
    <x v="0"/>
    <x v="0"/>
  </r>
  <r>
    <d v="2020-07-16T13:56:00"/>
    <n v="4588262"/>
    <s v="Kanalas 20"/>
    <s v="Kanalas 1"/>
    <s v="240401"/>
    <n v="11"/>
    <n v="3.6"/>
    <n v="10.67"/>
    <n v="12.670000000000002"/>
    <n v="2.0000000000000018"/>
    <s v="Upsell"/>
    <x v="4"/>
    <x v="6"/>
  </r>
  <r>
    <d v="2020-07-04T10:12:00"/>
    <n v="25746933"/>
    <s v="Kanalas 50"/>
    <s v="Kanalas 20"/>
    <s v="CC0005"/>
    <n v="13.5"/>
    <n v="10.5"/>
    <n v="14.77"/>
    <n v="14.170000000000002"/>
    <n v="-0.59999999999999787"/>
    <s v="Rerate"/>
    <x v="0"/>
    <x v="0"/>
  </r>
  <r>
    <d v="2020-07-08T10:46:00"/>
    <n v="45850920"/>
    <s v="Kanalas 100"/>
    <s v="Kanalas 20"/>
    <s v="240401"/>
    <n v="12"/>
    <n v="3.6"/>
    <n v="21.669999999999998"/>
    <n v="17.670000000000002"/>
    <n v="-3.9999999999999964"/>
    <s v="Rerate"/>
    <x v="4"/>
    <x v="6"/>
  </r>
  <r>
    <d v="2020-07-20T11:06:00"/>
    <n v="44458105"/>
    <s v="Kanalas 20"/>
    <s v="Kanalas 1"/>
    <s v="240412"/>
    <n v="11"/>
    <n v="3.6"/>
    <n v="10.67"/>
    <n v="12.670000000000002"/>
    <n v="2.0000000000000018"/>
    <s v="Upsell"/>
    <x v="4"/>
    <x v="6"/>
  </r>
  <r>
    <d v="2020-07-10T00:00:00"/>
    <n v="42599249"/>
    <s v="Kanalas 20"/>
    <s v="Kanalas 20"/>
    <s v="TM0012"/>
    <n v="12.5"/>
    <s v="11"/>
    <n v="14.27"/>
    <n v="11.170000000000002"/>
    <n v="-3.0999999999999979"/>
    <s v="Rerate"/>
    <x v="2"/>
    <x v="0"/>
  </r>
  <r>
    <d v="2020-07-05T00:00:00"/>
    <n v="4662356"/>
    <s v="Kanalas 1"/>
    <s v="Kanalas 1"/>
    <s v="240812"/>
    <n v="5.5"/>
    <n v="3.6"/>
    <n v="10.67"/>
    <n v="6.17"/>
    <n v="-4.5"/>
    <s v="Rerate"/>
    <x v="4"/>
    <x v="6"/>
  </r>
  <r>
    <d v="2020-07-25T12:41:00"/>
    <n v="42431658"/>
    <s v="Kanalas 10"/>
    <s v="Kanalas 30"/>
    <s v="TM0002"/>
    <n v="11.51"/>
    <s v="12"/>
    <n v="21.270000000000003"/>
    <n v="8.1600000000000019"/>
    <n v="-13.110000000000001"/>
    <s v="Rerate"/>
    <x v="2"/>
    <x v="0"/>
  </r>
  <r>
    <d v="2020-07-30T00:00:00"/>
    <n v="45943105"/>
    <s v="Kanalas 50"/>
    <s v="Kanalas 50"/>
    <s v="CC0006"/>
    <n v="13.5"/>
    <n v="11.5"/>
    <n v="19.77"/>
    <n v="14.170000000000002"/>
    <n v="-5.5999999999999979"/>
    <s v="Rerate"/>
    <x v="0"/>
    <x v="0"/>
  </r>
  <r>
    <d v="2020-07-30T00:00:00"/>
    <n v="41294071"/>
    <s v="Kanalas 10"/>
    <s v="Kanalas 10"/>
    <s v="TM0007"/>
    <n v="10.5"/>
    <s v="13"/>
    <n v="8.27"/>
    <n v="9.1700000000000017"/>
    <n v="0.90000000000000213"/>
    <s v="Upsell"/>
    <x v="2"/>
    <x v="0"/>
  </r>
  <r>
    <d v="2020-07-14T20:52:00"/>
    <n v="36894185"/>
    <s v="Kanalas 5"/>
    <s v="Kanalas 30"/>
    <s v="240216"/>
    <n v="3.6"/>
    <s v="13"/>
    <n v="20.270000000000003"/>
    <n v="12.07"/>
    <n v="-8.2000000000000028"/>
    <s v="Rerate"/>
    <x v="4"/>
    <x v="6"/>
  </r>
  <r>
    <d v="2020-07-30T00:00:00"/>
    <n v="19342128"/>
    <s v="Kanalas 50"/>
    <s v="Kanalas 50"/>
    <s v="CC0004"/>
    <n v="12.5"/>
    <n v="0"/>
    <n v="31.27"/>
    <n v="15.170000000000002"/>
    <n v="-16.099999999999998"/>
    <s v="Rerate"/>
    <x v="0"/>
    <x v="0"/>
  </r>
  <r>
    <d v="2020-07-09T14:55:00"/>
    <n v="38880914"/>
    <s v="Kanalas 20"/>
    <s v="Kanalas 30"/>
    <s v="TM0002"/>
    <n v="12.5"/>
    <s v="12"/>
    <n v="21.270000000000003"/>
    <n v="11.170000000000002"/>
    <n v="-10.100000000000001"/>
    <s v="Rerate"/>
    <x v="2"/>
    <x v="0"/>
  </r>
  <r>
    <d v="2020-07-25T14:53:00"/>
    <n v="11873185"/>
    <s v="Kanalas 5"/>
    <s v="Kanalas 50"/>
    <s v="TM0002"/>
    <n v="8.5"/>
    <n v="8.5"/>
    <n v="22.77"/>
    <n v="7.17"/>
    <n v="-15.6"/>
    <s v="Rerate"/>
    <x v="2"/>
    <x v="0"/>
  </r>
  <r>
    <d v="2020-07-13T12:11:00"/>
    <n v="4496114"/>
    <s v="Kanalas 10"/>
    <s v="Kanalas 30"/>
    <s v="240215"/>
    <n v="11.51"/>
    <s v="13"/>
    <n v="20.270000000000003"/>
    <n v="8.1600000000000019"/>
    <n v="-12.110000000000001"/>
    <s v="Rerate"/>
    <x v="4"/>
    <x v="6"/>
  </r>
  <r>
    <d v="2020-07-04T14:39:00"/>
    <n v="45841513"/>
    <s v="Kanalas 30"/>
    <s v="Kanalas 1"/>
    <s v="240812"/>
    <n v="23.5"/>
    <n v="3.6"/>
    <n v="10.67"/>
    <n v="8.1700000000000017"/>
    <n v="-2.4999999999999982"/>
    <s v="Rerate"/>
    <x v="4"/>
    <x v="6"/>
  </r>
  <r>
    <d v="2020-07-25T14:05:00"/>
    <n v="37174655"/>
    <s v="Kanalas 5"/>
    <s v="Kanalas 100"/>
    <s v="CC0003"/>
    <n v="4.5"/>
    <s v="13"/>
    <n v="18.27"/>
    <n v="11.17"/>
    <n v="-7.1"/>
    <s v="Rerate"/>
    <x v="0"/>
    <x v="0"/>
  </r>
  <r>
    <d v="2020-07-30T00:00:00"/>
    <n v="14803855"/>
    <s v="Kanalas 1"/>
    <s v="Kanalas 1"/>
    <s v="CC0006"/>
    <n v="7.6"/>
    <n v="0"/>
    <n v="14.27"/>
    <n v="4.07"/>
    <n v="-10.199999999999999"/>
    <s v="Rerate"/>
    <x v="0"/>
    <x v="0"/>
  </r>
  <r>
    <d v="2020-07-12T15:55:00"/>
    <n v="45722128"/>
    <s v="Kanalas 30"/>
    <s v="Kanalas 1"/>
    <s v="240507"/>
    <n v="23.5"/>
    <s v="5"/>
    <n v="9.27"/>
    <n v="8.1700000000000017"/>
    <n v="-1.0999999999999979"/>
    <s v="Rerate"/>
    <x v="4"/>
    <x v="6"/>
  </r>
  <r>
    <d v="2020-07-15T13:37:00"/>
    <n v="45877418"/>
    <s v="Kanalas 50"/>
    <s v="Kanalas 1"/>
    <s v="240401"/>
    <n v="14.6"/>
    <n v="5.6"/>
    <n v="8.67"/>
    <n v="13.070000000000002"/>
    <n v="4.4000000000000021"/>
    <s v="Upsell"/>
    <x v="4"/>
    <x v="6"/>
  </r>
  <r>
    <d v="2020-07-08T14:04:00"/>
    <n v="39653454"/>
    <s v="Kanalas 5"/>
    <s v="Kanalas 20"/>
    <s v="TM0002"/>
    <n v="8.5"/>
    <s v="11"/>
    <n v="14.27"/>
    <n v="7.17"/>
    <n v="-7.1"/>
    <s v="Rerate"/>
    <x v="2"/>
    <x v="0"/>
  </r>
  <r>
    <d v="2020-07-30T00:00:00"/>
    <n v="4693848"/>
    <s v="Kanalas 5"/>
    <s v="Kanalas 5"/>
    <s v="CC0005"/>
    <n v="3.6"/>
    <n v="3.6"/>
    <n v="14.67"/>
    <n v="12.07"/>
    <n v="-2.5999999999999996"/>
    <s v="Rerate"/>
    <x v="0"/>
    <x v="0"/>
  </r>
  <r>
    <d v="2020-07-02T12:02:00"/>
    <n v="45824082"/>
    <s v="Kanalas 5"/>
    <s v="Kanalas 1"/>
    <s v="CC0005"/>
    <n v="9.01"/>
    <n v="3.6"/>
    <n v="10.67"/>
    <n v="6.66"/>
    <n v="-4.01"/>
    <s v="Rerate"/>
    <x v="0"/>
    <x v="0"/>
  </r>
  <r>
    <d v="2020-07-30T00:00:00"/>
    <n v="4520552"/>
    <s v="Kanalas 5"/>
    <s v="Kanalas 5"/>
    <s v="TM0010"/>
    <n v="3.6"/>
    <n v="12.5"/>
    <n v="5.77"/>
    <n v="12.07"/>
    <n v="6.3000000000000007"/>
    <s v="Upsell"/>
    <x v="2"/>
    <x v="0"/>
  </r>
  <r>
    <d v="2020-07-30T00:00:00"/>
    <n v="4690421"/>
    <s v="Kanalas 30"/>
    <s v="Kanalas 30"/>
    <s v="TM0007"/>
    <n v="11"/>
    <s v="15"/>
    <n v="18.270000000000003"/>
    <n v="20.67"/>
    <n v="2.3999999999999986"/>
    <s v="Upsell"/>
    <x v="2"/>
    <x v="0"/>
  </r>
  <r>
    <d v="2020-07-30T00:00:00"/>
    <n v="4707946"/>
    <s v="Kanalas 1"/>
    <s v="Kanalas 1"/>
    <s v="CC0007"/>
    <n v="7.6"/>
    <n v="0"/>
    <n v="14.27"/>
    <n v="4.07"/>
    <n v="-10.199999999999999"/>
    <s v="Rerate"/>
    <x v="0"/>
    <x v="0"/>
  </r>
  <r>
    <d v="2020-07-29T00:00:00"/>
    <n v="13795890"/>
    <s v="Kanalas 30"/>
    <s v="Kanalas 30"/>
    <s v="TM0002"/>
    <n v="12"/>
    <s v="12"/>
    <n v="21.270000000000003"/>
    <n v="19.670000000000002"/>
    <n v="-1.6000000000000014"/>
    <s v="Rerate"/>
    <x v="2"/>
    <x v="0"/>
  </r>
  <r>
    <d v="2020-07-30T00:00:00"/>
    <n v="15336360"/>
    <s v="Kanalas 10"/>
    <s v="Kanalas 10"/>
    <s v="CC0004"/>
    <n v="10.5"/>
    <n v="0"/>
    <n v="21.27"/>
    <n v="9.1700000000000017"/>
    <n v="-12.099999999999998"/>
    <s v="Rerate"/>
    <x v="0"/>
    <x v="0"/>
  </r>
  <r>
    <d v="2020-07-12T10:46:00"/>
    <n v="13838880"/>
    <s v="Kanalas 1"/>
    <s v="Kanalas 20"/>
    <s v="240405"/>
    <n v="3.6"/>
    <s v="11"/>
    <n v="14.27"/>
    <n v="8.07"/>
    <n v="-6.1999999999999993"/>
    <s v="Rerate"/>
    <x v="4"/>
    <x v="6"/>
  </r>
  <r>
    <d v="2020-07-31T00:00:00"/>
    <n v="5848887"/>
    <s v="Kanalas 1"/>
    <s v="Kanalas 30"/>
    <s v="240218"/>
    <n v="3.6"/>
    <s v="11"/>
    <n v="22.270000000000003"/>
    <n v="8.07"/>
    <n v="-14.200000000000003"/>
    <s v="Rerate"/>
    <x v="4"/>
    <x v="6"/>
  </r>
  <r>
    <d v="2020-07-15T15:50:00"/>
    <n v="45882903"/>
    <s v="Kanalas 20"/>
    <s v="Kanalas 1"/>
    <s v="240612"/>
    <n v="11"/>
    <n v="5.6"/>
    <n v="8.67"/>
    <n v="12.670000000000002"/>
    <n v="4.0000000000000018"/>
    <s v="Upsell"/>
    <x v="4"/>
    <x v="6"/>
  </r>
  <r>
    <d v="2020-07-21T00:00:00"/>
    <n v="4710747"/>
    <s v="Kanalas 30"/>
    <s v="Kanalas 30"/>
    <s v="240218"/>
    <n v="16.510000000000002"/>
    <n v="3.6"/>
    <n v="29.67"/>
    <n v="15.16"/>
    <n v="-14.510000000000002"/>
    <s v="Rerate"/>
    <x v="4"/>
    <x v="6"/>
  </r>
  <r>
    <d v="2020-07-30T00:00:00"/>
    <n v="43034711"/>
    <s v="Kanalas 100"/>
    <s v="Kanalas 100"/>
    <s v="240401"/>
    <n v="11.5"/>
    <n v="15.5"/>
    <n v="15.77"/>
    <n v="18.170000000000002"/>
    <n v="2.4000000000000021"/>
    <s v="Upsell"/>
    <x v="4"/>
    <x v="6"/>
  </r>
  <r>
    <d v="2020-07-30T00:00:00"/>
    <n v="4509009"/>
    <s v="Kanalas 5"/>
    <s v="Kanalas 5"/>
    <s v="240811"/>
    <n v="7.6"/>
    <n v="15.5"/>
    <n v="2.7699999999999996"/>
    <n v="8.07"/>
    <n v="5.3000000000000007"/>
    <s v="Upsell"/>
    <x v="4"/>
    <x v="6"/>
  </r>
  <r>
    <d v="2020-07-11T14:25:00"/>
    <n v="44661827"/>
    <s v="Kanalas 10"/>
    <s v="Kanalas 30"/>
    <s v="240502"/>
    <n v="0"/>
    <n v="0"/>
    <n v="33.270000000000003"/>
    <n v="19.670000000000002"/>
    <n v="-13.600000000000001"/>
    <s v="Rerate"/>
    <x v="4"/>
    <x v="6"/>
  </r>
  <r>
    <d v="2020-07-11T13:47:00"/>
    <n v="44661827"/>
    <s v="Kanalas 30"/>
    <s v="Kanalas 10"/>
    <s v="CC0005"/>
    <n v="0"/>
    <n v="0"/>
    <n v="21.27"/>
    <n v="31.67"/>
    <n v="10.400000000000002"/>
    <s v="Upsell"/>
    <x v="0"/>
    <x v="0"/>
  </r>
  <r>
    <d v="2020-07-30T00:00:00"/>
    <n v="4818296"/>
    <s v="Kanalas 5"/>
    <s v="Kanalas 5"/>
    <s v="240112"/>
    <n v="7.6"/>
    <n v="7.6"/>
    <n v="10.67"/>
    <n v="8.07"/>
    <n v="-2.5999999999999996"/>
    <s v="Rerate"/>
    <x v="4"/>
    <x v="6"/>
  </r>
  <r>
    <d v="2020-07-30T00:00:00"/>
    <n v="16559383"/>
    <s v="Kanalas 5"/>
    <s v="Kanalas 5"/>
    <s v="240613"/>
    <n v="8.5"/>
    <n v="7.6"/>
    <n v="10.67"/>
    <n v="7.17"/>
    <n v="-3.5"/>
    <s v="Rerate"/>
    <x v="4"/>
    <x v="6"/>
  </r>
  <r>
    <d v="2020-07-22T17:52:00"/>
    <n v="6386752"/>
    <s v="Kanalas 1"/>
    <s v="Kanalas 10"/>
    <s v="240502"/>
    <n v="7.6"/>
    <s v="11"/>
    <n v="10.27"/>
    <n v="4.07"/>
    <n v="-6.1999999999999993"/>
    <s v="Rerate"/>
    <x v="4"/>
    <x v="6"/>
  </r>
  <r>
    <d v="2020-07-02T09:07:00"/>
    <n v="45829062"/>
    <s v="Kanalas 30"/>
    <s v="Kanalas 10"/>
    <s v="CC0005"/>
    <n v="11"/>
    <n v="0"/>
    <n v="21.27"/>
    <n v="20.67"/>
    <n v="-0.59999999999999787"/>
    <s v="Rerate"/>
    <x v="0"/>
    <x v="0"/>
  </r>
  <r>
    <d v="2020-07-18T12:28:00"/>
    <n v="4858968"/>
    <s v="Kanalas 30"/>
    <s v="Kanalas 100"/>
    <s v="CC0007"/>
    <n v="12"/>
    <n v="12.5"/>
    <n v="18.77"/>
    <n v="19.670000000000002"/>
    <n v="0.90000000000000213"/>
    <s v="Upsell"/>
    <x v="0"/>
    <x v="0"/>
  </r>
  <r>
    <d v="2020-07-30T00:00:00"/>
    <n v="4471965"/>
    <s v="Kanalas 10"/>
    <s v="Kanalas 10"/>
    <s v="240610"/>
    <n v="11"/>
    <s v="11"/>
    <n v="10.27"/>
    <n v="8.6700000000000017"/>
    <n v="-1.5999999999999979"/>
    <s v="Rerate"/>
    <x v="4"/>
    <x v="6"/>
  </r>
  <r>
    <d v="2020-07-31T00:00:00"/>
    <n v="4660889"/>
    <s v="Kanalas 30"/>
    <s v="Kanalas 100"/>
    <s v="CC0006"/>
    <n v="12"/>
    <n v="10.5"/>
    <n v="20.77"/>
    <n v="19.670000000000002"/>
    <n v="-1.0999999999999979"/>
    <s v="Rerate"/>
    <x v="0"/>
    <x v="0"/>
  </r>
  <r>
    <d v="2020-07-30T00:00:00"/>
    <n v="4672229"/>
    <s v="Kanalas 30"/>
    <s v="Kanalas 30"/>
    <s v="TM0013"/>
    <n v="12"/>
    <s v="15"/>
    <n v="18.270000000000003"/>
    <n v="19.670000000000002"/>
    <n v="1.3999999999999986"/>
    <s v="Upsell"/>
    <x v="2"/>
    <x v="0"/>
  </r>
  <r>
    <d v="2020-07-30T00:00:00"/>
    <n v="23555247"/>
    <s v="Kanalas 30"/>
    <s v="Kanalas 30"/>
    <s v="240502"/>
    <n v="16.5"/>
    <n v="0"/>
    <n v="33.270000000000003"/>
    <n v="15.170000000000002"/>
    <n v="-18.100000000000001"/>
    <s v="Rerate"/>
    <x v="4"/>
    <x v="6"/>
  </r>
  <r>
    <d v="2020-07-11T20:02:00"/>
    <n v="4666882"/>
    <s v="Kanalas 5"/>
    <s v="Kanalas 1"/>
    <s v="CC0004"/>
    <n v="8.5"/>
    <n v="3.6"/>
    <n v="10.67"/>
    <n v="7.17"/>
    <n v="-3.5"/>
    <s v="Rerate"/>
    <x v="0"/>
    <x v="0"/>
  </r>
  <r>
    <d v="2020-07-30T00:00:00"/>
    <n v="4458217"/>
    <s v="Kanalas 5"/>
    <s v="Kanalas 5"/>
    <s v="240218"/>
    <n v="8.5"/>
    <n v="15.5"/>
    <n v="2.7699999999999996"/>
    <n v="7.17"/>
    <n v="4.4000000000000004"/>
    <s v="Upsell"/>
    <x v="4"/>
    <x v="6"/>
  </r>
  <r>
    <d v="2020-07-30T00:00:00"/>
    <n v="18918331"/>
    <s v="Kanalas 30"/>
    <s v="Kanalas 30"/>
    <s v="240103"/>
    <n v="16.510000000000002"/>
    <s v="8"/>
    <n v="25.270000000000003"/>
    <n v="15.16"/>
    <n v="-10.110000000000003"/>
    <s v="Rerate"/>
    <x v="4"/>
    <x v="6"/>
  </r>
  <r>
    <d v="2020-07-30T00:00:00"/>
    <n v="8596484"/>
    <s v="Kanalas 20"/>
    <s v="Kanalas 20"/>
    <s v="240613"/>
    <n v="11"/>
    <s v="11"/>
    <n v="14.27"/>
    <n v="12.670000000000002"/>
    <n v="-1.5999999999999979"/>
    <s v="Rerate"/>
    <x v="4"/>
    <x v="6"/>
  </r>
  <r>
    <d v="2020-07-30T00:00:00"/>
    <n v="4639067"/>
    <s v="Kanalas 1"/>
    <s v="Kanalas 1"/>
    <s v=""/>
    <n v="7"/>
    <s v="7"/>
    <n v="7.27"/>
    <n v="4.67"/>
    <n v="-2.5999999999999996"/>
    <s v="Rerate"/>
    <x v="4"/>
    <x v="6"/>
  </r>
  <r>
    <d v="2020-07-30T00:00:00"/>
    <n v="4548416"/>
    <s v="Kanalas 5"/>
    <s v="Kanalas 5"/>
    <s v="240606"/>
    <n v="7.6"/>
    <n v="7.6"/>
    <n v="10.67"/>
    <n v="8.07"/>
    <n v="-2.5999999999999996"/>
    <s v="Rerate"/>
    <x v="4"/>
    <x v="6"/>
  </r>
  <r>
    <d v="2020-07-15T10:21:00"/>
    <n v="12987535"/>
    <s v="Kanalas 10"/>
    <s v="Kanalas 30"/>
    <s v="240105"/>
    <n v="11.51"/>
    <n v="3.6"/>
    <n v="29.67"/>
    <n v="8.1600000000000019"/>
    <n v="-21.509999999999998"/>
    <s v="Rerate"/>
    <x v="4"/>
    <x v="6"/>
  </r>
  <r>
    <d v="2020-07-30T00:00:00"/>
    <n v="4545841"/>
    <s v="Kanalas 50"/>
    <s v="Kanalas 50"/>
    <s v="CC0006"/>
    <n v="11.5"/>
    <s v="8"/>
    <n v="23.27"/>
    <n v="16.170000000000002"/>
    <n v="-7.0999999999999979"/>
    <s v="Rerate"/>
    <x v="0"/>
    <x v="0"/>
  </r>
  <r>
    <d v="2020-07-16T10:51:00"/>
    <n v="4656620"/>
    <s v="Kanalas 20"/>
    <s v="Kanalas 1"/>
    <s v="240613"/>
    <n v="11"/>
    <n v="3.6"/>
    <n v="10.67"/>
    <n v="12.670000000000002"/>
    <n v="2.0000000000000018"/>
    <s v="Upsell"/>
    <x v="4"/>
    <x v="6"/>
  </r>
  <r>
    <d v="2020-07-30T00:00:00"/>
    <n v="45610529"/>
    <s v="Kanalas 50"/>
    <s v="Kanalas 50"/>
    <s v="TM0007"/>
    <n v="12.5"/>
    <s v="12"/>
    <n v="19.27"/>
    <n v="15.170000000000002"/>
    <n v="-4.0999999999999979"/>
    <s v="Rerate"/>
    <x v="2"/>
    <x v="0"/>
  </r>
  <r>
    <d v="2020-07-30T00:00:00"/>
    <n v="4424248"/>
    <s v="Kanalas 1"/>
    <s v="Kanalas 1"/>
    <s v="240604"/>
    <n v="3.6"/>
    <n v="4.0999999999999996"/>
    <n v="10.17"/>
    <n v="8.07"/>
    <n v="-2.0999999999999996"/>
    <s v="Rerate"/>
    <x v="4"/>
    <x v="6"/>
  </r>
  <r>
    <d v="2020-07-18T09:17:00"/>
    <n v="37999549"/>
    <s v="Kanalas 20"/>
    <s v="Kanalas 30"/>
    <s v="TM0012"/>
    <n v="14.01"/>
    <s v="12"/>
    <n v="21.270000000000003"/>
    <n v="9.6600000000000019"/>
    <n v="-11.610000000000001"/>
    <s v="Rerate"/>
    <x v="2"/>
    <x v="0"/>
  </r>
  <r>
    <d v="2020-07-30T00:00:00"/>
    <n v="5725617"/>
    <s v="Kanalas 1"/>
    <s v="Kanalas 1"/>
    <s v="240502"/>
    <n v="7.6"/>
    <n v="0"/>
    <n v="14.27"/>
    <n v="4.07"/>
    <n v="-10.199999999999999"/>
    <s v="Rerate"/>
    <x v="4"/>
    <x v="6"/>
  </r>
  <r>
    <d v="2020-07-10T15:52:00"/>
    <n v="45837250"/>
    <s v="Kanalas 30"/>
    <s v="Kanalas 10"/>
    <s v="CC0005"/>
    <n v="11"/>
    <n v="0"/>
    <n v="21.27"/>
    <n v="20.67"/>
    <n v="-0.59999999999999787"/>
    <s v="Rerate"/>
    <x v="0"/>
    <x v="0"/>
  </r>
  <r>
    <d v="2020-07-15T13:45:00"/>
    <n v="38735303"/>
    <s v="Kanalas 20"/>
    <s v="Kanalas 10"/>
    <s v="240502"/>
    <n v="11"/>
    <n v="9.5"/>
    <n v="11.77"/>
    <n v="12.670000000000002"/>
    <n v="0.90000000000000213"/>
    <s v="Upsell"/>
    <x v="4"/>
    <x v="6"/>
  </r>
  <r>
    <d v="2020-07-01T15:35:00"/>
    <n v="11623845"/>
    <s v="Kanalas 1"/>
    <s v="Kanalas 20"/>
    <s v="TM0010"/>
    <n v="7.01"/>
    <n v="11.5"/>
    <n v="13.77"/>
    <n v="4.66"/>
    <n v="-9.11"/>
    <s v="Rerate"/>
    <x v="2"/>
    <x v="0"/>
  </r>
  <r>
    <d v="2020-07-13T11:10:00"/>
    <n v="4444281"/>
    <s v="Kanalas 1"/>
    <s v="Kanalas 20"/>
    <s v="240812"/>
    <n v="3.6"/>
    <n v="10.5"/>
    <n v="14.77"/>
    <n v="8.07"/>
    <n v="-6.6999999999999993"/>
    <s v="Rerate"/>
    <x v="4"/>
    <x v="6"/>
  </r>
  <r>
    <d v="2020-07-03T11:32:00"/>
    <n v="45806754"/>
    <s v="Kanalas 20"/>
    <s v="Kanalas 1"/>
    <s v="CC0006"/>
    <n v="11.5"/>
    <n v="3.6"/>
    <n v="10.67"/>
    <n v="12.170000000000002"/>
    <n v="1.5000000000000018"/>
    <s v="Upsell"/>
    <x v="0"/>
    <x v="0"/>
  </r>
  <r>
    <d v="2020-07-30T00:00:00"/>
    <n v="4390258"/>
    <s v="Kanalas 5"/>
    <s v="Kanalas 5"/>
    <s v="CC0005"/>
    <n v="7.6"/>
    <n v="7.6"/>
    <n v="10.67"/>
    <n v="8.07"/>
    <n v="-2.5999999999999996"/>
    <s v="Rerate"/>
    <x v="0"/>
    <x v="0"/>
  </r>
  <r>
    <d v="2020-07-22T11:22:00"/>
    <n v="13336411"/>
    <s v="Kanalas 1"/>
    <s v="Kanalas 5"/>
    <s v="240502"/>
    <n v="7.6"/>
    <n v="7.6"/>
    <n v="10.67"/>
    <n v="4.07"/>
    <n v="-6.6"/>
    <s v="Rerate"/>
    <x v="4"/>
    <x v="6"/>
  </r>
  <r>
    <d v="2020-07-30T00:00:00"/>
    <n v="4829825"/>
    <s v="Kanalas 30"/>
    <s v="Kanalas 30"/>
    <s v="TM0002"/>
    <n v="8.5"/>
    <n v="11.5"/>
    <n v="21.770000000000003"/>
    <n v="23.17"/>
    <n v="1.3999999999999986"/>
    <s v="Upsell"/>
    <x v="2"/>
    <x v="0"/>
  </r>
  <r>
    <d v="2020-07-10T00:00:00"/>
    <n v="18468328"/>
    <s v="Kanalas 5"/>
    <s v="Kanalas 5"/>
    <s v="240504"/>
    <n v="8.51"/>
    <s v="8"/>
    <n v="10.27"/>
    <n v="7.16"/>
    <n v="-3.1099999999999994"/>
    <s v="Rerate"/>
    <x v="4"/>
    <x v="6"/>
  </r>
  <r>
    <d v="2020-07-30T00:00:00"/>
    <n v="4752325"/>
    <s v="Kanalas 10"/>
    <s v="Kanalas 10"/>
    <s v="CC0007"/>
    <n v="11"/>
    <s v="11"/>
    <n v="10.27"/>
    <n v="8.6700000000000017"/>
    <n v="-1.5999999999999979"/>
    <s v="Rerate"/>
    <x v="0"/>
    <x v="0"/>
  </r>
  <r>
    <d v="2020-07-12T14:46:00"/>
    <n v="11729770"/>
    <s v="Kanalas 10"/>
    <s v="Kanalas 5"/>
    <s v="240613"/>
    <n v="14.5"/>
    <n v="7.6"/>
    <n v="10.67"/>
    <n v="5.1700000000000017"/>
    <n v="-5.4999999999999982"/>
    <s v="Rerate"/>
    <x v="4"/>
    <x v="6"/>
  </r>
  <r>
    <d v="2020-07-11T14:04:00"/>
    <n v="28109912"/>
    <s v="Kanalas 20"/>
    <s v="Kanalas 10"/>
    <s v="240807"/>
    <n v="11"/>
    <s v="10"/>
    <n v="11.27"/>
    <n v="12.670000000000002"/>
    <n v="1.4000000000000021"/>
    <s v="Upsell"/>
    <x v="4"/>
    <x v="6"/>
  </r>
  <r>
    <d v="2020-07-18T10:38:00"/>
    <n v="45753150"/>
    <s v="Kanalas 50"/>
    <s v="Kanalas 1"/>
    <s v="240605"/>
    <n v="11.5"/>
    <n v="5.6"/>
    <n v="8.67"/>
    <n v="16.170000000000002"/>
    <n v="7.5000000000000018"/>
    <s v="Upsell"/>
    <x v="4"/>
    <x v="6"/>
  </r>
  <r>
    <d v="2020-07-31T00:00:00"/>
    <n v="4743600"/>
    <s v="Kanalas 5"/>
    <s v="Kanalas 50"/>
    <s v="240704"/>
    <n v="7.6"/>
    <s v="13"/>
    <n v="18.27"/>
    <n v="8.07"/>
    <n v="-10.199999999999999"/>
    <s v="Rerate"/>
    <x v="4"/>
    <x v="6"/>
  </r>
  <r>
    <d v="2020-07-12T00:00:00"/>
    <n v="44360094"/>
    <s v="Kanalas 30"/>
    <s v="Kanalas 30"/>
    <s v="CC0003"/>
    <n v="23.5"/>
    <n v="16.5"/>
    <n v="16.770000000000003"/>
    <n v="8.1700000000000017"/>
    <n v="-8.6000000000000014"/>
    <s v="Rerate"/>
    <x v="0"/>
    <x v="0"/>
  </r>
  <r>
    <d v="2020-07-30T00:00:00"/>
    <n v="23747290"/>
    <s v="Kanalas 100"/>
    <s v="Kanalas 100"/>
    <s v="240108"/>
    <n v="13"/>
    <s v="6"/>
    <n v="25.27"/>
    <n v="16.670000000000002"/>
    <n v="-8.5999999999999979"/>
    <s v="Rerate"/>
    <x v="4"/>
    <x v="6"/>
  </r>
  <r>
    <d v="2020-07-25T00:00:00"/>
    <n v="4441430"/>
    <s v="Kanalas 30"/>
    <s v="Kanalas 30"/>
    <s v="240112"/>
    <n v="16.510000000000002"/>
    <s v="7"/>
    <n v="26.270000000000003"/>
    <n v="15.16"/>
    <n v="-11.110000000000003"/>
    <s v="Rerate"/>
    <x v="4"/>
    <x v="6"/>
  </r>
  <r>
    <d v="2020-07-12T10:51:00"/>
    <n v="19510315"/>
    <s v="Kanalas 1"/>
    <s v="Kanalas 5"/>
    <s v="CC0006"/>
    <n v="7.6"/>
    <n v="7.6"/>
    <n v="10.67"/>
    <n v="4.07"/>
    <n v="-6.6"/>
    <s v="Rerate"/>
    <x v="0"/>
    <x v="0"/>
  </r>
  <r>
    <d v="2020-07-30T00:00:00"/>
    <n v="15166893"/>
    <s v="Kanalas 30"/>
    <s v="Kanalas 30"/>
    <s v="TM0007"/>
    <n v="11"/>
    <n v="15.5"/>
    <n v="17.770000000000003"/>
    <n v="20.67"/>
    <n v="2.8999999999999986"/>
    <s v="Upsell"/>
    <x v="2"/>
    <x v="0"/>
  </r>
  <r>
    <d v="2020-07-30T00:00:00"/>
    <n v="4386005"/>
    <s v="Kanalas 5"/>
    <s v="Kanalas 5"/>
    <s v="240220"/>
    <n v="8.51"/>
    <n v="12.5"/>
    <n v="5.77"/>
    <n v="7.16"/>
    <n v="1.3900000000000006"/>
    <s v="Upsell"/>
    <x v="4"/>
    <x v="6"/>
  </r>
  <r>
    <d v="2020-07-30T00:00:00"/>
    <n v="16629258"/>
    <s v="Kanalas 5"/>
    <s v="Kanalas 5"/>
    <s v="240405"/>
    <n v="7.6"/>
    <n v="0"/>
    <n v="18.27"/>
    <n v="8.07"/>
    <n v="-10.199999999999999"/>
    <s v="Rerate"/>
    <x v="4"/>
    <x v="6"/>
  </r>
  <r>
    <d v="2020-07-30T00:00:00"/>
    <n v="4780077"/>
    <s v="Kanalas 10"/>
    <s v="Kanalas 10"/>
    <s v="240108"/>
    <n v="11"/>
    <s v="11"/>
    <n v="10.27"/>
    <n v="8.6700000000000017"/>
    <n v="-1.5999999999999979"/>
    <s v="Rerate"/>
    <x v="4"/>
    <x v="6"/>
  </r>
  <r>
    <d v="2020-07-30T00:00:00"/>
    <n v="4752627"/>
    <s v="Kanalas 10"/>
    <s v="Kanalas 10"/>
    <s v="240113"/>
    <n v="10.5"/>
    <n v="7.6"/>
    <n v="13.67"/>
    <n v="9.1700000000000017"/>
    <n v="-4.4999999999999982"/>
    <s v="Rerate"/>
    <x v="4"/>
    <x v="6"/>
  </r>
  <r>
    <d v="2020-07-30T00:00:00"/>
    <n v="32964010"/>
    <s v="Kanalas 10"/>
    <s v="Kanalas 10"/>
    <s v="240704"/>
    <n v="11"/>
    <n v="0"/>
    <n v="21.27"/>
    <n v="8.6700000000000017"/>
    <n v="-12.599999999999998"/>
    <s v="Rerate"/>
    <x v="4"/>
    <x v="6"/>
  </r>
  <r>
    <d v="2020-07-30T00:00:00"/>
    <n v="24716930"/>
    <s v="Kanalas 1"/>
    <s v="Kanalas 1"/>
    <s v="CC0005"/>
    <n v="8.5"/>
    <n v="0"/>
    <n v="14.27"/>
    <n v="3.17"/>
    <n v="-11.1"/>
    <s v="Rerate"/>
    <x v="0"/>
    <x v="0"/>
  </r>
  <r>
    <d v="2020-07-24T00:00:00"/>
    <n v="4460677"/>
    <s v="Kanalas 1"/>
    <s v="Kanalas 1"/>
    <s v="CC0004"/>
    <n v="5.51"/>
    <n v="0"/>
    <n v="14.27"/>
    <n v="6.16"/>
    <n v="-8.11"/>
    <s v="Rerate"/>
    <x v="0"/>
    <x v="0"/>
  </r>
  <r>
    <d v="2020-07-26T21:09:00"/>
    <n v="4631227"/>
    <s v="Kanalas 1"/>
    <s v="Kanalas 1"/>
    <s v="240211"/>
    <n v="8.5"/>
    <n v="5.51"/>
    <n v="8.76"/>
    <n v="3.17"/>
    <n v="-5.59"/>
    <s v="Rerate"/>
    <x v="4"/>
    <x v="6"/>
  </r>
  <r>
    <d v="2020-07-22T12:03:00"/>
    <n v="4622624"/>
    <s v="Kanalas 5"/>
    <s v="Kanalas 1"/>
    <s v="240504"/>
    <n v="3.6"/>
    <n v="3.6"/>
    <n v="10.67"/>
    <n v="12.07"/>
    <n v="1.4000000000000004"/>
    <s v="Upsell"/>
    <x v="4"/>
    <x v="6"/>
  </r>
  <r>
    <d v="2020-07-06T10:29:00"/>
    <n v="45857296"/>
    <s v="Kanalas 20"/>
    <s v="Kanalas 1"/>
    <s v="CC0003"/>
    <n v="11"/>
    <n v="5.6"/>
    <n v="8.67"/>
    <n v="12.670000000000002"/>
    <n v="4.0000000000000018"/>
    <s v="Upsell"/>
    <x v="0"/>
    <x v="0"/>
  </r>
  <r>
    <d v="2020-07-13T00:00:00"/>
    <n v="23525592"/>
    <s v="Kanalas 20"/>
    <s v="Kanalas 20"/>
    <s v="240817"/>
    <n v="11"/>
    <s v="11"/>
    <n v="14.27"/>
    <n v="12.670000000000002"/>
    <n v="-1.5999999999999979"/>
    <s v="Rerate"/>
    <x v="4"/>
    <x v="6"/>
  </r>
  <r>
    <d v="2020-07-30T00:00:00"/>
    <n v="43034711"/>
    <s v="Kanalas 30"/>
    <s v="Kanalas 30"/>
    <s v="240401"/>
    <n v="3.6"/>
    <n v="13.5"/>
    <n v="19.770000000000003"/>
    <n v="28.07"/>
    <n v="8.2999999999999972"/>
    <s v="Upsell"/>
    <x v="4"/>
    <x v="6"/>
  </r>
  <r>
    <d v="2020-07-12T09:07:00"/>
    <n v="16628908"/>
    <s v="Kanalas 1"/>
    <s v="Kanalas 1"/>
    <s v="240817"/>
    <n v="7.6"/>
    <n v="5.51"/>
    <n v="8.76"/>
    <n v="4.07"/>
    <n v="-4.6899999999999995"/>
    <s v="Rerate"/>
    <x v="4"/>
    <x v="6"/>
  </r>
  <r>
    <d v="2020-07-30T00:00:00"/>
    <n v="4466698"/>
    <s v="Kanalas 5"/>
    <s v="Kanalas 5"/>
    <s v="240103"/>
    <n v="7.6"/>
    <n v="7.6"/>
    <n v="10.67"/>
    <n v="8.07"/>
    <n v="-2.5999999999999996"/>
    <s v="Rerate"/>
    <x v="4"/>
    <x v="6"/>
  </r>
  <r>
    <d v="2020-07-30T00:00:00"/>
    <n v="20751986"/>
    <s v="Kanalas 100"/>
    <s v="Kanalas 100"/>
    <s v="TM0012"/>
    <n v="13"/>
    <s v="11"/>
    <n v="20.27"/>
    <n v="16.670000000000002"/>
    <n v="-3.5999999999999979"/>
    <s v="Rerate"/>
    <x v="2"/>
    <x v="0"/>
  </r>
  <r>
    <d v="2020-07-30T00:00:00"/>
    <n v="6475510"/>
    <s v="Kanalas 30"/>
    <s v="Kanalas 30"/>
    <s v="TM0002"/>
    <n v="11"/>
    <n v="15.5"/>
    <n v="17.770000000000003"/>
    <n v="20.67"/>
    <n v="2.8999999999999986"/>
    <s v="Upsell"/>
    <x v="2"/>
    <x v="0"/>
  </r>
  <r>
    <d v="2020-07-30T00:00:00"/>
    <n v="24620270"/>
    <s v="Kanalas 1"/>
    <s v="Kanalas 1"/>
    <s v="CC0003"/>
    <n v="5.51"/>
    <n v="0"/>
    <n v="14.27"/>
    <n v="6.16"/>
    <n v="-8.11"/>
    <s v="Rerate"/>
    <x v="0"/>
    <x v="0"/>
  </r>
  <r>
    <d v="2020-07-02T13:03:00"/>
    <n v="14085013"/>
    <s v="Kanalas 20"/>
    <s v="Kanalas 10"/>
    <s v="CC0007"/>
    <n v="11.5"/>
    <n v="10.5"/>
    <n v="10.77"/>
    <n v="12.170000000000002"/>
    <n v="1.4000000000000021"/>
    <s v="Upsell"/>
    <x v="0"/>
    <x v="0"/>
  </r>
  <r>
    <d v="2020-07-30T00:00:00"/>
    <n v="4505233"/>
    <s v="Kanalas 50"/>
    <s v="Kanalas 50"/>
    <s v="240111"/>
    <n v="12.5"/>
    <s v="13"/>
    <n v="18.27"/>
    <n v="15.170000000000002"/>
    <n v="-3.0999999999999979"/>
    <s v="Rerate"/>
    <x v="4"/>
    <x v="6"/>
  </r>
  <r>
    <d v="2020-07-25T16:05:00"/>
    <n v="4573362"/>
    <s v="Kanalas 5"/>
    <s v="Kanalas 1"/>
    <s v="CC0004"/>
    <n v="8.51"/>
    <n v="7.5"/>
    <n v="6.77"/>
    <n v="7.16"/>
    <n v="0.39000000000000057"/>
    <s v="Upsell"/>
    <x v="0"/>
    <x v="0"/>
  </r>
  <r>
    <d v="2020-07-25T16:03:00"/>
    <n v="4573362"/>
    <s v="Kanalas 1"/>
    <s v="Kanalas 30"/>
    <s v="CC0004"/>
    <n v="8.51"/>
    <n v="7.5"/>
    <n v="25.770000000000003"/>
    <n v="3.16"/>
    <n v="-22.610000000000003"/>
    <s v="Rerate"/>
    <x v="0"/>
    <x v="0"/>
  </r>
  <r>
    <d v="2020-07-30T00:00:00"/>
    <n v="4493544"/>
    <s v="Kanalas 1"/>
    <s v="Kanalas 1"/>
    <s v="CC0006"/>
    <n v="7.6"/>
    <n v="7.6"/>
    <n v="6.67"/>
    <n v="4.07"/>
    <n v="-2.5999999999999996"/>
    <s v="Rerate"/>
    <x v="0"/>
    <x v="0"/>
  </r>
  <r>
    <d v="2020-07-30T00:00:00"/>
    <n v="4560152"/>
    <s v="Kanalas 10"/>
    <s v="Kanalas 10"/>
    <s v="CC0006"/>
    <n v="11.51"/>
    <n v="5.5"/>
    <n v="15.77"/>
    <n v="8.1600000000000019"/>
    <n v="-7.6099999999999977"/>
    <s v="Rerate"/>
    <x v="0"/>
    <x v="0"/>
  </r>
  <r>
    <d v="2020-07-20T14:18:00"/>
    <n v="45928147"/>
    <s v="Kanalas 20"/>
    <s v="Kanalas 1"/>
    <s v="240412"/>
    <n v="12"/>
    <n v="5.6"/>
    <n v="8.67"/>
    <n v="11.670000000000002"/>
    <n v="3.0000000000000018"/>
    <s v="Upsell"/>
    <x v="4"/>
    <x v="6"/>
  </r>
  <r>
    <d v="2020-07-16T13:03:00"/>
    <n v="4665718"/>
    <s v="Kanalas 1"/>
    <s v="Kanalas 1"/>
    <s v="CC0004"/>
    <n v="7.6"/>
    <n v="5.51"/>
    <n v="8.76"/>
    <n v="4.07"/>
    <n v="-4.6899999999999995"/>
    <s v="Rerate"/>
    <x v="0"/>
    <x v="0"/>
  </r>
  <r>
    <d v="2020-07-30T00:00:00"/>
    <n v="7447817"/>
    <s v="Kanalas 20"/>
    <s v="Kanalas 20"/>
    <s v="240816"/>
    <n v="11"/>
    <n v="0"/>
    <n v="25.27"/>
    <n v="12.670000000000002"/>
    <n v="-12.599999999999998"/>
    <s v="Rerate"/>
    <x v="4"/>
    <x v="6"/>
  </r>
  <r>
    <d v="2020-07-30T00:00:00"/>
    <n v="14691691"/>
    <s v="Kanalas 1"/>
    <s v="Kanalas 1"/>
    <s v="240405"/>
    <n v="8.5"/>
    <n v="0"/>
    <n v="14.27"/>
    <n v="3.17"/>
    <n v="-11.1"/>
    <s v="Rerate"/>
    <x v="4"/>
    <x v="6"/>
  </r>
  <r>
    <d v="2020-07-29T13:47:00"/>
    <n v="4441238"/>
    <s v="Kanalas 1"/>
    <s v="Kanalas 20"/>
    <s v="240504"/>
    <n v="5.51"/>
    <s v="11"/>
    <n v="14.27"/>
    <n v="6.16"/>
    <n v="-8.11"/>
    <s v="Rerate"/>
    <x v="4"/>
    <x v="6"/>
  </r>
  <r>
    <d v="2020-07-30T00:00:00"/>
    <n v="4626399"/>
    <s v="Kanalas 5"/>
    <s v="Kanalas 5"/>
    <s v="CC0006"/>
    <n v="7.6"/>
    <n v="7.6"/>
    <n v="10.67"/>
    <n v="8.07"/>
    <n v="-2.5999999999999996"/>
    <s v="Rerate"/>
    <x v="0"/>
    <x v="0"/>
  </r>
  <r>
    <d v="2020-07-30T00:00:00"/>
    <n v="12733815"/>
    <s v="Kanalas 30"/>
    <s v="Kanalas 30"/>
    <s v="CC0005"/>
    <n v="7"/>
    <s v="2"/>
    <n v="31.270000000000003"/>
    <n v="24.67"/>
    <n v="-6.6000000000000014"/>
    <s v="Rerate"/>
    <x v="0"/>
    <x v="0"/>
  </r>
  <r>
    <d v="2020-07-30T00:00:00"/>
    <n v="6895016"/>
    <s v="Kanalas 5"/>
    <s v="Kanalas 5"/>
    <s v="240608"/>
    <n v="8"/>
    <n v="8.5"/>
    <n v="9.77"/>
    <n v="7.67"/>
    <n v="-2.0999999999999996"/>
    <s v="Rerate"/>
    <x v="4"/>
    <x v="6"/>
  </r>
  <r>
    <d v="2020-07-30T00:00:00"/>
    <n v="10601876"/>
    <s v="Kanalas 10"/>
    <s v="Kanalas 10"/>
    <s v="CC0007"/>
    <n v="10.5"/>
    <n v="0"/>
    <n v="21.27"/>
    <n v="9.1700000000000017"/>
    <n v="-12.099999999999998"/>
    <s v="Rerate"/>
    <x v="0"/>
    <x v="0"/>
  </r>
  <r>
    <d v="2020-07-30T00:00:00"/>
    <n v="11461928"/>
    <s v="Kanalas 10"/>
    <s v="Kanalas 10"/>
    <s v="TM0010"/>
    <n v="11.51"/>
    <n v="0"/>
    <n v="21.27"/>
    <n v="8.1600000000000019"/>
    <n v="-13.109999999999998"/>
    <s v="Rerate"/>
    <x v="2"/>
    <x v="0"/>
  </r>
  <r>
    <d v="2020-07-15T12:57:00"/>
    <n v="8168840"/>
    <s v="Kanalas 1"/>
    <s v="Kanalas 1"/>
    <s v="CC0007"/>
    <n v="7.01"/>
    <n v="5.51"/>
    <n v="8.76"/>
    <n v="4.66"/>
    <n v="-4.0999999999999996"/>
    <s v="Rerate"/>
    <x v="0"/>
    <x v="0"/>
  </r>
  <r>
    <d v="2020-07-15T12:57:00"/>
    <n v="8168840"/>
    <s v="Kanalas 1"/>
    <s v="Kanalas 1"/>
    <s v="CC0007"/>
    <n v="7.01"/>
    <n v="5.51"/>
    <n v="8.76"/>
    <n v="4.66"/>
    <n v="-4.0999999999999996"/>
    <s v="Rerate"/>
    <x v="0"/>
    <x v="0"/>
  </r>
  <r>
    <d v="2020-07-30T00:00:00"/>
    <n v="15738805"/>
    <s v="Kanalas 5"/>
    <s v="Kanalas 5"/>
    <s v="240103"/>
    <n v="7.6"/>
    <n v="0"/>
    <n v="18.27"/>
    <n v="8.07"/>
    <n v="-10.199999999999999"/>
    <s v="Rerate"/>
    <x v="4"/>
    <x v="6"/>
  </r>
  <r>
    <d v="2020-07-04T13:56:00"/>
    <n v="23296869"/>
    <s v="Kanalas 30"/>
    <s v="Kanalas 10"/>
    <s v="CC0005"/>
    <n v="12"/>
    <s v="11"/>
    <n v="10.27"/>
    <n v="19.670000000000002"/>
    <n v="9.4000000000000021"/>
    <s v="Upsell"/>
    <x v="0"/>
    <x v="0"/>
  </r>
  <r>
    <d v="2020-07-30T00:00:00"/>
    <n v="8171522"/>
    <s v="Kanalas 1"/>
    <s v="Kanalas 1"/>
    <s v="TM0010"/>
    <n v="8.5"/>
    <n v="0"/>
    <n v="14.27"/>
    <n v="3.17"/>
    <n v="-11.1"/>
    <s v="Rerate"/>
    <x v="2"/>
    <x v="0"/>
  </r>
  <r>
    <d v="2020-07-29T13:36:00"/>
    <n v="4783361"/>
    <s v="Kanalas 5"/>
    <s v="Kanalas 10"/>
    <s v="CC0003"/>
    <n v="8.51"/>
    <n v="9.5"/>
    <n v="11.77"/>
    <n v="7.16"/>
    <n v="-4.6099999999999994"/>
    <s v="Rerate"/>
    <x v="0"/>
    <x v="0"/>
  </r>
  <r>
    <d v="2020-07-10T10:22:00"/>
    <n v="4783361"/>
    <s v="Kanalas 10"/>
    <s v="Kanalas 50"/>
    <s v="CC0005"/>
    <n v="9.5"/>
    <n v="14.6"/>
    <n v="16.670000000000002"/>
    <n v="10.170000000000002"/>
    <n v="-6.5"/>
    <s v="Rerate"/>
    <x v="0"/>
    <x v="0"/>
  </r>
  <r>
    <d v="2020-07-03T11:22:00"/>
    <n v="4499262"/>
    <s v="Kanalas 30"/>
    <s v="Kanalas 1"/>
    <s v="CC0007"/>
    <n v="12"/>
    <s v="5"/>
    <n v="9.27"/>
    <n v="19.670000000000002"/>
    <n v="10.400000000000002"/>
    <s v="Upsell"/>
    <x v="0"/>
    <x v="0"/>
  </r>
  <r>
    <d v="2020-07-18T09:53:00"/>
    <n v="15243641"/>
    <s v="Kanalas 10"/>
    <s v="Kanalas 50"/>
    <s v="TM0002"/>
    <n v="10"/>
    <n v="12.5"/>
    <n v="18.77"/>
    <n v="9.6700000000000017"/>
    <n v="-9.0999999999999979"/>
    <s v="Rerate"/>
    <x v="2"/>
    <x v="0"/>
  </r>
  <r>
    <d v="2020-07-20T11:18:00"/>
    <n v="45753214"/>
    <s v="Kanalas 50"/>
    <s v="Kanalas 1"/>
    <s v="240502"/>
    <n v="12.5"/>
    <s v="5"/>
    <n v="9.27"/>
    <n v="15.170000000000002"/>
    <n v="5.9000000000000021"/>
    <s v="Upsell"/>
    <x v="4"/>
    <x v="6"/>
  </r>
  <r>
    <d v="2020-07-27T00:00:00"/>
    <n v="4631235"/>
    <s v="Kanalas 10"/>
    <s v="Kanalas 10"/>
    <s v="240613"/>
    <n v="9.5"/>
    <n v="9.5"/>
    <n v="11.77"/>
    <n v="10.170000000000002"/>
    <n v="-1.5999999999999979"/>
    <s v="Rerate"/>
    <x v="4"/>
    <x v="6"/>
  </r>
  <r>
    <d v="2020-07-20T20:00:00"/>
    <n v="43548583"/>
    <s v="Kanalas 30"/>
    <s v="Kanalas 50"/>
    <s v="240502"/>
    <n v="10"/>
    <s v="13"/>
    <n v="18.27"/>
    <n v="21.67"/>
    <n v="3.4000000000000021"/>
    <s v="Upsell"/>
    <x v="4"/>
    <x v="6"/>
  </r>
  <r>
    <d v="2020-07-01T16:09:00"/>
    <n v="8067842"/>
    <s v="Kanalas 30"/>
    <s v="Kanalas 20"/>
    <s v="240612"/>
    <n v="23.5"/>
    <n v="11.5"/>
    <n v="13.77"/>
    <n v="8.1700000000000017"/>
    <n v="-5.5999999999999979"/>
    <s v="Rerate"/>
    <x v="4"/>
    <x v="6"/>
  </r>
  <r>
    <d v="2020-07-30T00:00:00"/>
    <n v="15245217"/>
    <s v="Kanalas 30"/>
    <s v="Kanalas 30"/>
    <s v="TM0012"/>
    <n v="9.5"/>
    <s v="6"/>
    <n v="27.270000000000003"/>
    <n v="22.17"/>
    <n v="-5.1000000000000014"/>
    <s v="Rerate"/>
    <x v="2"/>
    <x v="0"/>
  </r>
  <r>
    <d v="2020-07-01T13:22:00"/>
    <n v="45589173"/>
    <s v="Kanalas 10"/>
    <s v="Kanalas 50"/>
    <s v="240605"/>
    <n v="11"/>
    <s v="12"/>
    <n v="19.27"/>
    <n v="8.6700000000000017"/>
    <n v="-10.599999999999998"/>
    <s v="Rerate"/>
    <x v="4"/>
    <x v="6"/>
  </r>
  <r>
    <d v="2020-07-16T09:14:00"/>
    <n v="4414535"/>
    <s v="Kanalas 10"/>
    <s v="Kanalas 30"/>
    <s v="TM0002"/>
    <n v="6.5"/>
    <s v="12"/>
    <n v="21.270000000000003"/>
    <n v="13.170000000000002"/>
    <n v="-8.1000000000000014"/>
    <s v="Rerate"/>
    <x v="2"/>
    <x v="0"/>
  </r>
  <r>
    <d v="2020-07-15T09:12:00"/>
    <n v="45856447"/>
    <s v="Kanalas 5"/>
    <s v="Kanalas 1"/>
    <s v="240612"/>
    <n v="7.6"/>
    <n v="3.6"/>
    <n v="10.67"/>
    <n v="8.07"/>
    <n v="-2.5999999999999996"/>
    <s v="Rerate"/>
    <x v="4"/>
    <x v="6"/>
  </r>
  <r>
    <d v="2020-07-16T11:01:00"/>
    <n v="34939706"/>
    <s v="Kanalas 5"/>
    <s v="Kanalas 30"/>
    <s v="CC0004"/>
    <n v="3.6"/>
    <s v="12"/>
    <n v="21.270000000000003"/>
    <n v="12.07"/>
    <n v="-9.2000000000000028"/>
    <s v="Rerate"/>
    <x v="0"/>
    <x v="0"/>
  </r>
  <r>
    <d v="2020-07-30T00:00:00"/>
    <n v="4819369"/>
    <s v="Kanalas 5"/>
    <s v="Kanalas 5"/>
    <s v="240609"/>
    <n v="7.6"/>
    <n v="7.6"/>
    <n v="10.67"/>
    <n v="8.07"/>
    <n v="-2.5999999999999996"/>
    <s v="Rerate"/>
    <x v="4"/>
    <x v="6"/>
  </r>
  <r>
    <d v="2020-07-20T11:06:00"/>
    <n v="44458105"/>
    <s v="Kanalas 20"/>
    <s v="Kanalas 1"/>
    <s v="240412"/>
    <n v="12"/>
    <n v="5.6"/>
    <n v="8.67"/>
    <n v="11.670000000000002"/>
    <n v="3.0000000000000018"/>
    <s v="Upsell"/>
    <x v="4"/>
    <x v="6"/>
  </r>
  <r>
    <d v="2020-07-30T00:00:00"/>
    <n v="42372671"/>
    <s v="Kanalas 30"/>
    <s v="Kanalas 30"/>
    <s v="TM0007"/>
    <n v="9.5"/>
    <s v="13"/>
    <n v="20.270000000000003"/>
    <n v="22.17"/>
    <n v="1.8999999999999986"/>
    <s v="Upsell"/>
    <x v="2"/>
    <x v="0"/>
  </r>
  <r>
    <d v="2020-07-22T17:02:00"/>
    <n v="45370509"/>
    <s v="Kanalas 100"/>
    <s v="Kanalas 20"/>
    <s v="CC0006"/>
    <n v="11"/>
    <n v="10.5"/>
    <n v="14.77"/>
    <n v="18.670000000000002"/>
    <n v="3.9000000000000021"/>
    <s v="Upsell"/>
    <x v="0"/>
    <x v="0"/>
  </r>
  <r>
    <d v="2020-07-12T10:52:00"/>
    <n v="6081477"/>
    <s v="Kanalas 10"/>
    <s v="Kanalas 5"/>
    <s v="TM0010"/>
    <n v="11.51"/>
    <n v="7.6"/>
    <n v="10.67"/>
    <n v="8.1600000000000019"/>
    <n v="-2.509999999999998"/>
    <s v="Rerate"/>
    <x v="2"/>
    <x v="0"/>
  </r>
  <r>
    <d v="2020-07-30T00:00:00"/>
    <n v="15039084"/>
    <s v="Kanalas 30"/>
    <s v="Kanalas 30"/>
    <s v="TM0002"/>
    <n v="12"/>
    <n v="15.5"/>
    <n v="17.770000000000003"/>
    <n v="19.670000000000002"/>
    <n v="1.8999999999999986"/>
    <s v="Upsell"/>
    <x v="2"/>
    <x v="0"/>
  </r>
  <r>
    <d v="2020-07-04T12:05:00"/>
    <n v="37006212"/>
    <s v="Kanalas 10"/>
    <s v="Kanalas 100"/>
    <s v="CC0005"/>
    <n v="9.5"/>
    <n v="13.5"/>
    <n v="17.77"/>
    <n v="10.170000000000002"/>
    <n v="-7.5999999999999979"/>
    <s v="Rerate"/>
    <x v="0"/>
    <x v="0"/>
  </r>
  <r>
    <d v="2020-07-30T00:00:00"/>
    <n v="16413533"/>
    <s v="Kanalas 5"/>
    <s v="Kanalas 5"/>
    <s v="240810"/>
    <n v="7.6"/>
    <n v="0"/>
    <n v="18.27"/>
    <n v="8.07"/>
    <n v="-10.199999999999999"/>
    <s v="Rerate"/>
    <x v="4"/>
    <x v="6"/>
  </r>
  <r>
    <d v="2020-07-30T00:00:00"/>
    <n v="4731251"/>
    <s v="Kanalas 5"/>
    <s v="Kanalas 5"/>
    <s v="CC0007"/>
    <n v="7.6"/>
    <n v="7.6"/>
    <n v="10.67"/>
    <n v="8.07"/>
    <n v="-2.5999999999999996"/>
    <s v="Rerate"/>
    <x v="0"/>
    <x v="0"/>
  </r>
  <r>
    <d v="2020-07-01T13:35:00"/>
    <n v="34757372"/>
    <s v="Kanalas 5"/>
    <s v="Kanalas 10"/>
    <s v="240220"/>
    <n v="8.51"/>
    <n v="10.5"/>
    <n v="10.77"/>
    <n v="7.16"/>
    <n v="-3.6099999999999994"/>
    <s v="Rerate"/>
    <x v="4"/>
    <x v="6"/>
  </r>
  <r>
    <d v="2020-07-11T10:36:00"/>
    <n v="45877295"/>
    <s v="Kanalas 5"/>
    <s v="Kanalas 1"/>
    <s v="240812"/>
    <n v="7.5"/>
    <n v="5.6"/>
    <n v="8.67"/>
    <n v="8.17"/>
    <n v="-0.5"/>
    <s v="Rerate"/>
    <x v="4"/>
    <x v="6"/>
  </r>
  <r>
    <d v="2020-07-25T15:04:00"/>
    <n v="39880520"/>
    <s v="Kanalas 1"/>
    <s v="Kanalas 10"/>
    <s v="240108"/>
    <n v="5.51"/>
    <n v="10.5"/>
    <n v="10.77"/>
    <n v="6.16"/>
    <n v="-4.6099999999999994"/>
    <s v="Rerate"/>
    <x v="4"/>
    <x v="6"/>
  </r>
  <r>
    <d v="2020-07-30T00:00:00"/>
    <n v="12678093"/>
    <s v="Kanalas 10"/>
    <s v="Kanalas 10"/>
    <s v="240504"/>
    <n v="11"/>
    <n v="0"/>
    <n v="21.27"/>
    <n v="8.6700000000000017"/>
    <n v="-12.599999999999998"/>
    <s v="Rerate"/>
    <x v="4"/>
    <x v="6"/>
  </r>
  <r>
    <d v="2020-07-30T00:00:00"/>
    <n v="36427826"/>
    <s v="Kanalas 30"/>
    <s v="Kanalas 30"/>
    <s v="240610"/>
    <n v="12"/>
    <n v="5.15"/>
    <n v="28.120000000000005"/>
    <n v="19.670000000000002"/>
    <n v="-8.4500000000000028"/>
    <s v="Rerate"/>
    <x v="4"/>
    <x v="6"/>
  </r>
  <r>
    <d v="2020-07-30T00:00:00"/>
    <n v="37639582"/>
    <s v="Kanalas 10"/>
    <s v="Kanalas 10"/>
    <s v="TM0013"/>
    <n v="10.5"/>
    <s v="8"/>
    <n v="13.27"/>
    <n v="9.1700000000000017"/>
    <n v="-4.0999999999999979"/>
    <s v="Rerate"/>
    <x v="2"/>
    <x v="0"/>
  </r>
  <r>
    <d v="2020-07-30T00:00:00"/>
    <n v="22651132"/>
    <s v="Kanalas 10"/>
    <s v="Kanalas 10"/>
    <s v="240108"/>
    <n v="9.5"/>
    <n v="9.5"/>
    <n v="11.77"/>
    <n v="10.170000000000002"/>
    <n v="-1.5999999999999979"/>
    <s v="Rerate"/>
    <x v="4"/>
    <x v="6"/>
  </r>
  <r>
    <d v="2020-07-14T20:27:00"/>
    <n v="41527207"/>
    <s v="Kanalas 30"/>
    <s v="Kanalas 50"/>
    <s v="240502"/>
    <n v="11"/>
    <s v="12"/>
    <n v="19.27"/>
    <n v="20.67"/>
    <n v="1.4000000000000021"/>
    <s v="Upsell"/>
    <x v="4"/>
    <x v="6"/>
  </r>
  <r>
    <d v="2020-07-01T09:13:00"/>
    <n v="34954609"/>
    <s v="Kanalas 20"/>
    <s v="Kanalas 10"/>
    <s v="CC0003"/>
    <n v="11.5"/>
    <n v="9.5"/>
    <n v="11.77"/>
    <n v="12.170000000000002"/>
    <n v="0.40000000000000213"/>
    <s v="Upsell"/>
    <x v="0"/>
    <x v="0"/>
  </r>
  <r>
    <d v="2020-07-29T15:13:00"/>
    <n v="41263918"/>
    <s v="Kanalas 100"/>
    <s v="Kanalas 1"/>
    <m/>
    <n v="13"/>
    <n v="3.6"/>
    <n v="10.67"/>
    <n v="16.670000000000002"/>
    <n v="6.0000000000000018"/>
    <s v="Upsell"/>
    <x v="4"/>
    <x v="6"/>
  </r>
  <r>
    <d v="2020-07-30T00:00:00"/>
    <n v="42889785"/>
    <s v="Kanalas 20"/>
    <s v="Kanalas 20"/>
    <s v="TM0002"/>
    <n v="11"/>
    <n v="13.5"/>
    <n v="11.77"/>
    <n v="12.670000000000002"/>
    <n v="0.90000000000000213"/>
    <s v="Upsell"/>
    <x v="2"/>
    <x v="0"/>
  </r>
  <r>
    <d v="2020-07-30T00:00:00"/>
    <n v="9664779"/>
    <s v="Kanalas 10"/>
    <s v="Kanalas 10"/>
    <s v="240103"/>
    <n v="9.5"/>
    <n v="0"/>
    <n v="21.27"/>
    <n v="10.170000000000002"/>
    <n v="-11.099999999999998"/>
    <s v="Rerate"/>
    <x v="4"/>
    <x v="6"/>
  </r>
  <r>
    <d v="2020-07-20T20:20:00"/>
    <n v="12155077"/>
    <s v="Kanalas 5"/>
    <s v="Kanalas 30"/>
    <s v="240218"/>
    <n v="4.5"/>
    <n v="8.5"/>
    <n v="24.770000000000003"/>
    <n v="11.17"/>
    <n v="-13.600000000000003"/>
    <s v="Rerate"/>
    <x v="4"/>
    <x v="6"/>
  </r>
  <r>
    <d v="2020-07-11T12:58:00"/>
    <n v="4418699"/>
    <s v="Kanalas 5"/>
    <s v="Kanalas 1"/>
    <s v="240108"/>
    <n v="7.5"/>
    <n v="3.6"/>
    <n v="10.67"/>
    <n v="8.17"/>
    <n v="-2.5"/>
    <s v="Rerate"/>
    <x v="4"/>
    <x v="6"/>
  </r>
  <r>
    <d v="2020-07-16T11:50:00"/>
    <n v="45903004"/>
    <s v="Kanalas 50"/>
    <s v="Kanalas 10"/>
    <s v="240810"/>
    <n v="12.5"/>
    <n v="10.5"/>
    <n v="10.77"/>
    <n v="15.170000000000002"/>
    <n v="4.4000000000000021"/>
    <s v="Upsell"/>
    <x v="4"/>
    <x v="6"/>
  </r>
  <r>
    <d v="2020-07-11T12:10:00"/>
    <n v="4643735"/>
    <s v="Kanalas 1"/>
    <s v="Kanalas 1"/>
    <m/>
    <n v="7.6"/>
    <n v="5.51"/>
    <n v="8.76"/>
    <n v="4.07"/>
    <n v="-4.6899999999999995"/>
    <s v="Rerate"/>
    <x v="4"/>
    <x v="6"/>
  </r>
  <r>
    <d v="2020-07-03T11:03:00"/>
    <n v="14529431"/>
    <s v="Kanalas 5"/>
    <s v="Kanalas 30"/>
    <s v="CC0004"/>
    <n v="3.6"/>
    <s v="8"/>
    <n v="25.270000000000003"/>
    <n v="12.07"/>
    <n v="-13.200000000000003"/>
    <s v="Rerate"/>
    <x v="0"/>
    <x v="0"/>
  </r>
  <r>
    <d v="2020-07-30T00:00:00"/>
    <n v="24625093"/>
    <s v="Kanalas 5"/>
    <s v="Kanalas 5"/>
    <s v="CC0004"/>
    <n v="7.6"/>
    <n v="10.5"/>
    <n v="7.77"/>
    <n v="8.07"/>
    <n v="0.30000000000000071"/>
    <s v="Upsell"/>
    <x v="0"/>
    <x v="0"/>
  </r>
  <r>
    <d v="2020-07-17T12:39:00"/>
    <n v="45916150"/>
    <s v="Kanalas 5"/>
    <s v="Kanalas 1"/>
    <s v="240812"/>
    <n v="7.5"/>
    <n v="3.6"/>
    <n v="10.67"/>
    <n v="8.17"/>
    <n v="-2.5"/>
    <s v="Rerate"/>
    <x v="4"/>
    <x v="6"/>
  </r>
  <r>
    <d v="2020-07-18T12:44:00"/>
    <n v="42664167"/>
    <s v="Kanalas 50"/>
    <s v="Kanalas 1"/>
    <s v="CC0004"/>
    <n v="13.5"/>
    <n v="3.6"/>
    <n v="10.67"/>
    <n v="14.170000000000002"/>
    <n v="3.5000000000000018"/>
    <s v="Upsell"/>
    <x v="0"/>
    <x v="0"/>
  </r>
  <r>
    <d v="2020-07-31T00:00:00"/>
    <n v="45077062"/>
    <s v="Kanalas 5"/>
    <s v="Kanalas 1"/>
    <s v="240108"/>
    <n v="3.6"/>
    <n v="0"/>
    <n v="14.27"/>
    <n v="12.07"/>
    <n v="-2.1999999999999993"/>
    <s v="Rerate"/>
    <x v="4"/>
    <x v="6"/>
  </r>
  <r>
    <d v="2020-07-23T20:23:00"/>
    <n v="12511168"/>
    <s v="Kanalas 5"/>
    <s v="Kanalas 1"/>
    <s v="CC0005"/>
    <n v="8.5"/>
    <n v="3.6"/>
    <n v="10.67"/>
    <n v="7.17"/>
    <n v="-3.5"/>
    <s v="Rerate"/>
    <x v="0"/>
    <x v="0"/>
  </r>
  <r>
    <d v="2020-07-11T20:44:00"/>
    <n v="14421533"/>
    <s v="Kanalas 5"/>
    <s v="Kanalas 30"/>
    <s v="CC0003"/>
    <n v="3.6"/>
    <n v="3.6"/>
    <n v="29.67"/>
    <n v="12.07"/>
    <n v="-17.600000000000001"/>
    <s v="Rerate"/>
    <x v="0"/>
    <x v="0"/>
  </r>
  <r>
    <d v="2020-07-30T00:00:00"/>
    <n v="27359049"/>
    <s v="Kanalas 10"/>
    <s v="Kanalas 10"/>
    <s v="240202"/>
    <n v="11"/>
    <n v="0"/>
    <n v="21.27"/>
    <n v="8.6700000000000017"/>
    <n v="-12.599999999999998"/>
    <s v="Rerate"/>
    <x v="4"/>
    <x v="6"/>
  </r>
  <r>
    <d v="2020-07-18T14:12:00"/>
    <n v="45928608"/>
    <s v="Kanalas 50"/>
    <s v="Kanalas 20"/>
    <s v="CC0007"/>
    <n v="13.5"/>
    <n v="11.5"/>
    <n v="13.77"/>
    <n v="14.170000000000002"/>
    <n v="0.40000000000000213"/>
    <s v="Upsell"/>
    <x v="0"/>
    <x v="0"/>
  </r>
  <r>
    <d v="2020-07-30T00:00:00"/>
    <n v="19492400"/>
    <s v="Kanalas 1"/>
    <s v="Kanalas 1"/>
    <s v="CC0006"/>
    <n v="7.5"/>
    <n v="0"/>
    <n v="14.27"/>
    <n v="4.17"/>
    <n v="-10.1"/>
    <s v="Rerate"/>
    <x v="0"/>
    <x v="0"/>
  </r>
  <r>
    <d v="2020-07-24T15:51:00"/>
    <n v="39881918"/>
    <s v="Kanalas 100"/>
    <s v="Kanalas 10"/>
    <s v="CC0003"/>
    <n v="13"/>
    <n v="9.5"/>
    <n v="11.77"/>
    <n v="16.670000000000002"/>
    <n v="4.9000000000000021"/>
    <s v="Upsell"/>
    <x v="0"/>
    <x v="0"/>
  </r>
  <r>
    <d v="2020-07-30T00:00:00"/>
    <n v="4552601"/>
    <s v="Kanalas 30"/>
    <s v="Kanalas 30"/>
    <s v="CC0004"/>
    <n v="3.6"/>
    <s v="2"/>
    <n v="31.270000000000003"/>
    <n v="28.07"/>
    <n v="-3.2000000000000028"/>
    <s v="Rerate"/>
    <x v="0"/>
    <x v="0"/>
  </r>
  <r>
    <d v="2020-07-12T09:05:00"/>
    <n v="12308011"/>
    <s v="Kanalas 10"/>
    <s v="Kanalas 30"/>
    <s v="TM0002"/>
    <n v="11"/>
    <s v="5"/>
    <n v="28.270000000000003"/>
    <n v="8.6700000000000017"/>
    <n v="-19.600000000000001"/>
    <s v="Rerate"/>
    <x v="2"/>
    <x v="0"/>
  </r>
  <r>
    <d v="2020-07-30T00:00:00"/>
    <n v="12764135"/>
    <s v="Kanalas 10"/>
    <s v="Kanalas 10"/>
    <s v="CC0007"/>
    <n v="11.51"/>
    <n v="0"/>
    <n v="21.27"/>
    <n v="8.1600000000000019"/>
    <n v="-13.109999999999998"/>
    <s v="Rerate"/>
    <x v="0"/>
    <x v="0"/>
  </r>
  <r>
    <d v="2020-07-30T00:00:00"/>
    <n v="4385073"/>
    <s v="Kanalas 50"/>
    <s v="Kanalas 50"/>
    <s v="TM0002"/>
    <n v="12.5"/>
    <s v="9"/>
    <n v="22.27"/>
    <n v="15.170000000000002"/>
    <n v="-7.0999999999999979"/>
    <s v="Rerate"/>
    <x v="2"/>
    <x v="0"/>
  </r>
  <r>
    <d v="2020-07-31T00:00:00"/>
    <n v="40667642"/>
    <s v="Kanalas 50"/>
    <s v="Kanalas 20"/>
    <s v="CC0005"/>
    <n v="11.5"/>
    <n v="12.5"/>
    <n v="12.77"/>
    <n v="16.170000000000002"/>
    <n v="3.4000000000000021"/>
    <s v="Upsell"/>
    <x v="0"/>
    <x v="0"/>
  </r>
  <r>
    <d v="2020-07-20T08:38:00"/>
    <n v="4630586"/>
    <s v="Kanalas 5"/>
    <s v="Kanalas 50"/>
    <s v="CC0005"/>
    <n v="3.6"/>
    <n v="12.5"/>
    <n v="18.77"/>
    <n v="12.07"/>
    <n v="-6.6999999999999993"/>
    <s v="Rerate"/>
    <x v="0"/>
    <x v="0"/>
  </r>
  <r>
    <d v="2020-07-31T00:00:00"/>
    <n v="4406605"/>
    <s v="Kanalas 5"/>
    <s v="Kanalas 50"/>
    <s v="240216"/>
    <n v="8.5"/>
    <s v="13"/>
    <n v="18.27"/>
    <n v="7.17"/>
    <n v="-11.1"/>
    <s v="Rerate"/>
    <x v="4"/>
    <x v="6"/>
  </r>
  <r>
    <d v="2020-07-30T00:00:00"/>
    <n v="6955265"/>
    <s v="Kanalas 5"/>
    <s v="Kanalas 5"/>
    <s v="240413"/>
    <n v="7.6"/>
    <n v="0"/>
    <n v="18.27"/>
    <n v="8.07"/>
    <n v="-10.199999999999999"/>
    <s v="Rerate"/>
    <x v="4"/>
    <x v="6"/>
  </r>
  <r>
    <d v="2020-07-30T00:00:00"/>
    <n v="11571022"/>
    <s v="Kanalas 5"/>
    <s v="Kanalas 5"/>
    <s v="CC0007"/>
    <n v="7.6"/>
    <n v="0"/>
    <n v="18.27"/>
    <n v="8.07"/>
    <n v="-10.199999999999999"/>
    <s v="Rerate"/>
    <x v="0"/>
    <x v="0"/>
  </r>
  <r>
    <d v="2020-07-30T00:00:00"/>
    <n v="25133508"/>
    <s v="Kanalas 5"/>
    <s v="Kanalas 5"/>
    <s v="240602"/>
    <n v="7.6"/>
    <n v="0"/>
    <n v="18.27"/>
    <n v="8.07"/>
    <n v="-10.199999999999999"/>
    <s v="Rerate"/>
    <x v="4"/>
    <x v="6"/>
  </r>
  <r>
    <d v="2020-07-03T00:00:00"/>
    <n v="45814360"/>
    <s v="Kanalas 10"/>
    <s v="Kanalas 10"/>
    <s v="CC0003"/>
    <n v="10.51"/>
    <n v="0"/>
    <n v="21.27"/>
    <n v="9.1600000000000019"/>
    <n v="-12.109999999999998"/>
    <s v="Rerate"/>
    <x v="0"/>
    <x v="0"/>
  </r>
  <r>
    <d v="2020-07-29T12:54:00"/>
    <n v="19482729"/>
    <s v="Kanalas 5"/>
    <s v="Kanalas 1"/>
    <s v="240814"/>
    <n v="7.6"/>
    <n v="5.51"/>
    <n v="8.76"/>
    <n v="8.07"/>
    <n v="-0.6899999999999995"/>
    <s v="Rerate"/>
    <x v="4"/>
    <x v="6"/>
  </r>
  <r>
    <d v="2020-07-29T12:43:00"/>
    <n v="19482729"/>
    <s v="Kanalas 1"/>
    <s v="Kanalas 5"/>
    <s v="240814"/>
    <n v="7.6"/>
    <n v="5.51"/>
    <n v="12.76"/>
    <n v="4.07"/>
    <n v="-8.69"/>
    <s v="Rerate"/>
    <x v="4"/>
    <x v="6"/>
  </r>
  <r>
    <d v="2020-07-30T00:00:00"/>
    <n v="4504159"/>
    <s v="Kanalas 30"/>
    <s v="Kanalas 30"/>
    <s v="TM0002"/>
    <n v="6"/>
    <s v="10"/>
    <n v="23.270000000000003"/>
    <n v="25.67"/>
    <n v="2.3999999999999986"/>
    <s v="Upsell"/>
    <x v="2"/>
    <x v="0"/>
  </r>
  <r>
    <d v="2020-07-30T00:00:00"/>
    <n v="41144442"/>
    <s v="Kanalas 20"/>
    <s v="Kanalas 20"/>
    <s v="TM0007"/>
    <n v="11"/>
    <s v="6"/>
    <n v="19.27"/>
    <n v="12.670000000000002"/>
    <n v="-6.5999999999999979"/>
    <s v="Rerate"/>
    <x v="2"/>
    <x v="0"/>
  </r>
  <r>
    <d v="2020-07-23T14:55:00"/>
    <n v="4669949"/>
    <s v="Kanalas 10"/>
    <s v="Kanalas 20"/>
    <s v="TM0010"/>
    <n v="12.01"/>
    <n v="11.5"/>
    <n v="13.77"/>
    <n v="7.6600000000000019"/>
    <n v="-6.1099999999999977"/>
    <s v="Rerate"/>
    <x v="2"/>
    <x v="0"/>
  </r>
  <r>
    <d v="2020-07-08T00:00:00"/>
    <n v="4591349"/>
    <s v="Kanalas 30"/>
    <s v="Kanalas 30"/>
    <s v="CC0007"/>
    <n v="14.5"/>
    <s v="8"/>
    <n v="25.270000000000003"/>
    <n v="17.170000000000002"/>
    <n v="-8.1000000000000014"/>
    <s v="Rerate"/>
    <x v="0"/>
    <x v="0"/>
  </r>
  <r>
    <d v="2020-07-30T00:00:00"/>
    <n v="43133543"/>
    <s v="Kanalas 10"/>
    <s v="Kanalas 10"/>
    <s v="240812"/>
    <n v="10.5"/>
    <s v="6"/>
    <n v="15.27"/>
    <n v="9.1700000000000017"/>
    <n v="-6.0999999999999979"/>
    <s v="Rerate"/>
    <x v="4"/>
    <x v="6"/>
  </r>
  <r>
    <d v="2020-07-29T00:00:00"/>
    <n v="14805465"/>
    <s v="Kanalas 30"/>
    <s v="Kanalas 30"/>
    <s v="CC0004"/>
    <n v="11.5"/>
    <n v="8.5"/>
    <n v="24.770000000000003"/>
    <n v="20.170000000000002"/>
    <n v="-4.6000000000000014"/>
    <s v="Rerate"/>
    <x v="0"/>
    <x v="0"/>
  </r>
  <r>
    <d v="2020-07-30T00:00:00"/>
    <n v="4694165"/>
    <s v="Kanalas 10"/>
    <s v="Kanalas 10"/>
    <s v="240218"/>
    <n v="9.5"/>
    <s v="6"/>
    <n v="15.27"/>
    <n v="10.170000000000002"/>
    <n v="-5.0999999999999979"/>
    <s v="Rerate"/>
    <x v="4"/>
    <x v="6"/>
  </r>
  <r>
    <d v="2020-07-30T00:00:00"/>
    <n v="25594400"/>
    <s v="Kanalas 5"/>
    <s v="Kanalas 5"/>
    <s v="CC0003"/>
    <n v="7.6"/>
    <n v="0"/>
    <n v="18.27"/>
    <n v="8.07"/>
    <n v="-10.199999999999999"/>
    <s v="Rerate"/>
    <x v="0"/>
    <x v="0"/>
  </r>
  <r>
    <d v="2020-07-30T00:00:00"/>
    <n v="10421716"/>
    <s v="Kanalas 10"/>
    <s v="Kanalas 10"/>
    <s v="TM0002"/>
    <n v="10.5"/>
    <n v="9.5"/>
    <n v="11.77"/>
    <n v="9.1700000000000017"/>
    <n v="-2.5999999999999979"/>
    <s v="Rerate"/>
    <x v="2"/>
    <x v="0"/>
  </r>
  <r>
    <d v="2020-07-03T15:38:00"/>
    <n v="14005448"/>
    <s v="Kanalas 30"/>
    <s v="Kanalas 20"/>
    <s v="CC0004"/>
    <n v="12"/>
    <n v="9.5"/>
    <n v="15.77"/>
    <n v="19.670000000000002"/>
    <n v="3.9000000000000021"/>
    <s v="Upsell"/>
    <x v="0"/>
    <x v="0"/>
  </r>
  <r>
    <d v="2020-07-30T00:00:00"/>
    <n v="10441450"/>
    <s v="Kanalas 30"/>
    <s v="Kanalas 30"/>
    <s v="240507"/>
    <n v="11"/>
    <n v="3.5"/>
    <n v="29.770000000000003"/>
    <n v="20.67"/>
    <n v="-9.1000000000000014"/>
    <s v="Rerate"/>
    <x v="4"/>
    <x v="6"/>
  </r>
  <r>
    <d v="2020-07-30T00:00:00"/>
    <n v="45623093"/>
    <s v="Kanalas 100"/>
    <s v="Kanalas 100"/>
    <s v="TM0007"/>
    <n v="12"/>
    <n v="9.5"/>
    <n v="21.77"/>
    <n v="17.670000000000002"/>
    <n v="-4.0999999999999979"/>
    <s v="Rerate"/>
    <x v="2"/>
    <x v="0"/>
  </r>
  <r>
    <d v="2020-07-09T10:03:00"/>
    <n v="34253511"/>
    <s v="Kanalas 30"/>
    <s v="Kanalas 100"/>
    <s v="CC0004"/>
    <n v="12"/>
    <n v="13.5"/>
    <n v="17.77"/>
    <n v="19.670000000000002"/>
    <n v="1.9000000000000021"/>
    <s v="Upsell"/>
    <x v="0"/>
    <x v="0"/>
  </r>
  <r>
    <d v="2020-07-09T13:25:00"/>
    <n v="37687035"/>
    <s v="Kanalas 5"/>
    <s v="Kanalas 100"/>
    <s v="240103"/>
    <n v="8.51"/>
    <n v="12.5"/>
    <n v="18.77"/>
    <n v="7.16"/>
    <n v="-11.61"/>
    <s v="Rerate"/>
    <x v="4"/>
    <x v="6"/>
  </r>
  <r>
    <d v="2020-07-30T00:00:00"/>
    <n v="45637359"/>
    <s v="Kanalas 30"/>
    <s v="Kanalas 30"/>
    <s v="CC0003"/>
    <n v="3.6"/>
    <s v="8"/>
    <n v="25.270000000000003"/>
    <n v="28.07"/>
    <n v="2.7999999999999972"/>
    <s v="Upsell"/>
    <x v="0"/>
    <x v="0"/>
  </r>
  <r>
    <d v="2020-07-25T13:20:00"/>
    <n v="28817673"/>
    <s v="Kanalas 30"/>
    <s v="Kanalas 50"/>
    <s v="240214"/>
    <n v="11"/>
    <s v="12"/>
    <n v="19.27"/>
    <n v="20.67"/>
    <n v="1.4000000000000021"/>
    <s v="Upsell"/>
    <x v="4"/>
    <x v="6"/>
  </r>
  <r>
    <d v="2020-07-09T14:46:00"/>
    <n v="42714259"/>
    <s v="Kanalas 20"/>
    <s v="Kanalas 5"/>
    <s v="CC0006"/>
    <n v="12"/>
    <n v="8.5"/>
    <n v="9.77"/>
    <n v="11.670000000000002"/>
    <n v="1.9000000000000021"/>
    <s v="Upsell"/>
    <x v="0"/>
    <x v="0"/>
  </r>
  <r>
    <d v="2020-07-28T18:53:00"/>
    <n v="4439517"/>
    <s v="Kanalas 1"/>
    <s v="Kanalas 1"/>
    <s v="240612"/>
    <n v="7.6"/>
    <n v="5.51"/>
    <n v="8.76"/>
    <n v="4.07"/>
    <n v="-4.6899999999999995"/>
    <s v="Rerate"/>
    <x v="4"/>
    <x v="6"/>
  </r>
  <r>
    <d v="2020-07-30T00:00:00"/>
    <n v="13830243"/>
    <s v="Kanalas 20"/>
    <s v="Kanalas 20"/>
    <s v="CC0003"/>
    <n v="11"/>
    <n v="11.5"/>
    <n v="13.77"/>
    <n v="12.670000000000002"/>
    <n v="-1.0999999999999979"/>
    <s v="Rerate"/>
    <x v="0"/>
    <x v="0"/>
  </r>
  <r>
    <d v="2020-07-30T00:00:00"/>
    <n v="13011190"/>
    <s v="Kanalas 5"/>
    <s v="Kanalas 5"/>
    <s v="240811"/>
    <n v="7.6"/>
    <n v="0"/>
    <n v="18.27"/>
    <n v="8.07"/>
    <n v="-10.199999999999999"/>
    <s v="Rerate"/>
    <x v="4"/>
    <x v="6"/>
  </r>
  <r>
    <d v="2020-07-10T20:01:00"/>
    <n v="10121013"/>
    <s v="Kanalas 1"/>
    <s v="Kanalas 5"/>
    <s v="CC0005"/>
    <n v="7.6"/>
    <n v="7.6"/>
    <n v="10.67"/>
    <n v="4.07"/>
    <n v="-6.6"/>
    <s v="Rerate"/>
    <x v="0"/>
    <x v="0"/>
  </r>
  <r>
    <d v="2020-07-30T00:00:00"/>
    <n v="35093264"/>
    <s v="Kanalas 10"/>
    <s v="Kanalas 10"/>
    <s v="240816"/>
    <n v="10.5"/>
    <s v="6"/>
    <n v="15.27"/>
    <n v="9.1700000000000017"/>
    <n v="-6.0999999999999979"/>
    <s v="Rerate"/>
    <x v="4"/>
    <x v="6"/>
  </r>
  <r>
    <d v="2020-07-30T00:00:00"/>
    <n v="4625746"/>
    <s v="Kanalas 30"/>
    <s v="Kanalas 30"/>
    <s v="240111"/>
    <n v="12"/>
    <s v="5"/>
    <n v="28.270000000000003"/>
    <n v="19.670000000000002"/>
    <n v="-8.6000000000000014"/>
    <s v="Rerate"/>
    <x v="4"/>
    <x v="6"/>
  </r>
  <r>
    <d v="2020-07-01T11:51:00"/>
    <n v="45291286"/>
    <s v="Kanalas 30"/>
    <s v="Kanalas 20"/>
    <s v="CC0005"/>
    <n v="23.5"/>
    <n v="11.5"/>
    <n v="13.77"/>
    <n v="8.1700000000000017"/>
    <n v="-5.5999999999999979"/>
    <s v="Rerate"/>
    <x v="0"/>
    <x v="0"/>
  </r>
  <r>
    <d v="2020-07-09T14:46:00"/>
    <n v="34922740"/>
    <s v="Kanalas 20"/>
    <s v="Kanalas 1"/>
    <s v="CC0006"/>
    <n v="12"/>
    <n v="3.6"/>
    <n v="10.67"/>
    <n v="11.670000000000002"/>
    <n v="1.0000000000000018"/>
    <s v="Upsell"/>
    <x v="0"/>
    <x v="0"/>
  </r>
  <r>
    <d v="2020-07-30T00:00:00"/>
    <n v="42425344"/>
    <s v="Kanalas 100"/>
    <s v="Kanalas 100"/>
    <s v="TM0002"/>
    <n v="12"/>
    <n v="9.5"/>
    <n v="21.77"/>
    <n v="17.670000000000002"/>
    <n v="-4.0999999999999979"/>
    <s v="Rerate"/>
    <x v="2"/>
    <x v="0"/>
  </r>
  <r>
    <d v="2020-07-03T17:27:00"/>
    <n v="4582717"/>
    <s v="Kanalas 50"/>
    <s v="Kanalas 1"/>
    <s v="CC0004"/>
    <n v="12"/>
    <s v="12"/>
    <n v="2.2699999999999996"/>
    <n v="15.670000000000002"/>
    <n v="13.400000000000002"/>
    <s v="Upsell"/>
    <x v="0"/>
    <x v="0"/>
  </r>
  <r>
    <d v="2020-07-02T09:53:00"/>
    <n v="45227838"/>
    <s v="Kanalas 20"/>
    <s v="Kanalas 10"/>
    <s v="CC0006"/>
    <n v="11.5"/>
    <n v="8.5"/>
    <n v="12.77"/>
    <n v="12.170000000000002"/>
    <n v="-0.59999999999999787"/>
    <s v="Rerate"/>
    <x v="0"/>
    <x v="0"/>
  </r>
  <r>
    <d v="2020-07-29T18:37:00"/>
    <n v="45543404"/>
    <s v="Kanalas 20"/>
    <s v="Kanalas 10"/>
    <s v="240108"/>
    <n v="12"/>
    <n v="9.5"/>
    <n v="11.77"/>
    <n v="11.670000000000002"/>
    <n v="-9.9999999999997868E-2"/>
    <s v="Rerate"/>
    <x v="4"/>
    <x v="6"/>
  </r>
  <r>
    <d v="2020-07-30T00:00:00"/>
    <n v="18277808"/>
    <s v="Kanalas 20"/>
    <s v="Kanalas 20"/>
    <s v="240811"/>
    <n v="3.6"/>
    <n v="0"/>
    <n v="25.27"/>
    <n v="20.07"/>
    <n v="-5.1999999999999993"/>
    <s v="Rerate"/>
    <x v="4"/>
    <x v="6"/>
  </r>
  <r>
    <d v="2020-07-29T18:40:00"/>
    <n v="43034588"/>
    <s v="Kanalas 10"/>
    <s v="Kanalas 5"/>
    <s v="240405"/>
    <n v="11.51"/>
    <n v="7.51"/>
    <n v="10.76"/>
    <n v="8.1600000000000019"/>
    <n v="-2.5999999999999979"/>
    <s v="Rerate"/>
    <x v="4"/>
    <x v="6"/>
  </r>
  <r>
    <d v="2020-07-29T18:38:00"/>
    <n v="43034588"/>
    <s v="Kanalas 5"/>
    <s v="Kanalas 10"/>
    <s v="240405"/>
    <n v="11.51"/>
    <n v="7.51"/>
    <n v="13.76"/>
    <n v="4.16"/>
    <n v="-9.6"/>
    <s v="Rerate"/>
    <x v="4"/>
    <x v="6"/>
  </r>
  <r>
    <d v="2020-07-20T12:29:00"/>
    <n v="45939126"/>
    <s v="Kanalas 10"/>
    <s v="Kanalas 1"/>
    <s v="240812"/>
    <n v="9.5"/>
    <n v="3.6"/>
    <n v="10.67"/>
    <n v="10.170000000000002"/>
    <n v="-0.49999999999999822"/>
    <s v="Rerate"/>
    <x v="4"/>
    <x v="6"/>
  </r>
  <r>
    <d v="2020-07-30T00:00:00"/>
    <n v="16892137"/>
    <s v="Kanalas 5"/>
    <s v="Kanalas 5"/>
    <s v="240816"/>
    <n v="7.6"/>
    <n v="0"/>
    <n v="18.27"/>
    <n v="8.07"/>
    <n v="-10.199999999999999"/>
    <s v="Rerate"/>
    <x v="4"/>
    <x v="6"/>
  </r>
  <r>
    <d v="2020-07-30T00:00:00"/>
    <n v="36506007"/>
    <s v="Kanalas 30"/>
    <s v="Kanalas 30"/>
    <s v="TM0002"/>
    <n v="6"/>
    <s v="10"/>
    <n v="23.270000000000003"/>
    <n v="25.67"/>
    <n v="2.3999999999999986"/>
    <s v="Upsell"/>
    <x v="2"/>
    <x v="0"/>
  </r>
  <r>
    <d v="2020-07-30T00:00:00"/>
    <n v="18324432"/>
    <s v="Kanalas 50"/>
    <s v="Kanalas 50"/>
    <s v="CC0004"/>
    <n v="13.5"/>
    <n v="10.5"/>
    <n v="20.77"/>
    <n v="14.170000000000002"/>
    <n v="-6.5999999999999979"/>
    <s v="Rerate"/>
    <x v="0"/>
    <x v="0"/>
  </r>
  <r>
    <d v="2020-07-29T00:00:00"/>
    <n v="4679502"/>
    <s v="Kanalas 20"/>
    <s v="Kanalas 20"/>
    <s v="TM0010"/>
    <n v="14.01"/>
    <n v="10.5"/>
    <n v="14.77"/>
    <n v="9.6600000000000019"/>
    <n v="-5.1099999999999977"/>
    <s v="Rerate"/>
    <x v="2"/>
    <x v="0"/>
  </r>
  <r>
    <d v="2020-07-30T00:00:00"/>
    <n v="42657814"/>
    <s v="Kanalas 10"/>
    <s v="Kanalas 10"/>
    <s v="TM0007"/>
    <n v="10.5"/>
    <s v="5"/>
    <n v="16.27"/>
    <n v="9.1700000000000017"/>
    <n v="-7.0999999999999979"/>
    <s v="Rerate"/>
    <x v="2"/>
    <x v="0"/>
  </r>
  <r>
    <d v="2020-07-31T00:00:00"/>
    <n v="41337783"/>
    <s v="Kanalas 30"/>
    <s v="Kanalas 30"/>
    <s v="240609"/>
    <n v="16.510000000000002"/>
    <s v="11"/>
    <n v="22.270000000000003"/>
    <n v="15.16"/>
    <n v="-7.110000000000003"/>
    <s v="Rerate"/>
    <x v="4"/>
    <x v="6"/>
  </r>
  <r>
    <d v="2020-07-30T00:00:00"/>
    <n v="14316147"/>
    <s v="Kanalas 1"/>
    <s v="Kanalas 1"/>
    <s v="240108"/>
    <n v="7.5"/>
    <n v="0"/>
    <n v="14.27"/>
    <n v="4.17"/>
    <n v="-10.1"/>
    <s v="Rerate"/>
    <x v="4"/>
    <x v="6"/>
  </r>
  <r>
    <d v="2020-07-30T00:00:00"/>
    <n v="43087935"/>
    <s v="Kanalas 30"/>
    <s v="Kanalas 30"/>
    <s v="240610"/>
    <n v="11"/>
    <n v="5.5"/>
    <n v="27.770000000000003"/>
    <n v="20.67"/>
    <n v="-7.1000000000000014"/>
    <s v="Rerate"/>
    <x v="4"/>
    <x v="6"/>
  </r>
  <r>
    <d v="2020-07-22T16:59:00"/>
    <n v="45566087"/>
    <s v="Kanalas 10"/>
    <s v="Kanalas 5"/>
    <s v="240105"/>
    <n v="9.5"/>
    <s v="9"/>
    <n v="9.27"/>
    <n v="10.170000000000002"/>
    <n v="0.90000000000000213"/>
    <s v="Upsell"/>
    <x v="4"/>
    <x v="6"/>
  </r>
  <r>
    <d v="2020-07-29T15:58:00"/>
    <n v="39051870"/>
    <s v="Kanalas 50"/>
    <s v="Kanalas 30"/>
    <s v="TM0002"/>
    <n v="12.5"/>
    <n v="16.5"/>
    <n v="16.770000000000003"/>
    <n v="15.170000000000002"/>
    <n v="-1.6000000000000014"/>
    <s v="Rerate"/>
    <x v="2"/>
    <x v="0"/>
  </r>
  <r>
    <d v="2020-07-06T00:00:00"/>
    <n v="4494422"/>
    <s v="Kanalas 50"/>
    <s v="Kanalas 50"/>
    <s v="CC0005"/>
    <n v="12.5"/>
    <n v="13.5"/>
    <n v="17.77"/>
    <n v="15.170000000000002"/>
    <n v="-2.5999999999999979"/>
    <s v="Rerate"/>
    <x v="0"/>
    <x v="0"/>
  </r>
  <r>
    <d v="2020-07-26T13:57:00"/>
    <n v="19410221"/>
    <s v="Kanalas 10"/>
    <s v="Kanalas 30"/>
    <s v="TM0010"/>
    <n v="12.01"/>
    <s v="11"/>
    <n v="22.270000000000003"/>
    <n v="7.6600000000000019"/>
    <n v="-14.610000000000001"/>
    <s v="Rerate"/>
    <x v="2"/>
    <x v="0"/>
  </r>
  <r>
    <d v="2020-07-01T00:00:00"/>
    <n v="14699928"/>
    <s v="Kanalas 10"/>
    <s v="Kanalas 10"/>
    <s v="TM0010"/>
    <n v="12.01"/>
    <n v="7.5"/>
    <n v="13.77"/>
    <n v="7.6600000000000019"/>
    <n v="-6.1099999999999977"/>
    <s v="Rerate"/>
    <x v="2"/>
    <x v="0"/>
  </r>
  <r>
    <d v="2020-07-30T00:00:00"/>
    <n v="39008233"/>
    <s v="Kanalas 50"/>
    <s v="Kanalas 50"/>
    <s v="240103"/>
    <n v="13"/>
    <s v="13"/>
    <n v="18.27"/>
    <n v="14.670000000000002"/>
    <n v="-3.5999999999999979"/>
    <s v="Rerate"/>
    <x v="4"/>
    <x v="6"/>
  </r>
  <r>
    <d v="2020-07-04T13:26:00"/>
    <n v="45819830"/>
    <s v="Kanalas 100"/>
    <s v="Kanalas 10"/>
    <s v="CC0006"/>
    <n v="12"/>
    <n v="3.6"/>
    <n v="17.669999999999998"/>
    <n v="17.670000000000002"/>
    <n v="0"/>
    <s v="Kaina nepakito"/>
    <x v="0"/>
    <x v="0"/>
  </r>
  <r>
    <d v="2020-07-08T12:04:00"/>
    <n v="45819194"/>
    <s v="Kanalas 20"/>
    <s v="Kanalas 5"/>
    <s v="CC0004"/>
    <n v="12"/>
    <n v="3.6"/>
    <n v="14.67"/>
    <n v="11.670000000000002"/>
    <n v="-2.9999999999999982"/>
    <s v="Rerate"/>
    <x v="0"/>
    <x v="0"/>
  </r>
  <r>
    <d v="2020-07-10T09:37:00"/>
    <n v="18821009"/>
    <s v="Kanalas 20"/>
    <s v="Kanalas 1"/>
    <s v="240612"/>
    <n v="11"/>
    <n v="5.6"/>
    <n v="8.67"/>
    <n v="12.670000000000002"/>
    <n v="4.0000000000000018"/>
    <s v="Upsell"/>
    <x v="4"/>
    <x v="6"/>
  </r>
  <r>
    <d v="2020-07-03T09:39:00"/>
    <n v="11620211"/>
    <s v="Kanalas 5"/>
    <s v="Kanalas 1"/>
    <s v="CC0006"/>
    <n v="7.5"/>
    <n v="3.6"/>
    <n v="10.67"/>
    <n v="8.17"/>
    <n v="-2.5"/>
    <s v="Rerate"/>
    <x v="0"/>
    <x v="0"/>
  </r>
  <r>
    <d v="2020-07-29T18:18:00"/>
    <n v="16907932"/>
    <s v="Kanalas 50"/>
    <s v="Kanalas 1"/>
    <s v="CC0007"/>
    <n v="13.5"/>
    <n v="5.6"/>
    <n v="8.67"/>
    <n v="14.170000000000002"/>
    <n v="5.5000000000000018"/>
    <s v="Upsell"/>
    <x v="0"/>
    <x v="0"/>
  </r>
  <r>
    <d v="2020-07-02T13:48:00"/>
    <n v="45656984"/>
    <s v="Kanalas 20"/>
    <s v="Kanalas 1"/>
    <s v="CC0003"/>
    <n v="11.5"/>
    <s v="5"/>
    <n v="9.27"/>
    <n v="12.170000000000002"/>
    <n v="2.9000000000000021"/>
    <s v="Upsell"/>
    <x v="0"/>
    <x v="0"/>
  </r>
  <r>
    <d v="2020-07-17T12:29:00"/>
    <n v="4531286"/>
    <s v="Kanalas 20"/>
    <s v="Kanalas 1"/>
    <s v="CC0004"/>
    <n v="12"/>
    <s v="5"/>
    <n v="9.27"/>
    <n v="11.670000000000002"/>
    <n v="2.4000000000000021"/>
    <s v="Upsell"/>
    <x v="0"/>
    <x v="0"/>
  </r>
  <r>
    <d v="2020-07-08T12:02:00"/>
    <n v="10551992"/>
    <s v="Kanalas 20"/>
    <s v="Kanalas 1"/>
    <s v="CC0005"/>
    <n v="11"/>
    <n v="5.6"/>
    <n v="8.67"/>
    <n v="12.670000000000002"/>
    <n v="4.0000000000000018"/>
    <s v="Upsell"/>
    <x v="0"/>
    <x v="0"/>
  </r>
  <r>
    <d v="2020-07-11T20:07:00"/>
    <n v="45727289"/>
    <s v="Kanalas 100"/>
    <s v="Kanalas 5"/>
    <s v="CC0003"/>
    <n v="12"/>
    <n v="3.6"/>
    <n v="14.67"/>
    <n v="17.670000000000002"/>
    <n v="3.0000000000000018"/>
    <s v="Upsell"/>
    <x v="0"/>
    <x v="0"/>
  </r>
  <r>
    <d v="2020-07-22T13:54:00"/>
    <n v="45662513"/>
    <s v="Kanalas 20"/>
    <s v="Kanalas 1"/>
    <s v="CC0004"/>
    <n v="11"/>
    <s v="5"/>
    <n v="9.27"/>
    <n v="12.670000000000002"/>
    <n v="3.4000000000000021"/>
    <s v="Upsell"/>
    <x v="0"/>
    <x v="0"/>
  </r>
  <r>
    <d v="2020-07-13T15:06:00"/>
    <n v="4558520"/>
    <s v="Kanalas 20"/>
    <s v="Kanalas 1"/>
    <s v="240103"/>
    <n v="11"/>
    <s v="5"/>
    <n v="9.27"/>
    <n v="12.670000000000002"/>
    <n v="3.4000000000000021"/>
    <s v="Upsell"/>
    <x v="4"/>
    <x v="6"/>
  </r>
  <r>
    <d v="2020-07-20T15:48:00"/>
    <n v="45664529"/>
    <s v="Kanalas 10"/>
    <s v="Kanalas 1"/>
    <s v="CC0005"/>
    <n v="8.5"/>
    <s v="5"/>
    <n v="9.27"/>
    <n v="11.170000000000002"/>
    <n v="1.9000000000000021"/>
    <s v="Upsell"/>
    <x v="0"/>
    <x v="0"/>
  </r>
  <r>
    <d v="2020-07-08T12:02:00"/>
    <n v="10551992"/>
    <s v="Kanalas 20"/>
    <s v="Kanalas 1"/>
    <s v="CC0005"/>
    <n v="11"/>
    <n v="5.6"/>
    <n v="8.67"/>
    <n v="12.670000000000002"/>
    <n v="4.0000000000000018"/>
    <s v="Upsell"/>
    <x v="0"/>
    <x v="0"/>
  </r>
  <r>
    <d v="2020-07-04T13:33:00"/>
    <n v="44472683"/>
    <s v="Kanalas 50"/>
    <s v="Kanalas 20"/>
    <s v="240816"/>
    <n v="13.5"/>
    <n v="11.5"/>
    <n v="13.77"/>
    <n v="14.170000000000002"/>
    <n v="0.40000000000000213"/>
    <s v="Upsell"/>
    <x v="4"/>
    <x v="6"/>
  </r>
  <r>
    <d v="2020-07-30T00:00:00"/>
    <n v="34678946"/>
    <s v="Kanalas 30"/>
    <s v="Kanalas 30"/>
    <s v="240604"/>
    <n v="11"/>
    <s v="11"/>
    <n v="22.270000000000003"/>
    <n v="20.67"/>
    <n v="-1.6000000000000014"/>
    <s v="Rerate"/>
    <x v="4"/>
    <x v="6"/>
  </r>
  <r>
    <d v="2020-07-15T11:32:00"/>
    <n v="36113522"/>
    <s v="Kanalas 20"/>
    <s v="Kanalas 1"/>
    <s v="CC0007"/>
    <n v="12"/>
    <s v="5"/>
    <n v="9.27"/>
    <n v="11.670000000000002"/>
    <n v="2.4000000000000021"/>
    <s v="Upsell"/>
    <x v="0"/>
    <x v="0"/>
  </r>
  <r>
    <d v="2020-07-08T00:00:00"/>
    <n v="45391329"/>
    <s v="Kanalas 10"/>
    <s v="Kanalas 10"/>
    <s v="TM0010"/>
    <n v="12.01"/>
    <n v="9.5"/>
    <n v="11.77"/>
    <n v="7.6600000000000019"/>
    <n v="-4.1099999999999977"/>
    <s v="Rerate"/>
    <x v="2"/>
    <x v="0"/>
  </r>
  <r>
    <d v="2020-07-30T00:00:00"/>
    <n v="44234178"/>
    <s v="Kanalas 20"/>
    <s v="Kanalas 20"/>
    <s v="240816"/>
    <n v="11"/>
    <s v="5"/>
    <n v="20.27"/>
    <n v="12.670000000000002"/>
    <n v="-7.5999999999999979"/>
    <s v="Rerate"/>
    <x v="4"/>
    <x v="6"/>
  </r>
  <r>
    <d v="2020-07-04T08:58:00"/>
    <n v="41284167"/>
    <s v="Kanalas 50"/>
    <s v="Kanalas 20"/>
    <s v="CC0006"/>
    <n v="13.5"/>
    <n v="12.5"/>
    <n v="12.77"/>
    <n v="14.170000000000002"/>
    <n v="1.4000000000000021"/>
    <s v="Upsell"/>
    <x v="0"/>
    <x v="0"/>
  </r>
  <r>
    <d v="2020-07-30T00:00:00"/>
    <n v="37796665"/>
    <s v="Kanalas 30"/>
    <s v="Kanalas 30"/>
    <s v="TM0007"/>
    <n v="9.5"/>
    <s v="12"/>
    <n v="21.270000000000003"/>
    <n v="22.17"/>
    <n v="0.89999999999999858"/>
    <s v="Upsell"/>
    <x v="2"/>
    <x v="0"/>
  </r>
  <r>
    <d v="2020-07-02T14:30:00"/>
    <n v="43038417"/>
    <s v="Kanalas 5"/>
    <s v="Kanalas 50"/>
    <s v="240612"/>
    <n v="3.6"/>
    <s v="12"/>
    <n v="19.27"/>
    <n v="12.07"/>
    <n v="-7.1999999999999993"/>
    <s v="Rerate"/>
    <x v="4"/>
    <x v="6"/>
  </r>
  <r>
    <d v="2020-07-10T20:56:00"/>
    <n v="24814570"/>
    <s v="Kanalas 50"/>
    <s v="Kanalas 20"/>
    <s v="CC0006"/>
    <n v="13.5"/>
    <n v="10.5"/>
    <n v="14.77"/>
    <n v="14.170000000000002"/>
    <n v="-0.59999999999999787"/>
    <s v="Rerate"/>
    <x v="0"/>
    <x v="0"/>
  </r>
  <r>
    <d v="2020-07-18T12:02:00"/>
    <n v="45856443"/>
    <s v="Kanalas 20"/>
    <s v="Kanalas 1"/>
    <s v="CC0003"/>
    <n v="12"/>
    <s v="5"/>
    <n v="9.27"/>
    <n v="11.670000000000002"/>
    <n v="2.4000000000000021"/>
    <s v="Upsell"/>
    <x v="0"/>
    <x v="0"/>
  </r>
  <r>
    <d v="2020-07-05T20:41:00"/>
    <n v="42810338"/>
    <s v="Kanalas 30"/>
    <s v="Kanalas 100"/>
    <s v="240802"/>
    <n v="12"/>
    <n v="12.5"/>
    <n v="18.77"/>
    <n v="19.670000000000002"/>
    <n v="0.90000000000000213"/>
    <s v="Upsell"/>
    <x v="4"/>
    <x v="6"/>
  </r>
  <r>
    <d v="2020-07-29T12:49:00"/>
    <n v="45490368"/>
    <s v="Kanalas 30"/>
    <s v="Kanalas 50"/>
    <s v="240504"/>
    <n v="11"/>
    <s v="13"/>
    <n v="18.27"/>
    <n v="20.67"/>
    <n v="2.4000000000000021"/>
    <s v="Upsell"/>
    <x v="4"/>
    <x v="6"/>
  </r>
  <r>
    <d v="2020-07-01T00:00:00"/>
    <n v="42195843"/>
    <s v="Kanalas 30"/>
    <s v="Kanalas 30"/>
    <s v="240610"/>
    <n v="3.6"/>
    <n v="3.6"/>
    <n v="29.67"/>
    <n v="28.07"/>
    <n v="-1.6000000000000014"/>
    <s v="Rerate"/>
    <x v="4"/>
    <x v="6"/>
  </r>
  <r>
    <d v="2020-07-10T11:07:00"/>
    <n v="45787106"/>
    <s v="Kanalas 50"/>
    <s v="Kanalas 20"/>
    <s v="CC0003"/>
    <n v="13.5"/>
    <n v="12.5"/>
    <n v="12.77"/>
    <n v="14.170000000000002"/>
    <n v="1.4000000000000021"/>
    <s v="Upsell"/>
    <x v="0"/>
    <x v="0"/>
  </r>
  <r>
    <d v="2020-07-30T00:00:00"/>
    <n v="43429496"/>
    <s v="Kanalas 50"/>
    <s v="Kanalas 50"/>
    <s v="240816"/>
    <n v="12.5"/>
    <s v="12"/>
    <n v="19.27"/>
    <n v="15.170000000000002"/>
    <n v="-4.0999999999999979"/>
    <s v="Rerate"/>
    <x v="4"/>
    <x v="6"/>
  </r>
  <r>
    <d v="2020-07-30T00:00:00"/>
    <n v="16380125"/>
    <s v="Kanalas 30"/>
    <s v="Kanalas 30"/>
    <s v="CC0005"/>
    <n v="8.5"/>
    <s v="12"/>
    <n v="21.270000000000003"/>
    <n v="23.17"/>
    <n v="1.8999999999999986"/>
    <s v="Upsell"/>
    <x v="0"/>
    <x v="0"/>
  </r>
  <r>
    <d v="2020-07-30T00:00:00"/>
    <n v="20136462"/>
    <s v="Kanalas 30"/>
    <s v="Kanalas 30"/>
    <s v="TM0007"/>
    <n v="7"/>
    <s v="7"/>
    <n v="26.270000000000003"/>
    <n v="24.67"/>
    <n v="-1.6000000000000014"/>
    <s v="Rerate"/>
    <x v="2"/>
    <x v="0"/>
  </r>
  <r>
    <d v="2020-07-20T11:06:00"/>
    <n v="44458105"/>
    <s v="Kanalas 50"/>
    <s v="Kanalas 20"/>
    <s v="240412"/>
    <n v="13.5"/>
    <n v="10.5"/>
    <n v="14.77"/>
    <n v="14.170000000000002"/>
    <n v="-0.59999999999999787"/>
    <s v="Rerate"/>
    <x v="4"/>
    <x v="6"/>
  </r>
  <r>
    <d v="2020-07-01T20:59:00"/>
    <n v="45622234"/>
    <s v="Kanalas 20"/>
    <s v="Kanalas 5"/>
    <s v="240502"/>
    <n v="9.5"/>
    <n v="7.5"/>
    <n v="10.77"/>
    <n v="14.170000000000002"/>
    <n v="3.4000000000000021"/>
    <s v="Upsell"/>
    <x v="4"/>
    <x v="6"/>
  </r>
  <r>
    <d v="2020-07-15T11:47:00"/>
    <n v="45911479"/>
    <s v="Kanalas 10"/>
    <s v="Kanalas 1"/>
    <s v="240816"/>
    <n v="14.5"/>
    <n v="3.6"/>
    <n v="10.67"/>
    <n v="5.1700000000000017"/>
    <n v="-5.4999999999999982"/>
    <s v="Rerate"/>
    <x v="4"/>
    <x v="6"/>
  </r>
  <r>
    <d v="2020-07-23T08:29:00"/>
    <n v="45655485"/>
    <s v="Kanalas 30"/>
    <s v="Kanalas 1"/>
    <s v="CC0004"/>
    <n v="12"/>
    <n v="3.6"/>
    <n v="10.67"/>
    <n v="19.670000000000002"/>
    <n v="9.0000000000000018"/>
    <s v="Upsell"/>
    <x v="0"/>
    <x v="0"/>
  </r>
  <r>
    <d v="2020-07-30T00:00:00"/>
    <n v="33515859"/>
    <s v="Kanalas 1"/>
    <s v="Kanalas 1"/>
    <s v="CC0002"/>
    <n v="0"/>
    <n v="0"/>
    <n v="14.27"/>
    <n v="11.67"/>
    <n v="-2.5999999999999996"/>
    <s v="Rerate"/>
    <x v="0"/>
    <x v="0"/>
  </r>
  <r>
    <d v="2020-07-01T16:09:00"/>
    <n v="40166580"/>
    <s v="Kanalas 10"/>
    <s v="Kanalas 50"/>
    <s v="TM0002"/>
    <n v="11"/>
    <s v="13"/>
    <n v="18.27"/>
    <n v="8.6700000000000017"/>
    <n v="-9.5999999999999979"/>
    <s v="Rerate"/>
    <x v="2"/>
    <x v="0"/>
  </r>
  <r>
    <d v="2020-07-18T12:26:00"/>
    <n v="45914418"/>
    <s v="Kanalas 50"/>
    <s v="Kanalas 1"/>
    <s v="CC0005"/>
    <n v="13.5"/>
    <n v="3.6"/>
    <n v="10.67"/>
    <n v="14.170000000000002"/>
    <n v="3.5000000000000018"/>
    <s v="Upsell"/>
    <x v="0"/>
    <x v="0"/>
  </r>
  <r>
    <d v="2020-07-26T12:32:00"/>
    <n v="45953216"/>
    <s v="Kanalas 5"/>
    <s v="Kanalas 1"/>
    <s v="240108"/>
    <n v="7.5"/>
    <n v="3.6"/>
    <n v="10.67"/>
    <n v="8.17"/>
    <n v="-2.5"/>
    <s v="Rerate"/>
    <x v="4"/>
    <x v="6"/>
  </r>
  <r>
    <d v="2020-07-31T00:00:00"/>
    <n v="45939388"/>
    <s v="Kanalas 20"/>
    <s v="Kanalas 10"/>
    <s v="CC0003"/>
    <n v="11"/>
    <n v="10.5"/>
    <n v="10.77"/>
    <n v="12.670000000000002"/>
    <n v="1.9000000000000021"/>
    <s v="Upsell"/>
    <x v="0"/>
    <x v="0"/>
  </r>
  <r>
    <d v="2020-07-20T11:49:00"/>
    <n v="45762008"/>
    <s v="Kanalas 100"/>
    <s v="Kanalas 20"/>
    <s v="CC0004"/>
    <n v="13"/>
    <n v="11.5"/>
    <n v="13.77"/>
    <n v="16.670000000000002"/>
    <n v="2.9000000000000021"/>
    <s v="Upsell"/>
    <x v="0"/>
    <x v="0"/>
  </r>
  <r>
    <d v="2020-07-03T16:34:00"/>
    <n v="37430390"/>
    <s v="Kanalas 5"/>
    <s v="Kanalas 20"/>
    <s v="TM0002"/>
    <n v="7.6"/>
    <n v="9.5"/>
    <n v="15.77"/>
    <n v="8.07"/>
    <n v="-7.6999999999999993"/>
    <s v="Rerate"/>
    <x v="2"/>
    <x v="0"/>
  </r>
  <r>
    <d v="2020-07-30T00:00:00"/>
    <n v="43047776"/>
    <s v="Kanalas 20"/>
    <s v="Kanalas 20"/>
    <s v="TM0002"/>
    <n v="11"/>
    <n v="13.5"/>
    <n v="11.77"/>
    <n v="12.670000000000002"/>
    <n v="0.90000000000000213"/>
    <s v="Upsell"/>
    <x v="2"/>
    <x v="0"/>
  </r>
  <r>
    <d v="2020-07-20T12:30:00"/>
    <n v="45687367"/>
    <s v="Kanalas 5"/>
    <s v="Kanalas 50"/>
    <s v="240701"/>
    <n v="0"/>
    <n v="0"/>
    <n v="31.27"/>
    <n v="15.67"/>
    <n v="-15.6"/>
    <s v="Rerate"/>
    <x v="4"/>
    <x v="6"/>
  </r>
  <r>
    <d v="2020-07-11T13:34:00"/>
    <n v="43390874"/>
    <s v="Kanalas 20"/>
    <s v="Kanalas 1"/>
    <s v="CC0005"/>
    <n v="11"/>
    <n v="3.6"/>
    <n v="10.67"/>
    <n v="12.670000000000002"/>
    <n v="2.0000000000000018"/>
    <s v="Upsell"/>
    <x v="0"/>
    <x v="0"/>
  </r>
  <r>
    <d v="2020-07-11T17:12:00"/>
    <n v="35145664"/>
    <s v="Kanalas 1"/>
    <s v="Kanalas 50"/>
    <s v="CC0004"/>
    <n v="7"/>
    <s v="7"/>
    <n v="24.27"/>
    <n v="4.67"/>
    <n v="-19.600000000000001"/>
    <s v="Rerate"/>
    <x v="0"/>
    <x v="0"/>
  </r>
  <r>
    <d v="2020-07-30T00:00:00"/>
    <n v="43015149"/>
    <s v="Kanalas 50"/>
    <s v="Kanalas 50"/>
    <s v="TM0002"/>
    <n v="13.5"/>
    <s v="12"/>
    <n v="19.27"/>
    <n v="14.170000000000002"/>
    <n v="-5.0999999999999979"/>
    <s v="Rerate"/>
    <x v="2"/>
    <x v="0"/>
  </r>
  <r>
    <d v="2020-07-30T00:00:00"/>
    <n v="30462672"/>
    <s v="Kanalas 30"/>
    <s v="Kanalas 30"/>
    <s v="TM0002"/>
    <n v="5"/>
    <n v="8.5"/>
    <n v="24.770000000000003"/>
    <n v="26.67"/>
    <n v="1.8999999999999986"/>
    <s v="Upsell"/>
    <x v="2"/>
    <x v="0"/>
  </r>
  <r>
    <d v="2020-07-01T17:21:00"/>
    <n v="45814193"/>
    <s v="Kanalas 20"/>
    <s v="Kanalas 1"/>
    <s v="240606"/>
    <n v="10.5"/>
    <n v="5.6"/>
    <n v="8.67"/>
    <n v="13.170000000000002"/>
    <n v="4.5000000000000018"/>
    <s v="Upsell"/>
    <x v="4"/>
    <x v="6"/>
  </r>
  <r>
    <d v="2020-07-30T00:00:00"/>
    <n v="45443115"/>
    <s v="Kanalas 20"/>
    <s v="Kanalas 20"/>
    <s v="CC0005"/>
    <n v="12"/>
    <n v="8.5"/>
    <n v="16.77"/>
    <n v="11.670000000000002"/>
    <n v="-5.0999999999999979"/>
    <s v="Rerate"/>
    <x v="0"/>
    <x v="0"/>
  </r>
  <r>
    <d v="2020-07-30T00:00:00"/>
    <n v="36405248"/>
    <s v="Kanalas 5"/>
    <s v="Kanalas 5"/>
    <s v="240401"/>
    <n v="3.6"/>
    <n v="8.5"/>
    <n v="9.77"/>
    <n v="12.07"/>
    <n v="2.3000000000000007"/>
    <s v="Upsell"/>
    <x v="4"/>
    <x v="6"/>
  </r>
  <r>
    <d v="2020-07-30T00:00:00"/>
    <n v="21958347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22T12:49:00"/>
    <n v="45814509"/>
    <s v="Kanalas 100"/>
    <s v="Kanalas 20"/>
    <s v="CC0004"/>
    <n v="12"/>
    <n v="11.5"/>
    <n v="13.77"/>
    <n v="17.670000000000002"/>
    <n v="3.9000000000000021"/>
    <s v="Upsell"/>
    <x v="0"/>
    <x v="0"/>
  </r>
  <r>
    <d v="2020-07-30T00:00:00"/>
    <n v="33046746"/>
    <s v="Kanalas 10"/>
    <s v="Kanalas 10"/>
    <s v="CC0005"/>
    <n v="10.6"/>
    <s v="12"/>
    <n v="9.27"/>
    <n v="9.0700000000000021"/>
    <n v="-0.19999999999999751"/>
    <s v="Rerate"/>
    <x v="0"/>
    <x v="0"/>
  </r>
  <r>
    <d v="2020-07-30T00:00:00"/>
    <n v="43119838"/>
    <s v="Kanalas 20"/>
    <s v="Kanalas 20"/>
    <s v="240105"/>
    <n v="11"/>
    <s v="12"/>
    <n v="13.27"/>
    <n v="12.670000000000002"/>
    <n v="-0.59999999999999787"/>
    <s v="Rerate"/>
    <x v="4"/>
    <x v="6"/>
  </r>
  <r>
    <d v="2020-07-05T10:01:00"/>
    <n v="45853198"/>
    <s v="Kanalas 30"/>
    <s v="Kanalas 1"/>
    <s v="240816"/>
    <n v="23.5"/>
    <n v="3.6"/>
    <n v="10.67"/>
    <n v="8.1700000000000017"/>
    <n v="-2.4999999999999982"/>
    <s v="Rerate"/>
    <x v="4"/>
    <x v="6"/>
  </r>
  <r>
    <d v="2020-07-01T10:02:00"/>
    <n v="26435253"/>
    <s v="Kanalas 20"/>
    <s v="Kanalas 10"/>
    <s v="CC0004"/>
    <n v="11.5"/>
    <n v="8.5"/>
    <n v="12.77"/>
    <n v="12.170000000000002"/>
    <n v="-0.59999999999999787"/>
    <s v="Rerate"/>
    <x v="0"/>
    <x v="0"/>
  </r>
  <r>
    <d v="2020-07-30T00:00:00"/>
    <n v="8866746"/>
    <s v="Kanalas 5"/>
    <s v="Kanalas 5"/>
    <s v="240218"/>
    <n v="7.6"/>
    <s v="12"/>
    <n v="6.27"/>
    <n v="8.07"/>
    <n v="1.8000000000000007"/>
    <s v="Upsell"/>
    <x v="4"/>
    <x v="6"/>
  </r>
  <r>
    <d v="2020-07-17T00:00:00"/>
    <n v="18858813"/>
    <s v="Kanalas 10"/>
    <s v="Kanalas 10"/>
    <s v="240504"/>
    <n v="14.5"/>
    <n v="10.5"/>
    <n v="10.77"/>
    <n v="5.1700000000000017"/>
    <n v="-5.5999999999999979"/>
    <s v="Rerate"/>
    <x v="4"/>
    <x v="6"/>
  </r>
  <r>
    <d v="2020-07-17T12:47:00"/>
    <n v="12739510"/>
    <s v="Kanalas 10"/>
    <s v="Kanalas 30"/>
    <s v="240111"/>
    <n v="11"/>
    <s v="8"/>
    <n v="25.270000000000003"/>
    <n v="8.6700000000000017"/>
    <n v="-16.600000000000001"/>
    <s v="Rerate"/>
    <x v="4"/>
    <x v="6"/>
  </r>
  <r>
    <d v="2020-07-10T11:20:00"/>
    <n v="20129009"/>
    <s v="Kanalas 5"/>
    <s v="Kanalas 50"/>
    <s v="240401"/>
    <n v="7.6"/>
    <s v="13"/>
    <n v="18.27"/>
    <n v="8.07"/>
    <n v="-10.199999999999999"/>
    <s v="Rerate"/>
    <x v="4"/>
    <x v="6"/>
  </r>
  <r>
    <d v="2020-07-30T00:00:00"/>
    <n v="39834443"/>
    <s v="Kanalas 50"/>
    <s v="Kanalas 50"/>
    <s v="240112"/>
    <n v="12.5"/>
    <s v="9"/>
    <n v="22.27"/>
    <n v="15.170000000000002"/>
    <n v="-7.0999999999999979"/>
    <s v="Rerate"/>
    <x v="4"/>
    <x v="6"/>
  </r>
  <r>
    <d v="2020-07-12T09:29:00"/>
    <n v="45542550"/>
    <s v="Kanalas 10"/>
    <s v="Kanalas 50"/>
    <s v="240220"/>
    <n v="11"/>
    <n v="12.5"/>
    <n v="18.77"/>
    <n v="8.6700000000000017"/>
    <n v="-10.099999999999998"/>
    <s v="Rerate"/>
    <x v="4"/>
    <x v="6"/>
  </r>
  <r>
    <d v="2020-07-02T11:39:00"/>
    <n v="4619506"/>
    <s v="Kanalas 20"/>
    <s v="Kanalas 5"/>
    <s v="CC0006"/>
    <n v="11.5"/>
    <n v="3.6"/>
    <n v="14.67"/>
    <n v="12.170000000000002"/>
    <n v="-2.4999999999999982"/>
    <s v="Rerate"/>
    <x v="0"/>
    <x v="0"/>
  </r>
  <r>
    <d v="2020-07-08T17:11:00"/>
    <n v="23977549"/>
    <s v="Kanalas 5"/>
    <s v="Kanalas 30"/>
    <s v="TM0002"/>
    <n v="3.6"/>
    <n v="9.5"/>
    <n v="23.770000000000003"/>
    <n v="12.07"/>
    <n v="-11.700000000000003"/>
    <s v="Rerate"/>
    <x v="2"/>
    <x v="0"/>
  </r>
  <r>
    <d v="2020-07-01T00:00:00"/>
    <n v="16302618"/>
    <s v="Kanalas 30"/>
    <s v="Kanalas 30"/>
    <s v="240220"/>
    <n v="16.510000000000002"/>
    <s v="7"/>
    <n v="26.270000000000003"/>
    <n v="15.16"/>
    <n v="-11.110000000000003"/>
    <s v="Rerate"/>
    <x v="4"/>
    <x v="6"/>
  </r>
  <r>
    <d v="2020-07-01T00:00:00"/>
    <n v="16302618"/>
    <s v="Kanalas 30"/>
    <s v="Kanalas 30"/>
    <s v="240220"/>
    <n v="16.510000000000002"/>
    <n v="3.6"/>
    <n v="29.67"/>
    <n v="15.16"/>
    <n v="-14.510000000000002"/>
    <s v="Rerate"/>
    <x v="4"/>
    <x v="6"/>
  </r>
  <r>
    <d v="2020-07-01T08:45:00"/>
    <n v="30429197"/>
    <s v="Kanalas 50"/>
    <s v="Kanalas 20"/>
    <s v="CC0004"/>
    <n v="13"/>
    <n v="10.5"/>
    <n v="14.77"/>
    <n v="14.670000000000002"/>
    <n v="-9.9999999999997868E-2"/>
    <s v="Rerate"/>
    <x v="0"/>
    <x v="0"/>
  </r>
  <r>
    <d v="2020-07-23T18:03:00"/>
    <n v="4510465"/>
    <s v="Kanalas 1"/>
    <s v="Kanalas 1"/>
    <s v="240612"/>
    <n v="7.6"/>
    <n v="5.51"/>
    <n v="8.76"/>
    <n v="4.07"/>
    <n v="-4.6899999999999995"/>
    <s v="Rerate"/>
    <x v="4"/>
    <x v="6"/>
  </r>
  <r>
    <d v="2020-07-10T12:43:00"/>
    <n v="43010137"/>
    <s v="Kanalas 10"/>
    <s v="Kanalas 20"/>
    <s v="CC0004"/>
    <n v="11.51"/>
    <s v="11"/>
    <n v="14.27"/>
    <n v="8.1600000000000019"/>
    <n v="-6.1099999999999977"/>
    <s v="Rerate"/>
    <x v="0"/>
    <x v="0"/>
  </r>
  <r>
    <d v="2020-07-26T13:26:00"/>
    <n v="4486775"/>
    <s v="Kanalas 5"/>
    <s v="Kanalas 1"/>
    <s v="240606"/>
    <n v="8.51"/>
    <n v="5.51"/>
    <n v="8.76"/>
    <n v="7.16"/>
    <n v="-1.5999999999999996"/>
    <s v="Rerate"/>
    <x v="4"/>
    <x v="6"/>
  </r>
  <r>
    <d v="2020-07-30T00:00:00"/>
    <n v="12424472"/>
    <s v="Kanalas 5"/>
    <s v="Kanalas 5"/>
    <s v="240218"/>
    <n v="8.51"/>
    <n v="11.5"/>
    <n v="6.77"/>
    <n v="7.16"/>
    <n v="0.39000000000000057"/>
    <s v="Upsell"/>
    <x v="4"/>
    <x v="6"/>
  </r>
  <r>
    <d v="2020-07-04T16:15:00"/>
    <n v="44234178"/>
    <s v="Kanalas 10"/>
    <s v="Kanalas 5"/>
    <s v="240816"/>
    <n v="8.5"/>
    <s v="8"/>
    <n v="10.27"/>
    <n v="11.170000000000002"/>
    <n v="0.90000000000000213"/>
    <s v="Upsell"/>
    <x v="4"/>
    <x v="6"/>
  </r>
  <r>
    <d v="2020-07-25T15:17:00"/>
    <n v="6912501"/>
    <s v="Kanalas 1"/>
    <s v="Kanalas 100"/>
    <s v="240105"/>
    <n v="8.5"/>
    <n v="11.5"/>
    <n v="19.77"/>
    <n v="3.17"/>
    <n v="-16.600000000000001"/>
    <s v="Rerate"/>
    <x v="4"/>
    <x v="6"/>
  </r>
  <r>
    <d v="2020-07-30T00:00:00"/>
    <n v="4762216"/>
    <s v="Kanalas 5"/>
    <s v="Kanalas 5"/>
    <s v="CC0005"/>
    <n v="7.6"/>
    <n v="7.6"/>
    <n v="10.67"/>
    <n v="8.07"/>
    <n v="-2.5999999999999996"/>
    <s v="Rerate"/>
    <x v="0"/>
    <x v="0"/>
  </r>
  <r>
    <d v="2020-07-30T00:00:00"/>
    <n v="11476625"/>
    <s v="Kanalas 5"/>
    <s v="Kanalas 5"/>
    <s v="240704"/>
    <n v="7.6"/>
    <n v="7.6"/>
    <n v="10.67"/>
    <n v="8.07"/>
    <n v="-2.5999999999999996"/>
    <s v="Rerate"/>
    <x v="4"/>
    <x v="6"/>
  </r>
  <r>
    <d v="2020-07-15T11:20:00"/>
    <n v="45814022"/>
    <s v="Kanalas 50"/>
    <s v="Kanalas 20"/>
    <s v="CC0005"/>
    <n v="13.5"/>
    <n v="12.5"/>
    <n v="12.77"/>
    <n v="14.170000000000002"/>
    <n v="1.4000000000000021"/>
    <s v="Upsell"/>
    <x v="0"/>
    <x v="0"/>
  </r>
  <r>
    <d v="2020-07-18T12:55:00"/>
    <n v="4503136"/>
    <s v="Kanalas 1"/>
    <s v="Kanalas 5"/>
    <s v="CC0003"/>
    <n v="7.6"/>
    <n v="7.6"/>
    <n v="10.67"/>
    <n v="4.07"/>
    <n v="-6.6"/>
    <s v="Rerate"/>
    <x v="0"/>
    <x v="0"/>
  </r>
  <r>
    <d v="2020-07-10T08:20:00"/>
    <n v="42455952"/>
    <s v="Kanalas 30"/>
    <s v="Kanalas 1"/>
    <s v="CC0003"/>
    <n v="12"/>
    <n v="5.6"/>
    <n v="8.67"/>
    <n v="19.670000000000002"/>
    <n v="11.000000000000002"/>
    <s v="Upsell"/>
    <x v="0"/>
    <x v="0"/>
  </r>
  <r>
    <d v="2020-07-18T17:00:00"/>
    <n v="14458641"/>
    <s v="Kanalas 5"/>
    <s v="Kanalas 10"/>
    <s v="TM0010"/>
    <n v="8.51"/>
    <n v="10.5"/>
    <n v="10.77"/>
    <n v="7.16"/>
    <n v="-3.6099999999999994"/>
    <s v="Rerate"/>
    <x v="2"/>
    <x v="0"/>
  </r>
  <r>
    <d v="2020-07-24T10:17:00"/>
    <n v="4833934"/>
    <s v="Kanalas 100"/>
    <s v="Kanalas 10"/>
    <s v="CC0003"/>
    <n v="11"/>
    <n v="3.6"/>
    <n v="17.669999999999998"/>
    <n v="18.670000000000002"/>
    <n v="1.0000000000000036"/>
    <s v="Upsell"/>
    <x v="0"/>
    <x v="0"/>
  </r>
  <r>
    <d v="2020-07-11T11:35:00"/>
    <n v="4537447"/>
    <s v="Kanalas 20"/>
    <s v="Kanalas 5"/>
    <s v="CC0004"/>
    <n v="11"/>
    <n v="7.51"/>
    <n v="10.76"/>
    <n v="12.670000000000002"/>
    <n v="1.9100000000000019"/>
    <s v="Upsell"/>
    <x v="0"/>
    <x v="0"/>
  </r>
  <r>
    <d v="2020-07-11T14:50:00"/>
    <n v="4799213"/>
    <s v="Kanalas 5"/>
    <s v="Kanalas 10"/>
    <s v="240606"/>
    <n v="7.6"/>
    <n v="9.5"/>
    <n v="11.77"/>
    <n v="8.07"/>
    <n v="-3.6999999999999993"/>
    <s v="Rerate"/>
    <x v="4"/>
    <x v="6"/>
  </r>
  <r>
    <d v="2020-07-05T12:15:00"/>
    <n v="12556415"/>
    <s v="Kanalas 1"/>
    <s v="Kanalas 5"/>
    <s v="CC0005"/>
    <n v="7.6"/>
    <n v="7.6"/>
    <n v="10.67"/>
    <n v="4.07"/>
    <n v="-6.6"/>
    <s v="Rerate"/>
    <x v="0"/>
    <x v="0"/>
  </r>
  <r>
    <d v="2020-07-30T00:00:00"/>
    <n v="19178269"/>
    <s v="Kanalas 10"/>
    <s v="Kanalas 10"/>
    <s v="240218"/>
    <n v="11.51"/>
    <n v="5.15"/>
    <n v="16.119999999999997"/>
    <n v="8.1600000000000019"/>
    <n v="-7.9599999999999955"/>
    <s v="Rerate"/>
    <x v="4"/>
    <x v="6"/>
  </r>
  <r>
    <d v="2020-07-30T00:00:00"/>
    <n v="4704067"/>
    <s v="Kanalas 5"/>
    <s v="Kanalas 5"/>
    <s v="240411"/>
    <n v="8.51"/>
    <n v="8.51"/>
    <n v="9.76"/>
    <n v="7.16"/>
    <n v="-2.5999999999999996"/>
    <s v="Rerate"/>
    <x v="4"/>
    <x v="6"/>
  </r>
  <r>
    <d v="2020-07-10T11:06:00"/>
    <n v="4547914"/>
    <s v="Kanalas 1"/>
    <s v="Kanalas 5"/>
    <s v="240611"/>
    <n v="5.51"/>
    <n v="7.6"/>
    <n v="10.67"/>
    <n v="6.16"/>
    <n v="-4.51"/>
    <s v="Rerate"/>
    <x v="4"/>
    <x v="6"/>
  </r>
  <r>
    <d v="2020-07-27T16:45:00"/>
    <n v="45949281"/>
    <s v="Kanalas 5"/>
    <s v="Kanalas 1"/>
    <s v="240409"/>
    <n v="0"/>
    <n v="0"/>
    <n v="14.27"/>
    <n v="15.67"/>
    <n v="1.4000000000000004"/>
    <s v="Upsell"/>
    <x v="4"/>
    <x v="6"/>
  </r>
  <r>
    <d v="2020-07-30T00:00:00"/>
    <n v="4879047"/>
    <s v="Kanalas 30"/>
    <s v="Kanalas 30"/>
    <s v="TM0013"/>
    <n v="8.5"/>
    <s v="12"/>
    <n v="21.270000000000003"/>
    <n v="23.17"/>
    <n v="1.8999999999999986"/>
    <s v="Upsell"/>
    <x v="2"/>
    <x v="0"/>
  </r>
  <r>
    <d v="2020-07-22T00:00:00"/>
    <n v="4398675"/>
    <s v="Kanalas 30"/>
    <s v="Kanalas 30"/>
    <s v="TM0002"/>
    <n v="16.5"/>
    <s v="12"/>
    <n v="21.270000000000003"/>
    <n v="15.170000000000002"/>
    <n v="-6.1000000000000014"/>
    <s v="Rerate"/>
    <x v="2"/>
    <x v="0"/>
  </r>
  <r>
    <d v="2020-07-30T00:00:00"/>
    <n v="24871422"/>
    <s v="Kanalas 5"/>
    <s v="Kanalas 5"/>
    <s v="240613"/>
    <n v="7.6"/>
    <n v="0"/>
    <n v="18.27"/>
    <n v="8.07"/>
    <n v="-10.199999999999999"/>
    <s v="Rerate"/>
    <x v="4"/>
    <x v="6"/>
  </r>
  <r>
    <d v="2020-07-02T00:00:00"/>
    <n v="42888912"/>
    <s v="Kanalas 30"/>
    <s v="Kanalas 30"/>
    <s v="240604"/>
    <n v="16.510000000000002"/>
    <n v="10.5"/>
    <n v="22.770000000000003"/>
    <n v="15.16"/>
    <n v="-7.610000000000003"/>
    <s v="Rerate"/>
    <x v="4"/>
    <x v="6"/>
  </r>
  <r>
    <d v="2020-07-10T11:16:00"/>
    <n v="4404370"/>
    <s v="Kanalas 10"/>
    <s v="Kanalas 30"/>
    <s v="CC0006"/>
    <n v="10.51"/>
    <n v="3.6"/>
    <n v="29.67"/>
    <n v="9.1600000000000019"/>
    <n v="-20.509999999999998"/>
    <s v="Rerate"/>
    <x v="0"/>
    <x v="0"/>
  </r>
  <r>
    <d v="2020-07-22T15:29:00"/>
    <n v="45941029"/>
    <s v="Kanalas 5"/>
    <s v="Kanalas 1"/>
    <s v="240412"/>
    <n v="6.5"/>
    <n v="7.6"/>
    <n v="6.67"/>
    <n v="9.17"/>
    <n v="2.5"/>
    <s v="Upsell"/>
    <x v="4"/>
    <x v="6"/>
  </r>
  <r>
    <d v="2020-07-03T11:13:00"/>
    <n v="16278983"/>
    <s v="Kanalas 100"/>
    <s v="Kanalas 50"/>
    <s v="CC0003"/>
    <n v="12.5"/>
    <s v="12"/>
    <n v="19.27"/>
    <n v="17.170000000000002"/>
    <n v="-2.0999999999999979"/>
    <s v="Rerate"/>
    <x v="0"/>
    <x v="0"/>
  </r>
  <r>
    <d v="2020-07-20T13:16:00"/>
    <n v="25840668"/>
    <s v="Kanalas 5"/>
    <s v="Kanalas 30"/>
    <s v="240612"/>
    <n v="3.6"/>
    <s v="5"/>
    <n v="28.270000000000003"/>
    <n v="12.07"/>
    <n v="-16.200000000000003"/>
    <s v="Rerate"/>
    <x v="4"/>
    <x v="6"/>
  </r>
  <r>
    <d v="2020-07-25T11:48:00"/>
    <n v="43140058"/>
    <s v="Kanalas 30"/>
    <s v="Kanalas 50"/>
    <s v="240502"/>
    <n v="11"/>
    <n v="12.5"/>
    <n v="18.77"/>
    <n v="20.67"/>
    <n v="1.9000000000000021"/>
    <s v="Upsell"/>
    <x v="4"/>
    <x v="6"/>
  </r>
  <r>
    <d v="2020-07-08T12:39:00"/>
    <n v="43140058"/>
    <s v="Kanalas 50"/>
    <s v="Kanalas 20"/>
    <s v="240502"/>
    <n v="12.5"/>
    <n v="10.5"/>
    <n v="14.77"/>
    <n v="15.170000000000002"/>
    <n v="0.40000000000000213"/>
    <s v="Upsell"/>
    <x v="4"/>
    <x v="6"/>
  </r>
  <r>
    <d v="2020-07-30T00:00:00"/>
    <n v="39920932"/>
    <s v="Kanalas 30"/>
    <s v="Kanalas 30"/>
    <s v="TM0007"/>
    <n v="8.5"/>
    <s v="12"/>
    <n v="21.270000000000003"/>
    <n v="23.17"/>
    <n v="1.8999999999999986"/>
    <s v="Upsell"/>
    <x v="2"/>
    <x v="0"/>
  </r>
  <r>
    <d v="2020-07-30T00:00:00"/>
    <n v="4845611"/>
    <s v="Kanalas 5"/>
    <s v="Kanalas 5"/>
    <s v="240108"/>
    <n v="7.6"/>
    <n v="7.6"/>
    <n v="10.67"/>
    <n v="8.07"/>
    <n v="-2.5999999999999996"/>
    <s v="Rerate"/>
    <x v="4"/>
    <x v="6"/>
  </r>
  <r>
    <d v="2020-07-17T15:25:00"/>
    <n v="44669027"/>
    <s v="Kanalas 50"/>
    <s v="Kanalas 10"/>
    <s v="CC0005"/>
    <n v="13.5"/>
    <n v="10.5"/>
    <n v="10.77"/>
    <n v="14.170000000000002"/>
    <n v="3.4000000000000021"/>
    <s v="Upsell"/>
    <x v="0"/>
    <x v="0"/>
  </r>
  <r>
    <d v="2020-07-11T10:07:00"/>
    <n v="4893200"/>
    <s v="Kanalas 20"/>
    <s v="Kanalas 30"/>
    <s v="240220"/>
    <n v="11.6"/>
    <s v="6"/>
    <n v="27.270000000000003"/>
    <n v="12.070000000000002"/>
    <n v="-15.200000000000001"/>
    <s v="Rerate"/>
    <x v="4"/>
    <x v="6"/>
  </r>
  <r>
    <d v="2020-07-01T00:00:00"/>
    <n v="42301993"/>
    <s v="Kanalas 5"/>
    <s v="Kanalas 5"/>
    <s v="111111"/>
    <n v="3.6"/>
    <n v="2.5"/>
    <n v="15.77"/>
    <n v="12.07"/>
    <n v="-3.6999999999999993"/>
    <s v="Rerate"/>
    <x v="5"/>
    <x v="0"/>
  </r>
  <r>
    <d v="2020-07-11T15:09:00"/>
    <n v="41938406"/>
    <s v="Kanalas 30"/>
    <s v="Kanalas 10"/>
    <s v="CC0007"/>
    <n v="9.5"/>
    <n v="3.6"/>
    <n v="17.669999999999998"/>
    <n v="22.17"/>
    <n v="4.5000000000000036"/>
    <s v="Upsell"/>
    <x v="0"/>
    <x v="0"/>
  </r>
  <r>
    <d v="2020-07-30T00:00:00"/>
    <n v="39983834"/>
    <s v="Kanalas 100"/>
    <s v="Kanalas 100"/>
    <s v="240703"/>
    <n v="12"/>
    <n v="1.5"/>
    <n v="29.77"/>
    <n v="17.670000000000002"/>
    <n v="-12.099999999999998"/>
    <s v="Rerate"/>
    <x v="4"/>
    <x v="6"/>
  </r>
  <r>
    <d v="2020-07-01T09:18:00"/>
    <n v="14492243"/>
    <s v="Kanalas 5"/>
    <s v="Kanalas 100"/>
    <s v="TM0007"/>
    <n v="8.5"/>
    <n v="11.5"/>
    <n v="19.77"/>
    <n v="7.17"/>
    <n v="-12.6"/>
    <s v="Rerate"/>
    <x v="2"/>
    <x v="0"/>
  </r>
  <r>
    <d v="2020-07-12T14:41:00"/>
    <n v="4563845"/>
    <s v="Kanalas 20"/>
    <s v="Kanalas 10"/>
    <s v="CC0007"/>
    <n v="11"/>
    <n v="9.5"/>
    <n v="11.77"/>
    <n v="12.670000000000002"/>
    <n v="0.90000000000000213"/>
    <s v="Upsell"/>
    <x v="0"/>
    <x v="0"/>
  </r>
  <r>
    <d v="2020-07-15T11:38:00"/>
    <n v="4432677"/>
    <s v="Kanalas 20"/>
    <s v="Kanalas 10"/>
    <s v="240612"/>
    <n v="11"/>
    <n v="3.6"/>
    <n v="17.669999999999998"/>
    <n v="12.670000000000002"/>
    <n v="-4.9999999999999964"/>
    <s v="Rerate"/>
    <x v="4"/>
    <x v="6"/>
  </r>
  <r>
    <d v="2020-07-30T00:00:00"/>
    <n v="25047442"/>
    <s v="Kanalas 30"/>
    <s v="Kanalas 30"/>
    <s v="TM0002"/>
    <n v="5"/>
    <s v="7"/>
    <n v="26.270000000000003"/>
    <n v="26.67"/>
    <n v="0.39999999999999858"/>
    <s v="Upsell"/>
    <x v="2"/>
    <x v="0"/>
  </r>
  <r>
    <d v="2020-07-04T12:20:00"/>
    <n v="4516877"/>
    <s v="Kanalas 20"/>
    <s v="Kanalas 10"/>
    <s v="CC0003"/>
    <n v="12"/>
    <n v="8.5"/>
    <n v="12.77"/>
    <n v="11.670000000000002"/>
    <n v="-1.0999999999999979"/>
    <s v="Rerate"/>
    <x v="0"/>
    <x v="0"/>
  </r>
  <r>
    <d v="2020-07-30T00:00:00"/>
    <n v="4859660"/>
    <s v="Kanalas 5"/>
    <s v="Kanalas 5"/>
    <s v="CC0005"/>
    <n v="8.5"/>
    <n v="8.5"/>
    <n v="9.77"/>
    <n v="7.17"/>
    <n v="-2.5999999999999996"/>
    <s v="Rerate"/>
    <x v="0"/>
    <x v="0"/>
  </r>
  <r>
    <d v="2020-07-29T13:57:00"/>
    <n v="45917926"/>
    <s v="Kanalas 50"/>
    <s v="Kanalas 10"/>
    <s v="CC0003"/>
    <n v="13.5"/>
    <n v="10.5"/>
    <n v="10.77"/>
    <n v="14.170000000000002"/>
    <n v="3.4000000000000021"/>
    <s v="Upsell"/>
    <x v="0"/>
    <x v="0"/>
  </r>
  <r>
    <d v="2020-07-31T00:00:00"/>
    <n v="45077062"/>
    <s v="Kanalas 5"/>
    <s v="Kanalas 1"/>
    <s v="240108"/>
    <n v="3.6"/>
    <n v="0"/>
    <n v="14.27"/>
    <n v="12.07"/>
    <n v="-2.1999999999999993"/>
    <s v="Rerate"/>
    <x v="4"/>
    <x v="6"/>
  </r>
  <r>
    <d v="2020-07-20T11:48:00"/>
    <n v="44470549"/>
    <s v="Kanalas 20"/>
    <s v="Kanalas 1"/>
    <s v="CC0004"/>
    <n v="12"/>
    <s v="5"/>
    <n v="9.27"/>
    <n v="11.670000000000002"/>
    <n v="2.4000000000000021"/>
    <s v="Upsell"/>
    <x v="0"/>
    <x v="0"/>
  </r>
  <r>
    <d v="2020-07-30T00:00:00"/>
    <n v="33183678"/>
    <s v="Kanalas 30"/>
    <s v="Kanalas 30"/>
    <s v="TM0013"/>
    <n v="9.5"/>
    <s v="13"/>
    <n v="20.270000000000003"/>
    <n v="22.17"/>
    <n v="1.8999999999999986"/>
    <s v="Upsell"/>
    <x v="2"/>
    <x v="0"/>
  </r>
  <r>
    <d v="2020-07-01T15:35:00"/>
    <n v="11623845"/>
    <s v="Kanalas 1"/>
    <s v="Kanalas 20"/>
    <s v="TM0010"/>
    <n v="7.01"/>
    <n v="11.5"/>
    <n v="13.77"/>
    <n v="4.66"/>
    <n v="-9.11"/>
    <s v="Rerate"/>
    <x v="2"/>
    <x v="0"/>
  </r>
  <r>
    <d v="2020-07-03T00:00:00"/>
    <n v="4401100"/>
    <s v="Kanalas 5"/>
    <s v="Kanalas 5"/>
    <s v="240103"/>
    <n v="8.51"/>
    <n v="3.6"/>
    <n v="14.67"/>
    <n v="7.16"/>
    <n v="-7.51"/>
    <s v="Rerate"/>
    <x v="4"/>
    <x v="6"/>
  </r>
  <r>
    <d v="2020-07-30T00:00:00"/>
    <n v="4396078"/>
    <s v="Kanalas 30"/>
    <s v="Kanalas 30"/>
    <s v="TM0007"/>
    <n v="9.5"/>
    <n v="3.5"/>
    <n v="29.770000000000003"/>
    <n v="22.17"/>
    <n v="-7.6000000000000014"/>
    <s v="Rerate"/>
    <x v="2"/>
    <x v="0"/>
  </r>
  <r>
    <d v="2020-07-23T17:48:00"/>
    <n v="4492484"/>
    <s v="Kanalas 10"/>
    <s v="Kanalas 20"/>
    <s v="CC0007"/>
    <n v="10.5"/>
    <s v="10"/>
    <n v="15.27"/>
    <n v="9.1700000000000017"/>
    <n v="-6.0999999999999979"/>
    <s v="Rerate"/>
    <x v="0"/>
    <x v="0"/>
  </r>
  <r>
    <d v="2020-07-16T16:47:00"/>
    <n v="4876350"/>
    <s v="Kanalas 1"/>
    <s v="Kanalas 10"/>
    <s v="TM0007"/>
    <n v="6"/>
    <n v="9.5"/>
    <n v="11.77"/>
    <n v="5.67"/>
    <n v="-6.1"/>
    <s v="Rerate"/>
    <x v="2"/>
    <x v="0"/>
  </r>
  <r>
    <d v="2020-07-30T00:00:00"/>
    <n v="15336019"/>
    <s v="Kanalas 10"/>
    <s v="Kanalas 10"/>
    <s v="CC0005"/>
    <n v="11"/>
    <n v="0"/>
    <n v="21.27"/>
    <n v="8.6700000000000017"/>
    <n v="-12.599999999999998"/>
    <s v="Rerate"/>
    <x v="0"/>
    <x v="0"/>
  </r>
  <r>
    <d v="2020-07-12T13:28:00"/>
    <n v="45758282"/>
    <s v="Kanalas 30"/>
    <s v="Kanalas 20"/>
    <s v="240108"/>
    <n v="11"/>
    <n v="11.5"/>
    <n v="13.77"/>
    <n v="20.67"/>
    <n v="6.9000000000000021"/>
    <s v="Upsell"/>
    <x v="4"/>
    <x v="6"/>
  </r>
  <r>
    <d v="2020-07-30T00:00:00"/>
    <n v="16313662"/>
    <s v="Kanalas 5"/>
    <s v="Kanalas 5"/>
    <s v="240105"/>
    <n v="7.6"/>
    <n v="0"/>
    <n v="18.27"/>
    <n v="8.07"/>
    <n v="-10.199999999999999"/>
    <s v="Rerate"/>
    <x v="4"/>
    <x v="6"/>
  </r>
  <r>
    <d v="2020-07-10T15:52:00"/>
    <n v="45837250"/>
    <s v="Kanalas 30"/>
    <s v="Kanalas 10"/>
    <s v="CC0005"/>
    <n v="11"/>
    <n v="0"/>
    <n v="21.27"/>
    <n v="20.67"/>
    <n v="-0.59999999999999787"/>
    <s v="Rerate"/>
    <x v="0"/>
    <x v="0"/>
  </r>
  <r>
    <d v="2020-07-04T10:30:00"/>
    <n v="4585725"/>
    <s v="Kanalas 5"/>
    <s v="Kanalas 50"/>
    <s v="CC0007"/>
    <n v="8.5"/>
    <s v="12"/>
    <n v="19.27"/>
    <n v="7.17"/>
    <n v="-12.1"/>
    <s v="Rerate"/>
    <x v="0"/>
    <x v="0"/>
  </r>
  <r>
    <d v="2020-07-30T00:00:00"/>
    <n v="4776419"/>
    <s v="Kanalas 5"/>
    <s v="Kanalas 5"/>
    <s v="240411"/>
    <n v="7.6"/>
    <n v="7.6"/>
    <n v="10.67"/>
    <n v="8.07"/>
    <n v="-2.5999999999999996"/>
    <s v="Rerate"/>
    <x v="4"/>
    <x v="6"/>
  </r>
  <r>
    <d v="2020-07-30T00:00:00"/>
    <n v="4394602"/>
    <s v="Kanalas 30"/>
    <s v="Kanalas 30"/>
    <s v="240111"/>
    <n v="9.5"/>
    <n v="6.65"/>
    <n v="26.620000000000005"/>
    <n v="22.17"/>
    <n v="-4.4500000000000028"/>
    <s v="Rerate"/>
    <x v="4"/>
    <x v="6"/>
  </r>
  <r>
    <d v="2020-07-30T00:00:00"/>
    <n v="26868162"/>
    <s v="Kanalas 1"/>
    <s v="Kanalas 1"/>
    <s v="CC0003"/>
    <n v="7.6"/>
    <n v="0"/>
    <n v="14.27"/>
    <n v="4.07"/>
    <n v="-10.199999999999999"/>
    <s v="Rerate"/>
    <x v="0"/>
    <x v="0"/>
  </r>
  <r>
    <d v="2020-07-24T09:23:00"/>
    <n v="11610224"/>
    <s v="Kanalas 10"/>
    <s v="Kanalas 20"/>
    <s v="TM0002"/>
    <n v="11.51"/>
    <s v="11"/>
    <n v="14.27"/>
    <n v="8.1600000000000019"/>
    <n v="-6.1099999999999977"/>
    <s v="Rerate"/>
    <x v="2"/>
    <x v="0"/>
  </r>
  <r>
    <d v="2020-07-30T00:00:00"/>
    <n v="4845775"/>
    <s v="Kanalas 5"/>
    <s v="Kanalas 5"/>
    <s v="CC0006"/>
    <n v="7.6"/>
    <n v="7.6"/>
    <n v="10.67"/>
    <n v="8.07"/>
    <n v="-2.5999999999999996"/>
    <s v="Rerate"/>
    <x v="0"/>
    <x v="0"/>
  </r>
  <r>
    <d v="2020-07-24T09:23:00"/>
    <n v="11610224"/>
    <s v="Kanalas 10"/>
    <s v="Kanalas 20"/>
    <s v="TM0002"/>
    <n v="11.51"/>
    <s v="11"/>
    <n v="14.27"/>
    <n v="8.1600000000000019"/>
    <n v="-6.1099999999999977"/>
    <s v="Rerate"/>
    <x v="2"/>
    <x v="0"/>
  </r>
  <r>
    <d v="2020-07-30T00:00:00"/>
    <n v="4877026"/>
    <s v="Kanalas 5"/>
    <s v="Kanalas 5"/>
    <s v="240108"/>
    <n v="8.51"/>
    <n v="8.51"/>
    <n v="9.76"/>
    <n v="7.16"/>
    <n v="-2.5999999999999996"/>
    <s v="Rerate"/>
    <x v="4"/>
    <x v="6"/>
  </r>
  <r>
    <d v="2020-07-30T00:00:00"/>
    <n v="20729357"/>
    <s v="Kanalas 5"/>
    <s v="Kanalas 5"/>
    <s v="240112"/>
    <n v="8.51"/>
    <s v="13"/>
    <n v="5.27"/>
    <n v="7.16"/>
    <n v="1.8900000000000006"/>
    <s v="Upsell"/>
    <x v="4"/>
    <x v="6"/>
  </r>
  <r>
    <d v="2020-07-01T14:01:00"/>
    <n v="18565017"/>
    <s v="Kanalas 100"/>
    <s v="Kanalas 50"/>
    <s v="CC0005"/>
    <n v="12.5"/>
    <s v="13"/>
    <n v="18.27"/>
    <n v="17.170000000000002"/>
    <n v="-1.0999999999999979"/>
    <s v="Rerate"/>
    <x v="0"/>
    <x v="0"/>
  </r>
  <r>
    <d v="2020-07-30T00:00:00"/>
    <n v="4547438"/>
    <s v="Kanalas 5"/>
    <s v="Kanalas 5"/>
    <s v="240108"/>
    <n v="7.6"/>
    <n v="7.6"/>
    <n v="10.67"/>
    <n v="8.07"/>
    <n v="-2.5999999999999996"/>
    <s v="Rerate"/>
    <x v="4"/>
    <x v="6"/>
  </r>
  <r>
    <d v="2020-07-30T00:00:00"/>
    <n v="34212384"/>
    <s v="Kanalas 1"/>
    <s v="Kanalas 1"/>
    <s v="240411"/>
    <n v="8.5"/>
    <n v="0"/>
    <n v="14.27"/>
    <n v="3.17"/>
    <n v="-11.1"/>
    <s v="Rerate"/>
    <x v="4"/>
    <x v="6"/>
  </r>
  <r>
    <d v="2020-07-30T00:00:00"/>
    <n v="39712180"/>
    <s v="Kanalas 30"/>
    <s v="Kanalas 30"/>
    <s v="CC0004"/>
    <n v="3.6"/>
    <n v="2.5"/>
    <n v="30.770000000000003"/>
    <n v="28.07"/>
    <n v="-2.7000000000000028"/>
    <s v="Rerate"/>
    <x v="0"/>
    <x v="0"/>
  </r>
  <r>
    <d v="2020-07-30T00:00:00"/>
    <n v="4528610"/>
    <s v="Kanalas 5"/>
    <s v="Kanalas 5"/>
    <s v="240817"/>
    <n v="7.6"/>
    <n v="7.6"/>
    <n v="10.67"/>
    <n v="8.07"/>
    <n v="-2.5999999999999996"/>
    <s v="Rerate"/>
    <x v="4"/>
    <x v="6"/>
  </r>
  <r>
    <d v="2020-07-30T00:00:00"/>
    <n v="4519735"/>
    <s v="Kanalas 30"/>
    <s v="Kanalas 30"/>
    <s v="TM0007"/>
    <n v="12"/>
    <n v="15.5"/>
    <n v="17.770000000000003"/>
    <n v="19.670000000000002"/>
    <n v="1.8999999999999986"/>
    <s v="Upsell"/>
    <x v="2"/>
    <x v="0"/>
  </r>
  <r>
    <d v="2020-07-30T00:00:00"/>
    <n v="35164597"/>
    <s v="Kanalas 10"/>
    <s v="Kanalas 10"/>
    <s v="240103"/>
    <n v="10.5"/>
    <n v="0"/>
    <n v="21.27"/>
    <n v="9.1700000000000017"/>
    <n v="-12.099999999999998"/>
    <s v="Rerate"/>
    <x v="4"/>
    <x v="6"/>
  </r>
  <r>
    <d v="2020-07-30T00:00:00"/>
    <n v="4509914"/>
    <s v="Kanalas 5"/>
    <s v="Kanalas 5"/>
    <s v="240202"/>
    <n v="8.51"/>
    <s v="8"/>
    <n v="10.27"/>
    <n v="7.16"/>
    <n v="-3.1099999999999994"/>
    <s v="Rerate"/>
    <x v="4"/>
    <x v="6"/>
  </r>
  <r>
    <d v="2020-07-30T00:00:00"/>
    <n v="18722682"/>
    <s v="Kanalas 1"/>
    <s v="Kanalas 1"/>
    <s v="240613"/>
    <n v="5.51"/>
    <n v="5.15"/>
    <n v="9.1199999999999992"/>
    <n v="6.16"/>
    <n v="-2.9599999999999991"/>
    <s v="Rerate"/>
    <x v="4"/>
    <x v="6"/>
  </r>
  <r>
    <d v="2020-07-30T00:00:00"/>
    <n v="4905542"/>
    <s v="Kanalas 30"/>
    <s v="Kanalas 30"/>
    <s v="240613"/>
    <n v="16.510000000000002"/>
    <s v="5"/>
    <n v="28.270000000000003"/>
    <n v="15.16"/>
    <n v="-13.110000000000003"/>
    <s v="Rerate"/>
    <x v="4"/>
    <x v="6"/>
  </r>
  <r>
    <d v="2020-07-04T11:38:00"/>
    <n v="18456782"/>
    <s v="Kanalas 1"/>
    <s v="Kanalas 50"/>
    <s v="CC0006"/>
    <n v="7"/>
    <n v="12.5"/>
    <n v="18.77"/>
    <n v="4.67"/>
    <n v="-14.1"/>
    <s v="Rerate"/>
    <x v="0"/>
    <x v="0"/>
  </r>
  <r>
    <d v="2020-07-30T00:00:00"/>
    <n v="6768864"/>
    <s v="Kanalas 30"/>
    <s v="Kanalas 30"/>
    <s v="TM0007"/>
    <n v="9.5"/>
    <s v="13"/>
    <n v="20.270000000000003"/>
    <n v="22.17"/>
    <n v="1.8999999999999986"/>
    <s v="Upsell"/>
    <x v="2"/>
    <x v="0"/>
  </r>
  <r>
    <d v="2020-07-04T08:12:00"/>
    <n v="39433888"/>
    <s v="Kanalas 20"/>
    <s v="Kanalas 5"/>
    <s v="CC0003"/>
    <n v="11"/>
    <n v="3.6"/>
    <n v="14.67"/>
    <n v="12.670000000000002"/>
    <n v="-1.9999999999999982"/>
    <s v="Rerate"/>
    <x v="0"/>
    <x v="0"/>
  </r>
  <r>
    <d v="2020-07-02T11:05:00"/>
    <n v="34058526"/>
    <s v="Kanalas 50"/>
    <s v="Kanalas 20"/>
    <s v="CC0006"/>
    <n v="12"/>
    <n v="11.5"/>
    <n v="13.77"/>
    <n v="15.670000000000002"/>
    <n v="1.9000000000000021"/>
    <s v="Upsell"/>
    <x v="0"/>
    <x v="0"/>
  </r>
  <r>
    <d v="2020-07-30T00:00:00"/>
    <n v="4631713"/>
    <s v="Kanalas 30"/>
    <s v="Kanalas 30"/>
    <s v="240605"/>
    <n v="12"/>
    <n v="1.4"/>
    <n v="31.870000000000005"/>
    <n v="19.670000000000002"/>
    <n v="-12.200000000000003"/>
    <s v="Rerate"/>
    <x v="4"/>
    <x v="6"/>
  </r>
  <r>
    <d v="2020-07-20T12:51:00"/>
    <n v="4514167"/>
    <s v="Kanalas 1"/>
    <s v="Kanalas 10"/>
    <s v="240211"/>
    <n v="5.51"/>
    <n v="10.5"/>
    <n v="10.77"/>
    <n v="6.16"/>
    <n v="-4.6099999999999994"/>
    <s v="Rerate"/>
    <x v="4"/>
    <x v="6"/>
  </r>
  <r>
    <d v="2020-07-08T17:11:00"/>
    <n v="23977549"/>
    <s v="Kanalas 5"/>
    <s v="Kanalas 30"/>
    <s v="TM0002"/>
    <n v="3.6"/>
    <s v="8"/>
    <n v="25.270000000000003"/>
    <n v="12.07"/>
    <n v="-13.200000000000003"/>
    <s v="Rerate"/>
    <x v="2"/>
    <x v="0"/>
  </r>
  <r>
    <d v="2020-07-30T00:00:00"/>
    <n v="25701012"/>
    <s v="Kanalas 1"/>
    <s v="Kanalas 1"/>
    <s v="240111"/>
    <n v="7.6"/>
    <n v="0"/>
    <n v="14.27"/>
    <n v="4.07"/>
    <n v="-10.199999999999999"/>
    <s v="Rerate"/>
    <x v="4"/>
    <x v="6"/>
  </r>
  <r>
    <d v="2020-07-30T00:00:00"/>
    <n v="4604495"/>
    <s v="Kanalas 5"/>
    <s v="Kanalas 5"/>
    <s v="CC0003"/>
    <n v="8.5"/>
    <n v="4.0999999999999996"/>
    <n v="14.17"/>
    <n v="7.17"/>
    <n v="-7"/>
    <s v="Rerate"/>
    <x v="0"/>
    <x v="0"/>
  </r>
  <r>
    <d v="2020-07-18T14:05:00"/>
    <n v="42439280"/>
    <s v="Kanalas 20"/>
    <s v="Kanalas 1"/>
    <s v="CC0004"/>
    <n v="12"/>
    <s v="5"/>
    <n v="9.27"/>
    <n v="11.670000000000002"/>
    <n v="2.4000000000000021"/>
    <s v="Upsell"/>
    <x v="0"/>
    <x v="0"/>
  </r>
  <r>
    <d v="2020-07-15T17:52:00"/>
    <n v="4873399"/>
    <s v="Kanalas 1"/>
    <s v="Kanalas 1"/>
    <s v="CC0005"/>
    <n v="7.6"/>
    <n v="5.51"/>
    <n v="8.76"/>
    <n v="4.07"/>
    <n v="-4.6899999999999995"/>
    <s v="Rerate"/>
    <x v="0"/>
    <x v="0"/>
  </r>
  <r>
    <d v="2020-07-12T11:36:00"/>
    <n v="45902615"/>
    <s v="Kanalas 50"/>
    <s v="Kanalas 20"/>
    <s v="240803"/>
    <n v="12.5"/>
    <n v="11.5"/>
    <n v="13.77"/>
    <n v="15.170000000000002"/>
    <n v="1.4000000000000021"/>
    <s v="Upsell"/>
    <x v="4"/>
    <x v="6"/>
  </r>
  <r>
    <d v="2020-07-25T15:25:00"/>
    <n v="11605982"/>
    <s v="Kanalas 10"/>
    <s v="Kanalas 100"/>
    <s v="240605"/>
    <n v="11.51"/>
    <s v="13"/>
    <n v="18.27"/>
    <n v="8.1600000000000019"/>
    <n v="-10.109999999999998"/>
    <s v="Rerate"/>
    <x v="4"/>
    <x v="6"/>
  </r>
  <r>
    <d v="2020-07-09T12:00:00"/>
    <n v="14696172"/>
    <s v="Kanalas 10"/>
    <s v="Kanalas 5"/>
    <s v="240112"/>
    <n v="10.5"/>
    <n v="7.6"/>
    <n v="10.67"/>
    <n v="9.1700000000000017"/>
    <n v="-1.4999999999999982"/>
    <s v="Rerate"/>
    <x v="4"/>
    <x v="6"/>
  </r>
  <r>
    <d v="2020-07-30T00:00:00"/>
    <n v="13720680"/>
    <s v="Kanalas 5"/>
    <s v="Kanalas 5"/>
    <s v="240815"/>
    <n v="7.6"/>
    <n v="7.6"/>
    <n v="10.67"/>
    <n v="8.07"/>
    <n v="-2.5999999999999996"/>
    <s v="Rerate"/>
    <x v="4"/>
    <x v="6"/>
  </r>
  <r>
    <d v="2020-07-20T15:20:00"/>
    <n v="4843250"/>
    <s v="Kanalas 1"/>
    <s v="Kanalas 1"/>
    <s v="CC0007"/>
    <n v="7.6"/>
    <n v="5.51"/>
    <n v="8.76"/>
    <n v="4.07"/>
    <n v="-4.6899999999999995"/>
    <s v="Rerate"/>
    <x v="0"/>
    <x v="0"/>
  </r>
  <r>
    <d v="2020-07-08T10:50:00"/>
    <n v="15703657"/>
    <s v="Kanalas 1"/>
    <s v="Kanalas 30"/>
    <s v="240612"/>
    <n v="0"/>
    <n v="0"/>
    <n v="33.270000000000003"/>
    <n v="11.67"/>
    <n v="-21.6"/>
    <s v="Rerate"/>
    <x v="4"/>
    <x v="6"/>
  </r>
  <r>
    <d v="2020-07-25T15:39:00"/>
    <n v="40574814"/>
    <s v="Kanalas 5"/>
    <s v="Kanalas 1"/>
    <s v="240605"/>
    <n v="9.01"/>
    <n v="3.6"/>
    <n v="10.67"/>
    <n v="6.66"/>
    <n v="-4.01"/>
    <s v="Rerate"/>
    <x v="4"/>
    <x v="6"/>
  </r>
  <r>
    <d v="2020-07-13T10:16:00"/>
    <n v="21512724"/>
    <s v="Kanalas 1"/>
    <s v="Kanalas 10"/>
    <s v="240218"/>
    <n v="7.6"/>
    <n v="10.5"/>
    <n v="10.77"/>
    <n v="4.07"/>
    <n v="-6.6999999999999993"/>
    <s v="Rerate"/>
    <x v="4"/>
    <x v="6"/>
  </r>
  <r>
    <d v="2020-07-03T10:50:00"/>
    <n v="43585347"/>
    <s v="Kanalas 20"/>
    <s v="Kanalas 10"/>
    <s v="CC0007"/>
    <n v="11.5"/>
    <n v="10.5"/>
    <n v="10.77"/>
    <n v="12.170000000000002"/>
    <n v="1.4000000000000021"/>
    <s v="Upsell"/>
    <x v="0"/>
    <x v="0"/>
  </r>
  <r>
    <d v="2020-07-23T00:00:00"/>
    <n v="4719597"/>
    <s v="Kanalas 30"/>
    <s v="Kanalas 30"/>
    <s v="TM0007"/>
    <n v="16.5"/>
    <s v="12"/>
    <n v="21.270000000000003"/>
    <n v="15.170000000000002"/>
    <n v="-6.1000000000000014"/>
    <s v="Rerate"/>
    <x v="2"/>
    <x v="0"/>
  </r>
  <r>
    <d v="2020-07-11T08:55:00"/>
    <n v="19689481"/>
    <s v="Kanalas 10"/>
    <s v="Kanalas 30"/>
    <s v="240405"/>
    <n v="6.5"/>
    <s v="7"/>
    <n v="26.270000000000003"/>
    <n v="13.170000000000002"/>
    <n v="-13.100000000000001"/>
    <s v="Rerate"/>
    <x v="4"/>
    <x v="6"/>
  </r>
  <r>
    <d v="2020-07-30T00:00:00"/>
    <n v="4518814"/>
    <s v="Kanalas 5"/>
    <s v="Kanalas 5"/>
    <s v="CC0006"/>
    <n v="7.6"/>
    <n v="0"/>
    <n v="18.27"/>
    <n v="8.07"/>
    <n v="-10.199999999999999"/>
    <s v="Rerate"/>
    <x v="0"/>
    <x v="0"/>
  </r>
  <r>
    <d v="2020-07-30T00:00:00"/>
    <n v="4380297"/>
    <s v="Kanalas 30"/>
    <s v="Kanalas 30"/>
    <s v="TM0002"/>
    <n v="8.5"/>
    <s v="11"/>
    <n v="22.270000000000003"/>
    <n v="23.17"/>
    <n v="0.89999999999999858"/>
    <s v="Upsell"/>
    <x v="2"/>
    <x v="0"/>
  </r>
  <r>
    <d v="2020-07-30T00:00:00"/>
    <n v="4604495"/>
    <s v="Kanalas 1"/>
    <s v="Kanalas 1"/>
    <s v="CC0003"/>
    <n v="7.6"/>
    <n v="0"/>
    <n v="14.27"/>
    <n v="4.07"/>
    <n v="-10.199999999999999"/>
    <s v="Rerate"/>
    <x v="0"/>
    <x v="0"/>
  </r>
  <r>
    <d v="2020-07-31T00:00:00"/>
    <n v="4704037"/>
    <s v="Kanalas 1"/>
    <s v="Kanalas 50"/>
    <s v="240502"/>
    <n v="3.6"/>
    <n v="13.5"/>
    <n v="17.77"/>
    <n v="8.07"/>
    <n v="-9.6999999999999993"/>
    <s v="Rerate"/>
    <x v="4"/>
    <x v="6"/>
  </r>
  <r>
    <d v="2020-07-03T14:41:00"/>
    <n v="19434906"/>
    <s v="Kanalas 1"/>
    <s v="Kanalas 10"/>
    <s v="CC0005"/>
    <n v="7.6"/>
    <n v="10.5"/>
    <n v="10.77"/>
    <n v="4.07"/>
    <n v="-6.6999999999999993"/>
    <s v="Rerate"/>
    <x v="0"/>
    <x v="0"/>
  </r>
  <r>
    <d v="2020-07-31T00:00:00"/>
    <n v="45566582"/>
    <s v="Kanalas 1"/>
    <s v="Kanalas 1"/>
    <s v="CC0005"/>
    <n v="7.6"/>
    <s v="5"/>
    <n v="9.27"/>
    <n v="4.07"/>
    <n v="-5.1999999999999993"/>
    <s v="Rerate"/>
    <x v="0"/>
    <x v="0"/>
  </r>
  <r>
    <d v="2020-07-15T10:37:00"/>
    <n v="17958481"/>
    <s v="Kanalas 20"/>
    <s v="Kanalas 1"/>
    <s v="240704"/>
    <n v="11"/>
    <n v="5.6"/>
    <n v="8.67"/>
    <n v="12.670000000000002"/>
    <n v="4.0000000000000018"/>
    <s v="Upsell"/>
    <x v="4"/>
    <x v="6"/>
  </r>
  <r>
    <d v="2020-07-31T20:37:00"/>
    <n v="4860101"/>
    <s v="Kanalas 5"/>
    <s v="Kanalas 1"/>
    <s v="111111"/>
    <n v="7.6"/>
    <n v="7.6"/>
    <n v="6.67"/>
    <n v="8.07"/>
    <n v="1.4000000000000004"/>
    <s v="Upsell"/>
    <x v="5"/>
    <x v="0"/>
  </r>
  <r>
    <d v="2020-07-31T20:03:00"/>
    <n v="4794818"/>
    <s v="Kanalas 10"/>
    <s v="Kanalas 1"/>
    <s v="111111"/>
    <n v="11"/>
    <n v="7.6"/>
    <n v="6.67"/>
    <n v="8.6700000000000017"/>
    <n v="2.0000000000000018"/>
    <s v="Upsell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CFA49-C897-411F-805E-CD0B46633D26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0" firstDataRow="1" firstDataCol="1"/>
  <pivotFields count="13">
    <pivotField numFmtId="164" showAll="0"/>
    <pivotField showAll="0"/>
    <pivotField showAll="0">
      <items count="8">
        <item x="5"/>
        <item x="2"/>
        <item x="6"/>
        <item x="0"/>
        <item x="1"/>
        <item x="3"/>
        <item x="4"/>
        <item t="default"/>
      </items>
    </pivotField>
    <pivotField showAll="0">
      <items count="8">
        <item x="0"/>
        <item x="3"/>
        <item x="6"/>
        <item x="5"/>
        <item x="1"/>
        <item x="4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axis="axisRow" showAll="0">
      <items count="7">
        <item x="4"/>
        <item x="0"/>
        <item x="3"/>
        <item x="1"/>
        <item x="5"/>
        <item x="2"/>
        <item t="default"/>
      </items>
    </pivotField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LD kliento mokama kaina" fld="7" baseField="0" baseItem="0"/>
    <dataField name="Sum of NEW kliento mokama kaina" fld="8" baseField="0" baseItem="0"/>
    <dataField name="Sum of Pokytis: kliento mokama kaina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9D0AA-9B62-4027-918C-CC800E5016A2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9:B45" firstHeaderRow="1" firstDataRow="1" firstDataCol="1" rowPageCount="1" colPageCount="1"/>
  <pivotFields count="13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x="1"/>
        <item h="1" x="0"/>
        <item t="default"/>
      </items>
    </pivotField>
    <pivotField showAll="0"/>
    <pivotField axis="axisRow" showAll="0">
      <items count="8">
        <item h="1" x="0"/>
        <item h="1" x="6"/>
        <item x="3"/>
        <item x="5"/>
        <item x="4"/>
        <item x="1"/>
        <item x="2"/>
        <item t="default"/>
      </items>
    </pivotField>
  </pivotFields>
  <rowFields count="1">
    <field x="12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0" hier="-1"/>
  </pageFields>
  <dataFields count="1">
    <dataField name="Count of Upsell/Rerate" fld="10" subtotal="count" baseField="0" baseItem="0"/>
  </dataFields>
  <conditionalFormats count="1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5"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F1E5C-D251-4299-9233-DE087D1863EB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7:D33" firstHeaderRow="1" firstDataRow="1" firstDataCol="1" rowPageCount="1" colPageCount="1"/>
  <pivotFields count="13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h="1" x="1"/>
        <item x="0"/>
        <item t="default"/>
      </items>
    </pivotField>
    <pivotField axis="axisRow" showAll="0">
      <items count="7">
        <item h="1" x="4"/>
        <item x="0"/>
        <item x="3"/>
        <item x="1"/>
        <item x="5"/>
        <item x="2"/>
        <item t="default"/>
      </items>
    </pivotField>
    <pivotField showAll="0"/>
  </pivotFields>
  <rowFields count="1">
    <field x="1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0" hier="-1"/>
  </pageFields>
  <dataFields count="1">
    <dataField name="Count of Upsell/Rerate" fld="10" subtotal="count" baseField="0" baseItem="0"/>
  </dataField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5"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D889D-38B5-4ABC-945D-08E2EC8C0A7F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B33" firstHeaderRow="1" firstDataRow="1" firstDataCol="1" rowPageCount="1" colPageCount="1"/>
  <pivotFields count="13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x="1"/>
        <item h="1" x="0"/>
        <item t="default"/>
      </items>
    </pivotField>
    <pivotField axis="axisRow" showAll="0">
      <items count="7">
        <item h="1" x="4"/>
        <item x="0"/>
        <item x="3"/>
        <item x="1"/>
        <item x="5"/>
        <item x="2"/>
        <item t="default"/>
      </items>
    </pivotField>
    <pivotField showAll="0"/>
  </pivotFields>
  <rowFields count="1">
    <field x="1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0" hier="-1"/>
  </pageFields>
  <dataFields count="1">
    <dataField name="Count of Upsell/Rerate" fld="10" subtotal="count" baseField="0" baseItem="0"/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5"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319E5-858F-474D-AAE6-11E2B552B204}" name="PivotTable1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11" firstHeaderRow="1" firstDataRow="1" firstDataCol="1"/>
  <pivotFields count="13">
    <pivotField numFmtId="16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6"/>
        <item x="3"/>
        <item x="5"/>
        <item x="4"/>
        <item x="1"/>
        <item x="2"/>
        <item t="default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LIENT_ID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1D262-6249-4B09-A639-BA7D00E78CC3}" name="PivotTable1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10" firstHeaderRow="1" firstDataRow="1" firstDataCol="1"/>
  <pivotFields count="13">
    <pivotField numFmtId="16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0"/>
        <item x="3"/>
        <item x="1"/>
        <item x="5"/>
        <item x="2"/>
        <item t="default"/>
      </items>
    </pivotField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LIENT_ID" fld="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B76FD-7576-43FF-8ACD-101AC7D65D90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21" firstHeaderRow="0" firstDataRow="1" firstDataCol="1"/>
  <pivotFields count="13"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axis="axisRow" showAll="0">
      <items count="8">
        <item x="0"/>
        <item x="6"/>
        <item x="3"/>
        <item x="5"/>
        <item x="4"/>
        <item x="1"/>
        <item x="2"/>
        <item t="default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LD kliento mokama kaina" fld="7" baseField="0" baseItem="0"/>
    <dataField name="Sum of NEW kliento mokama kaina" fld="8" baseField="0" baseItem="0"/>
    <dataField name="Sum of Pokytis: kliento mokama kaina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AEB65B-F9D9-4382-9755-E1040EE3EC71}" name="PivotTable1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9:D45" firstHeaderRow="1" firstDataRow="1" firstDataCol="1" rowPageCount="1" colPageCount="1"/>
  <pivotFields count="13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h="1" x="1"/>
        <item x="0"/>
        <item t="default"/>
      </items>
    </pivotField>
    <pivotField showAll="0"/>
    <pivotField axis="axisRow" showAll="0">
      <items count="8">
        <item h="1" x="0"/>
        <item h="1" x="6"/>
        <item x="3"/>
        <item x="5"/>
        <item x="4"/>
        <item x="1"/>
        <item x="2"/>
        <item t="default"/>
      </items>
    </pivotField>
  </pivotFields>
  <rowFields count="1">
    <field x="12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0" hier="-1"/>
  </pageFields>
  <dataFields count="1">
    <dataField name="Count of Upsell/Rerate" fld="10" subtotal="count" baseField="0" baseItem="0"/>
  </dataFields>
  <conditionalFormats count="1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5"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0BA9B-4B89-401C-B34A-74DCF268377F}" name="Table2" displayName="Table2" ref="A1:M2081" totalsRowShown="0" headerRowDxfId="13" dataDxfId="12" tableBorderDxfId="11">
  <autoFilter ref="A1:M2081" xr:uid="{5370BA9B-4B89-401C-B34A-74DCF268377F}"/>
  <tableColumns count="13">
    <tableColumn id="1" xr3:uid="{7439D163-45BA-4E37-AE7E-7DE2939DB3D9}" name="NEW_PLAN_FROM" dataDxfId="10"/>
    <tableColumn id="2" xr3:uid="{5C393619-B731-4750-BE70-F8A706FA51FC}" name="CLIENT_ID"/>
    <tableColumn id="3" xr3:uid="{76A56EC2-D947-408C-A2F1-15F94D391369}" name="NEW_PLAN_NAME" dataDxfId="9"/>
    <tableColumn id="4" xr3:uid="{4D6143F3-87E5-4217-B2E4-6A6392267016}" name="OLD_PLAN_NAME" dataDxfId="8"/>
    <tableColumn id="5" xr3:uid="{975C4592-E272-4666-87AD-FDF4B2327A25}" name="SALES_CODE" dataDxfId="7"/>
    <tableColumn id="6" xr3:uid="{5A27A0B9-25D5-485C-9D7D-F950852076BC}" name="NEW_NUOLAIDA"/>
    <tableColumn id="7" xr3:uid="{34CF75E7-8950-4377-A65D-A83194A203F6}" name="OLD_NUOLAIDA" dataDxfId="6"/>
    <tableColumn id="8" xr3:uid="{0E8C6D44-B2F6-4B12-BE26-A1513F9E99D3}" name="OLD kliento mokama kaina" dataDxfId="5">
      <calculatedColumnFormula>VLOOKUP(D2,'Įkainiai '!$A$3:$B$10,2,FALSE)-G2</calculatedColumnFormula>
    </tableColumn>
    <tableColumn id="9" xr3:uid="{8922DC0E-3B75-4378-9245-3747D8F35E20}" name="NEW kliento mokama kaina" dataDxfId="4">
      <calculatedColumnFormula>VLOOKUP(C2,'Įkainiai '!$E$3:$F$10,2,FALSE)-F2</calculatedColumnFormula>
    </tableColumn>
    <tableColumn id="10" xr3:uid="{B83AF617-93D0-4AB3-81EB-7B1A2D77249F}" name="Pokytis: kliento mokama kaina" dataDxfId="3">
      <calculatedColumnFormula>I2-H2</calculatedColumnFormula>
    </tableColumn>
    <tableColumn id="11" xr3:uid="{E7C99A68-D43D-416F-BA87-DA6001054569}" name="Upsell/Rerate" dataDxfId="2">
      <calculatedColumnFormula>IF(J2&gt;0,"Upsell",IF(J2&lt;0,"Rerate","Kaina nepakito"))</calculatedColumnFormula>
    </tableColumn>
    <tableColumn id="12" xr3:uid="{BC18B25A-B636-45D1-B9E0-159D9BFC760C}" name="Pardavimo kanalas" dataDxfId="1">
      <calculatedColumnFormula>IFERROR(VLOOKUP(E2,'2 ataskaita'!$B$1:$E$64,3,FALSE),"-")</calculatedColumnFormula>
    </tableColumn>
    <tableColumn id="13" xr3:uid="{9344AE7F-BF68-4E56-85C5-CCBF6A34E809}" name="Regionas" dataDxfId="0">
      <calculatedColumnFormula>IFERROR(VLOOKUP(E2,'2 ataskaita'!$B$1:$E$64,4,FALSE),"-")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no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B396-2C9D-4EF7-AC4D-C07FC3FE1FE7}">
  <dimension ref="B2:B21"/>
  <sheetViews>
    <sheetView tabSelected="1" topLeftCell="A14" workbookViewId="0">
      <selection activeCell="B31" sqref="B31"/>
    </sheetView>
  </sheetViews>
  <sheetFormatPr defaultColWidth="9.109375" defaultRowHeight="13.2" x14ac:dyDescent="0.25"/>
  <cols>
    <col min="1" max="1" width="9.109375" style="5"/>
    <col min="2" max="2" width="191.33203125" style="5" bestFit="1" customWidth="1"/>
    <col min="3" max="257" width="9.109375" style="5"/>
    <col min="258" max="258" width="160.44140625" style="5" bestFit="1" customWidth="1"/>
    <col min="259" max="513" width="9.109375" style="5"/>
    <col min="514" max="514" width="160.44140625" style="5" bestFit="1" customWidth="1"/>
    <col min="515" max="769" width="9.109375" style="5"/>
    <col min="770" max="770" width="160.44140625" style="5" bestFit="1" customWidth="1"/>
    <col min="771" max="1025" width="9.109375" style="5"/>
    <col min="1026" max="1026" width="160.44140625" style="5" bestFit="1" customWidth="1"/>
    <col min="1027" max="1281" width="9.109375" style="5"/>
    <col min="1282" max="1282" width="160.44140625" style="5" bestFit="1" customWidth="1"/>
    <col min="1283" max="1537" width="9.109375" style="5"/>
    <col min="1538" max="1538" width="160.44140625" style="5" bestFit="1" customWidth="1"/>
    <col min="1539" max="1793" width="9.109375" style="5"/>
    <col min="1794" max="1794" width="160.44140625" style="5" bestFit="1" customWidth="1"/>
    <col min="1795" max="2049" width="9.109375" style="5"/>
    <col min="2050" max="2050" width="160.44140625" style="5" bestFit="1" customWidth="1"/>
    <col min="2051" max="2305" width="9.109375" style="5"/>
    <col min="2306" max="2306" width="160.44140625" style="5" bestFit="1" customWidth="1"/>
    <col min="2307" max="2561" width="9.109375" style="5"/>
    <col min="2562" max="2562" width="160.44140625" style="5" bestFit="1" customWidth="1"/>
    <col min="2563" max="2817" width="9.109375" style="5"/>
    <col min="2818" max="2818" width="160.44140625" style="5" bestFit="1" customWidth="1"/>
    <col min="2819" max="3073" width="9.109375" style="5"/>
    <col min="3074" max="3074" width="160.44140625" style="5" bestFit="1" customWidth="1"/>
    <col min="3075" max="3329" width="9.109375" style="5"/>
    <col min="3330" max="3330" width="160.44140625" style="5" bestFit="1" customWidth="1"/>
    <col min="3331" max="3585" width="9.109375" style="5"/>
    <col min="3586" max="3586" width="160.44140625" style="5" bestFit="1" customWidth="1"/>
    <col min="3587" max="3841" width="9.109375" style="5"/>
    <col min="3842" max="3842" width="160.44140625" style="5" bestFit="1" customWidth="1"/>
    <col min="3843" max="4097" width="9.109375" style="5"/>
    <col min="4098" max="4098" width="160.44140625" style="5" bestFit="1" customWidth="1"/>
    <col min="4099" max="4353" width="9.109375" style="5"/>
    <col min="4354" max="4354" width="160.44140625" style="5" bestFit="1" customWidth="1"/>
    <col min="4355" max="4609" width="9.109375" style="5"/>
    <col min="4610" max="4610" width="160.44140625" style="5" bestFit="1" customWidth="1"/>
    <col min="4611" max="4865" width="9.109375" style="5"/>
    <col min="4866" max="4866" width="160.44140625" style="5" bestFit="1" customWidth="1"/>
    <col min="4867" max="5121" width="9.109375" style="5"/>
    <col min="5122" max="5122" width="160.44140625" style="5" bestFit="1" customWidth="1"/>
    <col min="5123" max="5377" width="9.109375" style="5"/>
    <col min="5378" max="5378" width="160.44140625" style="5" bestFit="1" customWidth="1"/>
    <col min="5379" max="5633" width="9.109375" style="5"/>
    <col min="5634" max="5634" width="160.44140625" style="5" bestFit="1" customWidth="1"/>
    <col min="5635" max="5889" width="9.109375" style="5"/>
    <col min="5890" max="5890" width="160.44140625" style="5" bestFit="1" customWidth="1"/>
    <col min="5891" max="6145" width="9.109375" style="5"/>
    <col min="6146" max="6146" width="160.44140625" style="5" bestFit="1" customWidth="1"/>
    <col min="6147" max="6401" width="9.109375" style="5"/>
    <col min="6402" max="6402" width="160.44140625" style="5" bestFit="1" customWidth="1"/>
    <col min="6403" max="6657" width="9.109375" style="5"/>
    <col min="6658" max="6658" width="160.44140625" style="5" bestFit="1" customWidth="1"/>
    <col min="6659" max="6913" width="9.109375" style="5"/>
    <col min="6914" max="6914" width="160.44140625" style="5" bestFit="1" customWidth="1"/>
    <col min="6915" max="7169" width="9.109375" style="5"/>
    <col min="7170" max="7170" width="160.44140625" style="5" bestFit="1" customWidth="1"/>
    <col min="7171" max="7425" width="9.109375" style="5"/>
    <col min="7426" max="7426" width="160.44140625" style="5" bestFit="1" customWidth="1"/>
    <col min="7427" max="7681" width="9.109375" style="5"/>
    <col min="7682" max="7682" width="160.44140625" style="5" bestFit="1" customWidth="1"/>
    <col min="7683" max="7937" width="9.109375" style="5"/>
    <col min="7938" max="7938" width="160.44140625" style="5" bestFit="1" customWidth="1"/>
    <col min="7939" max="8193" width="9.109375" style="5"/>
    <col min="8194" max="8194" width="160.44140625" style="5" bestFit="1" customWidth="1"/>
    <col min="8195" max="8449" width="9.109375" style="5"/>
    <col min="8450" max="8450" width="160.44140625" style="5" bestFit="1" customWidth="1"/>
    <col min="8451" max="8705" width="9.109375" style="5"/>
    <col min="8706" max="8706" width="160.44140625" style="5" bestFit="1" customWidth="1"/>
    <col min="8707" max="8961" width="9.109375" style="5"/>
    <col min="8962" max="8962" width="160.44140625" style="5" bestFit="1" customWidth="1"/>
    <col min="8963" max="9217" width="9.109375" style="5"/>
    <col min="9218" max="9218" width="160.44140625" style="5" bestFit="1" customWidth="1"/>
    <col min="9219" max="9473" width="9.109375" style="5"/>
    <col min="9474" max="9474" width="160.44140625" style="5" bestFit="1" customWidth="1"/>
    <col min="9475" max="9729" width="9.109375" style="5"/>
    <col min="9730" max="9730" width="160.44140625" style="5" bestFit="1" customWidth="1"/>
    <col min="9731" max="9985" width="9.109375" style="5"/>
    <col min="9986" max="9986" width="160.44140625" style="5" bestFit="1" customWidth="1"/>
    <col min="9987" max="10241" width="9.109375" style="5"/>
    <col min="10242" max="10242" width="160.44140625" style="5" bestFit="1" customWidth="1"/>
    <col min="10243" max="10497" width="9.109375" style="5"/>
    <col min="10498" max="10498" width="160.44140625" style="5" bestFit="1" customWidth="1"/>
    <col min="10499" max="10753" width="9.109375" style="5"/>
    <col min="10754" max="10754" width="160.44140625" style="5" bestFit="1" customWidth="1"/>
    <col min="10755" max="11009" width="9.109375" style="5"/>
    <col min="11010" max="11010" width="160.44140625" style="5" bestFit="1" customWidth="1"/>
    <col min="11011" max="11265" width="9.109375" style="5"/>
    <col min="11266" max="11266" width="160.44140625" style="5" bestFit="1" customWidth="1"/>
    <col min="11267" max="11521" width="9.109375" style="5"/>
    <col min="11522" max="11522" width="160.44140625" style="5" bestFit="1" customWidth="1"/>
    <col min="11523" max="11777" width="9.109375" style="5"/>
    <col min="11778" max="11778" width="160.44140625" style="5" bestFit="1" customWidth="1"/>
    <col min="11779" max="12033" width="9.109375" style="5"/>
    <col min="12034" max="12034" width="160.44140625" style="5" bestFit="1" customWidth="1"/>
    <col min="12035" max="12289" width="9.109375" style="5"/>
    <col min="12290" max="12290" width="160.44140625" style="5" bestFit="1" customWidth="1"/>
    <col min="12291" max="12545" width="9.109375" style="5"/>
    <col min="12546" max="12546" width="160.44140625" style="5" bestFit="1" customWidth="1"/>
    <col min="12547" max="12801" width="9.109375" style="5"/>
    <col min="12802" max="12802" width="160.44140625" style="5" bestFit="1" customWidth="1"/>
    <col min="12803" max="13057" width="9.109375" style="5"/>
    <col min="13058" max="13058" width="160.44140625" style="5" bestFit="1" customWidth="1"/>
    <col min="13059" max="13313" width="9.109375" style="5"/>
    <col min="13314" max="13314" width="160.44140625" style="5" bestFit="1" customWidth="1"/>
    <col min="13315" max="13569" width="9.109375" style="5"/>
    <col min="13570" max="13570" width="160.44140625" style="5" bestFit="1" customWidth="1"/>
    <col min="13571" max="13825" width="9.109375" style="5"/>
    <col min="13826" max="13826" width="160.44140625" style="5" bestFit="1" customWidth="1"/>
    <col min="13827" max="14081" width="9.109375" style="5"/>
    <col min="14082" max="14082" width="160.44140625" style="5" bestFit="1" customWidth="1"/>
    <col min="14083" max="14337" width="9.109375" style="5"/>
    <col min="14338" max="14338" width="160.44140625" style="5" bestFit="1" customWidth="1"/>
    <col min="14339" max="14593" width="9.109375" style="5"/>
    <col min="14594" max="14594" width="160.44140625" style="5" bestFit="1" customWidth="1"/>
    <col min="14595" max="14849" width="9.109375" style="5"/>
    <col min="14850" max="14850" width="160.44140625" style="5" bestFit="1" customWidth="1"/>
    <col min="14851" max="15105" width="9.109375" style="5"/>
    <col min="15106" max="15106" width="160.44140625" style="5" bestFit="1" customWidth="1"/>
    <col min="15107" max="15361" width="9.109375" style="5"/>
    <col min="15362" max="15362" width="160.44140625" style="5" bestFit="1" customWidth="1"/>
    <col min="15363" max="15617" width="9.109375" style="5"/>
    <col min="15618" max="15618" width="160.44140625" style="5" bestFit="1" customWidth="1"/>
    <col min="15619" max="15873" width="9.109375" style="5"/>
    <col min="15874" max="15874" width="160.44140625" style="5" bestFit="1" customWidth="1"/>
    <col min="15875" max="16129" width="9.109375" style="5"/>
    <col min="16130" max="16130" width="160.44140625" style="5" bestFit="1" customWidth="1"/>
    <col min="16131" max="16384" width="9.109375" style="5"/>
  </cols>
  <sheetData>
    <row r="2" spans="2:2" x14ac:dyDescent="0.25">
      <c r="B2" s="4"/>
    </row>
    <row r="3" spans="2:2" x14ac:dyDescent="0.25">
      <c r="B3" s="6" t="s">
        <v>102</v>
      </c>
    </row>
    <row r="4" spans="2:2" x14ac:dyDescent="0.25">
      <c r="B4" s="7"/>
    </row>
    <row r="5" spans="2:2" x14ac:dyDescent="0.25">
      <c r="B5" s="7" t="s">
        <v>110</v>
      </c>
    </row>
    <row r="6" spans="2:2" x14ac:dyDescent="0.25">
      <c r="B6" s="8"/>
    </row>
    <row r="7" spans="2:2" x14ac:dyDescent="0.25">
      <c r="B7" s="4"/>
    </row>
    <row r="8" spans="2:2" x14ac:dyDescent="0.25">
      <c r="B8" s="6" t="s">
        <v>103</v>
      </c>
    </row>
    <row r="9" spans="2:2" x14ac:dyDescent="0.25">
      <c r="B9" s="6"/>
    </row>
    <row r="10" spans="2:2" x14ac:dyDescent="0.25">
      <c r="B10" s="7" t="s">
        <v>108</v>
      </c>
    </row>
    <row r="11" spans="2:2" ht="26.4" customHeight="1" x14ac:dyDescent="0.25">
      <c r="B11" s="9" t="s">
        <v>111</v>
      </c>
    </row>
    <row r="12" spans="2:2" x14ac:dyDescent="0.25">
      <c r="B12" s="9"/>
    </row>
    <row r="13" spans="2:2" x14ac:dyDescent="0.25">
      <c r="B13" s="7"/>
    </row>
    <row r="14" spans="2:2" ht="14.4" x14ac:dyDescent="0.3">
      <c r="B14" s="10"/>
    </row>
    <row r="15" spans="2:2" x14ac:dyDescent="0.25">
      <c r="B15" s="8"/>
    </row>
    <row r="16" spans="2:2" x14ac:dyDescent="0.25">
      <c r="B16" s="7"/>
    </row>
    <row r="17" spans="2:2" x14ac:dyDescent="0.25">
      <c r="B17" s="6" t="s">
        <v>104</v>
      </c>
    </row>
    <row r="18" spans="2:2" x14ac:dyDescent="0.25">
      <c r="B18" s="7"/>
    </row>
    <row r="19" spans="2:2" x14ac:dyDescent="0.25">
      <c r="B19" s="7" t="s">
        <v>109</v>
      </c>
    </row>
    <row r="20" spans="2:2" x14ac:dyDescent="0.25">
      <c r="B20" s="7"/>
    </row>
    <row r="21" spans="2:2" x14ac:dyDescent="0.25">
      <c r="B21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D07A-D14E-478F-90FA-A99028F0469C}">
  <dimension ref="A1:M69"/>
  <sheetViews>
    <sheetView topLeftCell="A37" zoomScaleNormal="100" workbookViewId="0">
      <selection activeCell="E14" sqref="E14"/>
    </sheetView>
  </sheetViews>
  <sheetFormatPr defaultRowHeight="14.4" x14ac:dyDescent="0.3"/>
  <cols>
    <col min="1" max="1" width="15.33203125" bestFit="1" customWidth="1"/>
    <col min="2" max="2" width="31.44140625" customWidth="1"/>
    <col min="3" max="3" width="15.33203125" bestFit="1" customWidth="1"/>
    <col min="4" max="4" width="36.44140625" customWidth="1"/>
    <col min="5" max="5" width="19.21875" customWidth="1"/>
    <col min="8" max="8" width="15.33203125" bestFit="1" customWidth="1"/>
    <col min="9" max="9" width="17.6640625" bestFit="1" customWidth="1"/>
    <col min="11" max="11" width="12.5546875" bestFit="1" customWidth="1"/>
    <col min="12" max="12" width="17.6640625" bestFit="1" customWidth="1"/>
  </cols>
  <sheetData>
    <row r="1" spans="1:13" x14ac:dyDescent="0.3">
      <c r="A1" s="58" t="s">
        <v>248</v>
      </c>
      <c r="B1" s="59"/>
      <c r="C1" s="59"/>
      <c r="D1" s="60"/>
      <c r="H1" s="63" t="s">
        <v>251</v>
      </c>
      <c r="I1" s="64"/>
      <c r="J1" s="64"/>
      <c r="K1" s="64"/>
      <c r="L1" s="64"/>
      <c r="M1" s="65"/>
    </row>
    <row r="3" spans="1:13" x14ac:dyDescent="0.3">
      <c r="A3" s="11" t="s">
        <v>115</v>
      </c>
      <c r="B3" t="s">
        <v>127</v>
      </c>
      <c r="C3" t="s">
        <v>128</v>
      </c>
      <c r="D3" t="s">
        <v>126</v>
      </c>
      <c r="H3" s="11" t="s">
        <v>115</v>
      </c>
      <c r="I3" t="s">
        <v>121</v>
      </c>
      <c r="K3" s="11" t="s">
        <v>115</v>
      </c>
      <c r="L3" t="s">
        <v>121</v>
      </c>
    </row>
    <row r="4" spans="1:13" x14ac:dyDescent="0.3">
      <c r="A4" s="3" t="s">
        <v>116</v>
      </c>
      <c r="B4">
        <v>8450.2300000000887</v>
      </c>
      <c r="C4">
        <v>5952.1000000000058</v>
      </c>
      <c r="D4">
        <v>-2498.129999999986</v>
      </c>
      <c r="H4" s="3" t="s">
        <v>116</v>
      </c>
      <c r="I4">
        <v>528</v>
      </c>
      <c r="K4" s="3">
        <v>0</v>
      </c>
      <c r="L4">
        <v>1086</v>
      </c>
    </row>
    <row r="5" spans="1:13" x14ac:dyDescent="0.3">
      <c r="A5" s="3" t="s">
        <v>15</v>
      </c>
      <c r="B5">
        <v>11243.331400000159</v>
      </c>
      <c r="C5">
        <v>8955.6099999999988</v>
      </c>
      <c r="D5">
        <v>-2287.7213999999813</v>
      </c>
      <c r="H5" s="3" t="s">
        <v>15</v>
      </c>
      <c r="I5">
        <v>710</v>
      </c>
      <c r="K5" s="3" t="s">
        <v>116</v>
      </c>
      <c r="L5">
        <v>528</v>
      </c>
    </row>
    <row r="6" spans="1:13" x14ac:dyDescent="0.3">
      <c r="A6" s="3" t="s">
        <v>100</v>
      </c>
      <c r="B6">
        <v>171.93</v>
      </c>
      <c r="C6">
        <v>84.920000000000016</v>
      </c>
      <c r="D6">
        <v>-87.009999999999977</v>
      </c>
      <c r="H6" s="3" t="s">
        <v>100</v>
      </c>
      <c r="I6">
        <v>11</v>
      </c>
      <c r="K6" s="3" t="s">
        <v>20</v>
      </c>
      <c r="L6">
        <v>137</v>
      </c>
    </row>
    <row r="7" spans="1:13" x14ac:dyDescent="0.3">
      <c r="A7" s="3" t="s">
        <v>12</v>
      </c>
      <c r="B7">
        <v>7434.8300000000772</v>
      </c>
      <c r="C7">
        <v>5792.8000000000111</v>
      </c>
      <c r="D7">
        <v>-1642.02999999999</v>
      </c>
      <c r="H7" s="3" t="s">
        <v>12</v>
      </c>
      <c r="I7">
        <v>466</v>
      </c>
      <c r="K7" s="3" t="s">
        <v>2</v>
      </c>
      <c r="L7">
        <v>68</v>
      </c>
    </row>
    <row r="8" spans="1:13" x14ac:dyDescent="0.3">
      <c r="A8" s="3" t="s">
        <v>93</v>
      </c>
      <c r="B8">
        <v>50.38000000000001</v>
      </c>
      <c r="C8">
        <v>48.480000000000004</v>
      </c>
      <c r="D8">
        <v>-1.8999999999999986</v>
      </c>
      <c r="H8" s="3" t="s">
        <v>93</v>
      </c>
      <c r="I8">
        <v>4</v>
      </c>
      <c r="K8" s="3" t="s">
        <v>29</v>
      </c>
      <c r="L8">
        <v>111</v>
      </c>
    </row>
    <row r="9" spans="1:13" x14ac:dyDescent="0.3">
      <c r="A9" s="3" t="s">
        <v>91</v>
      </c>
      <c r="B9">
        <v>6713.5600000000577</v>
      </c>
      <c r="C9">
        <v>5304.7300000000114</v>
      </c>
      <c r="D9">
        <v>-1408.8299999999952</v>
      </c>
      <c r="H9" s="3" t="s">
        <v>91</v>
      </c>
      <c r="I9">
        <v>361</v>
      </c>
      <c r="K9" s="3" t="s">
        <v>16</v>
      </c>
      <c r="L9">
        <v>93</v>
      </c>
    </row>
    <row r="10" spans="1:13" x14ac:dyDescent="0.3">
      <c r="A10" s="3" t="s">
        <v>117</v>
      </c>
      <c r="B10">
        <v>34064.261400000381</v>
      </c>
      <c r="C10">
        <v>26138.640000000025</v>
      </c>
      <c r="D10">
        <v>-7925.6213999999518</v>
      </c>
      <c r="H10" s="3" t="s">
        <v>117</v>
      </c>
      <c r="I10">
        <v>2080</v>
      </c>
      <c r="K10" s="3" t="s">
        <v>25</v>
      </c>
      <c r="L10">
        <v>57</v>
      </c>
    </row>
    <row r="11" spans="1:13" x14ac:dyDescent="0.3">
      <c r="K11" s="3" t="s">
        <v>117</v>
      </c>
      <c r="L11">
        <v>2080</v>
      </c>
    </row>
    <row r="13" spans="1:13" x14ac:dyDescent="0.3">
      <c r="A13" s="11" t="s">
        <v>115</v>
      </c>
      <c r="B13" t="s">
        <v>127</v>
      </c>
      <c r="C13" t="s">
        <v>128</v>
      </c>
      <c r="D13" t="s">
        <v>126</v>
      </c>
    </row>
    <row r="14" spans="1:13" x14ac:dyDescent="0.3">
      <c r="A14" s="3">
        <v>0</v>
      </c>
      <c r="B14">
        <v>18179.201400000267</v>
      </c>
      <c r="C14">
        <v>14393.740000000007</v>
      </c>
      <c r="D14">
        <v>-3785.4613999999515</v>
      </c>
      <c r="H14" s="1" t="s">
        <v>135</v>
      </c>
      <c r="K14" s="17" t="s">
        <v>135</v>
      </c>
    </row>
    <row r="15" spans="1:13" x14ac:dyDescent="0.3">
      <c r="A15" s="3" t="s">
        <v>116</v>
      </c>
      <c r="B15">
        <v>8450.2300000000887</v>
      </c>
      <c r="C15">
        <v>5952.1000000000058</v>
      </c>
      <c r="D15">
        <v>-2498.129999999986</v>
      </c>
      <c r="H15" s="61" t="s">
        <v>119</v>
      </c>
      <c r="I15" s="61" t="s">
        <v>120</v>
      </c>
      <c r="K15" s="12" t="s">
        <v>113</v>
      </c>
      <c r="L15" s="12" t="s">
        <v>120</v>
      </c>
    </row>
    <row r="16" spans="1:13" x14ac:dyDescent="0.3">
      <c r="A16" s="3" t="s">
        <v>20</v>
      </c>
      <c r="B16">
        <v>2147.3599999999992</v>
      </c>
      <c r="C16">
        <v>1476.7700000000023</v>
      </c>
      <c r="D16">
        <v>-670.59000000000094</v>
      </c>
      <c r="H16" s="13" t="s">
        <v>15</v>
      </c>
      <c r="I16" s="13">
        <f>COUNTIF('1 ataskaita'!L2:L2081,Analizė!H16)</f>
        <v>710</v>
      </c>
      <c r="K16" s="13" t="s">
        <v>20</v>
      </c>
      <c r="L16" s="13">
        <f>COUNTIF('1 ataskaita'!M:M,Analizė!K16)</f>
        <v>137</v>
      </c>
    </row>
    <row r="17" spans="1:12" x14ac:dyDescent="0.3">
      <c r="A17" s="3" t="s">
        <v>2</v>
      </c>
      <c r="B17">
        <v>1071.9499999999991</v>
      </c>
      <c r="C17">
        <v>846.8499999999998</v>
      </c>
      <c r="D17">
        <v>-225.09999999999974</v>
      </c>
      <c r="H17" s="13" t="s">
        <v>100</v>
      </c>
      <c r="I17" s="13">
        <f>COUNTIF('1 ataskaita'!L3:L2082,Analizė!H17)</f>
        <v>11</v>
      </c>
      <c r="K17" s="13" t="s">
        <v>2</v>
      </c>
      <c r="L17" s="13">
        <f>COUNTIF('1 ataskaita'!M:M,Analizė!K17)</f>
        <v>68</v>
      </c>
    </row>
    <row r="18" spans="1:12" x14ac:dyDescent="0.3">
      <c r="A18" s="3" t="s">
        <v>29</v>
      </c>
      <c r="B18">
        <v>1669.3399999999988</v>
      </c>
      <c r="C18">
        <v>1481.3500000000015</v>
      </c>
      <c r="D18">
        <v>-187.98999999999967</v>
      </c>
      <c r="H18" s="13" t="s">
        <v>12</v>
      </c>
      <c r="I18" s="13">
        <f>COUNTIF('1 ataskaita'!L4:L2083,Analizė!H18)</f>
        <v>465</v>
      </c>
      <c r="K18" s="13" t="s">
        <v>29</v>
      </c>
      <c r="L18" s="13">
        <f>COUNTIF('1 ataskaita'!M:M,Analizė!K18)</f>
        <v>111</v>
      </c>
    </row>
    <row r="19" spans="1:12" x14ac:dyDescent="0.3">
      <c r="A19" s="3" t="s">
        <v>16</v>
      </c>
      <c r="B19">
        <v>1564.1899999999989</v>
      </c>
      <c r="C19">
        <v>1234.19</v>
      </c>
      <c r="D19">
        <v>-330.00000000000017</v>
      </c>
      <c r="H19" s="13" t="s">
        <v>93</v>
      </c>
      <c r="I19" s="13">
        <f>COUNTIF('1 ataskaita'!L5:L2084,Analizė!H19)</f>
        <v>4</v>
      </c>
      <c r="K19" s="13" t="s">
        <v>16</v>
      </c>
      <c r="L19" s="13">
        <f>COUNTIF('1 ataskaita'!M:M,Analizė!K19)</f>
        <v>93</v>
      </c>
    </row>
    <row r="20" spans="1:12" x14ac:dyDescent="0.3">
      <c r="A20" s="3" t="s">
        <v>25</v>
      </c>
      <c r="B20">
        <v>981.98999999999933</v>
      </c>
      <c r="C20">
        <v>753.63999999999987</v>
      </c>
      <c r="D20">
        <v>-228.34999999999985</v>
      </c>
      <c r="H20" s="13" t="s">
        <v>91</v>
      </c>
      <c r="I20" s="13">
        <f>COUNTIF('1 ataskaita'!L6:L2085,Analizė!H20)</f>
        <v>361</v>
      </c>
      <c r="K20" s="13" t="s">
        <v>25</v>
      </c>
      <c r="L20" s="13">
        <f>COUNTIF('1 ataskaita'!M:M,Analizė!K20)</f>
        <v>57</v>
      </c>
    </row>
    <row r="21" spans="1:12" x14ac:dyDescent="0.3">
      <c r="A21" s="3" t="s">
        <v>117</v>
      </c>
      <c r="B21">
        <v>34064.26140000036</v>
      </c>
      <c r="C21">
        <v>26138.640000000014</v>
      </c>
      <c r="D21">
        <v>-7925.6213999999372</v>
      </c>
      <c r="H21" s="13" t="s">
        <v>250</v>
      </c>
      <c r="I21" s="13">
        <f>COUNTIF('1 ataskaita'!L7:L2086,"-")</f>
        <v>528</v>
      </c>
      <c r="K21" s="14">
        <v>0</v>
      </c>
      <c r="L21" s="13">
        <f>COUNTIF('1 ataskaita'!M:M,Analizė!K21)</f>
        <v>1086</v>
      </c>
    </row>
    <row r="22" spans="1:12" x14ac:dyDescent="0.3">
      <c r="K22" s="13" t="s">
        <v>118</v>
      </c>
      <c r="L22" s="13">
        <f>COUNTIF('1 ataskaita'!M:M,"-")</f>
        <v>528</v>
      </c>
    </row>
    <row r="23" spans="1:12" x14ac:dyDescent="0.3">
      <c r="A23" s="22" t="s">
        <v>249</v>
      </c>
      <c r="B23" s="23"/>
      <c r="C23" s="23"/>
      <c r="D23" s="24"/>
    </row>
    <row r="25" spans="1:12" x14ac:dyDescent="0.3">
      <c r="A25" s="11" t="s">
        <v>129</v>
      </c>
      <c r="B25" t="s">
        <v>130</v>
      </c>
      <c r="C25" s="11" t="s">
        <v>129</v>
      </c>
      <c r="D25" t="s">
        <v>131</v>
      </c>
    </row>
    <row r="27" spans="1:12" x14ac:dyDescent="0.3">
      <c r="A27" s="11" t="s">
        <v>115</v>
      </c>
      <c r="B27" t="s">
        <v>132</v>
      </c>
      <c r="C27" s="11" t="s">
        <v>115</v>
      </c>
      <c r="D27" t="s">
        <v>132</v>
      </c>
    </row>
    <row r="28" spans="1:12" x14ac:dyDescent="0.3">
      <c r="A28" s="3" t="s">
        <v>15</v>
      </c>
      <c r="B28">
        <v>464</v>
      </c>
      <c r="C28" s="3" t="s">
        <v>15</v>
      </c>
      <c r="D28">
        <v>245</v>
      </c>
    </row>
    <row r="29" spans="1:12" x14ac:dyDescent="0.3">
      <c r="A29" s="3" t="s">
        <v>100</v>
      </c>
      <c r="B29">
        <v>10</v>
      </c>
      <c r="C29" s="3" t="s">
        <v>100</v>
      </c>
      <c r="D29">
        <v>1</v>
      </c>
    </row>
    <row r="30" spans="1:12" x14ac:dyDescent="0.3">
      <c r="A30" s="3" t="s">
        <v>12</v>
      </c>
      <c r="B30">
        <v>318</v>
      </c>
      <c r="C30" s="3" t="s">
        <v>12</v>
      </c>
      <c r="D30">
        <v>148</v>
      </c>
    </row>
    <row r="31" spans="1:12" x14ac:dyDescent="0.3">
      <c r="A31" s="3" t="s">
        <v>93</v>
      </c>
      <c r="B31">
        <v>2</v>
      </c>
      <c r="C31" s="3" t="s">
        <v>93</v>
      </c>
      <c r="D31">
        <v>2</v>
      </c>
    </row>
    <row r="32" spans="1:12" x14ac:dyDescent="0.3">
      <c r="A32" s="3" t="s">
        <v>91</v>
      </c>
      <c r="B32">
        <v>263</v>
      </c>
      <c r="C32" s="3" t="s">
        <v>91</v>
      </c>
      <c r="D32">
        <v>98</v>
      </c>
    </row>
    <row r="33" spans="1:6" x14ac:dyDescent="0.3">
      <c r="A33" s="3" t="s">
        <v>117</v>
      </c>
      <c r="B33">
        <v>1057</v>
      </c>
      <c r="C33" s="3" t="s">
        <v>117</v>
      </c>
      <c r="D33">
        <v>494</v>
      </c>
    </row>
    <row r="35" spans="1:6" x14ac:dyDescent="0.3">
      <c r="A35" s="3"/>
      <c r="C35" s="3"/>
    </row>
    <row r="37" spans="1:6" x14ac:dyDescent="0.3">
      <c r="A37" s="11" t="s">
        <v>129</v>
      </c>
      <c r="B37" t="s">
        <v>130</v>
      </c>
      <c r="C37" s="11" t="s">
        <v>129</v>
      </c>
      <c r="D37" t="s">
        <v>131</v>
      </c>
    </row>
    <row r="39" spans="1:6" x14ac:dyDescent="0.3">
      <c r="A39" s="11" t="s">
        <v>115</v>
      </c>
      <c r="B39" t="s">
        <v>132</v>
      </c>
      <c r="C39" s="11" t="s">
        <v>115</v>
      </c>
      <c r="D39" t="s">
        <v>132</v>
      </c>
      <c r="E39" s="1" t="s">
        <v>134</v>
      </c>
      <c r="F39" s="1" t="s">
        <v>133</v>
      </c>
    </row>
    <row r="40" spans="1:6" x14ac:dyDescent="0.3">
      <c r="A40" s="3" t="s">
        <v>20</v>
      </c>
      <c r="B40">
        <v>110</v>
      </c>
      <c r="C40" s="3" t="s">
        <v>20</v>
      </c>
      <c r="D40">
        <v>27</v>
      </c>
      <c r="E40" s="62">
        <f>GETPIVOTDATA("Upsell/Rerate",$A$39,"Regionas","Kaunas")*100/L16</f>
        <v>80.291970802919707</v>
      </c>
      <c r="F40" s="62">
        <f>GETPIVOTDATA("Upsell/Rerate",$D$39,"Regionas","Kaunas")*100/L16</f>
        <v>19.708029197080293</v>
      </c>
    </row>
    <row r="41" spans="1:6" x14ac:dyDescent="0.3">
      <c r="A41" s="3" t="s">
        <v>2</v>
      </c>
      <c r="B41">
        <v>43</v>
      </c>
      <c r="C41" s="3" t="s">
        <v>2</v>
      </c>
      <c r="D41">
        <v>25</v>
      </c>
      <c r="E41" s="62">
        <f>GETPIVOTDATA("Upsell/Rerate",$A$39,"Regionas","Pietų")*100/L17</f>
        <v>63.235294117647058</v>
      </c>
      <c r="F41" s="62">
        <f>GETPIVOTDATA("Upsell/Rerate",$D$39,"Regionas","Pietų")*100/L17</f>
        <v>36.764705882352942</v>
      </c>
    </row>
    <row r="42" spans="1:6" x14ac:dyDescent="0.3">
      <c r="A42" s="3" t="s">
        <v>29</v>
      </c>
      <c r="B42">
        <v>60</v>
      </c>
      <c r="C42" s="3" t="s">
        <v>29</v>
      </c>
      <c r="D42">
        <v>51</v>
      </c>
      <c r="E42" s="62">
        <f>GETPIVOTDATA("Upsell/Rerate",$A$39,"Regionas","Šiaurės")*100/L18</f>
        <v>54.054054054054056</v>
      </c>
      <c r="F42" s="62">
        <f>GETPIVOTDATA("Upsell/Rerate",$D$39,"Regionas","Šiaurės")*100/L18</f>
        <v>45.945945945945944</v>
      </c>
    </row>
    <row r="43" spans="1:6" x14ac:dyDescent="0.3">
      <c r="A43" s="3" t="s">
        <v>16</v>
      </c>
      <c r="B43">
        <v>64</v>
      </c>
      <c r="C43" s="3" t="s">
        <v>16</v>
      </c>
      <c r="D43">
        <v>29</v>
      </c>
      <c r="E43" s="62">
        <f>GETPIVOTDATA("Upsell/Rerate",$A$39,"Regionas","Vakarų")*100/L19</f>
        <v>68.817204301075265</v>
      </c>
      <c r="F43" s="62">
        <f>GETPIVOTDATA("Upsell/Rerate",$D$39,"Regionas","Vakarų")*100/L19</f>
        <v>31.182795698924732</v>
      </c>
    </row>
    <row r="44" spans="1:6" x14ac:dyDescent="0.3">
      <c r="A44" s="3" t="s">
        <v>25</v>
      </c>
      <c r="B44">
        <v>41</v>
      </c>
      <c r="C44" s="3" t="s">
        <v>25</v>
      </c>
      <c r="D44">
        <v>16</v>
      </c>
      <c r="E44" s="62">
        <f>GETPIVOTDATA("Upsell/Rerate",$A$39,"Regionas","Vilnius")*100/L20</f>
        <v>71.929824561403507</v>
      </c>
      <c r="F44" s="62">
        <f>GETPIVOTDATA("Upsell/Rerate",$D$39,"Regionas","Vilnius")*100/L20</f>
        <v>28.07017543859649</v>
      </c>
    </row>
    <row r="45" spans="1:6" x14ac:dyDescent="0.3">
      <c r="A45" s="3" t="s">
        <v>117</v>
      </c>
      <c r="B45">
        <v>318</v>
      </c>
      <c r="C45" s="3" t="s">
        <v>117</v>
      </c>
      <c r="D45">
        <v>148</v>
      </c>
    </row>
    <row r="53" spans="2:6" x14ac:dyDescent="0.3">
      <c r="B53" s="66"/>
      <c r="C53" s="67"/>
      <c r="D53" s="67"/>
      <c r="E53" s="67"/>
      <c r="F53" s="67"/>
    </row>
    <row r="54" spans="2:6" x14ac:dyDescent="0.3">
      <c r="B54" s="68"/>
      <c r="C54" s="68"/>
      <c r="D54" s="68"/>
      <c r="E54" s="68"/>
      <c r="F54" s="67"/>
    </row>
    <row r="55" spans="2:6" x14ac:dyDescent="0.3">
      <c r="B55" s="68"/>
      <c r="C55" s="68"/>
      <c r="D55" s="68"/>
      <c r="E55" s="68"/>
      <c r="F55" s="67"/>
    </row>
    <row r="56" spans="2:6" x14ac:dyDescent="0.3">
      <c r="B56" s="68"/>
      <c r="C56" s="68"/>
      <c r="D56" s="68"/>
      <c r="E56" s="68"/>
      <c r="F56" s="67"/>
    </row>
    <row r="57" spans="2:6" x14ac:dyDescent="0.3">
      <c r="B57" s="68"/>
      <c r="C57" s="68"/>
      <c r="D57" s="68"/>
      <c r="E57" s="68"/>
      <c r="F57" s="67"/>
    </row>
    <row r="58" spans="2:6" x14ac:dyDescent="0.3">
      <c r="B58" s="68"/>
      <c r="C58" s="68"/>
      <c r="D58" s="68"/>
      <c r="E58" s="68"/>
      <c r="F58" s="67"/>
    </row>
    <row r="59" spans="2:6" x14ac:dyDescent="0.3">
      <c r="B59" s="68"/>
      <c r="C59" s="68"/>
      <c r="D59" s="68"/>
      <c r="E59" s="68"/>
      <c r="F59" s="67"/>
    </row>
    <row r="60" spans="2:6" x14ac:dyDescent="0.3">
      <c r="B60" s="68"/>
      <c r="C60" s="68"/>
      <c r="D60" s="68"/>
      <c r="E60" s="68"/>
      <c r="F60" s="67"/>
    </row>
    <row r="61" spans="2:6" x14ac:dyDescent="0.3">
      <c r="B61" s="68"/>
      <c r="C61" s="68"/>
      <c r="D61" s="68"/>
      <c r="E61" s="68"/>
      <c r="F61" s="67"/>
    </row>
    <row r="62" spans="2:6" x14ac:dyDescent="0.3">
      <c r="B62" s="68"/>
      <c r="C62" s="68"/>
      <c r="D62" s="68"/>
      <c r="E62" s="68"/>
      <c r="F62" s="67"/>
    </row>
    <row r="63" spans="2:6" x14ac:dyDescent="0.3">
      <c r="B63" s="68"/>
      <c r="C63" s="68"/>
      <c r="D63" s="68"/>
      <c r="E63" s="68"/>
      <c r="F63" s="67"/>
    </row>
    <row r="64" spans="2:6" x14ac:dyDescent="0.3">
      <c r="B64" s="68"/>
      <c r="C64" s="68"/>
      <c r="D64" s="68"/>
      <c r="E64" s="68"/>
      <c r="F64" s="67"/>
    </row>
    <row r="65" spans="2:6" x14ac:dyDescent="0.3">
      <c r="B65" s="68"/>
      <c r="C65" s="68"/>
      <c r="D65" s="68"/>
      <c r="E65" s="68"/>
      <c r="F65" s="67"/>
    </row>
    <row r="66" spans="2:6" x14ac:dyDescent="0.3">
      <c r="B66" s="68"/>
      <c r="C66" s="68"/>
      <c r="D66" s="68"/>
      <c r="E66" s="68"/>
      <c r="F66" s="67"/>
    </row>
    <row r="67" spans="2:6" x14ac:dyDescent="0.3">
      <c r="B67" s="68"/>
      <c r="C67" s="68"/>
      <c r="D67" s="68"/>
      <c r="E67" s="68"/>
      <c r="F67" s="67"/>
    </row>
    <row r="68" spans="2:6" x14ac:dyDescent="0.3">
      <c r="B68" s="67"/>
      <c r="C68" s="67"/>
      <c r="D68" s="67"/>
      <c r="E68" s="67"/>
      <c r="F68" s="67"/>
    </row>
    <row r="69" spans="2:6" x14ac:dyDescent="0.3">
      <c r="B69" s="67"/>
      <c r="C69" s="67"/>
      <c r="D69" s="67"/>
      <c r="E69" s="67"/>
      <c r="F69" s="67"/>
    </row>
  </sheetData>
  <mergeCells count="1">
    <mergeCell ref="H1:M1"/>
  </mergeCells>
  <conditionalFormatting pivot="1" sqref="B40:B4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{A6D0EF0B-BB31-4B53-A12E-AB6D53390836}</x14:id>
        </ext>
      </extLst>
    </cfRule>
  </conditionalFormatting>
  <conditionalFormatting pivot="1" sqref="D40:D4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{EE36EDF9-4565-4085-86CB-B205A2CE73C5}</x14:id>
        </ext>
      </extLst>
    </cfRule>
  </conditionalFormatting>
  <conditionalFormatting pivot="1" sqref="B28:B3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{F8B3222D-D94C-4A8F-BC35-0933183CB6F8}</x14:id>
        </ext>
      </extLst>
    </cfRule>
  </conditionalFormatting>
  <conditionalFormatting pivot="1" sqref="D28:D3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{BD579AE9-274B-4C6C-AEFA-51831C47095C}</x14:id>
        </ext>
      </extLst>
    </cfRule>
  </conditionalFormatting>
  <conditionalFormatting sqref="L16:L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21">
    <cfRule type="colorScale" priority="1">
      <colorScale>
        <cfvo type="min"/>
        <cfvo type="percentile" val="50"/>
        <cfvo type="max"/>
        <color rgb="FFFF7128"/>
        <color rgb="FFFFEB84"/>
        <color rgb="FF00B050"/>
      </colorScale>
    </cfRule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9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6D0EF0B-BB31-4B53-A12E-AB6D533908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B40:B44</xm:sqref>
        </x14:conditionalFormatting>
        <x14:conditionalFormatting xmlns:xm="http://schemas.microsoft.com/office/excel/2006/main" pivot="1">
          <x14:cfRule type="dataBar" id="{EE36EDF9-4565-4085-86CB-B205A2CE73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D40:D44</xm:sqref>
        </x14:conditionalFormatting>
        <x14:conditionalFormatting xmlns:xm="http://schemas.microsoft.com/office/excel/2006/main" pivot="1">
          <x14:cfRule type="dataBar" id="{F8B3222D-D94C-4A8F-BC35-0933183CB6F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B28:B32</xm:sqref>
        </x14:conditionalFormatting>
        <x14:conditionalFormatting xmlns:xm="http://schemas.microsoft.com/office/excel/2006/main" pivot="1">
          <x14:cfRule type="dataBar" id="{BD579AE9-274B-4C6C-AEFA-51831C4709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D28:D32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D358-3905-4696-9950-1F5C5BD51C8B}">
  <dimension ref="A1:M2081"/>
  <sheetViews>
    <sheetView topLeftCell="G61" zoomScale="82" zoomScaleNormal="82" workbookViewId="0">
      <selection activeCell="L18" sqref="L18"/>
    </sheetView>
  </sheetViews>
  <sheetFormatPr defaultRowHeight="14.4" x14ac:dyDescent="0.3"/>
  <cols>
    <col min="1" max="1" width="20.33203125" style="2" customWidth="1"/>
    <col min="2" max="2" width="13" bestFit="1" customWidth="1"/>
    <col min="3" max="3" width="28.5546875" customWidth="1"/>
    <col min="4" max="4" width="26.6640625" customWidth="1"/>
    <col min="5" max="5" width="17.5546875" style="34" customWidth="1"/>
    <col min="6" max="6" width="36.5546875" style="15" customWidth="1"/>
    <col min="7" max="8" width="35.77734375" style="3" customWidth="1"/>
    <col min="9" max="9" width="26" style="3" customWidth="1"/>
    <col min="10" max="10" width="28.44140625" customWidth="1"/>
    <col min="11" max="11" width="27.21875" customWidth="1"/>
    <col min="12" max="12" width="18.5546875" customWidth="1"/>
    <col min="13" max="13" width="10.5546875" customWidth="1"/>
  </cols>
  <sheetData>
    <row r="1" spans="1:13" x14ac:dyDescent="0.3">
      <c r="A1" s="18" t="s">
        <v>90</v>
      </c>
      <c r="B1" s="1" t="s">
        <v>247</v>
      </c>
      <c r="C1" s="18" t="s">
        <v>0</v>
      </c>
      <c r="D1" s="18" t="s">
        <v>1</v>
      </c>
      <c r="E1" s="37" t="s">
        <v>101</v>
      </c>
      <c r="F1" s="38" t="s">
        <v>238</v>
      </c>
      <c r="G1" s="39" t="s">
        <v>239</v>
      </c>
      <c r="H1" s="40" t="s">
        <v>123</v>
      </c>
      <c r="I1" s="40" t="s">
        <v>124</v>
      </c>
      <c r="J1" s="40" t="s">
        <v>125</v>
      </c>
      <c r="K1" s="40" t="s">
        <v>129</v>
      </c>
      <c r="L1" s="41" t="s">
        <v>112</v>
      </c>
      <c r="M1" s="40" t="s">
        <v>113</v>
      </c>
    </row>
    <row r="2" spans="1:13" x14ac:dyDescent="0.3">
      <c r="A2" s="54">
        <v>44027.615972222222</v>
      </c>
      <c r="B2">
        <v>45745811</v>
      </c>
      <c r="C2" s="28" t="s">
        <v>240</v>
      </c>
      <c r="D2" s="28" t="s">
        <v>245</v>
      </c>
      <c r="E2" s="42" t="s">
        <v>14</v>
      </c>
      <c r="F2" s="43">
        <v>12</v>
      </c>
      <c r="G2" s="43">
        <v>3.6</v>
      </c>
      <c r="H2" s="43">
        <f>VLOOKUP(D2,'Įkainiai '!$A$3:$B$10,2,FALSE)-G2</f>
        <v>10.67</v>
      </c>
      <c r="I2" s="43">
        <f>VLOOKUP(C2,'Įkainiai '!$E$3:$F$10,2,FALSE)-F2</f>
        <v>11.670000000000002</v>
      </c>
      <c r="J2" s="28">
        <f>I2-H2</f>
        <v>1.0000000000000018</v>
      </c>
      <c r="K2" s="28" t="str">
        <f>IF(J2&gt;0,"Upsell",IF(J2&lt;0,"Rerate","Kaina nepakito"))</f>
        <v>Upsell</v>
      </c>
      <c r="L2" s="28" t="str">
        <f>IFERROR(VLOOKUP(E2,'2 ataskaita'!$B$1:$E$64,3,FALSE),"-")</f>
        <v>CUSTOMER CARE</v>
      </c>
      <c r="M2" s="28">
        <f>IFERROR(VLOOKUP(E2,'2 ataskaita'!$B$1:$E$64,4,FALSE),"-")</f>
        <v>0</v>
      </c>
    </row>
    <row r="3" spans="1:13" x14ac:dyDescent="0.3">
      <c r="A3" s="55">
        <v>44042</v>
      </c>
      <c r="B3">
        <v>4590513</v>
      </c>
      <c r="C3" s="32" t="s">
        <v>241</v>
      </c>
      <c r="D3" s="32" t="s">
        <v>241</v>
      </c>
      <c r="E3" s="44" t="s">
        <v>191</v>
      </c>
      <c r="F3" s="45">
        <v>3.6</v>
      </c>
      <c r="G3" s="45" t="s">
        <v>41</v>
      </c>
      <c r="H3" s="43">
        <f>VLOOKUP(D3,'Įkainiai '!$A$3:$B$10,2,FALSE)-G3</f>
        <v>26.270000000000003</v>
      </c>
      <c r="I3" s="43">
        <f>VLOOKUP(C3,'Įkainiai '!$E$3:$F$10,2,FALSE)-F3</f>
        <v>28.07</v>
      </c>
      <c r="J3" s="28">
        <f t="shared" ref="J3:J66" si="0">I3-H3</f>
        <v>1.7999999999999972</v>
      </c>
      <c r="K3" s="32" t="str">
        <f t="shared" ref="K3:K66" si="1">IF(J3&gt;0,"Upsell",IF(J3&lt;0,"Rerate","Kaina nepakito"))</f>
        <v>Upsell</v>
      </c>
      <c r="L3" s="32" t="str">
        <f>IFERROR(VLOOKUP(E3,'2 ataskaita'!$B$1:$E$64,3,FALSE),"-")</f>
        <v>OUTLET</v>
      </c>
      <c r="M3" s="32" t="str">
        <f>IFERROR(VLOOKUP(E3,'2 ataskaita'!$B$1:$E$64,4,FALSE),"-")</f>
        <v>Vakarų</v>
      </c>
    </row>
    <row r="4" spans="1:13" x14ac:dyDescent="0.3">
      <c r="A4" s="54">
        <v>44042</v>
      </c>
      <c r="B4">
        <v>19538449</v>
      </c>
      <c r="C4" s="28" t="s">
        <v>241</v>
      </c>
      <c r="D4" s="28" t="s">
        <v>241</v>
      </c>
      <c r="E4" s="42" t="s">
        <v>192</v>
      </c>
      <c r="F4" s="43">
        <v>11</v>
      </c>
      <c r="G4" s="43" t="s">
        <v>33</v>
      </c>
      <c r="H4" s="43">
        <f>VLOOKUP(D4,'Įkainiai '!$A$3:$B$10,2,FALSE)-G4</f>
        <v>19.270000000000003</v>
      </c>
      <c r="I4" s="43">
        <f>VLOOKUP(C4,'Įkainiai '!$E$3:$F$10,2,FALSE)-F4</f>
        <v>20.67</v>
      </c>
      <c r="J4" s="28">
        <f t="shared" si="0"/>
        <v>1.3999999999999986</v>
      </c>
      <c r="K4" s="28" t="str">
        <f t="shared" si="1"/>
        <v>Upsell</v>
      </c>
      <c r="L4" s="28" t="str">
        <f>IFERROR(VLOOKUP(E4,'2 ataskaita'!$B$1:$E$64,3,FALSE),"-")</f>
        <v>OUTLET</v>
      </c>
      <c r="M4" s="28" t="str">
        <f>IFERROR(VLOOKUP(E4,'2 ataskaita'!$B$1:$E$64,4,FALSE),"-")</f>
        <v>Vakarų</v>
      </c>
    </row>
    <row r="5" spans="1:13" x14ac:dyDescent="0.3">
      <c r="A5" s="55">
        <v>44023</v>
      </c>
      <c r="B5">
        <v>15075254</v>
      </c>
      <c r="C5" s="32" t="s">
        <v>241</v>
      </c>
      <c r="D5" s="32" t="s">
        <v>241</v>
      </c>
      <c r="E5" s="44" t="s">
        <v>22</v>
      </c>
      <c r="F5" s="45">
        <v>16.510000000000002</v>
      </c>
      <c r="G5" s="45">
        <v>8.5</v>
      </c>
      <c r="H5" s="43">
        <f>VLOOKUP(D5,'Įkainiai '!$A$3:$B$10,2,FALSE)-G5</f>
        <v>24.770000000000003</v>
      </c>
      <c r="I5" s="43">
        <f>VLOOKUP(C5,'Įkainiai '!$E$3:$F$10,2,FALSE)-F5</f>
        <v>15.16</v>
      </c>
      <c r="J5" s="28">
        <f t="shared" si="0"/>
        <v>-9.610000000000003</v>
      </c>
      <c r="K5" s="32" t="str">
        <f t="shared" si="1"/>
        <v>Rerate</v>
      </c>
      <c r="L5" s="32" t="str">
        <f>IFERROR(VLOOKUP(E5,'2 ataskaita'!$B$1:$E$64,3,FALSE),"-")</f>
        <v>CUSTOMER CARE</v>
      </c>
      <c r="M5" s="32">
        <f>IFERROR(VLOOKUP(E5,'2 ataskaita'!$B$1:$E$64,4,FALSE),"-")</f>
        <v>0</v>
      </c>
    </row>
    <row r="6" spans="1:13" x14ac:dyDescent="0.3">
      <c r="A6" s="54">
        <v>44022.574999999997</v>
      </c>
      <c r="B6">
        <v>45472570</v>
      </c>
      <c r="C6" s="28" t="s">
        <v>240</v>
      </c>
      <c r="D6" s="28" t="s">
        <v>245</v>
      </c>
      <c r="E6" s="42" t="s">
        <v>193</v>
      </c>
      <c r="F6" s="43">
        <v>11</v>
      </c>
      <c r="G6" s="43">
        <v>3.6</v>
      </c>
      <c r="H6" s="43">
        <f>VLOOKUP(D6,'Įkainiai '!$A$3:$B$10,2,FALSE)-G6</f>
        <v>10.67</v>
      </c>
      <c r="I6" s="43">
        <f>VLOOKUP(C6,'Įkainiai '!$E$3:$F$10,2,FALSE)-F6</f>
        <v>12.670000000000002</v>
      </c>
      <c r="J6" s="28">
        <f t="shared" si="0"/>
        <v>2.0000000000000018</v>
      </c>
      <c r="K6" s="28" t="str">
        <f t="shared" si="1"/>
        <v>Upsell</v>
      </c>
      <c r="L6" s="28" t="str">
        <f>IFERROR(VLOOKUP(E6,'2 ataskaita'!$B$1:$E$64,3,FALSE),"-")</f>
        <v>OUTLET</v>
      </c>
      <c r="M6" s="28" t="str">
        <f>IFERROR(VLOOKUP(E6,'2 ataskaita'!$B$1:$E$64,4,FALSE),"-")</f>
        <v>Vilnius</v>
      </c>
    </row>
    <row r="7" spans="1:13" x14ac:dyDescent="0.3">
      <c r="A7" s="55">
        <v>44029.497916666667</v>
      </c>
      <c r="B7">
        <v>41639578</v>
      </c>
      <c r="C7" s="32" t="s">
        <v>241</v>
      </c>
      <c r="D7" s="32" t="s">
        <v>244</v>
      </c>
      <c r="E7" s="44" t="s">
        <v>22</v>
      </c>
      <c r="F7" s="45">
        <v>11</v>
      </c>
      <c r="G7" s="45">
        <v>13.5</v>
      </c>
      <c r="H7" s="43">
        <f>VLOOKUP(D7,'Įkainiai '!$A$3:$B$10,2,FALSE)-G7</f>
        <v>17.77</v>
      </c>
      <c r="I7" s="43">
        <f>VLOOKUP(C7,'Įkainiai '!$E$3:$F$10,2,FALSE)-F7</f>
        <v>20.67</v>
      </c>
      <c r="J7" s="28">
        <f t="shared" si="0"/>
        <v>2.9000000000000021</v>
      </c>
      <c r="K7" s="32" t="str">
        <f t="shared" si="1"/>
        <v>Upsell</v>
      </c>
      <c r="L7" s="32" t="str">
        <f>IFERROR(VLOOKUP(E7,'2 ataskaita'!$B$1:$E$64,3,FALSE),"-")</f>
        <v>CUSTOMER CARE</v>
      </c>
      <c r="M7" s="32">
        <f>IFERROR(VLOOKUP(E7,'2 ataskaita'!$B$1:$E$64,4,FALSE),"-")</f>
        <v>0</v>
      </c>
    </row>
    <row r="8" spans="1:13" x14ac:dyDescent="0.3">
      <c r="A8" s="54">
        <v>44034.536805555559</v>
      </c>
      <c r="B8">
        <v>4688192</v>
      </c>
      <c r="C8" s="28" t="s">
        <v>242</v>
      </c>
      <c r="D8" s="28" t="s">
        <v>241</v>
      </c>
      <c r="E8" s="42" t="s">
        <v>8</v>
      </c>
      <c r="F8" s="43">
        <v>11.51</v>
      </c>
      <c r="G8" s="43" t="s">
        <v>5</v>
      </c>
      <c r="H8" s="43">
        <f>VLOOKUP(D8,'Įkainiai '!$A$3:$B$10,2,FALSE)-G8</f>
        <v>21.270000000000003</v>
      </c>
      <c r="I8" s="43">
        <f>VLOOKUP(C8,'Įkainiai '!$E$3:$F$10,2,FALSE)-F8</f>
        <v>8.1600000000000019</v>
      </c>
      <c r="J8" s="28">
        <f t="shared" si="0"/>
        <v>-13.110000000000001</v>
      </c>
      <c r="K8" s="28" t="str">
        <f t="shared" si="1"/>
        <v>Rerate</v>
      </c>
      <c r="L8" s="28" t="str">
        <f>IFERROR(VLOOKUP(E8,'2 ataskaita'!$B$1:$E$64,3,FALSE),"-")</f>
        <v>TELEMARKETING</v>
      </c>
      <c r="M8" s="28">
        <f>IFERROR(VLOOKUP(E8,'2 ataskaita'!$B$1:$E$64,4,FALSE),"-")</f>
        <v>0</v>
      </c>
    </row>
    <row r="9" spans="1:13" x14ac:dyDescent="0.3">
      <c r="A9" s="55">
        <v>44023.6</v>
      </c>
      <c r="B9">
        <v>42699836</v>
      </c>
      <c r="C9" s="32" t="s">
        <v>243</v>
      </c>
      <c r="D9" s="32" t="s">
        <v>245</v>
      </c>
      <c r="E9" s="44" t="s">
        <v>23</v>
      </c>
      <c r="F9" s="45">
        <v>3.6</v>
      </c>
      <c r="G9" s="45">
        <v>3.6</v>
      </c>
      <c r="H9" s="43">
        <f>VLOOKUP(D9,'Įkainiai '!$A$3:$B$10,2,FALSE)-G9</f>
        <v>10.67</v>
      </c>
      <c r="I9" s="43">
        <f>VLOOKUP(C9,'Įkainiai '!$E$3:$F$10,2,FALSE)-F9</f>
        <v>12.07</v>
      </c>
      <c r="J9" s="28">
        <f t="shared" si="0"/>
        <v>1.4000000000000004</v>
      </c>
      <c r="K9" s="32" t="str">
        <f t="shared" si="1"/>
        <v>Upsell</v>
      </c>
      <c r="L9" s="32" t="str">
        <f>IFERROR(VLOOKUP(E9,'2 ataskaita'!$B$1:$E$64,3,FALSE),"-")</f>
        <v>CUSTOMER CARE</v>
      </c>
      <c r="M9" s="32">
        <f>IFERROR(VLOOKUP(E9,'2 ataskaita'!$B$1:$E$64,4,FALSE),"-")</f>
        <v>0</v>
      </c>
    </row>
    <row r="10" spans="1:13" x14ac:dyDescent="0.3">
      <c r="A10" s="54">
        <v>44021.677083333336</v>
      </c>
      <c r="B10">
        <v>45781112</v>
      </c>
      <c r="C10" s="28" t="s">
        <v>244</v>
      </c>
      <c r="D10" s="28" t="s">
        <v>242</v>
      </c>
      <c r="E10" s="42" t="s">
        <v>14</v>
      </c>
      <c r="F10" s="43">
        <v>13.5</v>
      </c>
      <c r="G10" s="43">
        <v>10.5</v>
      </c>
      <c r="H10" s="43">
        <f>VLOOKUP(D10,'Įkainiai '!$A$3:$B$10,2,FALSE)-G10</f>
        <v>10.77</v>
      </c>
      <c r="I10" s="43">
        <f>VLOOKUP(C10,'Įkainiai '!$E$3:$F$10,2,FALSE)-F10</f>
        <v>14.170000000000002</v>
      </c>
      <c r="J10" s="28">
        <f t="shared" si="0"/>
        <v>3.4000000000000021</v>
      </c>
      <c r="K10" s="28" t="str">
        <f t="shared" si="1"/>
        <v>Upsell</v>
      </c>
      <c r="L10" s="28" t="str">
        <f>IFERROR(VLOOKUP(E10,'2 ataskaita'!$B$1:$E$64,3,FALSE),"-")</f>
        <v>CUSTOMER CARE</v>
      </c>
      <c r="M10" s="28">
        <f>IFERROR(VLOOKUP(E10,'2 ataskaita'!$B$1:$E$64,4,FALSE),"-")</f>
        <v>0</v>
      </c>
    </row>
    <row r="11" spans="1:13" x14ac:dyDescent="0.3">
      <c r="A11" s="55">
        <v>44042</v>
      </c>
      <c r="B11">
        <v>45804390</v>
      </c>
      <c r="C11" s="32" t="s">
        <v>241</v>
      </c>
      <c r="D11" s="32" t="s">
        <v>241</v>
      </c>
      <c r="E11" s="44" t="s">
        <v>14</v>
      </c>
      <c r="F11" s="45">
        <v>23.5</v>
      </c>
      <c r="G11" s="45" t="s">
        <v>50</v>
      </c>
      <c r="H11" s="43">
        <f>VLOOKUP(D11,'Įkainiai '!$A$3:$B$10,2,FALSE)-G11</f>
        <v>17.270000000000003</v>
      </c>
      <c r="I11" s="43">
        <f>VLOOKUP(C11,'Įkainiai '!$E$3:$F$10,2,FALSE)-F11</f>
        <v>8.1700000000000017</v>
      </c>
      <c r="J11" s="28">
        <f t="shared" si="0"/>
        <v>-9.1000000000000014</v>
      </c>
      <c r="K11" s="32" t="str">
        <f t="shared" si="1"/>
        <v>Rerate</v>
      </c>
      <c r="L11" s="32" t="str">
        <f>IFERROR(VLOOKUP(E11,'2 ataskaita'!$B$1:$E$64,3,FALSE),"-")</f>
        <v>CUSTOMER CARE</v>
      </c>
      <c r="M11" s="32">
        <f>IFERROR(VLOOKUP(E11,'2 ataskaita'!$B$1:$E$64,4,FALSE),"-")</f>
        <v>0</v>
      </c>
    </row>
    <row r="12" spans="1:13" s="20" customFormat="1" x14ac:dyDescent="0.3">
      <c r="A12" s="56">
        <v>44043</v>
      </c>
      <c r="B12">
        <v>45810282</v>
      </c>
      <c r="C12" s="28" t="s">
        <v>240</v>
      </c>
      <c r="D12" s="28" t="s">
        <v>245</v>
      </c>
      <c r="E12" s="46" t="s">
        <v>194</v>
      </c>
      <c r="F12" s="47">
        <v>10</v>
      </c>
      <c r="G12" s="47">
        <v>3.6</v>
      </c>
      <c r="H12" s="43">
        <f>VLOOKUP(D12,'Įkainiai '!$A$3:$B$10,2,FALSE)-G12</f>
        <v>10.67</v>
      </c>
      <c r="I12" s="43">
        <f>VLOOKUP(C12,'Įkainiai '!$E$3:$F$10,2,FALSE)-F12</f>
        <v>13.670000000000002</v>
      </c>
      <c r="J12" s="28">
        <f t="shared" si="0"/>
        <v>3.0000000000000018</v>
      </c>
      <c r="K12" s="48" t="str">
        <f t="shared" si="1"/>
        <v>Upsell</v>
      </c>
      <c r="L12" s="48" t="str">
        <f>IFERROR(VLOOKUP(E12,'2 ataskaita'!$B$1:$E$64,3,FALSE),"-")</f>
        <v>OUTLET</v>
      </c>
      <c r="M12" s="48" t="str">
        <f>IFERROR(VLOOKUP(E12,'2 ataskaita'!$B$1:$E$64,4,FALSE),"-")</f>
        <v>Vilnius</v>
      </c>
    </row>
    <row r="13" spans="1:13" x14ac:dyDescent="0.3">
      <c r="A13" s="55">
        <v>44037.501388888886</v>
      </c>
      <c r="B13">
        <v>45893640</v>
      </c>
      <c r="C13" s="32" t="s">
        <v>240</v>
      </c>
      <c r="D13" s="32" t="s">
        <v>243</v>
      </c>
      <c r="E13" s="44" t="s">
        <v>43</v>
      </c>
      <c r="F13" s="45">
        <v>12</v>
      </c>
      <c r="G13" s="45">
        <v>3.6</v>
      </c>
      <c r="H13" s="43">
        <f>VLOOKUP(D13,'Įkainiai '!$A$3:$B$10,2,FALSE)-G13</f>
        <v>14.67</v>
      </c>
      <c r="I13" s="43">
        <f>VLOOKUP(C13,'Įkainiai '!$E$3:$F$10,2,FALSE)-F13</f>
        <v>11.670000000000002</v>
      </c>
      <c r="J13" s="28">
        <f t="shared" si="0"/>
        <v>-2.9999999999999982</v>
      </c>
      <c r="K13" s="32" t="str">
        <f t="shared" si="1"/>
        <v>Rerate</v>
      </c>
      <c r="L13" s="32" t="str">
        <f>IFERROR(VLOOKUP(E13,'2 ataskaita'!$B$1:$E$64,3,FALSE),"-")</f>
        <v>CUSTOMER CARE</v>
      </c>
      <c r="M13" s="32">
        <f>IFERROR(VLOOKUP(E13,'2 ataskaita'!$B$1:$E$64,4,FALSE),"-")</f>
        <v>0</v>
      </c>
    </row>
    <row r="14" spans="1:13" x14ac:dyDescent="0.3">
      <c r="A14" s="54">
        <v>44042</v>
      </c>
      <c r="B14">
        <v>4754400</v>
      </c>
      <c r="C14" s="28" t="s">
        <v>242</v>
      </c>
      <c r="D14" s="28" t="s">
        <v>242</v>
      </c>
      <c r="E14" s="42" t="s">
        <v>13</v>
      </c>
      <c r="F14" s="43">
        <v>10.5</v>
      </c>
      <c r="G14" s="43" t="s">
        <v>41</v>
      </c>
      <c r="H14" s="43">
        <f>VLOOKUP(D14,'Įkainiai '!$A$3:$B$10,2,FALSE)-G14</f>
        <v>14.27</v>
      </c>
      <c r="I14" s="43">
        <f>VLOOKUP(C14,'Įkainiai '!$E$3:$F$10,2,FALSE)-F14</f>
        <v>9.1700000000000017</v>
      </c>
      <c r="J14" s="28">
        <f t="shared" si="0"/>
        <v>-5.0999999999999979</v>
      </c>
      <c r="K14" s="28" t="str">
        <f t="shared" si="1"/>
        <v>Rerate</v>
      </c>
      <c r="L14" s="28" t="str">
        <f>IFERROR(VLOOKUP(E14,'2 ataskaita'!$B$1:$E$64,3,FALSE),"-")</f>
        <v>TELEMARKETING</v>
      </c>
      <c r="M14" s="28">
        <f>IFERROR(VLOOKUP(E14,'2 ataskaita'!$B$1:$E$64,4,FALSE),"-")</f>
        <v>0</v>
      </c>
    </row>
    <row r="15" spans="1:13" x14ac:dyDescent="0.3">
      <c r="A15" s="55">
        <v>44028.729166666664</v>
      </c>
      <c r="B15">
        <v>32506375</v>
      </c>
      <c r="C15" s="32" t="s">
        <v>242</v>
      </c>
      <c r="D15" s="32" t="s">
        <v>244</v>
      </c>
      <c r="E15" s="44" t="s">
        <v>195</v>
      </c>
      <c r="F15" s="45">
        <v>10.5</v>
      </c>
      <c r="G15" s="45" t="s">
        <v>7</v>
      </c>
      <c r="H15" s="43">
        <f>VLOOKUP(D15,'Įkainiai '!$A$3:$B$10,2,FALSE)-G15</f>
        <v>18.27</v>
      </c>
      <c r="I15" s="43">
        <f>VLOOKUP(C15,'Įkainiai '!$E$3:$F$10,2,FALSE)-F15</f>
        <v>9.1700000000000017</v>
      </c>
      <c r="J15" s="28">
        <f t="shared" si="0"/>
        <v>-9.0999999999999979</v>
      </c>
      <c r="K15" s="32" t="str">
        <f t="shared" si="1"/>
        <v>Rerate</v>
      </c>
      <c r="L15" s="32" t="str">
        <f>IFERROR(VLOOKUP(E15,'2 ataskaita'!$B$1:$E$64,3,FALSE),"-")</f>
        <v>OUTLET</v>
      </c>
      <c r="M15" s="32" t="str">
        <f>IFERROR(VLOOKUP(E15,'2 ataskaita'!$B$1:$E$64,4,FALSE),"-")</f>
        <v>Vakarų</v>
      </c>
    </row>
    <row r="16" spans="1:13" x14ac:dyDescent="0.3">
      <c r="A16" s="54">
        <v>44021.65347222222</v>
      </c>
      <c r="B16">
        <v>45628997</v>
      </c>
      <c r="C16" s="28" t="s">
        <v>242</v>
      </c>
      <c r="D16" s="28" t="s">
        <v>240</v>
      </c>
      <c r="E16" s="42" t="s">
        <v>43</v>
      </c>
      <c r="F16" s="43">
        <v>11.51</v>
      </c>
      <c r="G16" s="43">
        <v>10.5</v>
      </c>
      <c r="H16" s="43">
        <f>VLOOKUP(D16,'Įkainiai '!$A$3:$B$10,2,FALSE)-G16</f>
        <v>14.77</v>
      </c>
      <c r="I16" s="43">
        <f>VLOOKUP(C16,'Įkainiai '!$E$3:$F$10,2,FALSE)-F16</f>
        <v>8.1600000000000019</v>
      </c>
      <c r="J16" s="28">
        <f t="shared" si="0"/>
        <v>-6.6099999999999977</v>
      </c>
      <c r="K16" s="28" t="str">
        <f t="shared" si="1"/>
        <v>Rerate</v>
      </c>
      <c r="L16" s="28" t="str">
        <f>IFERROR(VLOOKUP(E16,'2 ataskaita'!$B$1:$E$64,3,FALSE),"-")</f>
        <v>CUSTOMER CARE</v>
      </c>
      <c r="M16" s="28">
        <f>IFERROR(VLOOKUP(E16,'2 ataskaita'!$B$1:$E$64,4,FALSE),"-")</f>
        <v>0</v>
      </c>
    </row>
    <row r="17" spans="1:13" x14ac:dyDescent="0.3">
      <c r="A17" s="55">
        <v>44020.477777777778</v>
      </c>
      <c r="B17">
        <v>45760840</v>
      </c>
      <c r="C17" s="32" t="s">
        <v>244</v>
      </c>
      <c r="D17" s="32" t="s">
        <v>240</v>
      </c>
      <c r="E17" s="44" t="s">
        <v>23</v>
      </c>
      <c r="F17" s="45">
        <v>13.5</v>
      </c>
      <c r="G17" s="45">
        <v>10.5</v>
      </c>
      <c r="H17" s="43">
        <f>VLOOKUP(D17,'Įkainiai '!$A$3:$B$10,2,FALSE)-G17</f>
        <v>14.77</v>
      </c>
      <c r="I17" s="43">
        <f>VLOOKUP(C17,'Įkainiai '!$E$3:$F$10,2,FALSE)-F17</f>
        <v>14.170000000000002</v>
      </c>
      <c r="J17" s="28">
        <f t="shared" si="0"/>
        <v>-0.59999999999999787</v>
      </c>
      <c r="K17" s="32" t="str">
        <f t="shared" si="1"/>
        <v>Rerate</v>
      </c>
      <c r="L17" s="32" t="str">
        <f>IFERROR(VLOOKUP(E17,'2 ataskaita'!$B$1:$E$64,3,FALSE),"-")</f>
        <v>CUSTOMER CARE</v>
      </c>
      <c r="M17" s="32">
        <f>IFERROR(VLOOKUP(E17,'2 ataskaita'!$B$1:$E$64,4,FALSE),"-")</f>
        <v>0</v>
      </c>
    </row>
    <row r="18" spans="1:13" x14ac:dyDescent="0.3">
      <c r="A18" s="54">
        <v>44042</v>
      </c>
      <c r="B18">
        <v>41311102</v>
      </c>
      <c r="C18" s="28" t="s">
        <v>241</v>
      </c>
      <c r="D18" s="28" t="s">
        <v>241</v>
      </c>
      <c r="E18" s="42" t="s">
        <v>196</v>
      </c>
      <c r="F18" s="43">
        <v>11</v>
      </c>
      <c r="G18" s="43" t="s">
        <v>5</v>
      </c>
      <c r="H18" s="43">
        <f>VLOOKUP(D18,'Įkainiai '!$A$3:$B$10,2,FALSE)-G18</f>
        <v>21.270000000000003</v>
      </c>
      <c r="I18" s="43">
        <f>VLOOKUP(C18,'Įkainiai '!$E$3:$F$10,2,FALSE)-F18</f>
        <v>20.67</v>
      </c>
      <c r="J18" s="28">
        <f t="shared" si="0"/>
        <v>-0.60000000000000142</v>
      </c>
      <c r="K18" s="28" t="str">
        <f t="shared" si="1"/>
        <v>Rerate</v>
      </c>
      <c r="L18" s="28" t="str">
        <f>IFERROR(VLOOKUP(E18,'2 ataskaita'!$B$1:$E$64,3,FALSE),"-")</f>
        <v>OUTLET</v>
      </c>
      <c r="M18" s="28" t="str">
        <f>IFERROR(VLOOKUP(E18,'2 ataskaita'!$B$1:$E$64,4,FALSE),"-")</f>
        <v>Kaunas</v>
      </c>
    </row>
    <row r="19" spans="1:13" x14ac:dyDescent="0.3">
      <c r="A19" s="55">
        <v>44042</v>
      </c>
      <c r="B19">
        <v>22183928</v>
      </c>
      <c r="C19" s="32" t="s">
        <v>241</v>
      </c>
      <c r="D19" s="32" t="s">
        <v>241</v>
      </c>
      <c r="E19" s="44" t="s">
        <v>22</v>
      </c>
      <c r="F19" s="45">
        <v>16.510000000000002</v>
      </c>
      <c r="G19" s="45">
        <v>2.15</v>
      </c>
      <c r="H19" s="43">
        <f>VLOOKUP(D19,'Įkainiai '!$A$3:$B$10,2,FALSE)-G19</f>
        <v>31.120000000000005</v>
      </c>
      <c r="I19" s="43">
        <f>VLOOKUP(C19,'Įkainiai '!$E$3:$F$10,2,FALSE)-F19</f>
        <v>15.16</v>
      </c>
      <c r="J19" s="28">
        <f t="shared" si="0"/>
        <v>-15.960000000000004</v>
      </c>
      <c r="K19" s="32" t="str">
        <f t="shared" si="1"/>
        <v>Rerate</v>
      </c>
      <c r="L19" s="32" t="str">
        <f>IFERROR(VLOOKUP(E19,'2 ataskaita'!$B$1:$E$64,3,FALSE),"-")</f>
        <v>CUSTOMER CARE</v>
      </c>
      <c r="M19" s="32">
        <f>IFERROR(VLOOKUP(E19,'2 ataskaita'!$B$1:$E$64,4,FALSE),"-")</f>
        <v>0</v>
      </c>
    </row>
    <row r="20" spans="1:13" x14ac:dyDescent="0.3">
      <c r="A20" s="54">
        <v>44042</v>
      </c>
      <c r="B20">
        <v>42171901</v>
      </c>
      <c r="C20" s="28" t="s">
        <v>244</v>
      </c>
      <c r="D20" s="28" t="s">
        <v>244</v>
      </c>
      <c r="E20" s="42" t="s">
        <v>8</v>
      </c>
      <c r="F20" s="43">
        <v>12.5</v>
      </c>
      <c r="G20" s="43" t="s">
        <v>7</v>
      </c>
      <c r="H20" s="43">
        <f>VLOOKUP(D20,'Įkainiai '!$A$3:$B$10,2,FALSE)-G20</f>
        <v>18.27</v>
      </c>
      <c r="I20" s="43">
        <f>VLOOKUP(C20,'Įkainiai '!$E$3:$F$10,2,FALSE)-F20</f>
        <v>15.170000000000002</v>
      </c>
      <c r="J20" s="28">
        <f t="shared" si="0"/>
        <v>-3.0999999999999979</v>
      </c>
      <c r="K20" s="28" t="str">
        <f t="shared" si="1"/>
        <v>Rerate</v>
      </c>
      <c r="L20" s="28" t="str">
        <f>IFERROR(VLOOKUP(E20,'2 ataskaita'!$B$1:$E$64,3,FALSE),"-")</f>
        <v>TELEMARKETING</v>
      </c>
      <c r="M20" s="28">
        <f>IFERROR(VLOOKUP(E20,'2 ataskaita'!$B$1:$E$64,4,FALSE),"-")</f>
        <v>0</v>
      </c>
    </row>
    <row r="21" spans="1:13" x14ac:dyDescent="0.3">
      <c r="A21" s="55">
        <v>44042</v>
      </c>
      <c r="B21">
        <v>25212159</v>
      </c>
      <c r="C21" s="32" t="s">
        <v>243</v>
      </c>
      <c r="D21" s="32" t="s">
        <v>243</v>
      </c>
      <c r="E21" s="44" t="s">
        <v>197</v>
      </c>
      <c r="F21" s="45">
        <v>7.6</v>
      </c>
      <c r="G21" s="45">
        <v>0</v>
      </c>
      <c r="H21" s="43">
        <f>VLOOKUP(D21,'Įkainiai '!$A$3:$B$10,2,FALSE)-G21</f>
        <v>18.27</v>
      </c>
      <c r="I21" s="43">
        <f>VLOOKUP(C21,'Įkainiai '!$E$3:$F$10,2,FALSE)-F21</f>
        <v>8.07</v>
      </c>
      <c r="J21" s="28">
        <f t="shared" si="0"/>
        <v>-10.199999999999999</v>
      </c>
      <c r="K21" s="32" t="str">
        <f t="shared" si="1"/>
        <v>Rerate</v>
      </c>
      <c r="L21" s="32" t="str">
        <f>IFERROR(VLOOKUP(E21,'2 ataskaita'!$B$1:$E$64,3,FALSE),"-")</f>
        <v>OUTLET</v>
      </c>
      <c r="M21" s="32" t="str">
        <f>IFERROR(VLOOKUP(E21,'2 ataskaita'!$B$1:$E$64,4,FALSE),"-")</f>
        <v>Šiaurės</v>
      </c>
    </row>
    <row r="22" spans="1:13" x14ac:dyDescent="0.3">
      <c r="A22" s="54">
        <v>44042</v>
      </c>
      <c r="B22">
        <v>33254390</v>
      </c>
      <c r="C22" s="28" t="s">
        <v>245</v>
      </c>
      <c r="D22" s="28" t="s">
        <v>245</v>
      </c>
      <c r="E22" s="42" t="s">
        <v>23</v>
      </c>
      <c r="F22" s="43">
        <v>7.5</v>
      </c>
      <c r="G22" s="43">
        <v>5.51</v>
      </c>
      <c r="H22" s="43">
        <f>VLOOKUP(D22,'Įkainiai '!$A$3:$B$10,2,FALSE)-G22</f>
        <v>8.76</v>
      </c>
      <c r="I22" s="43">
        <f>VLOOKUP(C22,'Įkainiai '!$E$3:$F$10,2,FALSE)-F22</f>
        <v>4.17</v>
      </c>
      <c r="J22" s="28">
        <f t="shared" si="0"/>
        <v>-4.59</v>
      </c>
      <c r="K22" s="28" t="str">
        <f t="shared" si="1"/>
        <v>Rerate</v>
      </c>
      <c r="L22" s="28" t="str">
        <f>IFERROR(VLOOKUP(E22,'2 ataskaita'!$B$1:$E$64,3,FALSE),"-")</f>
        <v>CUSTOMER CARE</v>
      </c>
      <c r="M22" s="28">
        <f>IFERROR(VLOOKUP(E22,'2 ataskaita'!$B$1:$E$64,4,FALSE),"-")</f>
        <v>0</v>
      </c>
    </row>
    <row r="23" spans="1:13" x14ac:dyDescent="0.3">
      <c r="A23" s="55">
        <v>44042</v>
      </c>
      <c r="B23">
        <v>42932117</v>
      </c>
      <c r="C23" s="32" t="s">
        <v>244</v>
      </c>
      <c r="D23" s="32" t="s">
        <v>244</v>
      </c>
      <c r="E23" s="44" t="s">
        <v>43</v>
      </c>
      <c r="F23" s="45">
        <v>12.5</v>
      </c>
      <c r="G23" s="45" t="s">
        <v>9</v>
      </c>
      <c r="H23" s="43">
        <f>VLOOKUP(D23,'Įkainiai '!$A$3:$B$10,2,FALSE)-G23</f>
        <v>20.27</v>
      </c>
      <c r="I23" s="43">
        <f>VLOOKUP(C23,'Įkainiai '!$E$3:$F$10,2,FALSE)-F23</f>
        <v>15.170000000000002</v>
      </c>
      <c r="J23" s="28">
        <f t="shared" si="0"/>
        <v>-5.0999999999999979</v>
      </c>
      <c r="K23" s="32" t="str">
        <f t="shared" si="1"/>
        <v>Rerate</v>
      </c>
      <c r="L23" s="32" t="str">
        <f>IFERROR(VLOOKUP(E23,'2 ataskaita'!$B$1:$E$64,3,FALSE),"-")</f>
        <v>CUSTOMER CARE</v>
      </c>
      <c r="M23" s="32">
        <f>IFERROR(VLOOKUP(E23,'2 ataskaita'!$B$1:$E$64,4,FALSE),"-")</f>
        <v>0</v>
      </c>
    </row>
    <row r="24" spans="1:13" x14ac:dyDescent="0.3">
      <c r="A24" s="54">
        <v>44034.551388888889</v>
      </c>
      <c r="B24">
        <v>23814196</v>
      </c>
      <c r="C24" s="28" t="s">
        <v>242</v>
      </c>
      <c r="D24" s="28" t="s">
        <v>241</v>
      </c>
      <c r="E24" s="42" t="s">
        <v>14</v>
      </c>
      <c r="F24" s="43">
        <v>10.5</v>
      </c>
      <c r="G24" s="43" t="s">
        <v>18</v>
      </c>
      <c r="H24" s="43">
        <f>VLOOKUP(D24,'Įkainiai '!$A$3:$B$10,2,FALSE)-G24</f>
        <v>27.270000000000003</v>
      </c>
      <c r="I24" s="43">
        <f>VLOOKUP(C24,'Įkainiai '!$E$3:$F$10,2,FALSE)-F24</f>
        <v>9.1700000000000017</v>
      </c>
      <c r="J24" s="28">
        <f t="shared" si="0"/>
        <v>-18.100000000000001</v>
      </c>
      <c r="K24" s="28" t="str">
        <f t="shared" si="1"/>
        <v>Rerate</v>
      </c>
      <c r="L24" s="28" t="str">
        <f>IFERROR(VLOOKUP(E24,'2 ataskaita'!$B$1:$E$64,3,FALSE),"-")</f>
        <v>CUSTOMER CARE</v>
      </c>
      <c r="M24" s="28">
        <f>IFERROR(VLOOKUP(E24,'2 ataskaita'!$B$1:$E$64,4,FALSE),"-")</f>
        <v>0</v>
      </c>
    </row>
    <row r="25" spans="1:13" x14ac:dyDescent="0.3">
      <c r="A25" s="55">
        <v>44036.538888888892</v>
      </c>
      <c r="B25">
        <v>45844856</v>
      </c>
      <c r="C25" s="32" t="s">
        <v>244</v>
      </c>
      <c r="D25" s="32" t="s">
        <v>242</v>
      </c>
      <c r="E25" s="44" t="s">
        <v>43</v>
      </c>
      <c r="F25" s="45">
        <v>12.5</v>
      </c>
      <c r="G25" s="45">
        <v>3.6</v>
      </c>
      <c r="H25" s="43">
        <f>VLOOKUP(D25,'Įkainiai '!$A$3:$B$10,2,FALSE)-G25</f>
        <v>17.669999999999998</v>
      </c>
      <c r="I25" s="43">
        <f>VLOOKUP(C25,'Įkainiai '!$E$3:$F$10,2,FALSE)-F25</f>
        <v>15.170000000000002</v>
      </c>
      <c r="J25" s="28">
        <f t="shared" si="0"/>
        <v>-2.4999999999999964</v>
      </c>
      <c r="K25" s="32" t="str">
        <f t="shared" si="1"/>
        <v>Rerate</v>
      </c>
      <c r="L25" s="32" t="str">
        <f>IFERROR(VLOOKUP(E25,'2 ataskaita'!$B$1:$E$64,3,FALSE),"-")</f>
        <v>CUSTOMER CARE</v>
      </c>
      <c r="M25" s="32">
        <f>IFERROR(VLOOKUP(E25,'2 ataskaita'!$B$1:$E$64,4,FALSE),"-")</f>
        <v>0</v>
      </c>
    </row>
    <row r="26" spans="1:13" x14ac:dyDescent="0.3">
      <c r="A26" s="54">
        <v>44033.537499999999</v>
      </c>
      <c r="B26">
        <v>45940535</v>
      </c>
      <c r="C26" s="28" t="s">
        <v>241</v>
      </c>
      <c r="D26" s="28" t="s">
        <v>245</v>
      </c>
      <c r="E26" s="42" t="s">
        <v>198</v>
      </c>
      <c r="F26" s="43">
        <v>23.5</v>
      </c>
      <c r="G26" s="43">
        <v>3.6</v>
      </c>
      <c r="H26" s="43">
        <f>VLOOKUP(D26,'Įkainiai '!$A$3:$B$10,2,FALSE)-G26</f>
        <v>10.67</v>
      </c>
      <c r="I26" s="43">
        <f>VLOOKUP(C26,'Įkainiai '!$E$3:$F$10,2,FALSE)-F26</f>
        <v>8.1700000000000017</v>
      </c>
      <c r="J26" s="28">
        <f t="shared" si="0"/>
        <v>-2.4999999999999982</v>
      </c>
      <c r="K26" s="28" t="str">
        <f t="shared" si="1"/>
        <v>Rerate</v>
      </c>
      <c r="L26" s="28" t="str">
        <f>IFERROR(VLOOKUP(E26,'2 ataskaita'!$B$1:$E$64,3,FALSE),"-")</f>
        <v>OUTLET</v>
      </c>
      <c r="M26" s="28" t="str">
        <f>IFERROR(VLOOKUP(E26,'2 ataskaita'!$B$1:$E$64,4,FALSE),"-")</f>
        <v>Vilnius</v>
      </c>
    </row>
    <row r="27" spans="1:13" x14ac:dyDescent="0.3">
      <c r="A27" s="55">
        <v>44042</v>
      </c>
      <c r="B27">
        <v>14655990</v>
      </c>
      <c r="C27" s="32" t="s">
        <v>242</v>
      </c>
      <c r="D27" s="32" t="s">
        <v>242</v>
      </c>
      <c r="E27" s="44" t="s">
        <v>43</v>
      </c>
      <c r="F27" s="45">
        <v>11.51</v>
      </c>
      <c r="G27" s="45" t="s">
        <v>18</v>
      </c>
      <c r="H27" s="43">
        <f>VLOOKUP(D27,'Įkainiai '!$A$3:$B$10,2,FALSE)-G27</f>
        <v>15.27</v>
      </c>
      <c r="I27" s="43">
        <f>VLOOKUP(C27,'Įkainiai '!$E$3:$F$10,2,FALSE)-F27</f>
        <v>8.1600000000000019</v>
      </c>
      <c r="J27" s="28">
        <f t="shared" si="0"/>
        <v>-7.1099999999999977</v>
      </c>
      <c r="K27" s="32" t="str">
        <f t="shared" si="1"/>
        <v>Rerate</v>
      </c>
      <c r="L27" s="32" t="str">
        <f>IFERROR(VLOOKUP(E27,'2 ataskaita'!$B$1:$E$64,3,FALSE),"-")</f>
        <v>CUSTOMER CARE</v>
      </c>
      <c r="M27" s="32">
        <f>IFERROR(VLOOKUP(E27,'2 ataskaita'!$B$1:$E$64,4,FALSE),"-")</f>
        <v>0</v>
      </c>
    </row>
    <row r="28" spans="1:13" x14ac:dyDescent="0.3">
      <c r="A28" s="54">
        <v>44043</v>
      </c>
      <c r="B28">
        <v>45960798</v>
      </c>
      <c r="C28" s="28" t="s">
        <v>243</v>
      </c>
      <c r="D28" s="28" t="s">
        <v>245</v>
      </c>
      <c r="E28" s="42" t="s">
        <v>199</v>
      </c>
      <c r="F28" s="43">
        <v>7.5</v>
      </c>
      <c r="G28" s="43">
        <v>3.6</v>
      </c>
      <c r="H28" s="43">
        <f>VLOOKUP(D28,'Įkainiai '!$A$3:$B$10,2,FALSE)-G28</f>
        <v>10.67</v>
      </c>
      <c r="I28" s="43">
        <f>VLOOKUP(C28,'Įkainiai '!$E$3:$F$10,2,FALSE)-F28</f>
        <v>8.17</v>
      </c>
      <c r="J28" s="28">
        <f t="shared" si="0"/>
        <v>-2.5</v>
      </c>
      <c r="K28" s="28" t="str">
        <f t="shared" si="1"/>
        <v>Rerate</v>
      </c>
      <c r="L28" s="28" t="str">
        <f>IFERROR(VLOOKUP(E28,'2 ataskaita'!$B$1:$E$64,3,FALSE),"-")</f>
        <v>OUTLET</v>
      </c>
      <c r="M28" s="28" t="str">
        <f>IFERROR(VLOOKUP(E28,'2 ataskaita'!$B$1:$E$64,4,FALSE),"-")</f>
        <v>Kaunas</v>
      </c>
    </row>
    <row r="29" spans="1:13" x14ac:dyDescent="0.3">
      <c r="A29" s="55">
        <v>44021</v>
      </c>
      <c r="B29">
        <v>42627324</v>
      </c>
      <c r="C29" s="32" t="s">
        <v>242</v>
      </c>
      <c r="D29" s="32" t="s">
        <v>242</v>
      </c>
      <c r="E29" s="44" t="s">
        <v>13</v>
      </c>
      <c r="F29" s="45">
        <v>14.5</v>
      </c>
      <c r="G29" s="45">
        <v>10.5</v>
      </c>
      <c r="H29" s="43">
        <f>VLOOKUP(D29,'Įkainiai '!$A$3:$B$10,2,FALSE)-G29</f>
        <v>10.77</v>
      </c>
      <c r="I29" s="43">
        <f>VLOOKUP(C29,'Įkainiai '!$E$3:$F$10,2,FALSE)-F29</f>
        <v>5.1700000000000017</v>
      </c>
      <c r="J29" s="28">
        <f t="shared" si="0"/>
        <v>-5.5999999999999979</v>
      </c>
      <c r="K29" s="32" t="str">
        <f t="shared" si="1"/>
        <v>Rerate</v>
      </c>
      <c r="L29" s="32" t="str">
        <f>IFERROR(VLOOKUP(E29,'2 ataskaita'!$B$1:$E$64,3,FALSE),"-")</f>
        <v>TELEMARKETING</v>
      </c>
      <c r="M29" s="32">
        <f>IFERROR(VLOOKUP(E29,'2 ataskaita'!$B$1:$E$64,4,FALSE),"-")</f>
        <v>0</v>
      </c>
    </row>
    <row r="30" spans="1:13" x14ac:dyDescent="0.3">
      <c r="A30" s="54">
        <v>44016.780555555553</v>
      </c>
      <c r="B30">
        <v>21827004</v>
      </c>
      <c r="C30" s="28" t="s">
        <v>240</v>
      </c>
      <c r="D30" s="28" t="s">
        <v>245</v>
      </c>
      <c r="E30" s="42" t="s">
        <v>200</v>
      </c>
      <c r="F30" s="43">
        <v>11</v>
      </c>
      <c r="G30" s="43">
        <v>3.6</v>
      </c>
      <c r="H30" s="43">
        <f>VLOOKUP(D30,'Įkainiai '!$A$3:$B$10,2,FALSE)-G30</f>
        <v>10.67</v>
      </c>
      <c r="I30" s="43">
        <f>VLOOKUP(C30,'Įkainiai '!$E$3:$F$10,2,FALSE)-F30</f>
        <v>12.670000000000002</v>
      </c>
      <c r="J30" s="28">
        <f t="shared" si="0"/>
        <v>2.0000000000000018</v>
      </c>
      <c r="K30" s="28" t="str">
        <f t="shared" si="1"/>
        <v>Upsell</v>
      </c>
      <c r="L30" s="28" t="str">
        <f>IFERROR(VLOOKUP(E30,'2 ataskaita'!$B$1:$E$64,3,FALSE),"-")</f>
        <v>OUTLET</v>
      </c>
      <c r="M30" s="28" t="str">
        <f>IFERROR(VLOOKUP(E30,'2 ataskaita'!$B$1:$E$64,4,FALSE),"-")</f>
        <v>Šiaurės</v>
      </c>
    </row>
    <row r="31" spans="1:13" x14ac:dyDescent="0.3">
      <c r="A31" s="55">
        <v>44029.518055555556</v>
      </c>
      <c r="B31">
        <v>43953833</v>
      </c>
      <c r="C31" s="32" t="s">
        <v>244</v>
      </c>
      <c r="D31" s="32" t="s">
        <v>240</v>
      </c>
      <c r="E31" s="44" t="s">
        <v>22</v>
      </c>
      <c r="F31" s="45">
        <v>13.5</v>
      </c>
      <c r="G31" s="45">
        <v>10.5</v>
      </c>
      <c r="H31" s="43">
        <f>VLOOKUP(D31,'Įkainiai '!$A$3:$B$10,2,FALSE)-G31</f>
        <v>14.77</v>
      </c>
      <c r="I31" s="43">
        <f>VLOOKUP(C31,'Įkainiai '!$E$3:$F$10,2,FALSE)-F31</f>
        <v>14.170000000000002</v>
      </c>
      <c r="J31" s="28">
        <f t="shared" si="0"/>
        <v>-0.59999999999999787</v>
      </c>
      <c r="K31" s="32" t="str">
        <f t="shared" si="1"/>
        <v>Rerate</v>
      </c>
      <c r="L31" s="32" t="str">
        <f>IFERROR(VLOOKUP(E31,'2 ataskaita'!$B$1:$E$64,3,FALSE),"-")</f>
        <v>CUSTOMER CARE</v>
      </c>
      <c r="M31" s="32">
        <f>IFERROR(VLOOKUP(E31,'2 ataskaita'!$B$1:$E$64,4,FALSE),"-")</f>
        <v>0</v>
      </c>
    </row>
    <row r="32" spans="1:13" x14ac:dyDescent="0.3">
      <c r="A32" s="54">
        <v>44027.545138888891</v>
      </c>
      <c r="B32">
        <v>45495454</v>
      </c>
      <c r="C32" s="28" t="s">
        <v>243</v>
      </c>
      <c r="D32" s="28" t="s">
        <v>240</v>
      </c>
      <c r="E32" s="42" t="s">
        <v>8</v>
      </c>
      <c r="F32" s="43">
        <v>9.01</v>
      </c>
      <c r="G32" s="43">
        <v>10.5</v>
      </c>
      <c r="H32" s="43">
        <f>VLOOKUP(D32,'Įkainiai '!$A$3:$B$10,2,FALSE)-G32</f>
        <v>14.77</v>
      </c>
      <c r="I32" s="43">
        <f>VLOOKUP(C32,'Įkainiai '!$E$3:$F$10,2,FALSE)-F32</f>
        <v>6.66</v>
      </c>
      <c r="J32" s="28">
        <f t="shared" si="0"/>
        <v>-8.11</v>
      </c>
      <c r="K32" s="28" t="str">
        <f t="shared" si="1"/>
        <v>Rerate</v>
      </c>
      <c r="L32" s="28" t="str">
        <f>IFERROR(VLOOKUP(E32,'2 ataskaita'!$B$1:$E$64,3,FALSE),"-")</f>
        <v>TELEMARKETING</v>
      </c>
      <c r="M32" s="28">
        <f>IFERROR(VLOOKUP(E32,'2 ataskaita'!$B$1:$E$64,4,FALSE),"-")</f>
        <v>0</v>
      </c>
    </row>
    <row r="33" spans="1:13" x14ac:dyDescent="0.3">
      <c r="A33" s="55">
        <v>44036.660416666666</v>
      </c>
      <c r="B33">
        <v>39881918</v>
      </c>
      <c r="C33" s="32" t="s">
        <v>242</v>
      </c>
      <c r="D33" s="32" t="s">
        <v>246</v>
      </c>
      <c r="E33" s="44" t="s">
        <v>35</v>
      </c>
      <c r="F33" s="45">
        <v>9.5</v>
      </c>
      <c r="G33" s="45">
        <v>12.5</v>
      </c>
      <c r="H33" s="43">
        <f>VLOOKUP(D33,'Įkainiai '!$A$3:$B$10,2,FALSE)-G33</f>
        <v>18.77</v>
      </c>
      <c r="I33" s="43">
        <f>VLOOKUP(C33,'Įkainiai '!$E$3:$F$10,2,FALSE)-F33</f>
        <v>10.170000000000002</v>
      </c>
      <c r="J33" s="28">
        <f t="shared" si="0"/>
        <v>-8.5999999999999979</v>
      </c>
      <c r="K33" s="32" t="str">
        <f t="shared" si="1"/>
        <v>Rerate</v>
      </c>
      <c r="L33" s="32" t="str">
        <f>IFERROR(VLOOKUP(E33,'2 ataskaita'!$B$1:$E$64,3,FALSE),"-")</f>
        <v>CUSTOMER CARE</v>
      </c>
      <c r="M33" s="32">
        <f>IFERROR(VLOOKUP(E33,'2 ataskaita'!$B$1:$E$64,4,FALSE),"-")</f>
        <v>0</v>
      </c>
    </row>
    <row r="34" spans="1:13" x14ac:dyDescent="0.3">
      <c r="A34" s="54">
        <v>44017.383333333331</v>
      </c>
      <c r="B34">
        <v>5233182</v>
      </c>
      <c r="C34" s="28" t="s">
        <v>242</v>
      </c>
      <c r="D34" s="28" t="s">
        <v>245</v>
      </c>
      <c r="E34" s="42" t="s">
        <v>22</v>
      </c>
      <c r="F34" s="43">
        <v>10.5</v>
      </c>
      <c r="G34" s="43" t="s">
        <v>45</v>
      </c>
      <c r="H34" s="43">
        <f>VLOOKUP(D34,'Įkainiai '!$A$3:$B$10,2,FALSE)-G34</f>
        <v>9.27</v>
      </c>
      <c r="I34" s="43">
        <f>VLOOKUP(C34,'Įkainiai '!$E$3:$F$10,2,FALSE)-F34</f>
        <v>9.1700000000000017</v>
      </c>
      <c r="J34" s="28">
        <f t="shared" si="0"/>
        <v>-9.9999999999997868E-2</v>
      </c>
      <c r="K34" s="28" t="str">
        <f t="shared" si="1"/>
        <v>Rerate</v>
      </c>
      <c r="L34" s="28" t="str">
        <f>IFERROR(VLOOKUP(E34,'2 ataskaita'!$B$1:$E$64,3,FALSE),"-")</f>
        <v>CUSTOMER CARE</v>
      </c>
      <c r="M34" s="28">
        <f>IFERROR(VLOOKUP(E34,'2 ataskaita'!$B$1:$E$64,4,FALSE),"-")</f>
        <v>0</v>
      </c>
    </row>
    <row r="35" spans="1:13" x14ac:dyDescent="0.3">
      <c r="A35" s="55">
        <v>44041.452777777777</v>
      </c>
      <c r="B35">
        <v>44039544</v>
      </c>
      <c r="C35" s="32" t="s">
        <v>244</v>
      </c>
      <c r="D35" s="32" t="s">
        <v>240</v>
      </c>
      <c r="E35" s="44" t="s">
        <v>35</v>
      </c>
      <c r="F35" s="45">
        <v>13.5</v>
      </c>
      <c r="G35" s="45" t="s">
        <v>9</v>
      </c>
      <c r="H35" s="43">
        <f>VLOOKUP(D35,'Įkainiai '!$A$3:$B$10,2,FALSE)-G35</f>
        <v>14.27</v>
      </c>
      <c r="I35" s="43">
        <f>VLOOKUP(C35,'Įkainiai '!$E$3:$F$10,2,FALSE)-F35</f>
        <v>14.170000000000002</v>
      </c>
      <c r="J35" s="28">
        <f t="shared" si="0"/>
        <v>-9.9999999999997868E-2</v>
      </c>
      <c r="K35" s="32" t="str">
        <f t="shared" si="1"/>
        <v>Rerate</v>
      </c>
      <c r="L35" s="32" t="str">
        <f>IFERROR(VLOOKUP(E35,'2 ataskaita'!$B$1:$E$64,3,FALSE),"-")</f>
        <v>CUSTOMER CARE</v>
      </c>
      <c r="M35" s="32">
        <f>IFERROR(VLOOKUP(E35,'2 ataskaita'!$B$1:$E$64,4,FALSE),"-")</f>
        <v>0</v>
      </c>
    </row>
    <row r="36" spans="1:13" x14ac:dyDescent="0.3">
      <c r="A36" s="54">
        <v>44017.488888888889</v>
      </c>
      <c r="B36">
        <v>44933578</v>
      </c>
      <c r="C36" s="28" t="s">
        <v>245</v>
      </c>
      <c r="D36" s="28" t="s">
        <v>243</v>
      </c>
      <c r="E36" s="42" t="s">
        <v>23</v>
      </c>
      <c r="F36" s="43">
        <v>0</v>
      </c>
      <c r="G36" s="43">
        <v>0</v>
      </c>
      <c r="H36" s="43">
        <f>VLOOKUP(D36,'Įkainiai '!$A$3:$B$10,2,FALSE)-G36</f>
        <v>18.27</v>
      </c>
      <c r="I36" s="43">
        <f>VLOOKUP(C36,'Įkainiai '!$E$3:$F$10,2,FALSE)-F36</f>
        <v>11.67</v>
      </c>
      <c r="J36" s="28">
        <f t="shared" si="0"/>
        <v>-6.6</v>
      </c>
      <c r="K36" s="28" t="str">
        <f t="shared" si="1"/>
        <v>Rerate</v>
      </c>
      <c r="L36" s="28" t="str">
        <f>IFERROR(VLOOKUP(E36,'2 ataskaita'!$B$1:$E$64,3,FALSE),"-")</f>
        <v>CUSTOMER CARE</v>
      </c>
      <c r="M36" s="28">
        <f>IFERROR(VLOOKUP(E36,'2 ataskaita'!$B$1:$E$64,4,FALSE),"-")</f>
        <v>0</v>
      </c>
    </row>
    <row r="37" spans="1:13" x14ac:dyDescent="0.3">
      <c r="A37" s="55">
        <v>44021</v>
      </c>
      <c r="B37">
        <v>45749976</v>
      </c>
      <c r="C37" s="32" t="s">
        <v>242</v>
      </c>
      <c r="D37" s="32" t="s">
        <v>242</v>
      </c>
      <c r="E37" s="44" t="s">
        <v>201</v>
      </c>
      <c r="F37" s="45">
        <v>11.51</v>
      </c>
      <c r="G37" s="45">
        <v>0</v>
      </c>
      <c r="H37" s="43">
        <f>VLOOKUP(D37,'Įkainiai '!$A$3:$B$10,2,FALSE)-G37</f>
        <v>21.27</v>
      </c>
      <c r="I37" s="43">
        <f>VLOOKUP(C37,'Įkainiai '!$E$3:$F$10,2,FALSE)-F37</f>
        <v>8.1600000000000019</v>
      </c>
      <c r="J37" s="28">
        <f t="shared" si="0"/>
        <v>-13.109999999999998</v>
      </c>
      <c r="K37" s="32" t="str">
        <f t="shared" si="1"/>
        <v>Rerate</v>
      </c>
      <c r="L37" s="32" t="str">
        <f>IFERROR(VLOOKUP(E37,'2 ataskaita'!$B$1:$E$64,3,FALSE),"-")</f>
        <v>OUTLET</v>
      </c>
      <c r="M37" s="32" t="str">
        <f>IFERROR(VLOOKUP(E37,'2 ataskaita'!$B$1:$E$64,4,FALSE),"-")</f>
        <v>Vilnius</v>
      </c>
    </row>
    <row r="38" spans="1:13" x14ac:dyDescent="0.3">
      <c r="A38" s="54">
        <v>44036.543055555558</v>
      </c>
      <c r="B38">
        <v>45936181</v>
      </c>
      <c r="C38" s="28" t="s">
        <v>244</v>
      </c>
      <c r="D38" s="28" t="s">
        <v>242</v>
      </c>
      <c r="E38" s="42" t="s">
        <v>35</v>
      </c>
      <c r="F38" s="43">
        <v>12.5</v>
      </c>
      <c r="G38" s="43">
        <v>0</v>
      </c>
      <c r="H38" s="43">
        <f>VLOOKUP(D38,'Įkainiai '!$A$3:$B$10,2,FALSE)-G38</f>
        <v>21.27</v>
      </c>
      <c r="I38" s="43">
        <f>VLOOKUP(C38,'Įkainiai '!$E$3:$F$10,2,FALSE)-F38</f>
        <v>15.170000000000002</v>
      </c>
      <c r="J38" s="28">
        <f t="shared" si="0"/>
        <v>-6.0999999999999979</v>
      </c>
      <c r="K38" s="28" t="str">
        <f t="shared" si="1"/>
        <v>Rerate</v>
      </c>
      <c r="L38" s="28" t="str">
        <f>IFERROR(VLOOKUP(E38,'2 ataskaita'!$B$1:$E$64,3,FALSE),"-")</f>
        <v>CUSTOMER CARE</v>
      </c>
      <c r="M38" s="28">
        <f>IFERROR(VLOOKUP(E38,'2 ataskaita'!$B$1:$E$64,4,FALSE),"-")</f>
        <v>0</v>
      </c>
    </row>
    <row r="39" spans="1:13" x14ac:dyDescent="0.3">
      <c r="A39" s="55">
        <v>44014.706250000003</v>
      </c>
      <c r="B39">
        <v>36096042</v>
      </c>
      <c r="C39" s="32" t="s">
        <v>246</v>
      </c>
      <c r="D39" s="32" t="s">
        <v>242</v>
      </c>
      <c r="E39" s="44" t="s">
        <v>43</v>
      </c>
      <c r="F39" s="45">
        <v>12.5</v>
      </c>
      <c r="G39" s="45">
        <v>10.5</v>
      </c>
      <c r="H39" s="43">
        <f>VLOOKUP(D39,'Įkainiai '!$A$3:$B$10,2,FALSE)-G39</f>
        <v>10.77</v>
      </c>
      <c r="I39" s="43">
        <f>VLOOKUP(C39,'Įkainiai '!$E$3:$F$10,2,FALSE)-F39</f>
        <v>17.170000000000002</v>
      </c>
      <c r="J39" s="28">
        <f t="shared" si="0"/>
        <v>6.4000000000000021</v>
      </c>
      <c r="K39" s="32" t="str">
        <f t="shared" si="1"/>
        <v>Upsell</v>
      </c>
      <c r="L39" s="32" t="str">
        <f>IFERROR(VLOOKUP(E39,'2 ataskaita'!$B$1:$E$64,3,FALSE),"-")</f>
        <v>CUSTOMER CARE</v>
      </c>
      <c r="M39" s="32">
        <f>IFERROR(VLOOKUP(E39,'2 ataskaita'!$B$1:$E$64,4,FALSE),"-")</f>
        <v>0</v>
      </c>
    </row>
    <row r="40" spans="1:13" x14ac:dyDescent="0.3">
      <c r="A40" s="54">
        <v>44035.412499999999</v>
      </c>
      <c r="B40">
        <v>19957244</v>
      </c>
      <c r="C40" s="28" t="s">
        <v>245</v>
      </c>
      <c r="D40" s="28" t="s">
        <v>242</v>
      </c>
      <c r="E40" s="42" t="s">
        <v>14</v>
      </c>
      <c r="F40" s="43">
        <v>7.6</v>
      </c>
      <c r="G40" s="43">
        <v>10.5</v>
      </c>
      <c r="H40" s="43">
        <f>VLOOKUP(D40,'Įkainiai '!$A$3:$B$10,2,FALSE)-G40</f>
        <v>10.77</v>
      </c>
      <c r="I40" s="43">
        <f>VLOOKUP(C40,'Įkainiai '!$E$3:$F$10,2,FALSE)-F40</f>
        <v>4.07</v>
      </c>
      <c r="J40" s="28">
        <f t="shared" si="0"/>
        <v>-6.6999999999999993</v>
      </c>
      <c r="K40" s="28" t="str">
        <f t="shared" si="1"/>
        <v>Rerate</v>
      </c>
      <c r="L40" s="28" t="str">
        <f>IFERROR(VLOOKUP(E40,'2 ataskaita'!$B$1:$E$64,3,FALSE),"-")</f>
        <v>CUSTOMER CARE</v>
      </c>
      <c r="M40" s="28">
        <f>IFERROR(VLOOKUP(E40,'2 ataskaita'!$B$1:$E$64,4,FALSE),"-")</f>
        <v>0</v>
      </c>
    </row>
    <row r="41" spans="1:13" x14ac:dyDescent="0.3">
      <c r="A41" s="55">
        <v>44042</v>
      </c>
      <c r="B41">
        <v>30744897</v>
      </c>
      <c r="C41" s="32" t="s">
        <v>244</v>
      </c>
      <c r="D41" s="32" t="s">
        <v>244</v>
      </c>
      <c r="E41" s="44" t="s">
        <v>62</v>
      </c>
      <c r="F41" s="45">
        <v>13.5</v>
      </c>
      <c r="G41" s="45" t="s">
        <v>7</v>
      </c>
      <c r="H41" s="43">
        <f>VLOOKUP(D41,'Įkainiai '!$A$3:$B$10,2,FALSE)-G41</f>
        <v>18.27</v>
      </c>
      <c r="I41" s="43">
        <f>VLOOKUP(C41,'Įkainiai '!$E$3:$F$10,2,FALSE)-F41</f>
        <v>14.170000000000002</v>
      </c>
      <c r="J41" s="28">
        <f t="shared" si="0"/>
        <v>-4.0999999999999979</v>
      </c>
      <c r="K41" s="32" t="str">
        <f t="shared" si="1"/>
        <v>Rerate</v>
      </c>
      <c r="L41" s="32" t="str">
        <f>IFERROR(VLOOKUP(E41,'2 ataskaita'!$B$1:$E$64,3,FALSE),"-")</f>
        <v>TELEMARKETING</v>
      </c>
      <c r="M41" s="32">
        <f>IFERROR(VLOOKUP(E41,'2 ataskaita'!$B$1:$E$64,4,FALSE),"-")</f>
        <v>0</v>
      </c>
    </row>
    <row r="42" spans="1:13" x14ac:dyDescent="0.3">
      <c r="A42" s="54">
        <v>44042</v>
      </c>
      <c r="B42">
        <v>40784275</v>
      </c>
      <c r="C42" s="28" t="s">
        <v>240</v>
      </c>
      <c r="D42" s="28" t="s">
        <v>240</v>
      </c>
      <c r="E42" s="42" t="s">
        <v>202</v>
      </c>
      <c r="F42" s="43">
        <v>11</v>
      </c>
      <c r="G42" s="43">
        <v>9.5</v>
      </c>
      <c r="H42" s="43">
        <f>VLOOKUP(D42,'Įkainiai '!$A$3:$B$10,2,FALSE)-G42</f>
        <v>15.77</v>
      </c>
      <c r="I42" s="43">
        <f>VLOOKUP(C42,'Įkainiai '!$E$3:$F$10,2,FALSE)-F42</f>
        <v>12.670000000000002</v>
      </c>
      <c r="J42" s="28">
        <f t="shared" si="0"/>
        <v>-3.0999999999999979</v>
      </c>
      <c r="K42" s="28" t="str">
        <f t="shared" si="1"/>
        <v>Rerate</v>
      </c>
      <c r="L42" s="28" t="str">
        <f>IFERROR(VLOOKUP(E42,'2 ataskaita'!$B$1:$E$64,3,FALSE),"-")</f>
        <v>OUTLET</v>
      </c>
      <c r="M42" s="28" t="str">
        <f>IFERROR(VLOOKUP(E42,'2 ataskaita'!$B$1:$E$64,4,FALSE),"-")</f>
        <v>Šiaurės</v>
      </c>
    </row>
    <row r="43" spans="1:13" x14ac:dyDescent="0.3">
      <c r="A43" s="55">
        <v>44016.493055555555</v>
      </c>
      <c r="B43">
        <v>43779637</v>
      </c>
      <c r="C43" s="32" t="s">
        <v>242</v>
      </c>
      <c r="D43" s="32" t="s">
        <v>245</v>
      </c>
      <c r="E43" s="44" t="s">
        <v>23</v>
      </c>
      <c r="F43" s="45">
        <v>10.5</v>
      </c>
      <c r="G43" s="45">
        <v>3.6</v>
      </c>
      <c r="H43" s="43">
        <f>VLOOKUP(D43,'Įkainiai '!$A$3:$B$10,2,FALSE)-G43</f>
        <v>10.67</v>
      </c>
      <c r="I43" s="43">
        <f>VLOOKUP(C43,'Įkainiai '!$E$3:$F$10,2,FALSE)-F43</f>
        <v>9.1700000000000017</v>
      </c>
      <c r="J43" s="28">
        <f t="shared" si="0"/>
        <v>-1.4999999999999982</v>
      </c>
      <c r="K43" s="32" t="str">
        <f t="shared" si="1"/>
        <v>Rerate</v>
      </c>
      <c r="L43" s="32" t="str">
        <f>IFERROR(VLOOKUP(E43,'2 ataskaita'!$B$1:$E$64,3,FALSE),"-")</f>
        <v>CUSTOMER CARE</v>
      </c>
      <c r="M43" s="32">
        <f>IFERROR(VLOOKUP(E43,'2 ataskaita'!$B$1:$E$64,4,FALSE),"-")</f>
        <v>0</v>
      </c>
    </row>
    <row r="44" spans="1:13" x14ac:dyDescent="0.3">
      <c r="A44" s="54">
        <v>44042</v>
      </c>
      <c r="B44">
        <v>38598436</v>
      </c>
      <c r="C44" s="28" t="s">
        <v>243</v>
      </c>
      <c r="D44" s="28" t="s">
        <v>243</v>
      </c>
      <c r="E44" s="42" t="s">
        <v>203</v>
      </c>
      <c r="F44" s="43">
        <v>8.51</v>
      </c>
      <c r="G44" s="43">
        <v>7.5</v>
      </c>
      <c r="H44" s="43">
        <f>VLOOKUP(D44,'Įkainiai '!$A$3:$B$10,2,FALSE)-G44</f>
        <v>10.77</v>
      </c>
      <c r="I44" s="43">
        <f>VLOOKUP(C44,'Įkainiai '!$E$3:$F$10,2,FALSE)-F44</f>
        <v>7.16</v>
      </c>
      <c r="J44" s="28">
        <f t="shared" si="0"/>
        <v>-3.6099999999999994</v>
      </c>
      <c r="K44" s="28" t="str">
        <f t="shared" si="1"/>
        <v>Rerate</v>
      </c>
      <c r="L44" s="28" t="str">
        <f>IFERROR(VLOOKUP(E44,'2 ataskaita'!$B$1:$E$64,3,FALSE),"-")</f>
        <v>OUTLET</v>
      </c>
      <c r="M44" s="28" t="str">
        <f>IFERROR(VLOOKUP(E44,'2 ataskaita'!$B$1:$E$64,4,FALSE),"-")</f>
        <v>Šiaurės</v>
      </c>
    </row>
    <row r="45" spans="1:13" x14ac:dyDescent="0.3">
      <c r="A45" s="55">
        <v>44017</v>
      </c>
      <c r="B45">
        <v>45853688</v>
      </c>
      <c r="C45" s="32" t="s">
        <v>245</v>
      </c>
      <c r="D45" s="32" t="s">
        <v>245</v>
      </c>
      <c r="E45" s="44" t="s">
        <v>192</v>
      </c>
      <c r="F45" s="45">
        <v>6.5</v>
      </c>
      <c r="G45" s="45">
        <v>3.6</v>
      </c>
      <c r="H45" s="43">
        <f>VLOOKUP(D45,'Įkainiai '!$A$3:$B$10,2,FALSE)-G45</f>
        <v>10.67</v>
      </c>
      <c r="I45" s="43">
        <f>VLOOKUP(C45,'Įkainiai '!$E$3:$F$10,2,FALSE)-F45</f>
        <v>5.17</v>
      </c>
      <c r="J45" s="28">
        <f t="shared" si="0"/>
        <v>-5.5</v>
      </c>
      <c r="K45" s="32" t="str">
        <f t="shared" si="1"/>
        <v>Rerate</v>
      </c>
      <c r="L45" s="32" t="str">
        <f>IFERROR(VLOOKUP(E45,'2 ataskaita'!$B$1:$E$64,3,FALSE),"-")</f>
        <v>OUTLET</v>
      </c>
      <c r="M45" s="32" t="str">
        <f>IFERROR(VLOOKUP(E45,'2 ataskaita'!$B$1:$E$64,4,FALSE),"-")</f>
        <v>Vakarų</v>
      </c>
    </row>
    <row r="46" spans="1:13" x14ac:dyDescent="0.3">
      <c r="A46" s="54">
        <v>44021.767361111109</v>
      </c>
      <c r="B46">
        <v>42406535</v>
      </c>
      <c r="C46" s="28" t="s">
        <v>241</v>
      </c>
      <c r="D46" s="28" t="s">
        <v>244</v>
      </c>
      <c r="E46" s="42" t="s">
        <v>43</v>
      </c>
      <c r="F46" s="43">
        <v>12</v>
      </c>
      <c r="G46" s="43" t="s">
        <v>33</v>
      </c>
      <c r="H46" s="43">
        <f>VLOOKUP(D46,'Įkainiai '!$A$3:$B$10,2,FALSE)-G46</f>
        <v>17.27</v>
      </c>
      <c r="I46" s="43">
        <f>VLOOKUP(C46,'Įkainiai '!$E$3:$F$10,2,FALSE)-F46</f>
        <v>19.670000000000002</v>
      </c>
      <c r="J46" s="28">
        <f t="shared" si="0"/>
        <v>2.4000000000000021</v>
      </c>
      <c r="K46" s="28" t="str">
        <f t="shared" si="1"/>
        <v>Upsell</v>
      </c>
      <c r="L46" s="28" t="str">
        <f>IFERROR(VLOOKUP(E46,'2 ataskaita'!$B$1:$E$64,3,FALSE),"-")</f>
        <v>CUSTOMER CARE</v>
      </c>
      <c r="M46" s="28">
        <f>IFERROR(VLOOKUP(E46,'2 ataskaita'!$B$1:$E$64,4,FALSE),"-")</f>
        <v>0</v>
      </c>
    </row>
    <row r="47" spans="1:13" x14ac:dyDescent="0.3">
      <c r="A47" s="55">
        <v>44030</v>
      </c>
      <c r="B47">
        <v>23814196</v>
      </c>
      <c r="C47" s="32" t="s">
        <v>242</v>
      </c>
      <c r="D47" s="32" t="s">
        <v>242</v>
      </c>
      <c r="E47" s="44" t="s">
        <v>6</v>
      </c>
      <c r="F47" s="49">
        <v>10.5</v>
      </c>
      <c r="G47" s="45">
        <v>10.5</v>
      </c>
      <c r="H47" s="43">
        <f>VLOOKUP(D47,'Įkainiai '!$A$3:$B$10,2,FALSE)-G47</f>
        <v>10.77</v>
      </c>
      <c r="I47" s="43">
        <f>VLOOKUP(C47,'Įkainiai '!$E$3:$F$10,2,FALSE)-F47</f>
        <v>9.1700000000000017</v>
      </c>
      <c r="J47" s="28">
        <f t="shared" si="0"/>
        <v>-1.5999999999999979</v>
      </c>
      <c r="K47" s="32" t="str">
        <f t="shared" si="1"/>
        <v>Rerate</v>
      </c>
      <c r="L47" s="32" t="str">
        <f>IFERROR(VLOOKUP(E47,'2 ataskaita'!$B$1:$E$64,3,FALSE),"-")</f>
        <v>TELEMARKETING</v>
      </c>
      <c r="M47" s="32">
        <f>IFERROR(VLOOKUP(E47,'2 ataskaita'!$B$1:$E$64,4,FALSE),"-")</f>
        <v>0</v>
      </c>
    </row>
    <row r="48" spans="1:13" x14ac:dyDescent="0.3">
      <c r="A48" s="54">
        <v>44029.426388888889</v>
      </c>
      <c r="B48">
        <v>45915798</v>
      </c>
      <c r="C48" s="28" t="s">
        <v>243</v>
      </c>
      <c r="D48" s="28" t="s">
        <v>245</v>
      </c>
      <c r="E48" s="42" t="s">
        <v>199</v>
      </c>
      <c r="F48" s="43">
        <v>7.5</v>
      </c>
      <c r="G48" s="43">
        <v>3.6</v>
      </c>
      <c r="H48" s="43">
        <f>VLOOKUP(D48,'Įkainiai '!$A$3:$B$10,2,FALSE)-G48</f>
        <v>10.67</v>
      </c>
      <c r="I48" s="43">
        <f>VLOOKUP(C48,'Įkainiai '!$E$3:$F$10,2,FALSE)-F48</f>
        <v>8.17</v>
      </c>
      <c r="J48" s="28">
        <f t="shared" si="0"/>
        <v>-2.5</v>
      </c>
      <c r="K48" s="28" t="str">
        <f t="shared" si="1"/>
        <v>Rerate</v>
      </c>
      <c r="L48" s="28" t="str">
        <f>IFERROR(VLOOKUP(E48,'2 ataskaita'!$B$1:$E$64,3,FALSE),"-")</f>
        <v>OUTLET</v>
      </c>
      <c r="M48" s="28" t="str">
        <f>IFERROR(VLOOKUP(E48,'2 ataskaita'!$B$1:$E$64,4,FALSE),"-")</f>
        <v>Kaunas</v>
      </c>
    </row>
    <row r="49" spans="1:13" x14ac:dyDescent="0.3">
      <c r="A49" s="55">
        <v>44014.751388888886</v>
      </c>
      <c r="B49">
        <v>45739430</v>
      </c>
      <c r="C49" s="32" t="s">
        <v>244</v>
      </c>
      <c r="D49" s="32" t="s">
        <v>240</v>
      </c>
      <c r="E49" s="44" t="s">
        <v>43</v>
      </c>
      <c r="F49" s="45">
        <v>13</v>
      </c>
      <c r="G49" s="45">
        <v>11.5</v>
      </c>
      <c r="H49" s="43">
        <f>VLOOKUP(D49,'Įkainiai '!$A$3:$B$10,2,FALSE)-G49</f>
        <v>13.77</v>
      </c>
      <c r="I49" s="43">
        <f>VLOOKUP(C49,'Įkainiai '!$E$3:$F$10,2,FALSE)-F49</f>
        <v>14.670000000000002</v>
      </c>
      <c r="J49" s="28">
        <f t="shared" si="0"/>
        <v>0.90000000000000213</v>
      </c>
      <c r="K49" s="32" t="str">
        <f t="shared" si="1"/>
        <v>Upsell</v>
      </c>
      <c r="L49" s="32" t="str">
        <f>IFERROR(VLOOKUP(E49,'2 ataskaita'!$B$1:$E$64,3,FALSE),"-")</f>
        <v>CUSTOMER CARE</v>
      </c>
      <c r="M49" s="32">
        <f>IFERROR(VLOOKUP(E49,'2 ataskaita'!$B$1:$E$64,4,FALSE),"-")</f>
        <v>0</v>
      </c>
    </row>
    <row r="50" spans="1:13" x14ac:dyDescent="0.3">
      <c r="A50" s="54">
        <v>44042</v>
      </c>
      <c r="B50">
        <v>35182533</v>
      </c>
      <c r="C50" s="28" t="s">
        <v>244</v>
      </c>
      <c r="D50" s="28" t="s">
        <v>244</v>
      </c>
      <c r="E50" s="42" t="s">
        <v>6</v>
      </c>
      <c r="F50" s="43">
        <v>12.5</v>
      </c>
      <c r="G50" s="43">
        <v>10.5</v>
      </c>
      <c r="H50" s="43">
        <f>VLOOKUP(D50,'Įkainiai '!$A$3:$B$10,2,FALSE)-G50</f>
        <v>20.77</v>
      </c>
      <c r="I50" s="43">
        <f>VLOOKUP(C50,'Įkainiai '!$E$3:$F$10,2,FALSE)-F50</f>
        <v>15.170000000000002</v>
      </c>
      <c r="J50" s="28">
        <f t="shared" si="0"/>
        <v>-5.5999999999999979</v>
      </c>
      <c r="K50" s="28" t="str">
        <f t="shared" si="1"/>
        <v>Rerate</v>
      </c>
      <c r="L50" s="28" t="str">
        <f>IFERROR(VLOOKUP(E50,'2 ataskaita'!$B$1:$E$64,3,FALSE),"-")</f>
        <v>TELEMARKETING</v>
      </c>
      <c r="M50" s="28">
        <f>IFERROR(VLOOKUP(E50,'2 ataskaita'!$B$1:$E$64,4,FALSE),"-")</f>
        <v>0</v>
      </c>
    </row>
    <row r="51" spans="1:13" x14ac:dyDescent="0.3">
      <c r="A51" s="55">
        <v>44030</v>
      </c>
      <c r="B51">
        <v>23814196</v>
      </c>
      <c r="C51" s="32" t="s">
        <v>244</v>
      </c>
      <c r="D51" s="32" t="s">
        <v>244</v>
      </c>
      <c r="E51" s="44" t="s">
        <v>6</v>
      </c>
      <c r="F51" s="49">
        <v>12</v>
      </c>
      <c r="G51" s="45" t="s">
        <v>5</v>
      </c>
      <c r="H51" s="43">
        <f>VLOOKUP(D51,'Įkainiai '!$A$3:$B$10,2,FALSE)-G51</f>
        <v>19.27</v>
      </c>
      <c r="I51" s="43">
        <f>VLOOKUP(C51,'Įkainiai '!$E$3:$F$10,2,FALSE)-F51</f>
        <v>15.670000000000002</v>
      </c>
      <c r="J51" s="28">
        <f t="shared" si="0"/>
        <v>-3.5999999999999979</v>
      </c>
      <c r="K51" s="32" t="str">
        <f t="shared" si="1"/>
        <v>Rerate</v>
      </c>
      <c r="L51" s="32" t="str">
        <f>IFERROR(VLOOKUP(E51,'2 ataskaita'!$B$1:$E$64,3,FALSE),"-")</f>
        <v>TELEMARKETING</v>
      </c>
      <c r="M51" s="32">
        <f>IFERROR(VLOOKUP(E51,'2 ataskaita'!$B$1:$E$64,4,FALSE),"-")</f>
        <v>0</v>
      </c>
    </row>
    <row r="52" spans="1:13" x14ac:dyDescent="0.3">
      <c r="A52" s="54">
        <v>44025.486111111109</v>
      </c>
      <c r="B52">
        <v>33337739</v>
      </c>
      <c r="C52" s="28" t="s">
        <v>244</v>
      </c>
      <c r="D52" s="28" t="s">
        <v>240</v>
      </c>
      <c r="E52" s="42" t="s">
        <v>204</v>
      </c>
      <c r="F52" s="43">
        <v>10.5</v>
      </c>
      <c r="G52" s="43">
        <v>11.5</v>
      </c>
      <c r="H52" s="43">
        <f>VLOOKUP(D52,'Įkainiai '!$A$3:$B$10,2,FALSE)-G52</f>
        <v>13.77</v>
      </c>
      <c r="I52" s="43">
        <f>VLOOKUP(C52,'Įkainiai '!$E$3:$F$10,2,FALSE)-F52</f>
        <v>17.170000000000002</v>
      </c>
      <c r="J52" s="28">
        <f t="shared" si="0"/>
        <v>3.4000000000000021</v>
      </c>
      <c r="K52" s="28" t="str">
        <f t="shared" si="1"/>
        <v>Upsell</v>
      </c>
      <c r="L52" s="28" t="str">
        <f>IFERROR(VLOOKUP(E52,'2 ataskaita'!$B$1:$E$64,3,FALSE),"-")</f>
        <v>OUTLET</v>
      </c>
      <c r="M52" s="28" t="str">
        <f>IFERROR(VLOOKUP(E52,'2 ataskaita'!$B$1:$E$64,4,FALSE),"-")</f>
        <v>Pietų</v>
      </c>
    </row>
    <row r="53" spans="1:13" x14ac:dyDescent="0.3">
      <c r="A53" s="55">
        <v>44036.593055555553</v>
      </c>
      <c r="B53">
        <v>45944084</v>
      </c>
      <c r="C53" s="32" t="s">
        <v>240</v>
      </c>
      <c r="D53" s="32" t="s">
        <v>245</v>
      </c>
      <c r="E53" s="44" t="s">
        <v>193</v>
      </c>
      <c r="F53" s="45">
        <v>11</v>
      </c>
      <c r="G53" s="45">
        <v>3.6</v>
      </c>
      <c r="H53" s="43">
        <f>VLOOKUP(D53,'Įkainiai '!$A$3:$B$10,2,FALSE)-G53</f>
        <v>10.67</v>
      </c>
      <c r="I53" s="43">
        <f>VLOOKUP(C53,'Įkainiai '!$E$3:$F$10,2,FALSE)-F53</f>
        <v>12.670000000000002</v>
      </c>
      <c r="J53" s="28">
        <f t="shared" si="0"/>
        <v>2.0000000000000018</v>
      </c>
      <c r="K53" s="32" t="str">
        <f t="shared" si="1"/>
        <v>Upsell</v>
      </c>
      <c r="L53" s="32" t="str">
        <f>IFERROR(VLOOKUP(E53,'2 ataskaita'!$B$1:$E$64,3,FALSE),"-")</f>
        <v>OUTLET</v>
      </c>
      <c r="M53" s="32" t="str">
        <f>IFERROR(VLOOKUP(E53,'2 ataskaita'!$B$1:$E$64,4,FALSE),"-")</f>
        <v>Vilnius</v>
      </c>
    </row>
    <row r="54" spans="1:13" x14ac:dyDescent="0.3">
      <c r="A54" s="54">
        <v>44014.614583333336</v>
      </c>
      <c r="B54">
        <v>40140309</v>
      </c>
      <c r="C54" s="28" t="s">
        <v>241</v>
      </c>
      <c r="D54" s="28" t="s">
        <v>243</v>
      </c>
      <c r="E54" s="42" t="s">
        <v>23</v>
      </c>
      <c r="F54" s="43">
        <v>12</v>
      </c>
      <c r="G54" s="43">
        <v>3.6</v>
      </c>
      <c r="H54" s="43">
        <f>VLOOKUP(D54,'Įkainiai '!$A$3:$B$10,2,FALSE)-G54</f>
        <v>14.67</v>
      </c>
      <c r="I54" s="43">
        <f>VLOOKUP(C54,'Įkainiai '!$E$3:$F$10,2,FALSE)-F54</f>
        <v>19.670000000000002</v>
      </c>
      <c r="J54" s="28">
        <f t="shared" si="0"/>
        <v>5.0000000000000018</v>
      </c>
      <c r="K54" s="28" t="str">
        <f t="shared" si="1"/>
        <v>Upsell</v>
      </c>
      <c r="L54" s="28" t="str">
        <f>IFERROR(VLOOKUP(E54,'2 ataskaita'!$B$1:$E$64,3,FALSE),"-")</f>
        <v>CUSTOMER CARE</v>
      </c>
      <c r="M54" s="28">
        <f>IFERROR(VLOOKUP(E54,'2 ataskaita'!$B$1:$E$64,4,FALSE),"-")</f>
        <v>0</v>
      </c>
    </row>
    <row r="55" spans="1:13" x14ac:dyDescent="0.3">
      <c r="A55" s="55">
        <v>44043</v>
      </c>
      <c r="B55">
        <v>45825631</v>
      </c>
      <c r="C55" s="32" t="s">
        <v>245</v>
      </c>
      <c r="D55" s="32" t="s">
        <v>245</v>
      </c>
      <c r="E55" s="44" t="s">
        <v>205</v>
      </c>
      <c r="F55" s="45">
        <v>5.51</v>
      </c>
      <c r="G55" s="45">
        <v>3.6</v>
      </c>
      <c r="H55" s="43">
        <f>VLOOKUP(D55,'Įkainiai '!$A$3:$B$10,2,FALSE)-G55</f>
        <v>10.67</v>
      </c>
      <c r="I55" s="43">
        <f>VLOOKUP(C55,'Įkainiai '!$E$3:$F$10,2,FALSE)-F55</f>
        <v>6.16</v>
      </c>
      <c r="J55" s="28">
        <f t="shared" si="0"/>
        <v>-4.51</v>
      </c>
      <c r="K55" s="32" t="str">
        <f t="shared" si="1"/>
        <v>Rerate</v>
      </c>
      <c r="L55" s="32" t="str">
        <f>IFERROR(VLOOKUP(E55,'2 ataskaita'!$B$1:$E$64,3,FALSE),"-")</f>
        <v>OUTLET</v>
      </c>
      <c r="M55" s="32" t="str">
        <f>IFERROR(VLOOKUP(E55,'2 ataskaita'!$B$1:$E$64,4,FALSE),"-")</f>
        <v>Šiaurės</v>
      </c>
    </row>
    <row r="56" spans="1:13" x14ac:dyDescent="0.3">
      <c r="A56" s="54">
        <v>44039.479861111111</v>
      </c>
      <c r="B56">
        <v>45110391</v>
      </c>
      <c r="C56" s="28" t="s">
        <v>241</v>
      </c>
      <c r="D56" s="28" t="s">
        <v>246</v>
      </c>
      <c r="E56" s="42" t="s">
        <v>200</v>
      </c>
      <c r="F56" s="43">
        <v>12</v>
      </c>
      <c r="G56" s="43">
        <v>12.5</v>
      </c>
      <c r="H56" s="43">
        <f>VLOOKUP(D56,'Įkainiai '!$A$3:$B$10,2,FALSE)-G56</f>
        <v>18.77</v>
      </c>
      <c r="I56" s="43">
        <f>VLOOKUP(C56,'Įkainiai '!$E$3:$F$10,2,FALSE)-F56</f>
        <v>19.670000000000002</v>
      </c>
      <c r="J56" s="28">
        <f t="shared" si="0"/>
        <v>0.90000000000000213</v>
      </c>
      <c r="K56" s="28" t="str">
        <f t="shared" si="1"/>
        <v>Upsell</v>
      </c>
      <c r="L56" s="28" t="str">
        <f>IFERROR(VLOOKUP(E56,'2 ataskaita'!$B$1:$E$64,3,FALSE),"-")</f>
        <v>OUTLET</v>
      </c>
      <c r="M56" s="28" t="str">
        <f>IFERROR(VLOOKUP(E56,'2 ataskaita'!$B$1:$E$64,4,FALSE),"-")</f>
        <v>Šiaurės</v>
      </c>
    </row>
    <row r="57" spans="1:13" x14ac:dyDescent="0.3">
      <c r="A57" s="55">
        <v>44014.749305555553</v>
      </c>
      <c r="B57">
        <v>45739430</v>
      </c>
      <c r="C57" s="32" t="s">
        <v>244</v>
      </c>
      <c r="D57" s="32" t="s">
        <v>240</v>
      </c>
      <c r="E57" s="44" t="s">
        <v>43</v>
      </c>
      <c r="F57" s="45">
        <v>13</v>
      </c>
      <c r="G57" s="45">
        <v>11.5</v>
      </c>
      <c r="H57" s="43">
        <f>VLOOKUP(D57,'Įkainiai '!$A$3:$B$10,2,FALSE)-G57</f>
        <v>13.77</v>
      </c>
      <c r="I57" s="43">
        <f>VLOOKUP(C57,'Įkainiai '!$E$3:$F$10,2,FALSE)-F57</f>
        <v>14.670000000000002</v>
      </c>
      <c r="J57" s="28">
        <f t="shared" si="0"/>
        <v>0.90000000000000213</v>
      </c>
      <c r="K57" s="32" t="str">
        <f t="shared" si="1"/>
        <v>Upsell</v>
      </c>
      <c r="L57" s="32" t="str">
        <f>IFERROR(VLOOKUP(E57,'2 ataskaita'!$B$1:$E$64,3,FALSE),"-")</f>
        <v>CUSTOMER CARE</v>
      </c>
      <c r="M57" s="32">
        <f>IFERROR(VLOOKUP(E57,'2 ataskaita'!$B$1:$E$64,4,FALSE),"-")</f>
        <v>0</v>
      </c>
    </row>
    <row r="58" spans="1:13" x14ac:dyDescent="0.3">
      <c r="A58" s="54">
        <v>44014.666666666664</v>
      </c>
      <c r="B58">
        <v>14858434</v>
      </c>
      <c r="C58" s="28" t="s">
        <v>243</v>
      </c>
      <c r="D58" s="28" t="s">
        <v>241</v>
      </c>
      <c r="E58" s="42" t="s">
        <v>23</v>
      </c>
      <c r="F58" s="43">
        <v>6.5</v>
      </c>
      <c r="G58" s="43" t="s">
        <v>9</v>
      </c>
      <c r="H58" s="43">
        <f>VLOOKUP(D58,'Įkainiai '!$A$3:$B$10,2,FALSE)-G58</f>
        <v>22.270000000000003</v>
      </c>
      <c r="I58" s="43">
        <f>VLOOKUP(C58,'Įkainiai '!$E$3:$F$10,2,FALSE)-F58</f>
        <v>9.17</v>
      </c>
      <c r="J58" s="28">
        <f t="shared" si="0"/>
        <v>-13.100000000000003</v>
      </c>
      <c r="K58" s="28" t="str">
        <f t="shared" si="1"/>
        <v>Rerate</v>
      </c>
      <c r="L58" s="28" t="str">
        <f>IFERROR(VLOOKUP(E58,'2 ataskaita'!$B$1:$E$64,3,FALSE),"-")</f>
        <v>CUSTOMER CARE</v>
      </c>
      <c r="M58" s="28">
        <f>IFERROR(VLOOKUP(E58,'2 ataskaita'!$B$1:$E$64,4,FALSE),"-")</f>
        <v>0</v>
      </c>
    </row>
    <row r="59" spans="1:13" x14ac:dyDescent="0.3">
      <c r="A59" s="55">
        <v>44042</v>
      </c>
      <c r="B59">
        <v>41096892</v>
      </c>
      <c r="C59" s="32" t="s">
        <v>240</v>
      </c>
      <c r="D59" s="32" t="s">
        <v>240</v>
      </c>
      <c r="E59" s="44" t="s">
        <v>206</v>
      </c>
      <c r="F59" s="45">
        <v>10</v>
      </c>
      <c r="G59" s="45">
        <v>9.5</v>
      </c>
      <c r="H59" s="43">
        <f>VLOOKUP(D59,'Įkainiai '!$A$3:$B$10,2,FALSE)-G59</f>
        <v>15.77</v>
      </c>
      <c r="I59" s="43">
        <f>VLOOKUP(C59,'Įkainiai '!$E$3:$F$10,2,FALSE)-F59</f>
        <v>13.670000000000002</v>
      </c>
      <c r="J59" s="28">
        <f t="shared" si="0"/>
        <v>-2.0999999999999979</v>
      </c>
      <c r="K59" s="32" t="str">
        <f t="shared" si="1"/>
        <v>Rerate</v>
      </c>
      <c r="L59" s="32" t="str">
        <f>IFERROR(VLOOKUP(E59,'2 ataskaita'!$B$1:$E$64,3,FALSE),"-")</f>
        <v>OUTLET</v>
      </c>
      <c r="M59" s="32" t="str">
        <f>IFERROR(VLOOKUP(E59,'2 ataskaita'!$B$1:$E$64,4,FALSE),"-")</f>
        <v>Šiaurės</v>
      </c>
    </row>
    <row r="60" spans="1:13" x14ac:dyDescent="0.3">
      <c r="A60" s="54">
        <v>44042</v>
      </c>
      <c r="B60">
        <v>45477302</v>
      </c>
      <c r="C60" s="28" t="s">
        <v>240</v>
      </c>
      <c r="D60" s="28" t="s">
        <v>240</v>
      </c>
      <c r="E60" s="42" t="s">
        <v>6</v>
      </c>
      <c r="F60" s="43">
        <v>11</v>
      </c>
      <c r="G60" s="43">
        <v>11.5</v>
      </c>
      <c r="H60" s="43">
        <f>VLOOKUP(D60,'Įkainiai '!$A$3:$B$10,2,FALSE)-G60</f>
        <v>13.77</v>
      </c>
      <c r="I60" s="43">
        <f>VLOOKUP(C60,'Įkainiai '!$E$3:$F$10,2,FALSE)-F60</f>
        <v>12.670000000000002</v>
      </c>
      <c r="J60" s="28">
        <f t="shared" si="0"/>
        <v>-1.0999999999999979</v>
      </c>
      <c r="K60" s="28" t="str">
        <f t="shared" si="1"/>
        <v>Rerate</v>
      </c>
      <c r="L60" s="28" t="str">
        <f>IFERROR(VLOOKUP(E60,'2 ataskaita'!$B$1:$E$64,3,FALSE),"-")</f>
        <v>TELEMARKETING</v>
      </c>
      <c r="M60" s="28">
        <f>IFERROR(VLOOKUP(E60,'2 ataskaita'!$B$1:$E$64,4,FALSE),"-")</f>
        <v>0</v>
      </c>
    </row>
    <row r="61" spans="1:13" x14ac:dyDescent="0.3">
      <c r="A61" s="55">
        <v>44024.412499999999</v>
      </c>
      <c r="B61">
        <v>45856230</v>
      </c>
      <c r="C61" s="32" t="s">
        <v>242</v>
      </c>
      <c r="D61" s="32" t="s">
        <v>240</v>
      </c>
      <c r="E61" s="44" t="s">
        <v>207</v>
      </c>
      <c r="F61" s="45">
        <v>3.6</v>
      </c>
      <c r="G61" s="45">
        <v>0</v>
      </c>
      <c r="H61" s="43">
        <f>VLOOKUP(D61,'Įkainiai '!$A$3:$B$10,2,FALSE)-G61</f>
        <v>25.27</v>
      </c>
      <c r="I61" s="43">
        <f>VLOOKUP(C61,'Įkainiai '!$E$3:$F$10,2,FALSE)-F61</f>
        <v>16.07</v>
      </c>
      <c r="J61" s="28">
        <f t="shared" si="0"/>
        <v>-9.1999999999999993</v>
      </c>
      <c r="K61" s="32" t="str">
        <f t="shared" si="1"/>
        <v>Rerate</v>
      </c>
      <c r="L61" s="32" t="str">
        <f>IFERROR(VLOOKUP(E61,'2 ataskaita'!$B$1:$E$64,3,FALSE),"-")</f>
        <v>OUTLET</v>
      </c>
      <c r="M61" s="32" t="str">
        <f>IFERROR(VLOOKUP(E61,'2 ataskaita'!$B$1:$E$64,4,FALSE),"-")</f>
        <v>Vilnius</v>
      </c>
    </row>
    <row r="62" spans="1:13" x14ac:dyDescent="0.3">
      <c r="A62" s="54">
        <v>44034.472222222219</v>
      </c>
      <c r="B62">
        <v>4793796</v>
      </c>
      <c r="C62" s="28" t="s">
        <v>244</v>
      </c>
      <c r="D62" s="28" t="s">
        <v>240</v>
      </c>
      <c r="E62" s="42" t="s">
        <v>23</v>
      </c>
      <c r="F62" s="43">
        <v>13.5</v>
      </c>
      <c r="G62" s="43">
        <v>11.5</v>
      </c>
      <c r="H62" s="43">
        <f>VLOOKUP(D62,'Įkainiai '!$A$3:$B$10,2,FALSE)-G62</f>
        <v>13.77</v>
      </c>
      <c r="I62" s="43">
        <f>VLOOKUP(C62,'Įkainiai '!$E$3:$F$10,2,FALSE)-F62</f>
        <v>14.170000000000002</v>
      </c>
      <c r="J62" s="28">
        <f t="shared" si="0"/>
        <v>0.40000000000000213</v>
      </c>
      <c r="K62" s="28" t="str">
        <f t="shared" si="1"/>
        <v>Upsell</v>
      </c>
      <c r="L62" s="28" t="str">
        <f>IFERROR(VLOOKUP(E62,'2 ataskaita'!$B$1:$E$64,3,FALSE),"-")</f>
        <v>CUSTOMER CARE</v>
      </c>
      <c r="M62" s="28">
        <f>IFERROR(VLOOKUP(E62,'2 ataskaita'!$B$1:$E$64,4,FALSE),"-")</f>
        <v>0</v>
      </c>
    </row>
    <row r="63" spans="1:13" x14ac:dyDescent="0.3">
      <c r="A63" s="55">
        <v>44022.521527777775</v>
      </c>
      <c r="B63">
        <v>43339065</v>
      </c>
      <c r="C63" s="32" t="s">
        <v>240</v>
      </c>
      <c r="D63" s="32" t="s">
        <v>243</v>
      </c>
      <c r="E63" s="44" t="s">
        <v>14</v>
      </c>
      <c r="F63" s="45">
        <v>11</v>
      </c>
      <c r="G63" s="45">
        <v>3.6</v>
      </c>
      <c r="H63" s="43">
        <f>VLOOKUP(D63,'Įkainiai '!$A$3:$B$10,2,FALSE)-G63</f>
        <v>14.67</v>
      </c>
      <c r="I63" s="43">
        <f>VLOOKUP(C63,'Įkainiai '!$E$3:$F$10,2,FALSE)-F63</f>
        <v>12.670000000000002</v>
      </c>
      <c r="J63" s="28">
        <f t="shared" si="0"/>
        <v>-1.9999999999999982</v>
      </c>
      <c r="K63" s="32" t="str">
        <f t="shared" si="1"/>
        <v>Rerate</v>
      </c>
      <c r="L63" s="32" t="str">
        <f>IFERROR(VLOOKUP(E63,'2 ataskaita'!$B$1:$E$64,3,FALSE),"-")</f>
        <v>CUSTOMER CARE</v>
      </c>
      <c r="M63" s="32">
        <f>IFERROR(VLOOKUP(E63,'2 ataskaita'!$B$1:$E$64,4,FALSE),"-")</f>
        <v>0</v>
      </c>
    </row>
    <row r="64" spans="1:13" x14ac:dyDescent="0.3">
      <c r="A64" s="54">
        <v>44038.617361111108</v>
      </c>
      <c r="B64">
        <v>45915728</v>
      </c>
      <c r="C64" s="28" t="s">
        <v>240</v>
      </c>
      <c r="D64" s="28" t="s">
        <v>245</v>
      </c>
      <c r="E64" s="42" t="s">
        <v>208</v>
      </c>
      <c r="F64" s="43">
        <v>11</v>
      </c>
      <c r="G64" s="43">
        <v>3.6</v>
      </c>
      <c r="H64" s="43">
        <f>VLOOKUP(D64,'Įkainiai '!$A$3:$B$10,2,FALSE)-G64</f>
        <v>10.67</v>
      </c>
      <c r="I64" s="43">
        <f>VLOOKUP(C64,'Įkainiai '!$E$3:$F$10,2,FALSE)-F64</f>
        <v>12.670000000000002</v>
      </c>
      <c r="J64" s="28">
        <f t="shared" si="0"/>
        <v>2.0000000000000018</v>
      </c>
      <c r="K64" s="28" t="str">
        <f t="shared" si="1"/>
        <v>Upsell</v>
      </c>
      <c r="L64" s="28" t="str">
        <f>IFERROR(VLOOKUP(E64,'2 ataskaita'!$B$1:$E$64,3,FALSE),"-")</f>
        <v>OUTLET</v>
      </c>
      <c r="M64" s="28" t="str">
        <f>IFERROR(VLOOKUP(E64,'2 ataskaita'!$B$1:$E$64,4,FALSE),"-")</f>
        <v>Vakarų</v>
      </c>
    </row>
    <row r="65" spans="1:13" x14ac:dyDescent="0.3">
      <c r="A65" s="55">
        <v>44023.406944444447</v>
      </c>
      <c r="B65">
        <v>45555724</v>
      </c>
      <c r="C65" s="32" t="s">
        <v>245</v>
      </c>
      <c r="D65" s="32" t="s">
        <v>244</v>
      </c>
      <c r="E65" s="44" t="s">
        <v>22</v>
      </c>
      <c r="F65" s="45">
        <v>3.6</v>
      </c>
      <c r="G65" s="45">
        <v>12.5</v>
      </c>
      <c r="H65" s="43">
        <f>VLOOKUP(D65,'Įkainiai '!$A$3:$B$10,2,FALSE)-G65</f>
        <v>18.77</v>
      </c>
      <c r="I65" s="43">
        <f>VLOOKUP(C65,'Įkainiai '!$E$3:$F$10,2,FALSE)-F65</f>
        <v>8.07</v>
      </c>
      <c r="J65" s="28">
        <f t="shared" si="0"/>
        <v>-10.7</v>
      </c>
      <c r="K65" s="32" t="str">
        <f t="shared" si="1"/>
        <v>Rerate</v>
      </c>
      <c r="L65" s="32" t="str">
        <f>IFERROR(VLOOKUP(E65,'2 ataskaita'!$B$1:$E$64,3,FALSE),"-")</f>
        <v>CUSTOMER CARE</v>
      </c>
      <c r="M65" s="32">
        <f>IFERROR(VLOOKUP(E65,'2 ataskaita'!$B$1:$E$64,4,FALSE),"-")</f>
        <v>0</v>
      </c>
    </row>
    <row r="66" spans="1:13" x14ac:dyDescent="0.3">
      <c r="A66" s="54">
        <v>44042</v>
      </c>
      <c r="B66">
        <v>33598210</v>
      </c>
      <c r="C66" s="28" t="s">
        <v>242</v>
      </c>
      <c r="D66" s="28" t="s">
        <v>242</v>
      </c>
      <c r="E66" s="42" t="s">
        <v>35</v>
      </c>
      <c r="F66" s="43">
        <v>11</v>
      </c>
      <c r="G66" s="43">
        <v>0</v>
      </c>
      <c r="H66" s="43">
        <f>VLOOKUP(D66,'Įkainiai '!$A$3:$B$10,2,FALSE)-G66</f>
        <v>21.27</v>
      </c>
      <c r="I66" s="43">
        <f>VLOOKUP(C66,'Įkainiai '!$E$3:$F$10,2,FALSE)-F66</f>
        <v>8.6700000000000017</v>
      </c>
      <c r="J66" s="28">
        <f t="shared" si="0"/>
        <v>-12.599999999999998</v>
      </c>
      <c r="K66" s="28" t="str">
        <f t="shared" si="1"/>
        <v>Rerate</v>
      </c>
      <c r="L66" s="28" t="str">
        <f>IFERROR(VLOOKUP(E66,'2 ataskaita'!$B$1:$E$64,3,FALSE),"-")</f>
        <v>CUSTOMER CARE</v>
      </c>
      <c r="M66" s="28">
        <f>IFERROR(VLOOKUP(E66,'2 ataskaita'!$B$1:$E$64,4,FALSE),"-")</f>
        <v>0</v>
      </c>
    </row>
    <row r="67" spans="1:13" x14ac:dyDescent="0.3">
      <c r="A67" s="55">
        <v>44032.522916666669</v>
      </c>
      <c r="B67">
        <v>45641991</v>
      </c>
      <c r="C67" s="32" t="s">
        <v>242</v>
      </c>
      <c r="D67" s="32" t="s">
        <v>245</v>
      </c>
      <c r="E67" s="44" t="s">
        <v>209</v>
      </c>
      <c r="F67" s="45">
        <v>14.5</v>
      </c>
      <c r="G67" s="45">
        <v>3.6</v>
      </c>
      <c r="H67" s="43">
        <f>VLOOKUP(D67,'Įkainiai '!$A$3:$B$10,2,FALSE)-G67</f>
        <v>10.67</v>
      </c>
      <c r="I67" s="43">
        <f>VLOOKUP(C67,'Įkainiai '!$E$3:$F$10,2,FALSE)-F67</f>
        <v>5.1700000000000017</v>
      </c>
      <c r="J67" s="28">
        <f t="shared" ref="J67:J130" si="2">I67-H67</f>
        <v>-5.4999999999999982</v>
      </c>
      <c r="K67" s="32" t="str">
        <f t="shared" ref="K67:K130" si="3">IF(J67&gt;0,"Upsell",IF(J67&lt;0,"Rerate","Kaina nepakito"))</f>
        <v>Rerate</v>
      </c>
      <c r="L67" s="32" t="str">
        <f>IFERROR(VLOOKUP(E67,'2 ataskaita'!$B$1:$E$64,3,FALSE),"-")</f>
        <v>OUTLET</v>
      </c>
      <c r="M67" s="32" t="str">
        <f>IFERROR(VLOOKUP(E67,'2 ataskaita'!$B$1:$E$64,4,FALSE),"-")</f>
        <v>Kaunas</v>
      </c>
    </row>
    <row r="68" spans="1:13" x14ac:dyDescent="0.3">
      <c r="A68" s="54">
        <v>44015.708333333336</v>
      </c>
      <c r="B68">
        <v>36885600</v>
      </c>
      <c r="C68" s="28" t="s">
        <v>246</v>
      </c>
      <c r="D68" s="28" t="s">
        <v>244</v>
      </c>
      <c r="E68" s="42" t="s">
        <v>210</v>
      </c>
      <c r="F68" s="43">
        <v>10.5</v>
      </c>
      <c r="G68" s="43">
        <v>9.5</v>
      </c>
      <c r="H68" s="43">
        <f>VLOOKUP(D68,'Įkainiai '!$A$3:$B$10,2,FALSE)-G68</f>
        <v>21.77</v>
      </c>
      <c r="I68" s="43">
        <f>VLOOKUP(C68,'Įkainiai '!$E$3:$F$10,2,FALSE)-F68</f>
        <v>19.170000000000002</v>
      </c>
      <c r="J68" s="28">
        <f t="shared" si="2"/>
        <v>-2.5999999999999979</v>
      </c>
      <c r="K68" s="28" t="str">
        <f t="shared" si="3"/>
        <v>Rerate</v>
      </c>
      <c r="L68" s="28" t="str">
        <f>IFERROR(VLOOKUP(E68,'2 ataskaita'!$B$1:$E$64,3,FALSE),"-")</f>
        <v>OUTLET</v>
      </c>
      <c r="M68" s="28" t="str">
        <f>IFERROR(VLOOKUP(E68,'2 ataskaita'!$B$1:$E$64,4,FALSE),"-")</f>
        <v>Pietų</v>
      </c>
    </row>
    <row r="69" spans="1:13" x14ac:dyDescent="0.3">
      <c r="A69" s="55">
        <v>44035.585416666669</v>
      </c>
      <c r="B69">
        <v>45782227</v>
      </c>
      <c r="C69" s="32" t="s">
        <v>240</v>
      </c>
      <c r="D69" s="32" t="s">
        <v>245</v>
      </c>
      <c r="E69" s="44" t="s">
        <v>22</v>
      </c>
      <c r="F69" s="45">
        <v>10</v>
      </c>
      <c r="G69" s="45">
        <v>3.6</v>
      </c>
      <c r="H69" s="43">
        <f>VLOOKUP(D69,'Įkainiai '!$A$3:$B$10,2,FALSE)-G69</f>
        <v>10.67</v>
      </c>
      <c r="I69" s="43">
        <f>VLOOKUP(C69,'Įkainiai '!$E$3:$F$10,2,FALSE)-F69</f>
        <v>13.670000000000002</v>
      </c>
      <c r="J69" s="28">
        <f t="shared" si="2"/>
        <v>3.0000000000000018</v>
      </c>
      <c r="K69" s="32" t="str">
        <f t="shared" si="3"/>
        <v>Upsell</v>
      </c>
      <c r="L69" s="32" t="str">
        <f>IFERROR(VLOOKUP(E69,'2 ataskaita'!$B$1:$E$64,3,FALSE),"-")</f>
        <v>CUSTOMER CARE</v>
      </c>
      <c r="M69" s="32">
        <f>IFERROR(VLOOKUP(E69,'2 ataskaita'!$B$1:$E$64,4,FALSE),"-")</f>
        <v>0</v>
      </c>
    </row>
    <row r="70" spans="1:13" x14ac:dyDescent="0.3">
      <c r="A70" s="54">
        <v>44030.574305555558</v>
      </c>
      <c r="B70">
        <v>39934371</v>
      </c>
      <c r="C70" s="28" t="s">
        <v>241</v>
      </c>
      <c r="D70" s="28" t="s">
        <v>245</v>
      </c>
      <c r="E70" s="42" t="s">
        <v>199</v>
      </c>
      <c r="F70" s="43">
        <v>23.5</v>
      </c>
      <c r="G70" s="43">
        <v>3.6</v>
      </c>
      <c r="H70" s="43">
        <f>VLOOKUP(D70,'Įkainiai '!$A$3:$B$10,2,FALSE)-G70</f>
        <v>10.67</v>
      </c>
      <c r="I70" s="43">
        <f>VLOOKUP(C70,'Įkainiai '!$E$3:$F$10,2,FALSE)-F70</f>
        <v>8.1700000000000017</v>
      </c>
      <c r="J70" s="28">
        <f t="shared" si="2"/>
        <v>-2.4999999999999982</v>
      </c>
      <c r="K70" s="28" t="str">
        <f t="shared" si="3"/>
        <v>Rerate</v>
      </c>
      <c r="L70" s="28" t="str">
        <f>IFERROR(VLOOKUP(E70,'2 ataskaita'!$B$1:$E$64,3,FALSE),"-")</f>
        <v>OUTLET</v>
      </c>
      <c r="M70" s="28" t="str">
        <f>IFERROR(VLOOKUP(E70,'2 ataskaita'!$B$1:$E$64,4,FALSE),"-")</f>
        <v>Kaunas</v>
      </c>
    </row>
    <row r="71" spans="1:13" x14ac:dyDescent="0.3">
      <c r="A71" s="55">
        <v>44042</v>
      </c>
      <c r="B71">
        <v>22988443</v>
      </c>
      <c r="C71" s="32" t="s">
        <v>242</v>
      </c>
      <c r="D71" s="32" t="s">
        <v>242</v>
      </c>
      <c r="E71" s="44" t="s">
        <v>209</v>
      </c>
      <c r="F71" s="49">
        <v>11.51</v>
      </c>
      <c r="G71" s="45">
        <v>11.5</v>
      </c>
      <c r="H71" s="43">
        <f>VLOOKUP(D71,'Įkainiai '!$A$3:$B$10,2,FALSE)-G71</f>
        <v>9.77</v>
      </c>
      <c r="I71" s="43">
        <f>VLOOKUP(C71,'Įkainiai '!$E$3:$F$10,2,FALSE)-F71</f>
        <v>8.1600000000000019</v>
      </c>
      <c r="J71" s="28">
        <f t="shared" si="2"/>
        <v>-1.6099999999999977</v>
      </c>
      <c r="K71" s="32" t="str">
        <f t="shared" si="3"/>
        <v>Rerate</v>
      </c>
      <c r="L71" s="32" t="str">
        <f>IFERROR(VLOOKUP(E71,'2 ataskaita'!$B$1:$E$64,3,FALSE),"-")</f>
        <v>OUTLET</v>
      </c>
      <c r="M71" s="32" t="str">
        <f>IFERROR(VLOOKUP(E71,'2 ataskaita'!$B$1:$E$64,4,FALSE),"-")</f>
        <v>Kaunas</v>
      </c>
    </row>
    <row r="72" spans="1:13" x14ac:dyDescent="0.3">
      <c r="A72" s="54">
        <v>44028.75</v>
      </c>
      <c r="B72">
        <v>38576977</v>
      </c>
      <c r="C72" s="28" t="s">
        <v>241</v>
      </c>
      <c r="D72" s="28" t="s">
        <v>246</v>
      </c>
      <c r="E72" s="42" t="s">
        <v>200</v>
      </c>
      <c r="F72" s="43">
        <v>8.5</v>
      </c>
      <c r="G72" s="43">
        <v>12.5</v>
      </c>
      <c r="H72" s="43">
        <f>VLOOKUP(D72,'Įkainiai '!$A$3:$B$10,2,FALSE)-G72</f>
        <v>18.77</v>
      </c>
      <c r="I72" s="43">
        <f>VLOOKUP(C72,'Įkainiai '!$E$3:$F$10,2,FALSE)-F72</f>
        <v>23.17</v>
      </c>
      <c r="J72" s="28">
        <f t="shared" si="2"/>
        <v>4.4000000000000021</v>
      </c>
      <c r="K72" s="28" t="str">
        <f t="shared" si="3"/>
        <v>Upsell</v>
      </c>
      <c r="L72" s="28" t="str">
        <f>IFERROR(VLOOKUP(E72,'2 ataskaita'!$B$1:$E$64,3,FALSE),"-")</f>
        <v>OUTLET</v>
      </c>
      <c r="M72" s="28" t="str">
        <f>IFERROR(VLOOKUP(E72,'2 ataskaita'!$B$1:$E$64,4,FALSE),"-")</f>
        <v>Šiaurės</v>
      </c>
    </row>
    <row r="73" spans="1:13" x14ac:dyDescent="0.3">
      <c r="A73" s="55">
        <v>44022.745833333334</v>
      </c>
      <c r="B73">
        <v>43339065</v>
      </c>
      <c r="C73" s="32" t="s">
        <v>240</v>
      </c>
      <c r="D73" s="32" t="s">
        <v>243</v>
      </c>
      <c r="E73" s="44" t="s">
        <v>14</v>
      </c>
      <c r="F73" s="45">
        <v>11</v>
      </c>
      <c r="G73" s="45">
        <v>3.6</v>
      </c>
      <c r="H73" s="43">
        <f>VLOOKUP(D73,'Įkainiai '!$A$3:$B$10,2,FALSE)-G73</f>
        <v>14.67</v>
      </c>
      <c r="I73" s="43">
        <f>VLOOKUP(C73,'Įkainiai '!$E$3:$F$10,2,FALSE)-F73</f>
        <v>12.670000000000002</v>
      </c>
      <c r="J73" s="28">
        <f t="shared" si="2"/>
        <v>-1.9999999999999982</v>
      </c>
      <c r="K73" s="32" t="str">
        <f t="shared" si="3"/>
        <v>Rerate</v>
      </c>
      <c r="L73" s="32" t="str">
        <f>IFERROR(VLOOKUP(E73,'2 ataskaita'!$B$1:$E$64,3,FALSE),"-")</f>
        <v>CUSTOMER CARE</v>
      </c>
      <c r="M73" s="32">
        <f>IFERROR(VLOOKUP(E73,'2 ataskaita'!$B$1:$E$64,4,FALSE),"-")</f>
        <v>0</v>
      </c>
    </row>
    <row r="74" spans="1:13" x14ac:dyDescent="0.3">
      <c r="A74" s="54">
        <v>44029.406944444447</v>
      </c>
      <c r="B74">
        <v>45915921</v>
      </c>
      <c r="C74" s="28" t="s">
        <v>240</v>
      </c>
      <c r="D74" s="28" t="s">
        <v>245</v>
      </c>
      <c r="E74" s="42" t="s">
        <v>199</v>
      </c>
      <c r="F74" s="43">
        <v>11</v>
      </c>
      <c r="G74" s="43">
        <v>3.6</v>
      </c>
      <c r="H74" s="43">
        <f>VLOOKUP(D74,'Įkainiai '!$A$3:$B$10,2,FALSE)-G74</f>
        <v>10.67</v>
      </c>
      <c r="I74" s="43">
        <f>VLOOKUP(C74,'Įkainiai '!$E$3:$F$10,2,FALSE)-F74</f>
        <v>12.670000000000002</v>
      </c>
      <c r="J74" s="28">
        <f t="shared" si="2"/>
        <v>2.0000000000000018</v>
      </c>
      <c r="K74" s="28" t="str">
        <f t="shared" si="3"/>
        <v>Upsell</v>
      </c>
      <c r="L74" s="28" t="str">
        <f>IFERROR(VLOOKUP(E74,'2 ataskaita'!$B$1:$E$64,3,FALSE),"-")</f>
        <v>OUTLET</v>
      </c>
      <c r="M74" s="28" t="str">
        <f>IFERROR(VLOOKUP(E74,'2 ataskaita'!$B$1:$E$64,4,FALSE),"-")</f>
        <v>Kaunas</v>
      </c>
    </row>
    <row r="75" spans="1:13" x14ac:dyDescent="0.3">
      <c r="A75" s="55">
        <v>44021.430555555555</v>
      </c>
      <c r="B75">
        <v>45623490</v>
      </c>
      <c r="C75" s="32" t="s">
        <v>244</v>
      </c>
      <c r="D75" s="32" t="s">
        <v>240</v>
      </c>
      <c r="E75" s="44" t="s">
        <v>23</v>
      </c>
      <c r="F75" s="45">
        <v>13.5</v>
      </c>
      <c r="G75" s="45">
        <v>11.5</v>
      </c>
      <c r="H75" s="43">
        <f>VLOOKUP(D75,'Įkainiai '!$A$3:$B$10,2,FALSE)-G75</f>
        <v>13.77</v>
      </c>
      <c r="I75" s="43">
        <f>VLOOKUP(C75,'Įkainiai '!$E$3:$F$10,2,FALSE)-F75</f>
        <v>14.170000000000002</v>
      </c>
      <c r="J75" s="28">
        <f t="shared" si="2"/>
        <v>0.40000000000000213</v>
      </c>
      <c r="K75" s="32" t="str">
        <f t="shared" si="3"/>
        <v>Upsell</v>
      </c>
      <c r="L75" s="32" t="str">
        <f>IFERROR(VLOOKUP(E75,'2 ataskaita'!$B$1:$E$64,3,FALSE),"-")</f>
        <v>CUSTOMER CARE</v>
      </c>
      <c r="M75" s="32">
        <f>IFERROR(VLOOKUP(E75,'2 ataskaita'!$B$1:$E$64,4,FALSE),"-")</f>
        <v>0</v>
      </c>
    </row>
    <row r="76" spans="1:13" x14ac:dyDescent="0.3">
      <c r="A76" s="54">
        <v>44015.501388888886</v>
      </c>
      <c r="B76">
        <v>17924586</v>
      </c>
      <c r="C76" s="28" t="s">
        <v>243</v>
      </c>
      <c r="D76" s="28" t="s">
        <v>242</v>
      </c>
      <c r="E76" s="42" t="s">
        <v>192</v>
      </c>
      <c r="F76" s="43">
        <v>8.5</v>
      </c>
      <c r="G76" s="43">
        <v>10.5</v>
      </c>
      <c r="H76" s="43">
        <f>VLOOKUP(D76,'Įkainiai '!$A$3:$B$10,2,FALSE)-G76</f>
        <v>10.77</v>
      </c>
      <c r="I76" s="43">
        <f>VLOOKUP(C76,'Įkainiai '!$E$3:$F$10,2,FALSE)-F76</f>
        <v>7.17</v>
      </c>
      <c r="J76" s="28">
        <f t="shared" si="2"/>
        <v>-3.5999999999999996</v>
      </c>
      <c r="K76" s="28" t="str">
        <f t="shared" si="3"/>
        <v>Rerate</v>
      </c>
      <c r="L76" s="28" t="str">
        <f>IFERROR(VLOOKUP(E76,'2 ataskaita'!$B$1:$E$64,3,FALSE),"-")</f>
        <v>OUTLET</v>
      </c>
      <c r="M76" s="28" t="str">
        <f>IFERROR(VLOOKUP(E76,'2 ataskaita'!$B$1:$E$64,4,FALSE),"-")</f>
        <v>Vakarų</v>
      </c>
    </row>
    <row r="77" spans="1:13" x14ac:dyDescent="0.3">
      <c r="A77" s="55">
        <v>44013</v>
      </c>
      <c r="B77">
        <v>45830438</v>
      </c>
      <c r="C77" s="32" t="s">
        <v>240</v>
      </c>
      <c r="D77" s="32" t="s">
        <v>240</v>
      </c>
      <c r="E77" s="44" t="s">
        <v>85</v>
      </c>
      <c r="F77" s="45">
        <v>14.01</v>
      </c>
      <c r="G77" s="45">
        <v>0</v>
      </c>
      <c r="H77" s="43">
        <f>VLOOKUP(D77,'Įkainiai '!$A$3:$B$10,2,FALSE)-G77</f>
        <v>25.27</v>
      </c>
      <c r="I77" s="43">
        <f>VLOOKUP(C77,'Įkainiai '!$E$3:$F$10,2,FALSE)-F77</f>
        <v>9.6600000000000019</v>
      </c>
      <c r="J77" s="28">
        <f t="shared" si="2"/>
        <v>-15.609999999999998</v>
      </c>
      <c r="K77" s="32" t="str">
        <f t="shared" si="3"/>
        <v>Rerate</v>
      </c>
      <c r="L77" s="32" t="str">
        <f>IFERROR(VLOOKUP(E77,'2 ataskaita'!$B$1:$E$64,3,FALSE),"-")</f>
        <v>OTHER</v>
      </c>
      <c r="M77" s="32">
        <f>IFERROR(VLOOKUP(E77,'2 ataskaita'!$B$1:$E$64,4,FALSE),"-")</f>
        <v>0</v>
      </c>
    </row>
    <row r="78" spans="1:13" x14ac:dyDescent="0.3">
      <c r="A78" s="54">
        <v>44023.491666666669</v>
      </c>
      <c r="B78">
        <v>4561557</v>
      </c>
      <c r="C78" s="28" t="s">
        <v>240</v>
      </c>
      <c r="D78" s="28" t="s">
        <v>245</v>
      </c>
      <c r="E78" s="42" t="s">
        <v>211</v>
      </c>
      <c r="F78" s="43">
        <v>11</v>
      </c>
      <c r="G78" s="43">
        <v>3.6</v>
      </c>
      <c r="H78" s="43">
        <f>VLOOKUP(D78,'Įkainiai '!$A$3:$B$10,2,FALSE)-G78</f>
        <v>10.67</v>
      </c>
      <c r="I78" s="43">
        <f>VLOOKUP(C78,'Įkainiai '!$E$3:$F$10,2,FALSE)-F78</f>
        <v>12.670000000000002</v>
      </c>
      <c r="J78" s="28">
        <f t="shared" si="2"/>
        <v>2.0000000000000018</v>
      </c>
      <c r="K78" s="28" t="str">
        <f t="shared" si="3"/>
        <v>Upsell</v>
      </c>
      <c r="L78" s="28" t="str">
        <f>IFERROR(VLOOKUP(E78,'2 ataskaita'!$B$1:$E$64,3,FALSE),"-")</f>
        <v>OUTLET</v>
      </c>
      <c r="M78" s="28" t="str">
        <f>IFERROR(VLOOKUP(E78,'2 ataskaita'!$B$1:$E$64,4,FALSE),"-")</f>
        <v>Kaunas</v>
      </c>
    </row>
    <row r="79" spans="1:13" x14ac:dyDescent="0.3">
      <c r="A79" s="55">
        <v>44013.415277777778</v>
      </c>
      <c r="B79">
        <v>40552999</v>
      </c>
      <c r="C79" s="32" t="s">
        <v>245</v>
      </c>
      <c r="D79" s="32" t="s">
        <v>242</v>
      </c>
      <c r="E79" s="44" t="s">
        <v>212</v>
      </c>
      <c r="F79" s="45">
        <v>5.51</v>
      </c>
      <c r="G79" s="45">
        <v>9.5</v>
      </c>
      <c r="H79" s="43">
        <f>VLOOKUP(D79,'Įkainiai '!$A$3:$B$10,2,FALSE)-G79</f>
        <v>11.77</v>
      </c>
      <c r="I79" s="43">
        <f>VLOOKUP(C79,'Įkainiai '!$E$3:$F$10,2,FALSE)-F79</f>
        <v>6.16</v>
      </c>
      <c r="J79" s="28">
        <f t="shared" si="2"/>
        <v>-5.6099999999999994</v>
      </c>
      <c r="K79" s="32" t="str">
        <f t="shared" si="3"/>
        <v>Rerate</v>
      </c>
      <c r="L79" s="32" t="str">
        <f>IFERROR(VLOOKUP(E79,'2 ataskaita'!$B$1:$E$64,3,FALSE),"-")</f>
        <v>OUTLET</v>
      </c>
      <c r="M79" s="32" t="str">
        <f>IFERROR(VLOOKUP(E79,'2 ataskaita'!$B$1:$E$64,4,FALSE),"-")</f>
        <v>Pietų</v>
      </c>
    </row>
    <row r="80" spans="1:13" x14ac:dyDescent="0.3">
      <c r="A80" s="54">
        <v>44018.489583333336</v>
      </c>
      <c r="B80">
        <v>45853760</v>
      </c>
      <c r="C80" s="28" t="s">
        <v>243</v>
      </c>
      <c r="D80" s="28" t="s">
        <v>245</v>
      </c>
      <c r="E80" s="42" t="s">
        <v>199</v>
      </c>
      <c r="F80" s="43">
        <v>7.5</v>
      </c>
      <c r="G80" s="43">
        <v>3.6</v>
      </c>
      <c r="H80" s="43">
        <f>VLOOKUP(D80,'Įkainiai '!$A$3:$B$10,2,FALSE)-G80</f>
        <v>10.67</v>
      </c>
      <c r="I80" s="43">
        <f>VLOOKUP(C80,'Įkainiai '!$E$3:$F$10,2,FALSE)-F80</f>
        <v>8.17</v>
      </c>
      <c r="J80" s="28">
        <f t="shared" si="2"/>
        <v>-2.5</v>
      </c>
      <c r="K80" s="28" t="str">
        <f t="shared" si="3"/>
        <v>Rerate</v>
      </c>
      <c r="L80" s="28" t="str">
        <f>IFERROR(VLOOKUP(E80,'2 ataskaita'!$B$1:$E$64,3,FALSE),"-")</f>
        <v>OUTLET</v>
      </c>
      <c r="M80" s="28" t="str">
        <f>IFERROR(VLOOKUP(E80,'2 ataskaita'!$B$1:$E$64,4,FALSE),"-")</f>
        <v>Kaunas</v>
      </c>
    </row>
    <row r="81" spans="1:13" x14ac:dyDescent="0.3">
      <c r="A81" s="55">
        <v>44032.718055555553</v>
      </c>
      <c r="B81">
        <v>45557204</v>
      </c>
      <c r="C81" s="32" t="s">
        <v>243</v>
      </c>
      <c r="D81" s="32" t="s">
        <v>245</v>
      </c>
      <c r="E81" s="44" t="s">
        <v>199</v>
      </c>
      <c r="F81" s="45">
        <v>8.51</v>
      </c>
      <c r="G81" s="45">
        <v>3.6</v>
      </c>
      <c r="H81" s="43">
        <f>VLOOKUP(D81,'Įkainiai '!$A$3:$B$10,2,FALSE)-G81</f>
        <v>10.67</v>
      </c>
      <c r="I81" s="43">
        <f>VLOOKUP(C81,'Įkainiai '!$E$3:$F$10,2,FALSE)-F81</f>
        <v>7.16</v>
      </c>
      <c r="J81" s="28">
        <f t="shared" si="2"/>
        <v>-3.51</v>
      </c>
      <c r="K81" s="32" t="str">
        <f t="shared" si="3"/>
        <v>Rerate</v>
      </c>
      <c r="L81" s="32" t="str">
        <f>IFERROR(VLOOKUP(E81,'2 ataskaita'!$B$1:$E$64,3,FALSE),"-")</f>
        <v>OUTLET</v>
      </c>
      <c r="M81" s="32" t="str">
        <f>IFERROR(VLOOKUP(E81,'2 ataskaita'!$B$1:$E$64,4,FALSE),"-")</f>
        <v>Kaunas</v>
      </c>
    </row>
    <row r="82" spans="1:13" x14ac:dyDescent="0.3">
      <c r="A82" s="54">
        <v>44032.720138888886</v>
      </c>
      <c r="B82">
        <v>45899973</v>
      </c>
      <c r="C82" s="28" t="s">
        <v>245</v>
      </c>
      <c r="D82" s="28" t="s">
        <v>245</v>
      </c>
      <c r="E82" s="42" t="s">
        <v>192</v>
      </c>
      <c r="F82" s="43">
        <v>7.6</v>
      </c>
      <c r="G82" s="43">
        <v>3.6</v>
      </c>
      <c r="H82" s="43">
        <f>VLOOKUP(D82,'Įkainiai '!$A$3:$B$10,2,FALSE)-G82</f>
        <v>10.67</v>
      </c>
      <c r="I82" s="43">
        <f>VLOOKUP(C82,'Įkainiai '!$E$3:$F$10,2,FALSE)-F82</f>
        <v>4.07</v>
      </c>
      <c r="J82" s="28">
        <f t="shared" si="2"/>
        <v>-6.6</v>
      </c>
      <c r="K82" s="28" t="str">
        <f t="shared" si="3"/>
        <v>Rerate</v>
      </c>
      <c r="L82" s="28" t="str">
        <f>IFERROR(VLOOKUP(E82,'2 ataskaita'!$B$1:$E$64,3,FALSE),"-")</f>
        <v>OUTLET</v>
      </c>
      <c r="M82" s="28" t="str">
        <f>IFERROR(VLOOKUP(E82,'2 ataskaita'!$B$1:$E$64,4,FALSE),"-")</f>
        <v>Vakarų</v>
      </c>
    </row>
    <row r="83" spans="1:13" x14ac:dyDescent="0.3">
      <c r="A83" s="55">
        <v>44034.511111111111</v>
      </c>
      <c r="B83">
        <v>38073353</v>
      </c>
      <c r="C83" s="32" t="s">
        <v>240</v>
      </c>
      <c r="D83" s="32" t="s">
        <v>242</v>
      </c>
      <c r="E83" s="44" t="s">
        <v>22</v>
      </c>
      <c r="F83" s="45">
        <v>12</v>
      </c>
      <c r="G83" s="45">
        <v>10.5</v>
      </c>
      <c r="H83" s="43">
        <f>VLOOKUP(D83,'Įkainiai '!$A$3:$B$10,2,FALSE)-G83</f>
        <v>10.77</v>
      </c>
      <c r="I83" s="43">
        <f>VLOOKUP(C83,'Įkainiai '!$E$3:$F$10,2,FALSE)-F83</f>
        <v>11.670000000000002</v>
      </c>
      <c r="J83" s="28">
        <f t="shared" si="2"/>
        <v>0.90000000000000213</v>
      </c>
      <c r="K83" s="32" t="str">
        <f t="shared" si="3"/>
        <v>Upsell</v>
      </c>
      <c r="L83" s="32" t="str">
        <f>IFERROR(VLOOKUP(E83,'2 ataskaita'!$B$1:$E$64,3,FALSE),"-")</f>
        <v>CUSTOMER CARE</v>
      </c>
      <c r="M83" s="32">
        <f>IFERROR(VLOOKUP(E83,'2 ataskaita'!$B$1:$E$64,4,FALSE),"-")</f>
        <v>0</v>
      </c>
    </row>
    <row r="84" spans="1:13" x14ac:dyDescent="0.3">
      <c r="A84" s="54">
        <v>44036.683333333334</v>
      </c>
      <c r="B84">
        <v>26329167</v>
      </c>
      <c r="C84" s="28" t="s">
        <v>245</v>
      </c>
      <c r="D84" s="28" t="s">
        <v>241</v>
      </c>
      <c r="E84" s="42" t="s">
        <v>14</v>
      </c>
      <c r="F84" s="43">
        <v>3.6</v>
      </c>
      <c r="G84" s="43" t="s">
        <v>41</v>
      </c>
      <c r="H84" s="43">
        <f>VLOOKUP(D84,'Įkainiai '!$A$3:$B$10,2,FALSE)-G84</f>
        <v>26.270000000000003</v>
      </c>
      <c r="I84" s="43">
        <f>VLOOKUP(C84,'Įkainiai '!$E$3:$F$10,2,FALSE)-F84</f>
        <v>8.07</v>
      </c>
      <c r="J84" s="28">
        <f t="shared" si="2"/>
        <v>-18.200000000000003</v>
      </c>
      <c r="K84" s="28" t="str">
        <f t="shared" si="3"/>
        <v>Rerate</v>
      </c>
      <c r="L84" s="28" t="str">
        <f>IFERROR(VLOOKUP(E84,'2 ataskaita'!$B$1:$E$64,3,FALSE),"-")</f>
        <v>CUSTOMER CARE</v>
      </c>
      <c r="M84" s="28">
        <f>IFERROR(VLOOKUP(E84,'2 ataskaita'!$B$1:$E$64,4,FALSE),"-")</f>
        <v>0</v>
      </c>
    </row>
    <row r="85" spans="1:13" x14ac:dyDescent="0.3">
      <c r="A85" s="55">
        <v>44014.75</v>
      </c>
      <c r="B85">
        <v>45814316</v>
      </c>
      <c r="C85" s="32" t="s">
        <v>244</v>
      </c>
      <c r="D85" s="32" t="s">
        <v>240</v>
      </c>
      <c r="E85" s="44" t="s">
        <v>22</v>
      </c>
      <c r="F85" s="45">
        <v>13</v>
      </c>
      <c r="G85" s="45">
        <v>11.5</v>
      </c>
      <c r="H85" s="43">
        <f>VLOOKUP(D85,'Įkainiai '!$A$3:$B$10,2,FALSE)-G85</f>
        <v>13.77</v>
      </c>
      <c r="I85" s="43">
        <f>VLOOKUP(C85,'Įkainiai '!$E$3:$F$10,2,FALSE)-F85</f>
        <v>14.670000000000002</v>
      </c>
      <c r="J85" s="28">
        <f t="shared" si="2"/>
        <v>0.90000000000000213</v>
      </c>
      <c r="K85" s="32" t="str">
        <f t="shared" si="3"/>
        <v>Upsell</v>
      </c>
      <c r="L85" s="32" t="str">
        <f>IFERROR(VLOOKUP(E85,'2 ataskaita'!$B$1:$E$64,3,FALSE),"-")</f>
        <v>CUSTOMER CARE</v>
      </c>
      <c r="M85" s="32">
        <f>IFERROR(VLOOKUP(E85,'2 ataskaita'!$B$1:$E$64,4,FALSE),"-")</f>
        <v>0</v>
      </c>
    </row>
    <row r="86" spans="1:13" x14ac:dyDescent="0.3">
      <c r="A86" s="54">
        <v>44035</v>
      </c>
      <c r="B86">
        <v>4608179</v>
      </c>
      <c r="C86" s="28" t="s">
        <v>241</v>
      </c>
      <c r="D86" s="28" t="s">
        <v>241</v>
      </c>
      <c r="E86" s="42" t="s">
        <v>13</v>
      </c>
      <c r="F86" s="43">
        <v>6</v>
      </c>
      <c r="G86" s="43" t="s">
        <v>41</v>
      </c>
      <c r="H86" s="43">
        <f>VLOOKUP(D86,'Įkainiai '!$A$3:$B$10,2,FALSE)-G86</f>
        <v>26.270000000000003</v>
      </c>
      <c r="I86" s="43">
        <f>VLOOKUP(C86,'Įkainiai '!$E$3:$F$10,2,FALSE)-F86</f>
        <v>25.67</v>
      </c>
      <c r="J86" s="28">
        <f t="shared" si="2"/>
        <v>-0.60000000000000142</v>
      </c>
      <c r="K86" s="28" t="str">
        <f t="shared" si="3"/>
        <v>Rerate</v>
      </c>
      <c r="L86" s="28" t="str">
        <f>IFERROR(VLOOKUP(E86,'2 ataskaita'!$B$1:$E$64,3,FALSE),"-")</f>
        <v>TELEMARKETING</v>
      </c>
      <c r="M86" s="28">
        <f>IFERROR(VLOOKUP(E86,'2 ataskaita'!$B$1:$E$64,4,FALSE),"-")</f>
        <v>0</v>
      </c>
    </row>
    <row r="87" spans="1:13" x14ac:dyDescent="0.3">
      <c r="A87" s="55">
        <v>44032.864583333336</v>
      </c>
      <c r="B87">
        <v>4665841</v>
      </c>
      <c r="C87" s="32" t="s">
        <v>246</v>
      </c>
      <c r="D87" s="32" t="s">
        <v>240</v>
      </c>
      <c r="E87" s="44" t="s">
        <v>200</v>
      </c>
      <c r="F87" s="45">
        <v>12</v>
      </c>
      <c r="G87" s="45">
        <v>9.5</v>
      </c>
      <c r="H87" s="43">
        <f>VLOOKUP(D87,'Įkainiai '!$A$3:$B$10,2,FALSE)-G87</f>
        <v>15.77</v>
      </c>
      <c r="I87" s="43">
        <f>VLOOKUP(C87,'Įkainiai '!$E$3:$F$10,2,FALSE)-F87</f>
        <v>17.670000000000002</v>
      </c>
      <c r="J87" s="28">
        <f t="shared" si="2"/>
        <v>1.9000000000000021</v>
      </c>
      <c r="K87" s="32" t="str">
        <f t="shared" si="3"/>
        <v>Upsell</v>
      </c>
      <c r="L87" s="32" t="str">
        <f>IFERROR(VLOOKUP(E87,'2 ataskaita'!$B$1:$E$64,3,FALSE),"-")</f>
        <v>OUTLET</v>
      </c>
      <c r="M87" s="32" t="str">
        <f>IFERROR(VLOOKUP(E87,'2 ataskaita'!$B$1:$E$64,4,FALSE),"-")</f>
        <v>Šiaurės</v>
      </c>
    </row>
    <row r="88" spans="1:13" x14ac:dyDescent="0.3">
      <c r="A88" s="54">
        <v>44017.503472222219</v>
      </c>
      <c r="B88">
        <v>8541116</v>
      </c>
      <c r="C88" s="28" t="s">
        <v>243</v>
      </c>
      <c r="D88" s="28" t="s">
        <v>245</v>
      </c>
      <c r="E88" s="42" t="s">
        <v>211</v>
      </c>
      <c r="F88" s="43">
        <v>8</v>
      </c>
      <c r="G88" s="43">
        <v>3.6</v>
      </c>
      <c r="H88" s="43">
        <f>VLOOKUP(D88,'Įkainiai '!$A$3:$B$10,2,FALSE)-G88</f>
        <v>10.67</v>
      </c>
      <c r="I88" s="43">
        <f>VLOOKUP(C88,'Įkainiai '!$E$3:$F$10,2,FALSE)-F88</f>
        <v>7.67</v>
      </c>
      <c r="J88" s="28">
        <f t="shared" si="2"/>
        <v>-3</v>
      </c>
      <c r="K88" s="28" t="str">
        <f t="shared" si="3"/>
        <v>Rerate</v>
      </c>
      <c r="L88" s="28" t="str">
        <f>IFERROR(VLOOKUP(E88,'2 ataskaita'!$B$1:$E$64,3,FALSE),"-")</f>
        <v>OUTLET</v>
      </c>
      <c r="M88" s="28" t="str">
        <f>IFERROR(VLOOKUP(E88,'2 ataskaita'!$B$1:$E$64,4,FALSE),"-")</f>
        <v>Kaunas</v>
      </c>
    </row>
    <row r="89" spans="1:13" x14ac:dyDescent="0.3">
      <c r="A89" s="55">
        <v>44017.40625</v>
      </c>
      <c r="B89">
        <v>37729544</v>
      </c>
      <c r="C89" s="32" t="s">
        <v>243</v>
      </c>
      <c r="D89" s="32" t="s">
        <v>245</v>
      </c>
      <c r="E89" s="44" t="s">
        <v>207</v>
      </c>
      <c r="F89" s="45">
        <v>8.51</v>
      </c>
      <c r="G89" s="45">
        <v>5.6</v>
      </c>
      <c r="H89" s="43">
        <f>VLOOKUP(D89,'Įkainiai '!$A$3:$B$10,2,FALSE)-G89</f>
        <v>8.67</v>
      </c>
      <c r="I89" s="43">
        <f>VLOOKUP(C89,'Įkainiai '!$E$3:$F$10,2,FALSE)-F89</f>
        <v>7.16</v>
      </c>
      <c r="J89" s="28">
        <f t="shared" si="2"/>
        <v>-1.5099999999999998</v>
      </c>
      <c r="K89" s="32" t="str">
        <f t="shared" si="3"/>
        <v>Rerate</v>
      </c>
      <c r="L89" s="32" t="str">
        <f>IFERROR(VLOOKUP(E89,'2 ataskaita'!$B$1:$E$64,3,FALSE),"-")</f>
        <v>OUTLET</v>
      </c>
      <c r="M89" s="32" t="str">
        <f>IFERROR(VLOOKUP(E89,'2 ataskaita'!$B$1:$E$64,4,FALSE),"-")</f>
        <v>Vilnius</v>
      </c>
    </row>
    <row r="90" spans="1:13" x14ac:dyDescent="0.3">
      <c r="A90" s="54">
        <v>44027.634722222225</v>
      </c>
      <c r="B90">
        <v>45360643</v>
      </c>
      <c r="C90" s="28" t="s">
        <v>240</v>
      </c>
      <c r="D90" s="28" t="s">
        <v>245</v>
      </c>
      <c r="E90" s="42" t="s">
        <v>14</v>
      </c>
      <c r="F90" s="43">
        <v>12</v>
      </c>
      <c r="G90" s="43">
        <v>3.6</v>
      </c>
      <c r="H90" s="43">
        <f>VLOOKUP(D90,'Įkainiai '!$A$3:$B$10,2,FALSE)-G90</f>
        <v>10.67</v>
      </c>
      <c r="I90" s="43">
        <f>VLOOKUP(C90,'Įkainiai '!$E$3:$F$10,2,FALSE)-F90</f>
        <v>11.670000000000002</v>
      </c>
      <c r="J90" s="28">
        <f t="shared" si="2"/>
        <v>1.0000000000000018</v>
      </c>
      <c r="K90" s="28" t="str">
        <f t="shared" si="3"/>
        <v>Upsell</v>
      </c>
      <c r="L90" s="28" t="str">
        <f>IFERROR(VLOOKUP(E90,'2 ataskaita'!$B$1:$E$64,3,FALSE),"-")</f>
        <v>CUSTOMER CARE</v>
      </c>
      <c r="M90" s="28">
        <f>IFERROR(VLOOKUP(E90,'2 ataskaita'!$B$1:$E$64,4,FALSE),"-")</f>
        <v>0</v>
      </c>
    </row>
    <row r="91" spans="1:13" x14ac:dyDescent="0.3">
      <c r="A91" s="55">
        <v>44037.52847222222</v>
      </c>
      <c r="B91">
        <v>42431658</v>
      </c>
      <c r="C91" s="32" t="s">
        <v>242</v>
      </c>
      <c r="D91" s="32" t="s">
        <v>241</v>
      </c>
      <c r="E91" s="44" t="s">
        <v>8</v>
      </c>
      <c r="F91" s="45">
        <v>11.51</v>
      </c>
      <c r="G91" s="45" t="s">
        <v>5</v>
      </c>
      <c r="H91" s="43">
        <f>VLOOKUP(D91,'Įkainiai '!$A$3:$B$10,2,FALSE)-G91</f>
        <v>21.270000000000003</v>
      </c>
      <c r="I91" s="43">
        <f>VLOOKUP(C91,'Įkainiai '!$E$3:$F$10,2,FALSE)-F91</f>
        <v>8.1600000000000019</v>
      </c>
      <c r="J91" s="28">
        <f t="shared" si="2"/>
        <v>-13.110000000000001</v>
      </c>
      <c r="K91" s="32" t="str">
        <f t="shared" si="3"/>
        <v>Rerate</v>
      </c>
      <c r="L91" s="32" t="str">
        <f>IFERROR(VLOOKUP(E91,'2 ataskaita'!$B$1:$E$64,3,FALSE),"-")</f>
        <v>TELEMARKETING</v>
      </c>
      <c r="M91" s="32">
        <f>IFERROR(VLOOKUP(E91,'2 ataskaita'!$B$1:$E$64,4,FALSE),"-")</f>
        <v>0</v>
      </c>
    </row>
    <row r="92" spans="1:13" x14ac:dyDescent="0.3">
      <c r="A92" s="54">
        <v>44013.713888888888</v>
      </c>
      <c r="B92">
        <v>45444083</v>
      </c>
      <c r="C92" s="28" t="s">
        <v>242</v>
      </c>
      <c r="D92" s="28" t="s">
        <v>245</v>
      </c>
      <c r="E92" s="42" t="s">
        <v>207</v>
      </c>
      <c r="F92" s="43">
        <v>8.5</v>
      </c>
      <c r="G92" s="43">
        <v>3.6</v>
      </c>
      <c r="H92" s="43">
        <f>VLOOKUP(D92,'Įkainiai '!$A$3:$B$10,2,FALSE)-G92</f>
        <v>10.67</v>
      </c>
      <c r="I92" s="43">
        <f>VLOOKUP(C92,'Įkainiai '!$E$3:$F$10,2,FALSE)-F92</f>
        <v>11.170000000000002</v>
      </c>
      <c r="J92" s="28">
        <f t="shared" si="2"/>
        <v>0.50000000000000178</v>
      </c>
      <c r="K92" s="28" t="str">
        <f t="shared" si="3"/>
        <v>Upsell</v>
      </c>
      <c r="L92" s="28" t="str">
        <f>IFERROR(VLOOKUP(E92,'2 ataskaita'!$B$1:$E$64,3,FALSE),"-")</f>
        <v>OUTLET</v>
      </c>
      <c r="M92" s="28" t="str">
        <f>IFERROR(VLOOKUP(E92,'2 ataskaita'!$B$1:$E$64,4,FALSE),"-")</f>
        <v>Vilnius</v>
      </c>
    </row>
    <row r="93" spans="1:13" x14ac:dyDescent="0.3">
      <c r="A93" s="55">
        <v>44036.434027777781</v>
      </c>
      <c r="B93">
        <v>39051365</v>
      </c>
      <c r="C93" s="32" t="s">
        <v>244</v>
      </c>
      <c r="D93" s="32" t="s">
        <v>245</v>
      </c>
      <c r="E93" s="44" t="s">
        <v>199</v>
      </c>
      <c r="F93" s="45">
        <v>12.5</v>
      </c>
      <c r="G93" s="45">
        <v>3.6</v>
      </c>
      <c r="H93" s="43">
        <f>VLOOKUP(D93,'Įkainiai '!$A$3:$B$10,2,FALSE)-G93</f>
        <v>10.67</v>
      </c>
      <c r="I93" s="43">
        <f>VLOOKUP(C93,'Įkainiai '!$E$3:$F$10,2,FALSE)-F93</f>
        <v>15.170000000000002</v>
      </c>
      <c r="J93" s="28">
        <f t="shared" si="2"/>
        <v>4.5000000000000018</v>
      </c>
      <c r="K93" s="32" t="str">
        <f t="shared" si="3"/>
        <v>Upsell</v>
      </c>
      <c r="L93" s="32" t="str">
        <f>IFERROR(VLOOKUP(E93,'2 ataskaita'!$B$1:$E$64,3,FALSE),"-")</f>
        <v>OUTLET</v>
      </c>
      <c r="M93" s="32" t="str">
        <f>IFERROR(VLOOKUP(E93,'2 ataskaita'!$B$1:$E$64,4,FALSE),"-")</f>
        <v>Kaunas</v>
      </c>
    </row>
    <row r="94" spans="1:13" x14ac:dyDescent="0.3">
      <c r="A94" s="54">
        <v>44037.438888888886</v>
      </c>
      <c r="B94">
        <v>34982393</v>
      </c>
      <c r="C94" s="28" t="s">
        <v>243</v>
      </c>
      <c r="D94" s="28" t="s">
        <v>245</v>
      </c>
      <c r="E94" s="42" t="s">
        <v>196</v>
      </c>
      <c r="F94" s="43">
        <v>9.01</v>
      </c>
      <c r="G94" s="43">
        <v>3.6</v>
      </c>
      <c r="H94" s="43">
        <f>VLOOKUP(D94,'Įkainiai '!$A$3:$B$10,2,FALSE)-G94</f>
        <v>10.67</v>
      </c>
      <c r="I94" s="43">
        <f>VLOOKUP(C94,'Įkainiai '!$E$3:$F$10,2,FALSE)-F94</f>
        <v>6.66</v>
      </c>
      <c r="J94" s="28">
        <f t="shared" si="2"/>
        <v>-4.01</v>
      </c>
      <c r="K94" s="28" t="str">
        <f t="shared" si="3"/>
        <v>Rerate</v>
      </c>
      <c r="L94" s="28" t="str">
        <f>IFERROR(VLOOKUP(E94,'2 ataskaita'!$B$1:$E$64,3,FALSE),"-")</f>
        <v>OUTLET</v>
      </c>
      <c r="M94" s="28" t="str">
        <f>IFERROR(VLOOKUP(E94,'2 ataskaita'!$B$1:$E$64,4,FALSE),"-")</f>
        <v>Kaunas</v>
      </c>
    </row>
    <row r="95" spans="1:13" x14ac:dyDescent="0.3">
      <c r="A95" s="55">
        <v>44042</v>
      </c>
      <c r="B95">
        <v>39819815</v>
      </c>
      <c r="C95" s="32" t="s">
        <v>241</v>
      </c>
      <c r="D95" s="32" t="s">
        <v>241</v>
      </c>
      <c r="E95" s="44" t="s">
        <v>204</v>
      </c>
      <c r="F95" s="45">
        <v>12</v>
      </c>
      <c r="G95" s="45">
        <v>7.5</v>
      </c>
      <c r="H95" s="43">
        <f>VLOOKUP(D95,'Įkainiai '!$A$3:$B$10,2,FALSE)-G95</f>
        <v>25.770000000000003</v>
      </c>
      <c r="I95" s="43">
        <f>VLOOKUP(C95,'Įkainiai '!$E$3:$F$10,2,FALSE)-F95</f>
        <v>19.670000000000002</v>
      </c>
      <c r="J95" s="28">
        <f t="shared" si="2"/>
        <v>-6.1000000000000014</v>
      </c>
      <c r="K95" s="32" t="str">
        <f t="shared" si="3"/>
        <v>Rerate</v>
      </c>
      <c r="L95" s="32" t="str">
        <f>IFERROR(VLOOKUP(E95,'2 ataskaita'!$B$1:$E$64,3,FALSE),"-")</f>
        <v>OUTLET</v>
      </c>
      <c r="M95" s="32" t="str">
        <f>IFERROR(VLOOKUP(E95,'2 ataskaita'!$B$1:$E$64,4,FALSE),"-")</f>
        <v>Pietų</v>
      </c>
    </row>
    <row r="96" spans="1:13" x14ac:dyDescent="0.3">
      <c r="A96" s="54">
        <v>44042</v>
      </c>
      <c r="B96">
        <v>42081655</v>
      </c>
      <c r="C96" s="28" t="s">
        <v>244</v>
      </c>
      <c r="D96" s="28" t="s">
        <v>244</v>
      </c>
      <c r="E96" s="42" t="s">
        <v>6</v>
      </c>
      <c r="F96" s="43">
        <v>13.5</v>
      </c>
      <c r="G96" s="43" t="s">
        <v>7</v>
      </c>
      <c r="H96" s="43">
        <f>VLOOKUP(D96,'Įkainiai '!$A$3:$B$10,2,FALSE)-G96</f>
        <v>18.27</v>
      </c>
      <c r="I96" s="43">
        <f>VLOOKUP(C96,'Įkainiai '!$E$3:$F$10,2,FALSE)-F96</f>
        <v>14.170000000000002</v>
      </c>
      <c r="J96" s="28">
        <f t="shared" si="2"/>
        <v>-4.0999999999999979</v>
      </c>
      <c r="K96" s="28" t="str">
        <f t="shared" si="3"/>
        <v>Rerate</v>
      </c>
      <c r="L96" s="28" t="str">
        <f>IFERROR(VLOOKUP(E96,'2 ataskaita'!$B$1:$E$64,3,FALSE),"-")</f>
        <v>TELEMARKETING</v>
      </c>
      <c r="M96" s="28">
        <f>IFERROR(VLOOKUP(E96,'2 ataskaita'!$B$1:$E$64,4,FALSE),"-")</f>
        <v>0</v>
      </c>
    </row>
    <row r="97" spans="1:13" x14ac:dyDescent="0.3">
      <c r="A97" s="55">
        <v>44029.525000000001</v>
      </c>
      <c r="B97">
        <v>43589536</v>
      </c>
      <c r="C97" s="32" t="s">
        <v>244</v>
      </c>
      <c r="D97" s="32" t="s">
        <v>240</v>
      </c>
      <c r="E97" s="44" t="s">
        <v>23</v>
      </c>
      <c r="F97" s="45">
        <v>13.5</v>
      </c>
      <c r="G97" s="45" t="s">
        <v>9</v>
      </c>
      <c r="H97" s="43">
        <f>VLOOKUP(D97,'Įkainiai '!$A$3:$B$10,2,FALSE)-G97</f>
        <v>14.27</v>
      </c>
      <c r="I97" s="43">
        <f>VLOOKUP(C97,'Įkainiai '!$E$3:$F$10,2,FALSE)-F97</f>
        <v>14.170000000000002</v>
      </c>
      <c r="J97" s="28">
        <f t="shared" si="2"/>
        <v>-9.9999999999997868E-2</v>
      </c>
      <c r="K97" s="32" t="str">
        <f t="shared" si="3"/>
        <v>Rerate</v>
      </c>
      <c r="L97" s="32" t="str">
        <f>IFERROR(VLOOKUP(E97,'2 ataskaita'!$B$1:$E$64,3,FALSE),"-")</f>
        <v>CUSTOMER CARE</v>
      </c>
      <c r="M97" s="32">
        <f>IFERROR(VLOOKUP(E97,'2 ataskaita'!$B$1:$E$64,4,FALSE),"-")</f>
        <v>0</v>
      </c>
    </row>
    <row r="98" spans="1:13" x14ac:dyDescent="0.3">
      <c r="A98" s="54">
        <v>44042</v>
      </c>
      <c r="B98">
        <v>4490648</v>
      </c>
      <c r="C98" s="28" t="s">
        <v>244</v>
      </c>
      <c r="D98" s="28" t="s">
        <v>244</v>
      </c>
      <c r="E98" s="42" t="s">
        <v>35</v>
      </c>
      <c r="F98" s="43">
        <v>12.5</v>
      </c>
      <c r="G98" s="43">
        <v>1.65</v>
      </c>
      <c r="H98" s="43">
        <f>VLOOKUP(D98,'Įkainiai '!$A$3:$B$10,2,FALSE)-G98</f>
        <v>29.62</v>
      </c>
      <c r="I98" s="43">
        <f>VLOOKUP(C98,'Įkainiai '!$E$3:$F$10,2,FALSE)-F98</f>
        <v>15.170000000000002</v>
      </c>
      <c r="J98" s="28">
        <f t="shared" si="2"/>
        <v>-14.45</v>
      </c>
      <c r="K98" s="28" t="str">
        <f t="shared" si="3"/>
        <v>Rerate</v>
      </c>
      <c r="L98" s="28" t="str">
        <f>IFERROR(VLOOKUP(E98,'2 ataskaita'!$B$1:$E$64,3,FALSE),"-")</f>
        <v>CUSTOMER CARE</v>
      </c>
      <c r="M98" s="28">
        <f>IFERROR(VLOOKUP(E98,'2 ataskaita'!$B$1:$E$64,4,FALSE),"-")</f>
        <v>0</v>
      </c>
    </row>
    <row r="99" spans="1:13" x14ac:dyDescent="0.3">
      <c r="A99" s="55">
        <v>44013.691666666666</v>
      </c>
      <c r="B99">
        <v>45806822</v>
      </c>
      <c r="C99" s="32" t="s">
        <v>244</v>
      </c>
      <c r="D99" s="32" t="s">
        <v>240</v>
      </c>
      <c r="E99" s="44" t="s">
        <v>35</v>
      </c>
      <c r="F99" s="45">
        <v>0</v>
      </c>
      <c r="G99" s="45">
        <v>0</v>
      </c>
      <c r="H99" s="43">
        <f>VLOOKUP(D99,'Įkainiai '!$A$3:$B$10,2,FALSE)-G99</f>
        <v>25.27</v>
      </c>
      <c r="I99" s="43">
        <f>VLOOKUP(C99,'Įkainiai '!$E$3:$F$10,2,FALSE)-F99</f>
        <v>27.67</v>
      </c>
      <c r="J99" s="28">
        <f t="shared" si="2"/>
        <v>2.4000000000000021</v>
      </c>
      <c r="K99" s="32" t="str">
        <f t="shared" si="3"/>
        <v>Upsell</v>
      </c>
      <c r="L99" s="32" t="str">
        <f>IFERROR(VLOOKUP(E99,'2 ataskaita'!$B$1:$E$64,3,FALSE),"-")</f>
        <v>CUSTOMER CARE</v>
      </c>
      <c r="M99" s="32">
        <f>IFERROR(VLOOKUP(E99,'2 ataskaita'!$B$1:$E$64,4,FALSE),"-")</f>
        <v>0</v>
      </c>
    </row>
    <row r="100" spans="1:13" x14ac:dyDescent="0.3">
      <c r="A100" s="54">
        <v>44024.660416666666</v>
      </c>
      <c r="B100">
        <v>43998400</v>
      </c>
      <c r="C100" s="28" t="s">
        <v>242</v>
      </c>
      <c r="D100" s="28" t="s">
        <v>244</v>
      </c>
      <c r="E100" s="42" t="s">
        <v>43</v>
      </c>
      <c r="F100" s="43">
        <v>11.51</v>
      </c>
      <c r="G100" s="43">
        <v>13.5</v>
      </c>
      <c r="H100" s="43">
        <f>VLOOKUP(D100,'Įkainiai '!$A$3:$B$10,2,FALSE)-G100</f>
        <v>17.77</v>
      </c>
      <c r="I100" s="43">
        <f>VLOOKUP(C100,'Įkainiai '!$E$3:$F$10,2,FALSE)-F100</f>
        <v>8.1600000000000019</v>
      </c>
      <c r="J100" s="28">
        <f t="shared" si="2"/>
        <v>-9.6099999999999977</v>
      </c>
      <c r="K100" s="28" t="str">
        <f t="shared" si="3"/>
        <v>Rerate</v>
      </c>
      <c r="L100" s="28" t="str">
        <f>IFERROR(VLOOKUP(E100,'2 ataskaita'!$B$1:$E$64,3,FALSE),"-")</f>
        <v>CUSTOMER CARE</v>
      </c>
      <c r="M100" s="28">
        <f>IFERROR(VLOOKUP(E100,'2 ataskaita'!$B$1:$E$64,4,FALSE),"-")</f>
        <v>0</v>
      </c>
    </row>
    <row r="101" spans="1:13" x14ac:dyDescent="0.3">
      <c r="A101" s="55">
        <v>44042</v>
      </c>
      <c r="B101">
        <v>19160869</v>
      </c>
      <c r="C101" s="32" t="s">
        <v>243</v>
      </c>
      <c r="D101" s="32" t="s">
        <v>243</v>
      </c>
      <c r="E101" s="44" t="s">
        <v>23</v>
      </c>
      <c r="F101" s="45">
        <v>8.51</v>
      </c>
      <c r="G101" s="45">
        <v>0</v>
      </c>
      <c r="H101" s="43">
        <f>VLOOKUP(D101,'Įkainiai '!$A$3:$B$10,2,FALSE)-G101</f>
        <v>18.27</v>
      </c>
      <c r="I101" s="43">
        <f>VLOOKUP(C101,'Įkainiai '!$E$3:$F$10,2,FALSE)-F101</f>
        <v>7.16</v>
      </c>
      <c r="J101" s="28">
        <f t="shared" si="2"/>
        <v>-11.11</v>
      </c>
      <c r="K101" s="32" t="str">
        <f t="shared" si="3"/>
        <v>Rerate</v>
      </c>
      <c r="L101" s="32" t="str">
        <f>IFERROR(VLOOKUP(E101,'2 ataskaita'!$B$1:$E$64,3,FALSE),"-")</f>
        <v>CUSTOMER CARE</v>
      </c>
      <c r="M101" s="32">
        <f>IFERROR(VLOOKUP(E101,'2 ataskaita'!$B$1:$E$64,4,FALSE),"-")</f>
        <v>0</v>
      </c>
    </row>
    <row r="102" spans="1:13" x14ac:dyDescent="0.3">
      <c r="A102" s="54">
        <v>44032.44027777778</v>
      </c>
      <c r="B102">
        <v>30617577</v>
      </c>
      <c r="C102" s="28" t="s">
        <v>245</v>
      </c>
      <c r="D102" s="28" t="s">
        <v>243</v>
      </c>
      <c r="E102" s="42" t="s">
        <v>213</v>
      </c>
      <c r="F102" s="43">
        <v>7.01</v>
      </c>
      <c r="G102" s="43">
        <v>8.51</v>
      </c>
      <c r="H102" s="43">
        <f>VLOOKUP(D102,'Įkainiai '!$A$3:$B$10,2,FALSE)-G102</f>
        <v>9.76</v>
      </c>
      <c r="I102" s="43">
        <f>VLOOKUP(C102,'Įkainiai '!$E$3:$F$10,2,FALSE)-F102</f>
        <v>4.66</v>
      </c>
      <c r="J102" s="28">
        <f t="shared" si="2"/>
        <v>-5.0999999999999996</v>
      </c>
      <c r="K102" s="28" t="str">
        <f t="shared" si="3"/>
        <v>Rerate</v>
      </c>
      <c r="L102" s="28" t="str">
        <f>IFERROR(VLOOKUP(E102,'2 ataskaita'!$B$1:$E$64,3,FALSE),"-")</f>
        <v>OUTLET</v>
      </c>
      <c r="M102" s="28" t="str">
        <f>IFERROR(VLOOKUP(E102,'2 ataskaita'!$B$1:$E$64,4,FALSE),"-")</f>
        <v>Šiaurės</v>
      </c>
    </row>
    <row r="103" spans="1:13" x14ac:dyDescent="0.3">
      <c r="A103" s="55">
        <v>44023</v>
      </c>
      <c r="B103">
        <v>45846236</v>
      </c>
      <c r="C103" s="32" t="s">
        <v>240</v>
      </c>
      <c r="D103" s="32" t="s">
        <v>240</v>
      </c>
      <c r="E103" s="44" t="s">
        <v>214</v>
      </c>
      <c r="F103" s="49">
        <v>11</v>
      </c>
      <c r="G103" s="45" t="s">
        <v>9</v>
      </c>
      <c r="H103" s="43">
        <f>VLOOKUP(D103,'Įkainiai '!$A$3:$B$10,2,FALSE)-G103</f>
        <v>14.27</v>
      </c>
      <c r="I103" s="43">
        <f>VLOOKUP(C103,'Įkainiai '!$E$3:$F$10,2,FALSE)-F103</f>
        <v>12.670000000000002</v>
      </c>
      <c r="J103" s="28">
        <f t="shared" si="2"/>
        <v>-1.5999999999999979</v>
      </c>
      <c r="K103" s="32" t="str">
        <f t="shared" si="3"/>
        <v>Rerate</v>
      </c>
      <c r="L103" s="32" t="str">
        <f>IFERROR(VLOOKUP(E103,'2 ataskaita'!$B$1:$E$64,3,FALSE),"-")</f>
        <v>OUTLET</v>
      </c>
      <c r="M103" s="32" t="str">
        <f>IFERROR(VLOOKUP(E103,'2 ataskaita'!$B$1:$E$64,4,FALSE),"-")</f>
        <v>Šiaurės</v>
      </c>
    </row>
    <row r="104" spans="1:13" x14ac:dyDescent="0.3">
      <c r="A104" s="54">
        <v>44020.788888888892</v>
      </c>
      <c r="B104">
        <v>45846236</v>
      </c>
      <c r="C104" s="28" t="s">
        <v>240</v>
      </c>
      <c r="D104" s="28" t="s">
        <v>245</v>
      </c>
      <c r="E104" s="42" t="s">
        <v>214</v>
      </c>
      <c r="F104" s="43">
        <v>11</v>
      </c>
      <c r="G104" s="43">
        <v>3.6</v>
      </c>
      <c r="H104" s="43">
        <f>VLOOKUP(D104,'Įkainiai '!$A$3:$B$10,2,FALSE)-G104</f>
        <v>10.67</v>
      </c>
      <c r="I104" s="43">
        <f>VLOOKUP(C104,'Įkainiai '!$E$3:$F$10,2,FALSE)-F104</f>
        <v>12.670000000000002</v>
      </c>
      <c r="J104" s="28">
        <f t="shared" si="2"/>
        <v>2.0000000000000018</v>
      </c>
      <c r="K104" s="28" t="str">
        <f t="shared" si="3"/>
        <v>Upsell</v>
      </c>
      <c r="L104" s="28" t="str">
        <f>IFERROR(VLOOKUP(E104,'2 ataskaita'!$B$1:$E$64,3,FALSE),"-")</f>
        <v>OUTLET</v>
      </c>
      <c r="M104" s="28" t="str">
        <f>IFERROR(VLOOKUP(E104,'2 ataskaita'!$B$1:$E$64,4,FALSE),"-")</f>
        <v>Šiaurės</v>
      </c>
    </row>
    <row r="105" spans="1:13" x14ac:dyDescent="0.3">
      <c r="A105" s="55">
        <v>44030.582638888889</v>
      </c>
      <c r="B105">
        <v>45908760</v>
      </c>
      <c r="C105" s="32" t="s">
        <v>244</v>
      </c>
      <c r="D105" s="32" t="s">
        <v>245</v>
      </c>
      <c r="E105" s="44" t="s">
        <v>35</v>
      </c>
      <c r="F105" s="45">
        <v>13.5</v>
      </c>
      <c r="G105" s="45">
        <v>3.6</v>
      </c>
      <c r="H105" s="43">
        <f>VLOOKUP(D105,'Įkainiai '!$A$3:$B$10,2,FALSE)-G105</f>
        <v>10.67</v>
      </c>
      <c r="I105" s="43">
        <f>VLOOKUP(C105,'Įkainiai '!$E$3:$F$10,2,FALSE)-F105</f>
        <v>14.170000000000002</v>
      </c>
      <c r="J105" s="28">
        <f t="shared" si="2"/>
        <v>3.5000000000000018</v>
      </c>
      <c r="K105" s="32" t="str">
        <f t="shared" si="3"/>
        <v>Upsell</v>
      </c>
      <c r="L105" s="32" t="str">
        <f>IFERROR(VLOOKUP(E105,'2 ataskaita'!$B$1:$E$64,3,FALSE),"-")</f>
        <v>CUSTOMER CARE</v>
      </c>
      <c r="M105" s="32">
        <f>IFERROR(VLOOKUP(E105,'2 ataskaita'!$B$1:$E$64,4,FALSE),"-")</f>
        <v>0</v>
      </c>
    </row>
    <row r="106" spans="1:13" x14ac:dyDescent="0.3">
      <c r="A106" s="54">
        <v>44043</v>
      </c>
      <c r="B106">
        <v>14696162</v>
      </c>
      <c r="C106" s="28" t="s">
        <v>244</v>
      </c>
      <c r="D106" s="28" t="s">
        <v>240</v>
      </c>
      <c r="E106" s="42" t="s">
        <v>23</v>
      </c>
      <c r="F106" s="43">
        <v>13.5</v>
      </c>
      <c r="G106" s="43">
        <v>11.5</v>
      </c>
      <c r="H106" s="43">
        <f>VLOOKUP(D106,'Įkainiai '!$A$3:$B$10,2,FALSE)-G106</f>
        <v>13.77</v>
      </c>
      <c r="I106" s="43">
        <f>VLOOKUP(C106,'Įkainiai '!$E$3:$F$10,2,FALSE)-F106</f>
        <v>14.170000000000002</v>
      </c>
      <c r="J106" s="28">
        <f t="shared" si="2"/>
        <v>0.40000000000000213</v>
      </c>
      <c r="K106" s="28" t="str">
        <f t="shared" si="3"/>
        <v>Upsell</v>
      </c>
      <c r="L106" s="28" t="str">
        <f>IFERROR(VLOOKUP(E106,'2 ataskaita'!$B$1:$E$64,3,FALSE),"-")</f>
        <v>CUSTOMER CARE</v>
      </c>
      <c r="M106" s="28">
        <f>IFERROR(VLOOKUP(E106,'2 ataskaita'!$B$1:$E$64,4,FALSE),"-")</f>
        <v>0</v>
      </c>
    </row>
    <row r="107" spans="1:13" x14ac:dyDescent="0.3">
      <c r="A107" s="55">
        <v>44030.863194444442</v>
      </c>
      <c r="B107">
        <v>45436698</v>
      </c>
      <c r="C107" s="32" t="s">
        <v>246</v>
      </c>
      <c r="D107" s="32" t="s">
        <v>240</v>
      </c>
      <c r="E107" s="44" t="s">
        <v>215</v>
      </c>
      <c r="F107" s="45">
        <v>13</v>
      </c>
      <c r="G107" s="45">
        <v>10.5</v>
      </c>
      <c r="H107" s="43">
        <f>VLOOKUP(D107,'Įkainiai '!$A$3:$B$10,2,FALSE)-G107</f>
        <v>14.77</v>
      </c>
      <c r="I107" s="43">
        <f>VLOOKUP(C107,'Įkainiai '!$E$3:$F$10,2,FALSE)-F107</f>
        <v>16.670000000000002</v>
      </c>
      <c r="J107" s="28">
        <f t="shared" si="2"/>
        <v>1.9000000000000021</v>
      </c>
      <c r="K107" s="32" t="str">
        <f t="shared" si="3"/>
        <v>Upsell</v>
      </c>
      <c r="L107" s="32" t="str">
        <f>IFERROR(VLOOKUP(E107,'2 ataskaita'!$B$1:$E$64,3,FALSE),"-")</f>
        <v>OUTLET</v>
      </c>
      <c r="M107" s="32" t="str">
        <f>IFERROR(VLOOKUP(E107,'2 ataskaita'!$B$1:$E$64,4,FALSE),"-")</f>
        <v>Vilnius</v>
      </c>
    </row>
    <row r="108" spans="1:13" x14ac:dyDescent="0.3">
      <c r="A108" s="54">
        <v>44037</v>
      </c>
      <c r="B108">
        <v>21859939</v>
      </c>
      <c r="C108" s="28" t="s">
        <v>241</v>
      </c>
      <c r="D108" s="28" t="s">
        <v>241</v>
      </c>
      <c r="E108" s="42" t="s">
        <v>205</v>
      </c>
      <c r="F108" s="43">
        <v>13.5</v>
      </c>
      <c r="G108" s="43">
        <v>3.6</v>
      </c>
      <c r="H108" s="43">
        <f>VLOOKUP(D108,'Įkainiai '!$A$3:$B$10,2,FALSE)-G108</f>
        <v>29.67</v>
      </c>
      <c r="I108" s="43">
        <f>VLOOKUP(C108,'Įkainiai '!$E$3:$F$10,2,FALSE)-F108</f>
        <v>18.170000000000002</v>
      </c>
      <c r="J108" s="28">
        <f t="shared" si="2"/>
        <v>-11.5</v>
      </c>
      <c r="K108" s="28" t="str">
        <f t="shared" si="3"/>
        <v>Rerate</v>
      </c>
      <c r="L108" s="28" t="str">
        <f>IFERROR(VLOOKUP(E108,'2 ataskaita'!$B$1:$E$64,3,FALSE),"-")</f>
        <v>OUTLET</v>
      </c>
      <c r="M108" s="28" t="str">
        <f>IFERROR(VLOOKUP(E108,'2 ataskaita'!$B$1:$E$64,4,FALSE),"-")</f>
        <v>Šiaurės</v>
      </c>
    </row>
    <row r="109" spans="1:13" x14ac:dyDescent="0.3">
      <c r="A109" s="55">
        <v>44042</v>
      </c>
      <c r="B109">
        <v>45850349</v>
      </c>
      <c r="C109" s="32" t="s">
        <v>241</v>
      </c>
      <c r="D109" s="32" t="s">
        <v>241</v>
      </c>
      <c r="E109" s="44" t="s">
        <v>192</v>
      </c>
      <c r="F109" s="45">
        <v>23.5</v>
      </c>
      <c r="G109" s="45">
        <v>3.6</v>
      </c>
      <c r="H109" s="43">
        <f>VLOOKUP(D109,'Įkainiai '!$A$3:$B$10,2,FALSE)-G109</f>
        <v>29.67</v>
      </c>
      <c r="I109" s="43">
        <f>VLOOKUP(C109,'Įkainiai '!$E$3:$F$10,2,FALSE)-F109</f>
        <v>8.1700000000000017</v>
      </c>
      <c r="J109" s="28">
        <f t="shared" si="2"/>
        <v>-21.5</v>
      </c>
      <c r="K109" s="32" t="str">
        <f t="shared" si="3"/>
        <v>Rerate</v>
      </c>
      <c r="L109" s="32" t="str">
        <f>IFERROR(VLOOKUP(E109,'2 ataskaita'!$B$1:$E$64,3,FALSE),"-")</f>
        <v>OUTLET</v>
      </c>
      <c r="M109" s="32" t="str">
        <f>IFERROR(VLOOKUP(E109,'2 ataskaita'!$B$1:$E$64,4,FALSE),"-")</f>
        <v>Vakarų</v>
      </c>
    </row>
    <row r="110" spans="1:13" x14ac:dyDescent="0.3">
      <c r="A110" s="54">
        <v>44024.630555555559</v>
      </c>
      <c r="B110">
        <v>45731863</v>
      </c>
      <c r="C110" s="28" t="s">
        <v>242</v>
      </c>
      <c r="D110" s="28" t="s">
        <v>245</v>
      </c>
      <c r="E110" s="42" t="s">
        <v>203</v>
      </c>
      <c r="F110" s="43">
        <v>9.5</v>
      </c>
      <c r="G110" s="43">
        <v>3.6</v>
      </c>
      <c r="H110" s="43">
        <f>VLOOKUP(D110,'Įkainiai '!$A$3:$B$10,2,FALSE)-G110</f>
        <v>10.67</v>
      </c>
      <c r="I110" s="43">
        <f>VLOOKUP(C110,'Įkainiai '!$E$3:$F$10,2,FALSE)-F110</f>
        <v>10.170000000000002</v>
      </c>
      <c r="J110" s="28">
        <f t="shared" si="2"/>
        <v>-0.49999999999999822</v>
      </c>
      <c r="K110" s="28" t="str">
        <f t="shared" si="3"/>
        <v>Rerate</v>
      </c>
      <c r="L110" s="28" t="str">
        <f>IFERROR(VLOOKUP(E110,'2 ataskaita'!$B$1:$E$64,3,FALSE),"-")</f>
        <v>OUTLET</v>
      </c>
      <c r="M110" s="28" t="str">
        <f>IFERROR(VLOOKUP(E110,'2 ataskaita'!$B$1:$E$64,4,FALSE),"-")</f>
        <v>Šiaurės</v>
      </c>
    </row>
    <row r="111" spans="1:13" x14ac:dyDescent="0.3">
      <c r="A111" s="55">
        <v>44021.48541666667</v>
      </c>
      <c r="B111">
        <v>39399652</v>
      </c>
      <c r="C111" s="32" t="s">
        <v>244</v>
      </c>
      <c r="D111" s="32" t="s">
        <v>246</v>
      </c>
      <c r="E111" s="44" t="s">
        <v>200</v>
      </c>
      <c r="F111" s="45">
        <v>11.5</v>
      </c>
      <c r="G111" s="45">
        <v>11.5</v>
      </c>
      <c r="H111" s="43">
        <f>VLOOKUP(D111,'Įkainiai '!$A$3:$B$10,2,FALSE)-G111</f>
        <v>19.77</v>
      </c>
      <c r="I111" s="43">
        <f>VLOOKUP(C111,'Įkainiai '!$E$3:$F$10,2,FALSE)-F111</f>
        <v>16.170000000000002</v>
      </c>
      <c r="J111" s="28">
        <f t="shared" si="2"/>
        <v>-3.5999999999999979</v>
      </c>
      <c r="K111" s="32" t="str">
        <f t="shared" si="3"/>
        <v>Rerate</v>
      </c>
      <c r="L111" s="32" t="str">
        <f>IFERROR(VLOOKUP(E111,'2 ataskaita'!$B$1:$E$64,3,FALSE),"-")</f>
        <v>OUTLET</v>
      </c>
      <c r="M111" s="32" t="str">
        <f>IFERROR(VLOOKUP(E111,'2 ataskaita'!$B$1:$E$64,4,FALSE),"-")</f>
        <v>Šiaurės</v>
      </c>
    </row>
    <row r="112" spans="1:13" x14ac:dyDescent="0.3">
      <c r="A112" s="54">
        <v>44032.522916666669</v>
      </c>
      <c r="B112">
        <v>45641991</v>
      </c>
      <c r="C112" s="28" t="s">
        <v>242</v>
      </c>
      <c r="D112" s="28" t="s">
        <v>245</v>
      </c>
      <c r="E112" s="42" t="s">
        <v>209</v>
      </c>
      <c r="F112" s="43">
        <v>14.5</v>
      </c>
      <c r="G112" s="43">
        <v>3.6</v>
      </c>
      <c r="H112" s="43">
        <f>VLOOKUP(D112,'Įkainiai '!$A$3:$B$10,2,FALSE)-G112</f>
        <v>10.67</v>
      </c>
      <c r="I112" s="43">
        <f>VLOOKUP(C112,'Įkainiai '!$E$3:$F$10,2,FALSE)-F112</f>
        <v>5.1700000000000017</v>
      </c>
      <c r="J112" s="28">
        <f t="shared" si="2"/>
        <v>-5.4999999999999982</v>
      </c>
      <c r="K112" s="28" t="str">
        <f t="shared" si="3"/>
        <v>Rerate</v>
      </c>
      <c r="L112" s="28" t="str">
        <f>IFERROR(VLOOKUP(E112,'2 ataskaita'!$B$1:$E$64,3,FALSE),"-")</f>
        <v>OUTLET</v>
      </c>
      <c r="M112" s="28" t="str">
        <f>IFERROR(VLOOKUP(E112,'2 ataskaita'!$B$1:$E$64,4,FALSE),"-")</f>
        <v>Kaunas</v>
      </c>
    </row>
    <row r="113" spans="1:13" x14ac:dyDescent="0.3">
      <c r="A113" s="55">
        <v>44043</v>
      </c>
      <c r="B113">
        <v>34126700</v>
      </c>
      <c r="C113" s="32" t="s">
        <v>243</v>
      </c>
      <c r="D113" s="32" t="s">
        <v>245</v>
      </c>
      <c r="E113" s="44" t="s">
        <v>216</v>
      </c>
      <c r="F113" s="45">
        <v>8.5</v>
      </c>
      <c r="G113" s="45">
        <v>3.6</v>
      </c>
      <c r="H113" s="43">
        <f>VLOOKUP(D113,'Įkainiai '!$A$3:$B$10,2,FALSE)-G113</f>
        <v>10.67</v>
      </c>
      <c r="I113" s="43">
        <f>VLOOKUP(C113,'Įkainiai '!$E$3:$F$10,2,FALSE)-F113</f>
        <v>7.17</v>
      </c>
      <c r="J113" s="28">
        <f t="shared" si="2"/>
        <v>-3.5</v>
      </c>
      <c r="K113" s="32" t="str">
        <f t="shared" si="3"/>
        <v>Rerate</v>
      </c>
      <c r="L113" s="32" t="str">
        <f>IFERROR(VLOOKUP(E113,'2 ataskaita'!$B$1:$E$64,3,FALSE),"-")</f>
        <v>OUTLET</v>
      </c>
      <c r="M113" s="32" t="str">
        <f>IFERROR(VLOOKUP(E113,'2 ataskaita'!$B$1:$E$64,4,FALSE),"-")</f>
        <v>Kaunas</v>
      </c>
    </row>
    <row r="114" spans="1:13" x14ac:dyDescent="0.3">
      <c r="A114" s="54">
        <v>44036.590277777781</v>
      </c>
      <c r="B114">
        <v>4583253</v>
      </c>
      <c r="C114" s="28" t="s">
        <v>243</v>
      </c>
      <c r="D114" s="28" t="s">
        <v>245</v>
      </c>
      <c r="E114" s="42" t="s">
        <v>193</v>
      </c>
      <c r="F114" s="43">
        <v>7.5</v>
      </c>
      <c r="G114" s="43">
        <v>3.6</v>
      </c>
      <c r="H114" s="43">
        <f>VLOOKUP(D114,'Įkainiai '!$A$3:$B$10,2,FALSE)-G114</f>
        <v>10.67</v>
      </c>
      <c r="I114" s="43">
        <f>VLOOKUP(C114,'Įkainiai '!$E$3:$F$10,2,FALSE)-F114</f>
        <v>8.17</v>
      </c>
      <c r="J114" s="28">
        <f t="shared" si="2"/>
        <v>-2.5</v>
      </c>
      <c r="K114" s="28" t="str">
        <f t="shared" si="3"/>
        <v>Rerate</v>
      </c>
      <c r="L114" s="28" t="str">
        <f>IFERROR(VLOOKUP(E114,'2 ataskaita'!$B$1:$E$64,3,FALSE),"-")</f>
        <v>OUTLET</v>
      </c>
      <c r="M114" s="28" t="str">
        <f>IFERROR(VLOOKUP(E114,'2 ataskaita'!$B$1:$E$64,4,FALSE),"-")</f>
        <v>Vilnius</v>
      </c>
    </row>
    <row r="115" spans="1:13" x14ac:dyDescent="0.3">
      <c r="A115" s="55">
        <v>44025</v>
      </c>
      <c r="B115">
        <v>45915183</v>
      </c>
      <c r="C115" s="32" t="s">
        <v>242</v>
      </c>
      <c r="D115" s="32" t="s">
        <v>242</v>
      </c>
      <c r="E115" s="44" t="s">
        <v>195</v>
      </c>
      <c r="F115" s="45">
        <v>10.5</v>
      </c>
      <c r="G115" s="45">
        <v>0</v>
      </c>
      <c r="H115" s="43">
        <f>VLOOKUP(D115,'Įkainiai '!$A$3:$B$10,2,FALSE)-G115</f>
        <v>21.27</v>
      </c>
      <c r="I115" s="43">
        <f>VLOOKUP(C115,'Įkainiai '!$E$3:$F$10,2,FALSE)-F115</f>
        <v>9.1700000000000017</v>
      </c>
      <c r="J115" s="28">
        <f t="shared" si="2"/>
        <v>-12.099999999999998</v>
      </c>
      <c r="K115" s="32" t="str">
        <f t="shared" si="3"/>
        <v>Rerate</v>
      </c>
      <c r="L115" s="32" t="str">
        <f>IFERROR(VLOOKUP(E115,'2 ataskaita'!$B$1:$E$64,3,FALSE),"-")</f>
        <v>OUTLET</v>
      </c>
      <c r="M115" s="32" t="str">
        <f>IFERROR(VLOOKUP(E115,'2 ataskaita'!$B$1:$E$64,4,FALSE),"-")</f>
        <v>Vakarų</v>
      </c>
    </row>
    <row r="116" spans="1:13" x14ac:dyDescent="0.3">
      <c r="A116" s="54">
        <v>44018.436805555553</v>
      </c>
      <c r="B116">
        <v>45857296</v>
      </c>
      <c r="C116" s="28" t="s">
        <v>240</v>
      </c>
      <c r="D116" s="28" t="s">
        <v>245</v>
      </c>
      <c r="E116" s="42" t="s">
        <v>35</v>
      </c>
      <c r="F116" s="43">
        <v>11</v>
      </c>
      <c r="G116" s="43">
        <v>5.6</v>
      </c>
      <c r="H116" s="43">
        <f>VLOOKUP(D116,'Įkainiai '!$A$3:$B$10,2,FALSE)-G116</f>
        <v>8.67</v>
      </c>
      <c r="I116" s="43">
        <f>VLOOKUP(C116,'Įkainiai '!$E$3:$F$10,2,FALSE)-F116</f>
        <v>12.670000000000002</v>
      </c>
      <c r="J116" s="28">
        <f t="shared" si="2"/>
        <v>4.0000000000000018</v>
      </c>
      <c r="K116" s="28" t="str">
        <f t="shared" si="3"/>
        <v>Upsell</v>
      </c>
      <c r="L116" s="28" t="str">
        <f>IFERROR(VLOOKUP(E116,'2 ataskaita'!$B$1:$E$64,3,FALSE),"-")</f>
        <v>CUSTOMER CARE</v>
      </c>
      <c r="M116" s="28">
        <f>IFERROR(VLOOKUP(E116,'2 ataskaita'!$B$1:$E$64,4,FALSE),"-")</f>
        <v>0</v>
      </c>
    </row>
    <row r="117" spans="1:13" x14ac:dyDescent="0.3">
      <c r="A117" s="55">
        <v>44024.772916666669</v>
      </c>
      <c r="B117">
        <v>45899973</v>
      </c>
      <c r="C117" s="32" t="s">
        <v>245</v>
      </c>
      <c r="D117" s="32" t="s">
        <v>245</v>
      </c>
      <c r="E117" s="44" t="s">
        <v>192</v>
      </c>
      <c r="F117" s="45">
        <v>7.6</v>
      </c>
      <c r="G117" s="45">
        <v>3.6</v>
      </c>
      <c r="H117" s="43">
        <f>VLOOKUP(D117,'Įkainiai '!$A$3:$B$10,2,FALSE)-G117</f>
        <v>10.67</v>
      </c>
      <c r="I117" s="43">
        <f>VLOOKUP(C117,'Įkainiai '!$E$3:$F$10,2,FALSE)-F117</f>
        <v>4.07</v>
      </c>
      <c r="J117" s="28">
        <f t="shared" si="2"/>
        <v>-6.6</v>
      </c>
      <c r="K117" s="32" t="str">
        <f t="shared" si="3"/>
        <v>Rerate</v>
      </c>
      <c r="L117" s="32" t="str">
        <f>IFERROR(VLOOKUP(E117,'2 ataskaita'!$B$1:$E$64,3,FALSE),"-")</f>
        <v>OUTLET</v>
      </c>
      <c r="M117" s="32" t="str">
        <f>IFERROR(VLOOKUP(E117,'2 ataskaita'!$B$1:$E$64,4,FALSE),"-")</f>
        <v>Vakarų</v>
      </c>
    </row>
    <row r="118" spans="1:13" x14ac:dyDescent="0.3">
      <c r="A118" s="54">
        <v>44042</v>
      </c>
      <c r="B118">
        <v>9469149</v>
      </c>
      <c r="C118" s="28" t="s">
        <v>241</v>
      </c>
      <c r="D118" s="28" t="s">
        <v>241</v>
      </c>
      <c r="E118" s="42" t="s">
        <v>43</v>
      </c>
      <c r="F118" s="43">
        <v>16.5</v>
      </c>
      <c r="G118" s="43">
        <v>4.0942999999999996</v>
      </c>
      <c r="H118" s="43">
        <f>VLOOKUP(D118,'Įkainiai '!$A$3:$B$10,2,FALSE)-G118</f>
        <v>29.175700000000003</v>
      </c>
      <c r="I118" s="43">
        <f>VLOOKUP(C118,'Įkainiai '!$E$3:$F$10,2,FALSE)-F118</f>
        <v>15.170000000000002</v>
      </c>
      <c r="J118" s="28">
        <f t="shared" si="2"/>
        <v>-14.005700000000001</v>
      </c>
      <c r="K118" s="28" t="str">
        <f t="shared" si="3"/>
        <v>Rerate</v>
      </c>
      <c r="L118" s="28" t="str">
        <f>IFERROR(VLOOKUP(E118,'2 ataskaita'!$B$1:$E$64,3,FALSE),"-")</f>
        <v>CUSTOMER CARE</v>
      </c>
      <c r="M118" s="28">
        <f>IFERROR(VLOOKUP(E118,'2 ataskaita'!$B$1:$E$64,4,FALSE),"-")</f>
        <v>0</v>
      </c>
    </row>
    <row r="119" spans="1:13" x14ac:dyDescent="0.3">
      <c r="A119" s="55">
        <v>44042</v>
      </c>
      <c r="B119">
        <v>37154630</v>
      </c>
      <c r="C119" s="32" t="s">
        <v>241</v>
      </c>
      <c r="D119" s="32" t="s">
        <v>241</v>
      </c>
      <c r="E119" s="44" t="s">
        <v>23</v>
      </c>
      <c r="F119" s="45">
        <v>3.6</v>
      </c>
      <c r="G119" s="45">
        <v>7.5</v>
      </c>
      <c r="H119" s="43">
        <f>VLOOKUP(D119,'Įkainiai '!$A$3:$B$10,2,FALSE)-G119</f>
        <v>25.770000000000003</v>
      </c>
      <c r="I119" s="43">
        <f>VLOOKUP(C119,'Įkainiai '!$E$3:$F$10,2,FALSE)-F119</f>
        <v>28.07</v>
      </c>
      <c r="J119" s="28">
        <f t="shared" si="2"/>
        <v>2.2999999999999972</v>
      </c>
      <c r="K119" s="32" t="str">
        <f t="shared" si="3"/>
        <v>Upsell</v>
      </c>
      <c r="L119" s="32" t="str">
        <f>IFERROR(VLOOKUP(E119,'2 ataskaita'!$B$1:$E$64,3,FALSE),"-")</f>
        <v>CUSTOMER CARE</v>
      </c>
      <c r="M119" s="32">
        <f>IFERROR(VLOOKUP(E119,'2 ataskaita'!$B$1:$E$64,4,FALSE),"-")</f>
        <v>0</v>
      </c>
    </row>
    <row r="120" spans="1:13" x14ac:dyDescent="0.3">
      <c r="A120" s="54">
        <v>44038.614583333336</v>
      </c>
      <c r="B120">
        <v>42922088</v>
      </c>
      <c r="C120" s="28" t="s">
        <v>245</v>
      </c>
      <c r="D120" s="28" t="s">
        <v>244</v>
      </c>
      <c r="E120" s="42" t="s">
        <v>8</v>
      </c>
      <c r="F120" s="43">
        <v>3.6</v>
      </c>
      <c r="G120" s="43">
        <v>13.5</v>
      </c>
      <c r="H120" s="43">
        <f>VLOOKUP(D120,'Įkainiai '!$A$3:$B$10,2,FALSE)-G120</f>
        <v>17.77</v>
      </c>
      <c r="I120" s="43">
        <f>VLOOKUP(C120,'Įkainiai '!$E$3:$F$10,2,FALSE)-F120</f>
        <v>8.07</v>
      </c>
      <c r="J120" s="28">
        <f t="shared" si="2"/>
        <v>-9.6999999999999993</v>
      </c>
      <c r="K120" s="28" t="str">
        <f t="shared" si="3"/>
        <v>Rerate</v>
      </c>
      <c r="L120" s="28" t="str">
        <f>IFERROR(VLOOKUP(E120,'2 ataskaita'!$B$1:$E$64,3,FALSE),"-")</f>
        <v>TELEMARKETING</v>
      </c>
      <c r="M120" s="28">
        <f>IFERROR(VLOOKUP(E120,'2 ataskaita'!$B$1:$E$64,4,FALSE),"-")</f>
        <v>0</v>
      </c>
    </row>
    <row r="121" spans="1:13" x14ac:dyDescent="0.3">
      <c r="A121" s="55">
        <v>44021.465277777781</v>
      </c>
      <c r="B121">
        <v>45820118</v>
      </c>
      <c r="C121" s="32" t="s">
        <v>240</v>
      </c>
      <c r="D121" s="32" t="s">
        <v>242</v>
      </c>
      <c r="E121" s="44" t="s">
        <v>35</v>
      </c>
      <c r="F121" s="45">
        <v>12</v>
      </c>
      <c r="G121" s="45">
        <v>10.5</v>
      </c>
      <c r="H121" s="43">
        <f>VLOOKUP(D121,'Įkainiai '!$A$3:$B$10,2,FALSE)-G121</f>
        <v>10.77</v>
      </c>
      <c r="I121" s="43">
        <f>VLOOKUP(C121,'Įkainiai '!$E$3:$F$10,2,FALSE)-F121</f>
        <v>11.670000000000002</v>
      </c>
      <c r="J121" s="28">
        <f t="shared" si="2"/>
        <v>0.90000000000000213</v>
      </c>
      <c r="K121" s="32" t="str">
        <f t="shared" si="3"/>
        <v>Upsell</v>
      </c>
      <c r="L121" s="32" t="str">
        <f>IFERROR(VLOOKUP(E121,'2 ataskaita'!$B$1:$E$64,3,FALSE),"-")</f>
        <v>CUSTOMER CARE</v>
      </c>
      <c r="M121" s="32">
        <f>IFERROR(VLOOKUP(E121,'2 ataskaita'!$B$1:$E$64,4,FALSE),"-")</f>
        <v>0</v>
      </c>
    </row>
    <row r="122" spans="1:13" x14ac:dyDescent="0.3">
      <c r="A122" s="54">
        <v>44042</v>
      </c>
      <c r="B122">
        <v>30805943</v>
      </c>
      <c r="C122" s="28" t="s">
        <v>242</v>
      </c>
      <c r="D122" s="28" t="s">
        <v>242</v>
      </c>
      <c r="E122" s="42" t="s">
        <v>206</v>
      </c>
      <c r="F122" s="43">
        <v>11.51</v>
      </c>
      <c r="G122" s="43" t="s">
        <v>45</v>
      </c>
      <c r="H122" s="43">
        <f>VLOOKUP(D122,'Įkainiai '!$A$3:$B$10,2,FALSE)-G122</f>
        <v>16.27</v>
      </c>
      <c r="I122" s="43">
        <f>VLOOKUP(C122,'Įkainiai '!$E$3:$F$10,2,FALSE)-F122</f>
        <v>8.1600000000000019</v>
      </c>
      <c r="J122" s="28">
        <f t="shared" si="2"/>
        <v>-8.1099999999999977</v>
      </c>
      <c r="K122" s="28" t="str">
        <f t="shared" si="3"/>
        <v>Rerate</v>
      </c>
      <c r="L122" s="28" t="str">
        <f>IFERROR(VLOOKUP(E122,'2 ataskaita'!$B$1:$E$64,3,FALSE),"-")</f>
        <v>OUTLET</v>
      </c>
      <c r="M122" s="28" t="str">
        <f>IFERROR(VLOOKUP(E122,'2 ataskaita'!$B$1:$E$64,4,FALSE),"-")</f>
        <v>Šiaurės</v>
      </c>
    </row>
    <row r="123" spans="1:13" x14ac:dyDescent="0.3">
      <c r="A123" s="55">
        <v>44042</v>
      </c>
      <c r="B123">
        <v>33746148</v>
      </c>
      <c r="C123" s="32" t="s">
        <v>243</v>
      </c>
      <c r="D123" s="32" t="s">
        <v>243</v>
      </c>
      <c r="E123" s="44" t="s">
        <v>217</v>
      </c>
      <c r="F123" s="45">
        <v>8.5</v>
      </c>
      <c r="G123" s="45">
        <v>0.9</v>
      </c>
      <c r="H123" s="43">
        <f>VLOOKUP(D123,'Įkainiai '!$A$3:$B$10,2,FALSE)-G123</f>
        <v>17.37</v>
      </c>
      <c r="I123" s="43">
        <f>VLOOKUP(C123,'Įkainiai '!$E$3:$F$10,2,FALSE)-F123</f>
        <v>7.17</v>
      </c>
      <c r="J123" s="28">
        <f t="shared" si="2"/>
        <v>-10.200000000000001</v>
      </c>
      <c r="K123" s="32" t="str">
        <f t="shared" si="3"/>
        <v>Rerate</v>
      </c>
      <c r="L123" s="32" t="str">
        <f>IFERROR(VLOOKUP(E123,'2 ataskaita'!$B$1:$E$64,3,FALSE),"-")</f>
        <v>OUTLET</v>
      </c>
      <c r="M123" s="32" t="str">
        <f>IFERROR(VLOOKUP(E123,'2 ataskaita'!$B$1:$E$64,4,FALSE),"-")</f>
        <v>Kaunas</v>
      </c>
    </row>
    <row r="124" spans="1:13" x14ac:dyDescent="0.3">
      <c r="A124" s="54">
        <v>44017</v>
      </c>
      <c r="B124">
        <v>45853688</v>
      </c>
      <c r="C124" s="28" t="s">
        <v>245</v>
      </c>
      <c r="D124" s="28" t="s">
        <v>245</v>
      </c>
      <c r="E124" s="42" t="s">
        <v>192</v>
      </c>
      <c r="F124" s="43">
        <v>6.5</v>
      </c>
      <c r="G124" s="43">
        <v>3.6</v>
      </c>
      <c r="H124" s="43">
        <f>VLOOKUP(D124,'Įkainiai '!$A$3:$B$10,2,FALSE)-G124</f>
        <v>10.67</v>
      </c>
      <c r="I124" s="43">
        <f>VLOOKUP(C124,'Įkainiai '!$E$3:$F$10,2,FALSE)-F124</f>
        <v>5.17</v>
      </c>
      <c r="J124" s="28">
        <f t="shared" si="2"/>
        <v>-5.5</v>
      </c>
      <c r="K124" s="28" t="str">
        <f t="shared" si="3"/>
        <v>Rerate</v>
      </c>
      <c r="L124" s="28" t="str">
        <f>IFERROR(VLOOKUP(E124,'2 ataskaita'!$B$1:$E$64,3,FALSE),"-")</f>
        <v>OUTLET</v>
      </c>
      <c r="M124" s="28" t="str">
        <f>IFERROR(VLOOKUP(E124,'2 ataskaita'!$B$1:$E$64,4,FALSE),"-")</f>
        <v>Vakarų</v>
      </c>
    </row>
    <row r="125" spans="1:13" x14ac:dyDescent="0.3">
      <c r="A125" s="55">
        <v>44043</v>
      </c>
      <c r="B125">
        <v>45929912</v>
      </c>
      <c r="C125" s="32" t="s">
        <v>240</v>
      </c>
      <c r="D125" s="32" t="s">
        <v>245</v>
      </c>
      <c r="E125" s="44" t="s">
        <v>23</v>
      </c>
      <c r="F125" s="45">
        <v>12</v>
      </c>
      <c r="G125" s="45">
        <v>3.6</v>
      </c>
      <c r="H125" s="43">
        <f>VLOOKUP(D125,'Įkainiai '!$A$3:$B$10,2,FALSE)-G125</f>
        <v>10.67</v>
      </c>
      <c r="I125" s="43">
        <f>VLOOKUP(C125,'Įkainiai '!$E$3:$F$10,2,FALSE)-F125</f>
        <v>11.670000000000002</v>
      </c>
      <c r="J125" s="28">
        <f t="shared" si="2"/>
        <v>1.0000000000000018</v>
      </c>
      <c r="K125" s="32" t="str">
        <f t="shared" si="3"/>
        <v>Upsell</v>
      </c>
      <c r="L125" s="32" t="str">
        <f>IFERROR(VLOOKUP(E125,'2 ataskaita'!$B$1:$E$64,3,FALSE),"-")</f>
        <v>CUSTOMER CARE</v>
      </c>
      <c r="M125" s="32">
        <f>IFERROR(VLOOKUP(E125,'2 ataskaita'!$B$1:$E$64,4,FALSE),"-")</f>
        <v>0</v>
      </c>
    </row>
    <row r="126" spans="1:13" x14ac:dyDescent="0.3">
      <c r="A126" s="54">
        <v>44042</v>
      </c>
      <c r="B126">
        <v>42915467</v>
      </c>
      <c r="C126" s="28" t="s">
        <v>242</v>
      </c>
      <c r="D126" s="28" t="s">
        <v>242</v>
      </c>
      <c r="E126" s="42" t="s">
        <v>22</v>
      </c>
      <c r="F126" s="43">
        <v>10.5</v>
      </c>
      <c r="G126" s="43" t="s">
        <v>45</v>
      </c>
      <c r="H126" s="43">
        <f>VLOOKUP(D126,'Įkainiai '!$A$3:$B$10,2,FALSE)-G126</f>
        <v>16.27</v>
      </c>
      <c r="I126" s="43">
        <f>VLOOKUP(C126,'Įkainiai '!$E$3:$F$10,2,FALSE)-F126</f>
        <v>9.1700000000000017</v>
      </c>
      <c r="J126" s="28">
        <f t="shared" si="2"/>
        <v>-7.0999999999999979</v>
      </c>
      <c r="K126" s="28" t="str">
        <f t="shared" si="3"/>
        <v>Rerate</v>
      </c>
      <c r="L126" s="28" t="str">
        <f>IFERROR(VLOOKUP(E126,'2 ataskaita'!$B$1:$E$64,3,FALSE),"-")</f>
        <v>CUSTOMER CARE</v>
      </c>
      <c r="M126" s="28">
        <f>IFERROR(VLOOKUP(E126,'2 ataskaita'!$B$1:$E$64,4,FALSE),"-")</f>
        <v>0</v>
      </c>
    </row>
    <row r="127" spans="1:13" x14ac:dyDescent="0.3">
      <c r="A127" s="55">
        <v>44013.600694444445</v>
      </c>
      <c r="B127">
        <v>44274938</v>
      </c>
      <c r="C127" s="32" t="s">
        <v>243</v>
      </c>
      <c r="D127" s="32" t="s">
        <v>245</v>
      </c>
      <c r="E127" s="44" t="s">
        <v>197</v>
      </c>
      <c r="F127" s="45">
        <v>7.5</v>
      </c>
      <c r="G127" s="45" t="s">
        <v>45</v>
      </c>
      <c r="H127" s="43">
        <f>VLOOKUP(D127,'Įkainiai '!$A$3:$B$10,2,FALSE)-G127</f>
        <v>9.27</v>
      </c>
      <c r="I127" s="43">
        <f>VLOOKUP(C127,'Įkainiai '!$E$3:$F$10,2,FALSE)-F127</f>
        <v>8.17</v>
      </c>
      <c r="J127" s="28">
        <f t="shared" si="2"/>
        <v>-1.0999999999999996</v>
      </c>
      <c r="K127" s="32" t="str">
        <f t="shared" si="3"/>
        <v>Rerate</v>
      </c>
      <c r="L127" s="32" t="str">
        <f>IFERROR(VLOOKUP(E127,'2 ataskaita'!$B$1:$E$64,3,FALSE),"-")</f>
        <v>OUTLET</v>
      </c>
      <c r="M127" s="32" t="str">
        <f>IFERROR(VLOOKUP(E127,'2 ataskaita'!$B$1:$E$64,4,FALSE),"-")</f>
        <v>Šiaurės</v>
      </c>
    </row>
    <row r="128" spans="1:13" x14ac:dyDescent="0.3">
      <c r="A128" s="54">
        <v>44042</v>
      </c>
      <c r="B128">
        <v>41045601</v>
      </c>
      <c r="C128" s="28" t="s">
        <v>240</v>
      </c>
      <c r="D128" s="28" t="s">
        <v>240</v>
      </c>
      <c r="E128" s="42" t="s">
        <v>6</v>
      </c>
      <c r="F128" s="43">
        <v>11</v>
      </c>
      <c r="G128" s="43">
        <v>9.5</v>
      </c>
      <c r="H128" s="43">
        <f>VLOOKUP(D128,'Įkainiai '!$A$3:$B$10,2,FALSE)-G128</f>
        <v>15.77</v>
      </c>
      <c r="I128" s="43">
        <f>VLOOKUP(C128,'Įkainiai '!$E$3:$F$10,2,FALSE)-F128</f>
        <v>12.670000000000002</v>
      </c>
      <c r="J128" s="28">
        <f t="shared" si="2"/>
        <v>-3.0999999999999979</v>
      </c>
      <c r="K128" s="28" t="str">
        <f t="shared" si="3"/>
        <v>Rerate</v>
      </c>
      <c r="L128" s="28" t="str">
        <f>IFERROR(VLOOKUP(E128,'2 ataskaita'!$B$1:$E$64,3,FALSE),"-")</f>
        <v>TELEMARKETING</v>
      </c>
      <c r="M128" s="28">
        <f>IFERROR(VLOOKUP(E128,'2 ataskaita'!$B$1:$E$64,4,FALSE),"-")</f>
        <v>0</v>
      </c>
    </row>
    <row r="129" spans="1:13" x14ac:dyDescent="0.3">
      <c r="A129" s="55">
        <v>44016.555555555555</v>
      </c>
      <c r="B129">
        <v>42347643</v>
      </c>
      <c r="C129" s="32" t="s">
        <v>240</v>
      </c>
      <c r="D129" s="32" t="s">
        <v>241</v>
      </c>
      <c r="E129" s="44" t="s">
        <v>8</v>
      </c>
      <c r="F129" s="45">
        <v>8.5</v>
      </c>
      <c r="G129" s="45" t="s">
        <v>5</v>
      </c>
      <c r="H129" s="43">
        <f>VLOOKUP(D129,'Įkainiai '!$A$3:$B$10,2,FALSE)-G129</f>
        <v>21.270000000000003</v>
      </c>
      <c r="I129" s="43">
        <f>VLOOKUP(C129,'Įkainiai '!$E$3:$F$10,2,FALSE)-F129</f>
        <v>15.170000000000002</v>
      </c>
      <c r="J129" s="28">
        <f t="shared" si="2"/>
        <v>-6.1000000000000014</v>
      </c>
      <c r="K129" s="32" t="str">
        <f t="shared" si="3"/>
        <v>Rerate</v>
      </c>
      <c r="L129" s="32" t="str">
        <f>IFERROR(VLOOKUP(E129,'2 ataskaita'!$B$1:$E$64,3,FALSE),"-")</f>
        <v>TELEMARKETING</v>
      </c>
      <c r="M129" s="32">
        <f>IFERROR(VLOOKUP(E129,'2 ataskaita'!$B$1:$E$64,4,FALSE),"-")</f>
        <v>0</v>
      </c>
    </row>
    <row r="130" spans="1:13" x14ac:dyDescent="0.3">
      <c r="A130" s="54">
        <v>44022.427083333336</v>
      </c>
      <c r="B130">
        <v>15292741</v>
      </c>
      <c r="C130" s="28" t="s">
        <v>241</v>
      </c>
      <c r="D130" s="28" t="s">
        <v>245</v>
      </c>
      <c r="E130" s="42" t="s">
        <v>192</v>
      </c>
      <c r="F130" s="43">
        <v>3.6</v>
      </c>
      <c r="G130" s="43">
        <v>3.6</v>
      </c>
      <c r="H130" s="43">
        <f>VLOOKUP(D130,'Įkainiai '!$A$3:$B$10,2,FALSE)-G130</f>
        <v>10.67</v>
      </c>
      <c r="I130" s="43">
        <f>VLOOKUP(C130,'Įkainiai '!$E$3:$F$10,2,FALSE)-F130</f>
        <v>28.07</v>
      </c>
      <c r="J130" s="28">
        <f t="shared" si="2"/>
        <v>17.399999999999999</v>
      </c>
      <c r="K130" s="28" t="str">
        <f t="shared" si="3"/>
        <v>Upsell</v>
      </c>
      <c r="L130" s="28" t="str">
        <f>IFERROR(VLOOKUP(E130,'2 ataskaita'!$B$1:$E$64,3,FALSE),"-")</f>
        <v>OUTLET</v>
      </c>
      <c r="M130" s="28" t="str">
        <f>IFERROR(VLOOKUP(E130,'2 ataskaita'!$B$1:$E$64,4,FALSE),"-")</f>
        <v>Vakarų</v>
      </c>
    </row>
    <row r="131" spans="1:13" x14ac:dyDescent="0.3">
      <c r="A131" s="55">
        <v>44042</v>
      </c>
      <c r="B131">
        <v>42690281</v>
      </c>
      <c r="C131" s="32" t="s">
        <v>241</v>
      </c>
      <c r="D131" s="32" t="s">
        <v>241</v>
      </c>
      <c r="E131" s="44" t="s">
        <v>6</v>
      </c>
      <c r="F131" s="45">
        <v>11</v>
      </c>
      <c r="G131" s="45" t="s">
        <v>11</v>
      </c>
      <c r="H131" s="43">
        <f>VLOOKUP(D131,'Įkainiai '!$A$3:$B$10,2,FALSE)-G131</f>
        <v>18.270000000000003</v>
      </c>
      <c r="I131" s="43">
        <f>VLOOKUP(C131,'Įkainiai '!$E$3:$F$10,2,FALSE)-F131</f>
        <v>20.67</v>
      </c>
      <c r="J131" s="28">
        <f t="shared" ref="J131:J194" si="4">I131-H131</f>
        <v>2.3999999999999986</v>
      </c>
      <c r="K131" s="32" t="str">
        <f t="shared" ref="K131:K194" si="5">IF(J131&gt;0,"Upsell",IF(J131&lt;0,"Rerate","Kaina nepakito"))</f>
        <v>Upsell</v>
      </c>
      <c r="L131" s="32" t="str">
        <f>IFERROR(VLOOKUP(E131,'2 ataskaita'!$B$1:$E$64,3,FALSE),"-")</f>
        <v>TELEMARKETING</v>
      </c>
      <c r="M131" s="32">
        <f>IFERROR(VLOOKUP(E131,'2 ataskaita'!$B$1:$E$64,4,FALSE),"-")</f>
        <v>0</v>
      </c>
    </row>
    <row r="132" spans="1:13" x14ac:dyDescent="0.3">
      <c r="A132" s="54">
        <v>44020.69027777778</v>
      </c>
      <c r="B132">
        <v>45856978</v>
      </c>
      <c r="C132" s="28" t="s">
        <v>244</v>
      </c>
      <c r="D132" s="28" t="s">
        <v>245</v>
      </c>
      <c r="E132" s="42" t="s">
        <v>211</v>
      </c>
      <c r="F132" s="43">
        <v>12.5</v>
      </c>
      <c r="G132" s="43">
        <v>3.6</v>
      </c>
      <c r="H132" s="43">
        <f>VLOOKUP(D132,'Įkainiai '!$A$3:$B$10,2,FALSE)-G132</f>
        <v>10.67</v>
      </c>
      <c r="I132" s="43">
        <f>VLOOKUP(C132,'Įkainiai '!$E$3:$F$10,2,FALSE)-F132</f>
        <v>15.170000000000002</v>
      </c>
      <c r="J132" s="28">
        <f t="shared" si="4"/>
        <v>4.5000000000000018</v>
      </c>
      <c r="K132" s="28" t="str">
        <f t="shared" si="5"/>
        <v>Upsell</v>
      </c>
      <c r="L132" s="28" t="str">
        <f>IFERROR(VLOOKUP(E132,'2 ataskaita'!$B$1:$E$64,3,FALSE),"-")</f>
        <v>OUTLET</v>
      </c>
      <c r="M132" s="28" t="str">
        <f>IFERROR(VLOOKUP(E132,'2 ataskaita'!$B$1:$E$64,4,FALSE),"-")</f>
        <v>Kaunas</v>
      </c>
    </row>
    <row r="133" spans="1:13" x14ac:dyDescent="0.3">
      <c r="A133" s="55">
        <v>44022.541666666664</v>
      </c>
      <c r="B133">
        <v>34583308</v>
      </c>
      <c r="C133" s="32" t="s">
        <v>240</v>
      </c>
      <c r="D133" s="32" t="s">
        <v>245</v>
      </c>
      <c r="E133" s="44" t="s">
        <v>200</v>
      </c>
      <c r="F133" s="45">
        <v>11</v>
      </c>
      <c r="G133" s="45">
        <v>5.6</v>
      </c>
      <c r="H133" s="43">
        <f>VLOOKUP(D133,'Įkainiai '!$A$3:$B$10,2,FALSE)-G133</f>
        <v>8.67</v>
      </c>
      <c r="I133" s="43">
        <f>VLOOKUP(C133,'Įkainiai '!$E$3:$F$10,2,FALSE)-F133</f>
        <v>12.670000000000002</v>
      </c>
      <c r="J133" s="28">
        <f t="shared" si="4"/>
        <v>4.0000000000000018</v>
      </c>
      <c r="K133" s="32" t="str">
        <f t="shared" si="5"/>
        <v>Upsell</v>
      </c>
      <c r="L133" s="32" t="str">
        <f>IFERROR(VLOOKUP(E133,'2 ataskaita'!$B$1:$E$64,3,FALSE),"-")</f>
        <v>OUTLET</v>
      </c>
      <c r="M133" s="32" t="str">
        <f>IFERROR(VLOOKUP(E133,'2 ataskaita'!$B$1:$E$64,4,FALSE),"-")</f>
        <v>Šiaurės</v>
      </c>
    </row>
    <row r="134" spans="1:13" x14ac:dyDescent="0.3">
      <c r="A134" s="54">
        <v>44042</v>
      </c>
      <c r="B134">
        <v>42326152</v>
      </c>
      <c r="C134" s="28" t="s">
        <v>240</v>
      </c>
      <c r="D134" s="28" t="s">
        <v>240</v>
      </c>
      <c r="E134" s="42" t="s">
        <v>6</v>
      </c>
      <c r="F134" s="43">
        <v>11</v>
      </c>
      <c r="G134" s="43" t="s">
        <v>7</v>
      </c>
      <c r="H134" s="43">
        <f>VLOOKUP(D134,'Įkainiai '!$A$3:$B$10,2,FALSE)-G134</f>
        <v>12.27</v>
      </c>
      <c r="I134" s="43">
        <f>VLOOKUP(C134,'Įkainiai '!$E$3:$F$10,2,FALSE)-F134</f>
        <v>12.670000000000002</v>
      </c>
      <c r="J134" s="28">
        <f t="shared" si="4"/>
        <v>0.40000000000000213</v>
      </c>
      <c r="K134" s="28" t="str">
        <f t="shared" si="5"/>
        <v>Upsell</v>
      </c>
      <c r="L134" s="28" t="str">
        <f>IFERROR(VLOOKUP(E134,'2 ataskaita'!$B$1:$E$64,3,FALSE),"-")</f>
        <v>TELEMARKETING</v>
      </c>
      <c r="M134" s="28">
        <f>IFERROR(VLOOKUP(E134,'2 ataskaita'!$B$1:$E$64,4,FALSE),"-")</f>
        <v>0</v>
      </c>
    </row>
    <row r="135" spans="1:13" x14ac:dyDescent="0.3">
      <c r="A135" s="55">
        <v>44023</v>
      </c>
      <c r="B135">
        <v>45663038</v>
      </c>
      <c r="C135" s="32" t="s">
        <v>242</v>
      </c>
      <c r="D135" s="32" t="s">
        <v>242</v>
      </c>
      <c r="E135" s="44" t="s">
        <v>196</v>
      </c>
      <c r="F135" s="45">
        <v>3.6</v>
      </c>
      <c r="G135" s="45">
        <v>0</v>
      </c>
      <c r="H135" s="43">
        <f>VLOOKUP(D135,'Įkainiai '!$A$3:$B$10,2,FALSE)-G135</f>
        <v>21.27</v>
      </c>
      <c r="I135" s="43">
        <f>VLOOKUP(C135,'Įkainiai '!$E$3:$F$10,2,FALSE)-F135</f>
        <v>16.07</v>
      </c>
      <c r="J135" s="28">
        <f t="shared" si="4"/>
        <v>-5.1999999999999993</v>
      </c>
      <c r="K135" s="32" t="str">
        <f t="shared" si="5"/>
        <v>Rerate</v>
      </c>
      <c r="L135" s="32" t="str">
        <f>IFERROR(VLOOKUP(E135,'2 ataskaita'!$B$1:$E$64,3,FALSE),"-")</f>
        <v>OUTLET</v>
      </c>
      <c r="M135" s="32" t="str">
        <f>IFERROR(VLOOKUP(E135,'2 ataskaita'!$B$1:$E$64,4,FALSE),"-")</f>
        <v>Kaunas</v>
      </c>
    </row>
    <row r="136" spans="1:13" x14ac:dyDescent="0.3">
      <c r="A136" s="54">
        <v>44042</v>
      </c>
      <c r="B136">
        <v>41365224</v>
      </c>
      <c r="C136" s="28" t="s">
        <v>242</v>
      </c>
      <c r="D136" s="28" t="s">
        <v>242</v>
      </c>
      <c r="E136" s="42" t="s">
        <v>198</v>
      </c>
      <c r="F136" s="43">
        <v>13.5</v>
      </c>
      <c r="G136" s="43">
        <v>0</v>
      </c>
      <c r="H136" s="43">
        <f>VLOOKUP(D136,'Įkainiai '!$A$3:$B$10,2,FALSE)-G136</f>
        <v>21.27</v>
      </c>
      <c r="I136" s="43">
        <f>VLOOKUP(C136,'Įkainiai '!$E$3:$F$10,2,FALSE)-F136</f>
        <v>6.1700000000000017</v>
      </c>
      <c r="J136" s="28">
        <f t="shared" si="4"/>
        <v>-15.099999999999998</v>
      </c>
      <c r="K136" s="28" t="str">
        <f t="shared" si="5"/>
        <v>Rerate</v>
      </c>
      <c r="L136" s="28" t="str">
        <f>IFERROR(VLOOKUP(E136,'2 ataskaita'!$B$1:$E$64,3,FALSE),"-")</f>
        <v>OUTLET</v>
      </c>
      <c r="M136" s="28" t="str">
        <f>IFERROR(VLOOKUP(E136,'2 ataskaita'!$B$1:$E$64,4,FALSE),"-")</f>
        <v>Vilnius</v>
      </c>
    </row>
    <row r="137" spans="1:13" x14ac:dyDescent="0.3">
      <c r="A137" s="55">
        <v>44042</v>
      </c>
      <c r="B137">
        <v>19178269</v>
      </c>
      <c r="C137" s="32" t="s">
        <v>242</v>
      </c>
      <c r="D137" s="32" t="s">
        <v>242</v>
      </c>
      <c r="E137" s="44" t="s">
        <v>193</v>
      </c>
      <c r="F137" s="45">
        <v>11.51</v>
      </c>
      <c r="G137" s="45">
        <v>3.5</v>
      </c>
      <c r="H137" s="43">
        <f>VLOOKUP(D137,'Įkainiai '!$A$3:$B$10,2,FALSE)-G137</f>
        <v>17.77</v>
      </c>
      <c r="I137" s="43">
        <f>VLOOKUP(C137,'Įkainiai '!$E$3:$F$10,2,FALSE)-F137</f>
        <v>8.1600000000000019</v>
      </c>
      <c r="J137" s="28">
        <f t="shared" si="4"/>
        <v>-9.6099999999999977</v>
      </c>
      <c r="K137" s="32" t="str">
        <f t="shared" si="5"/>
        <v>Rerate</v>
      </c>
      <c r="L137" s="32" t="str">
        <f>IFERROR(VLOOKUP(E137,'2 ataskaita'!$B$1:$E$64,3,FALSE),"-")</f>
        <v>OUTLET</v>
      </c>
      <c r="M137" s="32" t="str">
        <f>IFERROR(VLOOKUP(E137,'2 ataskaita'!$B$1:$E$64,4,FALSE),"-")</f>
        <v>Vilnius</v>
      </c>
    </row>
    <row r="138" spans="1:13" x14ac:dyDescent="0.3">
      <c r="A138" s="54">
        <v>44042</v>
      </c>
      <c r="B138">
        <v>38413399</v>
      </c>
      <c r="C138" s="28" t="s">
        <v>241</v>
      </c>
      <c r="D138" s="28" t="s">
        <v>241</v>
      </c>
      <c r="E138" s="42" t="s">
        <v>8</v>
      </c>
      <c r="F138" s="43">
        <v>9.5</v>
      </c>
      <c r="G138" s="43" t="s">
        <v>7</v>
      </c>
      <c r="H138" s="43">
        <f>VLOOKUP(D138,'Įkainiai '!$A$3:$B$10,2,FALSE)-G138</f>
        <v>20.270000000000003</v>
      </c>
      <c r="I138" s="43">
        <f>VLOOKUP(C138,'Įkainiai '!$E$3:$F$10,2,FALSE)-F138</f>
        <v>22.17</v>
      </c>
      <c r="J138" s="28">
        <f t="shared" si="4"/>
        <v>1.8999999999999986</v>
      </c>
      <c r="K138" s="28" t="str">
        <f t="shared" si="5"/>
        <v>Upsell</v>
      </c>
      <c r="L138" s="28" t="str">
        <f>IFERROR(VLOOKUP(E138,'2 ataskaita'!$B$1:$E$64,3,FALSE),"-")</f>
        <v>TELEMARKETING</v>
      </c>
      <c r="M138" s="28">
        <f>IFERROR(VLOOKUP(E138,'2 ataskaita'!$B$1:$E$64,4,FALSE),"-")</f>
        <v>0</v>
      </c>
    </row>
    <row r="139" spans="1:13" x14ac:dyDescent="0.3">
      <c r="A139" s="55">
        <v>44013.752083333333</v>
      </c>
      <c r="B139">
        <v>45821402</v>
      </c>
      <c r="C139" s="32" t="s">
        <v>243</v>
      </c>
      <c r="D139" s="32" t="s">
        <v>245</v>
      </c>
      <c r="E139" s="44" t="s">
        <v>218</v>
      </c>
      <c r="F139" s="45">
        <v>3.6</v>
      </c>
      <c r="G139" s="45">
        <v>3.6</v>
      </c>
      <c r="H139" s="43">
        <f>VLOOKUP(D139,'Įkainiai '!$A$3:$B$10,2,FALSE)-G139</f>
        <v>10.67</v>
      </c>
      <c r="I139" s="43">
        <f>VLOOKUP(C139,'Įkainiai '!$E$3:$F$10,2,FALSE)-F139</f>
        <v>12.07</v>
      </c>
      <c r="J139" s="28">
        <f t="shared" si="4"/>
        <v>1.4000000000000004</v>
      </c>
      <c r="K139" s="32" t="str">
        <f t="shared" si="5"/>
        <v>Upsell</v>
      </c>
      <c r="L139" s="32" t="str">
        <f>IFERROR(VLOOKUP(E139,'2 ataskaita'!$B$1:$E$64,3,FALSE),"-")</f>
        <v>OUTLET</v>
      </c>
      <c r="M139" s="32" t="str">
        <f>IFERROR(VLOOKUP(E139,'2 ataskaita'!$B$1:$E$64,4,FALSE),"-")</f>
        <v>Pietų</v>
      </c>
    </row>
    <row r="140" spans="1:13" x14ac:dyDescent="0.3">
      <c r="A140" s="54">
        <v>44032</v>
      </c>
      <c r="B140">
        <v>22956146</v>
      </c>
      <c r="C140" s="28" t="s">
        <v>241</v>
      </c>
      <c r="D140" s="28" t="s">
        <v>241</v>
      </c>
      <c r="E140" s="42" t="s">
        <v>201</v>
      </c>
      <c r="F140" s="43">
        <v>23.5</v>
      </c>
      <c r="G140" s="43" t="s">
        <v>5</v>
      </c>
      <c r="H140" s="43">
        <f>VLOOKUP(D140,'Įkainiai '!$A$3:$B$10,2,FALSE)-G140</f>
        <v>21.270000000000003</v>
      </c>
      <c r="I140" s="43">
        <f>VLOOKUP(C140,'Įkainiai '!$E$3:$F$10,2,FALSE)-F140</f>
        <v>8.1700000000000017</v>
      </c>
      <c r="J140" s="28">
        <f t="shared" si="4"/>
        <v>-13.100000000000001</v>
      </c>
      <c r="K140" s="28" t="str">
        <f t="shared" si="5"/>
        <v>Rerate</v>
      </c>
      <c r="L140" s="28" t="str">
        <f>IFERROR(VLOOKUP(E140,'2 ataskaita'!$B$1:$E$64,3,FALSE),"-")</f>
        <v>OUTLET</v>
      </c>
      <c r="M140" s="28" t="str">
        <f>IFERROR(VLOOKUP(E140,'2 ataskaita'!$B$1:$E$64,4,FALSE),"-")</f>
        <v>Vilnius</v>
      </c>
    </row>
    <row r="141" spans="1:13" x14ac:dyDescent="0.3">
      <c r="A141" s="55">
        <v>44024.499305555553</v>
      </c>
      <c r="B141">
        <v>21731656</v>
      </c>
      <c r="C141" s="32" t="s">
        <v>243</v>
      </c>
      <c r="D141" s="32" t="s">
        <v>241</v>
      </c>
      <c r="E141" s="44" t="s">
        <v>216</v>
      </c>
      <c r="F141" s="45">
        <v>3.6</v>
      </c>
      <c r="G141" s="45" t="s">
        <v>5</v>
      </c>
      <c r="H141" s="43">
        <f>VLOOKUP(D141,'Įkainiai '!$A$3:$B$10,2,FALSE)-G141</f>
        <v>21.270000000000003</v>
      </c>
      <c r="I141" s="43">
        <f>VLOOKUP(C141,'Įkainiai '!$E$3:$F$10,2,FALSE)-F141</f>
        <v>12.07</v>
      </c>
      <c r="J141" s="28">
        <f t="shared" si="4"/>
        <v>-9.2000000000000028</v>
      </c>
      <c r="K141" s="32" t="str">
        <f t="shared" si="5"/>
        <v>Rerate</v>
      </c>
      <c r="L141" s="32" t="str">
        <f>IFERROR(VLOOKUP(E141,'2 ataskaita'!$B$1:$E$64,3,FALSE),"-")</f>
        <v>OUTLET</v>
      </c>
      <c r="M141" s="32" t="str">
        <f>IFERROR(VLOOKUP(E141,'2 ataskaita'!$B$1:$E$64,4,FALSE),"-")</f>
        <v>Kaunas</v>
      </c>
    </row>
    <row r="142" spans="1:13" x14ac:dyDescent="0.3">
      <c r="A142" s="54">
        <v>44024.620833333334</v>
      </c>
      <c r="B142">
        <v>45748478</v>
      </c>
      <c r="C142" s="28" t="s">
        <v>241</v>
      </c>
      <c r="D142" s="28" t="s">
        <v>244</v>
      </c>
      <c r="E142" s="42" t="s">
        <v>14</v>
      </c>
      <c r="F142" s="43">
        <v>11</v>
      </c>
      <c r="G142" s="43">
        <v>3.6</v>
      </c>
      <c r="H142" s="43">
        <f>VLOOKUP(D142,'Įkainiai '!$A$3:$B$10,2,FALSE)-G142</f>
        <v>27.669999999999998</v>
      </c>
      <c r="I142" s="43">
        <f>VLOOKUP(C142,'Įkainiai '!$E$3:$F$10,2,FALSE)-F142</f>
        <v>20.67</v>
      </c>
      <c r="J142" s="28">
        <f t="shared" si="4"/>
        <v>-6.9999999999999964</v>
      </c>
      <c r="K142" s="28" t="str">
        <f t="shared" si="5"/>
        <v>Rerate</v>
      </c>
      <c r="L142" s="28" t="str">
        <f>IFERROR(VLOOKUP(E142,'2 ataskaita'!$B$1:$E$64,3,FALSE),"-")</f>
        <v>CUSTOMER CARE</v>
      </c>
      <c r="M142" s="28">
        <f>IFERROR(VLOOKUP(E142,'2 ataskaita'!$B$1:$E$64,4,FALSE),"-")</f>
        <v>0</v>
      </c>
    </row>
    <row r="143" spans="1:13" x14ac:dyDescent="0.3">
      <c r="A143" s="55">
        <v>44017</v>
      </c>
      <c r="B143">
        <v>20716352</v>
      </c>
      <c r="C143" s="32" t="s">
        <v>246</v>
      </c>
      <c r="D143" s="32" t="s">
        <v>246</v>
      </c>
      <c r="E143" s="44" t="s">
        <v>8</v>
      </c>
      <c r="F143" s="49">
        <v>11.5</v>
      </c>
      <c r="G143" s="45">
        <v>11.5</v>
      </c>
      <c r="H143" s="43">
        <f>VLOOKUP(D143,'Įkainiai '!$A$3:$B$10,2,FALSE)-G143</f>
        <v>19.77</v>
      </c>
      <c r="I143" s="43">
        <f>VLOOKUP(C143,'Įkainiai '!$E$3:$F$10,2,FALSE)-F143</f>
        <v>18.170000000000002</v>
      </c>
      <c r="J143" s="28">
        <f t="shared" si="4"/>
        <v>-1.5999999999999979</v>
      </c>
      <c r="K143" s="32" t="str">
        <f t="shared" si="5"/>
        <v>Rerate</v>
      </c>
      <c r="L143" s="32" t="str">
        <f>IFERROR(VLOOKUP(E143,'2 ataskaita'!$B$1:$E$64,3,FALSE),"-")</f>
        <v>TELEMARKETING</v>
      </c>
      <c r="M143" s="32">
        <f>IFERROR(VLOOKUP(E143,'2 ataskaita'!$B$1:$E$64,4,FALSE),"-")</f>
        <v>0</v>
      </c>
    </row>
    <row r="144" spans="1:13" x14ac:dyDescent="0.3">
      <c r="A144" s="54">
        <v>44015.525000000001</v>
      </c>
      <c r="B144">
        <v>45795460</v>
      </c>
      <c r="C144" s="28" t="s">
        <v>244</v>
      </c>
      <c r="D144" s="28" t="s">
        <v>240</v>
      </c>
      <c r="E144" s="42" t="s">
        <v>219</v>
      </c>
      <c r="F144" s="43">
        <v>13</v>
      </c>
      <c r="G144" s="43">
        <v>0</v>
      </c>
      <c r="H144" s="43">
        <f>VLOOKUP(D144,'Įkainiai '!$A$3:$B$10,2,FALSE)-G144</f>
        <v>25.27</v>
      </c>
      <c r="I144" s="43">
        <f>VLOOKUP(C144,'Įkainiai '!$E$3:$F$10,2,FALSE)-F144</f>
        <v>14.670000000000002</v>
      </c>
      <c r="J144" s="28">
        <f t="shared" si="4"/>
        <v>-10.599999999999998</v>
      </c>
      <c r="K144" s="28" t="str">
        <f t="shared" si="5"/>
        <v>Rerate</v>
      </c>
      <c r="L144" s="28" t="str">
        <f>IFERROR(VLOOKUP(E144,'2 ataskaita'!$B$1:$E$64,3,FALSE),"-")</f>
        <v>OUTLET</v>
      </c>
      <c r="M144" s="28" t="str">
        <f>IFERROR(VLOOKUP(E144,'2 ataskaita'!$B$1:$E$64,4,FALSE),"-")</f>
        <v>Kaunas</v>
      </c>
    </row>
    <row r="145" spans="1:13" x14ac:dyDescent="0.3">
      <c r="A145" s="55">
        <v>44020.866666666669</v>
      </c>
      <c r="B145">
        <v>45653604</v>
      </c>
      <c r="C145" s="32" t="s">
        <v>244</v>
      </c>
      <c r="D145" s="32" t="s">
        <v>240</v>
      </c>
      <c r="E145" s="44" t="s">
        <v>23</v>
      </c>
      <c r="F145" s="45">
        <v>13.5</v>
      </c>
      <c r="G145" s="45">
        <v>11.5</v>
      </c>
      <c r="H145" s="43">
        <f>VLOOKUP(D145,'Įkainiai '!$A$3:$B$10,2,FALSE)-G145</f>
        <v>13.77</v>
      </c>
      <c r="I145" s="43">
        <f>VLOOKUP(C145,'Įkainiai '!$E$3:$F$10,2,FALSE)-F145</f>
        <v>14.170000000000002</v>
      </c>
      <c r="J145" s="28">
        <f t="shared" si="4"/>
        <v>0.40000000000000213</v>
      </c>
      <c r="K145" s="32" t="str">
        <f t="shared" si="5"/>
        <v>Upsell</v>
      </c>
      <c r="L145" s="32" t="str">
        <f>IFERROR(VLOOKUP(E145,'2 ataskaita'!$B$1:$E$64,3,FALSE),"-")</f>
        <v>CUSTOMER CARE</v>
      </c>
      <c r="M145" s="32">
        <f>IFERROR(VLOOKUP(E145,'2 ataskaita'!$B$1:$E$64,4,FALSE),"-")</f>
        <v>0</v>
      </c>
    </row>
    <row r="146" spans="1:13" x14ac:dyDescent="0.3">
      <c r="A146" s="54">
        <v>44041.501388888886</v>
      </c>
      <c r="B146">
        <v>45930096</v>
      </c>
      <c r="C146" s="28" t="s">
        <v>244</v>
      </c>
      <c r="D146" s="28" t="s">
        <v>243</v>
      </c>
      <c r="E146" s="42" t="s">
        <v>14</v>
      </c>
      <c r="F146" s="43">
        <v>12.5</v>
      </c>
      <c r="G146" s="43">
        <v>3.6</v>
      </c>
      <c r="H146" s="43">
        <f>VLOOKUP(D146,'Įkainiai '!$A$3:$B$10,2,FALSE)-G146</f>
        <v>14.67</v>
      </c>
      <c r="I146" s="43">
        <f>VLOOKUP(C146,'Įkainiai '!$E$3:$F$10,2,FALSE)-F146</f>
        <v>15.170000000000002</v>
      </c>
      <c r="J146" s="28">
        <f t="shared" si="4"/>
        <v>0.50000000000000178</v>
      </c>
      <c r="K146" s="28" t="str">
        <f t="shared" si="5"/>
        <v>Upsell</v>
      </c>
      <c r="L146" s="28" t="str">
        <f>IFERROR(VLOOKUP(E146,'2 ataskaita'!$B$1:$E$64,3,FALSE),"-")</f>
        <v>CUSTOMER CARE</v>
      </c>
      <c r="M146" s="28">
        <f>IFERROR(VLOOKUP(E146,'2 ataskaita'!$B$1:$E$64,4,FALSE),"-")</f>
        <v>0</v>
      </c>
    </row>
    <row r="147" spans="1:13" x14ac:dyDescent="0.3">
      <c r="A147" s="55">
        <v>44023.445833333331</v>
      </c>
      <c r="B147">
        <v>45877272</v>
      </c>
      <c r="C147" s="32" t="s">
        <v>243</v>
      </c>
      <c r="D147" s="32" t="s">
        <v>245</v>
      </c>
      <c r="E147" s="44" t="s">
        <v>211</v>
      </c>
      <c r="F147" s="45">
        <v>7.5</v>
      </c>
      <c r="G147" s="45">
        <v>3.6</v>
      </c>
      <c r="H147" s="43">
        <f>VLOOKUP(D147,'Įkainiai '!$A$3:$B$10,2,FALSE)-G147</f>
        <v>10.67</v>
      </c>
      <c r="I147" s="43">
        <f>VLOOKUP(C147,'Įkainiai '!$E$3:$F$10,2,FALSE)-F147</f>
        <v>8.17</v>
      </c>
      <c r="J147" s="28">
        <f t="shared" si="4"/>
        <v>-2.5</v>
      </c>
      <c r="K147" s="32" t="str">
        <f t="shared" si="5"/>
        <v>Rerate</v>
      </c>
      <c r="L147" s="32" t="str">
        <f>IFERROR(VLOOKUP(E147,'2 ataskaita'!$B$1:$E$64,3,FALSE),"-")</f>
        <v>OUTLET</v>
      </c>
      <c r="M147" s="32" t="str">
        <f>IFERROR(VLOOKUP(E147,'2 ataskaita'!$B$1:$E$64,4,FALSE),"-")</f>
        <v>Kaunas</v>
      </c>
    </row>
    <row r="148" spans="1:13" x14ac:dyDescent="0.3">
      <c r="A148" s="54">
        <v>44042</v>
      </c>
      <c r="B148">
        <v>16004301</v>
      </c>
      <c r="C148" s="28" t="s">
        <v>245</v>
      </c>
      <c r="D148" s="28" t="s">
        <v>245</v>
      </c>
      <c r="E148" s="42" t="s">
        <v>22</v>
      </c>
      <c r="F148" s="50">
        <v>0</v>
      </c>
      <c r="G148" s="43">
        <v>0</v>
      </c>
      <c r="H148" s="43">
        <f>VLOOKUP(D148,'Įkainiai '!$A$3:$B$10,2,FALSE)-G148</f>
        <v>14.27</v>
      </c>
      <c r="I148" s="43">
        <f>VLOOKUP(C148,'Įkainiai '!$E$3:$F$10,2,FALSE)-F148</f>
        <v>11.67</v>
      </c>
      <c r="J148" s="28">
        <f t="shared" si="4"/>
        <v>-2.5999999999999996</v>
      </c>
      <c r="K148" s="28" t="str">
        <f t="shared" si="5"/>
        <v>Rerate</v>
      </c>
      <c r="L148" s="28" t="str">
        <f>IFERROR(VLOOKUP(E148,'2 ataskaita'!$B$1:$E$64,3,FALSE),"-")</f>
        <v>CUSTOMER CARE</v>
      </c>
      <c r="M148" s="28">
        <f>IFERROR(VLOOKUP(E148,'2 ataskaita'!$B$1:$E$64,4,FALSE),"-")</f>
        <v>0</v>
      </c>
    </row>
    <row r="149" spans="1:13" x14ac:dyDescent="0.3">
      <c r="A149" s="55">
        <v>44020.789583333331</v>
      </c>
      <c r="B149">
        <v>4479245</v>
      </c>
      <c r="C149" s="32" t="s">
        <v>240</v>
      </c>
      <c r="D149" s="32" t="s">
        <v>243</v>
      </c>
      <c r="E149" s="44" t="s">
        <v>201</v>
      </c>
      <c r="F149" s="45">
        <v>11</v>
      </c>
      <c r="G149" s="45">
        <v>3.6</v>
      </c>
      <c r="H149" s="43">
        <f>VLOOKUP(D149,'Įkainiai '!$A$3:$B$10,2,FALSE)-G149</f>
        <v>14.67</v>
      </c>
      <c r="I149" s="43">
        <f>VLOOKUP(C149,'Įkainiai '!$E$3:$F$10,2,FALSE)-F149</f>
        <v>12.670000000000002</v>
      </c>
      <c r="J149" s="28">
        <f t="shared" si="4"/>
        <v>-1.9999999999999982</v>
      </c>
      <c r="K149" s="32" t="str">
        <f t="shared" si="5"/>
        <v>Rerate</v>
      </c>
      <c r="L149" s="32" t="str">
        <f>IFERROR(VLOOKUP(E149,'2 ataskaita'!$B$1:$E$64,3,FALSE),"-")</f>
        <v>OUTLET</v>
      </c>
      <c r="M149" s="32" t="str">
        <f>IFERROR(VLOOKUP(E149,'2 ataskaita'!$B$1:$E$64,4,FALSE),"-")</f>
        <v>Vilnius</v>
      </c>
    </row>
    <row r="150" spans="1:13" x14ac:dyDescent="0.3">
      <c r="A150" s="54">
        <v>44036</v>
      </c>
      <c r="B150">
        <v>15035747</v>
      </c>
      <c r="C150" s="28" t="s">
        <v>245</v>
      </c>
      <c r="D150" s="28" t="s">
        <v>245</v>
      </c>
      <c r="E150" s="42" t="s">
        <v>48</v>
      </c>
      <c r="F150" s="43">
        <v>7.01</v>
      </c>
      <c r="G150" s="43">
        <v>3.6</v>
      </c>
      <c r="H150" s="43">
        <f>VLOOKUP(D150,'Įkainiai '!$A$3:$B$10,2,FALSE)-G150</f>
        <v>10.67</v>
      </c>
      <c r="I150" s="43">
        <f>VLOOKUP(C150,'Įkainiai '!$E$3:$F$10,2,FALSE)-F150</f>
        <v>4.66</v>
      </c>
      <c r="J150" s="28">
        <f t="shared" si="4"/>
        <v>-6.01</v>
      </c>
      <c r="K150" s="28" t="str">
        <f t="shared" si="5"/>
        <v>Rerate</v>
      </c>
      <c r="L150" s="28" t="str">
        <f>IFERROR(VLOOKUP(E150,'2 ataskaita'!$B$1:$E$64,3,FALSE),"-")</f>
        <v>TELEMARKETING</v>
      </c>
      <c r="M150" s="28">
        <f>IFERROR(VLOOKUP(E150,'2 ataskaita'!$B$1:$E$64,4,FALSE),"-")</f>
        <v>0</v>
      </c>
    </row>
    <row r="151" spans="1:13" x14ac:dyDescent="0.3">
      <c r="A151" s="55">
        <v>44028.692361111112</v>
      </c>
      <c r="B151">
        <v>38064446</v>
      </c>
      <c r="C151" s="32" t="s">
        <v>242</v>
      </c>
      <c r="D151" s="32" t="s">
        <v>243</v>
      </c>
      <c r="E151" s="44" t="s">
        <v>210</v>
      </c>
      <c r="F151" s="45">
        <v>11.51</v>
      </c>
      <c r="G151" s="45">
        <v>8.51</v>
      </c>
      <c r="H151" s="43">
        <f>VLOOKUP(D151,'Įkainiai '!$A$3:$B$10,2,FALSE)-G151</f>
        <v>9.76</v>
      </c>
      <c r="I151" s="43">
        <f>VLOOKUP(C151,'Įkainiai '!$E$3:$F$10,2,FALSE)-F151</f>
        <v>8.1600000000000019</v>
      </c>
      <c r="J151" s="28">
        <f t="shared" si="4"/>
        <v>-1.5999999999999979</v>
      </c>
      <c r="K151" s="32" t="str">
        <f t="shared" si="5"/>
        <v>Rerate</v>
      </c>
      <c r="L151" s="32" t="str">
        <f>IFERROR(VLOOKUP(E151,'2 ataskaita'!$B$1:$E$64,3,FALSE),"-")</f>
        <v>OUTLET</v>
      </c>
      <c r="M151" s="32" t="str">
        <f>IFERROR(VLOOKUP(E151,'2 ataskaita'!$B$1:$E$64,4,FALSE),"-")</f>
        <v>Pietų</v>
      </c>
    </row>
    <row r="152" spans="1:13" x14ac:dyDescent="0.3">
      <c r="A152" s="54">
        <v>44042</v>
      </c>
      <c r="B152">
        <v>45893633</v>
      </c>
      <c r="C152" s="28" t="s">
        <v>244</v>
      </c>
      <c r="D152" s="28" t="s">
        <v>244</v>
      </c>
      <c r="E152" s="42" t="s">
        <v>43</v>
      </c>
      <c r="F152" s="43">
        <v>13.5</v>
      </c>
      <c r="G152" s="43">
        <v>11.5</v>
      </c>
      <c r="H152" s="43">
        <f>VLOOKUP(D152,'Įkainiai '!$A$3:$B$10,2,FALSE)-G152</f>
        <v>19.77</v>
      </c>
      <c r="I152" s="43">
        <f>VLOOKUP(C152,'Įkainiai '!$E$3:$F$10,2,FALSE)-F152</f>
        <v>14.170000000000002</v>
      </c>
      <c r="J152" s="28">
        <f t="shared" si="4"/>
        <v>-5.5999999999999979</v>
      </c>
      <c r="K152" s="28" t="str">
        <f t="shared" si="5"/>
        <v>Rerate</v>
      </c>
      <c r="L152" s="28" t="str">
        <f>IFERROR(VLOOKUP(E152,'2 ataskaita'!$B$1:$E$64,3,FALSE),"-")</f>
        <v>CUSTOMER CARE</v>
      </c>
      <c r="M152" s="28">
        <f>IFERROR(VLOOKUP(E152,'2 ataskaita'!$B$1:$E$64,4,FALSE),"-")</f>
        <v>0</v>
      </c>
    </row>
    <row r="153" spans="1:13" x14ac:dyDescent="0.3">
      <c r="A153" s="55">
        <v>44023.525694444441</v>
      </c>
      <c r="B153">
        <v>45884218</v>
      </c>
      <c r="C153" s="32" t="s">
        <v>243</v>
      </c>
      <c r="D153" s="32" t="s">
        <v>245</v>
      </c>
      <c r="E153" s="44" t="s">
        <v>211</v>
      </c>
      <c r="F153" s="45">
        <v>7.5</v>
      </c>
      <c r="G153" s="45">
        <v>3.6</v>
      </c>
      <c r="H153" s="43">
        <f>VLOOKUP(D153,'Įkainiai '!$A$3:$B$10,2,FALSE)-G153</f>
        <v>10.67</v>
      </c>
      <c r="I153" s="43">
        <f>VLOOKUP(C153,'Įkainiai '!$E$3:$F$10,2,FALSE)-F153</f>
        <v>8.17</v>
      </c>
      <c r="J153" s="28">
        <f t="shared" si="4"/>
        <v>-2.5</v>
      </c>
      <c r="K153" s="32" t="str">
        <f t="shared" si="5"/>
        <v>Rerate</v>
      </c>
      <c r="L153" s="32" t="str">
        <f>IFERROR(VLOOKUP(E153,'2 ataskaita'!$B$1:$E$64,3,FALSE),"-")</f>
        <v>OUTLET</v>
      </c>
      <c r="M153" s="32" t="str">
        <f>IFERROR(VLOOKUP(E153,'2 ataskaita'!$B$1:$E$64,4,FALSE),"-")</f>
        <v>Kaunas</v>
      </c>
    </row>
    <row r="154" spans="1:13" x14ac:dyDescent="0.3">
      <c r="A154" s="54">
        <v>44029.463888888888</v>
      </c>
      <c r="B154">
        <v>4705969</v>
      </c>
      <c r="C154" s="28" t="s">
        <v>240</v>
      </c>
      <c r="D154" s="28" t="s">
        <v>245</v>
      </c>
      <c r="E154" s="42" t="s">
        <v>199</v>
      </c>
      <c r="F154" s="43">
        <v>11</v>
      </c>
      <c r="G154" s="43">
        <v>3.6</v>
      </c>
      <c r="H154" s="43">
        <f>VLOOKUP(D154,'Įkainiai '!$A$3:$B$10,2,FALSE)-G154</f>
        <v>10.67</v>
      </c>
      <c r="I154" s="43">
        <f>VLOOKUP(C154,'Įkainiai '!$E$3:$F$10,2,FALSE)-F154</f>
        <v>12.670000000000002</v>
      </c>
      <c r="J154" s="28">
        <f t="shared" si="4"/>
        <v>2.0000000000000018</v>
      </c>
      <c r="K154" s="28" t="str">
        <f t="shared" si="5"/>
        <v>Upsell</v>
      </c>
      <c r="L154" s="28" t="str">
        <f>IFERROR(VLOOKUP(E154,'2 ataskaita'!$B$1:$E$64,3,FALSE),"-")</f>
        <v>OUTLET</v>
      </c>
      <c r="M154" s="28" t="str">
        <f>IFERROR(VLOOKUP(E154,'2 ataskaita'!$B$1:$E$64,4,FALSE),"-")</f>
        <v>Kaunas</v>
      </c>
    </row>
    <row r="155" spans="1:13" x14ac:dyDescent="0.3">
      <c r="A155" s="55">
        <v>44025.686111111114</v>
      </c>
      <c r="B155">
        <v>45664490</v>
      </c>
      <c r="C155" s="32" t="s">
        <v>240</v>
      </c>
      <c r="D155" s="32" t="s">
        <v>245</v>
      </c>
      <c r="E155" s="44" t="s">
        <v>192</v>
      </c>
      <c r="F155" s="45">
        <v>14.01</v>
      </c>
      <c r="G155" s="45">
        <v>3.6</v>
      </c>
      <c r="H155" s="43">
        <f>VLOOKUP(D155,'Įkainiai '!$A$3:$B$10,2,FALSE)-G155</f>
        <v>10.67</v>
      </c>
      <c r="I155" s="43">
        <f>VLOOKUP(C155,'Įkainiai '!$E$3:$F$10,2,FALSE)-F155</f>
        <v>9.6600000000000019</v>
      </c>
      <c r="J155" s="28">
        <f t="shared" si="4"/>
        <v>-1.009999999999998</v>
      </c>
      <c r="K155" s="32" t="str">
        <f t="shared" si="5"/>
        <v>Rerate</v>
      </c>
      <c r="L155" s="32" t="str">
        <f>IFERROR(VLOOKUP(E155,'2 ataskaita'!$B$1:$E$64,3,FALSE),"-")</f>
        <v>OUTLET</v>
      </c>
      <c r="M155" s="32" t="str">
        <f>IFERROR(VLOOKUP(E155,'2 ataskaita'!$B$1:$E$64,4,FALSE),"-")</f>
        <v>Vakarų</v>
      </c>
    </row>
    <row r="156" spans="1:13" x14ac:dyDescent="0.3">
      <c r="A156" s="54">
        <v>44032.430555555555</v>
      </c>
      <c r="B156">
        <v>45825580</v>
      </c>
      <c r="C156" s="28" t="s">
        <v>241</v>
      </c>
      <c r="D156" s="28" t="s">
        <v>245</v>
      </c>
      <c r="E156" s="42" t="s">
        <v>204</v>
      </c>
      <c r="F156" s="43">
        <v>11</v>
      </c>
      <c r="G156" s="43">
        <v>3.6</v>
      </c>
      <c r="H156" s="43">
        <f>VLOOKUP(D156,'Įkainiai '!$A$3:$B$10,2,FALSE)-G156</f>
        <v>10.67</v>
      </c>
      <c r="I156" s="43">
        <f>VLOOKUP(C156,'Įkainiai '!$E$3:$F$10,2,FALSE)-F156</f>
        <v>20.67</v>
      </c>
      <c r="J156" s="28">
        <f t="shared" si="4"/>
        <v>10.000000000000002</v>
      </c>
      <c r="K156" s="28" t="str">
        <f t="shared" si="5"/>
        <v>Upsell</v>
      </c>
      <c r="L156" s="28" t="str">
        <f>IFERROR(VLOOKUP(E156,'2 ataskaita'!$B$1:$E$64,3,FALSE),"-")</f>
        <v>OUTLET</v>
      </c>
      <c r="M156" s="28" t="str">
        <f>IFERROR(VLOOKUP(E156,'2 ataskaita'!$B$1:$E$64,4,FALSE),"-")</f>
        <v>Pietų</v>
      </c>
    </row>
    <row r="157" spans="1:13" x14ac:dyDescent="0.3">
      <c r="A157" s="55">
        <v>44042</v>
      </c>
      <c r="B157">
        <v>41883068</v>
      </c>
      <c r="C157" s="32" t="s">
        <v>246</v>
      </c>
      <c r="D157" s="32" t="s">
        <v>246</v>
      </c>
      <c r="E157" s="44" t="s">
        <v>6</v>
      </c>
      <c r="F157" s="45">
        <v>12</v>
      </c>
      <c r="G157" s="45" t="s">
        <v>7</v>
      </c>
      <c r="H157" s="43">
        <f>VLOOKUP(D157,'Įkainiai '!$A$3:$B$10,2,FALSE)-G157</f>
        <v>18.27</v>
      </c>
      <c r="I157" s="43">
        <f>VLOOKUP(C157,'Įkainiai '!$E$3:$F$10,2,FALSE)-F157</f>
        <v>17.670000000000002</v>
      </c>
      <c r="J157" s="28">
        <f t="shared" si="4"/>
        <v>-0.59999999999999787</v>
      </c>
      <c r="K157" s="32" t="str">
        <f t="shared" si="5"/>
        <v>Rerate</v>
      </c>
      <c r="L157" s="32" t="str">
        <f>IFERROR(VLOOKUP(E157,'2 ataskaita'!$B$1:$E$64,3,FALSE),"-")</f>
        <v>TELEMARKETING</v>
      </c>
      <c r="M157" s="32">
        <f>IFERROR(VLOOKUP(E157,'2 ataskaita'!$B$1:$E$64,4,FALSE),"-")</f>
        <v>0</v>
      </c>
    </row>
    <row r="158" spans="1:13" x14ac:dyDescent="0.3">
      <c r="A158" s="54">
        <v>44035.55</v>
      </c>
      <c r="B158">
        <v>45932083</v>
      </c>
      <c r="C158" s="28" t="s">
        <v>240</v>
      </c>
      <c r="D158" s="28" t="s">
        <v>245</v>
      </c>
      <c r="E158" s="42" t="s">
        <v>14</v>
      </c>
      <c r="F158" s="43">
        <v>11</v>
      </c>
      <c r="G158" s="43">
        <v>3.6</v>
      </c>
      <c r="H158" s="43">
        <f>VLOOKUP(D158,'Įkainiai '!$A$3:$B$10,2,FALSE)-G158</f>
        <v>10.67</v>
      </c>
      <c r="I158" s="43">
        <f>VLOOKUP(C158,'Įkainiai '!$E$3:$F$10,2,FALSE)-F158</f>
        <v>12.670000000000002</v>
      </c>
      <c r="J158" s="28">
        <f t="shared" si="4"/>
        <v>2.0000000000000018</v>
      </c>
      <c r="K158" s="28" t="str">
        <f t="shared" si="5"/>
        <v>Upsell</v>
      </c>
      <c r="L158" s="28" t="str">
        <f>IFERROR(VLOOKUP(E158,'2 ataskaita'!$B$1:$E$64,3,FALSE),"-")</f>
        <v>CUSTOMER CARE</v>
      </c>
      <c r="M158" s="28">
        <f>IFERROR(VLOOKUP(E158,'2 ataskaita'!$B$1:$E$64,4,FALSE),"-")</f>
        <v>0</v>
      </c>
    </row>
    <row r="159" spans="1:13" x14ac:dyDescent="0.3">
      <c r="A159" s="55">
        <v>44042</v>
      </c>
      <c r="B159">
        <v>4560240</v>
      </c>
      <c r="C159" s="32" t="s">
        <v>241</v>
      </c>
      <c r="D159" s="32" t="s">
        <v>241</v>
      </c>
      <c r="E159" s="44" t="s">
        <v>8</v>
      </c>
      <c r="F159" s="45">
        <v>11</v>
      </c>
      <c r="G159" s="45" t="s">
        <v>11</v>
      </c>
      <c r="H159" s="43">
        <f>VLOOKUP(D159,'Įkainiai '!$A$3:$B$10,2,FALSE)-G159</f>
        <v>18.270000000000003</v>
      </c>
      <c r="I159" s="43">
        <f>VLOOKUP(C159,'Įkainiai '!$E$3:$F$10,2,FALSE)-F159</f>
        <v>20.67</v>
      </c>
      <c r="J159" s="28">
        <f t="shared" si="4"/>
        <v>2.3999999999999986</v>
      </c>
      <c r="K159" s="32" t="str">
        <f t="shared" si="5"/>
        <v>Upsell</v>
      </c>
      <c r="L159" s="32" t="str">
        <f>IFERROR(VLOOKUP(E159,'2 ataskaita'!$B$1:$E$64,3,FALSE),"-")</f>
        <v>TELEMARKETING</v>
      </c>
      <c r="M159" s="32">
        <f>IFERROR(VLOOKUP(E159,'2 ataskaita'!$B$1:$E$64,4,FALSE),"-")</f>
        <v>0</v>
      </c>
    </row>
    <row r="160" spans="1:13" x14ac:dyDescent="0.3">
      <c r="A160" s="54">
        <v>44037.702777777777</v>
      </c>
      <c r="B160">
        <v>45494899</v>
      </c>
      <c r="C160" s="28" t="s">
        <v>241</v>
      </c>
      <c r="D160" s="28" t="s">
        <v>244</v>
      </c>
      <c r="E160" s="42" t="s">
        <v>200</v>
      </c>
      <c r="F160" s="43">
        <v>11</v>
      </c>
      <c r="G160" s="43" t="s">
        <v>9</v>
      </c>
      <c r="H160" s="43">
        <f>VLOOKUP(D160,'Įkainiai '!$A$3:$B$10,2,FALSE)-G160</f>
        <v>20.27</v>
      </c>
      <c r="I160" s="43">
        <f>VLOOKUP(C160,'Įkainiai '!$E$3:$F$10,2,FALSE)-F160</f>
        <v>20.67</v>
      </c>
      <c r="J160" s="28">
        <f t="shared" si="4"/>
        <v>0.40000000000000213</v>
      </c>
      <c r="K160" s="28" t="str">
        <f t="shared" si="5"/>
        <v>Upsell</v>
      </c>
      <c r="L160" s="28" t="str">
        <f>IFERROR(VLOOKUP(E160,'2 ataskaita'!$B$1:$E$64,3,FALSE),"-")</f>
        <v>OUTLET</v>
      </c>
      <c r="M160" s="28" t="str">
        <f>IFERROR(VLOOKUP(E160,'2 ataskaita'!$B$1:$E$64,4,FALSE),"-")</f>
        <v>Šiaurės</v>
      </c>
    </row>
    <row r="161" spans="1:13" x14ac:dyDescent="0.3">
      <c r="A161" s="55">
        <v>44042</v>
      </c>
      <c r="B161">
        <v>35946920</v>
      </c>
      <c r="C161" s="32" t="s">
        <v>241</v>
      </c>
      <c r="D161" s="32" t="s">
        <v>241</v>
      </c>
      <c r="E161" s="44" t="s">
        <v>207</v>
      </c>
      <c r="F161" s="45">
        <v>16.510000000000002</v>
      </c>
      <c r="G161" s="45" t="s">
        <v>41</v>
      </c>
      <c r="H161" s="43">
        <f>VLOOKUP(D161,'Įkainiai '!$A$3:$B$10,2,FALSE)-G161</f>
        <v>26.270000000000003</v>
      </c>
      <c r="I161" s="43">
        <f>VLOOKUP(C161,'Įkainiai '!$E$3:$F$10,2,FALSE)-F161</f>
        <v>15.16</v>
      </c>
      <c r="J161" s="28">
        <f t="shared" si="4"/>
        <v>-11.110000000000003</v>
      </c>
      <c r="K161" s="32" t="str">
        <f t="shared" si="5"/>
        <v>Rerate</v>
      </c>
      <c r="L161" s="32" t="str">
        <f>IFERROR(VLOOKUP(E161,'2 ataskaita'!$B$1:$E$64,3,FALSE),"-")</f>
        <v>OUTLET</v>
      </c>
      <c r="M161" s="32" t="str">
        <f>IFERROR(VLOOKUP(E161,'2 ataskaita'!$B$1:$E$64,4,FALSE),"-")</f>
        <v>Vilnius</v>
      </c>
    </row>
    <row r="162" spans="1:13" x14ac:dyDescent="0.3">
      <c r="A162" s="54">
        <v>44016.647222222222</v>
      </c>
      <c r="B162">
        <v>45831055</v>
      </c>
      <c r="C162" s="28" t="s">
        <v>240</v>
      </c>
      <c r="D162" s="28" t="s">
        <v>245</v>
      </c>
      <c r="E162" s="42" t="s">
        <v>14</v>
      </c>
      <c r="F162" s="43">
        <v>12</v>
      </c>
      <c r="G162" s="43">
        <v>3.6</v>
      </c>
      <c r="H162" s="43">
        <f>VLOOKUP(D162,'Įkainiai '!$A$3:$B$10,2,FALSE)-G162</f>
        <v>10.67</v>
      </c>
      <c r="I162" s="43">
        <f>VLOOKUP(C162,'Įkainiai '!$E$3:$F$10,2,FALSE)-F162</f>
        <v>11.670000000000002</v>
      </c>
      <c r="J162" s="28">
        <f t="shared" si="4"/>
        <v>1.0000000000000018</v>
      </c>
      <c r="K162" s="28" t="str">
        <f t="shared" si="5"/>
        <v>Upsell</v>
      </c>
      <c r="L162" s="28" t="str">
        <f>IFERROR(VLOOKUP(E162,'2 ataskaita'!$B$1:$E$64,3,FALSE),"-")</f>
        <v>CUSTOMER CARE</v>
      </c>
      <c r="M162" s="28">
        <f>IFERROR(VLOOKUP(E162,'2 ataskaita'!$B$1:$E$64,4,FALSE),"-")</f>
        <v>0</v>
      </c>
    </row>
    <row r="163" spans="1:13" x14ac:dyDescent="0.3">
      <c r="A163" s="55">
        <v>44041.642361111109</v>
      </c>
      <c r="B163">
        <v>20485277</v>
      </c>
      <c r="C163" s="32" t="s">
        <v>242</v>
      </c>
      <c r="D163" s="32" t="s">
        <v>243</v>
      </c>
      <c r="E163" s="44" t="s">
        <v>6</v>
      </c>
      <c r="F163" s="45">
        <v>14.5</v>
      </c>
      <c r="G163" s="45">
        <v>7.5</v>
      </c>
      <c r="H163" s="43">
        <f>VLOOKUP(D163,'Įkainiai '!$A$3:$B$10,2,FALSE)-G163</f>
        <v>10.77</v>
      </c>
      <c r="I163" s="43">
        <f>VLOOKUP(C163,'Įkainiai '!$E$3:$F$10,2,FALSE)-F163</f>
        <v>5.1700000000000017</v>
      </c>
      <c r="J163" s="28">
        <f t="shared" si="4"/>
        <v>-5.5999999999999979</v>
      </c>
      <c r="K163" s="32" t="str">
        <f t="shared" si="5"/>
        <v>Rerate</v>
      </c>
      <c r="L163" s="32" t="str">
        <f>IFERROR(VLOOKUP(E163,'2 ataskaita'!$B$1:$E$64,3,FALSE),"-")</f>
        <v>TELEMARKETING</v>
      </c>
      <c r="M163" s="32">
        <f>IFERROR(VLOOKUP(E163,'2 ataskaita'!$B$1:$E$64,4,FALSE),"-")</f>
        <v>0</v>
      </c>
    </row>
    <row r="164" spans="1:13" x14ac:dyDescent="0.3">
      <c r="A164" s="54">
        <v>44042</v>
      </c>
      <c r="B164">
        <v>39883035</v>
      </c>
      <c r="C164" s="28" t="s">
        <v>241</v>
      </c>
      <c r="D164" s="28" t="s">
        <v>241</v>
      </c>
      <c r="E164" s="42" t="s">
        <v>220</v>
      </c>
      <c r="F164" s="50">
        <v>12</v>
      </c>
      <c r="G164" s="43" t="s">
        <v>5</v>
      </c>
      <c r="H164" s="43">
        <f>VLOOKUP(D164,'Įkainiai '!$A$3:$B$10,2,FALSE)-G164</f>
        <v>21.270000000000003</v>
      </c>
      <c r="I164" s="43">
        <f>VLOOKUP(C164,'Įkainiai '!$E$3:$F$10,2,FALSE)-F164</f>
        <v>19.670000000000002</v>
      </c>
      <c r="J164" s="28">
        <f t="shared" si="4"/>
        <v>-1.6000000000000014</v>
      </c>
      <c r="K164" s="28" t="str">
        <f t="shared" si="5"/>
        <v>Rerate</v>
      </c>
      <c r="L164" s="28" t="str">
        <f>IFERROR(VLOOKUP(E164,'2 ataskaita'!$B$1:$E$64,3,FALSE),"-")</f>
        <v>OUTLET</v>
      </c>
      <c r="M164" s="28" t="str">
        <f>IFERROR(VLOOKUP(E164,'2 ataskaita'!$B$1:$E$64,4,FALSE),"-")</f>
        <v>Vakarų</v>
      </c>
    </row>
    <row r="165" spans="1:13" x14ac:dyDescent="0.3">
      <c r="A165" s="55">
        <v>44018.435416666667</v>
      </c>
      <c r="B165">
        <v>4405278</v>
      </c>
      <c r="C165" s="32" t="s">
        <v>240</v>
      </c>
      <c r="D165" s="32" t="s">
        <v>245</v>
      </c>
      <c r="E165" s="44" t="s">
        <v>221</v>
      </c>
      <c r="F165" s="45">
        <v>11</v>
      </c>
      <c r="G165" s="45">
        <v>3.6</v>
      </c>
      <c r="H165" s="43">
        <f>VLOOKUP(D165,'Įkainiai '!$A$3:$B$10,2,FALSE)-G165</f>
        <v>10.67</v>
      </c>
      <c r="I165" s="43">
        <f>VLOOKUP(C165,'Įkainiai '!$E$3:$F$10,2,FALSE)-F165</f>
        <v>12.670000000000002</v>
      </c>
      <c r="J165" s="28">
        <f t="shared" si="4"/>
        <v>2.0000000000000018</v>
      </c>
      <c r="K165" s="32" t="str">
        <f t="shared" si="5"/>
        <v>Upsell</v>
      </c>
      <c r="L165" s="32" t="str">
        <f>IFERROR(VLOOKUP(E165,'2 ataskaita'!$B$1:$E$64,3,FALSE),"-")</f>
        <v>OUTLET</v>
      </c>
      <c r="M165" s="32" t="str">
        <f>IFERROR(VLOOKUP(E165,'2 ataskaita'!$B$1:$E$64,4,FALSE),"-")</f>
        <v>Vilnius</v>
      </c>
    </row>
    <row r="166" spans="1:13" x14ac:dyDescent="0.3">
      <c r="A166" s="54">
        <v>44042</v>
      </c>
      <c r="B166">
        <v>45703597</v>
      </c>
      <c r="C166" s="28" t="s">
        <v>241</v>
      </c>
      <c r="D166" s="28" t="s">
        <v>241</v>
      </c>
      <c r="E166" s="42" t="s">
        <v>23</v>
      </c>
      <c r="F166" s="43">
        <v>12</v>
      </c>
      <c r="G166" s="43">
        <v>10.5</v>
      </c>
      <c r="H166" s="43">
        <f>VLOOKUP(D166,'Įkainiai '!$A$3:$B$10,2,FALSE)-G166</f>
        <v>22.770000000000003</v>
      </c>
      <c r="I166" s="43">
        <f>VLOOKUP(C166,'Įkainiai '!$E$3:$F$10,2,FALSE)-F166</f>
        <v>19.670000000000002</v>
      </c>
      <c r="J166" s="28">
        <f t="shared" si="4"/>
        <v>-3.1000000000000014</v>
      </c>
      <c r="K166" s="28" t="str">
        <f t="shared" si="5"/>
        <v>Rerate</v>
      </c>
      <c r="L166" s="28" t="str">
        <f>IFERROR(VLOOKUP(E166,'2 ataskaita'!$B$1:$E$64,3,FALSE),"-")</f>
        <v>CUSTOMER CARE</v>
      </c>
      <c r="M166" s="28">
        <f>IFERROR(VLOOKUP(E166,'2 ataskaita'!$B$1:$E$64,4,FALSE),"-")</f>
        <v>0</v>
      </c>
    </row>
    <row r="167" spans="1:13" x14ac:dyDescent="0.3">
      <c r="A167" s="55">
        <v>44037.556250000001</v>
      </c>
      <c r="B167">
        <v>44512662</v>
      </c>
      <c r="C167" s="32" t="s">
        <v>241</v>
      </c>
      <c r="D167" s="32" t="s">
        <v>240</v>
      </c>
      <c r="E167" s="44" t="s">
        <v>14</v>
      </c>
      <c r="F167" s="45">
        <v>12</v>
      </c>
      <c r="G167" s="45">
        <v>10.5</v>
      </c>
      <c r="H167" s="43">
        <f>VLOOKUP(D167,'Įkainiai '!$A$3:$B$10,2,FALSE)-G167</f>
        <v>14.77</v>
      </c>
      <c r="I167" s="43">
        <f>VLOOKUP(C167,'Įkainiai '!$E$3:$F$10,2,FALSE)-F167</f>
        <v>19.670000000000002</v>
      </c>
      <c r="J167" s="28">
        <f t="shared" si="4"/>
        <v>4.9000000000000021</v>
      </c>
      <c r="K167" s="32" t="str">
        <f t="shared" si="5"/>
        <v>Upsell</v>
      </c>
      <c r="L167" s="32" t="str">
        <f>IFERROR(VLOOKUP(E167,'2 ataskaita'!$B$1:$E$64,3,FALSE),"-")</f>
        <v>CUSTOMER CARE</v>
      </c>
      <c r="M167" s="32">
        <f>IFERROR(VLOOKUP(E167,'2 ataskaita'!$B$1:$E$64,4,FALSE),"-")</f>
        <v>0</v>
      </c>
    </row>
    <row r="168" spans="1:13" x14ac:dyDescent="0.3">
      <c r="A168" s="54">
        <v>44037.70416666667</v>
      </c>
      <c r="B168">
        <v>39795906</v>
      </c>
      <c r="C168" s="28" t="s">
        <v>244</v>
      </c>
      <c r="D168" s="28" t="s">
        <v>245</v>
      </c>
      <c r="E168" s="42" t="s">
        <v>200</v>
      </c>
      <c r="F168" s="43">
        <v>12.5</v>
      </c>
      <c r="G168" s="43">
        <v>3.6</v>
      </c>
      <c r="H168" s="43">
        <f>VLOOKUP(D168,'Įkainiai '!$A$3:$B$10,2,FALSE)-G168</f>
        <v>10.67</v>
      </c>
      <c r="I168" s="43">
        <f>VLOOKUP(C168,'Įkainiai '!$E$3:$F$10,2,FALSE)-F168</f>
        <v>15.170000000000002</v>
      </c>
      <c r="J168" s="28">
        <f t="shared" si="4"/>
        <v>4.5000000000000018</v>
      </c>
      <c r="K168" s="28" t="str">
        <f t="shared" si="5"/>
        <v>Upsell</v>
      </c>
      <c r="L168" s="28" t="str">
        <f>IFERROR(VLOOKUP(E168,'2 ataskaita'!$B$1:$E$64,3,FALSE),"-")</f>
        <v>OUTLET</v>
      </c>
      <c r="M168" s="28" t="str">
        <f>IFERROR(VLOOKUP(E168,'2 ataskaita'!$B$1:$E$64,4,FALSE),"-")</f>
        <v>Šiaurės</v>
      </c>
    </row>
    <row r="169" spans="1:13" x14ac:dyDescent="0.3">
      <c r="A169" s="55">
        <v>44028.438888888886</v>
      </c>
      <c r="B169">
        <v>45856716</v>
      </c>
      <c r="C169" s="32" t="s">
        <v>244</v>
      </c>
      <c r="D169" s="32" t="s">
        <v>245</v>
      </c>
      <c r="E169" s="44" t="s">
        <v>23</v>
      </c>
      <c r="F169" s="45">
        <v>13.5</v>
      </c>
      <c r="G169" s="45">
        <v>3.6</v>
      </c>
      <c r="H169" s="43">
        <f>VLOOKUP(D169,'Įkainiai '!$A$3:$B$10,2,FALSE)-G169</f>
        <v>10.67</v>
      </c>
      <c r="I169" s="43">
        <f>VLOOKUP(C169,'Įkainiai '!$E$3:$F$10,2,FALSE)-F169</f>
        <v>14.170000000000002</v>
      </c>
      <c r="J169" s="28">
        <f t="shared" si="4"/>
        <v>3.5000000000000018</v>
      </c>
      <c r="K169" s="32" t="str">
        <f t="shared" si="5"/>
        <v>Upsell</v>
      </c>
      <c r="L169" s="32" t="str">
        <f>IFERROR(VLOOKUP(E169,'2 ataskaita'!$B$1:$E$64,3,FALSE),"-")</f>
        <v>CUSTOMER CARE</v>
      </c>
      <c r="M169" s="32">
        <f>IFERROR(VLOOKUP(E169,'2 ataskaita'!$B$1:$E$64,4,FALSE),"-")</f>
        <v>0</v>
      </c>
    </row>
    <row r="170" spans="1:13" x14ac:dyDescent="0.3">
      <c r="A170" s="54">
        <v>44016.695138888892</v>
      </c>
      <c r="B170">
        <v>24753024</v>
      </c>
      <c r="C170" s="28" t="s">
        <v>245</v>
      </c>
      <c r="D170" s="28" t="s">
        <v>241</v>
      </c>
      <c r="E170" s="42" t="s">
        <v>14</v>
      </c>
      <c r="F170" s="43">
        <v>3.6</v>
      </c>
      <c r="G170" s="43" t="s">
        <v>9</v>
      </c>
      <c r="H170" s="43">
        <f>VLOOKUP(D170,'Įkainiai '!$A$3:$B$10,2,FALSE)-G170</f>
        <v>22.270000000000003</v>
      </c>
      <c r="I170" s="43">
        <f>VLOOKUP(C170,'Įkainiai '!$E$3:$F$10,2,FALSE)-F170</f>
        <v>8.07</v>
      </c>
      <c r="J170" s="28">
        <f t="shared" si="4"/>
        <v>-14.200000000000003</v>
      </c>
      <c r="K170" s="28" t="str">
        <f t="shared" si="5"/>
        <v>Rerate</v>
      </c>
      <c r="L170" s="28" t="str">
        <f>IFERROR(VLOOKUP(E170,'2 ataskaita'!$B$1:$E$64,3,FALSE),"-")</f>
        <v>CUSTOMER CARE</v>
      </c>
      <c r="M170" s="28">
        <f>IFERROR(VLOOKUP(E170,'2 ataskaita'!$B$1:$E$64,4,FALSE),"-")</f>
        <v>0</v>
      </c>
    </row>
    <row r="171" spans="1:13" x14ac:dyDescent="0.3">
      <c r="A171" s="55">
        <v>44020</v>
      </c>
      <c r="B171">
        <v>40637752</v>
      </c>
      <c r="C171" s="32" t="s">
        <v>240</v>
      </c>
      <c r="D171" s="32" t="s">
        <v>240</v>
      </c>
      <c r="E171" s="44" t="s">
        <v>193</v>
      </c>
      <c r="F171" s="45">
        <v>11</v>
      </c>
      <c r="G171" s="45" t="s">
        <v>41</v>
      </c>
      <c r="H171" s="43">
        <f>VLOOKUP(D171,'Įkainiai '!$A$3:$B$10,2,FALSE)-G171</f>
        <v>18.27</v>
      </c>
      <c r="I171" s="43">
        <f>VLOOKUP(C171,'Įkainiai '!$E$3:$F$10,2,FALSE)-F171</f>
        <v>12.670000000000002</v>
      </c>
      <c r="J171" s="28">
        <f t="shared" si="4"/>
        <v>-5.5999999999999979</v>
      </c>
      <c r="K171" s="32" t="str">
        <f t="shared" si="5"/>
        <v>Rerate</v>
      </c>
      <c r="L171" s="32" t="str">
        <f>IFERROR(VLOOKUP(E171,'2 ataskaita'!$B$1:$E$64,3,FALSE),"-")</f>
        <v>OUTLET</v>
      </c>
      <c r="M171" s="32" t="str">
        <f>IFERROR(VLOOKUP(E171,'2 ataskaita'!$B$1:$E$64,4,FALSE),"-")</f>
        <v>Vilnius</v>
      </c>
    </row>
    <row r="172" spans="1:13" x14ac:dyDescent="0.3">
      <c r="A172" s="54">
        <v>44036.85833333333</v>
      </c>
      <c r="B172">
        <v>45944343</v>
      </c>
      <c r="C172" s="28" t="s">
        <v>243</v>
      </c>
      <c r="D172" s="28" t="s">
        <v>245</v>
      </c>
      <c r="E172" s="42" t="s">
        <v>193</v>
      </c>
      <c r="F172" s="43">
        <v>7.5</v>
      </c>
      <c r="G172" s="43">
        <v>3.6</v>
      </c>
      <c r="H172" s="43">
        <f>VLOOKUP(D172,'Įkainiai '!$A$3:$B$10,2,FALSE)-G172</f>
        <v>10.67</v>
      </c>
      <c r="I172" s="43">
        <f>VLOOKUP(C172,'Įkainiai '!$E$3:$F$10,2,FALSE)-F172</f>
        <v>8.17</v>
      </c>
      <c r="J172" s="28">
        <f t="shared" si="4"/>
        <v>-2.5</v>
      </c>
      <c r="K172" s="28" t="str">
        <f t="shared" si="5"/>
        <v>Rerate</v>
      </c>
      <c r="L172" s="28" t="str">
        <f>IFERROR(VLOOKUP(E172,'2 ataskaita'!$B$1:$E$64,3,FALSE),"-")</f>
        <v>OUTLET</v>
      </c>
      <c r="M172" s="28" t="str">
        <f>IFERROR(VLOOKUP(E172,'2 ataskaita'!$B$1:$E$64,4,FALSE),"-")</f>
        <v>Vilnius</v>
      </c>
    </row>
    <row r="173" spans="1:13" x14ac:dyDescent="0.3">
      <c r="A173" s="55">
        <v>44015.756249999999</v>
      </c>
      <c r="B173">
        <v>34722513</v>
      </c>
      <c r="C173" s="32" t="s">
        <v>240</v>
      </c>
      <c r="D173" s="32" t="s">
        <v>245</v>
      </c>
      <c r="E173" s="44" t="s">
        <v>222</v>
      </c>
      <c r="F173" s="45">
        <v>0</v>
      </c>
      <c r="G173" s="45">
        <v>0</v>
      </c>
      <c r="H173" s="43">
        <f>VLOOKUP(D173,'Įkainiai '!$A$3:$B$10,2,FALSE)-G173</f>
        <v>14.27</v>
      </c>
      <c r="I173" s="43">
        <f>VLOOKUP(C173,'Įkainiai '!$E$3:$F$10,2,FALSE)-F173</f>
        <v>23.67</v>
      </c>
      <c r="J173" s="28">
        <f t="shared" si="4"/>
        <v>9.4000000000000021</v>
      </c>
      <c r="K173" s="32" t="str">
        <f t="shared" si="5"/>
        <v>Upsell</v>
      </c>
      <c r="L173" s="32" t="str">
        <f>IFERROR(VLOOKUP(E173,'2 ataskaita'!$B$1:$E$64,3,FALSE),"-")</f>
        <v>OUTLET</v>
      </c>
      <c r="M173" s="32" t="str">
        <f>IFERROR(VLOOKUP(E173,'2 ataskaita'!$B$1:$E$64,4,FALSE),"-")</f>
        <v>Pietų</v>
      </c>
    </row>
    <row r="174" spans="1:13" x14ac:dyDescent="0.3">
      <c r="A174" s="54">
        <v>44015.578472222223</v>
      </c>
      <c r="B174">
        <v>34753582</v>
      </c>
      <c r="C174" s="28" t="s">
        <v>240</v>
      </c>
      <c r="D174" s="28" t="s">
        <v>243</v>
      </c>
      <c r="E174" s="42" t="s">
        <v>43</v>
      </c>
      <c r="F174" s="43">
        <v>11.5</v>
      </c>
      <c r="G174" s="43">
        <v>3.6</v>
      </c>
      <c r="H174" s="43">
        <f>VLOOKUP(D174,'Įkainiai '!$A$3:$B$10,2,FALSE)-G174</f>
        <v>14.67</v>
      </c>
      <c r="I174" s="43">
        <f>VLOOKUP(C174,'Įkainiai '!$E$3:$F$10,2,FALSE)-F174</f>
        <v>12.170000000000002</v>
      </c>
      <c r="J174" s="28">
        <f t="shared" si="4"/>
        <v>-2.4999999999999982</v>
      </c>
      <c r="K174" s="28" t="str">
        <f t="shared" si="5"/>
        <v>Rerate</v>
      </c>
      <c r="L174" s="28" t="str">
        <f>IFERROR(VLOOKUP(E174,'2 ataskaita'!$B$1:$E$64,3,FALSE),"-")</f>
        <v>CUSTOMER CARE</v>
      </c>
      <c r="M174" s="28">
        <f>IFERROR(VLOOKUP(E174,'2 ataskaita'!$B$1:$E$64,4,FALSE),"-")</f>
        <v>0</v>
      </c>
    </row>
    <row r="175" spans="1:13" x14ac:dyDescent="0.3">
      <c r="A175" s="55">
        <v>44042</v>
      </c>
      <c r="B175">
        <v>45464043</v>
      </c>
      <c r="C175" s="32" t="s">
        <v>241</v>
      </c>
      <c r="D175" s="32" t="s">
        <v>241</v>
      </c>
      <c r="E175" s="44" t="s">
        <v>14</v>
      </c>
      <c r="F175" s="45">
        <v>23.5</v>
      </c>
      <c r="G175" s="45" t="s">
        <v>50</v>
      </c>
      <c r="H175" s="43">
        <f>VLOOKUP(D175,'Įkainiai '!$A$3:$B$10,2,FALSE)-G175</f>
        <v>17.270000000000003</v>
      </c>
      <c r="I175" s="43">
        <f>VLOOKUP(C175,'Įkainiai '!$E$3:$F$10,2,FALSE)-F175</f>
        <v>8.1700000000000017</v>
      </c>
      <c r="J175" s="28">
        <f t="shared" si="4"/>
        <v>-9.1000000000000014</v>
      </c>
      <c r="K175" s="32" t="str">
        <f t="shared" si="5"/>
        <v>Rerate</v>
      </c>
      <c r="L175" s="32" t="str">
        <f>IFERROR(VLOOKUP(E175,'2 ataskaita'!$B$1:$E$64,3,FALSE),"-")</f>
        <v>CUSTOMER CARE</v>
      </c>
      <c r="M175" s="32">
        <f>IFERROR(VLOOKUP(E175,'2 ataskaita'!$B$1:$E$64,4,FALSE),"-")</f>
        <v>0</v>
      </c>
    </row>
    <row r="176" spans="1:13" x14ac:dyDescent="0.3">
      <c r="A176" s="54">
        <v>44042</v>
      </c>
      <c r="B176">
        <v>37230675</v>
      </c>
      <c r="C176" s="28" t="s">
        <v>244</v>
      </c>
      <c r="D176" s="28" t="s">
        <v>244</v>
      </c>
      <c r="E176" s="42" t="s">
        <v>8</v>
      </c>
      <c r="F176" s="43">
        <v>12.5</v>
      </c>
      <c r="G176" s="43">
        <v>13.5</v>
      </c>
      <c r="H176" s="43">
        <f>VLOOKUP(D176,'Įkainiai '!$A$3:$B$10,2,FALSE)-G176</f>
        <v>17.77</v>
      </c>
      <c r="I176" s="43">
        <f>VLOOKUP(C176,'Įkainiai '!$E$3:$F$10,2,FALSE)-F176</f>
        <v>15.170000000000002</v>
      </c>
      <c r="J176" s="28">
        <f t="shared" si="4"/>
        <v>-2.5999999999999979</v>
      </c>
      <c r="K176" s="28" t="str">
        <f t="shared" si="5"/>
        <v>Rerate</v>
      </c>
      <c r="L176" s="28" t="str">
        <f>IFERROR(VLOOKUP(E176,'2 ataskaita'!$B$1:$E$64,3,FALSE),"-")</f>
        <v>TELEMARKETING</v>
      </c>
      <c r="M176" s="28">
        <f>IFERROR(VLOOKUP(E176,'2 ataskaita'!$B$1:$E$64,4,FALSE),"-")</f>
        <v>0</v>
      </c>
    </row>
    <row r="177" spans="1:13" x14ac:dyDescent="0.3">
      <c r="A177" s="55">
        <v>44018.55</v>
      </c>
      <c r="B177">
        <v>42491954</v>
      </c>
      <c r="C177" s="32" t="s">
        <v>241</v>
      </c>
      <c r="D177" s="32" t="s">
        <v>240</v>
      </c>
      <c r="E177" s="44" t="s">
        <v>43</v>
      </c>
      <c r="F177" s="45">
        <v>12</v>
      </c>
      <c r="G177" s="45">
        <v>9.5</v>
      </c>
      <c r="H177" s="43">
        <f>VLOOKUP(D177,'Įkainiai '!$A$3:$B$10,2,FALSE)-G177</f>
        <v>15.77</v>
      </c>
      <c r="I177" s="43">
        <f>VLOOKUP(C177,'Įkainiai '!$E$3:$F$10,2,FALSE)-F177</f>
        <v>19.670000000000002</v>
      </c>
      <c r="J177" s="28">
        <f t="shared" si="4"/>
        <v>3.9000000000000021</v>
      </c>
      <c r="K177" s="32" t="str">
        <f t="shared" si="5"/>
        <v>Upsell</v>
      </c>
      <c r="L177" s="32" t="str">
        <f>IFERROR(VLOOKUP(E177,'2 ataskaita'!$B$1:$E$64,3,FALSE),"-")</f>
        <v>CUSTOMER CARE</v>
      </c>
      <c r="M177" s="32">
        <f>IFERROR(VLOOKUP(E177,'2 ataskaita'!$B$1:$E$64,4,FALSE),"-")</f>
        <v>0</v>
      </c>
    </row>
    <row r="178" spans="1:13" x14ac:dyDescent="0.3">
      <c r="A178" s="54">
        <v>44042</v>
      </c>
      <c r="B178">
        <v>42428279</v>
      </c>
      <c r="C178" s="28" t="s">
        <v>244</v>
      </c>
      <c r="D178" s="28" t="s">
        <v>244</v>
      </c>
      <c r="E178" s="42" t="s">
        <v>199</v>
      </c>
      <c r="F178" s="50">
        <v>13.5</v>
      </c>
      <c r="G178" s="43">
        <v>13.5</v>
      </c>
      <c r="H178" s="43">
        <f>VLOOKUP(D178,'Įkainiai '!$A$3:$B$10,2,FALSE)-G178</f>
        <v>17.77</v>
      </c>
      <c r="I178" s="43">
        <f>VLOOKUP(C178,'Įkainiai '!$E$3:$F$10,2,FALSE)-F178</f>
        <v>14.170000000000002</v>
      </c>
      <c r="J178" s="28">
        <f t="shared" si="4"/>
        <v>-3.5999999999999979</v>
      </c>
      <c r="K178" s="28" t="str">
        <f t="shared" si="5"/>
        <v>Rerate</v>
      </c>
      <c r="L178" s="28" t="str">
        <f>IFERROR(VLOOKUP(E178,'2 ataskaita'!$B$1:$E$64,3,FALSE),"-")</f>
        <v>OUTLET</v>
      </c>
      <c r="M178" s="28" t="str">
        <f>IFERROR(VLOOKUP(E178,'2 ataskaita'!$B$1:$E$64,4,FALSE),"-")</f>
        <v>Kaunas</v>
      </c>
    </row>
    <row r="179" spans="1:13" x14ac:dyDescent="0.3">
      <c r="A179" s="55">
        <v>44032.635416666664</v>
      </c>
      <c r="B179">
        <v>43572611</v>
      </c>
      <c r="C179" s="32" t="s">
        <v>241</v>
      </c>
      <c r="D179" s="32" t="s">
        <v>244</v>
      </c>
      <c r="E179" s="44" t="s">
        <v>14</v>
      </c>
      <c r="F179" s="45">
        <v>23.5</v>
      </c>
      <c r="G179" s="45">
        <v>13.5</v>
      </c>
      <c r="H179" s="43">
        <f>VLOOKUP(D179,'Įkainiai '!$A$3:$B$10,2,FALSE)-G179</f>
        <v>17.77</v>
      </c>
      <c r="I179" s="43">
        <f>VLOOKUP(C179,'Įkainiai '!$E$3:$F$10,2,FALSE)-F179</f>
        <v>8.1700000000000017</v>
      </c>
      <c r="J179" s="28">
        <f t="shared" si="4"/>
        <v>-9.5999999999999979</v>
      </c>
      <c r="K179" s="32" t="str">
        <f t="shared" si="5"/>
        <v>Rerate</v>
      </c>
      <c r="L179" s="32" t="str">
        <f>IFERROR(VLOOKUP(E179,'2 ataskaita'!$B$1:$E$64,3,FALSE),"-")</f>
        <v>CUSTOMER CARE</v>
      </c>
      <c r="M179" s="32">
        <f>IFERROR(VLOOKUP(E179,'2 ataskaita'!$B$1:$E$64,4,FALSE),"-")</f>
        <v>0</v>
      </c>
    </row>
    <row r="180" spans="1:13" x14ac:dyDescent="0.3">
      <c r="A180" s="54">
        <v>44022.501388888886</v>
      </c>
      <c r="B180">
        <v>45730352</v>
      </c>
      <c r="C180" s="28" t="s">
        <v>241</v>
      </c>
      <c r="D180" s="28" t="s">
        <v>240</v>
      </c>
      <c r="E180" s="42" t="s">
        <v>35</v>
      </c>
      <c r="F180" s="43">
        <v>5</v>
      </c>
      <c r="G180" s="43">
        <v>3.6</v>
      </c>
      <c r="H180" s="43">
        <f>VLOOKUP(D180,'Įkainiai '!$A$3:$B$10,2,FALSE)-G180</f>
        <v>21.669999999999998</v>
      </c>
      <c r="I180" s="43">
        <f>VLOOKUP(C180,'Įkainiai '!$E$3:$F$10,2,FALSE)-F180</f>
        <v>26.67</v>
      </c>
      <c r="J180" s="28">
        <f t="shared" si="4"/>
        <v>5.0000000000000036</v>
      </c>
      <c r="K180" s="28" t="str">
        <f t="shared" si="5"/>
        <v>Upsell</v>
      </c>
      <c r="L180" s="28" t="str">
        <f>IFERROR(VLOOKUP(E180,'2 ataskaita'!$B$1:$E$64,3,FALSE),"-")</f>
        <v>CUSTOMER CARE</v>
      </c>
      <c r="M180" s="28">
        <f>IFERROR(VLOOKUP(E180,'2 ataskaita'!$B$1:$E$64,4,FALSE),"-")</f>
        <v>0</v>
      </c>
    </row>
    <row r="181" spans="1:13" x14ac:dyDescent="0.3">
      <c r="A181" s="55">
        <v>44042</v>
      </c>
      <c r="B181">
        <v>22007012</v>
      </c>
      <c r="C181" s="32" t="s">
        <v>243</v>
      </c>
      <c r="D181" s="32" t="s">
        <v>243</v>
      </c>
      <c r="E181" s="44" t="s">
        <v>14</v>
      </c>
      <c r="F181" s="45">
        <v>7.6</v>
      </c>
      <c r="G181" s="45">
        <v>0</v>
      </c>
      <c r="H181" s="43">
        <f>VLOOKUP(D181,'Įkainiai '!$A$3:$B$10,2,FALSE)-G181</f>
        <v>18.27</v>
      </c>
      <c r="I181" s="43">
        <f>VLOOKUP(C181,'Įkainiai '!$E$3:$F$10,2,FALSE)-F181</f>
        <v>8.07</v>
      </c>
      <c r="J181" s="28">
        <f t="shared" si="4"/>
        <v>-10.199999999999999</v>
      </c>
      <c r="K181" s="32" t="str">
        <f t="shared" si="5"/>
        <v>Rerate</v>
      </c>
      <c r="L181" s="32" t="str">
        <f>IFERROR(VLOOKUP(E181,'2 ataskaita'!$B$1:$E$64,3,FALSE),"-")</f>
        <v>CUSTOMER CARE</v>
      </c>
      <c r="M181" s="32">
        <f>IFERROR(VLOOKUP(E181,'2 ataskaita'!$B$1:$E$64,4,FALSE),"-")</f>
        <v>0</v>
      </c>
    </row>
    <row r="182" spans="1:13" x14ac:dyDescent="0.3">
      <c r="A182" s="54">
        <v>44038.57708333333</v>
      </c>
      <c r="B182">
        <v>45950832</v>
      </c>
      <c r="C182" s="28" t="s">
        <v>244</v>
      </c>
      <c r="D182" s="28" t="s">
        <v>245</v>
      </c>
      <c r="E182" s="42" t="s">
        <v>206</v>
      </c>
      <c r="F182" s="43">
        <v>12.5</v>
      </c>
      <c r="G182" s="43">
        <v>3.6</v>
      </c>
      <c r="H182" s="43">
        <f>VLOOKUP(D182,'Įkainiai '!$A$3:$B$10,2,FALSE)-G182</f>
        <v>10.67</v>
      </c>
      <c r="I182" s="43">
        <f>VLOOKUP(C182,'Įkainiai '!$E$3:$F$10,2,FALSE)-F182</f>
        <v>15.170000000000002</v>
      </c>
      <c r="J182" s="28">
        <f t="shared" si="4"/>
        <v>4.5000000000000018</v>
      </c>
      <c r="K182" s="28" t="str">
        <f t="shared" si="5"/>
        <v>Upsell</v>
      </c>
      <c r="L182" s="28" t="str">
        <f>IFERROR(VLOOKUP(E182,'2 ataskaita'!$B$1:$E$64,3,FALSE),"-")</f>
        <v>OUTLET</v>
      </c>
      <c r="M182" s="28" t="str">
        <f>IFERROR(VLOOKUP(E182,'2 ataskaita'!$B$1:$E$64,4,FALSE),"-")</f>
        <v>Šiaurės</v>
      </c>
    </row>
    <row r="183" spans="1:13" x14ac:dyDescent="0.3">
      <c r="A183" s="55">
        <v>44032.745833333334</v>
      </c>
      <c r="B183">
        <v>45905675</v>
      </c>
      <c r="C183" s="32" t="s">
        <v>240</v>
      </c>
      <c r="D183" s="32" t="s">
        <v>245</v>
      </c>
      <c r="E183" s="44" t="s">
        <v>43</v>
      </c>
      <c r="F183" s="45">
        <v>12</v>
      </c>
      <c r="G183" s="45">
        <v>3.6</v>
      </c>
      <c r="H183" s="43">
        <f>VLOOKUP(D183,'Įkainiai '!$A$3:$B$10,2,FALSE)-G183</f>
        <v>10.67</v>
      </c>
      <c r="I183" s="43">
        <f>VLOOKUP(C183,'Įkainiai '!$E$3:$F$10,2,FALSE)-F183</f>
        <v>11.670000000000002</v>
      </c>
      <c r="J183" s="28">
        <f t="shared" si="4"/>
        <v>1.0000000000000018</v>
      </c>
      <c r="K183" s="32" t="str">
        <f t="shared" si="5"/>
        <v>Upsell</v>
      </c>
      <c r="L183" s="32" t="str">
        <f>IFERROR(VLOOKUP(E183,'2 ataskaita'!$B$1:$E$64,3,FALSE),"-")</f>
        <v>CUSTOMER CARE</v>
      </c>
      <c r="M183" s="32">
        <f>IFERROR(VLOOKUP(E183,'2 ataskaita'!$B$1:$E$64,4,FALSE),"-")</f>
        <v>0</v>
      </c>
    </row>
    <row r="184" spans="1:13" x14ac:dyDescent="0.3">
      <c r="A184" s="54">
        <v>44042</v>
      </c>
      <c r="B184">
        <v>43977249</v>
      </c>
      <c r="C184" s="28" t="s">
        <v>246</v>
      </c>
      <c r="D184" s="28" t="s">
        <v>246</v>
      </c>
      <c r="E184" s="42" t="s">
        <v>43</v>
      </c>
      <c r="F184" s="43">
        <v>13</v>
      </c>
      <c r="G184" s="43">
        <v>14.1</v>
      </c>
      <c r="H184" s="43">
        <f>VLOOKUP(D184,'Įkainiai '!$A$3:$B$10,2,FALSE)-G184</f>
        <v>17.170000000000002</v>
      </c>
      <c r="I184" s="43">
        <f>VLOOKUP(C184,'Įkainiai '!$E$3:$F$10,2,FALSE)-F184</f>
        <v>16.670000000000002</v>
      </c>
      <c r="J184" s="28">
        <f t="shared" si="4"/>
        <v>-0.5</v>
      </c>
      <c r="K184" s="28" t="str">
        <f t="shared" si="5"/>
        <v>Rerate</v>
      </c>
      <c r="L184" s="28" t="str">
        <f>IFERROR(VLOOKUP(E184,'2 ataskaita'!$B$1:$E$64,3,FALSE),"-")</f>
        <v>CUSTOMER CARE</v>
      </c>
      <c r="M184" s="28">
        <f>IFERROR(VLOOKUP(E184,'2 ataskaita'!$B$1:$E$64,4,FALSE),"-")</f>
        <v>0</v>
      </c>
    </row>
    <row r="185" spans="1:13" x14ac:dyDescent="0.3">
      <c r="A185" s="55">
        <v>44028.540277777778</v>
      </c>
      <c r="B185">
        <v>44683071</v>
      </c>
      <c r="C185" s="32" t="s">
        <v>241</v>
      </c>
      <c r="D185" s="32" t="s">
        <v>246</v>
      </c>
      <c r="E185" s="44" t="s">
        <v>192</v>
      </c>
      <c r="F185" s="45">
        <v>9.5</v>
      </c>
      <c r="G185" s="45">
        <v>12.5</v>
      </c>
      <c r="H185" s="43">
        <f>VLOOKUP(D185,'Įkainiai '!$A$3:$B$10,2,FALSE)-G185</f>
        <v>18.77</v>
      </c>
      <c r="I185" s="43">
        <f>VLOOKUP(C185,'Įkainiai '!$E$3:$F$10,2,FALSE)-F185</f>
        <v>22.17</v>
      </c>
      <c r="J185" s="28">
        <f t="shared" si="4"/>
        <v>3.4000000000000021</v>
      </c>
      <c r="K185" s="32" t="str">
        <f t="shared" si="5"/>
        <v>Upsell</v>
      </c>
      <c r="L185" s="32" t="str">
        <f>IFERROR(VLOOKUP(E185,'2 ataskaita'!$B$1:$E$64,3,FALSE),"-")</f>
        <v>OUTLET</v>
      </c>
      <c r="M185" s="32" t="str">
        <f>IFERROR(VLOOKUP(E185,'2 ataskaita'!$B$1:$E$64,4,FALSE),"-")</f>
        <v>Vakarų</v>
      </c>
    </row>
    <row r="186" spans="1:13" x14ac:dyDescent="0.3">
      <c r="A186" s="54">
        <v>44024.481249999997</v>
      </c>
      <c r="B186">
        <v>14666372</v>
      </c>
      <c r="C186" s="28" t="s">
        <v>242</v>
      </c>
      <c r="D186" s="28" t="s">
        <v>241</v>
      </c>
      <c r="E186" s="42" t="s">
        <v>8</v>
      </c>
      <c r="F186" s="43">
        <v>11.51</v>
      </c>
      <c r="G186" s="43">
        <v>9.5</v>
      </c>
      <c r="H186" s="43">
        <f>VLOOKUP(D186,'Įkainiai '!$A$3:$B$10,2,FALSE)-G186</f>
        <v>23.770000000000003</v>
      </c>
      <c r="I186" s="43">
        <f>VLOOKUP(C186,'Įkainiai '!$E$3:$F$10,2,FALSE)-F186</f>
        <v>8.1600000000000019</v>
      </c>
      <c r="J186" s="28">
        <f t="shared" si="4"/>
        <v>-15.610000000000001</v>
      </c>
      <c r="K186" s="28" t="str">
        <f t="shared" si="5"/>
        <v>Rerate</v>
      </c>
      <c r="L186" s="28" t="str">
        <f>IFERROR(VLOOKUP(E186,'2 ataskaita'!$B$1:$E$64,3,FALSE),"-")</f>
        <v>TELEMARKETING</v>
      </c>
      <c r="M186" s="28">
        <f>IFERROR(VLOOKUP(E186,'2 ataskaita'!$B$1:$E$64,4,FALSE),"-")</f>
        <v>0</v>
      </c>
    </row>
    <row r="187" spans="1:13" x14ac:dyDescent="0.3">
      <c r="A187" s="55">
        <v>44030</v>
      </c>
      <c r="B187">
        <v>44595858</v>
      </c>
      <c r="C187" s="32" t="s">
        <v>245</v>
      </c>
      <c r="D187" s="32" t="s">
        <v>245</v>
      </c>
      <c r="E187" s="44" t="s">
        <v>211</v>
      </c>
      <c r="F187" s="45">
        <v>5.5</v>
      </c>
      <c r="G187" s="45">
        <v>3.6</v>
      </c>
      <c r="H187" s="43">
        <f>VLOOKUP(D187,'Įkainiai '!$A$3:$B$10,2,FALSE)-G187</f>
        <v>10.67</v>
      </c>
      <c r="I187" s="43">
        <f>VLOOKUP(C187,'Įkainiai '!$E$3:$F$10,2,FALSE)-F187</f>
        <v>6.17</v>
      </c>
      <c r="J187" s="28">
        <f t="shared" si="4"/>
        <v>-4.5</v>
      </c>
      <c r="K187" s="32" t="str">
        <f t="shared" si="5"/>
        <v>Rerate</v>
      </c>
      <c r="L187" s="32" t="str">
        <f>IFERROR(VLOOKUP(E187,'2 ataskaita'!$B$1:$E$64,3,FALSE),"-")</f>
        <v>OUTLET</v>
      </c>
      <c r="M187" s="32" t="str">
        <f>IFERROR(VLOOKUP(E187,'2 ataskaita'!$B$1:$E$64,4,FALSE),"-")</f>
        <v>Kaunas</v>
      </c>
    </row>
    <row r="188" spans="1:13" x14ac:dyDescent="0.3">
      <c r="A188" s="54">
        <v>44037.52847222222</v>
      </c>
      <c r="B188">
        <v>43342775</v>
      </c>
      <c r="C188" s="28" t="s">
        <v>242</v>
      </c>
      <c r="D188" s="28" t="s">
        <v>241</v>
      </c>
      <c r="E188" s="42" t="s">
        <v>8</v>
      </c>
      <c r="F188" s="43">
        <v>11.51</v>
      </c>
      <c r="G188" s="43" t="s">
        <v>5</v>
      </c>
      <c r="H188" s="43">
        <f>VLOOKUP(D188,'Įkainiai '!$A$3:$B$10,2,FALSE)-G188</f>
        <v>21.270000000000003</v>
      </c>
      <c r="I188" s="43">
        <f>VLOOKUP(C188,'Įkainiai '!$E$3:$F$10,2,FALSE)-F188</f>
        <v>8.1600000000000019</v>
      </c>
      <c r="J188" s="28">
        <f t="shared" si="4"/>
        <v>-13.110000000000001</v>
      </c>
      <c r="K188" s="28" t="str">
        <f t="shared" si="5"/>
        <v>Rerate</v>
      </c>
      <c r="L188" s="28" t="str">
        <f>IFERROR(VLOOKUP(E188,'2 ataskaita'!$B$1:$E$64,3,FALSE),"-")</f>
        <v>TELEMARKETING</v>
      </c>
      <c r="M188" s="28">
        <f>IFERROR(VLOOKUP(E188,'2 ataskaita'!$B$1:$E$64,4,FALSE),"-")</f>
        <v>0</v>
      </c>
    </row>
    <row r="189" spans="1:13" x14ac:dyDescent="0.3">
      <c r="A189" s="55">
        <v>44013.874305555553</v>
      </c>
      <c r="B189">
        <v>45622234</v>
      </c>
      <c r="C189" s="32" t="s">
        <v>240</v>
      </c>
      <c r="D189" s="32" t="s">
        <v>245</v>
      </c>
      <c r="E189" s="44" t="s">
        <v>200</v>
      </c>
      <c r="F189" s="45">
        <v>10.5</v>
      </c>
      <c r="G189" s="45">
        <v>3.6</v>
      </c>
      <c r="H189" s="43">
        <f>VLOOKUP(D189,'Įkainiai '!$A$3:$B$10,2,FALSE)-G189</f>
        <v>10.67</v>
      </c>
      <c r="I189" s="43">
        <f>VLOOKUP(C189,'Įkainiai '!$E$3:$F$10,2,FALSE)-F189</f>
        <v>13.170000000000002</v>
      </c>
      <c r="J189" s="28">
        <f t="shared" si="4"/>
        <v>2.5000000000000018</v>
      </c>
      <c r="K189" s="32" t="str">
        <f t="shared" si="5"/>
        <v>Upsell</v>
      </c>
      <c r="L189" s="32" t="str">
        <f>IFERROR(VLOOKUP(E189,'2 ataskaita'!$B$1:$E$64,3,FALSE),"-")</f>
        <v>OUTLET</v>
      </c>
      <c r="M189" s="32" t="str">
        <f>IFERROR(VLOOKUP(E189,'2 ataskaita'!$B$1:$E$64,4,FALSE),"-")</f>
        <v>Šiaurės</v>
      </c>
    </row>
    <row r="190" spans="1:13" x14ac:dyDescent="0.3">
      <c r="A190" s="54">
        <v>44042</v>
      </c>
      <c r="B190">
        <v>23503936</v>
      </c>
      <c r="C190" s="28" t="s">
        <v>241</v>
      </c>
      <c r="D190" s="28" t="s">
        <v>241</v>
      </c>
      <c r="E190" s="42" t="s">
        <v>192</v>
      </c>
      <c r="F190" s="43">
        <v>3.6</v>
      </c>
      <c r="G190" s="43">
        <v>3.5</v>
      </c>
      <c r="H190" s="43">
        <f>VLOOKUP(D190,'Įkainiai '!$A$3:$B$10,2,FALSE)-G190</f>
        <v>29.770000000000003</v>
      </c>
      <c r="I190" s="43">
        <f>VLOOKUP(C190,'Įkainiai '!$E$3:$F$10,2,FALSE)-F190</f>
        <v>28.07</v>
      </c>
      <c r="J190" s="28">
        <f t="shared" si="4"/>
        <v>-1.7000000000000028</v>
      </c>
      <c r="K190" s="28" t="str">
        <f t="shared" si="5"/>
        <v>Rerate</v>
      </c>
      <c r="L190" s="28" t="str">
        <f>IFERROR(VLOOKUP(E190,'2 ataskaita'!$B$1:$E$64,3,FALSE),"-")</f>
        <v>OUTLET</v>
      </c>
      <c r="M190" s="28" t="str">
        <f>IFERROR(VLOOKUP(E190,'2 ataskaita'!$B$1:$E$64,4,FALSE),"-")</f>
        <v>Vakarų</v>
      </c>
    </row>
    <row r="191" spans="1:13" x14ac:dyDescent="0.3">
      <c r="A191" s="55">
        <v>44037.42083333333</v>
      </c>
      <c r="B191">
        <v>19195881</v>
      </c>
      <c r="C191" s="32" t="s">
        <v>242</v>
      </c>
      <c r="D191" s="32" t="s">
        <v>245</v>
      </c>
      <c r="E191" s="44" t="s">
        <v>196</v>
      </c>
      <c r="F191" s="45">
        <v>14.5</v>
      </c>
      <c r="G191" s="45">
        <v>3.6</v>
      </c>
      <c r="H191" s="43">
        <f>VLOOKUP(D191,'Įkainiai '!$A$3:$B$10,2,FALSE)-G191</f>
        <v>10.67</v>
      </c>
      <c r="I191" s="43">
        <f>VLOOKUP(C191,'Įkainiai '!$E$3:$F$10,2,FALSE)-F191</f>
        <v>5.1700000000000017</v>
      </c>
      <c r="J191" s="28">
        <f t="shared" si="4"/>
        <v>-5.4999999999999982</v>
      </c>
      <c r="K191" s="32" t="str">
        <f t="shared" si="5"/>
        <v>Rerate</v>
      </c>
      <c r="L191" s="32" t="str">
        <f>IFERROR(VLOOKUP(E191,'2 ataskaita'!$B$1:$E$64,3,FALSE),"-")</f>
        <v>OUTLET</v>
      </c>
      <c r="M191" s="32" t="str">
        <f>IFERROR(VLOOKUP(E191,'2 ataskaita'!$B$1:$E$64,4,FALSE),"-")</f>
        <v>Kaunas</v>
      </c>
    </row>
    <row r="192" spans="1:13" x14ac:dyDescent="0.3">
      <c r="A192" s="54">
        <v>44042</v>
      </c>
      <c r="B192">
        <v>42708483</v>
      </c>
      <c r="C192" s="28" t="s">
        <v>244</v>
      </c>
      <c r="D192" s="28" t="s">
        <v>244</v>
      </c>
      <c r="E192" s="42" t="s">
        <v>6</v>
      </c>
      <c r="F192" s="43">
        <v>12.5</v>
      </c>
      <c r="G192" s="43">
        <v>13.5</v>
      </c>
      <c r="H192" s="43">
        <f>VLOOKUP(D192,'Įkainiai '!$A$3:$B$10,2,FALSE)-G192</f>
        <v>17.77</v>
      </c>
      <c r="I192" s="43">
        <f>VLOOKUP(C192,'Įkainiai '!$E$3:$F$10,2,FALSE)-F192</f>
        <v>15.170000000000002</v>
      </c>
      <c r="J192" s="28">
        <f t="shared" si="4"/>
        <v>-2.5999999999999979</v>
      </c>
      <c r="K192" s="28" t="str">
        <f t="shared" si="5"/>
        <v>Rerate</v>
      </c>
      <c r="L192" s="28" t="str">
        <f>IFERROR(VLOOKUP(E192,'2 ataskaita'!$B$1:$E$64,3,FALSE),"-")</f>
        <v>TELEMARKETING</v>
      </c>
      <c r="M192" s="28">
        <f>IFERROR(VLOOKUP(E192,'2 ataskaita'!$B$1:$E$64,4,FALSE),"-")</f>
        <v>0</v>
      </c>
    </row>
    <row r="193" spans="1:13" x14ac:dyDescent="0.3">
      <c r="A193" s="55">
        <v>44013.873611111114</v>
      </c>
      <c r="B193">
        <v>45622234</v>
      </c>
      <c r="C193" s="32" t="s">
        <v>240</v>
      </c>
      <c r="D193" s="32" t="s">
        <v>242</v>
      </c>
      <c r="E193" s="44" t="s">
        <v>200</v>
      </c>
      <c r="F193" s="45">
        <v>10.5</v>
      </c>
      <c r="G193" s="45">
        <v>9.5</v>
      </c>
      <c r="H193" s="43">
        <f>VLOOKUP(D193,'Įkainiai '!$A$3:$B$10,2,FALSE)-G193</f>
        <v>11.77</v>
      </c>
      <c r="I193" s="43">
        <f>VLOOKUP(C193,'Įkainiai '!$E$3:$F$10,2,FALSE)-F193</f>
        <v>13.170000000000002</v>
      </c>
      <c r="J193" s="28">
        <f t="shared" si="4"/>
        <v>1.4000000000000021</v>
      </c>
      <c r="K193" s="32" t="str">
        <f t="shared" si="5"/>
        <v>Upsell</v>
      </c>
      <c r="L193" s="32" t="str">
        <f>IFERROR(VLOOKUP(E193,'2 ataskaita'!$B$1:$E$64,3,FALSE),"-")</f>
        <v>OUTLET</v>
      </c>
      <c r="M193" s="32" t="str">
        <f>IFERROR(VLOOKUP(E193,'2 ataskaita'!$B$1:$E$64,4,FALSE),"-")</f>
        <v>Šiaurės</v>
      </c>
    </row>
    <row r="194" spans="1:13" x14ac:dyDescent="0.3">
      <c r="A194" s="54">
        <v>44036.361111111109</v>
      </c>
      <c r="B194">
        <v>45944117</v>
      </c>
      <c r="C194" s="28" t="s">
        <v>243</v>
      </c>
      <c r="D194" s="28" t="s">
        <v>245</v>
      </c>
      <c r="E194" s="42" t="s">
        <v>199</v>
      </c>
      <c r="F194" s="43">
        <v>7.5</v>
      </c>
      <c r="G194" s="43">
        <v>3.6</v>
      </c>
      <c r="H194" s="43">
        <f>VLOOKUP(D194,'Įkainiai '!$A$3:$B$10,2,FALSE)-G194</f>
        <v>10.67</v>
      </c>
      <c r="I194" s="43">
        <f>VLOOKUP(C194,'Įkainiai '!$E$3:$F$10,2,FALSE)-F194</f>
        <v>8.17</v>
      </c>
      <c r="J194" s="28">
        <f t="shared" si="4"/>
        <v>-2.5</v>
      </c>
      <c r="K194" s="28" t="str">
        <f t="shared" si="5"/>
        <v>Rerate</v>
      </c>
      <c r="L194" s="28" t="str">
        <f>IFERROR(VLOOKUP(E194,'2 ataskaita'!$B$1:$E$64,3,FALSE),"-")</f>
        <v>OUTLET</v>
      </c>
      <c r="M194" s="28" t="str">
        <f>IFERROR(VLOOKUP(E194,'2 ataskaita'!$B$1:$E$64,4,FALSE),"-")</f>
        <v>Kaunas</v>
      </c>
    </row>
    <row r="195" spans="1:13" x14ac:dyDescent="0.3">
      <c r="A195" s="55">
        <v>44032</v>
      </c>
      <c r="B195">
        <v>41546531</v>
      </c>
      <c r="C195" s="32" t="s">
        <v>244</v>
      </c>
      <c r="D195" s="32" t="s">
        <v>244</v>
      </c>
      <c r="E195" s="44" t="s">
        <v>8</v>
      </c>
      <c r="F195" s="49">
        <v>13</v>
      </c>
      <c r="G195" s="45" t="s">
        <v>7</v>
      </c>
      <c r="H195" s="43">
        <f>VLOOKUP(D195,'Įkainiai '!$A$3:$B$10,2,FALSE)-G195</f>
        <v>18.27</v>
      </c>
      <c r="I195" s="43">
        <f>VLOOKUP(C195,'Įkainiai '!$E$3:$F$10,2,FALSE)-F195</f>
        <v>14.670000000000002</v>
      </c>
      <c r="J195" s="28">
        <f t="shared" ref="J195:J258" si="6">I195-H195</f>
        <v>-3.5999999999999979</v>
      </c>
      <c r="K195" s="32" t="str">
        <f t="shared" ref="K195:K258" si="7">IF(J195&gt;0,"Upsell",IF(J195&lt;0,"Rerate","Kaina nepakito"))</f>
        <v>Rerate</v>
      </c>
      <c r="L195" s="32" t="str">
        <f>IFERROR(VLOOKUP(E195,'2 ataskaita'!$B$1:$E$64,3,FALSE),"-")</f>
        <v>TELEMARKETING</v>
      </c>
      <c r="M195" s="32">
        <f>IFERROR(VLOOKUP(E195,'2 ataskaita'!$B$1:$E$64,4,FALSE),"-")</f>
        <v>0</v>
      </c>
    </row>
    <row r="196" spans="1:13" x14ac:dyDescent="0.3">
      <c r="A196" s="54">
        <v>44043</v>
      </c>
      <c r="B196">
        <v>45670911</v>
      </c>
      <c r="C196" s="28" t="s">
        <v>243</v>
      </c>
      <c r="D196" s="28" t="s">
        <v>245</v>
      </c>
      <c r="E196" s="42" t="s">
        <v>214</v>
      </c>
      <c r="F196" s="43">
        <v>3.6</v>
      </c>
      <c r="G196" s="43">
        <v>3.6</v>
      </c>
      <c r="H196" s="43">
        <f>VLOOKUP(D196,'Įkainiai '!$A$3:$B$10,2,FALSE)-G196</f>
        <v>10.67</v>
      </c>
      <c r="I196" s="43">
        <f>VLOOKUP(C196,'Įkainiai '!$E$3:$F$10,2,FALSE)-F196</f>
        <v>12.07</v>
      </c>
      <c r="J196" s="28">
        <f t="shared" si="6"/>
        <v>1.4000000000000004</v>
      </c>
      <c r="K196" s="28" t="str">
        <f t="shared" si="7"/>
        <v>Upsell</v>
      </c>
      <c r="L196" s="28" t="str">
        <f>IFERROR(VLOOKUP(E196,'2 ataskaita'!$B$1:$E$64,3,FALSE),"-")</f>
        <v>OUTLET</v>
      </c>
      <c r="M196" s="28" t="str">
        <f>IFERROR(VLOOKUP(E196,'2 ataskaita'!$B$1:$E$64,4,FALSE),"-")</f>
        <v>Šiaurės</v>
      </c>
    </row>
    <row r="197" spans="1:13" x14ac:dyDescent="0.3">
      <c r="A197" s="55">
        <v>44038.592361111114</v>
      </c>
      <c r="B197">
        <v>45931836</v>
      </c>
      <c r="C197" s="32" t="s">
        <v>241</v>
      </c>
      <c r="D197" s="32" t="s">
        <v>240</v>
      </c>
      <c r="E197" s="44" t="s">
        <v>207</v>
      </c>
      <c r="F197" s="45">
        <v>11</v>
      </c>
      <c r="G197" s="45">
        <v>3.6</v>
      </c>
      <c r="H197" s="43">
        <f>VLOOKUP(D197,'Įkainiai '!$A$3:$B$10,2,FALSE)-G197</f>
        <v>21.669999999999998</v>
      </c>
      <c r="I197" s="43">
        <f>VLOOKUP(C197,'Įkainiai '!$E$3:$F$10,2,FALSE)-F197</f>
        <v>20.67</v>
      </c>
      <c r="J197" s="28">
        <f t="shared" si="6"/>
        <v>-0.99999999999999645</v>
      </c>
      <c r="K197" s="32" t="str">
        <f t="shared" si="7"/>
        <v>Rerate</v>
      </c>
      <c r="L197" s="32" t="str">
        <f>IFERROR(VLOOKUP(E197,'2 ataskaita'!$B$1:$E$64,3,FALSE),"-")</f>
        <v>OUTLET</v>
      </c>
      <c r="M197" s="32" t="str">
        <f>IFERROR(VLOOKUP(E197,'2 ataskaita'!$B$1:$E$64,4,FALSE),"-")</f>
        <v>Vilnius</v>
      </c>
    </row>
    <row r="198" spans="1:13" x14ac:dyDescent="0.3">
      <c r="A198" s="54">
        <v>44029.662499999999</v>
      </c>
      <c r="B198">
        <v>45915738</v>
      </c>
      <c r="C198" s="28" t="s">
        <v>243</v>
      </c>
      <c r="D198" s="28" t="s">
        <v>245</v>
      </c>
      <c r="E198" s="42" t="s">
        <v>211</v>
      </c>
      <c r="F198" s="43">
        <v>7.5</v>
      </c>
      <c r="G198" s="43">
        <v>3.6</v>
      </c>
      <c r="H198" s="43">
        <f>VLOOKUP(D198,'Įkainiai '!$A$3:$B$10,2,FALSE)-G198</f>
        <v>10.67</v>
      </c>
      <c r="I198" s="43">
        <f>VLOOKUP(C198,'Įkainiai '!$E$3:$F$10,2,FALSE)-F198</f>
        <v>8.17</v>
      </c>
      <c r="J198" s="28">
        <f t="shared" si="6"/>
        <v>-2.5</v>
      </c>
      <c r="K198" s="28" t="str">
        <f t="shared" si="7"/>
        <v>Rerate</v>
      </c>
      <c r="L198" s="28" t="str">
        <f>IFERROR(VLOOKUP(E198,'2 ataskaita'!$B$1:$E$64,3,FALSE),"-")</f>
        <v>OUTLET</v>
      </c>
      <c r="M198" s="28" t="str">
        <f>IFERROR(VLOOKUP(E198,'2 ataskaita'!$B$1:$E$64,4,FALSE),"-")</f>
        <v>Kaunas</v>
      </c>
    </row>
    <row r="199" spans="1:13" x14ac:dyDescent="0.3">
      <c r="A199" s="55">
        <v>44020.425000000003</v>
      </c>
      <c r="B199">
        <v>45844712</v>
      </c>
      <c r="C199" s="32" t="s">
        <v>244</v>
      </c>
      <c r="D199" s="32" t="s">
        <v>245</v>
      </c>
      <c r="E199" s="44" t="s">
        <v>22</v>
      </c>
      <c r="F199" s="45">
        <v>13.5</v>
      </c>
      <c r="G199" s="45">
        <v>3.6</v>
      </c>
      <c r="H199" s="43">
        <f>VLOOKUP(D199,'Įkainiai '!$A$3:$B$10,2,FALSE)-G199</f>
        <v>10.67</v>
      </c>
      <c r="I199" s="43">
        <f>VLOOKUP(C199,'Įkainiai '!$E$3:$F$10,2,FALSE)-F199</f>
        <v>14.170000000000002</v>
      </c>
      <c r="J199" s="28">
        <f t="shared" si="6"/>
        <v>3.5000000000000018</v>
      </c>
      <c r="K199" s="32" t="str">
        <f t="shared" si="7"/>
        <v>Upsell</v>
      </c>
      <c r="L199" s="32" t="str">
        <f>IFERROR(VLOOKUP(E199,'2 ataskaita'!$B$1:$E$64,3,FALSE),"-")</f>
        <v>CUSTOMER CARE</v>
      </c>
      <c r="M199" s="32">
        <f>IFERROR(VLOOKUP(E199,'2 ataskaita'!$B$1:$E$64,4,FALSE),"-")</f>
        <v>0</v>
      </c>
    </row>
    <row r="200" spans="1:13" x14ac:dyDescent="0.3">
      <c r="A200" s="54">
        <v>44042</v>
      </c>
      <c r="B200">
        <v>45953064</v>
      </c>
      <c r="C200" s="28" t="s">
        <v>242</v>
      </c>
      <c r="D200" s="28" t="s">
        <v>242</v>
      </c>
      <c r="E200" s="42" t="s">
        <v>207</v>
      </c>
      <c r="F200" s="43">
        <v>14.5</v>
      </c>
      <c r="G200" s="43">
        <v>3.6</v>
      </c>
      <c r="H200" s="43">
        <f>VLOOKUP(D200,'Įkainiai '!$A$3:$B$10,2,FALSE)-G200</f>
        <v>17.669999999999998</v>
      </c>
      <c r="I200" s="43">
        <f>VLOOKUP(C200,'Įkainiai '!$E$3:$F$10,2,FALSE)-F200</f>
        <v>5.1700000000000017</v>
      </c>
      <c r="J200" s="28">
        <f t="shared" si="6"/>
        <v>-12.499999999999996</v>
      </c>
      <c r="K200" s="28" t="str">
        <f t="shared" si="7"/>
        <v>Rerate</v>
      </c>
      <c r="L200" s="28" t="str">
        <f>IFERROR(VLOOKUP(E200,'2 ataskaita'!$B$1:$E$64,3,FALSE),"-")</f>
        <v>OUTLET</v>
      </c>
      <c r="M200" s="28" t="str">
        <f>IFERROR(VLOOKUP(E200,'2 ataskaita'!$B$1:$E$64,4,FALSE),"-")</f>
        <v>Vilnius</v>
      </c>
    </row>
    <row r="201" spans="1:13" x14ac:dyDescent="0.3">
      <c r="A201" s="55">
        <v>44042</v>
      </c>
      <c r="B201">
        <v>42140489</v>
      </c>
      <c r="C201" s="32" t="s">
        <v>242</v>
      </c>
      <c r="D201" s="32" t="s">
        <v>242</v>
      </c>
      <c r="E201" s="44" t="s">
        <v>35</v>
      </c>
      <c r="F201" s="45">
        <v>10.5</v>
      </c>
      <c r="G201" s="45" t="s">
        <v>7</v>
      </c>
      <c r="H201" s="43">
        <f>VLOOKUP(D201,'Įkainiai '!$A$3:$B$10,2,FALSE)-G201</f>
        <v>8.27</v>
      </c>
      <c r="I201" s="43">
        <f>VLOOKUP(C201,'Įkainiai '!$E$3:$F$10,2,FALSE)-F201</f>
        <v>9.1700000000000017</v>
      </c>
      <c r="J201" s="28">
        <f t="shared" si="6"/>
        <v>0.90000000000000213</v>
      </c>
      <c r="K201" s="32" t="str">
        <f t="shared" si="7"/>
        <v>Upsell</v>
      </c>
      <c r="L201" s="32" t="str">
        <f>IFERROR(VLOOKUP(E201,'2 ataskaita'!$B$1:$E$64,3,FALSE),"-")</f>
        <v>CUSTOMER CARE</v>
      </c>
      <c r="M201" s="32">
        <f>IFERROR(VLOOKUP(E201,'2 ataskaita'!$B$1:$E$64,4,FALSE),"-")</f>
        <v>0</v>
      </c>
    </row>
    <row r="202" spans="1:13" x14ac:dyDescent="0.3">
      <c r="A202" s="54">
        <v>44042</v>
      </c>
      <c r="B202">
        <v>29172753</v>
      </c>
      <c r="C202" s="28" t="s">
        <v>241</v>
      </c>
      <c r="D202" s="28" t="s">
        <v>241</v>
      </c>
      <c r="E202" s="42" t="s">
        <v>6</v>
      </c>
      <c r="F202" s="43">
        <v>6</v>
      </c>
      <c r="G202" s="43" t="s">
        <v>9</v>
      </c>
      <c r="H202" s="43">
        <f>VLOOKUP(D202,'Įkainiai '!$A$3:$B$10,2,FALSE)-G202</f>
        <v>22.270000000000003</v>
      </c>
      <c r="I202" s="43">
        <f>VLOOKUP(C202,'Įkainiai '!$E$3:$F$10,2,FALSE)-F202</f>
        <v>25.67</v>
      </c>
      <c r="J202" s="28">
        <f t="shared" si="6"/>
        <v>3.3999999999999986</v>
      </c>
      <c r="K202" s="28" t="str">
        <f t="shared" si="7"/>
        <v>Upsell</v>
      </c>
      <c r="L202" s="28" t="str">
        <f>IFERROR(VLOOKUP(E202,'2 ataskaita'!$B$1:$E$64,3,FALSE),"-")</f>
        <v>TELEMARKETING</v>
      </c>
      <c r="M202" s="28">
        <f>IFERROR(VLOOKUP(E202,'2 ataskaita'!$B$1:$E$64,4,FALSE),"-")</f>
        <v>0</v>
      </c>
    </row>
    <row r="203" spans="1:13" x14ac:dyDescent="0.3">
      <c r="A203" s="55">
        <v>44028.856944444444</v>
      </c>
      <c r="B203">
        <v>45640875</v>
      </c>
      <c r="C203" s="32" t="s">
        <v>241</v>
      </c>
      <c r="D203" s="32" t="s">
        <v>242</v>
      </c>
      <c r="E203" s="44" t="s">
        <v>200</v>
      </c>
      <c r="F203" s="45">
        <v>11</v>
      </c>
      <c r="G203" s="45" t="s">
        <v>57</v>
      </c>
      <c r="H203" s="43">
        <f>VLOOKUP(D203,'Įkainiai '!$A$3:$B$10,2,FALSE)-G203</f>
        <v>11.27</v>
      </c>
      <c r="I203" s="43">
        <f>VLOOKUP(C203,'Įkainiai '!$E$3:$F$10,2,FALSE)-F203</f>
        <v>20.67</v>
      </c>
      <c r="J203" s="28">
        <f t="shared" si="6"/>
        <v>9.4000000000000021</v>
      </c>
      <c r="K203" s="32" t="str">
        <f t="shared" si="7"/>
        <v>Upsell</v>
      </c>
      <c r="L203" s="32" t="str">
        <f>IFERROR(VLOOKUP(E203,'2 ataskaita'!$B$1:$E$64,3,FALSE),"-")</f>
        <v>OUTLET</v>
      </c>
      <c r="M203" s="32" t="str">
        <f>IFERROR(VLOOKUP(E203,'2 ataskaita'!$B$1:$E$64,4,FALSE),"-")</f>
        <v>Šiaurės</v>
      </c>
    </row>
    <row r="204" spans="1:13" x14ac:dyDescent="0.3">
      <c r="A204" s="54">
        <v>44043</v>
      </c>
      <c r="B204">
        <v>19639910</v>
      </c>
      <c r="C204" s="28" t="s">
        <v>242</v>
      </c>
      <c r="D204" s="28" t="s">
        <v>243</v>
      </c>
      <c r="E204" s="42" t="s">
        <v>192</v>
      </c>
      <c r="F204" s="50">
        <v>11.51</v>
      </c>
      <c r="G204" s="43">
        <v>7.51</v>
      </c>
      <c r="H204" s="43">
        <f>VLOOKUP(D204,'Įkainiai '!$A$3:$B$10,2,FALSE)-G204</f>
        <v>10.76</v>
      </c>
      <c r="I204" s="43">
        <f>VLOOKUP(C204,'Įkainiai '!$E$3:$F$10,2,FALSE)-F204</f>
        <v>8.1600000000000019</v>
      </c>
      <c r="J204" s="28">
        <f t="shared" si="6"/>
        <v>-2.5999999999999979</v>
      </c>
      <c r="K204" s="28" t="str">
        <f t="shared" si="7"/>
        <v>Rerate</v>
      </c>
      <c r="L204" s="28" t="str">
        <f>IFERROR(VLOOKUP(E204,'2 ataskaita'!$B$1:$E$64,3,FALSE),"-")</f>
        <v>OUTLET</v>
      </c>
      <c r="M204" s="28" t="str">
        <f>IFERROR(VLOOKUP(E204,'2 ataskaita'!$B$1:$E$64,4,FALSE),"-")</f>
        <v>Vakarų</v>
      </c>
    </row>
    <row r="205" spans="1:13" x14ac:dyDescent="0.3">
      <c r="A205" s="55">
        <v>44042</v>
      </c>
      <c r="B205">
        <v>36277436</v>
      </c>
      <c r="C205" s="32" t="s">
        <v>240</v>
      </c>
      <c r="D205" s="32" t="s">
        <v>240</v>
      </c>
      <c r="E205" s="44" t="s">
        <v>6</v>
      </c>
      <c r="F205" s="49">
        <v>12</v>
      </c>
      <c r="G205" s="45" t="s">
        <v>5</v>
      </c>
      <c r="H205" s="43">
        <f>VLOOKUP(D205,'Įkainiai '!$A$3:$B$10,2,FALSE)-G205</f>
        <v>13.27</v>
      </c>
      <c r="I205" s="43">
        <f>VLOOKUP(C205,'Įkainiai '!$E$3:$F$10,2,FALSE)-F205</f>
        <v>11.670000000000002</v>
      </c>
      <c r="J205" s="28">
        <f t="shared" si="6"/>
        <v>-1.5999999999999979</v>
      </c>
      <c r="K205" s="32" t="str">
        <f t="shared" si="7"/>
        <v>Rerate</v>
      </c>
      <c r="L205" s="32" t="str">
        <f>IFERROR(VLOOKUP(E205,'2 ataskaita'!$B$1:$E$64,3,FALSE),"-")</f>
        <v>TELEMARKETING</v>
      </c>
      <c r="M205" s="32">
        <f>IFERROR(VLOOKUP(E205,'2 ataskaita'!$B$1:$E$64,4,FALSE),"-")</f>
        <v>0</v>
      </c>
    </row>
    <row r="206" spans="1:13" x14ac:dyDescent="0.3">
      <c r="A206" s="54">
        <v>44042</v>
      </c>
      <c r="B206">
        <v>43027752</v>
      </c>
      <c r="C206" s="28" t="s">
        <v>241</v>
      </c>
      <c r="D206" s="28" t="s">
        <v>241</v>
      </c>
      <c r="E206" s="42" t="s">
        <v>6</v>
      </c>
      <c r="F206" s="43">
        <v>11</v>
      </c>
      <c r="G206" s="43">
        <v>13.5</v>
      </c>
      <c r="H206" s="43">
        <f>VLOOKUP(D206,'Įkainiai '!$A$3:$B$10,2,FALSE)-G206</f>
        <v>19.770000000000003</v>
      </c>
      <c r="I206" s="43">
        <f>VLOOKUP(C206,'Įkainiai '!$E$3:$F$10,2,FALSE)-F206</f>
        <v>20.67</v>
      </c>
      <c r="J206" s="28">
        <f t="shared" si="6"/>
        <v>0.89999999999999858</v>
      </c>
      <c r="K206" s="28" t="str">
        <f t="shared" si="7"/>
        <v>Upsell</v>
      </c>
      <c r="L206" s="28" t="str">
        <f>IFERROR(VLOOKUP(E206,'2 ataskaita'!$B$1:$E$64,3,FALSE),"-")</f>
        <v>TELEMARKETING</v>
      </c>
      <c r="M206" s="28">
        <f>IFERROR(VLOOKUP(E206,'2 ataskaita'!$B$1:$E$64,4,FALSE),"-")</f>
        <v>0</v>
      </c>
    </row>
    <row r="207" spans="1:13" x14ac:dyDescent="0.3">
      <c r="A207" s="55">
        <v>44042</v>
      </c>
      <c r="B207">
        <v>44811677</v>
      </c>
      <c r="C207" s="32" t="s">
        <v>240</v>
      </c>
      <c r="D207" s="32" t="s">
        <v>240</v>
      </c>
      <c r="E207" s="44" t="s">
        <v>14</v>
      </c>
      <c r="F207" s="45">
        <v>11</v>
      </c>
      <c r="G207" s="45">
        <v>11.5</v>
      </c>
      <c r="H207" s="43">
        <f>VLOOKUP(D207,'Įkainiai '!$A$3:$B$10,2,FALSE)-G207</f>
        <v>13.77</v>
      </c>
      <c r="I207" s="43">
        <f>VLOOKUP(C207,'Įkainiai '!$E$3:$F$10,2,FALSE)-F207</f>
        <v>12.670000000000002</v>
      </c>
      <c r="J207" s="28">
        <f t="shared" si="6"/>
        <v>-1.0999999999999979</v>
      </c>
      <c r="K207" s="32" t="str">
        <f t="shared" si="7"/>
        <v>Rerate</v>
      </c>
      <c r="L207" s="32" t="str">
        <f>IFERROR(VLOOKUP(E207,'2 ataskaita'!$B$1:$E$64,3,FALSE),"-")</f>
        <v>CUSTOMER CARE</v>
      </c>
      <c r="M207" s="32">
        <f>IFERROR(VLOOKUP(E207,'2 ataskaita'!$B$1:$E$64,4,FALSE),"-")</f>
        <v>0</v>
      </c>
    </row>
    <row r="208" spans="1:13" x14ac:dyDescent="0.3">
      <c r="A208" s="54">
        <v>44025.477083333331</v>
      </c>
      <c r="B208">
        <v>45688690</v>
      </c>
      <c r="C208" s="28" t="s">
        <v>241</v>
      </c>
      <c r="D208" s="28" t="s">
        <v>242</v>
      </c>
      <c r="E208" s="42" t="s">
        <v>194</v>
      </c>
      <c r="F208" s="43">
        <v>9.5</v>
      </c>
      <c r="G208" s="43">
        <v>3.6</v>
      </c>
      <c r="H208" s="43">
        <f>VLOOKUP(D208,'Įkainiai '!$A$3:$B$10,2,FALSE)-G208</f>
        <v>17.669999999999998</v>
      </c>
      <c r="I208" s="43">
        <f>VLOOKUP(C208,'Įkainiai '!$E$3:$F$10,2,FALSE)-F208</f>
        <v>22.17</v>
      </c>
      <c r="J208" s="28">
        <f t="shared" si="6"/>
        <v>4.5000000000000036</v>
      </c>
      <c r="K208" s="28" t="str">
        <f t="shared" si="7"/>
        <v>Upsell</v>
      </c>
      <c r="L208" s="28" t="str">
        <f>IFERROR(VLOOKUP(E208,'2 ataskaita'!$B$1:$E$64,3,FALSE),"-")</f>
        <v>OUTLET</v>
      </c>
      <c r="M208" s="28" t="str">
        <f>IFERROR(VLOOKUP(E208,'2 ataskaita'!$B$1:$E$64,4,FALSE),"-")</f>
        <v>Vilnius</v>
      </c>
    </row>
    <row r="209" spans="1:13" x14ac:dyDescent="0.3">
      <c r="A209" s="55">
        <v>44014.495833333334</v>
      </c>
      <c r="B209">
        <v>20557319</v>
      </c>
      <c r="C209" s="32" t="s">
        <v>240</v>
      </c>
      <c r="D209" s="32" t="s">
        <v>245</v>
      </c>
      <c r="E209" s="44" t="s">
        <v>23</v>
      </c>
      <c r="F209" s="45">
        <v>11.5</v>
      </c>
      <c r="G209" s="45">
        <v>3.6</v>
      </c>
      <c r="H209" s="43">
        <f>VLOOKUP(D209,'Įkainiai '!$A$3:$B$10,2,FALSE)-G209</f>
        <v>10.67</v>
      </c>
      <c r="I209" s="43">
        <f>VLOOKUP(C209,'Įkainiai '!$E$3:$F$10,2,FALSE)-F209</f>
        <v>12.170000000000002</v>
      </c>
      <c r="J209" s="28">
        <f t="shared" si="6"/>
        <v>1.5000000000000018</v>
      </c>
      <c r="K209" s="32" t="str">
        <f t="shared" si="7"/>
        <v>Upsell</v>
      </c>
      <c r="L209" s="32" t="str">
        <f>IFERROR(VLOOKUP(E209,'2 ataskaita'!$B$1:$E$64,3,FALSE),"-")</f>
        <v>CUSTOMER CARE</v>
      </c>
      <c r="M209" s="32">
        <f>IFERROR(VLOOKUP(E209,'2 ataskaita'!$B$1:$E$64,4,FALSE),"-")</f>
        <v>0</v>
      </c>
    </row>
    <row r="210" spans="1:13" x14ac:dyDescent="0.3">
      <c r="A210" s="54">
        <v>44042</v>
      </c>
      <c r="B210">
        <v>13379003</v>
      </c>
      <c r="C210" s="28" t="s">
        <v>243</v>
      </c>
      <c r="D210" s="28" t="s">
        <v>243</v>
      </c>
      <c r="E210" s="42" t="s">
        <v>22</v>
      </c>
      <c r="F210" s="43">
        <v>3.6</v>
      </c>
      <c r="G210" s="43" t="s">
        <v>18</v>
      </c>
      <c r="H210" s="43">
        <f>VLOOKUP(D210,'Įkainiai '!$A$3:$B$10,2,FALSE)-G210</f>
        <v>12.27</v>
      </c>
      <c r="I210" s="43">
        <f>VLOOKUP(C210,'Įkainiai '!$E$3:$F$10,2,FALSE)-F210</f>
        <v>12.07</v>
      </c>
      <c r="J210" s="28">
        <f t="shared" si="6"/>
        <v>-0.19999999999999929</v>
      </c>
      <c r="K210" s="28" t="str">
        <f t="shared" si="7"/>
        <v>Rerate</v>
      </c>
      <c r="L210" s="28" t="str">
        <f>IFERROR(VLOOKUP(E210,'2 ataskaita'!$B$1:$E$64,3,FALSE),"-")</f>
        <v>CUSTOMER CARE</v>
      </c>
      <c r="M210" s="28">
        <f>IFERROR(VLOOKUP(E210,'2 ataskaita'!$B$1:$E$64,4,FALSE),"-")</f>
        <v>0</v>
      </c>
    </row>
    <row r="211" spans="1:13" x14ac:dyDescent="0.3">
      <c r="A211" s="55">
        <v>44024.4375</v>
      </c>
      <c r="B211">
        <v>45771772</v>
      </c>
      <c r="C211" s="32" t="s">
        <v>240</v>
      </c>
      <c r="D211" s="32" t="s">
        <v>242</v>
      </c>
      <c r="E211" s="44" t="s">
        <v>43</v>
      </c>
      <c r="F211" s="45">
        <v>12</v>
      </c>
      <c r="G211" s="45">
        <v>10.5</v>
      </c>
      <c r="H211" s="43">
        <f>VLOOKUP(D211,'Įkainiai '!$A$3:$B$10,2,FALSE)-G211</f>
        <v>10.77</v>
      </c>
      <c r="I211" s="43">
        <f>VLOOKUP(C211,'Įkainiai '!$E$3:$F$10,2,FALSE)-F211</f>
        <v>11.670000000000002</v>
      </c>
      <c r="J211" s="28">
        <f t="shared" si="6"/>
        <v>0.90000000000000213</v>
      </c>
      <c r="K211" s="32" t="str">
        <f t="shared" si="7"/>
        <v>Upsell</v>
      </c>
      <c r="L211" s="32" t="str">
        <f>IFERROR(VLOOKUP(E211,'2 ataskaita'!$B$1:$E$64,3,FALSE),"-")</f>
        <v>CUSTOMER CARE</v>
      </c>
      <c r="M211" s="32">
        <f>IFERROR(VLOOKUP(E211,'2 ataskaita'!$B$1:$E$64,4,FALSE),"-")</f>
        <v>0</v>
      </c>
    </row>
    <row r="212" spans="1:13" x14ac:dyDescent="0.3">
      <c r="A212" s="54">
        <v>44024.595833333333</v>
      </c>
      <c r="B212">
        <v>45745620</v>
      </c>
      <c r="C212" s="28" t="s">
        <v>242</v>
      </c>
      <c r="D212" s="28" t="s">
        <v>245</v>
      </c>
      <c r="E212" s="42" t="s">
        <v>199</v>
      </c>
      <c r="F212" s="43">
        <v>9.5</v>
      </c>
      <c r="G212" s="43">
        <v>3.6</v>
      </c>
      <c r="H212" s="43">
        <f>VLOOKUP(D212,'Įkainiai '!$A$3:$B$10,2,FALSE)-G212</f>
        <v>10.67</v>
      </c>
      <c r="I212" s="43">
        <f>VLOOKUP(C212,'Įkainiai '!$E$3:$F$10,2,FALSE)-F212</f>
        <v>10.170000000000002</v>
      </c>
      <c r="J212" s="28">
        <f t="shared" si="6"/>
        <v>-0.49999999999999822</v>
      </c>
      <c r="K212" s="28" t="str">
        <f t="shared" si="7"/>
        <v>Rerate</v>
      </c>
      <c r="L212" s="28" t="str">
        <f>IFERROR(VLOOKUP(E212,'2 ataskaita'!$B$1:$E$64,3,FALSE),"-")</f>
        <v>OUTLET</v>
      </c>
      <c r="M212" s="28" t="str">
        <f>IFERROR(VLOOKUP(E212,'2 ataskaita'!$B$1:$E$64,4,FALSE),"-")</f>
        <v>Kaunas</v>
      </c>
    </row>
    <row r="213" spans="1:13" x14ac:dyDescent="0.3">
      <c r="A213" s="55">
        <v>44020.45208333333</v>
      </c>
      <c r="B213">
        <v>45855368</v>
      </c>
      <c r="C213" s="32" t="s">
        <v>240</v>
      </c>
      <c r="D213" s="32" t="s">
        <v>242</v>
      </c>
      <c r="E213" s="44" t="s">
        <v>35</v>
      </c>
      <c r="F213" s="45">
        <v>12</v>
      </c>
      <c r="G213" s="45">
        <v>10.5</v>
      </c>
      <c r="H213" s="43">
        <f>VLOOKUP(D213,'Įkainiai '!$A$3:$B$10,2,FALSE)-G213</f>
        <v>10.77</v>
      </c>
      <c r="I213" s="43">
        <f>VLOOKUP(C213,'Įkainiai '!$E$3:$F$10,2,FALSE)-F213</f>
        <v>11.670000000000002</v>
      </c>
      <c r="J213" s="28">
        <f t="shared" si="6"/>
        <v>0.90000000000000213</v>
      </c>
      <c r="K213" s="32" t="str">
        <f t="shared" si="7"/>
        <v>Upsell</v>
      </c>
      <c r="L213" s="32" t="str">
        <f>IFERROR(VLOOKUP(E213,'2 ataskaita'!$B$1:$E$64,3,FALSE),"-")</f>
        <v>CUSTOMER CARE</v>
      </c>
      <c r="M213" s="32">
        <f>IFERROR(VLOOKUP(E213,'2 ataskaita'!$B$1:$E$64,4,FALSE),"-")</f>
        <v>0</v>
      </c>
    </row>
    <row r="214" spans="1:13" x14ac:dyDescent="0.3">
      <c r="A214" s="54">
        <v>44014.405555555553</v>
      </c>
      <c r="B214">
        <v>45664605</v>
      </c>
      <c r="C214" s="28" t="s">
        <v>241</v>
      </c>
      <c r="D214" s="28" t="s">
        <v>242</v>
      </c>
      <c r="E214" s="42" t="s">
        <v>35</v>
      </c>
      <c r="F214" s="43">
        <v>8.5</v>
      </c>
      <c r="G214" s="43">
        <v>3.6</v>
      </c>
      <c r="H214" s="43">
        <f>VLOOKUP(D214,'Įkainiai '!$A$3:$B$10,2,FALSE)-G214</f>
        <v>17.669999999999998</v>
      </c>
      <c r="I214" s="43">
        <f>VLOOKUP(C214,'Įkainiai '!$E$3:$F$10,2,FALSE)-F214</f>
        <v>23.17</v>
      </c>
      <c r="J214" s="28">
        <f t="shared" si="6"/>
        <v>5.5000000000000036</v>
      </c>
      <c r="K214" s="28" t="str">
        <f t="shared" si="7"/>
        <v>Upsell</v>
      </c>
      <c r="L214" s="28" t="str">
        <f>IFERROR(VLOOKUP(E214,'2 ataskaita'!$B$1:$E$64,3,FALSE),"-")</f>
        <v>CUSTOMER CARE</v>
      </c>
      <c r="M214" s="28">
        <f>IFERROR(VLOOKUP(E214,'2 ataskaita'!$B$1:$E$64,4,FALSE),"-")</f>
        <v>0</v>
      </c>
    </row>
    <row r="215" spans="1:13" x14ac:dyDescent="0.3">
      <c r="A215" s="55">
        <v>44042</v>
      </c>
      <c r="B215">
        <v>14655990</v>
      </c>
      <c r="C215" s="32" t="s">
        <v>242</v>
      </c>
      <c r="D215" s="32" t="s">
        <v>242</v>
      </c>
      <c r="E215" s="44" t="s">
        <v>43</v>
      </c>
      <c r="F215" s="45">
        <v>11.51</v>
      </c>
      <c r="G215" s="45" t="s">
        <v>18</v>
      </c>
      <c r="H215" s="43">
        <f>VLOOKUP(D215,'Įkainiai '!$A$3:$B$10,2,FALSE)-G215</f>
        <v>15.27</v>
      </c>
      <c r="I215" s="43">
        <f>VLOOKUP(C215,'Įkainiai '!$E$3:$F$10,2,FALSE)-F215</f>
        <v>8.1600000000000019</v>
      </c>
      <c r="J215" s="28">
        <f t="shared" si="6"/>
        <v>-7.1099999999999977</v>
      </c>
      <c r="K215" s="32" t="str">
        <f t="shared" si="7"/>
        <v>Rerate</v>
      </c>
      <c r="L215" s="32" t="str">
        <f>IFERROR(VLOOKUP(E215,'2 ataskaita'!$B$1:$E$64,3,FALSE),"-")</f>
        <v>CUSTOMER CARE</v>
      </c>
      <c r="M215" s="32">
        <f>IFERROR(VLOOKUP(E215,'2 ataskaita'!$B$1:$E$64,4,FALSE),"-")</f>
        <v>0</v>
      </c>
    </row>
    <row r="216" spans="1:13" x14ac:dyDescent="0.3">
      <c r="A216" s="54">
        <v>44024.605555555558</v>
      </c>
      <c r="B216">
        <v>12467603</v>
      </c>
      <c r="C216" s="28" t="s">
        <v>243</v>
      </c>
      <c r="D216" s="28" t="s">
        <v>241</v>
      </c>
      <c r="E216" s="42" t="s">
        <v>22</v>
      </c>
      <c r="F216" s="43">
        <v>3.6</v>
      </c>
      <c r="G216" s="43" t="s">
        <v>45</v>
      </c>
      <c r="H216" s="43">
        <f>VLOOKUP(D216,'Įkainiai '!$A$3:$B$10,2,FALSE)-G216</f>
        <v>28.270000000000003</v>
      </c>
      <c r="I216" s="43">
        <f>VLOOKUP(C216,'Įkainiai '!$E$3:$F$10,2,FALSE)-F216</f>
        <v>12.07</v>
      </c>
      <c r="J216" s="28">
        <f t="shared" si="6"/>
        <v>-16.200000000000003</v>
      </c>
      <c r="K216" s="28" t="str">
        <f t="shared" si="7"/>
        <v>Rerate</v>
      </c>
      <c r="L216" s="28" t="str">
        <f>IFERROR(VLOOKUP(E216,'2 ataskaita'!$B$1:$E$64,3,FALSE),"-")</f>
        <v>CUSTOMER CARE</v>
      </c>
      <c r="M216" s="28">
        <f>IFERROR(VLOOKUP(E216,'2 ataskaita'!$B$1:$E$64,4,FALSE),"-")</f>
        <v>0</v>
      </c>
    </row>
    <row r="217" spans="1:13" x14ac:dyDescent="0.3">
      <c r="A217" s="55">
        <v>44036.587500000001</v>
      </c>
      <c r="B217">
        <v>45937798</v>
      </c>
      <c r="C217" s="32" t="s">
        <v>240</v>
      </c>
      <c r="D217" s="32" t="s">
        <v>245</v>
      </c>
      <c r="E217" s="44" t="s">
        <v>199</v>
      </c>
      <c r="F217" s="45">
        <v>11</v>
      </c>
      <c r="G217" s="45">
        <v>3.6</v>
      </c>
      <c r="H217" s="43">
        <f>VLOOKUP(D217,'Įkainiai '!$A$3:$B$10,2,FALSE)-G217</f>
        <v>10.67</v>
      </c>
      <c r="I217" s="43">
        <f>VLOOKUP(C217,'Įkainiai '!$E$3:$F$10,2,FALSE)-F217</f>
        <v>12.670000000000002</v>
      </c>
      <c r="J217" s="28">
        <f t="shared" si="6"/>
        <v>2.0000000000000018</v>
      </c>
      <c r="K217" s="32" t="str">
        <f t="shared" si="7"/>
        <v>Upsell</v>
      </c>
      <c r="L217" s="32" t="str">
        <f>IFERROR(VLOOKUP(E217,'2 ataskaita'!$B$1:$E$64,3,FALSE),"-")</f>
        <v>OUTLET</v>
      </c>
      <c r="M217" s="32" t="str">
        <f>IFERROR(VLOOKUP(E217,'2 ataskaita'!$B$1:$E$64,4,FALSE),"-")</f>
        <v>Kaunas</v>
      </c>
    </row>
    <row r="218" spans="1:13" x14ac:dyDescent="0.3">
      <c r="A218" s="54">
        <v>44022.424305555556</v>
      </c>
      <c r="B218">
        <v>4452655</v>
      </c>
      <c r="C218" s="28" t="s">
        <v>241</v>
      </c>
      <c r="D218" s="28" t="s">
        <v>243</v>
      </c>
      <c r="E218" s="42" t="s">
        <v>14</v>
      </c>
      <c r="F218" s="43">
        <v>16.510000000000002</v>
      </c>
      <c r="G218" s="43">
        <v>7.5</v>
      </c>
      <c r="H218" s="43">
        <f>VLOOKUP(D218,'Įkainiai '!$A$3:$B$10,2,FALSE)-G218</f>
        <v>10.77</v>
      </c>
      <c r="I218" s="43">
        <f>VLOOKUP(C218,'Įkainiai '!$E$3:$F$10,2,FALSE)-F218</f>
        <v>15.16</v>
      </c>
      <c r="J218" s="28">
        <f t="shared" si="6"/>
        <v>4.3900000000000006</v>
      </c>
      <c r="K218" s="28" t="str">
        <f t="shared" si="7"/>
        <v>Upsell</v>
      </c>
      <c r="L218" s="28" t="str">
        <f>IFERROR(VLOOKUP(E218,'2 ataskaita'!$B$1:$E$64,3,FALSE),"-")</f>
        <v>CUSTOMER CARE</v>
      </c>
      <c r="M218" s="28">
        <f>IFERROR(VLOOKUP(E218,'2 ataskaita'!$B$1:$E$64,4,FALSE),"-")</f>
        <v>0</v>
      </c>
    </row>
    <row r="219" spans="1:13" x14ac:dyDescent="0.3">
      <c r="A219" s="55">
        <v>44023</v>
      </c>
      <c r="B219">
        <v>45877295</v>
      </c>
      <c r="C219" s="32" t="s">
        <v>245</v>
      </c>
      <c r="D219" s="32" t="s">
        <v>245</v>
      </c>
      <c r="E219" s="44" t="s">
        <v>211</v>
      </c>
      <c r="F219" s="45">
        <v>5.5</v>
      </c>
      <c r="G219" s="45">
        <v>3.6</v>
      </c>
      <c r="H219" s="43">
        <f>VLOOKUP(D219,'Įkainiai '!$A$3:$B$10,2,FALSE)-G219</f>
        <v>10.67</v>
      </c>
      <c r="I219" s="43">
        <f>VLOOKUP(C219,'Įkainiai '!$E$3:$F$10,2,FALSE)-F219</f>
        <v>6.17</v>
      </c>
      <c r="J219" s="28">
        <f t="shared" si="6"/>
        <v>-4.5</v>
      </c>
      <c r="K219" s="32" t="str">
        <f t="shared" si="7"/>
        <v>Rerate</v>
      </c>
      <c r="L219" s="32" t="str">
        <f>IFERROR(VLOOKUP(E219,'2 ataskaita'!$B$1:$E$64,3,FALSE),"-")</f>
        <v>OUTLET</v>
      </c>
      <c r="M219" s="32" t="str">
        <f>IFERROR(VLOOKUP(E219,'2 ataskaita'!$B$1:$E$64,4,FALSE),"-")</f>
        <v>Kaunas</v>
      </c>
    </row>
    <row r="220" spans="1:13" x14ac:dyDescent="0.3">
      <c r="A220" s="54">
        <v>44034.607638888891</v>
      </c>
      <c r="B220">
        <v>45748387</v>
      </c>
      <c r="C220" s="28" t="s">
        <v>244</v>
      </c>
      <c r="D220" s="28" t="s">
        <v>240</v>
      </c>
      <c r="E220" s="42" t="s">
        <v>22</v>
      </c>
      <c r="F220" s="43">
        <v>13.5</v>
      </c>
      <c r="G220" s="43">
        <v>11.5</v>
      </c>
      <c r="H220" s="43">
        <f>VLOOKUP(D220,'Įkainiai '!$A$3:$B$10,2,FALSE)-G220</f>
        <v>13.77</v>
      </c>
      <c r="I220" s="43">
        <f>VLOOKUP(C220,'Įkainiai '!$E$3:$F$10,2,FALSE)-F220</f>
        <v>14.170000000000002</v>
      </c>
      <c r="J220" s="28">
        <f t="shared" si="6"/>
        <v>0.40000000000000213</v>
      </c>
      <c r="K220" s="28" t="str">
        <f t="shared" si="7"/>
        <v>Upsell</v>
      </c>
      <c r="L220" s="28" t="str">
        <f>IFERROR(VLOOKUP(E220,'2 ataskaita'!$B$1:$E$64,3,FALSE),"-")</f>
        <v>CUSTOMER CARE</v>
      </c>
      <c r="M220" s="28">
        <f>IFERROR(VLOOKUP(E220,'2 ataskaita'!$B$1:$E$64,4,FALSE),"-")</f>
        <v>0</v>
      </c>
    </row>
    <row r="221" spans="1:13" x14ac:dyDescent="0.3">
      <c r="A221" s="55">
        <v>44022.511805555558</v>
      </c>
      <c r="B221">
        <v>12045596</v>
      </c>
      <c r="C221" s="32" t="s">
        <v>242</v>
      </c>
      <c r="D221" s="32" t="s">
        <v>241</v>
      </c>
      <c r="E221" s="44" t="s">
        <v>22</v>
      </c>
      <c r="F221" s="45">
        <v>3.6</v>
      </c>
      <c r="G221" s="45" t="s">
        <v>9</v>
      </c>
      <c r="H221" s="43">
        <f>VLOOKUP(D221,'Įkainiai '!$A$3:$B$10,2,FALSE)-G221</f>
        <v>22.270000000000003</v>
      </c>
      <c r="I221" s="43">
        <f>VLOOKUP(C221,'Įkainiai '!$E$3:$F$10,2,FALSE)-F221</f>
        <v>16.07</v>
      </c>
      <c r="J221" s="28">
        <f t="shared" si="6"/>
        <v>-6.2000000000000028</v>
      </c>
      <c r="K221" s="32" t="str">
        <f t="shared" si="7"/>
        <v>Rerate</v>
      </c>
      <c r="L221" s="32" t="str">
        <f>IFERROR(VLOOKUP(E221,'2 ataskaita'!$B$1:$E$64,3,FALSE),"-")</f>
        <v>CUSTOMER CARE</v>
      </c>
      <c r="M221" s="32">
        <f>IFERROR(VLOOKUP(E221,'2 ataskaita'!$B$1:$E$64,4,FALSE),"-")</f>
        <v>0</v>
      </c>
    </row>
    <row r="222" spans="1:13" x14ac:dyDescent="0.3">
      <c r="A222" s="54">
        <v>44022.681250000001</v>
      </c>
      <c r="B222">
        <v>26252122</v>
      </c>
      <c r="C222" s="28" t="s">
        <v>243</v>
      </c>
      <c r="D222" s="28" t="s">
        <v>244</v>
      </c>
      <c r="E222" s="42" t="s">
        <v>206</v>
      </c>
      <c r="F222" s="43">
        <v>8.51</v>
      </c>
      <c r="G222" s="43" t="s">
        <v>7</v>
      </c>
      <c r="H222" s="43">
        <f>VLOOKUP(D222,'Įkainiai '!$A$3:$B$10,2,FALSE)-G222</f>
        <v>18.27</v>
      </c>
      <c r="I222" s="43">
        <f>VLOOKUP(C222,'Įkainiai '!$E$3:$F$10,2,FALSE)-F222</f>
        <v>7.16</v>
      </c>
      <c r="J222" s="28">
        <f t="shared" si="6"/>
        <v>-11.11</v>
      </c>
      <c r="K222" s="28" t="str">
        <f t="shared" si="7"/>
        <v>Rerate</v>
      </c>
      <c r="L222" s="28" t="str">
        <f>IFERROR(VLOOKUP(E222,'2 ataskaita'!$B$1:$E$64,3,FALSE),"-")</f>
        <v>OUTLET</v>
      </c>
      <c r="M222" s="28" t="str">
        <f>IFERROR(VLOOKUP(E222,'2 ataskaita'!$B$1:$E$64,4,FALSE),"-")</f>
        <v>Šiaurės</v>
      </c>
    </row>
    <row r="223" spans="1:13" x14ac:dyDescent="0.3">
      <c r="A223" s="55">
        <v>44042</v>
      </c>
      <c r="B223">
        <v>45893647</v>
      </c>
      <c r="C223" s="32" t="s">
        <v>246</v>
      </c>
      <c r="D223" s="32" t="s">
        <v>246</v>
      </c>
      <c r="E223" s="44" t="s">
        <v>35</v>
      </c>
      <c r="F223" s="45">
        <v>12</v>
      </c>
      <c r="G223" s="45">
        <v>3.6</v>
      </c>
      <c r="H223" s="43">
        <f>VLOOKUP(D223,'Įkainiai '!$A$3:$B$10,2,FALSE)-G223</f>
        <v>27.669999999999998</v>
      </c>
      <c r="I223" s="43">
        <f>VLOOKUP(C223,'Įkainiai '!$E$3:$F$10,2,FALSE)-F223</f>
        <v>17.670000000000002</v>
      </c>
      <c r="J223" s="28">
        <f t="shared" si="6"/>
        <v>-9.9999999999999964</v>
      </c>
      <c r="K223" s="32" t="str">
        <f t="shared" si="7"/>
        <v>Rerate</v>
      </c>
      <c r="L223" s="32" t="str">
        <f>IFERROR(VLOOKUP(E223,'2 ataskaita'!$B$1:$E$64,3,FALSE),"-")</f>
        <v>CUSTOMER CARE</v>
      </c>
      <c r="M223" s="32">
        <f>IFERROR(VLOOKUP(E223,'2 ataskaita'!$B$1:$E$64,4,FALSE),"-")</f>
        <v>0</v>
      </c>
    </row>
    <row r="224" spans="1:13" x14ac:dyDescent="0.3">
      <c r="A224" s="54">
        <v>44030.784722222219</v>
      </c>
      <c r="B224">
        <v>8063464</v>
      </c>
      <c r="C224" s="28" t="s">
        <v>245</v>
      </c>
      <c r="D224" s="28" t="s">
        <v>245</v>
      </c>
      <c r="E224" s="42" t="s">
        <v>223</v>
      </c>
      <c r="F224" s="43">
        <v>7.6</v>
      </c>
      <c r="G224" s="43">
        <v>5.51</v>
      </c>
      <c r="H224" s="43">
        <f>VLOOKUP(D224,'Įkainiai '!$A$3:$B$10,2,FALSE)-G224</f>
        <v>8.76</v>
      </c>
      <c r="I224" s="43">
        <f>VLOOKUP(C224,'Įkainiai '!$E$3:$F$10,2,FALSE)-F224</f>
        <v>4.07</v>
      </c>
      <c r="J224" s="28">
        <f t="shared" si="6"/>
        <v>-4.6899999999999995</v>
      </c>
      <c r="K224" s="28" t="str">
        <f t="shared" si="7"/>
        <v>Rerate</v>
      </c>
      <c r="L224" s="28" t="str">
        <f>IFERROR(VLOOKUP(E224,'2 ataskaita'!$B$1:$E$64,3,FALSE),"-")</f>
        <v>OUTLET</v>
      </c>
      <c r="M224" s="28" t="str">
        <f>IFERROR(VLOOKUP(E224,'2 ataskaita'!$B$1:$E$64,4,FALSE),"-")</f>
        <v>Kaunas</v>
      </c>
    </row>
    <row r="225" spans="1:13" x14ac:dyDescent="0.3">
      <c r="A225" s="55">
        <v>44024.451388888891</v>
      </c>
      <c r="B225">
        <v>43782473</v>
      </c>
      <c r="C225" s="32" t="s">
        <v>242</v>
      </c>
      <c r="D225" s="32" t="s">
        <v>244</v>
      </c>
      <c r="E225" s="44" t="s">
        <v>192</v>
      </c>
      <c r="F225" s="45">
        <v>11.51</v>
      </c>
      <c r="G225" s="45" t="s">
        <v>33</v>
      </c>
      <c r="H225" s="43">
        <f>VLOOKUP(D225,'Įkainiai '!$A$3:$B$10,2,FALSE)-G225</f>
        <v>17.27</v>
      </c>
      <c r="I225" s="43">
        <f>VLOOKUP(C225,'Įkainiai '!$E$3:$F$10,2,FALSE)-F225</f>
        <v>8.1600000000000019</v>
      </c>
      <c r="J225" s="28">
        <f t="shared" si="6"/>
        <v>-9.1099999999999977</v>
      </c>
      <c r="K225" s="32" t="str">
        <f t="shared" si="7"/>
        <v>Rerate</v>
      </c>
      <c r="L225" s="32" t="str">
        <f>IFERROR(VLOOKUP(E225,'2 ataskaita'!$B$1:$E$64,3,FALSE),"-")</f>
        <v>OUTLET</v>
      </c>
      <c r="M225" s="32" t="str">
        <f>IFERROR(VLOOKUP(E225,'2 ataskaita'!$B$1:$E$64,4,FALSE),"-")</f>
        <v>Vakarų</v>
      </c>
    </row>
    <row r="226" spans="1:13" x14ac:dyDescent="0.3">
      <c r="A226" s="54">
        <v>44023.869444444441</v>
      </c>
      <c r="B226">
        <v>38466515</v>
      </c>
      <c r="C226" s="28" t="s">
        <v>244</v>
      </c>
      <c r="D226" s="28" t="s">
        <v>240</v>
      </c>
      <c r="E226" s="42" t="s">
        <v>199</v>
      </c>
      <c r="F226" s="43">
        <v>12.5</v>
      </c>
      <c r="G226" s="43">
        <v>11.5</v>
      </c>
      <c r="H226" s="43">
        <f>VLOOKUP(D226,'Įkainiai '!$A$3:$B$10,2,FALSE)-G226</f>
        <v>13.77</v>
      </c>
      <c r="I226" s="43">
        <f>VLOOKUP(C226,'Įkainiai '!$E$3:$F$10,2,FALSE)-F226</f>
        <v>15.170000000000002</v>
      </c>
      <c r="J226" s="28">
        <f t="shared" si="6"/>
        <v>1.4000000000000021</v>
      </c>
      <c r="K226" s="28" t="str">
        <f t="shared" si="7"/>
        <v>Upsell</v>
      </c>
      <c r="L226" s="28" t="str">
        <f>IFERROR(VLOOKUP(E226,'2 ataskaita'!$B$1:$E$64,3,FALSE),"-")</f>
        <v>OUTLET</v>
      </c>
      <c r="M226" s="28" t="str">
        <f>IFERROR(VLOOKUP(E226,'2 ataskaita'!$B$1:$E$64,4,FALSE),"-")</f>
        <v>Kaunas</v>
      </c>
    </row>
    <row r="227" spans="1:13" x14ac:dyDescent="0.3">
      <c r="A227" s="55">
        <v>44042</v>
      </c>
      <c r="B227">
        <v>39230067</v>
      </c>
      <c r="C227" s="32" t="s">
        <v>241</v>
      </c>
      <c r="D227" s="32" t="s">
        <v>241</v>
      </c>
      <c r="E227" s="44" t="s">
        <v>22</v>
      </c>
      <c r="F227" s="45">
        <v>9.5</v>
      </c>
      <c r="G227" s="45">
        <v>13.5</v>
      </c>
      <c r="H227" s="43">
        <f>VLOOKUP(D227,'Įkainiai '!$A$3:$B$10,2,FALSE)-G227</f>
        <v>19.770000000000003</v>
      </c>
      <c r="I227" s="43">
        <f>VLOOKUP(C227,'Įkainiai '!$E$3:$F$10,2,FALSE)-F227</f>
        <v>22.17</v>
      </c>
      <c r="J227" s="28">
        <f t="shared" si="6"/>
        <v>2.3999999999999986</v>
      </c>
      <c r="K227" s="32" t="str">
        <f t="shared" si="7"/>
        <v>Upsell</v>
      </c>
      <c r="L227" s="32" t="str">
        <f>IFERROR(VLOOKUP(E227,'2 ataskaita'!$B$1:$E$64,3,FALSE),"-")</f>
        <v>CUSTOMER CARE</v>
      </c>
      <c r="M227" s="32">
        <f>IFERROR(VLOOKUP(E227,'2 ataskaita'!$B$1:$E$64,4,FALSE),"-")</f>
        <v>0</v>
      </c>
    </row>
    <row r="228" spans="1:13" x14ac:dyDescent="0.3">
      <c r="A228" s="54">
        <v>44024.578472222223</v>
      </c>
      <c r="B228">
        <v>45801573</v>
      </c>
      <c r="C228" s="28" t="s">
        <v>240</v>
      </c>
      <c r="D228" s="28" t="s">
        <v>242</v>
      </c>
      <c r="E228" s="42" t="s">
        <v>14</v>
      </c>
      <c r="F228" s="43">
        <v>12</v>
      </c>
      <c r="G228" s="43">
        <v>10.5</v>
      </c>
      <c r="H228" s="43">
        <f>VLOOKUP(D228,'Įkainiai '!$A$3:$B$10,2,FALSE)-G228</f>
        <v>10.77</v>
      </c>
      <c r="I228" s="43">
        <f>VLOOKUP(C228,'Įkainiai '!$E$3:$F$10,2,FALSE)-F228</f>
        <v>11.670000000000002</v>
      </c>
      <c r="J228" s="28">
        <f t="shared" si="6"/>
        <v>0.90000000000000213</v>
      </c>
      <c r="K228" s="28" t="str">
        <f t="shared" si="7"/>
        <v>Upsell</v>
      </c>
      <c r="L228" s="28" t="str">
        <f>IFERROR(VLOOKUP(E228,'2 ataskaita'!$B$1:$E$64,3,FALSE),"-")</f>
        <v>CUSTOMER CARE</v>
      </c>
      <c r="M228" s="28">
        <f>IFERROR(VLOOKUP(E228,'2 ataskaita'!$B$1:$E$64,4,FALSE),"-")</f>
        <v>0</v>
      </c>
    </row>
    <row r="229" spans="1:13" x14ac:dyDescent="0.3">
      <c r="A229" s="55">
        <v>44034.592361111114</v>
      </c>
      <c r="B229">
        <v>23821770</v>
      </c>
      <c r="C229" s="32" t="s">
        <v>245</v>
      </c>
      <c r="D229" s="32" t="s">
        <v>242</v>
      </c>
      <c r="E229" s="44" t="s">
        <v>220</v>
      </c>
      <c r="F229" s="45">
        <v>7.01</v>
      </c>
      <c r="G229" s="45">
        <v>10.5</v>
      </c>
      <c r="H229" s="43">
        <f>VLOOKUP(D229,'Įkainiai '!$A$3:$B$10,2,FALSE)-G229</f>
        <v>10.77</v>
      </c>
      <c r="I229" s="43">
        <f>VLOOKUP(C229,'Įkainiai '!$E$3:$F$10,2,FALSE)-F229</f>
        <v>4.66</v>
      </c>
      <c r="J229" s="28">
        <f t="shared" si="6"/>
        <v>-6.1099999999999994</v>
      </c>
      <c r="K229" s="32" t="str">
        <f t="shared" si="7"/>
        <v>Rerate</v>
      </c>
      <c r="L229" s="32" t="str">
        <f>IFERROR(VLOOKUP(E229,'2 ataskaita'!$B$1:$E$64,3,FALSE),"-")</f>
        <v>OUTLET</v>
      </c>
      <c r="M229" s="32" t="str">
        <f>IFERROR(VLOOKUP(E229,'2 ataskaita'!$B$1:$E$64,4,FALSE),"-")</f>
        <v>Vakarų</v>
      </c>
    </row>
    <row r="230" spans="1:13" x14ac:dyDescent="0.3">
      <c r="A230" s="54">
        <v>44042</v>
      </c>
      <c r="B230">
        <v>38171807</v>
      </c>
      <c r="C230" s="28" t="s">
        <v>243</v>
      </c>
      <c r="D230" s="28" t="s">
        <v>243</v>
      </c>
      <c r="E230" s="42" t="s">
        <v>14</v>
      </c>
      <c r="F230" s="50">
        <v>0</v>
      </c>
      <c r="G230" s="43">
        <v>0</v>
      </c>
      <c r="H230" s="43">
        <f>VLOOKUP(D230,'Įkainiai '!$A$3:$B$10,2,FALSE)-G230</f>
        <v>18.27</v>
      </c>
      <c r="I230" s="43">
        <f>VLOOKUP(C230,'Įkainiai '!$E$3:$F$10,2,FALSE)-F230</f>
        <v>15.67</v>
      </c>
      <c r="J230" s="28">
        <f t="shared" si="6"/>
        <v>-2.5999999999999996</v>
      </c>
      <c r="K230" s="28" t="str">
        <f t="shared" si="7"/>
        <v>Rerate</v>
      </c>
      <c r="L230" s="28" t="str">
        <f>IFERROR(VLOOKUP(E230,'2 ataskaita'!$B$1:$E$64,3,FALSE),"-")</f>
        <v>CUSTOMER CARE</v>
      </c>
      <c r="M230" s="28">
        <f>IFERROR(VLOOKUP(E230,'2 ataskaita'!$B$1:$E$64,4,FALSE),"-")</f>
        <v>0</v>
      </c>
    </row>
    <row r="231" spans="1:13" x14ac:dyDescent="0.3">
      <c r="A231" s="55">
        <v>44042</v>
      </c>
      <c r="B231">
        <v>41847892</v>
      </c>
      <c r="C231" s="32" t="s">
        <v>241</v>
      </c>
      <c r="D231" s="32" t="s">
        <v>241</v>
      </c>
      <c r="E231" s="44" t="s">
        <v>8</v>
      </c>
      <c r="F231" s="45">
        <v>10</v>
      </c>
      <c r="G231" s="45" t="s">
        <v>11</v>
      </c>
      <c r="H231" s="43">
        <f>VLOOKUP(D231,'Įkainiai '!$A$3:$B$10,2,FALSE)-G231</f>
        <v>18.270000000000003</v>
      </c>
      <c r="I231" s="43">
        <f>VLOOKUP(C231,'Įkainiai '!$E$3:$F$10,2,FALSE)-F231</f>
        <v>21.67</v>
      </c>
      <c r="J231" s="28">
        <f t="shared" si="6"/>
        <v>3.3999999999999986</v>
      </c>
      <c r="K231" s="32" t="str">
        <f t="shared" si="7"/>
        <v>Upsell</v>
      </c>
      <c r="L231" s="32" t="str">
        <f>IFERROR(VLOOKUP(E231,'2 ataskaita'!$B$1:$E$64,3,FALSE),"-")</f>
        <v>TELEMARKETING</v>
      </c>
      <c r="M231" s="32">
        <f>IFERROR(VLOOKUP(E231,'2 ataskaita'!$B$1:$E$64,4,FALSE),"-")</f>
        <v>0</v>
      </c>
    </row>
    <row r="232" spans="1:13" x14ac:dyDescent="0.3">
      <c r="A232" s="54">
        <v>44042</v>
      </c>
      <c r="B232">
        <v>16004164</v>
      </c>
      <c r="C232" s="28" t="s">
        <v>245</v>
      </c>
      <c r="D232" s="28" t="s">
        <v>245</v>
      </c>
      <c r="E232" s="42" t="s">
        <v>14</v>
      </c>
      <c r="F232" s="43">
        <v>8.5</v>
      </c>
      <c r="G232" s="43">
        <v>0</v>
      </c>
      <c r="H232" s="43">
        <f>VLOOKUP(D232,'Įkainiai '!$A$3:$B$10,2,FALSE)-G232</f>
        <v>14.27</v>
      </c>
      <c r="I232" s="43">
        <f>VLOOKUP(C232,'Įkainiai '!$E$3:$F$10,2,FALSE)-F232</f>
        <v>3.17</v>
      </c>
      <c r="J232" s="28">
        <f t="shared" si="6"/>
        <v>-11.1</v>
      </c>
      <c r="K232" s="28" t="str">
        <f t="shared" si="7"/>
        <v>Rerate</v>
      </c>
      <c r="L232" s="28" t="str">
        <f>IFERROR(VLOOKUP(E232,'2 ataskaita'!$B$1:$E$64,3,FALSE),"-")</f>
        <v>CUSTOMER CARE</v>
      </c>
      <c r="M232" s="28">
        <f>IFERROR(VLOOKUP(E232,'2 ataskaita'!$B$1:$E$64,4,FALSE),"-")</f>
        <v>0</v>
      </c>
    </row>
    <row r="233" spans="1:13" x14ac:dyDescent="0.3">
      <c r="A233" s="55">
        <v>44042</v>
      </c>
      <c r="B233">
        <v>27359083</v>
      </c>
      <c r="C233" s="32" t="s">
        <v>241</v>
      </c>
      <c r="D233" s="32" t="s">
        <v>241</v>
      </c>
      <c r="E233" s="44" t="s">
        <v>224</v>
      </c>
      <c r="F233" s="45">
        <v>3.6</v>
      </c>
      <c r="G233" s="45">
        <v>2.5</v>
      </c>
      <c r="H233" s="43">
        <f>VLOOKUP(D233,'Įkainiai '!$A$3:$B$10,2,FALSE)-G233</f>
        <v>30.770000000000003</v>
      </c>
      <c r="I233" s="43">
        <f>VLOOKUP(C233,'Įkainiai '!$E$3:$F$10,2,FALSE)-F233</f>
        <v>28.07</v>
      </c>
      <c r="J233" s="28">
        <f t="shared" si="6"/>
        <v>-2.7000000000000028</v>
      </c>
      <c r="K233" s="32" t="str">
        <f t="shared" si="7"/>
        <v>Rerate</v>
      </c>
      <c r="L233" s="32" t="str">
        <f>IFERROR(VLOOKUP(E233,'2 ataskaita'!$B$1:$E$64,3,FALSE),"-")</f>
        <v>OUTLET</v>
      </c>
      <c r="M233" s="32" t="str">
        <f>IFERROR(VLOOKUP(E233,'2 ataskaita'!$B$1:$E$64,4,FALSE),"-")</f>
        <v>Vilnius</v>
      </c>
    </row>
    <row r="234" spans="1:13" x14ac:dyDescent="0.3">
      <c r="A234" s="54">
        <v>44042</v>
      </c>
      <c r="B234">
        <v>14034420</v>
      </c>
      <c r="C234" s="28" t="s">
        <v>243</v>
      </c>
      <c r="D234" s="28" t="s">
        <v>243</v>
      </c>
      <c r="E234" s="42" t="s">
        <v>23</v>
      </c>
      <c r="F234" s="50">
        <v>7.6</v>
      </c>
      <c r="G234" s="43">
        <v>7.6</v>
      </c>
      <c r="H234" s="43">
        <f>VLOOKUP(D234,'Įkainiai '!$A$3:$B$10,2,FALSE)-G234</f>
        <v>10.67</v>
      </c>
      <c r="I234" s="43">
        <f>VLOOKUP(C234,'Įkainiai '!$E$3:$F$10,2,FALSE)-F234</f>
        <v>8.07</v>
      </c>
      <c r="J234" s="28">
        <f t="shared" si="6"/>
        <v>-2.5999999999999996</v>
      </c>
      <c r="K234" s="28" t="str">
        <f t="shared" si="7"/>
        <v>Rerate</v>
      </c>
      <c r="L234" s="28" t="str">
        <f>IFERROR(VLOOKUP(E234,'2 ataskaita'!$B$1:$E$64,3,FALSE),"-")</f>
        <v>CUSTOMER CARE</v>
      </c>
      <c r="M234" s="28">
        <f>IFERROR(VLOOKUP(E234,'2 ataskaita'!$B$1:$E$64,4,FALSE),"-")</f>
        <v>0</v>
      </c>
    </row>
    <row r="235" spans="1:13" x14ac:dyDescent="0.3">
      <c r="A235" s="55">
        <v>44029.486111111109</v>
      </c>
      <c r="B235">
        <v>45915798</v>
      </c>
      <c r="C235" s="32" t="s">
        <v>243</v>
      </c>
      <c r="D235" s="32" t="s">
        <v>245</v>
      </c>
      <c r="E235" s="44" t="s">
        <v>199</v>
      </c>
      <c r="F235" s="45">
        <v>8.5</v>
      </c>
      <c r="G235" s="45">
        <v>3.6</v>
      </c>
      <c r="H235" s="43">
        <f>VLOOKUP(D235,'Įkainiai '!$A$3:$B$10,2,FALSE)-G235</f>
        <v>10.67</v>
      </c>
      <c r="I235" s="43">
        <f>VLOOKUP(C235,'Įkainiai '!$E$3:$F$10,2,FALSE)-F235</f>
        <v>7.17</v>
      </c>
      <c r="J235" s="28">
        <f t="shared" si="6"/>
        <v>-3.5</v>
      </c>
      <c r="K235" s="32" t="str">
        <f t="shared" si="7"/>
        <v>Rerate</v>
      </c>
      <c r="L235" s="32" t="str">
        <f>IFERROR(VLOOKUP(E235,'2 ataskaita'!$B$1:$E$64,3,FALSE),"-")</f>
        <v>OUTLET</v>
      </c>
      <c r="M235" s="32" t="str">
        <f>IFERROR(VLOOKUP(E235,'2 ataskaita'!$B$1:$E$64,4,FALSE),"-")</f>
        <v>Kaunas</v>
      </c>
    </row>
    <row r="236" spans="1:13" x14ac:dyDescent="0.3">
      <c r="A236" s="54">
        <v>44020.54583333333</v>
      </c>
      <c r="B236">
        <v>6408927</v>
      </c>
      <c r="C236" s="28" t="s">
        <v>243</v>
      </c>
      <c r="D236" s="28" t="s">
        <v>245</v>
      </c>
      <c r="E236" s="42" t="s">
        <v>22</v>
      </c>
      <c r="F236" s="43">
        <v>8.5</v>
      </c>
      <c r="G236" s="43">
        <v>3.6</v>
      </c>
      <c r="H236" s="43">
        <f>VLOOKUP(D236,'Įkainiai '!$A$3:$B$10,2,FALSE)-G236</f>
        <v>10.67</v>
      </c>
      <c r="I236" s="43">
        <f>VLOOKUP(C236,'Įkainiai '!$E$3:$F$10,2,FALSE)-F236</f>
        <v>7.17</v>
      </c>
      <c r="J236" s="28">
        <f t="shared" si="6"/>
        <v>-3.5</v>
      </c>
      <c r="K236" s="28" t="str">
        <f t="shared" si="7"/>
        <v>Rerate</v>
      </c>
      <c r="L236" s="28" t="str">
        <f>IFERROR(VLOOKUP(E236,'2 ataskaita'!$B$1:$E$64,3,FALSE),"-")</f>
        <v>CUSTOMER CARE</v>
      </c>
      <c r="M236" s="28">
        <f>IFERROR(VLOOKUP(E236,'2 ataskaita'!$B$1:$E$64,4,FALSE),"-")</f>
        <v>0</v>
      </c>
    </row>
    <row r="237" spans="1:13" x14ac:dyDescent="0.3">
      <c r="A237" s="55">
        <v>44033.57916666667</v>
      </c>
      <c r="B237">
        <v>16240479</v>
      </c>
      <c r="C237" s="32" t="s">
        <v>243</v>
      </c>
      <c r="D237" s="32" t="s">
        <v>241</v>
      </c>
      <c r="E237" s="44" t="s">
        <v>195</v>
      </c>
      <c r="F237" s="45">
        <v>8.5</v>
      </c>
      <c r="G237" s="45">
        <v>3.6</v>
      </c>
      <c r="H237" s="43">
        <f>VLOOKUP(D237,'Įkainiai '!$A$3:$B$10,2,FALSE)-G237</f>
        <v>29.67</v>
      </c>
      <c r="I237" s="43">
        <f>VLOOKUP(C237,'Įkainiai '!$E$3:$F$10,2,FALSE)-F237</f>
        <v>7.17</v>
      </c>
      <c r="J237" s="28">
        <f t="shared" si="6"/>
        <v>-22.5</v>
      </c>
      <c r="K237" s="32" t="str">
        <f t="shared" si="7"/>
        <v>Rerate</v>
      </c>
      <c r="L237" s="32" t="str">
        <f>IFERROR(VLOOKUP(E237,'2 ataskaita'!$B$1:$E$64,3,FALSE),"-")</f>
        <v>OUTLET</v>
      </c>
      <c r="M237" s="32" t="str">
        <f>IFERROR(VLOOKUP(E237,'2 ataskaita'!$B$1:$E$64,4,FALSE),"-")</f>
        <v>Vakarų</v>
      </c>
    </row>
    <row r="238" spans="1:13" x14ac:dyDescent="0.3">
      <c r="A238" s="54">
        <v>44042</v>
      </c>
      <c r="B238">
        <v>8694665</v>
      </c>
      <c r="C238" s="28" t="s">
        <v>242</v>
      </c>
      <c r="D238" s="28" t="s">
        <v>242</v>
      </c>
      <c r="E238" s="42" t="s">
        <v>225</v>
      </c>
      <c r="F238" s="43">
        <v>10.51</v>
      </c>
      <c r="G238" s="43">
        <v>9.5</v>
      </c>
      <c r="H238" s="43">
        <f>VLOOKUP(D238,'Įkainiai '!$A$3:$B$10,2,FALSE)-G238</f>
        <v>11.77</v>
      </c>
      <c r="I238" s="43">
        <f>VLOOKUP(C238,'Įkainiai '!$E$3:$F$10,2,FALSE)-F238</f>
        <v>9.1600000000000019</v>
      </c>
      <c r="J238" s="28">
        <f t="shared" si="6"/>
        <v>-2.6099999999999977</v>
      </c>
      <c r="K238" s="28" t="str">
        <f t="shared" si="7"/>
        <v>Rerate</v>
      </c>
      <c r="L238" s="28" t="str">
        <f>IFERROR(VLOOKUP(E238,'2 ataskaita'!$B$1:$E$64,3,FALSE),"-")</f>
        <v>OUTLET</v>
      </c>
      <c r="M238" s="28" t="str">
        <f>IFERROR(VLOOKUP(E238,'2 ataskaita'!$B$1:$E$64,4,FALSE),"-")</f>
        <v>Kaunas</v>
      </c>
    </row>
    <row r="239" spans="1:13" x14ac:dyDescent="0.3">
      <c r="A239" s="55">
        <v>44042</v>
      </c>
      <c r="B239">
        <v>43016299</v>
      </c>
      <c r="C239" s="32" t="s">
        <v>244</v>
      </c>
      <c r="D239" s="32" t="s">
        <v>244</v>
      </c>
      <c r="E239" s="44" t="s">
        <v>212</v>
      </c>
      <c r="F239" s="45">
        <v>12.5</v>
      </c>
      <c r="G239" s="45">
        <v>13.5</v>
      </c>
      <c r="H239" s="43">
        <f>VLOOKUP(D239,'Įkainiai '!$A$3:$B$10,2,FALSE)-G239</f>
        <v>17.77</v>
      </c>
      <c r="I239" s="43">
        <f>VLOOKUP(C239,'Įkainiai '!$E$3:$F$10,2,FALSE)-F239</f>
        <v>15.170000000000002</v>
      </c>
      <c r="J239" s="28">
        <f t="shared" si="6"/>
        <v>-2.5999999999999979</v>
      </c>
      <c r="K239" s="32" t="str">
        <f t="shared" si="7"/>
        <v>Rerate</v>
      </c>
      <c r="L239" s="32" t="str">
        <f>IFERROR(VLOOKUP(E239,'2 ataskaita'!$B$1:$E$64,3,FALSE),"-")</f>
        <v>OUTLET</v>
      </c>
      <c r="M239" s="32" t="str">
        <f>IFERROR(VLOOKUP(E239,'2 ataskaita'!$B$1:$E$64,4,FALSE),"-")</f>
        <v>Pietų</v>
      </c>
    </row>
    <row r="240" spans="1:13" x14ac:dyDescent="0.3">
      <c r="A240" s="54">
        <v>44042</v>
      </c>
      <c r="B240">
        <v>34258968</v>
      </c>
      <c r="C240" s="28" t="s">
        <v>243</v>
      </c>
      <c r="D240" s="28" t="s">
        <v>243</v>
      </c>
      <c r="E240" s="42" t="s">
        <v>14</v>
      </c>
      <c r="F240" s="43">
        <v>7.6</v>
      </c>
      <c r="G240" s="43">
        <v>0</v>
      </c>
      <c r="H240" s="43">
        <f>VLOOKUP(D240,'Įkainiai '!$A$3:$B$10,2,FALSE)-G240</f>
        <v>18.27</v>
      </c>
      <c r="I240" s="43">
        <f>VLOOKUP(C240,'Įkainiai '!$E$3:$F$10,2,FALSE)-F240</f>
        <v>8.07</v>
      </c>
      <c r="J240" s="28">
        <f t="shared" si="6"/>
        <v>-10.199999999999999</v>
      </c>
      <c r="K240" s="28" t="str">
        <f t="shared" si="7"/>
        <v>Rerate</v>
      </c>
      <c r="L240" s="28" t="str">
        <f>IFERROR(VLOOKUP(E240,'2 ataskaita'!$B$1:$E$64,3,FALSE),"-")</f>
        <v>CUSTOMER CARE</v>
      </c>
      <c r="M240" s="28">
        <f>IFERROR(VLOOKUP(E240,'2 ataskaita'!$B$1:$E$64,4,FALSE),"-")</f>
        <v>0</v>
      </c>
    </row>
    <row r="241" spans="1:13" x14ac:dyDescent="0.3">
      <c r="A241" s="55">
        <v>44042</v>
      </c>
      <c r="B241">
        <v>14938559</v>
      </c>
      <c r="C241" s="32" t="s">
        <v>245</v>
      </c>
      <c r="D241" s="32" t="s">
        <v>245</v>
      </c>
      <c r="E241" s="44" t="s">
        <v>200</v>
      </c>
      <c r="F241" s="45">
        <v>8.5</v>
      </c>
      <c r="G241" s="45">
        <v>0</v>
      </c>
      <c r="H241" s="43">
        <f>VLOOKUP(D241,'Įkainiai '!$A$3:$B$10,2,FALSE)-G241</f>
        <v>14.27</v>
      </c>
      <c r="I241" s="43">
        <f>VLOOKUP(C241,'Įkainiai '!$E$3:$F$10,2,FALSE)-F241</f>
        <v>3.17</v>
      </c>
      <c r="J241" s="28">
        <f t="shared" si="6"/>
        <v>-11.1</v>
      </c>
      <c r="K241" s="32" t="str">
        <f t="shared" si="7"/>
        <v>Rerate</v>
      </c>
      <c r="L241" s="32" t="str">
        <f>IFERROR(VLOOKUP(E241,'2 ataskaita'!$B$1:$E$64,3,FALSE),"-")</f>
        <v>OUTLET</v>
      </c>
      <c r="M241" s="32" t="str">
        <f>IFERROR(VLOOKUP(E241,'2 ataskaita'!$B$1:$E$64,4,FALSE),"-")</f>
        <v>Šiaurės</v>
      </c>
    </row>
    <row r="242" spans="1:13" x14ac:dyDescent="0.3">
      <c r="A242" s="54">
        <v>44037.629166666666</v>
      </c>
      <c r="B242">
        <v>4550850</v>
      </c>
      <c r="C242" s="28" t="s">
        <v>243</v>
      </c>
      <c r="D242" s="28" t="s">
        <v>240</v>
      </c>
      <c r="E242" s="42" t="s">
        <v>192</v>
      </c>
      <c r="F242" s="43">
        <v>8.5</v>
      </c>
      <c r="G242" s="43">
        <v>9.5</v>
      </c>
      <c r="H242" s="43">
        <f>VLOOKUP(D242,'Įkainiai '!$A$3:$B$10,2,FALSE)-G242</f>
        <v>15.77</v>
      </c>
      <c r="I242" s="43">
        <f>VLOOKUP(C242,'Įkainiai '!$E$3:$F$10,2,FALSE)-F242</f>
        <v>7.17</v>
      </c>
      <c r="J242" s="28">
        <f t="shared" si="6"/>
        <v>-8.6</v>
      </c>
      <c r="K242" s="28" t="str">
        <f t="shared" si="7"/>
        <v>Rerate</v>
      </c>
      <c r="L242" s="28" t="str">
        <f>IFERROR(VLOOKUP(E242,'2 ataskaita'!$B$1:$E$64,3,FALSE),"-")</f>
        <v>OUTLET</v>
      </c>
      <c r="M242" s="28" t="str">
        <f>IFERROR(VLOOKUP(E242,'2 ataskaita'!$B$1:$E$64,4,FALSE),"-")</f>
        <v>Vakarų</v>
      </c>
    </row>
    <row r="243" spans="1:13" x14ac:dyDescent="0.3">
      <c r="A243" s="55">
        <v>44036.500694444447</v>
      </c>
      <c r="B243">
        <v>45901169</v>
      </c>
      <c r="C243" s="32" t="s">
        <v>243</v>
      </c>
      <c r="D243" s="32" t="s">
        <v>245</v>
      </c>
      <c r="E243" s="44" t="s">
        <v>85</v>
      </c>
      <c r="F243" s="45">
        <v>8.51</v>
      </c>
      <c r="G243" s="45">
        <v>8.5</v>
      </c>
      <c r="H243" s="43">
        <f>VLOOKUP(D243,'Įkainiai '!$A$3:$B$10,2,FALSE)-G243</f>
        <v>5.77</v>
      </c>
      <c r="I243" s="43">
        <f>VLOOKUP(C243,'Įkainiai '!$E$3:$F$10,2,FALSE)-F243</f>
        <v>7.16</v>
      </c>
      <c r="J243" s="28">
        <f t="shared" si="6"/>
        <v>1.3900000000000006</v>
      </c>
      <c r="K243" s="32" t="str">
        <f t="shared" si="7"/>
        <v>Upsell</v>
      </c>
      <c r="L243" s="32" t="str">
        <f>IFERROR(VLOOKUP(E243,'2 ataskaita'!$B$1:$E$64,3,FALSE),"-")</f>
        <v>OTHER</v>
      </c>
      <c r="M243" s="32">
        <f>IFERROR(VLOOKUP(E243,'2 ataskaita'!$B$1:$E$64,4,FALSE),"-")</f>
        <v>0</v>
      </c>
    </row>
    <row r="244" spans="1:13" x14ac:dyDescent="0.3">
      <c r="A244" s="54">
        <v>44021</v>
      </c>
      <c r="B244">
        <v>13009712</v>
      </c>
      <c r="C244" s="28" t="s">
        <v>241</v>
      </c>
      <c r="D244" s="28" t="s">
        <v>241</v>
      </c>
      <c r="E244" s="42" t="s">
        <v>193</v>
      </c>
      <c r="F244" s="50">
        <v>3.6</v>
      </c>
      <c r="G244" s="43">
        <v>3.6</v>
      </c>
      <c r="H244" s="43">
        <f>VLOOKUP(D244,'Įkainiai '!$A$3:$B$10,2,FALSE)-G244</f>
        <v>29.67</v>
      </c>
      <c r="I244" s="43">
        <f>VLOOKUP(C244,'Įkainiai '!$E$3:$F$10,2,FALSE)-F244</f>
        <v>28.07</v>
      </c>
      <c r="J244" s="28">
        <f t="shared" si="6"/>
        <v>-1.6000000000000014</v>
      </c>
      <c r="K244" s="28" t="str">
        <f t="shared" si="7"/>
        <v>Rerate</v>
      </c>
      <c r="L244" s="28" t="str">
        <f>IFERROR(VLOOKUP(E244,'2 ataskaita'!$B$1:$E$64,3,FALSE),"-")</f>
        <v>OUTLET</v>
      </c>
      <c r="M244" s="28" t="str">
        <f>IFERROR(VLOOKUP(E244,'2 ataskaita'!$B$1:$E$64,4,FALSE),"-")</f>
        <v>Vilnius</v>
      </c>
    </row>
    <row r="245" spans="1:13" x14ac:dyDescent="0.3">
      <c r="A245" s="55">
        <v>44041.642361111109</v>
      </c>
      <c r="B245">
        <v>20485277</v>
      </c>
      <c r="C245" s="32" t="s">
        <v>242</v>
      </c>
      <c r="D245" s="32" t="s">
        <v>243</v>
      </c>
      <c r="E245" s="44" t="s">
        <v>6</v>
      </c>
      <c r="F245" s="45">
        <v>14.5</v>
      </c>
      <c r="G245" s="45">
        <v>7.5</v>
      </c>
      <c r="H245" s="43">
        <f>VLOOKUP(D245,'Įkainiai '!$A$3:$B$10,2,FALSE)-G245</f>
        <v>10.77</v>
      </c>
      <c r="I245" s="43">
        <f>VLOOKUP(C245,'Įkainiai '!$E$3:$F$10,2,FALSE)-F245</f>
        <v>5.1700000000000017</v>
      </c>
      <c r="J245" s="28">
        <f t="shared" si="6"/>
        <v>-5.5999999999999979</v>
      </c>
      <c r="K245" s="32" t="str">
        <f t="shared" si="7"/>
        <v>Rerate</v>
      </c>
      <c r="L245" s="32" t="str">
        <f>IFERROR(VLOOKUP(E245,'2 ataskaita'!$B$1:$E$64,3,FALSE),"-")</f>
        <v>TELEMARKETING</v>
      </c>
      <c r="M245" s="32">
        <f>IFERROR(VLOOKUP(E245,'2 ataskaita'!$B$1:$E$64,4,FALSE),"-")</f>
        <v>0</v>
      </c>
    </row>
    <row r="246" spans="1:13" x14ac:dyDescent="0.3">
      <c r="A246" s="54">
        <v>44041.642361111109</v>
      </c>
      <c r="B246">
        <v>20485277</v>
      </c>
      <c r="C246" s="28" t="s">
        <v>242</v>
      </c>
      <c r="D246" s="28" t="s">
        <v>243</v>
      </c>
      <c r="E246" s="42" t="s">
        <v>6</v>
      </c>
      <c r="F246" s="43">
        <v>14.5</v>
      </c>
      <c r="G246" s="43">
        <v>7.5</v>
      </c>
      <c r="H246" s="43">
        <f>VLOOKUP(D246,'Įkainiai '!$A$3:$B$10,2,FALSE)-G246</f>
        <v>10.77</v>
      </c>
      <c r="I246" s="43">
        <f>VLOOKUP(C246,'Įkainiai '!$E$3:$F$10,2,FALSE)-F246</f>
        <v>5.1700000000000017</v>
      </c>
      <c r="J246" s="28">
        <f t="shared" si="6"/>
        <v>-5.5999999999999979</v>
      </c>
      <c r="K246" s="28" t="str">
        <f t="shared" si="7"/>
        <v>Rerate</v>
      </c>
      <c r="L246" s="28" t="str">
        <f>IFERROR(VLOOKUP(E246,'2 ataskaita'!$B$1:$E$64,3,FALSE),"-")</f>
        <v>TELEMARKETING</v>
      </c>
      <c r="M246" s="28">
        <f>IFERROR(VLOOKUP(E246,'2 ataskaita'!$B$1:$E$64,4,FALSE),"-")</f>
        <v>0</v>
      </c>
    </row>
    <row r="247" spans="1:13" x14ac:dyDescent="0.3">
      <c r="A247" s="55">
        <v>44035.609722222223</v>
      </c>
      <c r="B247">
        <v>25768676</v>
      </c>
      <c r="C247" s="32" t="s">
        <v>240</v>
      </c>
      <c r="D247" s="32" t="s">
        <v>242</v>
      </c>
      <c r="E247" s="44" t="s">
        <v>43</v>
      </c>
      <c r="F247" s="45">
        <v>12</v>
      </c>
      <c r="G247" s="45">
        <v>0</v>
      </c>
      <c r="H247" s="43">
        <f>VLOOKUP(D247,'Įkainiai '!$A$3:$B$10,2,FALSE)-G247</f>
        <v>21.27</v>
      </c>
      <c r="I247" s="43">
        <f>VLOOKUP(C247,'Įkainiai '!$E$3:$F$10,2,FALSE)-F247</f>
        <v>11.670000000000002</v>
      </c>
      <c r="J247" s="28">
        <f t="shared" si="6"/>
        <v>-9.5999999999999979</v>
      </c>
      <c r="K247" s="32" t="str">
        <f t="shared" si="7"/>
        <v>Rerate</v>
      </c>
      <c r="L247" s="32" t="str">
        <f>IFERROR(VLOOKUP(E247,'2 ataskaita'!$B$1:$E$64,3,FALSE),"-")</f>
        <v>CUSTOMER CARE</v>
      </c>
      <c r="M247" s="32">
        <f>IFERROR(VLOOKUP(E247,'2 ataskaita'!$B$1:$E$64,4,FALSE),"-")</f>
        <v>0</v>
      </c>
    </row>
    <row r="248" spans="1:13" x14ac:dyDescent="0.3">
      <c r="A248" s="54">
        <v>44034.592361111114</v>
      </c>
      <c r="B248">
        <v>23821770</v>
      </c>
      <c r="C248" s="28" t="s">
        <v>243</v>
      </c>
      <c r="D248" s="28" t="s">
        <v>242</v>
      </c>
      <c r="E248" s="42" t="s">
        <v>220</v>
      </c>
      <c r="F248" s="43">
        <v>9.01</v>
      </c>
      <c r="G248" s="43">
        <v>10.5</v>
      </c>
      <c r="H248" s="43">
        <f>VLOOKUP(D248,'Įkainiai '!$A$3:$B$10,2,FALSE)-G248</f>
        <v>10.77</v>
      </c>
      <c r="I248" s="43">
        <f>VLOOKUP(C248,'Įkainiai '!$E$3:$F$10,2,FALSE)-F248</f>
        <v>6.66</v>
      </c>
      <c r="J248" s="28">
        <f t="shared" si="6"/>
        <v>-4.1099999999999994</v>
      </c>
      <c r="K248" s="28" t="str">
        <f t="shared" si="7"/>
        <v>Rerate</v>
      </c>
      <c r="L248" s="28" t="str">
        <f>IFERROR(VLOOKUP(E248,'2 ataskaita'!$B$1:$E$64,3,FALSE),"-")</f>
        <v>OUTLET</v>
      </c>
      <c r="M248" s="28" t="str">
        <f>IFERROR(VLOOKUP(E248,'2 ataskaita'!$B$1:$E$64,4,FALSE),"-")</f>
        <v>Vakarų</v>
      </c>
    </row>
    <row r="249" spans="1:13" x14ac:dyDescent="0.3">
      <c r="A249" s="55">
        <v>44042</v>
      </c>
      <c r="B249">
        <v>45545580</v>
      </c>
      <c r="C249" s="32" t="s">
        <v>240</v>
      </c>
      <c r="D249" s="32" t="s">
        <v>240</v>
      </c>
      <c r="E249" s="44" t="s">
        <v>6</v>
      </c>
      <c r="F249" s="45">
        <v>11</v>
      </c>
      <c r="G249" s="45">
        <v>11.5</v>
      </c>
      <c r="H249" s="43">
        <f>VLOOKUP(D249,'Įkainiai '!$A$3:$B$10,2,FALSE)-G249</f>
        <v>13.77</v>
      </c>
      <c r="I249" s="43">
        <f>VLOOKUP(C249,'Įkainiai '!$E$3:$F$10,2,FALSE)-F249</f>
        <v>12.670000000000002</v>
      </c>
      <c r="J249" s="28">
        <f t="shared" si="6"/>
        <v>-1.0999999999999979</v>
      </c>
      <c r="K249" s="32" t="str">
        <f t="shared" si="7"/>
        <v>Rerate</v>
      </c>
      <c r="L249" s="32" t="str">
        <f>IFERROR(VLOOKUP(E249,'2 ataskaita'!$B$1:$E$64,3,FALSE),"-")</f>
        <v>TELEMARKETING</v>
      </c>
      <c r="M249" s="32">
        <f>IFERROR(VLOOKUP(E249,'2 ataskaita'!$B$1:$E$64,4,FALSE),"-")</f>
        <v>0</v>
      </c>
    </row>
    <row r="250" spans="1:13" x14ac:dyDescent="0.3">
      <c r="A250" s="54">
        <v>44023.34375</v>
      </c>
      <c r="B250">
        <v>26217211</v>
      </c>
      <c r="C250" s="28" t="s">
        <v>245</v>
      </c>
      <c r="D250" s="28" t="s">
        <v>245</v>
      </c>
      <c r="E250" s="42" t="s">
        <v>22</v>
      </c>
      <c r="F250" s="43">
        <v>7.6</v>
      </c>
      <c r="G250" s="43">
        <v>5.51</v>
      </c>
      <c r="H250" s="43">
        <f>VLOOKUP(D250,'Įkainiai '!$A$3:$B$10,2,FALSE)-G250</f>
        <v>8.76</v>
      </c>
      <c r="I250" s="43">
        <f>VLOOKUP(C250,'Įkainiai '!$E$3:$F$10,2,FALSE)-F250</f>
        <v>4.07</v>
      </c>
      <c r="J250" s="28">
        <f t="shared" si="6"/>
        <v>-4.6899999999999995</v>
      </c>
      <c r="K250" s="28" t="str">
        <f t="shared" si="7"/>
        <v>Rerate</v>
      </c>
      <c r="L250" s="28" t="str">
        <f>IFERROR(VLOOKUP(E250,'2 ataskaita'!$B$1:$E$64,3,FALSE),"-")</f>
        <v>CUSTOMER CARE</v>
      </c>
      <c r="M250" s="28">
        <f>IFERROR(VLOOKUP(E250,'2 ataskaita'!$B$1:$E$64,4,FALSE),"-")</f>
        <v>0</v>
      </c>
    </row>
    <row r="251" spans="1:13" x14ac:dyDescent="0.3">
      <c r="A251" s="55">
        <v>44035.840277777781</v>
      </c>
      <c r="B251">
        <v>15707251</v>
      </c>
      <c r="C251" s="32" t="s">
        <v>242</v>
      </c>
      <c r="D251" s="32" t="s">
        <v>241</v>
      </c>
      <c r="E251" s="44" t="s">
        <v>201</v>
      </c>
      <c r="F251" s="45">
        <v>3.6</v>
      </c>
      <c r="G251" s="45">
        <v>9.5</v>
      </c>
      <c r="H251" s="43">
        <f>VLOOKUP(D251,'Įkainiai '!$A$3:$B$10,2,FALSE)-G251</f>
        <v>23.770000000000003</v>
      </c>
      <c r="I251" s="43">
        <f>VLOOKUP(C251,'Įkainiai '!$E$3:$F$10,2,FALSE)-F251</f>
        <v>16.07</v>
      </c>
      <c r="J251" s="28">
        <f t="shared" si="6"/>
        <v>-7.7000000000000028</v>
      </c>
      <c r="K251" s="32" t="str">
        <f t="shared" si="7"/>
        <v>Rerate</v>
      </c>
      <c r="L251" s="32" t="str">
        <f>IFERROR(VLOOKUP(E251,'2 ataskaita'!$B$1:$E$64,3,FALSE),"-")</f>
        <v>OUTLET</v>
      </c>
      <c r="M251" s="32" t="str">
        <f>IFERROR(VLOOKUP(E251,'2 ataskaita'!$B$1:$E$64,4,FALSE),"-")</f>
        <v>Vilnius</v>
      </c>
    </row>
    <row r="252" spans="1:13" x14ac:dyDescent="0.3">
      <c r="A252" s="54">
        <v>44043</v>
      </c>
      <c r="B252">
        <v>45801460</v>
      </c>
      <c r="C252" s="28" t="s">
        <v>240</v>
      </c>
      <c r="D252" s="28" t="s">
        <v>245</v>
      </c>
      <c r="E252" s="42" t="s">
        <v>35</v>
      </c>
      <c r="F252" s="43">
        <v>11</v>
      </c>
      <c r="G252" s="43">
        <v>3.6</v>
      </c>
      <c r="H252" s="43">
        <f>VLOOKUP(D252,'Įkainiai '!$A$3:$B$10,2,FALSE)-G252</f>
        <v>10.67</v>
      </c>
      <c r="I252" s="43">
        <f>VLOOKUP(C252,'Įkainiai '!$E$3:$F$10,2,FALSE)-F252</f>
        <v>12.670000000000002</v>
      </c>
      <c r="J252" s="28">
        <f t="shared" si="6"/>
        <v>2.0000000000000018</v>
      </c>
      <c r="K252" s="28" t="str">
        <f t="shared" si="7"/>
        <v>Upsell</v>
      </c>
      <c r="L252" s="28" t="str">
        <f>IFERROR(VLOOKUP(E252,'2 ataskaita'!$B$1:$E$64,3,FALSE),"-")</f>
        <v>CUSTOMER CARE</v>
      </c>
      <c r="M252" s="28">
        <f>IFERROR(VLOOKUP(E252,'2 ataskaita'!$B$1:$E$64,4,FALSE),"-")</f>
        <v>0</v>
      </c>
    </row>
    <row r="253" spans="1:13" x14ac:dyDescent="0.3">
      <c r="A253" s="55">
        <v>44042</v>
      </c>
      <c r="B253">
        <v>35966108</v>
      </c>
      <c r="C253" s="32" t="s">
        <v>241</v>
      </c>
      <c r="D253" s="32" t="s">
        <v>241</v>
      </c>
      <c r="E253" s="44" t="s">
        <v>6</v>
      </c>
      <c r="F253" s="49">
        <v>12</v>
      </c>
      <c r="G253" s="45" t="s">
        <v>5</v>
      </c>
      <c r="H253" s="43">
        <f>VLOOKUP(D253,'Įkainiai '!$A$3:$B$10,2,FALSE)-G253</f>
        <v>21.270000000000003</v>
      </c>
      <c r="I253" s="43">
        <f>VLOOKUP(C253,'Įkainiai '!$E$3:$F$10,2,FALSE)-F253</f>
        <v>19.670000000000002</v>
      </c>
      <c r="J253" s="28">
        <f t="shared" si="6"/>
        <v>-1.6000000000000014</v>
      </c>
      <c r="K253" s="32" t="str">
        <f t="shared" si="7"/>
        <v>Rerate</v>
      </c>
      <c r="L253" s="32" t="str">
        <f>IFERROR(VLOOKUP(E253,'2 ataskaita'!$B$1:$E$64,3,FALSE),"-")</f>
        <v>TELEMARKETING</v>
      </c>
      <c r="M253" s="32">
        <f>IFERROR(VLOOKUP(E253,'2 ataskaita'!$B$1:$E$64,4,FALSE),"-")</f>
        <v>0</v>
      </c>
    </row>
    <row r="254" spans="1:13" x14ac:dyDescent="0.3">
      <c r="A254" s="54">
        <v>44021.765277777777</v>
      </c>
      <c r="B254">
        <v>45779087</v>
      </c>
      <c r="C254" s="28" t="s">
        <v>240</v>
      </c>
      <c r="D254" s="28" t="s">
        <v>242</v>
      </c>
      <c r="E254" s="42" t="s">
        <v>23</v>
      </c>
      <c r="F254" s="43">
        <v>12</v>
      </c>
      <c r="G254" s="43">
        <v>0</v>
      </c>
      <c r="H254" s="43">
        <f>VLOOKUP(D254,'Įkainiai '!$A$3:$B$10,2,FALSE)-G254</f>
        <v>21.27</v>
      </c>
      <c r="I254" s="43">
        <f>VLOOKUP(C254,'Įkainiai '!$E$3:$F$10,2,FALSE)-F254</f>
        <v>11.670000000000002</v>
      </c>
      <c r="J254" s="28">
        <f t="shared" si="6"/>
        <v>-9.5999999999999979</v>
      </c>
      <c r="K254" s="28" t="str">
        <f t="shared" si="7"/>
        <v>Rerate</v>
      </c>
      <c r="L254" s="28" t="str">
        <f>IFERROR(VLOOKUP(E254,'2 ataskaita'!$B$1:$E$64,3,FALSE),"-")</f>
        <v>CUSTOMER CARE</v>
      </c>
      <c r="M254" s="28">
        <f>IFERROR(VLOOKUP(E254,'2 ataskaita'!$B$1:$E$64,4,FALSE),"-")</f>
        <v>0</v>
      </c>
    </row>
    <row r="255" spans="1:13" x14ac:dyDescent="0.3">
      <c r="A255" s="55">
        <v>44028</v>
      </c>
      <c r="B255">
        <v>42369194</v>
      </c>
      <c r="C255" s="32" t="s">
        <v>244</v>
      </c>
      <c r="D255" s="32" t="s">
        <v>244</v>
      </c>
      <c r="E255" s="44" t="s">
        <v>226</v>
      </c>
      <c r="F255" s="49">
        <v>12.5</v>
      </c>
      <c r="G255" s="45">
        <v>12.5</v>
      </c>
      <c r="H255" s="43">
        <f>VLOOKUP(D255,'Įkainiai '!$A$3:$B$10,2,FALSE)-G255</f>
        <v>18.77</v>
      </c>
      <c r="I255" s="43">
        <f>VLOOKUP(C255,'Įkainiai '!$E$3:$F$10,2,FALSE)-F255</f>
        <v>15.170000000000002</v>
      </c>
      <c r="J255" s="28">
        <f t="shared" si="6"/>
        <v>-3.5999999999999979</v>
      </c>
      <c r="K255" s="32" t="str">
        <f t="shared" si="7"/>
        <v>Rerate</v>
      </c>
      <c r="L255" s="32" t="str">
        <f>IFERROR(VLOOKUP(E255,'2 ataskaita'!$B$1:$E$64,3,FALSE),"-")</f>
        <v>OUTLET</v>
      </c>
      <c r="M255" s="32" t="str">
        <f>IFERROR(VLOOKUP(E255,'2 ataskaita'!$B$1:$E$64,4,FALSE),"-")</f>
        <v>Šiaurės</v>
      </c>
    </row>
    <row r="256" spans="1:13" x14ac:dyDescent="0.3">
      <c r="A256" s="54">
        <v>44042</v>
      </c>
      <c r="B256">
        <v>4540146</v>
      </c>
      <c r="C256" s="28" t="s">
        <v>246</v>
      </c>
      <c r="D256" s="28" t="s">
        <v>246</v>
      </c>
      <c r="E256" s="42" t="s">
        <v>227</v>
      </c>
      <c r="F256" s="50">
        <v>11</v>
      </c>
      <c r="G256" s="43" t="s">
        <v>9</v>
      </c>
      <c r="H256" s="43">
        <f>VLOOKUP(D256,'Įkainiai '!$A$3:$B$10,2,FALSE)-G256</f>
        <v>20.27</v>
      </c>
      <c r="I256" s="43">
        <f>VLOOKUP(C256,'Įkainiai '!$E$3:$F$10,2,FALSE)-F256</f>
        <v>18.670000000000002</v>
      </c>
      <c r="J256" s="28">
        <f t="shared" si="6"/>
        <v>-1.5999999999999979</v>
      </c>
      <c r="K256" s="28" t="str">
        <f t="shared" si="7"/>
        <v>Rerate</v>
      </c>
      <c r="L256" s="28" t="str">
        <f>IFERROR(VLOOKUP(E256,'2 ataskaita'!$B$1:$E$64,3,FALSE),"-")</f>
        <v>OUTLET</v>
      </c>
      <c r="M256" s="28" t="str">
        <f>IFERROR(VLOOKUP(E256,'2 ataskaita'!$B$1:$E$64,4,FALSE),"-")</f>
        <v>Vakarų</v>
      </c>
    </row>
    <row r="257" spans="1:13" x14ac:dyDescent="0.3">
      <c r="A257" s="55">
        <v>44042</v>
      </c>
      <c r="B257">
        <v>4881213</v>
      </c>
      <c r="C257" s="32" t="s">
        <v>241</v>
      </c>
      <c r="D257" s="32" t="s">
        <v>241</v>
      </c>
      <c r="E257" s="44" t="s">
        <v>6</v>
      </c>
      <c r="F257" s="45">
        <v>12</v>
      </c>
      <c r="G257" s="45">
        <v>5.05</v>
      </c>
      <c r="H257" s="43">
        <f>VLOOKUP(D257,'Įkainiai '!$A$3:$B$10,2,FALSE)-G257</f>
        <v>28.220000000000002</v>
      </c>
      <c r="I257" s="43">
        <f>VLOOKUP(C257,'Įkainiai '!$E$3:$F$10,2,FALSE)-F257</f>
        <v>19.670000000000002</v>
      </c>
      <c r="J257" s="28">
        <f t="shared" si="6"/>
        <v>-8.5500000000000007</v>
      </c>
      <c r="K257" s="32" t="str">
        <f t="shared" si="7"/>
        <v>Rerate</v>
      </c>
      <c r="L257" s="32" t="str">
        <f>IFERROR(VLOOKUP(E257,'2 ataskaita'!$B$1:$E$64,3,FALSE),"-")</f>
        <v>TELEMARKETING</v>
      </c>
      <c r="M257" s="32">
        <f>IFERROR(VLOOKUP(E257,'2 ataskaita'!$B$1:$E$64,4,FALSE),"-")</f>
        <v>0</v>
      </c>
    </row>
    <row r="258" spans="1:13" x14ac:dyDescent="0.3">
      <c r="A258" s="54">
        <v>44042</v>
      </c>
      <c r="B258">
        <v>8642931</v>
      </c>
      <c r="C258" s="28" t="s">
        <v>241</v>
      </c>
      <c r="D258" s="28" t="s">
        <v>241</v>
      </c>
      <c r="E258" s="42" t="s">
        <v>221</v>
      </c>
      <c r="F258" s="43">
        <v>8.5</v>
      </c>
      <c r="G258" s="43" t="s">
        <v>45</v>
      </c>
      <c r="H258" s="43">
        <f>VLOOKUP(D258,'Įkainiai '!$A$3:$B$10,2,FALSE)-G258</f>
        <v>28.270000000000003</v>
      </c>
      <c r="I258" s="43">
        <f>VLOOKUP(C258,'Įkainiai '!$E$3:$F$10,2,FALSE)-F258</f>
        <v>23.17</v>
      </c>
      <c r="J258" s="28">
        <f t="shared" si="6"/>
        <v>-5.1000000000000014</v>
      </c>
      <c r="K258" s="28" t="str">
        <f t="shared" si="7"/>
        <v>Rerate</v>
      </c>
      <c r="L258" s="28" t="str">
        <f>IFERROR(VLOOKUP(E258,'2 ataskaita'!$B$1:$E$64,3,FALSE),"-")</f>
        <v>OUTLET</v>
      </c>
      <c r="M258" s="28" t="str">
        <f>IFERROR(VLOOKUP(E258,'2 ataskaita'!$B$1:$E$64,4,FALSE),"-")</f>
        <v>Vilnius</v>
      </c>
    </row>
    <row r="259" spans="1:13" x14ac:dyDescent="0.3">
      <c r="A259" s="55">
        <v>44042</v>
      </c>
      <c r="B259">
        <v>42234951</v>
      </c>
      <c r="C259" s="32" t="s">
        <v>244</v>
      </c>
      <c r="D259" s="32" t="s">
        <v>244</v>
      </c>
      <c r="E259" s="44" t="s">
        <v>8</v>
      </c>
      <c r="F259" s="45">
        <v>13.5</v>
      </c>
      <c r="G259" s="45" t="s">
        <v>7</v>
      </c>
      <c r="H259" s="43">
        <f>VLOOKUP(D259,'Įkainiai '!$A$3:$B$10,2,FALSE)-G259</f>
        <v>18.27</v>
      </c>
      <c r="I259" s="43">
        <f>VLOOKUP(C259,'Įkainiai '!$E$3:$F$10,2,FALSE)-F259</f>
        <v>14.170000000000002</v>
      </c>
      <c r="J259" s="28">
        <f t="shared" ref="J259:J322" si="8">I259-H259</f>
        <v>-4.0999999999999979</v>
      </c>
      <c r="K259" s="32" t="str">
        <f t="shared" ref="K259:K322" si="9">IF(J259&gt;0,"Upsell",IF(J259&lt;0,"Rerate","Kaina nepakito"))</f>
        <v>Rerate</v>
      </c>
      <c r="L259" s="32" t="str">
        <f>IFERROR(VLOOKUP(E259,'2 ataskaita'!$B$1:$E$64,3,FALSE),"-")</f>
        <v>TELEMARKETING</v>
      </c>
      <c r="M259" s="32">
        <f>IFERROR(VLOOKUP(E259,'2 ataskaita'!$B$1:$E$64,4,FALSE),"-")</f>
        <v>0</v>
      </c>
    </row>
    <row r="260" spans="1:13" x14ac:dyDescent="0.3">
      <c r="A260" s="54">
        <v>44021.646527777775</v>
      </c>
      <c r="B260">
        <v>20234989</v>
      </c>
      <c r="C260" s="28" t="s">
        <v>241</v>
      </c>
      <c r="D260" s="28" t="s">
        <v>244</v>
      </c>
      <c r="E260" s="42" t="s">
        <v>35</v>
      </c>
      <c r="F260" s="43">
        <v>12</v>
      </c>
      <c r="G260" s="43" t="s">
        <v>9</v>
      </c>
      <c r="H260" s="43">
        <f>VLOOKUP(D260,'Įkainiai '!$A$3:$B$10,2,FALSE)-G260</f>
        <v>20.27</v>
      </c>
      <c r="I260" s="43">
        <f>VLOOKUP(C260,'Įkainiai '!$E$3:$F$10,2,FALSE)-F260</f>
        <v>19.670000000000002</v>
      </c>
      <c r="J260" s="28">
        <f t="shared" si="8"/>
        <v>-0.59999999999999787</v>
      </c>
      <c r="K260" s="28" t="str">
        <f t="shared" si="9"/>
        <v>Rerate</v>
      </c>
      <c r="L260" s="28" t="str">
        <f>IFERROR(VLOOKUP(E260,'2 ataskaita'!$B$1:$E$64,3,FALSE),"-")</f>
        <v>CUSTOMER CARE</v>
      </c>
      <c r="M260" s="28">
        <f>IFERROR(VLOOKUP(E260,'2 ataskaita'!$B$1:$E$64,4,FALSE),"-")</f>
        <v>0</v>
      </c>
    </row>
    <row r="261" spans="1:13" x14ac:dyDescent="0.3">
      <c r="A261" s="55">
        <v>44028</v>
      </c>
      <c r="B261">
        <v>20751974</v>
      </c>
      <c r="C261" s="32" t="s">
        <v>245</v>
      </c>
      <c r="D261" s="32" t="s">
        <v>245</v>
      </c>
      <c r="E261" s="44" t="s">
        <v>23</v>
      </c>
      <c r="F261" s="45">
        <v>7.01</v>
      </c>
      <c r="G261" s="45">
        <v>5.51</v>
      </c>
      <c r="H261" s="43">
        <f>VLOOKUP(D261,'Įkainiai '!$A$3:$B$10,2,FALSE)-G261</f>
        <v>8.76</v>
      </c>
      <c r="I261" s="43">
        <f>VLOOKUP(C261,'Įkainiai '!$E$3:$F$10,2,FALSE)-F261</f>
        <v>4.66</v>
      </c>
      <c r="J261" s="28">
        <f t="shared" si="8"/>
        <v>-4.0999999999999996</v>
      </c>
      <c r="K261" s="32" t="str">
        <f t="shared" si="9"/>
        <v>Rerate</v>
      </c>
      <c r="L261" s="32" t="str">
        <f>IFERROR(VLOOKUP(E261,'2 ataskaita'!$B$1:$E$64,3,FALSE),"-")</f>
        <v>CUSTOMER CARE</v>
      </c>
      <c r="M261" s="32">
        <f>IFERROR(VLOOKUP(E261,'2 ataskaita'!$B$1:$E$64,4,FALSE),"-")</f>
        <v>0</v>
      </c>
    </row>
    <row r="262" spans="1:13" x14ac:dyDescent="0.3">
      <c r="A262" s="54">
        <v>44042</v>
      </c>
      <c r="B262">
        <v>15254481</v>
      </c>
      <c r="C262" s="28" t="s">
        <v>240</v>
      </c>
      <c r="D262" s="28" t="s">
        <v>240</v>
      </c>
      <c r="E262" s="42" t="s">
        <v>194</v>
      </c>
      <c r="F262" s="43">
        <v>11</v>
      </c>
      <c r="G262" s="43">
        <v>7.6</v>
      </c>
      <c r="H262" s="43">
        <f>VLOOKUP(D262,'Įkainiai '!$A$3:$B$10,2,FALSE)-G262</f>
        <v>17.670000000000002</v>
      </c>
      <c r="I262" s="43">
        <f>VLOOKUP(C262,'Įkainiai '!$E$3:$F$10,2,FALSE)-F262</f>
        <v>12.670000000000002</v>
      </c>
      <c r="J262" s="28">
        <f t="shared" si="8"/>
        <v>-5</v>
      </c>
      <c r="K262" s="28" t="str">
        <f t="shared" si="9"/>
        <v>Rerate</v>
      </c>
      <c r="L262" s="28" t="str">
        <f>IFERROR(VLOOKUP(E262,'2 ataskaita'!$B$1:$E$64,3,FALSE),"-")</f>
        <v>OUTLET</v>
      </c>
      <c r="M262" s="28" t="str">
        <f>IFERROR(VLOOKUP(E262,'2 ataskaita'!$B$1:$E$64,4,FALSE),"-")</f>
        <v>Vilnius</v>
      </c>
    </row>
    <row r="263" spans="1:13" x14ac:dyDescent="0.3">
      <c r="A263" s="55">
        <v>44030</v>
      </c>
      <c r="B263">
        <v>18862849</v>
      </c>
      <c r="C263" s="32" t="s">
        <v>241</v>
      </c>
      <c r="D263" s="32" t="s">
        <v>241</v>
      </c>
      <c r="E263" s="44" t="s">
        <v>200</v>
      </c>
      <c r="F263" s="45">
        <v>16.5</v>
      </c>
      <c r="G263" s="45" t="s">
        <v>9</v>
      </c>
      <c r="H263" s="43">
        <f>VLOOKUP(D263,'Įkainiai '!$A$3:$B$10,2,FALSE)-G263</f>
        <v>22.270000000000003</v>
      </c>
      <c r="I263" s="43">
        <f>VLOOKUP(C263,'Įkainiai '!$E$3:$F$10,2,FALSE)-F263</f>
        <v>15.170000000000002</v>
      </c>
      <c r="J263" s="28">
        <f t="shared" si="8"/>
        <v>-7.1000000000000014</v>
      </c>
      <c r="K263" s="32" t="str">
        <f t="shared" si="9"/>
        <v>Rerate</v>
      </c>
      <c r="L263" s="32" t="str">
        <f>IFERROR(VLOOKUP(E263,'2 ataskaita'!$B$1:$E$64,3,FALSE),"-")</f>
        <v>OUTLET</v>
      </c>
      <c r="M263" s="32" t="str">
        <f>IFERROR(VLOOKUP(E263,'2 ataskaita'!$B$1:$E$64,4,FALSE),"-")</f>
        <v>Šiaurės</v>
      </c>
    </row>
    <row r="264" spans="1:13" x14ac:dyDescent="0.3">
      <c r="A264" s="54">
        <v>44013</v>
      </c>
      <c r="B264">
        <v>42654501</v>
      </c>
      <c r="C264" s="28" t="s">
        <v>242</v>
      </c>
      <c r="D264" s="28" t="s">
        <v>242</v>
      </c>
      <c r="E264" s="42" t="s">
        <v>35</v>
      </c>
      <c r="F264" s="50">
        <v>9.5</v>
      </c>
      <c r="G264" s="43">
        <v>9.5</v>
      </c>
      <c r="H264" s="43">
        <f>VLOOKUP(D264,'Įkainiai '!$A$3:$B$10,2,FALSE)-G264</f>
        <v>11.77</v>
      </c>
      <c r="I264" s="43">
        <f>VLOOKUP(C264,'Įkainiai '!$E$3:$F$10,2,FALSE)-F264</f>
        <v>10.170000000000002</v>
      </c>
      <c r="J264" s="28">
        <f t="shared" si="8"/>
        <v>-1.5999999999999979</v>
      </c>
      <c r="K264" s="28" t="str">
        <f t="shared" si="9"/>
        <v>Rerate</v>
      </c>
      <c r="L264" s="28" t="str">
        <f>IFERROR(VLOOKUP(E264,'2 ataskaita'!$B$1:$E$64,3,FALSE),"-")</f>
        <v>CUSTOMER CARE</v>
      </c>
      <c r="M264" s="28">
        <f>IFERROR(VLOOKUP(E264,'2 ataskaita'!$B$1:$E$64,4,FALSE),"-")</f>
        <v>0</v>
      </c>
    </row>
    <row r="265" spans="1:13" x14ac:dyDescent="0.3">
      <c r="A265" s="55">
        <v>44036.474305555559</v>
      </c>
      <c r="B265">
        <v>43067407</v>
      </c>
      <c r="C265" s="32" t="s">
        <v>243</v>
      </c>
      <c r="D265" s="32" t="s">
        <v>244</v>
      </c>
      <c r="E265" s="44" t="s">
        <v>212</v>
      </c>
      <c r="F265" s="45">
        <v>8.51</v>
      </c>
      <c r="G265" s="45" t="s">
        <v>5</v>
      </c>
      <c r="H265" s="43">
        <f>VLOOKUP(D265,'Įkainiai '!$A$3:$B$10,2,FALSE)-G265</f>
        <v>19.27</v>
      </c>
      <c r="I265" s="43">
        <f>VLOOKUP(C265,'Įkainiai '!$E$3:$F$10,2,FALSE)-F265</f>
        <v>7.16</v>
      </c>
      <c r="J265" s="28">
        <f t="shared" si="8"/>
        <v>-12.11</v>
      </c>
      <c r="K265" s="32" t="str">
        <f t="shared" si="9"/>
        <v>Rerate</v>
      </c>
      <c r="L265" s="32" t="str">
        <f>IFERROR(VLOOKUP(E265,'2 ataskaita'!$B$1:$E$64,3,FALSE),"-")</f>
        <v>OUTLET</v>
      </c>
      <c r="M265" s="32" t="str">
        <f>IFERROR(VLOOKUP(E265,'2 ataskaita'!$B$1:$E$64,4,FALSE),"-")</f>
        <v>Pietų</v>
      </c>
    </row>
    <row r="266" spans="1:13" x14ac:dyDescent="0.3">
      <c r="A266" s="54">
        <v>44027.473611111112</v>
      </c>
      <c r="B266">
        <v>12751053</v>
      </c>
      <c r="C266" s="28" t="s">
        <v>240</v>
      </c>
      <c r="D266" s="28" t="s">
        <v>246</v>
      </c>
      <c r="E266" s="42" t="s">
        <v>221</v>
      </c>
      <c r="F266" s="43">
        <v>11.5</v>
      </c>
      <c r="G266" s="43">
        <v>10.5</v>
      </c>
      <c r="H266" s="43">
        <f>VLOOKUP(D266,'Įkainiai '!$A$3:$B$10,2,FALSE)-G266</f>
        <v>20.77</v>
      </c>
      <c r="I266" s="43">
        <f>VLOOKUP(C266,'Įkainiai '!$E$3:$F$10,2,FALSE)-F266</f>
        <v>12.170000000000002</v>
      </c>
      <c r="J266" s="28">
        <f t="shared" si="8"/>
        <v>-8.5999999999999979</v>
      </c>
      <c r="K266" s="28" t="str">
        <f t="shared" si="9"/>
        <v>Rerate</v>
      </c>
      <c r="L266" s="28" t="str">
        <f>IFERROR(VLOOKUP(E266,'2 ataskaita'!$B$1:$E$64,3,FALSE),"-")</f>
        <v>OUTLET</v>
      </c>
      <c r="M266" s="28" t="str">
        <f>IFERROR(VLOOKUP(E266,'2 ataskaita'!$B$1:$E$64,4,FALSE),"-")</f>
        <v>Vilnius</v>
      </c>
    </row>
    <row r="267" spans="1:13" x14ac:dyDescent="0.3">
      <c r="A267" s="55">
        <v>44023.42083333333</v>
      </c>
      <c r="B267">
        <v>16714887</v>
      </c>
      <c r="C267" s="32" t="s">
        <v>240</v>
      </c>
      <c r="D267" s="32" t="s">
        <v>242</v>
      </c>
      <c r="E267" s="44" t="s">
        <v>23</v>
      </c>
      <c r="F267" s="45">
        <v>12</v>
      </c>
      <c r="G267" s="45">
        <v>9.5</v>
      </c>
      <c r="H267" s="43">
        <f>VLOOKUP(D267,'Įkainiai '!$A$3:$B$10,2,FALSE)-G267</f>
        <v>11.77</v>
      </c>
      <c r="I267" s="43">
        <f>VLOOKUP(C267,'Įkainiai '!$E$3:$F$10,2,FALSE)-F267</f>
        <v>11.670000000000002</v>
      </c>
      <c r="J267" s="28">
        <f t="shared" si="8"/>
        <v>-9.9999999999997868E-2</v>
      </c>
      <c r="K267" s="32" t="str">
        <f t="shared" si="9"/>
        <v>Rerate</v>
      </c>
      <c r="L267" s="32" t="str">
        <f>IFERROR(VLOOKUP(E267,'2 ataskaita'!$B$1:$E$64,3,FALSE),"-")</f>
        <v>CUSTOMER CARE</v>
      </c>
      <c r="M267" s="32">
        <f>IFERROR(VLOOKUP(E267,'2 ataskaita'!$B$1:$E$64,4,FALSE),"-")</f>
        <v>0</v>
      </c>
    </row>
    <row r="268" spans="1:13" x14ac:dyDescent="0.3">
      <c r="A268" s="54">
        <v>44015.712500000001</v>
      </c>
      <c r="B268">
        <v>15790412</v>
      </c>
      <c r="C268" s="28" t="s">
        <v>244</v>
      </c>
      <c r="D268" s="28" t="s">
        <v>240</v>
      </c>
      <c r="E268" s="42" t="s">
        <v>192</v>
      </c>
      <c r="F268" s="43">
        <v>12</v>
      </c>
      <c r="G268" s="43">
        <v>11.5</v>
      </c>
      <c r="H268" s="43">
        <f>VLOOKUP(D268,'Įkainiai '!$A$3:$B$10,2,FALSE)-G268</f>
        <v>13.77</v>
      </c>
      <c r="I268" s="43">
        <f>VLOOKUP(C268,'Įkainiai '!$E$3:$F$10,2,FALSE)-F268</f>
        <v>15.670000000000002</v>
      </c>
      <c r="J268" s="28">
        <f t="shared" si="8"/>
        <v>1.9000000000000021</v>
      </c>
      <c r="K268" s="28" t="str">
        <f t="shared" si="9"/>
        <v>Upsell</v>
      </c>
      <c r="L268" s="28" t="str">
        <f>IFERROR(VLOOKUP(E268,'2 ataskaita'!$B$1:$E$64,3,FALSE),"-")</f>
        <v>OUTLET</v>
      </c>
      <c r="M268" s="28" t="str">
        <f>IFERROR(VLOOKUP(E268,'2 ataskaita'!$B$1:$E$64,4,FALSE),"-")</f>
        <v>Vakarų</v>
      </c>
    </row>
    <row r="269" spans="1:13" x14ac:dyDescent="0.3">
      <c r="A269" s="55">
        <v>44042</v>
      </c>
      <c r="B269">
        <v>4525649</v>
      </c>
      <c r="C269" s="32" t="s">
        <v>242</v>
      </c>
      <c r="D269" s="32" t="s">
        <v>242</v>
      </c>
      <c r="E269" s="44" t="s">
        <v>212</v>
      </c>
      <c r="F269" s="45">
        <v>11.51</v>
      </c>
      <c r="G269" s="45" t="s">
        <v>33</v>
      </c>
      <c r="H269" s="43">
        <f>VLOOKUP(D269,'Įkainiai '!$A$3:$B$10,2,FALSE)-G269</f>
        <v>7.27</v>
      </c>
      <c r="I269" s="43">
        <f>VLOOKUP(C269,'Įkainiai '!$E$3:$F$10,2,FALSE)-F269</f>
        <v>8.1600000000000019</v>
      </c>
      <c r="J269" s="28">
        <f t="shared" si="8"/>
        <v>0.89000000000000234</v>
      </c>
      <c r="K269" s="32" t="str">
        <f t="shared" si="9"/>
        <v>Upsell</v>
      </c>
      <c r="L269" s="32" t="str">
        <f>IFERROR(VLOOKUP(E269,'2 ataskaita'!$B$1:$E$64,3,FALSE),"-")</f>
        <v>OUTLET</v>
      </c>
      <c r="M269" s="32" t="str">
        <f>IFERROR(VLOOKUP(E269,'2 ataskaita'!$B$1:$E$64,4,FALSE),"-")</f>
        <v>Pietų</v>
      </c>
    </row>
    <row r="270" spans="1:13" x14ac:dyDescent="0.3">
      <c r="A270" s="54">
        <v>44043</v>
      </c>
      <c r="B270">
        <v>45856758</v>
      </c>
      <c r="C270" s="28" t="s">
        <v>244</v>
      </c>
      <c r="D270" s="28" t="s">
        <v>240</v>
      </c>
      <c r="E270" s="42" t="s">
        <v>14</v>
      </c>
      <c r="F270" s="43">
        <v>12.5</v>
      </c>
      <c r="G270" s="43">
        <v>11.5</v>
      </c>
      <c r="H270" s="43">
        <f>VLOOKUP(D270,'Įkainiai '!$A$3:$B$10,2,FALSE)-G270</f>
        <v>13.77</v>
      </c>
      <c r="I270" s="43">
        <f>VLOOKUP(C270,'Įkainiai '!$E$3:$F$10,2,FALSE)-F270</f>
        <v>15.170000000000002</v>
      </c>
      <c r="J270" s="28">
        <f t="shared" si="8"/>
        <v>1.4000000000000021</v>
      </c>
      <c r="K270" s="28" t="str">
        <f t="shared" si="9"/>
        <v>Upsell</v>
      </c>
      <c r="L270" s="28" t="str">
        <f>IFERROR(VLOOKUP(E270,'2 ataskaita'!$B$1:$E$64,3,FALSE),"-")</f>
        <v>CUSTOMER CARE</v>
      </c>
      <c r="M270" s="28">
        <f>IFERROR(VLOOKUP(E270,'2 ataskaita'!$B$1:$E$64,4,FALSE),"-")</f>
        <v>0</v>
      </c>
    </row>
    <row r="271" spans="1:13" x14ac:dyDescent="0.3">
      <c r="A271" s="55">
        <v>44042</v>
      </c>
      <c r="B271">
        <v>4596496</v>
      </c>
      <c r="C271" s="32" t="s">
        <v>241</v>
      </c>
      <c r="D271" s="32" t="s">
        <v>241</v>
      </c>
      <c r="E271" s="44" t="s">
        <v>8</v>
      </c>
      <c r="F271" s="45">
        <v>3.6</v>
      </c>
      <c r="G271" s="45">
        <v>8.5</v>
      </c>
      <c r="H271" s="43">
        <f>VLOOKUP(D271,'Įkainiai '!$A$3:$B$10,2,FALSE)-G271</f>
        <v>24.770000000000003</v>
      </c>
      <c r="I271" s="43">
        <f>VLOOKUP(C271,'Įkainiai '!$E$3:$F$10,2,FALSE)-F271</f>
        <v>28.07</v>
      </c>
      <c r="J271" s="28">
        <f t="shared" si="8"/>
        <v>3.2999999999999972</v>
      </c>
      <c r="K271" s="32" t="str">
        <f t="shared" si="9"/>
        <v>Upsell</v>
      </c>
      <c r="L271" s="32" t="str">
        <f>IFERROR(VLOOKUP(E271,'2 ataskaita'!$B$1:$E$64,3,FALSE),"-")</f>
        <v>TELEMARKETING</v>
      </c>
      <c r="M271" s="32">
        <f>IFERROR(VLOOKUP(E271,'2 ataskaita'!$B$1:$E$64,4,FALSE),"-")</f>
        <v>0</v>
      </c>
    </row>
    <row r="272" spans="1:13" x14ac:dyDescent="0.3">
      <c r="A272" s="54">
        <v>44042</v>
      </c>
      <c r="B272">
        <v>45964260</v>
      </c>
      <c r="C272" s="28" t="s">
        <v>241</v>
      </c>
      <c r="D272" s="28" t="s">
        <v>241</v>
      </c>
      <c r="E272" s="42" t="s">
        <v>228</v>
      </c>
      <c r="F272" s="43">
        <v>23.5</v>
      </c>
      <c r="G272" s="43">
        <v>10.5</v>
      </c>
      <c r="H272" s="43">
        <f>VLOOKUP(D272,'Įkainiai '!$A$3:$B$10,2,FALSE)-G272</f>
        <v>22.770000000000003</v>
      </c>
      <c r="I272" s="43">
        <f>VLOOKUP(C272,'Įkainiai '!$E$3:$F$10,2,FALSE)-F272</f>
        <v>8.1700000000000017</v>
      </c>
      <c r="J272" s="28">
        <f t="shared" si="8"/>
        <v>-14.600000000000001</v>
      </c>
      <c r="K272" s="28" t="str">
        <f t="shared" si="9"/>
        <v>Rerate</v>
      </c>
      <c r="L272" s="28" t="str">
        <f>IFERROR(VLOOKUP(E272,'2 ataskaita'!$B$1:$E$64,3,FALSE),"-")</f>
        <v>OUTLET</v>
      </c>
      <c r="M272" s="28" t="str">
        <f>IFERROR(VLOOKUP(E272,'2 ataskaita'!$B$1:$E$64,4,FALSE),"-")</f>
        <v>Pietų</v>
      </c>
    </row>
    <row r="273" spans="1:13" x14ac:dyDescent="0.3">
      <c r="A273" s="55">
        <v>44042</v>
      </c>
      <c r="B273">
        <v>16309326</v>
      </c>
      <c r="C273" s="32" t="s">
        <v>243</v>
      </c>
      <c r="D273" s="32" t="s">
        <v>243</v>
      </c>
      <c r="E273" s="44" t="s">
        <v>210</v>
      </c>
      <c r="F273" s="45">
        <v>7.6</v>
      </c>
      <c r="G273" s="45">
        <v>0</v>
      </c>
      <c r="H273" s="43">
        <f>VLOOKUP(D273,'Įkainiai '!$A$3:$B$10,2,FALSE)-G273</f>
        <v>18.27</v>
      </c>
      <c r="I273" s="43">
        <f>VLOOKUP(C273,'Įkainiai '!$E$3:$F$10,2,FALSE)-F273</f>
        <v>8.07</v>
      </c>
      <c r="J273" s="28">
        <f t="shared" si="8"/>
        <v>-10.199999999999999</v>
      </c>
      <c r="K273" s="32" t="str">
        <f t="shared" si="9"/>
        <v>Rerate</v>
      </c>
      <c r="L273" s="32" t="str">
        <f>IFERROR(VLOOKUP(E273,'2 ataskaita'!$B$1:$E$64,3,FALSE),"-")</f>
        <v>OUTLET</v>
      </c>
      <c r="M273" s="32" t="str">
        <f>IFERROR(VLOOKUP(E273,'2 ataskaita'!$B$1:$E$64,4,FALSE),"-")</f>
        <v>Pietų</v>
      </c>
    </row>
    <row r="274" spans="1:13" x14ac:dyDescent="0.3">
      <c r="A274" s="54">
        <v>44013.556944444441</v>
      </c>
      <c r="B274">
        <v>45589173</v>
      </c>
      <c r="C274" s="28" t="s">
        <v>242</v>
      </c>
      <c r="D274" s="28" t="s">
        <v>244</v>
      </c>
      <c r="E274" s="42" t="s">
        <v>212</v>
      </c>
      <c r="F274" s="43">
        <v>11</v>
      </c>
      <c r="G274" s="43" t="s">
        <v>5</v>
      </c>
      <c r="H274" s="43">
        <f>VLOOKUP(D274,'Įkainiai '!$A$3:$B$10,2,FALSE)-G274</f>
        <v>19.27</v>
      </c>
      <c r="I274" s="43">
        <f>VLOOKUP(C274,'Įkainiai '!$E$3:$F$10,2,FALSE)-F274</f>
        <v>8.6700000000000017</v>
      </c>
      <c r="J274" s="28">
        <f t="shared" si="8"/>
        <v>-10.599999999999998</v>
      </c>
      <c r="K274" s="28" t="str">
        <f t="shared" si="9"/>
        <v>Rerate</v>
      </c>
      <c r="L274" s="28" t="str">
        <f>IFERROR(VLOOKUP(E274,'2 ataskaita'!$B$1:$E$64,3,FALSE),"-")</f>
        <v>OUTLET</v>
      </c>
      <c r="M274" s="28" t="str">
        <f>IFERROR(VLOOKUP(E274,'2 ataskaita'!$B$1:$E$64,4,FALSE),"-")</f>
        <v>Pietų</v>
      </c>
    </row>
    <row r="275" spans="1:13" x14ac:dyDescent="0.3">
      <c r="A275" s="55">
        <v>44042</v>
      </c>
      <c r="B275">
        <v>36530207</v>
      </c>
      <c r="C275" s="32" t="s">
        <v>244</v>
      </c>
      <c r="D275" s="32" t="s">
        <v>244</v>
      </c>
      <c r="E275" s="44" t="s">
        <v>8</v>
      </c>
      <c r="F275" s="45">
        <v>12.5</v>
      </c>
      <c r="G275" s="45" t="s">
        <v>7</v>
      </c>
      <c r="H275" s="43">
        <f>VLOOKUP(D275,'Įkainiai '!$A$3:$B$10,2,FALSE)-G275</f>
        <v>18.27</v>
      </c>
      <c r="I275" s="43">
        <f>VLOOKUP(C275,'Įkainiai '!$E$3:$F$10,2,FALSE)-F275</f>
        <v>15.170000000000002</v>
      </c>
      <c r="J275" s="28">
        <f t="shared" si="8"/>
        <v>-3.0999999999999979</v>
      </c>
      <c r="K275" s="32" t="str">
        <f t="shared" si="9"/>
        <v>Rerate</v>
      </c>
      <c r="L275" s="32" t="str">
        <f>IFERROR(VLOOKUP(E275,'2 ataskaita'!$B$1:$E$64,3,FALSE),"-")</f>
        <v>TELEMARKETING</v>
      </c>
      <c r="M275" s="32">
        <f>IFERROR(VLOOKUP(E275,'2 ataskaita'!$B$1:$E$64,4,FALSE),"-")</f>
        <v>0</v>
      </c>
    </row>
    <row r="276" spans="1:13" x14ac:dyDescent="0.3">
      <c r="A276" s="54">
        <v>44042</v>
      </c>
      <c r="B276">
        <v>40880297</v>
      </c>
      <c r="C276" s="28" t="s">
        <v>241</v>
      </c>
      <c r="D276" s="28" t="s">
        <v>241</v>
      </c>
      <c r="E276" s="42" t="s">
        <v>13</v>
      </c>
      <c r="F276" s="43">
        <v>12</v>
      </c>
      <c r="G276" s="43" t="s">
        <v>33</v>
      </c>
      <c r="H276" s="43">
        <f>VLOOKUP(D276,'Įkainiai '!$A$3:$B$10,2,FALSE)-G276</f>
        <v>19.270000000000003</v>
      </c>
      <c r="I276" s="43">
        <f>VLOOKUP(C276,'Įkainiai '!$E$3:$F$10,2,FALSE)-F276</f>
        <v>19.670000000000002</v>
      </c>
      <c r="J276" s="28">
        <f t="shared" si="8"/>
        <v>0.39999999999999858</v>
      </c>
      <c r="K276" s="28" t="str">
        <f t="shared" si="9"/>
        <v>Upsell</v>
      </c>
      <c r="L276" s="28" t="str">
        <f>IFERROR(VLOOKUP(E276,'2 ataskaita'!$B$1:$E$64,3,FALSE),"-")</f>
        <v>TELEMARKETING</v>
      </c>
      <c r="M276" s="28">
        <f>IFERROR(VLOOKUP(E276,'2 ataskaita'!$B$1:$E$64,4,FALSE),"-")</f>
        <v>0</v>
      </c>
    </row>
    <row r="277" spans="1:13" x14ac:dyDescent="0.3">
      <c r="A277" s="55">
        <v>44042</v>
      </c>
      <c r="B277">
        <v>14692604</v>
      </c>
      <c r="C277" s="32" t="s">
        <v>243</v>
      </c>
      <c r="D277" s="32" t="s">
        <v>243</v>
      </c>
      <c r="E277" s="44" t="s">
        <v>202</v>
      </c>
      <c r="F277" s="45">
        <v>3.6</v>
      </c>
      <c r="G277" s="45">
        <v>6.5</v>
      </c>
      <c r="H277" s="43">
        <f>VLOOKUP(D277,'Įkainiai '!$A$3:$B$10,2,FALSE)-G277</f>
        <v>11.77</v>
      </c>
      <c r="I277" s="43">
        <f>VLOOKUP(C277,'Įkainiai '!$E$3:$F$10,2,FALSE)-F277</f>
        <v>12.07</v>
      </c>
      <c r="J277" s="28">
        <f t="shared" si="8"/>
        <v>0.30000000000000071</v>
      </c>
      <c r="K277" s="32" t="str">
        <f t="shared" si="9"/>
        <v>Upsell</v>
      </c>
      <c r="L277" s="32" t="str">
        <f>IFERROR(VLOOKUP(E277,'2 ataskaita'!$B$1:$E$64,3,FALSE),"-")</f>
        <v>OUTLET</v>
      </c>
      <c r="M277" s="32" t="str">
        <f>IFERROR(VLOOKUP(E277,'2 ataskaita'!$B$1:$E$64,4,FALSE),"-")</f>
        <v>Šiaurės</v>
      </c>
    </row>
    <row r="278" spans="1:13" x14ac:dyDescent="0.3">
      <c r="A278" s="54">
        <v>44029.529861111114</v>
      </c>
      <c r="B278">
        <v>45916150</v>
      </c>
      <c r="C278" s="28" t="s">
        <v>243</v>
      </c>
      <c r="D278" s="28" t="s">
        <v>245</v>
      </c>
      <c r="E278" s="42" t="s">
        <v>211</v>
      </c>
      <c r="F278" s="43">
        <v>7.5</v>
      </c>
      <c r="G278" s="43">
        <v>3.6</v>
      </c>
      <c r="H278" s="43">
        <f>VLOOKUP(D278,'Įkainiai '!$A$3:$B$10,2,FALSE)-G278</f>
        <v>10.67</v>
      </c>
      <c r="I278" s="43">
        <f>VLOOKUP(C278,'Įkainiai '!$E$3:$F$10,2,FALSE)-F278</f>
        <v>8.17</v>
      </c>
      <c r="J278" s="28">
        <f t="shared" si="8"/>
        <v>-2.5</v>
      </c>
      <c r="K278" s="28" t="str">
        <f t="shared" si="9"/>
        <v>Rerate</v>
      </c>
      <c r="L278" s="28" t="str">
        <f>IFERROR(VLOOKUP(E278,'2 ataskaita'!$B$1:$E$64,3,FALSE),"-")</f>
        <v>OUTLET</v>
      </c>
      <c r="M278" s="28" t="str">
        <f>IFERROR(VLOOKUP(E278,'2 ataskaita'!$B$1:$E$64,4,FALSE),"-")</f>
        <v>Kaunas</v>
      </c>
    </row>
    <row r="279" spans="1:13" x14ac:dyDescent="0.3">
      <c r="A279" s="55">
        <v>44017.506249999999</v>
      </c>
      <c r="B279">
        <v>45841672</v>
      </c>
      <c r="C279" s="32" t="s">
        <v>241</v>
      </c>
      <c r="D279" s="32" t="s">
        <v>240</v>
      </c>
      <c r="E279" s="44" t="s">
        <v>35</v>
      </c>
      <c r="F279" s="45">
        <v>12</v>
      </c>
      <c r="G279" s="45">
        <v>11.5</v>
      </c>
      <c r="H279" s="43">
        <f>VLOOKUP(D279,'Įkainiai '!$A$3:$B$10,2,FALSE)-G279</f>
        <v>13.77</v>
      </c>
      <c r="I279" s="43">
        <f>VLOOKUP(C279,'Įkainiai '!$E$3:$F$10,2,FALSE)-F279</f>
        <v>19.670000000000002</v>
      </c>
      <c r="J279" s="28">
        <f t="shared" si="8"/>
        <v>5.9000000000000021</v>
      </c>
      <c r="K279" s="32" t="str">
        <f t="shared" si="9"/>
        <v>Upsell</v>
      </c>
      <c r="L279" s="32" t="str">
        <f>IFERROR(VLOOKUP(E279,'2 ataskaita'!$B$1:$E$64,3,FALSE),"-")</f>
        <v>CUSTOMER CARE</v>
      </c>
      <c r="M279" s="32">
        <f>IFERROR(VLOOKUP(E279,'2 ataskaita'!$B$1:$E$64,4,FALSE),"-")</f>
        <v>0</v>
      </c>
    </row>
    <row r="280" spans="1:13" x14ac:dyDescent="0.3">
      <c r="A280" s="54">
        <v>44024.395138888889</v>
      </c>
      <c r="B280">
        <v>45542550</v>
      </c>
      <c r="C280" s="28" t="s">
        <v>242</v>
      </c>
      <c r="D280" s="28" t="s">
        <v>244</v>
      </c>
      <c r="E280" s="42" t="s">
        <v>207</v>
      </c>
      <c r="F280" s="43">
        <v>11</v>
      </c>
      <c r="G280" s="43">
        <v>12.5</v>
      </c>
      <c r="H280" s="43">
        <f>VLOOKUP(D280,'Įkainiai '!$A$3:$B$10,2,FALSE)-G280</f>
        <v>18.77</v>
      </c>
      <c r="I280" s="43">
        <f>VLOOKUP(C280,'Įkainiai '!$E$3:$F$10,2,FALSE)-F280</f>
        <v>8.6700000000000017</v>
      </c>
      <c r="J280" s="28">
        <f t="shared" si="8"/>
        <v>-10.099999999999998</v>
      </c>
      <c r="K280" s="28" t="str">
        <f t="shared" si="9"/>
        <v>Rerate</v>
      </c>
      <c r="L280" s="28" t="str">
        <f>IFERROR(VLOOKUP(E280,'2 ataskaita'!$B$1:$E$64,3,FALSE),"-")</f>
        <v>OUTLET</v>
      </c>
      <c r="M280" s="28" t="str">
        <f>IFERROR(VLOOKUP(E280,'2 ataskaita'!$B$1:$E$64,4,FALSE),"-")</f>
        <v>Vilnius</v>
      </c>
    </row>
    <row r="281" spans="1:13" x14ac:dyDescent="0.3">
      <c r="A281" s="55">
        <v>44014.6875</v>
      </c>
      <c r="B281">
        <v>25135119</v>
      </c>
      <c r="C281" s="32" t="s">
        <v>245</v>
      </c>
      <c r="D281" s="32" t="s">
        <v>246</v>
      </c>
      <c r="E281" s="44" t="s">
        <v>194</v>
      </c>
      <c r="F281" s="45">
        <v>3.6</v>
      </c>
      <c r="G281" s="45">
        <v>12.5</v>
      </c>
      <c r="H281" s="43">
        <f>VLOOKUP(D281,'Įkainiai '!$A$3:$B$10,2,FALSE)-G281</f>
        <v>18.77</v>
      </c>
      <c r="I281" s="43">
        <f>VLOOKUP(C281,'Įkainiai '!$E$3:$F$10,2,FALSE)-F281</f>
        <v>8.07</v>
      </c>
      <c r="J281" s="28">
        <f t="shared" si="8"/>
        <v>-10.7</v>
      </c>
      <c r="K281" s="32" t="str">
        <f t="shared" si="9"/>
        <v>Rerate</v>
      </c>
      <c r="L281" s="32" t="str">
        <f>IFERROR(VLOOKUP(E281,'2 ataskaita'!$B$1:$E$64,3,FALSE),"-")</f>
        <v>OUTLET</v>
      </c>
      <c r="M281" s="32" t="str">
        <f>IFERROR(VLOOKUP(E281,'2 ataskaita'!$B$1:$E$64,4,FALSE),"-")</f>
        <v>Vilnius</v>
      </c>
    </row>
    <row r="282" spans="1:13" x14ac:dyDescent="0.3">
      <c r="A282" s="54">
        <v>44023.707638888889</v>
      </c>
      <c r="B282">
        <v>20054371</v>
      </c>
      <c r="C282" s="28" t="s">
        <v>241</v>
      </c>
      <c r="D282" s="28" t="s">
        <v>246</v>
      </c>
      <c r="E282" s="42" t="s">
        <v>23</v>
      </c>
      <c r="F282" s="43">
        <v>11</v>
      </c>
      <c r="G282" s="43">
        <v>11.5</v>
      </c>
      <c r="H282" s="43">
        <f>VLOOKUP(D282,'Įkainiai '!$A$3:$B$10,2,FALSE)-G282</f>
        <v>19.77</v>
      </c>
      <c r="I282" s="43">
        <f>VLOOKUP(C282,'Įkainiai '!$E$3:$F$10,2,FALSE)-F282</f>
        <v>20.67</v>
      </c>
      <c r="J282" s="28">
        <f t="shared" si="8"/>
        <v>0.90000000000000213</v>
      </c>
      <c r="K282" s="28" t="str">
        <f t="shared" si="9"/>
        <v>Upsell</v>
      </c>
      <c r="L282" s="28" t="str">
        <f>IFERROR(VLOOKUP(E282,'2 ataskaita'!$B$1:$E$64,3,FALSE),"-")</f>
        <v>CUSTOMER CARE</v>
      </c>
      <c r="M282" s="28">
        <f>IFERROR(VLOOKUP(E282,'2 ataskaita'!$B$1:$E$64,4,FALSE),"-")</f>
        <v>0</v>
      </c>
    </row>
    <row r="283" spans="1:13" x14ac:dyDescent="0.3">
      <c r="A283" s="55">
        <v>44042</v>
      </c>
      <c r="B283">
        <v>25879219</v>
      </c>
      <c r="C283" s="32" t="s">
        <v>245</v>
      </c>
      <c r="D283" s="32" t="s">
        <v>245</v>
      </c>
      <c r="E283" s="44" t="s">
        <v>22</v>
      </c>
      <c r="F283" s="45">
        <v>7.6</v>
      </c>
      <c r="G283" s="45">
        <v>5.51</v>
      </c>
      <c r="H283" s="43">
        <f>VLOOKUP(D283,'Įkainiai '!$A$3:$B$10,2,FALSE)-G283</f>
        <v>8.76</v>
      </c>
      <c r="I283" s="43">
        <f>VLOOKUP(C283,'Įkainiai '!$E$3:$F$10,2,FALSE)-F283</f>
        <v>4.07</v>
      </c>
      <c r="J283" s="28">
        <f t="shared" si="8"/>
        <v>-4.6899999999999995</v>
      </c>
      <c r="K283" s="32" t="str">
        <f t="shared" si="9"/>
        <v>Rerate</v>
      </c>
      <c r="L283" s="32" t="str">
        <f>IFERROR(VLOOKUP(E283,'2 ataskaita'!$B$1:$E$64,3,FALSE),"-")</f>
        <v>CUSTOMER CARE</v>
      </c>
      <c r="M283" s="32">
        <f>IFERROR(VLOOKUP(E283,'2 ataskaita'!$B$1:$E$64,4,FALSE),"-")</f>
        <v>0</v>
      </c>
    </row>
    <row r="284" spans="1:13" x14ac:dyDescent="0.3">
      <c r="A284" s="54">
        <v>44013.556944444441</v>
      </c>
      <c r="B284">
        <v>45589173</v>
      </c>
      <c r="C284" s="28" t="s">
        <v>240</v>
      </c>
      <c r="D284" s="28" t="s">
        <v>244</v>
      </c>
      <c r="E284" s="42" t="s">
        <v>212</v>
      </c>
      <c r="F284" s="43">
        <v>12.5</v>
      </c>
      <c r="G284" s="43" t="s">
        <v>5</v>
      </c>
      <c r="H284" s="43">
        <f>VLOOKUP(D284,'Įkainiai '!$A$3:$B$10,2,FALSE)-G284</f>
        <v>19.27</v>
      </c>
      <c r="I284" s="43">
        <f>VLOOKUP(C284,'Įkainiai '!$E$3:$F$10,2,FALSE)-F284</f>
        <v>11.170000000000002</v>
      </c>
      <c r="J284" s="28">
        <f t="shared" si="8"/>
        <v>-8.0999999999999979</v>
      </c>
      <c r="K284" s="28" t="str">
        <f t="shared" si="9"/>
        <v>Rerate</v>
      </c>
      <c r="L284" s="28" t="str">
        <f>IFERROR(VLOOKUP(E284,'2 ataskaita'!$B$1:$E$64,3,FALSE),"-")</f>
        <v>OUTLET</v>
      </c>
      <c r="M284" s="28" t="str">
        <f>IFERROR(VLOOKUP(E284,'2 ataskaita'!$B$1:$E$64,4,FALSE),"-")</f>
        <v>Pietų</v>
      </c>
    </row>
    <row r="285" spans="1:13" x14ac:dyDescent="0.3">
      <c r="A285" s="55">
        <v>44027.565972222219</v>
      </c>
      <c r="B285">
        <v>45726513</v>
      </c>
      <c r="C285" s="32" t="s">
        <v>240</v>
      </c>
      <c r="D285" s="32" t="s">
        <v>245</v>
      </c>
      <c r="E285" s="44" t="s">
        <v>199</v>
      </c>
      <c r="F285" s="45">
        <v>11</v>
      </c>
      <c r="G285" s="45" t="s">
        <v>45</v>
      </c>
      <c r="H285" s="43">
        <f>VLOOKUP(D285,'Įkainiai '!$A$3:$B$10,2,FALSE)-G285</f>
        <v>9.27</v>
      </c>
      <c r="I285" s="43">
        <f>VLOOKUP(C285,'Įkainiai '!$E$3:$F$10,2,FALSE)-F285</f>
        <v>12.670000000000002</v>
      </c>
      <c r="J285" s="28">
        <f t="shared" si="8"/>
        <v>3.4000000000000021</v>
      </c>
      <c r="K285" s="32" t="str">
        <f t="shared" si="9"/>
        <v>Upsell</v>
      </c>
      <c r="L285" s="32" t="str">
        <f>IFERROR(VLOOKUP(E285,'2 ataskaita'!$B$1:$E$64,3,FALSE),"-")</f>
        <v>OUTLET</v>
      </c>
      <c r="M285" s="32" t="str">
        <f>IFERROR(VLOOKUP(E285,'2 ataskaita'!$B$1:$E$64,4,FALSE),"-")</f>
        <v>Kaunas</v>
      </c>
    </row>
    <row r="286" spans="1:13" x14ac:dyDescent="0.3">
      <c r="A286" s="54">
        <v>44015.436111111114</v>
      </c>
      <c r="B286">
        <v>45640141</v>
      </c>
      <c r="C286" s="28" t="s">
        <v>241</v>
      </c>
      <c r="D286" s="28" t="s">
        <v>246</v>
      </c>
      <c r="E286" s="42" t="s">
        <v>199</v>
      </c>
      <c r="F286" s="43">
        <v>23.5</v>
      </c>
      <c r="G286" s="43">
        <v>11.5</v>
      </c>
      <c r="H286" s="43">
        <f>VLOOKUP(D286,'Įkainiai '!$A$3:$B$10,2,FALSE)-G286</f>
        <v>19.77</v>
      </c>
      <c r="I286" s="43">
        <f>VLOOKUP(C286,'Įkainiai '!$E$3:$F$10,2,FALSE)-F286</f>
        <v>8.1700000000000017</v>
      </c>
      <c r="J286" s="28">
        <f t="shared" si="8"/>
        <v>-11.599999999999998</v>
      </c>
      <c r="K286" s="28" t="str">
        <f t="shared" si="9"/>
        <v>Rerate</v>
      </c>
      <c r="L286" s="28" t="str">
        <f>IFERROR(VLOOKUP(E286,'2 ataskaita'!$B$1:$E$64,3,FALSE),"-")</f>
        <v>OUTLET</v>
      </c>
      <c r="M286" s="28" t="str">
        <f>IFERROR(VLOOKUP(E286,'2 ataskaita'!$B$1:$E$64,4,FALSE),"-")</f>
        <v>Kaunas</v>
      </c>
    </row>
    <row r="287" spans="1:13" x14ac:dyDescent="0.3">
      <c r="A287" s="55">
        <v>44027.623611111114</v>
      </c>
      <c r="B287">
        <v>12403030</v>
      </c>
      <c r="C287" s="32" t="s">
        <v>243</v>
      </c>
      <c r="D287" s="32" t="s">
        <v>240</v>
      </c>
      <c r="E287" s="44" t="s">
        <v>205</v>
      </c>
      <c r="F287" s="45">
        <v>8</v>
      </c>
      <c r="G287" s="45" t="s">
        <v>9</v>
      </c>
      <c r="H287" s="43">
        <f>VLOOKUP(D287,'Įkainiai '!$A$3:$B$10,2,FALSE)-G287</f>
        <v>14.27</v>
      </c>
      <c r="I287" s="43">
        <f>VLOOKUP(C287,'Įkainiai '!$E$3:$F$10,2,FALSE)-F287</f>
        <v>7.67</v>
      </c>
      <c r="J287" s="28">
        <f t="shared" si="8"/>
        <v>-6.6</v>
      </c>
      <c r="K287" s="32" t="str">
        <f t="shared" si="9"/>
        <v>Rerate</v>
      </c>
      <c r="L287" s="32" t="str">
        <f>IFERROR(VLOOKUP(E287,'2 ataskaita'!$B$1:$E$64,3,FALSE),"-")</f>
        <v>OUTLET</v>
      </c>
      <c r="M287" s="32" t="str">
        <f>IFERROR(VLOOKUP(E287,'2 ataskaita'!$B$1:$E$64,4,FALSE),"-")</f>
        <v>Šiaurės</v>
      </c>
    </row>
    <row r="288" spans="1:13" x14ac:dyDescent="0.3">
      <c r="A288" s="54">
        <v>44015.588194444441</v>
      </c>
      <c r="B288">
        <v>4389897</v>
      </c>
      <c r="C288" s="28" t="s">
        <v>245</v>
      </c>
      <c r="D288" s="28" t="s">
        <v>240</v>
      </c>
      <c r="E288" s="42" t="s">
        <v>199</v>
      </c>
      <c r="F288" s="43">
        <v>5.51</v>
      </c>
      <c r="G288" s="43">
        <v>9.5</v>
      </c>
      <c r="H288" s="43">
        <f>VLOOKUP(D288,'Įkainiai '!$A$3:$B$10,2,FALSE)-G288</f>
        <v>15.77</v>
      </c>
      <c r="I288" s="43">
        <f>VLOOKUP(C288,'Įkainiai '!$E$3:$F$10,2,FALSE)-F288</f>
        <v>6.16</v>
      </c>
      <c r="J288" s="28">
        <f t="shared" si="8"/>
        <v>-9.61</v>
      </c>
      <c r="K288" s="28" t="str">
        <f t="shared" si="9"/>
        <v>Rerate</v>
      </c>
      <c r="L288" s="28" t="str">
        <f>IFERROR(VLOOKUP(E288,'2 ataskaita'!$B$1:$E$64,3,FALSE),"-")</f>
        <v>OUTLET</v>
      </c>
      <c r="M288" s="28" t="str">
        <f>IFERROR(VLOOKUP(E288,'2 ataskaita'!$B$1:$E$64,4,FALSE),"-")</f>
        <v>Kaunas</v>
      </c>
    </row>
    <row r="289" spans="1:13" x14ac:dyDescent="0.3">
      <c r="A289" s="55">
        <v>44027.633333333331</v>
      </c>
      <c r="B289">
        <v>45866201</v>
      </c>
      <c r="C289" s="32" t="s">
        <v>243</v>
      </c>
      <c r="D289" s="32" t="s">
        <v>245</v>
      </c>
      <c r="E289" s="44" t="s">
        <v>211</v>
      </c>
      <c r="F289" s="45">
        <v>7.5</v>
      </c>
      <c r="G289" s="45">
        <v>3.6</v>
      </c>
      <c r="H289" s="43">
        <f>VLOOKUP(D289,'Įkainiai '!$A$3:$B$10,2,FALSE)-G289</f>
        <v>10.67</v>
      </c>
      <c r="I289" s="43">
        <f>VLOOKUP(C289,'Įkainiai '!$E$3:$F$10,2,FALSE)-F289</f>
        <v>8.17</v>
      </c>
      <c r="J289" s="28">
        <f t="shared" si="8"/>
        <v>-2.5</v>
      </c>
      <c r="K289" s="32" t="str">
        <f t="shared" si="9"/>
        <v>Rerate</v>
      </c>
      <c r="L289" s="32" t="str">
        <f>IFERROR(VLOOKUP(E289,'2 ataskaita'!$B$1:$E$64,3,FALSE),"-")</f>
        <v>OUTLET</v>
      </c>
      <c r="M289" s="32" t="str">
        <f>IFERROR(VLOOKUP(E289,'2 ataskaita'!$B$1:$E$64,4,FALSE),"-")</f>
        <v>Kaunas</v>
      </c>
    </row>
    <row r="290" spans="1:13" x14ac:dyDescent="0.3">
      <c r="A290" s="54">
        <v>44029.427777777775</v>
      </c>
      <c r="B290">
        <v>24634655</v>
      </c>
      <c r="C290" s="28" t="s">
        <v>245</v>
      </c>
      <c r="D290" s="28" t="s">
        <v>242</v>
      </c>
      <c r="E290" s="42" t="s">
        <v>23</v>
      </c>
      <c r="F290" s="43">
        <v>7.6</v>
      </c>
      <c r="G290" s="43">
        <v>12.01</v>
      </c>
      <c r="H290" s="43">
        <f>VLOOKUP(D290,'Įkainiai '!$A$3:$B$10,2,FALSE)-G290</f>
        <v>9.26</v>
      </c>
      <c r="I290" s="43">
        <f>VLOOKUP(C290,'Įkainiai '!$E$3:$F$10,2,FALSE)-F290</f>
        <v>4.07</v>
      </c>
      <c r="J290" s="28">
        <f t="shared" si="8"/>
        <v>-5.1899999999999995</v>
      </c>
      <c r="K290" s="28" t="str">
        <f t="shared" si="9"/>
        <v>Rerate</v>
      </c>
      <c r="L290" s="28" t="str">
        <f>IFERROR(VLOOKUP(E290,'2 ataskaita'!$B$1:$E$64,3,FALSE),"-")</f>
        <v>CUSTOMER CARE</v>
      </c>
      <c r="M290" s="28">
        <f>IFERROR(VLOOKUP(E290,'2 ataskaita'!$B$1:$E$64,4,FALSE),"-")</f>
        <v>0</v>
      </c>
    </row>
    <row r="291" spans="1:13" x14ac:dyDescent="0.3">
      <c r="A291" s="55">
        <v>44030.472916666666</v>
      </c>
      <c r="B291">
        <v>45754818</v>
      </c>
      <c r="C291" s="32" t="s">
        <v>241</v>
      </c>
      <c r="D291" s="32" t="s">
        <v>242</v>
      </c>
      <c r="E291" s="44" t="s">
        <v>35</v>
      </c>
      <c r="F291" s="45">
        <v>9.5</v>
      </c>
      <c r="G291" s="45">
        <v>3.6</v>
      </c>
      <c r="H291" s="43">
        <f>VLOOKUP(D291,'Įkainiai '!$A$3:$B$10,2,FALSE)-G291</f>
        <v>17.669999999999998</v>
      </c>
      <c r="I291" s="43">
        <f>VLOOKUP(C291,'Įkainiai '!$E$3:$F$10,2,FALSE)-F291</f>
        <v>22.17</v>
      </c>
      <c r="J291" s="28">
        <f t="shared" si="8"/>
        <v>4.5000000000000036</v>
      </c>
      <c r="K291" s="32" t="str">
        <f t="shared" si="9"/>
        <v>Upsell</v>
      </c>
      <c r="L291" s="32" t="str">
        <f>IFERROR(VLOOKUP(E291,'2 ataskaita'!$B$1:$E$64,3,FALSE),"-")</f>
        <v>CUSTOMER CARE</v>
      </c>
      <c r="M291" s="32">
        <f>IFERROR(VLOOKUP(E291,'2 ataskaita'!$B$1:$E$64,4,FALSE),"-")</f>
        <v>0</v>
      </c>
    </row>
    <row r="292" spans="1:13" x14ac:dyDescent="0.3">
      <c r="A292" s="54">
        <v>44014.500694444447</v>
      </c>
      <c r="B292">
        <v>4704420</v>
      </c>
      <c r="C292" s="28" t="s">
        <v>243</v>
      </c>
      <c r="D292" s="28" t="s">
        <v>241</v>
      </c>
      <c r="E292" s="42" t="s">
        <v>229</v>
      </c>
      <c r="F292" s="43">
        <v>8.5</v>
      </c>
      <c r="G292" s="43">
        <v>9.5</v>
      </c>
      <c r="H292" s="43">
        <f>VLOOKUP(D292,'Įkainiai '!$A$3:$B$10,2,FALSE)-G292</f>
        <v>23.770000000000003</v>
      </c>
      <c r="I292" s="43">
        <f>VLOOKUP(C292,'Įkainiai '!$E$3:$F$10,2,FALSE)-F292</f>
        <v>7.17</v>
      </c>
      <c r="J292" s="28">
        <f t="shared" si="8"/>
        <v>-16.600000000000001</v>
      </c>
      <c r="K292" s="28" t="str">
        <f t="shared" si="9"/>
        <v>Rerate</v>
      </c>
      <c r="L292" s="28" t="str">
        <f>IFERROR(VLOOKUP(E292,'2 ataskaita'!$B$1:$E$64,3,FALSE),"-")</f>
        <v>OUTLET</v>
      </c>
      <c r="M292" s="28" t="str">
        <f>IFERROR(VLOOKUP(E292,'2 ataskaita'!$B$1:$E$64,4,FALSE),"-")</f>
        <v>Pietų</v>
      </c>
    </row>
    <row r="293" spans="1:13" x14ac:dyDescent="0.3">
      <c r="A293" s="55">
        <v>44042</v>
      </c>
      <c r="B293">
        <v>21194948</v>
      </c>
      <c r="C293" s="32" t="s">
        <v>241</v>
      </c>
      <c r="D293" s="32" t="s">
        <v>241</v>
      </c>
      <c r="E293" s="44" t="s">
        <v>197</v>
      </c>
      <c r="F293" s="45">
        <v>3.6</v>
      </c>
      <c r="G293" s="45" t="s">
        <v>18</v>
      </c>
      <c r="H293" s="43">
        <f>VLOOKUP(D293,'Įkainiai '!$A$3:$B$10,2,FALSE)-G293</f>
        <v>27.270000000000003</v>
      </c>
      <c r="I293" s="43">
        <f>VLOOKUP(C293,'Įkainiai '!$E$3:$F$10,2,FALSE)-F293</f>
        <v>28.07</v>
      </c>
      <c r="J293" s="28">
        <f t="shared" si="8"/>
        <v>0.79999999999999716</v>
      </c>
      <c r="K293" s="32" t="str">
        <f t="shared" si="9"/>
        <v>Upsell</v>
      </c>
      <c r="L293" s="32" t="str">
        <f>IFERROR(VLOOKUP(E293,'2 ataskaita'!$B$1:$E$64,3,FALSE),"-")</f>
        <v>OUTLET</v>
      </c>
      <c r="M293" s="32" t="str">
        <f>IFERROR(VLOOKUP(E293,'2 ataskaita'!$B$1:$E$64,4,FALSE),"-")</f>
        <v>Šiaurės</v>
      </c>
    </row>
    <row r="294" spans="1:13" x14ac:dyDescent="0.3">
      <c r="A294" s="54">
        <v>44029.737500000003</v>
      </c>
      <c r="B294">
        <v>39586809</v>
      </c>
      <c r="C294" s="28" t="s">
        <v>244</v>
      </c>
      <c r="D294" s="28" t="s">
        <v>246</v>
      </c>
      <c r="E294" s="42" t="s">
        <v>205</v>
      </c>
      <c r="F294" s="43">
        <v>12.5</v>
      </c>
      <c r="G294" s="43" t="s">
        <v>7</v>
      </c>
      <c r="H294" s="43">
        <f>VLOOKUP(D294,'Įkainiai '!$A$3:$B$10,2,FALSE)-G294</f>
        <v>18.27</v>
      </c>
      <c r="I294" s="43">
        <f>VLOOKUP(C294,'Įkainiai '!$E$3:$F$10,2,FALSE)-F294</f>
        <v>15.170000000000002</v>
      </c>
      <c r="J294" s="28">
        <f t="shared" si="8"/>
        <v>-3.0999999999999979</v>
      </c>
      <c r="K294" s="28" t="str">
        <f t="shared" si="9"/>
        <v>Rerate</v>
      </c>
      <c r="L294" s="28" t="str">
        <f>IFERROR(VLOOKUP(E294,'2 ataskaita'!$B$1:$E$64,3,FALSE),"-")</f>
        <v>OUTLET</v>
      </c>
      <c r="M294" s="28" t="str">
        <f>IFERROR(VLOOKUP(E294,'2 ataskaita'!$B$1:$E$64,4,FALSE),"-")</f>
        <v>Šiaurės</v>
      </c>
    </row>
    <row r="295" spans="1:13" x14ac:dyDescent="0.3">
      <c r="A295" s="55">
        <v>44042</v>
      </c>
      <c r="B295">
        <v>15254481</v>
      </c>
      <c r="C295" s="32" t="s">
        <v>240</v>
      </c>
      <c r="D295" s="32" t="s">
        <v>240</v>
      </c>
      <c r="E295" s="44" t="s">
        <v>194</v>
      </c>
      <c r="F295" s="45">
        <v>11</v>
      </c>
      <c r="G295" s="45">
        <v>7.6</v>
      </c>
      <c r="H295" s="43">
        <f>VLOOKUP(D295,'Įkainiai '!$A$3:$B$10,2,FALSE)-G295</f>
        <v>17.670000000000002</v>
      </c>
      <c r="I295" s="43">
        <f>VLOOKUP(C295,'Įkainiai '!$E$3:$F$10,2,FALSE)-F295</f>
        <v>12.670000000000002</v>
      </c>
      <c r="J295" s="28">
        <f t="shared" si="8"/>
        <v>-5</v>
      </c>
      <c r="K295" s="32" t="str">
        <f t="shared" si="9"/>
        <v>Rerate</v>
      </c>
      <c r="L295" s="32" t="str">
        <f>IFERROR(VLOOKUP(E295,'2 ataskaita'!$B$1:$E$64,3,FALSE),"-")</f>
        <v>OUTLET</v>
      </c>
      <c r="M295" s="32" t="str">
        <f>IFERROR(VLOOKUP(E295,'2 ataskaita'!$B$1:$E$64,4,FALSE),"-")</f>
        <v>Vilnius</v>
      </c>
    </row>
    <row r="296" spans="1:13" x14ac:dyDescent="0.3">
      <c r="A296" s="54">
        <v>44042</v>
      </c>
      <c r="B296">
        <v>40734246</v>
      </c>
      <c r="C296" s="28" t="s">
        <v>241</v>
      </c>
      <c r="D296" s="28" t="s">
        <v>241</v>
      </c>
      <c r="E296" s="42" t="s">
        <v>6</v>
      </c>
      <c r="F296" s="43">
        <v>12</v>
      </c>
      <c r="G296" s="43">
        <v>15.5</v>
      </c>
      <c r="H296" s="43">
        <f>VLOOKUP(D296,'Įkainiai '!$A$3:$B$10,2,FALSE)-G296</f>
        <v>17.770000000000003</v>
      </c>
      <c r="I296" s="43">
        <f>VLOOKUP(C296,'Įkainiai '!$E$3:$F$10,2,FALSE)-F296</f>
        <v>19.670000000000002</v>
      </c>
      <c r="J296" s="28">
        <f t="shared" si="8"/>
        <v>1.8999999999999986</v>
      </c>
      <c r="K296" s="28" t="str">
        <f t="shared" si="9"/>
        <v>Upsell</v>
      </c>
      <c r="L296" s="28" t="str">
        <f>IFERROR(VLOOKUP(E296,'2 ataskaita'!$B$1:$E$64,3,FALSE),"-")</f>
        <v>TELEMARKETING</v>
      </c>
      <c r="M296" s="28">
        <f>IFERROR(VLOOKUP(E296,'2 ataskaita'!$B$1:$E$64,4,FALSE),"-")</f>
        <v>0</v>
      </c>
    </row>
    <row r="297" spans="1:13" x14ac:dyDescent="0.3">
      <c r="A297" s="55">
        <v>44020.527777777781</v>
      </c>
      <c r="B297">
        <v>9979037</v>
      </c>
      <c r="C297" s="32" t="s">
        <v>244</v>
      </c>
      <c r="D297" s="32" t="s">
        <v>240</v>
      </c>
      <c r="E297" s="44" t="s">
        <v>23</v>
      </c>
      <c r="F297" s="45">
        <v>13.5</v>
      </c>
      <c r="G297" s="45">
        <v>10.5</v>
      </c>
      <c r="H297" s="43">
        <f>VLOOKUP(D297,'Įkainiai '!$A$3:$B$10,2,FALSE)-G297</f>
        <v>14.77</v>
      </c>
      <c r="I297" s="43">
        <f>VLOOKUP(C297,'Įkainiai '!$E$3:$F$10,2,FALSE)-F297</f>
        <v>14.170000000000002</v>
      </c>
      <c r="J297" s="28">
        <f t="shared" si="8"/>
        <v>-0.59999999999999787</v>
      </c>
      <c r="K297" s="32" t="str">
        <f t="shared" si="9"/>
        <v>Rerate</v>
      </c>
      <c r="L297" s="32" t="str">
        <f>IFERROR(VLOOKUP(E297,'2 ataskaita'!$B$1:$E$64,3,FALSE),"-")</f>
        <v>CUSTOMER CARE</v>
      </c>
      <c r="M297" s="32">
        <f>IFERROR(VLOOKUP(E297,'2 ataskaita'!$B$1:$E$64,4,FALSE),"-")</f>
        <v>0</v>
      </c>
    </row>
    <row r="298" spans="1:13" x14ac:dyDescent="0.3">
      <c r="A298" s="54">
        <v>44032.462500000001</v>
      </c>
      <c r="B298">
        <v>44458105</v>
      </c>
      <c r="C298" s="28" t="s">
        <v>244</v>
      </c>
      <c r="D298" s="28" t="s">
        <v>240</v>
      </c>
      <c r="E298" s="42" t="s">
        <v>227</v>
      </c>
      <c r="F298" s="43">
        <v>13.5</v>
      </c>
      <c r="G298" s="43" t="s">
        <v>9</v>
      </c>
      <c r="H298" s="43">
        <f>VLOOKUP(D298,'Įkainiai '!$A$3:$B$10,2,FALSE)-G298</f>
        <v>14.27</v>
      </c>
      <c r="I298" s="43">
        <f>VLOOKUP(C298,'Įkainiai '!$E$3:$F$10,2,FALSE)-F298</f>
        <v>14.170000000000002</v>
      </c>
      <c r="J298" s="28">
        <f t="shared" si="8"/>
        <v>-9.9999999999997868E-2</v>
      </c>
      <c r="K298" s="28" t="str">
        <f t="shared" si="9"/>
        <v>Rerate</v>
      </c>
      <c r="L298" s="28" t="str">
        <f>IFERROR(VLOOKUP(E298,'2 ataskaita'!$B$1:$E$64,3,FALSE),"-")</f>
        <v>OUTLET</v>
      </c>
      <c r="M298" s="28" t="str">
        <f>IFERROR(VLOOKUP(E298,'2 ataskaita'!$B$1:$E$64,4,FALSE),"-")</f>
        <v>Vakarų</v>
      </c>
    </row>
    <row r="299" spans="1:13" x14ac:dyDescent="0.3">
      <c r="A299" s="55">
        <v>44017.605555555558</v>
      </c>
      <c r="B299">
        <v>44458105</v>
      </c>
      <c r="C299" s="32" t="s">
        <v>240</v>
      </c>
      <c r="D299" s="32" t="s">
        <v>243</v>
      </c>
      <c r="E299" s="44" t="s">
        <v>227</v>
      </c>
      <c r="F299" s="45">
        <v>11</v>
      </c>
      <c r="G299" s="45">
        <v>8.5</v>
      </c>
      <c r="H299" s="43">
        <f>VLOOKUP(D299,'Įkainiai '!$A$3:$B$10,2,FALSE)-G299</f>
        <v>9.77</v>
      </c>
      <c r="I299" s="43">
        <f>VLOOKUP(C299,'Įkainiai '!$E$3:$F$10,2,FALSE)-F299</f>
        <v>12.670000000000002</v>
      </c>
      <c r="J299" s="28">
        <f t="shared" si="8"/>
        <v>2.9000000000000021</v>
      </c>
      <c r="K299" s="32" t="str">
        <f t="shared" si="9"/>
        <v>Upsell</v>
      </c>
      <c r="L299" s="32" t="str">
        <f>IFERROR(VLOOKUP(E299,'2 ataskaita'!$B$1:$E$64,3,FALSE),"-")</f>
        <v>OUTLET</v>
      </c>
      <c r="M299" s="32" t="str">
        <f>IFERROR(VLOOKUP(E299,'2 ataskaita'!$B$1:$E$64,4,FALSE),"-")</f>
        <v>Vakarų</v>
      </c>
    </row>
    <row r="300" spans="1:13" x14ac:dyDescent="0.3">
      <c r="A300" s="54">
        <v>44015.63958333333</v>
      </c>
      <c r="B300">
        <v>44458105</v>
      </c>
      <c r="C300" s="28" t="s">
        <v>243</v>
      </c>
      <c r="D300" s="28" t="s">
        <v>245</v>
      </c>
      <c r="E300" s="42" t="s">
        <v>23</v>
      </c>
      <c r="F300" s="43">
        <v>8.5</v>
      </c>
      <c r="G300" s="43" t="s">
        <v>45</v>
      </c>
      <c r="H300" s="43">
        <f>VLOOKUP(D300,'Įkainiai '!$A$3:$B$10,2,FALSE)-G300</f>
        <v>9.27</v>
      </c>
      <c r="I300" s="43">
        <f>VLOOKUP(C300,'Įkainiai '!$E$3:$F$10,2,FALSE)-F300</f>
        <v>7.17</v>
      </c>
      <c r="J300" s="28">
        <f t="shared" si="8"/>
        <v>-2.0999999999999996</v>
      </c>
      <c r="K300" s="28" t="str">
        <f t="shared" si="9"/>
        <v>Rerate</v>
      </c>
      <c r="L300" s="28" t="str">
        <f>IFERROR(VLOOKUP(E300,'2 ataskaita'!$B$1:$E$64,3,FALSE),"-")</f>
        <v>CUSTOMER CARE</v>
      </c>
      <c r="M300" s="28">
        <f>IFERROR(VLOOKUP(E300,'2 ataskaita'!$B$1:$E$64,4,FALSE),"-")</f>
        <v>0</v>
      </c>
    </row>
    <row r="301" spans="1:13" x14ac:dyDescent="0.3">
      <c r="A301" s="55">
        <v>44029.594444444447</v>
      </c>
      <c r="B301">
        <v>45841347</v>
      </c>
      <c r="C301" s="32" t="s">
        <v>240</v>
      </c>
      <c r="D301" s="32" t="s">
        <v>242</v>
      </c>
      <c r="E301" s="44" t="s">
        <v>22</v>
      </c>
      <c r="F301" s="45">
        <v>11</v>
      </c>
      <c r="G301" s="45">
        <v>0</v>
      </c>
      <c r="H301" s="43">
        <f>VLOOKUP(D301,'Įkainiai '!$A$3:$B$10,2,FALSE)-G301</f>
        <v>21.27</v>
      </c>
      <c r="I301" s="43">
        <f>VLOOKUP(C301,'Įkainiai '!$E$3:$F$10,2,FALSE)-F301</f>
        <v>12.670000000000002</v>
      </c>
      <c r="J301" s="28">
        <f t="shared" si="8"/>
        <v>-8.5999999999999979</v>
      </c>
      <c r="K301" s="32" t="str">
        <f t="shared" si="9"/>
        <v>Rerate</v>
      </c>
      <c r="L301" s="32" t="str">
        <f>IFERROR(VLOOKUP(E301,'2 ataskaita'!$B$1:$E$64,3,FALSE),"-")</f>
        <v>CUSTOMER CARE</v>
      </c>
      <c r="M301" s="32">
        <f>IFERROR(VLOOKUP(E301,'2 ataskaita'!$B$1:$E$64,4,FALSE),"-")</f>
        <v>0</v>
      </c>
    </row>
    <row r="302" spans="1:13" x14ac:dyDescent="0.3">
      <c r="A302" s="54">
        <v>44021.621527777781</v>
      </c>
      <c r="B302">
        <v>45550653</v>
      </c>
      <c r="C302" s="28" t="s">
        <v>246</v>
      </c>
      <c r="D302" s="28" t="s">
        <v>242</v>
      </c>
      <c r="E302" s="42" t="s">
        <v>200</v>
      </c>
      <c r="F302" s="43">
        <v>12</v>
      </c>
      <c r="G302" s="43" t="s">
        <v>57</v>
      </c>
      <c r="H302" s="43">
        <f>VLOOKUP(D302,'Įkainiai '!$A$3:$B$10,2,FALSE)-G302</f>
        <v>11.27</v>
      </c>
      <c r="I302" s="43">
        <f>VLOOKUP(C302,'Įkainiai '!$E$3:$F$10,2,FALSE)-F302</f>
        <v>17.670000000000002</v>
      </c>
      <c r="J302" s="28">
        <f t="shared" si="8"/>
        <v>6.4000000000000021</v>
      </c>
      <c r="K302" s="28" t="str">
        <f t="shared" si="9"/>
        <v>Upsell</v>
      </c>
      <c r="L302" s="28" t="str">
        <f>IFERROR(VLOOKUP(E302,'2 ataskaita'!$B$1:$E$64,3,FALSE),"-")</f>
        <v>OUTLET</v>
      </c>
      <c r="M302" s="28" t="str">
        <f>IFERROR(VLOOKUP(E302,'2 ataskaita'!$B$1:$E$64,4,FALSE),"-")</f>
        <v>Šiaurės</v>
      </c>
    </row>
    <row r="303" spans="1:13" x14ac:dyDescent="0.3">
      <c r="A303" s="55">
        <v>44021.399305555555</v>
      </c>
      <c r="B303">
        <v>21317056</v>
      </c>
      <c r="C303" s="32" t="s">
        <v>245</v>
      </c>
      <c r="D303" s="32" t="s">
        <v>242</v>
      </c>
      <c r="E303" s="44" t="s">
        <v>8</v>
      </c>
      <c r="F303" s="45">
        <v>7.6</v>
      </c>
      <c r="G303" s="45">
        <v>10.5</v>
      </c>
      <c r="H303" s="43">
        <f>VLOOKUP(D303,'Įkainiai '!$A$3:$B$10,2,FALSE)-G303</f>
        <v>10.77</v>
      </c>
      <c r="I303" s="43">
        <f>VLOOKUP(C303,'Įkainiai '!$E$3:$F$10,2,FALSE)-F303</f>
        <v>4.07</v>
      </c>
      <c r="J303" s="28">
        <f t="shared" si="8"/>
        <v>-6.6999999999999993</v>
      </c>
      <c r="K303" s="32" t="str">
        <f t="shared" si="9"/>
        <v>Rerate</v>
      </c>
      <c r="L303" s="32" t="str">
        <f>IFERROR(VLOOKUP(E303,'2 ataskaita'!$B$1:$E$64,3,FALSE),"-")</f>
        <v>TELEMARKETING</v>
      </c>
      <c r="M303" s="32">
        <f>IFERROR(VLOOKUP(E303,'2 ataskaita'!$B$1:$E$64,4,FALSE),"-")</f>
        <v>0</v>
      </c>
    </row>
    <row r="304" spans="1:13" x14ac:dyDescent="0.3">
      <c r="A304" s="54">
        <v>44032.399305555555</v>
      </c>
      <c r="B304">
        <v>45929230</v>
      </c>
      <c r="C304" s="28" t="s">
        <v>244</v>
      </c>
      <c r="D304" s="28" t="s">
        <v>243</v>
      </c>
      <c r="E304" s="42" t="s">
        <v>212</v>
      </c>
      <c r="F304" s="43">
        <v>12.5</v>
      </c>
      <c r="G304" s="43">
        <v>8.5</v>
      </c>
      <c r="H304" s="43">
        <f>VLOOKUP(D304,'Įkainiai '!$A$3:$B$10,2,FALSE)-G304</f>
        <v>9.77</v>
      </c>
      <c r="I304" s="43">
        <f>VLOOKUP(C304,'Įkainiai '!$E$3:$F$10,2,FALSE)-F304</f>
        <v>15.170000000000002</v>
      </c>
      <c r="J304" s="28">
        <f t="shared" si="8"/>
        <v>5.4000000000000021</v>
      </c>
      <c r="K304" s="28" t="str">
        <f t="shared" si="9"/>
        <v>Upsell</v>
      </c>
      <c r="L304" s="28" t="str">
        <f>IFERROR(VLOOKUP(E304,'2 ataskaita'!$B$1:$E$64,3,FALSE),"-")</f>
        <v>OUTLET</v>
      </c>
      <c r="M304" s="28" t="str">
        <f>IFERROR(VLOOKUP(E304,'2 ataskaita'!$B$1:$E$64,4,FALSE),"-")</f>
        <v>Pietų</v>
      </c>
    </row>
    <row r="305" spans="1:13" x14ac:dyDescent="0.3">
      <c r="A305" s="55">
        <v>44039.4375</v>
      </c>
      <c r="B305">
        <v>14556494</v>
      </c>
      <c r="C305" s="32" t="s">
        <v>243</v>
      </c>
      <c r="D305" s="32" t="s">
        <v>245</v>
      </c>
      <c r="E305" s="44" t="s">
        <v>43</v>
      </c>
      <c r="F305" s="45">
        <v>8.51</v>
      </c>
      <c r="G305" s="45">
        <v>5.51</v>
      </c>
      <c r="H305" s="43">
        <f>VLOOKUP(D305,'Įkainiai '!$A$3:$B$10,2,FALSE)-G305</f>
        <v>8.76</v>
      </c>
      <c r="I305" s="43">
        <f>VLOOKUP(C305,'Įkainiai '!$E$3:$F$10,2,FALSE)-F305</f>
        <v>7.16</v>
      </c>
      <c r="J305" s="28">
        <f t="shared" si="8"/>
        <v>-1.5999999999999996</v>
      </c>
      <c r="K305" s="32" t="str">
        <f t="shared" si="9"/>
        <v>Rerate</v>
      </c>
      <c r="L305" s="32" t="str">
        <f>IFERROR(VLOOKUP(E305,'2 ataskaita'!$B$1:$E$64,3,FALSE),"-")</f>
        <v>CUSTOMER CARE</v>
      </c>
      <c r="M305" s="32">
        <f>IFERROR(VLOOKUP(E305,'2 ataskaita'!$B$1:$E$64,4,FALSE),"-")</f>
        <v>0</v>
      </c>
    </row>
    <row r="306" spans="1:13" x14ac:dyDescent="0.3">
      <c r="A306" s="54">
        <v>44029</v>
      </c>
      <c r="B306">
        <v>13062033</v>
      </c>
      <c r="C306" s="28" t="s">
        <v>241</v>
      </c>
      <c r="D306" s="28" t="s">
        <v>241</v>
      </c>
      <c r="E306" s="42" t="s">
        <v>205</v>
      </c>
      <c r="F306" s="43">
        <v>13.5</v>
      </c>
      <c r="G306" s="43" t="s">
        <v>18</v>
      </c>
      <c r="H306" s="43">
        <f>VLOOKUP(D306,'Įkainiai '!$A$3:$B$10,2,FALSE)-G306</f>
        <v>27.270000000000003</v>
      </c>
      <c r="I306" s="43">
        <f>VLOOKUP(C306,'Įkainiai '!$E$3:$F$10,2,FALSE)-F306</f>
        <v>18.170000000000002</v>
      </c>
      <c r="J306" s="28">
        <f t="shared" si="8"/>
        <v>-9.1000000000000014</v>
      </c>
      <c r="K306" s="28" t="str">
        <f t="shared" si="9"/>
        <v>Rerate</v>
      </c>
      <c r="L306" s="28" t="str">
        <f>IFERROR(VLOOKUP(E306,'2 ataskaita'!$B$1:$E$64,3,FALSE),"-")</f>
        <v>OUTLET</v>
      </c>
      <c r="M306" s="28" t="str">
        <f>IFERROR(VLOOKUP(E306,'2 ataskaita'!$B$1:$E$64,4,FALSE),"-")</f>
        <v>Šiaurės</v>
      </c>
    </row>
    <row r="307" spans="1:13" x14ac:dyDescent="0.3">
      <c r="A307" s="55">
        <v>44042</v>
      </c>
      <c r="B307">
        <v>4572084</v>
      </c>
      <c r="C307" s="32" t="s">
        <v>243</v>
      </c>
      <c r="D307" s="32" t="s">
        <v>243</v>
      </c>
      <c r="E307" s="44" t="s">
        <v>200</v>
      </c>
      <c r="F307" s="45">
        <v>7.6</v>
      </c>
      <c r="G307" s="45">
        <v>0</v>
      </c>
      <c r="H307" s="43">
        <f>VLOOKUP(D307,'Įkainiai '!$A$3:$B$10,2,FALSE)-G307</f>
        <v>18.27</v>
      </c>
      <c r="I307" s="43">
        <f>VLOOKUP(C307,'Įkainiai '!$E$3:$F$10,2,FALSE)-F307</f>
        <v>8.07</v>
      </c>
      <c r="J307" s="28">
        <f t="shared" si="8"/>
        <v>-10.199999999999999</v>
      </c>
      <c r="K307" s="32" t="str">
        <f t="shared" si="9"/>
        <v>Rerate</v>
      </c>
      <c r="L307" s="32" t="str">
        <f>IFERROR(VLOOKUP(E307,'2 ataskaita'!$B$1:$E$64,3,FALSE),"-")</f>
        <v>OUTLET</v>
      </c>
      <c r="M307" s="32" t="str">
        <f>IFERROR(VLOOKUP(E307,'2 ataskaita'!$B$1:$E$64,4,FALSE),"-")</f>
        <v>Šiaurės</v>
      </c>
    </row>
    <row r="308" spans="1:13" x14ac:dyDescent="0.3">
      <c r="A308" s="54">
        <v>44042</v>
      </c>
      <c r="B308">
        <v>42984002</v>
      </c>
      <c r="C308" s="28" t="s">
        <v>240</v>
      </c>
      <c r="D308" s="28" t="s">
        <v>240</v>
      </c>
      <c r="E308" s="42" t="s">
        <v>6</v>
      </c>
      <c r="F308" s="43">
        <v>11</v>
      </c>
      <c r="G308" s="43" t="s">
        <v>5</v>
      </c>
      <c r="H308" s="43">
        <f>VLOOKUP(D308,'Įkainiai '!$A$3:$B$10,2,FALSE)-G308</f>
        <v>13.27</v>
      </c>
      <c r="I308" s="43">
        <f>VLOOKUP(C308,'Įkainiai '!$E$3:$F$10,2,FALSE)-F308</f>
        <v>12.670000000000002</v>
      </c>
      <c r="J308" s="28">
        <f t="shared" si="8"/>
        <v>-0.59999999999999787</v>
      </c>
      <c r="K308" s="28" t="str">
        <f t="shared" si="9"/>
        <v>Rerate</v>
      </c>
      <c r="L308" s="28" t="str">
        <f>IFERROR(VLOOKUP(E308,'2 ataskaita'!$B$1:$E$64,3,FALSE),"-")</f>
        <v>TELEMARKETING</v>
      </c>
      <c r="M308" s="28">
        <f>IFERROR(VLOOKUP(E308,'2 ataskaita'!$B$1:$E$64,4,FALSE),"-")</f>
        <v>0</v>
      </c>
    </row>
    <row r="309" spans="1:13" x14ac:dyDescent="0.3">
      <c r="A309" s="55">
        <v>44036</v>
      </c>
      <c r="B309">
        <v>25268329</v>
      </c>
      <c r="C309" s="32" t="s">
        <v>242</v>
      </c>
      <c r="D309" s="32" t="s">
        <v>242</v>
      </c>
      <c r="E309" s="44" t="s">
        <v>199</v>
      </c>
      <c r="F309" s="45">
        <v>11.51</v>
      </c>
      <c r="G309" s="45" t="s">
        <v>57</v>
      </c>
      <c r="H309" s="43">
        <f>VLOOKUP(D309,'Įkainiai '!$A$3:$B$10,2,FALSE)-G309</f>
        <v>11.27</v>
      </c>
      <c r="I309" s="43">
        <f>VLOOKUP(C309,'Įkainiai '!$E$3:$F$10,2,FALSE)-F309</f>
        <v>8.1600000000000019</v>
      </c>
      <c r="J309" s="28">
        <f t="shared" si="8"/>
        <v>-3.1099999999999977</v>
      </c>
      <c r="K309" s="32" t="str">
        <f t="shared" si="9"/>
        <v>Rerate</v>
      </c>
      <c r="L309" s="32" t="str">
        <f>IFERROR(VLOOKUP(E309,'2 ataskaita'!$B$1:$E$64,3,FALSE),"-")</f>
        <v>OUTLET</v>
      </c>
      <c r="M309" s="32" t="str">
        <f>IFERROR(VLOOKUP(E309,'2 ataskaita'!$B$1:$E$64,4,FALSE),"-")</f>
        <v>Kaunas</v>
      </c>
    </row>
    <row r="310" spans="1:13" x14ac:dyDescent="0.3">
      <c r="A310" s="54">
        <v>44015.427083333336</v>
      </c>
      <c r="B310">
        <v>14790702</v>
      </c>
      <c r="C310" s="28" t="s">
        <v>245</v>
      </c>
      <c r="D310" s="28" t="s">
        <v>244</v>
      </c>
      <c r="E310" s="42" t="s">
        <v>35</v>
      </c>
      <c r="F310" s="43">
        <v>3.6</v>
      </c>
      <c r="G310" s="43" t="s">
        <v>7</v>
      </c>
      <c r="H310" s="43">
        <f>VLOOKUP(D310,'Įkainiai '!$A$3:$B$10,2,FALSE)-G310</f>
        <v>18.27</v>
      </c>
      <c r="I310" s="43">
        <f>VLOOKUP(C310,'Įkainiai '!$E$3:$F$10,2,FALSE)-F310</f>
        <v>8.07</v>
      </c>
      <c r="J310" s="28">
        <f t="shared" si="8"/>
        <v>-10.199999999999999</v>
      </c>
      <c r="K310" s="28" t="str">
        <f t="shared" si="9"/>
        <v>Rerate</v>
      </c>
      <c r="L310" s="28" t="str">
        <f>IFERROR(VLOOKUP(E310,'2 ataskaita'!$B$1:$E$64,3,FALSE),"-")</f>
        <v>CUSTOMER CARE</v>
      </c>
      <c r="M310" s="28">
        <f>IFERROR(VLOOKUP(E310,'2 ataskaita'!$B$1:$E$64,4,FALSE),"-")</f>
        <v>0</v>
      </c>
    </row>
    <row r="311" spans="1:13" x14ac:dyDescent="0.3">
      <c r="A311" s="55">
        <v>44033.599999999999</v>
      </c>
      <c r="B311">
        <v>23182390</v>
      </c>
      <c r="C311" s="32" t="s">
        <v>244</v>
      </c>
      <c r="D311" s="32" t="s">
        <v>240</v>
      </c>
      <c r="E311" s="44" t="s">
        <v>214</v>
      </c>
      <c r="F311" s="45">
        <v>13.5</v>
      </c>
      <c r="G311" s="45">
        <v>10.5</v>
      </c>
      <c r="H311" s="43">
        <f>VLOOKUP(D311,'Įkainiai '!$A$3:$B$10,2,FALSE)-G311</f>
        <v>14.77</v>
      </c>
      <c r="I311" s="43">
        <f>VLOOKUP(C311,'Įkainiai '!$E$3:$F$10,2,FALSE)-F311</f>
        <v>14.170000000000002</v>
      </c>
      <c r="J311" s="28">
        <f t="shared" si="8"/>
        <v>-0.59999999999999787</v>
      </c>
      <c r="K311" s="32" t="str">
        <f t="shared" si="9"/>
        <v>Rerate</v>
      </c>
      <c r="L311" s="32" t="str">
        <f>IFERROR(VLOOKUP(E311,'2 ataskaita'!$B$1:$E$64,3,FALSE),"-")</f>
        <v>OUTLET</v>
      </c>
      <c r="M311" s="32" t="str">
        <f>IFERROR(VLOOKUP(E311,'2 ataskaita'!$B$1:$E$64,4,FALSE),"-")</f>
        <v>Šiaurės</v>
      </c>
    </row>
    <row r="312" spans="1:13" x14ac:dyDescent="0.3">
      <c r="A312" s="54">
        <v>44021.675000000003</v>
      </c>
      <c r="B312">
        <v>14648002</v>
      </c>
      <c r="C312" s="28" t="s">
        <v>243</v>
      </c>
      <c r="D312" s="28" t="s">
        <v>241</v>
      </c>
      <c r="E312" s="42" t="s">
        <v>23</v>
      </c>
      <c r="F312" s="43">
        <v>3.6</v>
      </c>
      <c r="G312" s="43">
        <v>9.5</v>
      </c>
      <c r="H312" s="43">
        <f>VLOOKUP(D312,'Įkainiai '!$A$3:$B$10,2,FALSE)-G312</f>
        <v>23.770000000000003</v>
      </c>
      <c r="I312" s="43">
        <f>VLOOKUP(C312,'Įkainiai '!$E$3:$F$10,2,FALSE)-F312</f>
        <v>12.07</v>
      </c>
      <c r="J312" s="28">
        <f t="shared" si="8"/>
        <v>-11.700000000000003</v>
      </c>
      <c r="K312" s="28" t="str">
        <f t="shared" si="9"/>
        <v>Rerate</v>
      </c>
      <c r="L312" s="28" t="str">
        <f>IFERROR(VLOOKUP(E312,'2 ataskaita'!$B$1:$E$64,3,FALSE),"-")</f>
        <v>CUSTOMER CARE</v>
      </c>
      <c r="M312" s="28">
        <f>IFERROR(VLOOKUP(E312,'2 ataskaita'!$B$1:$E$64,4,FALSE),"-")</f>
        <v>0</v>
      </c>
    </row>
    <row r="313" spans="1:13" x14ac:dyDescent="0.3">
      <c r="A313" s="55">
        <v>44042</v>
      </c>
      <c r="B313">
        <v>15581577</v>
      </c>
      <c r="C313" s="32" t="s">
        <v>241</v>
      </c>
      <c r="D313" s="32" t="s">
        <v>241</v>
      </c>
      <c r="E313" s="44" t="s">
        <v>218</v>
      </c>
      <c r="F313" s="45">
        <v>5</v>
      </c>
      <c r="G313" s="45">
        <v>5.5</v>
      </c>
      <c r="H313" s="43">
        <f>VLOOKUP(D313,'Įkainiai '!$A$3:$B$10,2,FALSE)-G313</f>
        <v>27.770000000000003</v>
      </c>
      <c r="I313" s="43">
        <f>VLOOKUP(C313,'Įkainiai '!$E$3:$F$10,2,FALSE)-F313</f>
        <v>26.67</v>
      </c>
      <c r="J313" s="28">
        <f t="shared" si="8"/>
        <v>-1.1000000000000014</v>
      </c>
      <c r="K313" s="32" t="str">
        <f t="shared" si="9"/>
        <v>Rerate</v>
      </c>
      <c r="L313" s="32" t="str">
        <f>IFERROR(VLOOKUP(E313,'2 ataskaita'!$B$1:$E$64,3,FALSE),"-")</f>
        <v>OUTLET</v>
      </c>
      <c r="M313" s="32" t="str">
        <f>IFERROR(VLOOKUP(E313,'2 ataskaita'!$B$1:$E$64,4,FALSE),"-")</f>
        <v>Pietų</v>
      </c>
    </row>
    <row r="314" spans="1:13" x14ac:dyDescent="0.3">
      <c r="A314" s="54">
        <v>44043</v>
      </c>
      <c r="B314">
        <v>29808781</v>
      </c>
      <c r="C314" s="28" t="s">
        <v>241</v>
      </c>
      <c r="D314" s="28" t="s">
        <v>245</v>
      </c>
      <c r="E314" s="42" t="s">
        <v>14</v>
      </c>
      <c r="F314" s="43">
        <v>23.5</v>
      </c>
      <c r="G314" s="43">
        <v>3.6</v>
      </c>
      <c r="H314" s="43">
        <f>VLOOKUP(D314,'Įkainiai '!$A$3:$B$10,2,FALSE)-G314</f>
        <v>10.67</v>
      </c>
      <c r="I314" s="43">
        <f>VLOOKUP(C314,'Įkainiai '!$E$3:$F$10,2,FALSE)-F314</f>
        <v>8.1700000000000017</v>
      </c>
      <c r="J314" s="28">
        <f t="shared" si="8"/>
        <v>-2.4999999999999982</v>
      </c>
      <c r="K314" s="28" t="str">
        <f t="shared" si="9"/>
        <v>Rerate</v>
      </c>
      <c r="L314" s="28" t="str">
        <f>IFERROR(VLOOKUP(E314,'2 ataskaita'!$B$1:$E$64,3,FALSE),"-")</f>
        <v>CUSTOMER CARE</v>
      </c>
      <c r="M314" s="28">
        <f>IFERROR(VLOOKUP(E314,'2 ataskaita'!$B$1:$E$64,4,FALSE),"-")</f>
        <v>0</v>
      </c>
    </row>
    <row r="315" spans="1:13" x14ac:dyDescent="0.3">
      <c r="A315" s="55">
        <v>44042</v>
      </c>
      <c r="B315">
        <v>22002914</v>
      </c>
      <c r="C315" s="32" t="s">
        <v>240</v>
      </c>
      <c r="D315" s="32" t="s">
        <v>240</v>
      </c>
      <c r="E315" s="44" t="s">
        <v>6</v>
      </c>
      <c r="F315" s="45">
        <v>11</v>
      </c>
      <c r="G315" s="45">
        <v>11.5</v>
      </c>
      <c r="H315" s="43">
        <f>VLOOKUP(D315,'Įkainiai '!$A$3:$B$10,2,FALSE)-G315</f>
        <v>13.77</v>
      </c>
      <c r="I315" s="43">
        <f>VLOOKUP(C315,'Įkainiai '!$E$3:$F$10,2,FALSE)-F315</f>
        <v>12.670000000000002</v>
      </c>
      <c r="J315" s="28">
        <f t="shared" si="8"/>
        <v>-1.0999999999999979</v>
      </c>
      <c r="K315" s="32" t="str">
        <f t="shared" si="9"/>
        <v>Rerate</v>
      </c>
      <c r="L315" s="32" t="str">
        <f>IFERROR(VLOOKUP(E315,'2 ataskaita'!$B$1:$E$64,3,FALSE),"-")</f>
        <v>TELEMARKETING</v>
      </c>
      <c r="M315" s="32">
        <f>IFERROR(VLOOKUP(E315,'2 ataskaita'!$B$1:$E$64,4,FALSE),"-")</f>
        <v>0</v>
      </c>
    </row>
    <row r="316" spans="1:13" x14ac:dyDescent="0.3">
      <c r="A316" s="54">
        <v>44042</v>
      </c>
      <c r="B316">
        <v>20790544</v>
      </c>
      <c r="C316" s="28" t="s">
        <v>243</v>
      </c>
      <c r="D316" s="28" t="s">
        <v>243</v>
      </c>
      <c r="E316" s="42" t="s">
        <v>195</v>
      </c>
      <c r="F316" s="43">
        <v>3.6</v>
      </c>
      <c r="G316" s="43" t="s">
        <v>28</v>
      </c>
      <c r="H316" s="43">
        <f>VLOOKUP(D316,'Įkainiai '!$A$3:$B$10,2,FALSE)-G316</f>
        <v>10.27</v>
      </c>
      <c r="I316" s="43">
        <f>VLOOKUP(C316,'Įkainiai '!$E$3:$F$10,2,FALSE)-F316</f>
        <v>12.07</v>
      </c>
      <c r="J316" s="28">
        <f t="shared" si="8"/>
        <v>1.8000000000000007</v>
      </c>
      <c r="K316" s="28" t="str">
        <f t="shared" si="9"/>
        <v>Upsell</v>
      </c>
      <c r="L316" s="28" t="str">
        <f>IFERROR(VLOOKUP(E316,'2 ataskaita'!$B$1:$E$64,3,FALSE),"-")</f>
        <v>OUTLET</v>
      </c>
      <c r="M316" s="28" t="str">
        <f>IFERROR(VLOOKUP(E316,'2 ataskaita'!$B$1:$E$64,4,FALSE),"-")</f>
        <v>Vakarų</v>
      </c>
    </row>
    <row r="317" spans="1:13" x14ac:dyDescent="0.3">
      <c r="A317" s="55">
        <v>44013.476388888892</v>
      </c>
      <c r="B317">
        <v>11744293</v>
      </c>
      <c r="C317" s="32" t="s">
        <v>244</v>
      </c>
      <c r="D317" s="32" t="s">
        <v>240</v>
      </c>
      <c r="E317" s="44" t="s">
        <v>200</v>
      </c>
      <c r="F317" s="45">
        <v>12</v>
      </c>
      <c r="G317" s="45">
        <v>11.5</v>
      </c>
      <c r="H317" s="43">
        <f>VLOOKUP(D317,'Įkainiai '!$A$3:$B$10,2,FALSE)-G317</f>
        <v>13.77</v>
      </c>
      <c r="I317" s="43">
        <f>VLOOKUP(C317,'Įkainiai '!$E$3:$F$10,2,FALSE)-F317</f>
        <v>15.670000000000002</v>
      </c>
      <c r="J317" s="28">
        <f t="shared" si="8"/>
        <v>1.9000000000000021</v>
      </c>
      <c r="K317" s="32" t="str">
        <f t="shared" si="9"/>
        <v>Upsell</v>
      </c>
      <c r="L317" s="32" t="str">
        <f>IFERROR(VLOOKUP(E317,'2 ataskaita'!$B$1:$E$64,3,FALSE),"-")</f>
        <v>OUTLET</v>
      </c>
      <c r="M317" s="32" t="str">
        <f>IFERROR(VLOOKUP(E317,'2 ataskaita'!$B$1:$E$64,4,FALSE),"-")</f>
        <v>Šiaurės</v>
      </c>
    </row>
    <row r="318" spans="1:13" x14ac:dyDescent="0.3">
      <c r="A318" s="54">
        <v>44015.427777777775</v>
      </c>
      <c r="B318">
        <v>33657785</v>
      </c>
      <c r="C318" s="28" t="s">
        <v>241</v>
      </c>
      <c r="D318" s="28" t="s">
        <v>245</v>
      </c>
      <c r="E318" s="42" t="s">
        <v>199</v>
      </c>
      <c r="F318" s="43">
        <v>23.5</v>
      </c>
      <c r="G318" s="43">
        <v>3.6</v>
      </c>
      <c r="H318" s="43">
        <f>VLOOKUP(D318,'Įkainiai '!$A$3:$B$10,2,FALSE)-G318</f>
        <v>10.67</v>
      </c>
      <c r="I318" s="43">
        <f>VLOOKUP(C318,'Įkainiai '!$E$3:$F$10,2,FALSE)-F318</f>
        <v>8.1700000000000017</v>
      </c>
      <c r="J318" s="28">
        <f t="shared" si="8"/>
        <v>-2.4999999999999982</v>
      </c>
      <c r="K318" s="28" t="str">
        <f t="shared" si="9"/>
        <v>Rerate</v>
      </c>
      <c r="L318" s="28" t="str">
        <f>IFERROR(VLOOKUP(E318,'2 ataskaita'!$B$1:$E$64,3,FALSE),"-")</f>
        <v>OUTLET</v>
      </c>
      <c r="M318" s="28" t="str">
        <f>IFERROR(VLOOKUP(E318,'2 ataskaita'!$B$1:$E$64,4,FALSE),"-")</f>
        <v>Kaunas</v>
      </c>
    </row>
    <row r="319" spans="1:13" x14ac:dyDescent="0.3">
      <c r="A319" s="55">
        <v>44020.727777777778</v>
      </c>
      <c r="B319">
        <v>44234178</v>
      </c>
      <c r="C319" s="32" t="s">
        <v>240</v>
      </c>
      <c r="D319" s="32" t="s">
        <v>245</v>
      </c>
      <c r="E319" s="44" t="s">
        <v>197</v>
      </c>
      <c r="F319" s="45">
        <v>11</v>
      </c>
      <c r="G319" s="45" t="s">
        <v>45</v>
      </c>
      <c r="H319" s="43">
        <f>VLOOKUP(D319,'Įkainiai '!$A$3:$B$10,2,FALSE)-G319</f>
        <v>9.27</v>
      </c>
      <c r="I319" s="43">
        <f>VLOOKUP(C319,'Įkainiai '!$E$3:$F$10,2,FALSE)-F319</f>
        <v>12.670000000000002</v>
      </c>
      <c r="J319" s="28">
        <f t="shared" si="8"/>
        <v>3.4000000000000021</v>
      </c>
      <c r="K319" s="32" t="str">
        <f t="shared" si="9"/>
        <v>Upsell</v>
      </c>
      <c r="L319" s="32" t="str">
        <f>IFERROR(VLOOKUP(E319,'2 ataskaita'!$B$1:$E$64,3,FALSE),"-")</f>
        <v>OUTLET</v>
      </c>
      <c r="M319" s="32" t="str">
        <f>IFERROR(VLOOKUP(E319,'2 ataskaita'!$B$1:$E$64,4,FALSE),"-")</f>
        <v>Šiaurės</v>
      </c>
    </row>
    <row r="320" spans="1:13" x14ac:dyDescent="0.3">
      <c r="A320" s="54">
        <v>44042</v>
      </c>
      <c r="B320">
        <v>11540970</v>
      </c>
      <c r="C320" s="28" t="s">
        <v>244</v>
      </c>
      <c r="D320" s="28" t="s">
        <v>244</v>
      </c>
      <c r="E320" s="42" t="s">
        <v>226</v>
      </c>
      <c r="F320" s="43">
        <v>12.5</v>
      </c>
      <c r="G320" s="43">
        <v>9.5</v>
      </c>
      <c r="H320" s="43">
        <f>VLOOKUP(D320,'Įkainiai '!$A$3:$B$10,2,FALSE)-G320</f>
        <v>21.77</v>
      </c>
      <c r="I320" s="43">
        <f>VLOOKUP(C320,'Įkainiai '!$E$3:$F$10,2,FALSE)-F320</f>
        <v>15.170000000000002</v>
      </c>
      <c r="J320" s="28">
        <f t="shared" si="8"/>
        <v>-6.5999999999999979</v>
      </c>
      <c r="K320" s="28" t="str">
        <f t="shared" si="9"/>
        <v>Rerate</v>
      </c>
      <c r="L320" s="28" t="str">
        <f>IFERROR(VLOOKUP(E320,'2 ataskaita'!$B$1:$E$64,3,FALSE),"-")</f>
        <v>OUTLET</v>
      </c>
      <c r="M320" s="28" t="str">
        <f>IFERROR(VLOOKUP(E320,'2 ataskaita'!$B$1:$E$64,4,FALSE),"-")</f>
        <v>Šiaurės</v>
      </c>
    </row>
    <row r="321" spans="1:13" x14ac:dyDescent="0.3">
      <c r="A321" s="55">
        <v>44032.397222222222</v>
      </c>
      <c r="B321">
        <v>4594600</v>
      </c>
      <c r="C321" s="32" t="s">
        <v>243</v>
      </c>
      <c r="D321" s="32" t="s">
        <v>242</v>
      </c>
      <c r="E321" s="44" t="s">
        <v>8</v>
      </c>
      <c r="F321" s="45">
        <v>8.51</v>
      </c>
      <c r="G321" s="45">
        <v>10.5</v>
      </c>
      <c r="H321" s="43">
        <f>VLOOKUP(D321,'Įkainiai '!$A$3:$B$10,2,FALSE)-G321</f>
        <v>10.77</v>
      </c>
      <c r="I321" s="43">
        <f>VLOOKUP(C321,'Įkainiai '!$E$3:$F$10,2,FALSE)-F321</f>
        <v>7.16</v>
      </c>
      <c r="J321" s="28">
        <f t="shared" si="8"/>
        <v>-3.6099999999999994</v>
      </c>
      <c r="K321" s="32" t="str">
        <f t="shared" si="9"/>
        <v>Rerate</v>
      </c>
      <c r="L321" s="32" t="str">
        <f>IFERROR(VLOOKUP(E321,'2 ataskaita'!$B$1:$E$64,3,FALSE),"-")</f>
        <v>TELEMARKETING</v>
      </c>
      <c r="M321" s="32">
        <f>IFERROR(VLOOKUP(E321,'2 ataskaita'!$B$1:$E$64,4,FALSE),"-")</f>
        <v>0</v>
      </c>
    </row>
    <row r="322" spans="1:13" x14ac:dyDescent="0.3">
      <c r="A322" s="54">
        <v>44042</v>
      </c>
      <c r="B322">
        <v>12764640</v>
      </c>
      <c r="C322" s="28" t="s">
        <v>243</v>
      </c>
      <c r="D322" s="28" t="s">
        <v>243</v>
      </c>
      <c r="E322" s="42" t="s">
        <v>43</v>
      </c>
      <c r="F322" s="43">
        <v>7.6</v>
      </c>
      <c r="G322" s="43">
        <v>0</v>
      </c>
      <c r="H322" s="43">
        <f>VLOOKUP(D322,'Įkainiai '!$A$3:$B$10,2,FALSE)-G322</f>
        <v>18.27</v>
      </c>
      <c r="I322" s="43">
        <f>VLOOKUP(C322,'Įkainiai '!$E$3:$F$10,2,FALSE)-F322</f>
        <v>8.07</v>
      </c>
      <c r="J322" s="28">
        <f t="shared" si="8"/>
        <v>-10.199999999999999</v>
      </c>
      <c r="K322" s="28" t="str">
        <f t="shared" si="9"/>
        <v>Rerate</v>
      </c>
      <c r="L322" s="28" t="str">
        <f>IFERROR(VLOOKUP(E322,'2 ataskaita'!$B$1:$E$64,3,FALSE),"-")</f>
        <v>CUSTOMER CARE</v>
      </c>
      <c r="M322" s="28">
        <f>IFERROR(VLOOKUP(E322,'2 ataskaita'!$B$1:$E$64,4,FALSE),"-")</f>
        <v>0</v>
      </c>
    </row>
    <row r="323" spans="1:13" x14ac:dyDescent="0.3">
      <c r="A323" s="55">
        <v>44028.598611111112</v>
      </c>
      <c r="B323">
        <v>11200420</v>
      </c>
      <c r="C323" s="32" t="s">
        <v>246</v>
      </c>
      <c r="D323" s="32" t="s">
        <v>240</v>
      </c>
      <c r="E323" s="44" t="s">
        <v>23</v>
      </c>
      <c r="F323" s="45">
        <v>13</v>
      </c>
      <c r="G323" s="45">
        <v>11.5</v>
      </c>
      <c r="H323" s="43">
        <f>VLOOKUP(D323,'Įkainiai '!$A$3:$B$10,2,FALSE)-G323</f>
        <v>13.77</v>
      </c>
      <c r="I323" s="43">
        <f>VLOOKUP(C323,'Įkainiai '!$E$3:$F$10,2,FALSE)-F323</f>
        <v>16.670000000000002</v>
      </c>
      <c r="J323" s="28">
        <f t="shared" ref="J323:J386" si="10">I323-H323</f>
        <v>2.9000000000000021</v>
      </c>
      <c r="K323" s="32" t="str">
        <f t="shared" ref="K323:K386" si="11">IF(J323&gt;0,"Upsell",IF(J323&lt;0,"Rerate","Kaina nepakito"))</f>
        <v>Upsell</v>
      </c>
      <c r="L323" s="32" t="str">
        <f>IFERROR(VLOOKUP(E323,'2 ataskaita'!$B$1:$E$64,3,FALSE),"-")</f>
        <v>CUSTOMER CARE</v>
      </c>
      <c r="M323" s="32">
        <f>IFERROR(VLOOKUP(E323,'2 ataskaita'!$B$1:$E$64,4,FALSE),"-")</f>
        <v>0</v>
      </c>
    </row>
    <row r="324" spans="1:13" x14ac:dyDescent="0.3">
      <c r="A324" s="54">
        <v>44042</v>
      </c>
      <c r="B324">
        <v>12146484</v>
      </c>
      <c r="C324" s="28" t="s">
        <v>243</v>
      </c>
      <c r="D324" s="28" t="s">
        <v>243</v>
      </c>
      <c r="E324" s="42" t="s">
        <v>230</v>
      </c>
      <c r="F324" s="43">
        <v>7.6</v>
      </c>
      <c r="G324" s="43">
        <v>0</v>
      </c>
      <c r="H324" s="43">
        <f>VLOOKUP(D324,'Įkainiai '!$A$3:$B$10,2,FALSE)-G324</f>
        <v>18.27</v>
      </c>
      <c r="I324" s="43">
        <f>VLOOKUP(C324,'Įkainiai '!$E$3:$F$10,2,FALSE)-F324</f>
        <v>8.07</v>
      </c>
      <c r="J324" s="28">
        <f t="shared" si="10"/>
        <v>-10.199999999999999</v>
      </c>
      <c r="K324" s="28" t="str">
        <f t="shared" si="11"/>
        <v>Rerate</v>
      </c>
      <c r="L324" s="28" t="str">
        <f>IFERROR(VLOOKUP(E324,'2 ataskaita'!$B$1:$E$64,3,FALSE),"-")</f>
        <v>OUTLET</v>
      </c>
      <c r="M324" s="28" t="str">
        <f>IFERROR(VLOOKUP(E324,'2 ataskaita'!$B$1:$E$64,4,FALSE),"-")</f>
        <v>Pietų</v>
      </c>
    </row>
    <row r="325" spans="1:13" x14ac:dyDescent="0.3">
      <c r="A325" s="55">
        <v>44042</v>
      </c>
      <c r="B325">
        <v>36827132</v>
      </c>
      <c r="C325" s="32" t="s">
        <v>244</v>
      </c>
      <c r="D325" s="32" t="s">
        <v>244</v>
      </c>
      <c r="E325" s="44" t="s">
        <v>223</v>
      </c>
      <c r="F325" s="45">
        <v>13.5</v>
      </c>
      <c r="G325" s="45">
        <v>3.65</v>
      </c>
      <c r="H325" s="43">
        <f>VLOOKUP(D325,'Įkainiai '!$A$3:$B$10,2,FALSE)-G325</f>
        <v>27.62</v>
      </c>
      <c r="I325" s="43">
        <f>VLOOKUP(C325,'Įkainiai '!$E$3:$F$10,2,FALSE)-F325</f>
        <v>14.170000000000002</v>
      </c>
      <c r="J325" s="28">
        <f t="shared" si="10"/>
        <v>-13.45</v>
      </c>
      <c r="K325" s="32" t="str">
        <f t="shared" si="11"/>
        <v>Rerate</v>
      </c>
      <c r="L325" s="32" t="str">
        <f>IFERROR(VLOOKUP(E325,'2 ataskaita'!$B$1:$E$64,3,FALSE),"-")</f>
        <v>OUTLET</v>
      </c>
      <c r="M325" s="32" t="str">
        <f>IFERROR(VLOOKUP(E325,'2 ataskaita'!$B$1:$E$64,4,FALSE),"-")</f>
        <v>Kaunas</v>
      </c>
    </row>
    <row r="326" spans="1:13" x14ac:dyDescent="0.3">
      <c r="A326" s="54">
        <v>44017.466666666667</v>
      </c>
      <c r="B326">
        <v>45852086</v>
      </c>
      <c r="C326" s="28" t="s">
        <v>243</v>
      </c>
      <c r="D326" s="28" t="s">
        <v>245</v>
      </c>
      <c r="E326" s="42" t="s">
        <v>211</v>
      </c>
      <c r="F326" s="43">
        <v>7.5</v>
      </c>
      <c r="G326" s="43">
        <v>3.6</v>
      </c>
      <c r="H326" s="43">
        <f>VLOOKUP(D326,'Įkainiai '!$A$3:$B$10,2,FALSE)-G326</f>
        <v>10.67</v>
      </c>
      <c r="I326" s="43">
        <f>VLOOKUP(C326,'Įkainiai '!$E$3:$F$10,2,FALSE)-F326</f>
        <v>8.17</v>
      </c>
      <c r="J326" s="28">
        <f t="shared" si="10"/>
        <v>-2.5</v>
      </c>
      <c r="K326" s="28" t="str">
        <f t="shared" si="11"/>
        <v>Rerate</v>
      </c>
      <c r="L326" s="28" t="str">
        <f>IFERROR(VLOOKUP(E326,'2 ataskaita'!$B$1:$E$64,3,FALSE),"-")</f>
        <v>OUTLET</v>
      </c>
      <c r="M326" s="28" t="str">
        <f>IFERROR(VLOOKUP(E326,'2 ataskaita'!$B$1:$E$64,4,FALSE),"-")</f>
        <v>Kaunas</v>
      </c>
    </row>
    <row r="327" spans="1:13" x14ac:dyDescent="0.3">
      <c r="A327" s="55">
        <v>44036.484027777777</v>
      </c>
      <c r="B327">
        <v>39833558</v>
      </c>
      <c r="C327" s="32" t="s">
        <v>245</v>
      </c>
      <c r="D327" s="32" t="s">
        <v>241</v>
      </c>
      <c r="E327" s="44" t="s">
        <v>199</v>
      </c>
      <c r="F327" s="45">
        <v>3.6</v>
      </c>
      <c r="G327" s="45">
        <v>3.6</v>
      </c>
      <c r="H327" s="43">
        <f>VLOOKUP(D327,'Įkainiai '!$A$3:$B$10,2,FALSE)-G327</f>
        <v>29.67</v>
      </c>
      <c r="I327" s="43">
        <f>VLOOKUP(C327,'Įkainiai '!$E$3:$F$10,2,FALSE)-F327</f>
        <v>8.07</v>
      </c>
      <c r="J327" s="28">
        <f t="shared" si="10"/>
        <v>-21.6</v>
      </c>
      <c r="K327" s="32" t="str">
        <f t="shared" si="11"/>
        <v>Rerate</v>
      </c>
      <c r="L327" s="32" t="str">
        <f>IFERROR(VLOOKUP(E327,'2 ataskaita'!$B$1:$E$64,3,FALSE),"-")</f>
        <v>OUTLET</v>
      </c>
      <c r="M327" s="32" t="str">
        <f>IFERROR(VLOOKUP(E327,'2 ataskaita'!$B$1:$E$64,4,FALSE),"-")</f>
        <v>Kaunas</v>
      </c>
    </row>
    <row r="328" spans="1:13" x14ac:dyDescent="0.3">
      <c r="A328" s="54">
        <v>44042</v>
      </c>
      <c r="B328">
        <v>32640493</v>
      </c>
      <c r="C328" s="28" t="s">
        <v>242</v>
      </c>
      <c r="D328" s="28" t="s">
        <v>242</v>
      </c>
      <c r="E328" s="42" t="s">
        <v>23</v>
      </c>
      <c r="F328" s="43">
        <v>11</v>
      </c>
      <c r="G328" s="43">
        <v>0</v>
      </c>
      <c r="H328" s="43">
        <f>VLOOKUP(D328,'Įkainiai '!$A$3:$B$10,2,FALSE)-G328</f>
        <v>21.27</v>
      </c>
      <c r="I328" s="43">
        <f>VLOOKUP(C328,'Įkainiai '!$E$3:$F$10,2,FALSE)-F328</f>
        <v>8.6700000000000017</v>
      </c>
      <c r="J328" s="28">
        <f t="shared" si="10"/>
        <v>-12.599999999999998</v>
      </c>
      <c r="K328" s="28" t="str">
        <f t="shared" si="11"/>
        <v>Rerate</v>
      </c>
      <c r="L328" s="28" t="str">
        <f>IFERROR(VLOOKUP(E328,'2 ataskaita'!$B$1:$E$64,3,FALSE),"-")</f>
        <v>CUSTOMER CARE</v>
      </c>
      <c r="M328" s="28">
        <f>IFERROR(VLOOKUP(E328,'2 ataskaita'!$B$1:$E$64,4,FALSE),"-")</f>
        <v>0</v>
      </c>
    </row>
    <row r="329" spans="1:13" x14ac:dyDescent="0.3">
      <c r="A329" s="55">
        <v>44035.719444444447</v>
      </c>
      <c r="B329">
        <v>7936415</v>
      </c>
      <c r="C329" s="32" t="s">
        <v>241</v>
      </c>
      <c r="D329" s="32" t="s">
        <v>244</v>
      </c>
      <c r="E329" s="44" t="s">
        <v>205</v>
      </c>
      <c r="F329" s="45">
        <v>12</v>
      </c>
      <c r="G329" s="45" t="s">
        <v>33</v>
      </c>
      <c r="H329" s="43">
        <f>VLOOKUP(D329,'Įkainiai '!$A$3:$B$10,2,FALSE)-G329</f>
        <v>17.27</v>
      </c>
      <c r="I329" s="43">
        <f>VLOOKUP(C329,'Įkainiai '!$E$3:$F$10,2,FALSE)-F329</f>
        <v>19.670000000000002</v>
      </c>
      <c r="J329" s="28">
        <f t="shared" si="10"/>
        <v>2.4000000000000021</v>
      </c>
      <c r="K329" s="32" t="str">
        <f t="shared" si="11"/>
        <v>Upsell</v>
      </c>
      <c r="L329" s="32" t="str">
        <f>IFERROR(VLOOKUP(E329,'2 ataskaita'!$B$1:$E$64,3,FALSE),"-")</f>
        <v>OUTLET</v>
      </c>
      <c r="M329" s="32" t="str">
        <f>IFERROR(VLOOKUP(E329,'2 ataskaita'!$B$1:$E$64,4,FALSE),"-")</f>
        <v>Šiaurės</v>
      </c>
    </row>
    <row r="330" spans="1:13" x14ac:dyDescent="0.3">
      <c r="A330" s="54">
        <v>44041.491666666669</v>
      </c>
      <c r="B330">
        <v>45959776</v>
      </c>
      <c r="C330" s="28" t="s">
        <v>246</v>
      </c>
      <c r="D330" s="28" t="s">
        <v>242</v>
      </c>
      <c r="E330" s="42" t="s">
        <v>199</v>
      </c>
      <c r="F330" s="43">
        <v>12</v>
      </c>
      <c r="G330" s="43">
        <v>10.6</v>
      </c>
      <c r="H330" s="43">
        <f>VLOOKUP(D330,'Įkainiai '!$A$3:$B$10,2,FALSE)-G330</f>
        <v>10.67</v>
      </c>
      <c r="I330" s="43">
        <f>VLOOKUP(C330,'Įkainiai '!$E$3:$F$10,2,FALSE)-F330</f>
        <v>17.670000000000002</v>
      </c>
      <c r="J330" s="28">
        <f t="shared" si="10"/>
        <v>7.0000000000000018</v>
      </c>
      <c r="K330" s="28" t="str">
        <f t="shared" si="11"/>
        <v>Upsell</v>
      </c>
      <c r="L330" s="28" t="str">
        <f>IFERROR(VLOOKUP(E330,'2 ataskaita'!$B$1:$E$64,3,FALSE),"-")</f>
        <v>OUTLET</v>
      </c>
      <c r="M330" s="28" t="str">
        <f>IFERROR(VLOOKUP(E330,'2 ataskaita'!$B$1:$E$64,4,FALSE),"-")</f>
        <v>Kaunas</v>
      </c>
    </row>
    <row r="331" spans="1:13" x14ac:dyDescent="0.3">
      <c r="A331" s="55">
        <v>44042</v>
      </c>
      <c r="B331">
        <v>5790708</v>
      </c>
      <c r="C331" s="32" t="s">
        <v>245</v>
      </c>
      <c r="D331" s="32" t="s">
        <v>245</v>
      </c>
      <c r="E331" s="44" t="s">
        <v>22</v>
      </c>
      <c r="F331" s="45">
        <v>8.5</v>
      </c>
      <c r="G331" s="45">
        <v>0</v>
      </c>
      <c r="H331" s="43">
        <f>VLOOKUP(D331,'Įkainiai '!$A$3:$B$10,2,FALSE)-G331</f>
        <v>14.27</v>
      </c>
      <c r="I331" s="43">
        <f>VLOOKUP(C331,'Įkainiai '!$E$3:$F$10,2,FALSE)-F331</f>
        <v>3.17</v>
      </c>
      <c r="J331" s="28">
        <f t="shared" si="10"/>
        <v>-11.1</v>
      </c>
      <c r="K331" s="32" t="str">
        <f t="shared" si="11"/>
        <v>Rerate</v>
      </c>
      <c r="L331" s="32" t="str">
        <f>IFERROR(VLOOKUP(E331,'2 ataskaita'!$B$1:$E$64,3,FALSE),"-")</f>
        <v>CUSTOMER CARE</v>
      </c>
      <c r="M331" s="32">
        <f>IFERROR(VLOOKUP(E331,'2 ataskaita'!$B$1:$E$64,4,FALSE),"-")</f>
        <v>0</v>
      </c>
    </row>
    <row r="332" spans="1:13" x14ac:dyDescent="0.3">
      <c r="A332" s="54">
        <v>44042</v>
      </c>
      <c r="B332">
        <v>4521460</v>
      </c>
      <c r="C332" s="28" t="s">
        <v>243</v>
      </c>
      <c r="D332" s="28" t="s">
        <v>243</v>
      </c>
      <c r="E332" s="42" t="s">
        <v>223</v>
      </c>
      <c r="F332" s="43">
        <v>8.51</v>
      </c>
      <c r="G332" s="43">
        <v>2.5</v>
      </c>
      <c r="H332" s="43">
        <f>VLOOKUP(D332,'Įkainiai '!$A$3:$B$10,2,FALSE)-G332</f>
        <v>15.77</v>
      </c>
      <c r="I332" s="43">
        <f>VLOOKUP(C332,'Įkainiai '!$E$3:$F$10,2,FALSE)-F332</f>
        <v>7.16</v>
      </c>
      <c r="J332" s="28">
        <f t="shared" si="10"/>
        <v>-8.61</v>
      </c>
      <c r="K332" s="28" t="str">
        <f t="shared" si="11"/>
        <v>Rerate</v>
      </c>
      <c r="L332" s="28" t="str">
        <f>IFERROR(VLOOKUP(E332,'2 ataskaita'!$B$1:$E$64,3,FALSE),"-")</f>
        <v>OUTLET</v>
      </c>
      <c r="M332" s="28" t="str">
        <f>IFERROR(VLOOKUP(E332,'2 ataskaita'!$B$1:$E$64,4,FALSE),"-")</f>
        <v>Kaunas</v>
      </c>
    </row>
    <row r="333" spans="1:13" x14ac:dyDescent="0.3">
      <c r="A333" s="55">
        <v>44028.585416666669</v>
      </c>
      <c r="B333">
        <v>45901231</v>
      </c>
      <c r="C333" s="32" t="s">
        <v>245</v>
      </c>
      <c r="D333" s="32" t="s">
        <v>245</v>
      </c>
      <c r="E333" s="44" t="s">
        <v>85</v>
      </c>
      <c r="F333" s="45">
        <v>7.6</v>
      </c>
      <c r="G333" s="45">
        <v>5.51</v>
      </c>
      <c r="H333" s="43">
        <f>VLOOKUP(D333,'Įkainiai '!$A$3:$B$10,2,FALSE)-G333</f>
        <v>8.76</v>
      </c>
      <c r="I333" s="43">
        <f>VLOOKUP(C333,'Įkainiai '!$E$3:$F$10,2,FALSE)-F333</f>
        <v>4.07</v>
      </c>
      <c r="J333" s="28">
        <f t="shared" si="10"/>
        <v>-4.6899999999999995</v>
      </c>
      <c r="K333" s="32" t="str">
        <f t="shared" si="11"/>
        <v>Rerate</v>
      </c>
      <c r="L333" s="32" t="str">
        <f>IFERROR(VLOOKUP(E333,'2 ataskaita'!$B$1:$E$64,3,FALSE),"-")</f>
        <v>OTHER</v>
      </c>
      <c r="M333" s="32">
        <f>IFERROR(VLOOKUP(E333,'2 ataskaita'!$B$1:$E$64,4,FALSE),"-")</f>
        <v>0</v>
      </c>
    </row>
    <row r="334" spans="1:13" x14ac:dyDescent="0.3">
      <c r="A334" s="54">
        <v>44042</v>
      </c>
      <c r="B334">
        <v>25779185</v>
      </c>
      <c r="C334" s="28" t="s">
        <v>245</v>
      </c>
      <c r="D334" s="28" t="s">
        <v>245</v>
      </c>
      <c r="E334" s="42" t="s">
        <v>35</v>
      </c>
      <c r="F334" s="43">
        <v>8.5</v>
      </c>
      <c r="G334" s="43">
        <v>0</v>
      </c>
      <c r="H334" s="43">
        <f>VLOOKUP(D334,'Įkainiai '!$A$3:$B$10,2,FALSE)-G334</f>
        <v>14.27</v>
      </c>
      <c r="I334" s="43">
        <f>VLOOKUP(C334,'Įkainiai '!$E$3:$F$10,2,FALSE)-F334</f>
        <v>3.17</v>
      </c>
      <c r="J334" s="28">
        <f t="shared" si="10"/>
        <v>-11.1</v>
      </c>
      <c r="K334" s="28" t="str">
        <f t="shared" si="11"/>
        <v>Rerate</v>
      </c>
      <c r="L334" s="28" t="str">
        <f>IFERROR(VLOOKUP(E334,'2 ataskaita'!$B$1:$E$64,3,FALSE),"-")</f>
        <v>CUSTOMER CARE</v>
      </c>
      <c r="M334" s="28">
        <f>IFERROR(VLOOKUP(E334,'2 ataskaita'!$B$1:$E$64,4,FALSE),"-")</f>
        <v>0</v>
      </c>
    </row>
    <row r="335" spans="1:13" x14ac:dyDescent="0.3">
      <c r="A335" s="55">
        <v>44042</v>
      </c>
      <c r="B335">
        <v>15553674</v>
      </c>
      <c r="C335" s="32" t="s">
        <v>243</v>
      </c>
      <c r="D335" s="32" t="s">
        <v>243</v>
      </c>
      <c r="E335" s="44" t="s">
        <v>43</v>
      </c>
      <c r="F335" s="45">
        <v>7.6</v>
      </c>
      <c r="G335" s="45">
        <v>0</v>
      </c>
      <c r="H335" s="43">
        <f>VLOOKUP(D335,'Įkainiai '!$A$3:$B$10,2,FALSE)-G335</f>
        <v>18.27</v>
      </c>
      <c r="I335" s="43">
        <f>VLOOKUP(C335,'Įkainiai '!$E$3:$F$10,2,FALSE)-F335</f>
        <v>8.07</v>
      </c>
      <c r="J335" s="28">
        <f t="shared" si="10"/>
        <v>-10.199999999999999</v>
      </c>
      <c r="K335" s="32" t="str">
        <f t="shared" si="11"/>
        <v>Rerate</v>
      </c>
      <c r="L335" s="32" t="str">
        <f>IFERROR(VLOOKUP(E335,'2 ataskaita'!$B$1:$E$64,3,FALSE),"-")</f>
        <v>CUSTOMER CARE</v>
      </c>
      <c r="M335" s="32">
        <f>IFERROR(VLOOKUP(E335,'2 ataskaita'!$B$1:$E$64,4,FALSE),"-")</f>
        <v>0</v>
      </c>
    </row>
    <row r="336" spans="1:13" x14ac:dyDescent="0.3">
      <c r="A336" s="54">
        <v>44042</v>
      </c>
      <c r="B336">
        <v>45620560</v>
      </c>
      <c r="C336" s="28" t="s">
        <v>242</v>
      </c>
      <c r="D336" s="28" t="s">
        <v>242</v>
      </c>
      <c r="E336" s="42" t="s">
        <v>196</v>
      </c>
      <c r="F336" s="43">
        <v>11.51</v>
      </c>
      <c r="G336" s="43">
        <v>1.5</v>
      </c>
      <c r="H336" s="43">
        <f>VLOOKUP(D336,'Įkainiai '!$A$3:$B$10,2,FALSE)-G336</f>
        <v>19.77</v>
      </c>
      <c r="I336" s="43">
        <f>VLOOKUP(C336,'Įkainiai '!$E$3:$F$10,2,FALSE)-F336</f>
        <v>8.1600000000000019</v>
      </c>
      <c r="J336" s="28">
        <f t="shared" si="10"/>
        <v>-11.609999999999998</v>
      </c>
      <c r="K336" s="28" t="str">
        <f t="shared" si="11"/>
        <v>Rerate</v>
      </c>
      <c r="L336" s="28" t="str">
        <f>IFERROR(VLOOKUP(E336,'2 ataskaita'!$B$1:$E$64,3,FALSE),"-")</f>
        <v>OUTLET</v>
      </c>
      <c r="M336" s="28" t="str">
        <f>IFERROR(VLOOKUP(E336,'2 ataskaita'!$B$1:$E$64,4,FALSE),"-")</f>
        <v>Kaunas</v>
      </c>
    </row>
    <row r="337" spans="1:13" x14ac:dyDescent="0.3">
      <c r="A337" s="55">
        <v>44042</v>
      </c>
      <c r="B337">
        <v>15095564</v>
      </c>
      <c r="C337" s="32" t="s">
        <v>245</v>
      </c>
      <c r="D337" s="32" t="s">
        <v>245</v>
      </c>
      <c r="E337" s="44" t="s">
        <v>216</v>
      </c>
      <c r="F337" s="45">
        <v>7</v>
      </c>
      <c r="G337" s="45">
        <v>1.5</v>
      </c>
      <c r="H337" s="43">
        <f>VLOOKUP(D337,'Įkainiai '!$A$3:$B$10,2,FALSE)-G337</f>
        <v>12.77</v>
      </c>
      <c r="I337" s="43">
        <f>VLOOKUP(C337,'Įkainiai '!$E$3:$F$10,2,FALSE)-F337</f>
        <v>4.67</v>
      </c>
      <c r="J337" s="28">
        <f t="shared" si="10"/>
        <v>-8.1</v>
      </c>
      <c r="K337" s="32" t="str">
        <f t="shared" si="11"/>
        <v>Rerate</v>
      </c>
      <c r="L337" s="32" t="str">
        <f>IFERROR(VLOOKUP(E337,'2 ataskaita'!$B$1:$E$64,3,FALSE),"-")</f>
        <v>OUTLET</v>
      </c>
      <c r="M337" s="32" t="str">
        <f>IFERROR(VLOOKUP(E337,'2 ataskaita'!$B$1:$E$64,4,FALSE),"-")</f>
        <v>Kaunas</v>
      </c>
    </row>
    <row r="338" spans="1:13" x14ac:dyDescent="0.3">
      <c r="A338" s="54">
        <v>44042</v>
      </c>
      <c r="B338">
        <v>4602777</v>
      </c>
      <c r="C338" s="28" t="s">
        <v>241</v>
      </c>
      <c r="D338" s="28" t="s">
        <v>241</v>
      </c>
      <c r="E338" s="42" t="s">
        <v>8</v>
      </c>
      <c r="F338" s="43">
        <v>8.5</v>
      </c>
      <c r="G338" s="43">
        <v>15.5</v>
      </c>
      <c r="H338" s="43">
        <f>VLOOKUP(D338,'Įkainiai '!$A$3:$B$10,2,FALSE)-G338</f>
        <v>17.770000000000003</v>
      </c>
      <c r="I338" s="43">
        <f>VLOOKUP(C338,'Įkainiai '!$E$3:$F$10,2,FALSE)-F338</f>
        <v>23.17</v>
      </c>
      <c r="J338" s="28">
        <f t="shared" si="10"/>
        <v>5.3999999999999986</v>
      </c>
      <c r="K338" s="28" t="str">
        <f t="shared" si="11"/>
        <v>Upsell</v>
      </c>
      <c r="L338" s="28" t="str">
        <f>IFERROR(VLOOKUP(E338,'2 ataskaita'!$B$1:$E$64,3,FALSE),"-")</f>
        <v>TELEMARKETING</v>
      </c>
      <c r="M338" s="28">
        <f>IFERROR(VLOOKUP(E338,'2 ataskaita'!$B$1:$E$64,4,FALSE),"-")</f>
        <v>0</v>
      </c>
    </row>
    <row r="339" spans="1:13" x14ac:dyDescent="0.3">
      <c r="A339" s="55">
        <v>44027.34375</v>
      </c>
      <c r="B339">
        <v>13976507</v>
      </c>
      <c r="C339" s="32" t="s">
        <v>244</v>
      </c>
      <c r="D339" s="32" t="s">
        <v>242</v>
      </c>
      <c r="E339" s="44" t="s">
        <v>35</v>
      </c>
      <c r="F339" s="45">
        <v>13.5</v>
      </c>
      <c r="G339" s="45">
        <v>9.5</v>
      </c>
      <c r="H339" s="43">
        <f>VLOOKUP(D339,'Įkainiai '!$A$3:$B$10,2,FALSE)-G339</f>
        <v>11.77</v>
      </c>
      <c r="I339" s="43">
        <f>VLOOKUP(C339,'Įkainiai '!$E$3:$F$10,2,FALSE)-F339</f>
        <v>14.170000000000002</v>
      </c>
      <c r="J339" s="28">
        <f t="shared" si="10"/>
        <v>2.4000000000000021</v>
      </c>
      <c r="K339" s="32" t="str">
        <f t="shared" si="11"/>
        <v>Upsell</v>
      </c>
      <c r="L339" s="32" t="str">
        <f>IFERROR(VLOOKUP(E339,'2 ataskaita'!$B$1:$E$64,3,FALSE),"-")</f>
        <v>CUSTOMER CARE</v>
      </c>
      <c r="M339" s="32">
        <f>IFERROR(VLOOKUP(E339,'2 ataskaita'!$B$1:$E$64,4,FALSE),"-")</f>
        <v>0</v>
      </c>
    </row>
    <row r="340" spans="1:13" x14ac:dyDescent="0.3">
      <c r="A340" s="54">
        <v>44042</v>
      </c>
      <c r="B340">
        <v>15133709</v>
      </c>
      <c r="C340" s="28" t="s">
        <v>242</v>
      </c>
      <c r="D340" s="28" t="s">
        <v>242</v>
      </c>
      <c r="E340" s="42" t="s">
        <v>22</v>
      </c>
      <c r="F340" s="50">
        <v>10.5</v>
      </c>
      <c r="G340" s="43">
        <v>10.5</v>
      </c>
      <c r="H340" s="43">
        <f>VLOOKUP(D340,'Įkainiai '!$A$3:$B$10,2,FALSE)-G340</f>
        <v>10.77</v>
      </c>
      <c r="I340" s="43">
        <f>VLOOKUP(C340,'Įkainiai '!$E$3:$F$10,2,FALSE)-F340</f>
        <v>9.1700000000000017</v>
      </c>
      <c r="J340" s="28">
        <f t="shared" si="10"/>
        <v>-1.5999999999999979</v>
      </c>
      <c r="K340" s="28" t="str">
        <f t="shared" si="11"/>
        <v>Rerate</v>
      </c>
      <c r="L340" s="28" t="str">
        <f>IFERROR(VLOOKUP(E340,'2 ataskaita'!$B$1:$E$64,3,FALSE),"-")</f>
        <v>CUSTOMER CARE</v>
      </c>
      <c r="M340" s="28">
        <f>IFERROR(VLOOKUP(E340,'2 ataskaita'!$B$1:$E$64,4,FALSE),"-")</f>
        <v>0</v>
      </c>
    </row>
    <row r="341" spans="1:13" x14ac:dyDescent="0.3">
      <c r="A341" s="55">
        <v>44042</v>
      </c>
      <c r="B341">
        <v>13169189</v>
      </c>
      <c r="C341" s="32" t="s">
        <v>241</v>
      </c>
      <c r="D341" s="32" t="s">
        <v>241</v>
      </c>
      <c r="E341" s="44" t="s">
        <v>13</v>
      </c>
      <c r="F341" s="49">
        <v>7</v>
      </c>
      <c r="G341" s="45" t="s">
        <v>41</v>
      </c>
      <c r="H341" s="43">
        <f>VLOOKUP(D341,'Įkainiai '!$A$3:$B$10,2,FALSE)-G341</f>
        <v>26.270000000000003</v>
      </c>
      <c r="I341" s="43">
        <f>VLOOKUP(C341,'Įkainiai '!$E$3:$F$10,2,FALSE)-F341</f>
        <v>24.67</v>
      </c>
      <c r="J341" s="28">
        <f t="shared" si="10"/>
        <v>-1.6000000000000014</v>
      </c>
      <c r="K341" s="32" t="str">
        <f t="shared" si="11"/>
        <v>Rerate</v>
      </c>
      <c r="L341" s="32" t="str">
        <f>IFERROR(VLOOKUP(E341,'2 ataskaita'!$B$1:$E$64,3,FALSE),"-")</f>
        <v>TELEMARKETING</v>
      </c>
      <c r="M341" s="32">
        <f>IFERROR(VLOOKUP(E341,'2 ataskaita'!$B$1:$E$64,4,FALSE),"-")</f>
        <v>0</v>
      </c>
    </row>
    <row r="342" spans="1:13" x14ac:dyDescent="0.3">
      <c r="A342" s="54">
        <v>44023.36041666667</v>
      </c>
      <c r="B342">
        <v>41550782</v>
      </c>
      <c r="C342" s="28" t="s">
        <v>242</v>
      </c>
      <c r="D342" s="28" t="s">
        <v>246</v>
      </c>
      <c r="E342" s="42" t="s">
        <v>6</v>
      </c>
      <c r="F342" s="43">
        <v>9.5</v>
      </c>
      <c r="G342" s="43">
        <v>12.5</v>
      </c>
      <c r="H342" s="43">
        <f>VLOOKUP(D342,'Įkainiai '!$A$3:$B$10,2,FALSE)-G342</f>
        <v>18.77</v>
      </c>
      <c r="I342" s="43">
        <f>VLOOKUP(C342,'Įkainiai '!$E$3:$F$10,2,FALSE)-F342</f>
        <v>10.170000000000002</v>
      </c>
      <c r="J342" s="28">
        <f t="shared" si="10"/>
        <v>-8.5999999999999979</v>
      </c>
      <c r="K342" s="28" t="str">
        <f t="shared" si="11"/>
        <v>Rerate</v>
      </c>
      <c r="L342" s="28" t="str">
        <f>IFERROR(VLOOKUP(E342,'2 ataskaita'!$B$1:$E$64,3,FALSE),"-")</f>
        <v>TELEMARKETING</v>
      </c>
      <c r="M342" s="28">
        <f>IFERROR(VLOOKUP(E342,'2 ataskaita'!$B$1:$E$64,4,FALSE),"-")</f>
        <v>0</v>
      </c>
    </row>
    <row r="343" spans="1:13" x14ac:dyDescent="0.3">
      <c r="A343" s="55">
        <v>44023.430555555555</v>
      </c>
      <c r="B343">
        <v>4680419</v>
      </c>
      <c r="C343" s="32" t="s">
        <v>245</v>
      </c>
      <c r="D343" s="32" t="s">
        <v>246</v>
      </c>
      <c r="E343" s="44" t="s">
        <v>23</v>
      </c>
      <c r="F343" s="45">
        <v>3.6</v>
      </c>
      <c r="G343" s="45">
        <v>13.5</v>
      </c>
      <c r="H343" s="43">
        <f>VLOOKUP(D343,'Įkainiai '!$A$3:$B$10,2,FALSE)-G343</f>
        <v>17.77</v>
      </c>
      <c r="I343" s="43">
        <f>VLOOKUP(C343,'Įkainiai '!$E$3:$F$10,2,FALSE)-F343</f>
        <v>8.07</v>
      </c>
      <c r="J343" s="28">
        <f t="shared" si="10"/>
        <v>-9.6999999999999993</v>
      </c>
      <c r="K343" s="32" t="str">
        <f t="shared" si="11"/>
        <v>Rerate</v>
      </c>
      <c r="L343" s="32" t="str">
        <f>IFERROR(VLOOKUP(E343,'2 ataskaita'!$B$1:$E$64,3,FALSE),"-")</f>
        <v>CUSTOMER CARE</v>
      </c>
      <c r="M343" s="32">
        <f>IFERROR(VLOOKUP(E343,'2 ataskaita'!$B$1:$E$64,4,FALSE),"-")</f>
        <v>0</v>
      </c>
    </row>
    <row r="344" spans="1:13" x14ac:dyDescent="0.3">
      <c r="A344" s="54">
        <v>44042</v>
      </c>
      <c r="B344">
        <v>15133709</v>
      </c>
      <c r="C344" s="28" t="s">
        <v>242</v>
      </c>
      <c r="D344" s="28" t="s">
        <v>242</v>
      </c>
      <c r="E344" s="42" t="s">
        <v>22</v>
      </c>
      <c r="F344" s="50">
        <v>10.5</v>
      </c>
      <c r="G344" s="43">
        <v>10.5</v>
      </c>
      <c r="H344" s="43">
        <f>VLOOKUP(D344,'Įkainiai '!$A$3:$B$10,2,FALSE)-G344</f>
        <v>10.77</v>
      </c>
      <c r="I344" s="43">
        <f>VLOOKUP(C344,'Įkainiai '!$E$3:$F$10,2,FALSE)-F344</f>
        <v>9.1700000000000017</v>
      </c>
      <c r="J344" s="28">
        <f t="shared" si="10"/>
        <v>-1.5999999999999979</v>
      </c>
      <c r="K344" s="28" t="str">
        <f t="shared" si="11"/>
        <v>Rerate</v>
      </c>
      <c r="L344" s="28" t="str">
        <f>IFERROR(VLOOKUP(E344,'2 ataskaita'!$B$1:$E$64,3,FALSE),"-")</f>
        <v>CUSTOMER CARE</v>
      </c>
      <c r="M344" s="28">
        <f>IFERROR(VLOOKUP(E344,'2 ataskaita'!$B$1:$E$64,4,FALSE),"-")</f>
        <v>0</v>
      </c>
    </row>
    <row r="345" spans="1:13" x14ac:dyDescent="0.3">
      <c r="A345" s="55">
        <v>44042</v>
      </c>
      <c r="B345">
        <v>40658223</v>
      </c>
      <c r="C345" s="32" t="s">
        <v>241</v>
      </c>
      <c r="D345" s="32" t="s">
        <v>241</v>
      </c>
      <c r="E345" s="44" t="s">
        <v>13</v>
      </c>
      <c r="F345" s="45">
        <v>11</v>
      </c>
      <c r="G345" s="45">
        <v>15.5</v>
      </c>
      <c r="H345" s="43">
        <f>VLOOKUP(D345,'Įkainiai '!$A$3:$B$10,2,FALSE)-G345</f>
        <v>17.770000000000003</v>
      </c>
      <c r="I345" s="43">
        <f>VLOOKUP(C345,'Įkainiai '!$E$3:$F$10,2,FALSE)-F345</f>
        <v>20.67</v>
      </c>
      <c r="J345" s="28">
        <f t="shared" si="10"/>
        <v>2.8999999999999986</v>
      </c>
      <c r="K345" s="32" t="str">
        <f t="shared" si="11"/>
        <v>Upsell</v>
      </c>
      <c r="L345" s="32" t="str">
        <f>IFERROR(VLOOKUP(E345,'2 ataskaita'!$B$1:$E$64,3,FALSE),"-")</f>
        <v>TELEMARKETING</v>
      </c>
      <c r="M345" s="32">
        <f>IFERROR(VLOOKUP(E345,'2 ataskaita'!$B$1:$E$64,4,FALSE),"-")</f>
        <v>0</v>
      </c>
    </row>
    <row r="346" spans="1:13" x14ac:dyDescent="0.3">
      <c r="A346" s="54">
        <v>44043</v>
      </c>
      <c r="B346">
        <v>30389572</v>
      </c>
      <c r="C346" s="28" t="s">
        <v>243</v>
      </c>
      <c r="D346" s="28" t="s">
        <v>241</v>
      </c>
      <c r="E346" s="42" t="s">
        <v>35</v>
      </c>
      <c r="F346" s="43">
        <v>8.5</v>
      </c>
      <c r="G346" s="43">
        <v>7.5</v>
      </c>
      <c r="H346" s="43">
        <f>VLOOKUP(D346,'Įkainiai '!$A$3:$B$10,2,FALSE)-G346</f>
        <v>25.770000000000003</v>
      </c>
      <c r="I346" s="43">
        <f>VLOOKUP(C346,'Įkainiai '!$E$3:$F$10,2,FALSE)-F346</f>
        <v>7.17</v>
      </c>
      <c r="J346" s="28">
        <f t="shared" si="10"/>
        <v>-18.600000000000001</v>
      </c>
      <c r="K346" s="28" t="str">
        <f t="shared" si="11"/>
        <v>Rerate</v>
      </c>
      <c r="L346" s="28" t="str">
        <f>IFERROR(VLOOKUP(E346,'2 ataskaita'!$B$1:$E$64,3,FALSE),"-")</f>
        <v>CUSTOMER CARE</v>
      </c>
      <c r="M346" s="28">
        <f>IFERROR(VLOOKUP(E346,'2 ataskaita'!$B$1:$E$64,4,FALSE),"-")</f>
        <v>0</v>
      </c>
    </row>
    <row r="347" spans="1:13" x14ac:dyDescent="0.3">
      <c r="A347" s="55">
        <v>44020.73541666667</v>
      </c>
      <c r="B347">
        <v>4483549</v>
      </c>
      <c r="C347" s="32" t="s">
        <v>242</v>
      </c>
      <c r="D347" s="32" t="s">
        <v>244</v>
      </c>
      <c r="E347" s="44" t="s">
        <v>211</v>
      </c>
      <c r="F347" s="45">
        <v>11.51</v>
      </c>
      <c r="G347" s="45" t="s">
        <v>5</v>
      </c>
      <c r="H347" s="43">
        <f>VLOOKUP(D347,'Įkainiai '!$A$3:$B$10,2,FALSE)-G347</f>
        <v>19.27</v>
      </c>
      <c r="I347" s="43">
        <f>VLOOKUP(C347,'Įkainiai '!$E$3:$F$10,2,FALSE)-F347</f>
        <v>8.1600000000000019</v>
      </c>
      <c r="J347" s="28">
        <f t="shared" si="10"/>
        <v>-11.109999999999998</v>
      </c>
      <c r="K347" s="32" t="str">
        <f t="shared" si="11"/>
        <v>Rerate</v>
      </c>
      <c r="L347" s="32" t="str">
        <f>IFERROR(VLOOKUP(E347,'2 ataskaita'!$B$1:$E$64,3,FALSE),"-")</f>
        <v>OUTLET</v>
      </c>
      <c r="M347" s="32" t="str">
        <f>IFERROR(VLOOKUP(E347,'2 ataskaita'!$B$1:$E$64,4,FALSE),"-")</f>
        <v>Kaunas</v>
      </c>
    </row>
    <row r="348" spans="1:13" x14ac:dyDescent="0.3">
      <c r="A348" s="54">
        <v>44043</v>
      </c>
      <c r="B348">
        <v>45907707</v>
      </c>
      <c r="C348" s="28" t="s">
        <v>240</v>
      </c>
      <c r="D348" s="28" t="s">
        <v>242</v>
      </c>
      <c r="E348" s="42" t="s">
        <v>23</v>
      </c>
      <c r="F348" s="43">
        <v>12</v>
      </c>
      <c r="G348" s="43">
        <v>10.5</v>
      </c>
      <c r="H348" s="43">
        <f>VLOOKUP(D348,'Įkainiai '!$A$3:$B$10,2,FALSE)-G348</f>
        <v>10.77</v>
      </c>
      <c r="I348" s="43">
        <f>VLOOKUP(C348,'Įkainiai '!$E$3:$F$10,2,FALSE)-F348</f>
        <v>11.670000000000002</v>
      </c>
      <c r="J348" s="28">
        <f t="shared" si="10"/>
        <v>0.90000000000000213</v>
      </c>
      <c r="K348" s="28" t="str">
        <f t="shared" si="11"/>
        <v>Upsell</v>
      </c>
      <c r="L348" s="28" t="str">
        <f>IFERROR(VLOOKUP(E348,'2 ataskaita'!$B$1:$E$64,3,FALSE),"-")</f>
        <v>CUSTOMER CARE</v>
      </c>
      <c r="M348" s="28">
        <f>IFERROR(VLOOKUP(E348,'2 ataskaita'!$B$1:$E$64,4,FALSE),"-")</f>
        <v>0</v>
      </c>
    </row>
    <row r="349" spans="1:13" x14ac:dyDescent="0.3">
      <c r="A349" s="55">
        <v>44024.521527777775</v>
      </c>
      <c r="B349">
        <v>4465107</v>
      </c>
      <c r="C349" s="32" t="s">
        <v>242</v>
      </c>
      <c r="D349" s="32" t="s">
        <v>241</v>
      </c>
      <c r="E349" s="44" t="s">
        <v>215</v>
      </c>
      <c r="F349" s="45">
        <v>3.6</v>
      </c>
      <c r="G349" s="45">
        <v>9.5</v>
      </c>
      <c r="H349" s="43">
        <f>VLOOKUP(D349,'Įkainiai '!$A$3:$B$10,2,FALSE)-G349</f>
        <v>23.770000000000003</v>
      </c>
      <c r="I349" s="43">
        <f>VLOOKUP(C349,'Įkainiai '!$E$3:$F$10,2,FALSE)-F349</f>
        <v>16.07</v>
      </c>
      <c r="J349" s="28">
        <f t="shared" si="10"/>
        <v>-7.7000000000000028</v>
      </c>
      <c r="K349" s="32" t="str">
        <f t="shared" si="11"/>
        <v>Rerate</v>
      </c>
      <c r="L349" s="32" t="str">
        <f>IFERROR(VLOOKUP(E349,'2 ataskaita'!$B$1:$E$64,3,FALSE),"-")</f>
        <v>OUTLET</v>
      </c>
      <c r="M349" s="32" t="str">
        <f>IFERROR(VLOOKUP(E349,'2 ataskaita'!$B$1:$E$64,4,FALSE),"-")</f>
        <v>Vilnius</v>
      </c>
    </row>
    <row r="350" spans="1:13" x14ac:dyDescent="0.3">
      <c r="A350" s="54">
        <v>44042</v>
      </c>
      <c r="B350">
        <v>11903477</v>
      </c>
      <c r="C350" s="28" t="s">
        <v>243</v>
      </c>
      <c r="D350" s="28" t="s">
        <v>243</v>
      </c>
      <c r="E350" s="42" t="s">
        <v>214</v>
      </c>
      <c r="F350" s="43">
        <v>7.6</v>
      </c>
      <c r="G350" s="43">
        <v>0</v>
      </c>
      <c r="H350" s="43">
        <f>VLOOKUP(D350,'Įkainiai '!$A$3:$B$10,2,FALSE)-G350</f>
        <v>18.27</v>
      </c>
      <c r="I350" s="43">
        <f>VLOOKUP(C350,'Įkainiai '!$E$3:$F$10,2,FALSE)-F350</f>
        <v>8.07</v>
      </c>
      <c r="J350" s="28">
        <f t="shared" si="10"/>
        <v>-10.199999999999999</v>
      </c>
      <c r="K350" s="28" t="str">
        <f t="shared" si="11"/>
        <v>Rerate</v>
      </c>
      <c r="L350" s="28" t="str">
        <f>IFERROR(VLOOKUP(E350,'2 ataskaita'!$B$1:$E$64,3,FALSE),"-")</f>
        <v>OUTLET</v>
      </c>
      <c r="M350" s="28" t="str">
        <f>IFERROR(VLOOKUP(E350,'2 ataskaita'!$B$1:$E$64,4,FALSE),"-")</f>
        <v>Šiaurės</v>
      </c>
    </row>
    <row r="351" spans="1:13" x14ac:dyDescent="0.3">
      <c r="A351" s="55">
        <v>44017.446527777778</v>
      </c>
      <c r="B351">
        <v>12513609</v>
      </c>
      <c r="C351" s="32" t="s">
        <v>245</v>
      </c>
      <c r="D351" s="32" t="s">
        <v>243</v>
      </c>
      <c r="E351" s="44" t="s">
        <v>35</v>
      </c>
      <c r="F351" s="45">
        <v>7.6</v>
      </c>
      <c r="G351" s="45">
        <v>7.6</v>
      </c>
      <c r="H351" s="43">
        <f>VLOOKUP(D351,'Įkainiai '!$A$3:$B$10,2,FALSE)-G351</f>
        <v>10.67</v>
      </c>
      <c r="I351" s="43">
        <f>VLOOKUP(C351,'Įkainiai '!$E$3:$F$10,2,FALSE)-F351</f>
        <v>4.07</v>
      </c>
      <c r="J351" s="28">
        <f t="shared" si="10"/>
        <v>-6.6</v>
      </c>
      <c r="K351" s="32" t="str">
        <f t="shared" si="11"/>
        <v>Rerate</v>
      </c>
      <c r="L351" s="32" t="str">
        <f>IFERROR(VLOOKUP(E351,'2 ataskaita'!$B$1:$E$64,3,FALSE),"-")</f>
        <v>CUSTOMER CARE</v>
      </c>
      <c r="M351" s="32">
        <f>IFERROR(VLOOKUP(E351,'2 ataskaita'!$B$1:$E$64,4,FALSE),"-")</f>
        <v>0</v>
      </c>
    </row>
    <row r="352" spans="1:13" x14ac:dyDescent="0.3">
      <c r="A352" s="54">
        <v>44021.765277777777</v>
      </c>
      <c r="B352">
        <v>45779087</v>
      </c>
      <c r="C352" s="28" t="s">
        <v>240</v>
      </c>
      <c r="D352" s="28" t="s">
        <v>242</v>
      </c>
      <c r="E352" s="42" t="s">
        <v>23</v>
      </c>
      <c r="F352" s="43">
        <v>12</v>
      </c>
      <c r="G352" s="43">
        <v>0</v>
      </c>
      <c r="H352" s="43">
        <f>VLOOKUP(D352,'Įkainiai '!$A$3:$B$10,2,FALSE)-G352</f>
        <v>21.27</v>
      </c>
      <c r="I352" s="43">
        <f>VLOOKUP(C352,'Įkainiai '!$E$3:$F$10,2,FALSE)-F352</f>
        <v>11.670000000000002</v>
      </c>
      <c r="J352" s="28">
        <f t="shared" si="10"/>
        <v>-9.5999999999999979</v>
      </c>
      <c r="K352" s="28" t="str">
        <f t="shared" si="11"/>
        <v>Rerate</v>
      </c>
      <c r="L352" s="28" t="str">
        <f>IFERROR(VLOOKUP(E352,'2 ataskaita'!$B$1:$E$64,3,FALSE),"-")</f>
        <v>CUSTOMER CARE</v>
      </c>
      <c r="M352" s="28">
        <f>IFERROR(VLOOKUP(E352,'2 ataskaita'!$B$1:$E$64,4,FALSE),"-")</f>
        <v>0</v>
      </c>
    </row>
    <row r="353" spans="1:13" x14ac:dyDescent="0.3">
      <c r="A353" s="55">
        <v>44042</v>
      </c>
      <c r="B353">
        <v>15581577</v>
      </c>
      <c r="C353" s="32" t="s">
        <v>245</v>
      </c>
      <c r="D353" s="32" t="s">
        <v>245</v>
      </c>
      <c r="E353" s="44" t="s">
        <v>218</v>
      </c>
      <c r="F353" s="45">
        <v>7.6</v>
      </c>
      <c r="G353" s="45">
        <v>5.51</v>
      </c>
      <c r="H353" s="43">
        <f>VLOOKUP(D353,'Įkainiai '!$A$3:$B$10,2,FALSE)-G353</f>
        <v>8.76</v>
      </c>
      <c r="I353" s="43">
        <f>VLOOKUP(C353,'Įkainiai '!$E$3:$F$10,2,FALSE)-F353</f>
        <v>4.07</v>
      </c>
      <c r="J353" s="28">
        <f t="shared" si="10"/>
        <v>-4.6899999999999995</v>
      </c>
      <c r="K353" s="32" t="str">
        <f t="shared" si="11"/>
        <v>Rerate</v>
      </c>
      <c r="L353" s="32" t="str">
        <f>IFERROR(VLOOKUP(E353,'2 ataskaita'!$B$1:$E$64,3,FALSE),"-")</f>
        <v>OUTLET</v>
      </c>
      <c r="M353" s="32" t="str">
        <f>IFERROR(VLOOKUP(E353,'2 ataskaita'!$B$1:$E$64,4,FALSE),"-")</f>
        <v>Pietų</v>
      </c>
    </row>
    <row r="354" spans="1:13" x14ac:dyDescent="0.3">
      <c r="A354" s="54">
        <v>44029.666666666664</v>
      </c>
      <c r="B354">
        <v>45786951</v>
      </c>
      <c r="C354" s="28" t="s">
        <v>243</v>
      </c>
      <c r="D354" s="28" t="s">
        <v>245</v>
      </c>
      <c r="E354" s="42" t="s">
        <v>211</v>
      </c>
      <c r="F354" s="43">
        <v>7.5</v>
      </c>
      <c r="G354" s="43">
        <v>3.6</v>
      </c>
      <c r="H354" s="43">
        <f>VLOOKUP(D354,'Įkainiai '!$A$3:$B$10,2,FALSE)-G354</f>
        <v>10.67</v>
      </c>
      <c r="I354" s="43">
        <f>VLOOKUP(C354,'Įkainiai '!$E$3:$F$10,2,FALSE)-F354</f>
        <v>8.17</v>
      </c>
      <c r="J354" s="28">
        <f t="shared" si="10"/>
        <v>-2.5</v>
      </c>
      <c r="K354" s="28" t="str">
        <f t="shared" si="11"/>
        <v>Rerate</v>
      </c>
      <c r="L354" s="28" t="str">
        <f>IFERROR(VLOOKUP(E354,'2 ataskaita'!$B$1:$E$64,3,FALSE),"-")</f>
        <v>OUTLET</v>
      </c>
      <c r="M354" s="28" t="str">
        <f>IFERROR(VLOOKUP(E354,'2 ataskaita'!$B$1:$E$64,4,FALSE),"-")</f>
        <v>Kaunas</v>
      </c>
    </row>
    <row r="355" spans="1:13" x14ac:dyDescent="0.3">
      <c r="A355" s="55">
        <v>44016</v>
      </c>
      <c r="B355">
        <v>16567348</v>
      </c>
      <c r="C355" s="32" t="s">
        <v>241</v>
      </c>
      <c r="D355" s="32" t="s">
        <v>241</v>
      </c>
      <c r="E355" s="44" t="s">
        <v>219</v>
      </c>
      <c r="F355" s="45">
        <v>16.510000000000002</v>
      </c>
      <c r="G355" s="45">
        <v>9.5</v>
      </c>
      <c r="H355" s="43">
        <f>VLOOKUP(D355,'Įkainiai '!$A$3:$B$10,2,FALSE)-G355</f>
        <v>23.770000000000003</v>
      </c>
      <c r="I355" s="43">
        <f>VLOOKUP(C355,'Įkainiai '!$E$3:$F$10,2,FALSE)-F355</f>
        <v>15.16</v>
      </c>
      <c r="J355" s="28">
        <f t="shared" si="10"/>
        <v>-8.610000000000003</v>
      </c>
      <c r="K355" s="32" t="str">
        <f t="shared" si="11"/>
        <v>Rerate</v>
      </c>
      <c r="L355" s="32" t="str">
        <f>IFERROR(VLOOKUP(E355,'2 ataskaita'!$B$1:$E$64,3,FALSE),"-")</f>
        <v>OUTLET</v>
      </c>
      <c r="M355" s="32" t="str">
        <f>IFERROR(VLOOKUP(E355,'2 ataskaita'!$B$1:$E$64,4,FALSE),"-")</f>
        <v>Kaunas</v>
      </c>
    </row>
    <row r="356" spans="1:13" x14ac:dyDescent="0.3">
      <c r="A356" s="54">
        <v>44036.425000000003</v>
      </c>
      <c r="B356">
        <v>4485431</v>
      </c>
      <c r="C356" s="28" t="s">
        <v>242</v>
      </c>
      <c r="D356" s="28" t="s">
        <v>244</v>
      </c>
      <c r="E356" s="42" t="s">
        <v>8</v>
      </c>
      <c r="F356" s="43">
        <v>11.51</v>
      </c>
      <c r="G356" s="43">
        <v>13.5</v>
      </c>
      <c r="H356" s="43">
        <f>VLOOKUP(D356,'Įkainiai '!$A$3:$B$10,2,FALSE)-G356</f>
        <v>17.77</v>
      </c>
      <c r="I356" s="43">
        <f>VLOOKUP(C356,'Įkainiai '!$E$3:$F$10,2,FALSE)-F356</f>
        <v>8.1600000000000019</v>
      </c>
      <c r="J356" s="28">
        <f t="shared" si="10"/>
        <v>-9.6099999999999977</v>
      </c>
      <c r="K356" s="28" t="str">
        <f t="shared" si="11"/>
        <v>Rerate</v>
      </c>
      <c r="L356" s="28" t="str">
        <f>IFERROR(VLOOKUP(E356,'2 ataskaita'!$B$1:$E$64,3,FALSE),"-")</f>
        <v>TELEMARKETING</v>
      </c>
      <c r="M356" s="28">
        <f>IFERROR(VLOOKUP(E356,'2 ataskaita'!$B$1:$E$64,4,FALSE),"-")</f>
        <v>0</v>
      </c>
    </row>
    <row r="357" spans="1:13" x14ac:dyDescent="0.3">
      <c r="A357" s="55">
        <v>44038.484722222223</v>
      </c>
      <c r="B357">
        <v>18463375</v>
      </c>
      <c r="C357" s="32" t="s">
        <v>243</v>
      </c>
      <c r="D357" s="32" t="s">
        <v>245</v>
      </c>
      <c r="E357" s="44" t="s">
        <v>35</v>
      </c>
      <c r="F357" s="45">
        <v>7.6</v>
      </c>
      <c r="G357" s="45">
        <v>5.51</v>
      </c>
      <c r="H357" s="43">
        <f>VLOOKUP(D357,'Įkainiai '!$A$3:$B$10,2,FALSE)-G357</f>
        <v>8.76</v>
      </c>
      <c r="I357" s="43">
        <f>VLOOKUP(C357,'Įkainiai '!$E$3:$F$10,2,FALSE)-F357</f>
        <v>8.07</v>
      </c>
      <c r="J357" s="28">
        <f t="shared" si="10"/>
        <v>-0.6899999999999995</v>
      </c>
      <c r="K357" s="32" t="str">
        <f t="shared" si="11"/>
        <v>Rerate</v>
      </c>
      <c r="L357" s="32" t="str">
        <f>IFERROR(VLOOKUP(E357,'2 ataskaita'!$B$1:$E$64,3,FALSE),"-")</f>
        <v>CUSTOMER CARE</v>
      </c>
      <c r="M357" s="32">
        <f>IFERROR(VLOOKUP(E357,'2 ataskaita'!$B$1:$E$64,4,FALSE),"-")</f>
        <v>0</v>
      </c>
    </row>
    <row r="358" spans="1:13" x14ac:dyDescent="0.3">
      <c r="A358" s="54">
        <v>44023.678472222222</v>
      </c>
      <c r="B358">
        <v>45419075</v>
      </c>
      <c r="C358" s="28" t="s">
        <v>244</v>
      </c>
      <c r="D358" s="28" t="s">
        <v>245</v>
      </c>
      <c r="E358" s="42" t="s">
        <v>23</v>
      </c>
      <c r="F358" s="43">
        <v>13.5</v>
      </c>
      <c r="G358" s="43" t="s">
        <v>45</v>
      </c>
      <c r="H358" s="43">
        <f>VLOOKUP(D358,'Įkainiai '!$A$3:$B$10,2,FALSE)-G358</f>
        <v>9.27</v>
      </c>
      <c r="I358" s="43">
        <f>VLOOKUP(C358,'Įkainiai '!$E$3:$F$10,2,FALSE)-F358</f>
        <v>14.170000000000002</v>
      </c>
      <c r="J358" s="28">
        <f t="shared" si="10"/>
        <v>4.9000000000000021</v>
      </c>
      <c r="K358" s="28" t="str">
        <f t="shared" si="11"/>
        <v>Upsell</v>
      </c>
      <c r="L358" s="28" t="str">
        <f>IFERROR(VLOOKUP(E358,'2 ataskaita'!$B$1:$E$64,3,FALSE),"-")</f>
        <v>CUSTOMER CARE</v>
      </c>
      <c r="M358" s="28">
        <f>IFERROR(VLOOKUP(E358,'2 ataskaita'!$B$1:$E$64,4,FALSE),"-")</f>
        <v>0</v>
      </c>
    </row>
    <row r="359" spans="1:13" x14ac:dyDescent="0.3">
      <c r="A359" s="55">
        <v>44043</v>
      </c>
      <c r="B359">
        <v>45934715</v>
      </c>
      <c r="C359" s="32" t="s">
        <v>243</v>
      </c>
      <c r="D359" s="32" t="s">
        <v>242</v>
      </c>
      <c r="E359" s="44" t="s">
        <v>199</v>
      </c>
      <c r="F359" s="45">
        <v>8.51</v>
      </c>
      <c r="G359" s="45">
        <v>10.5</v>
      </c>
      <c r="H359" s="43">
        <f>VLOOKUP(D359,'Įkainiai '!$A$3:$B$10,2,FALSE)-G359</f>
        <v>10.77</v>
      </c>
      <c r="I359" s="43">
        <f>VLOOKUP(C359,'Įkainiai '!$E$3:$F$10,2,FALSE)-F359</f>
        <v>7.16</v>
      </c>
      <c r="J359" s="28">
        <f t="shared" si="10"/>
        <v>-3.6099999999999994</v>
      </c>
      <c r="K359" s="32" t="str">
        <f t="shared" si="11"/>
        <v>Rerate</v>
      </c>
      <c r="L359" s="32" t="str">
        <f>IFERROR(VLOOKUP(E359,'2 ataskaita'!$B$1:$E$64,3,FALSE),"-")</f>
        <v>OUTLET</v>
      </c>
      <c r="M359" s="32" t="str">
        <f>IFERROR(VLOOKUP(E359,'2 ataskaita'!$B$1:$E$64,4,FALSE),"-")</f>
        <v>Kaunas</v>
      </c>
    </row>
    <row r="360" spans="1:13" x14ac:dyDescent="0.3">
      <c r="A360" s="54">
        <v>44020.522916666669</v>
      </c>
      <c r="B360">
        <v>23211141</v>
      </c>
      <c r="C360" s="28" t="s">
        <v>240</v>
      </c>
      <c r="D360" s="28" t="s">
        <v>245</v>
      </c>
      <c r="E360" s="42" t="s">
        <v>23</v>
      </c>
      <c r="F360" s="43">
        <v>12</v>
      </c>
      <c r="G360" s="43" t="s">
        <v>45</v>
      </c>
      <c r="H360" s="43">
        <f>VLOOKUP(D360,'Įkainiai '!$A$3:$B$10,2,FALSE)-G360</f>
        <v>9.27</v>
      </c>
      <c r="I360" s="43">
        <f>VLOOKUP(C360,'Įkainiai '!$E$3:$F$10,2,FALSE)-F360</f>
        <v>11.670000000000002</v>
      </c>
      <c r="J360" s="28">
        <f t="shared" si="10"/>
        <v>2.4000000000000021</v>
      </c>
      <c r="K360" s="28" t="str">
        <f t="shared" si="11"/>
        <v>Upsell</v>
      </c>
      <c r="L360" s="28" t="str">
        <f>IFERROR(VLOOKUP(E360,'2 ataskaita'!$B$1:$E$64,3,FALSE),"-")</f>
        <v>CUSTOMER CARE</v>
      </c>
      <c r="M360" s="28">
        <f>IFERROR(VLOOKUP(E360,'2 ataskaita'!$B$1:$E$64,4,FALSE),"-")</f>
        <v>0</v>
      </c>
    </row>
    <row r="361" spans="1:13" x14ac:dyDescent="0.3">
      <c r="A361" s="55">
        <v>44025.461111111108</v>
      </c>
      <c r="B361">
        <v>45481493</v>
      </c>
      <c r="C361" s="32" t="s">
        <v>241</v>
      </c>
      <c r="D361" s="32" t="s">
        <v>244</v>
      </c>
      <c r="E361" s="44" t="s">
        <v>199</v>
      </c>
      <c r="F361" s="45">
        <v>11</v>
      </c>
      <c r="G361" s="45">
        <v>3.6</v>
      </c>
      <c r="H361" s="43">
        <f>VLOOKUP(D361,'Įkainiai '!$A$3:$B$10,2,FALSE)-G361</f>
        <v>27.669999999999998</v>
      </c>
      <c r="I361" s="43">
        <f>VLOOKUP(C361,'Įkainiai '!$E$3:$F$10,2,FALSE)-F361</f>
        <v>20.67</v>
      </c>
      <c r="J361" s="28">
        <f t="shared" si="10"/>
        <v>-6.9999999999999964</v>
      </c>
      <c r="K361" s="32" t="str">
        <f t="shared" si="11"/>
        <v>Rerate</v>
      </c>
      <c r="L361" s="32" t="str">
        <f>IFERROR(VLOOKUP(E361,'2 ataskaita'!$B$1:$E$64,3,FALSE),"-")</f>
        <v>OUTLET</v>
      </c>
      <c r="M361" s="32" t="str">
        <f>IFERROR(VLOOKUP(E361,'2 ataskaita'!$B$1:$E$64,4,FALSE),"-")</f>
        <v>Kaunas</v>
      </c>
    </row>
    <row r="362" spans="1:13" x14ac:dyDescent="0.3">
      <c r="A362" s="54">
        <v>44022.71597222222</v>
      </c>
      <c r="B362">
        <v>8346061</v>
      </c>
      <c r="C362" s="28" t="s">
        <v>243</v>
      </c>
      <c r="D362" s="28" t="s">
        <v>244</v>
      </c>
      <c r="E362" s="42" t="s">
        <v>8</v>
      </c>
      <c r="F362" s="43">
        <v>9.01</v>
      </c>
      <c r="G362" s="43" t="s">
        <v>33</v>
      </c>
      <c r="H362" s="43">
        <f>VLOOKUP(D362,'Įkainiai '!$A$3:$B$10,2,FALSE)-G362</f>
        <v>17.27</v>
      </c>
      <c r="I362" s="43">
        <f>VLOOKUP(C362,'Įkainiai '!$E$3:$F$10,2,FALSE)-F362</f>
        <v>6.66</v>
      </c>
      <c r="J362" s="28">
        <f t="shared" si="10"/>
        <v>-10.61</v>
      </c>
      <c r="K362" s="28" t="str">
        <f t="shared" si="11"/>
        <v>Rerate</v>
      </c>
      <c r="L362" s="28" t="str">
        <f>IFERROR(VLOOKUP(E362,'2 ataskaita'!$B$1:$E$64,3,FALSE),"-")</f>
        <v>TELEMARKETING</v>
      </c>
      <c r="M362" s="28">
        <f>IFERROR(VLOOKUP(E362,'2 ataskaita'!$B$1:$E$64,4,FALSE),"-")</f>
        <v>0</v>
      </c>
    </row>
    <row r="363" spans="1:13" x14ac:dyDescent="0.3">
      <c r="A363" s="55">
        <v>44022.71597222222</v>
      </c>
      <c r="B363">
        <v>8346061</v>
      </c>
      <c r="C363" s="32" t="s">
        <v>243</v>
      </c>
      <c r="D363" s="32" t="s">
        <v>244</v>
      </c>
      <c r="E363" s="44" t="s">
        <v>8</v>
      </c>
      <c r="F363" s="45">
        <v>9.01</v>
      </c>
      <c r="G363" s="45" t="s">
        <v>33</v>
      </c>
      <c r="H363" s="43">
        <f>VLOOKUP(D363,'Įkainiai '!$A$3:$B$10,2,FALSE)-G363</f>
        <v>17.27</v>
      </c>
      <c r="I363" s="43">
        <f>VLOOKUP(C363,'Įkainiai '!$E$3:$F$10,2,FALSE)-F363</f>
        <v>6.66</v>
      </c>
      <c r="J363" s="28">
        <f t="shared" si="10"/>
        <v>-10.61</v>
      </c>
      <c r="K363" s="32" t="str">
        <f t="shared" si="11"/>
        <v>Rerate</v>
      </c>
      <c r="L363" s="32" t="str">
        <f>IFERROR(VLOOKUP(E363,'2 ataskaita'!$B$1:$E$64,3,FALSE),"-")</f>
        <v>TELEMARKETING</v>
      </c>
      <c r="M363" s="32">
        <f>IFERROR(VLOOKUP(E363,'2 ataskaita'!$B$1:$E$64,4,FALSE),"-")</f>
        <v>0</v>
      </c>
    </row>
    <row r="364" spans="1:13" x14ac:dyDescent="0.3">
      <c r="A364" s="54">
        <v>44025.475694444445</v>
      </c>
      <c r="B364">
        <v>18900911</v>
      </c>
      <c r="C364" s="28" t="s">
        <v>243</v>
      </c>
      <c r="D364" s="28" t="s">
        <v>241</v>
      </c>
      <c r="E364" s="42" t="s">
        <v>22</v>
      </c>
      <c r="F364" s="43">
        <v>3.6</v>
      </c>
      <c r="G364" s="43" t="s">
        <v>5</v>
      </c>
      <c r="H364" s="43">
        <f>VLOOKUP(D364,'Įkainiai '!$A$3:$B$10,2,FALSE)-G364</f>
        <v>21.270000000000003</v>
      </c>
      <c r="I364" s="43">
        <f>VLOOKUP(C364,'Įkainiai '!$E$3:$F$10,2,FALSE)-F364</f>
        <v>12.07</v>
      </c>
      <c r="J364" s="28">
        <f t="shared" si="10"/>
        <v>-9.2000000000000028</v>
      </c>
      <c r="K364" s="28" t="str">
        <f t="shared" si="11"/>
        <v>Rerate</v>
      </c>
      <c r="L364" s="28" t="str">
        <f>IFERROR(VLOOKUP(E364,'2 ataskaita'!$B$1:$E$64,3,FALSE),"-")</f>
        <v>CUSTOMER CARE</v>
      </c>
      <c r="M364" s="28">
        <f>IFERROR(VLOOKUP(E364,'2 ataskaita'!$B$1:$E$64,4,FALSE),"-")</f>
        <v>0</v>
      </c>
    </row>
    <row r="365" spans="1:13" x14ac:dyDescent="0.3">
      <c r="A365" s="55">
        <v>44028.616666666669</v>
      </c>
      <c r="B365">
        <v>33337767</v>
      </c>
      <c r="C365" s="32" t="s">
        <v>241</v>
      </c>
      <c r="D365" s="32" t="s">
        <v>246</v>
      </c>
      <c r="E365" s="44" t="s">
        <v>8</v>
      </c>
      <c r="F365" s="45">
        <v>16.5</v>
      </c>
      <c r="G365" s="45">
        <v>12.5</v>
      </c>
      <c r="H365" s="43">
        <f>VLOOKUP(D365,'Įkainiai '!$A$3:$B$10,2,FALSE)-G365</f>
        <v>18.77</v>
      </c>
      <c r="I365" s="43">
        <f>VLOOKUP(C365,'Įkainiai '!$E$3:$F$10,2,FALSE)-F365</f>
        <v>15.170000000000002</v>
      </c>
      <c r="J365" s="28">
        <f t="shared" si="10"/>
        <v>-3.5999999999999979</v>
      </c>
      <c r="K365" s="32" t="str">
        <f t="shared" si="11"/>
        <v>Rerate</v>
      </c>
      <c r="L365" s="32" t="str">
        <f>IFERROR(VLOOKUP(E365,'2 ataskaita'!$B$1:$E$64,3,FALSE),"-")</f>
        <v>TELEMARKETING</v>
      </c>
      <c r="M365" s="32">
        <f>IFERROR(VLOOKUP(E365,'2 ataskaita'!$B$1:$E$64,4,FALSE),"-")</f>
        <v>0</v>
      </c>
    </row>
    <row r="366" spans="1:13" x14ac:dyDescent="0.3">
      <c r="A366" s="54">
        <v>44017</v>
      </c>
      <c r="B366">
        <v>5340432</v>
      </c>
      <c r="C366" s="28" t="s">
        <v>241</v>
      </c>
      <c r="D366" s="28" t="s">
        <v>241</v>
      </c>
      <c r="E366" s="42" t="s">
        <v>22</v>
      </c>
      <c r="F366" s="43">
        <v>10.5</v>
      </c>
      <c r="G366" s="43" t="s">
        <v>5</v>
      </c>
      <c r="H366" s="43">
        <f>VLOOKUP(D366,'Įkainiai '!$A$3:$B$10,2,FALSE)-G366</f>
        <v>21.270000000000003</v>
      </c>
      <c r="I366" s="43">
        <f>VLOOKUP(C366,'Įkainiai '!$E$3:$F$10,2,FALSE)-F366</f>
        <v>21.17</v>
      </c>
      <c r="J366" s="28">
        <f t="shared" si="10"/>
        <v>-0.10000000000000142</v>
      </c>
      <c r="K366" s="28" t="str">
        <f t="shared" si="11"/>
        <v>Rerate</v>
      </c>
      <c r="L366" s="28" t="str">
        <f>IFERROR(VLOOKUP(E366,'2 ataskaita'!$B$1:$E$64,3,FALSE),"-")</f>
        <v>CUSTOMER CARE</v>
      </c>
      <c r="M366" s="28">
        <f>IFERROR(VLOOKUP(E366,'2 ataskaita'!$B$1:$E$64,4,FALSE),"-")</f>
        <v>0</v>
      </c>
    </row>
    <row r="367" spans="1:13" x14ac:dyDescent="0.3">
      <c r="A367" s="55">
        <v>44014.643750000003</v>
      </c>
      <c r="B367">
        <v>5340432</v>
      </c>
      <c r="C367" s="32" t="s">
        <v>241</v>
      </c>
      <c r="D367" s="32" t="s">
        <v>246</v>
      </c>
      <c r="E367" s="44" t="s">
        <v>22</v>
      </c>
      <c r="F367" s="45">
        <v>12</v>
      </c>
      <c r="G367" s="45">
        <v>12.5</v>
      </c>
      <c r="H367" s="43">
        <f>VLOOKUP(D367,'Įkainiai '!$A$3:$B$10,2,FALSE)-G367</f>
        <v>18.77</v>
      </c>
      <c r="I367" s="43">
        <f>VLOOKUP(C367,'Įkainiai '!$E$3:$F$10,2,FALSE)-F367</f>
        <v>19.670000000000002</v>
      </c>
      <c r="J367" s="28">
        <f t="shared" si="10"/>
        <v>0.90000000000000213</v>
      </c>
      <c r="K367" s="32" t="str">
        <f t="shared" si="11"/>
        <v>Upsell</v>
      </c>
      <c r="L367" s="32" t="str">
        <f>IFERROR(VLOOKUP(E367,'2 ataskaita'!$B$1:$E$64,3,FALSE),"-")</f>
        <v>CUSTOMER CARE</v>
      </c>
      <c r="M367" s="32">
        <f>IFERROR(VLOOKUP(E367,'2 ataskaita'!$B$1:$E$64,4,FALSE),"-")</f>
        <v>0</v>
      </c>
    </row>
    <row r="368" spans="1:13" x14ac:dyDescent="0.3">
      <c r="A368" s="54">
        <v>44027.688888888886</v>
      </c>
      <c r="B368">
        <v>4547481</v>
      </c>
      <c r="C368" s="28" t="s">
        <v>243</v>
      </c>
      <c r="D368" s="28" t="s">
        <v>241</v>
      </c>
      <c r="E368" s="42" t="s">
        <v>23</v>
      </c>
      <c r="F368" s="43">
        <v>7.51</v>
      </c>
      <c r="G368" s="43">
        <v>8.5</v>
      </c>
      <c r="H368" s="43">
        <f>VLOOKUP(D368,'Įkainiai '!$A$3:$B$10,2,FALSE)-G368</f>
        <v>24.770000000000003</v>
      </c>
      <c r="I368" s="43">
        <f>VLOOKUP(C368,'Įkainiai '!$E$3:$F$10,2,FALSE)-F368</f>
        <v>8.16</v>
      </c>
      <c r="J368" s="28">
        <f t="shared" si="10"/>
        <v>-16.610000000000003</v>
      </c>
      <c r="K368" s="28" t="str">
        <f t="shared" si="11"/>
        <v>Rerate</v>
      </c>
      <c r="L368" s="28" t="str">
        <f>IFERROR(VLOOKUP(E368,'2 ataskaita'!$B$1:$E$64,3,FALSE),"-")</f>
        <v>CUSTOMER CARE</v>
      </c>
      <c r="M368" s="28">
        <f>IFERROR(VLOOKUP(E368,'2 ataskaita'!$B$1:$E$64,4,FALSE),"-")</f>
        <v>0</v>
      </c>
    </row>
    <row r="369" spans="1:13" x14ac:dyDescent="0.3">
      <c r="A369" s="55">
        <v>44013.873611111114</v>
      </c>
      <c r="B369">
        <v>45622234</v>
      </c>
      <c r="C369" s="32" t="s">
        <v>244</v>
      </c>
      <c r="D369" s="32" t="s">
        <v>240</v>
      </c>
      <c r="E369" s="44" t="s">
        <v>200</v>
      </c>
      <c r="F369" s="45">
        <v>12</v>
      </c>
      <c r="G369" s="45">
        <v>10.5</v>
      </c>
      <c r="H369" s="43">
        <f>VLOOKUP(D369,'Įkainiai '!$A$3:$B$10,2,FALSE)-G369</f>
        <v>14.77</v>
      </c>
      <c r="I369" s="43">
        <f>VLOOKUP(C369,'Įkainiai '!$E$3:$F$10,2,FALSE)-F369</f>
        <v>15.670000000000002</v>
      </c>
      <c r="J369" s="28">
        <f t="shared" si="10"/>
        <v>0.90000000000000213</v>
      </c>
      <c r="K369" s="32" t="str">
        <f t="shared" si="11"/>
        <v>Upsell</v>
      </c>
      <c r="L369" s="32" t="str">
        <f>IFERROR(VLOOKUP(E369,'2 ataskaita'!$B$1:$E$64,3,FALSE),"-")</f>
        <v>OUTLET</v>
      </c>
      <c r="M369" s="32" t="str">
        <f>IFERROR(VLOOKUP(E369,'2 ataskaita'!$B$1:$E$64,4,FALSE),"-")</f>
        <v>Šiaurės</v>
      </c>
    </row>
    <row r="370" spans="1:13" x14ac:dyDescent="0.3">
      <c r="A370" s="54">
        <v>44023.490277777775</v>
      </c>
      <c r="B370">
        <v>19993816</v>
      </c>
      <c r="C370" s="28" t="s">
        <v>243</v>
      </c>
      <c r="D370" s="28" t="s">
        <v>246</v>
      </c>
      <c r="E370" s="42" t="s">
        <v>210</v>
      </c>
      <c r="F370" s="43">
        <v>8.51</v>
      </c>
      <c r="G370" s="43">
        <v>12.5</v>
      </c>
      <c r="H370" s="43">
        <f>VLOOKUP(D370,'Įkainiai '!$A$3:$B$10,2,FALSE)-G370</f>
        <v>18.77</v>
      </c>
      <c r="I370" s="43">
        <f>VLOOKUP(C370,'Įkainiai '!$E$3:$F$10,2,FALSE)-F370</f>
        <v>7.16</v>
      </c>
      <c r="J370" s="28">
        <f t="shared" si="10"/>
        <v>-11.61</v>
      </c>
      <c r="K370" s="28" t="str">
        <f t="shared" si="11"/>
        <v>Rerate</v>
      </c>
      <c r="L370" s="28" t="str">
        <f>IFERROR(VLOOKUP(E370,'2 ataskaita'!$B$1:$E$64,3,FALSE),"-")</f>
        <v>OUTLET</v>
      </c>
      <c r="M370" s="28" t="str">
        <f>IFERROR(VLOOKUP(E370,'2 ataskaita'!$B$1:$E$64,4,FALSE),"-")</f>
        <v>Pietų</v>
      </c>
    </row>
    <row r="371" spans="1:13" x14ac:dyDescent="0.3">
      <c r="A371" s="55">
        <v>44033.476388888892</v>
      </c>
      <c r="B371">
        <v>40822142</v>
      </c>
      <c r="C371" s="32" t="s">
        <v>240</v>
      </c>
      <c r="D371" s="32" t="s">
        <v>245</v>
      </c>
      <c r="E371" s="44" t="s">
        <v>193</v>
      </c>
      <c r="F371" s="45">
        <v>10</v>
      </c>
      <c r="G371" s="45">
        <v>3.6</v>
      </c>
      <c r="H371" s="43">
        <f>VLOOKUP(D371,'Įkainiai '!$A$3:$B$10,2,FALSE)-G371</f>
        <v>10.67</v>
      </c>
      <c r="I371" s="43">
        <f>VLOOKUP(C371,'Įkainiai '!$E$3:$F$10,2,FALSE)-F371</f>
        <v>13.670000000000002</v>
      </c>
      <c r="J371" s="28">
        <f t="shared" si="10"/>
        <v>3.0000000000000018</v>
      </c>
      <c r="K371" s="32" t="str">
        <f t="shared" si="11"/>
        <v>Upsell</v>
      </c>
      <c r="L371" s="32" t="str">
        <f>IFERROR(VLOOKUP(E371,'2 ataskaita'!$B$1:$E$64,3,FALSE),"-")</f>
        <v>OUTLET</v>
      </c>
      <c r="M371" s="32" t="str">
        <f>IFERROR(VLOOKUP(E371,'2 ataskaita'!$B$1:$E$64,4,FALSE),"-")</f>
        <v>Vilnius</v>
      </c>
    </row>
    <row r="372" spans="1:13" x14ac:dyDescent="0.3">
      <c r="A372" s="54">
        <v>44013.728472222225</v>
      </c>
      <c r="B372">
        <v>4426932</v>
      </c>
      <c r="C372" s="28" t="s">
        <v>245</v>
      </c>
      <c r="D372" s="28" t="s">
        <v>242</v>
      </c>
      <c r="E372" s="42" t="s">
        <v>216</v>
      </c>
      <c r="F372" s="43">
        <v>3.6</v>
      </c>
      <c r="G372" s="43">
        <v>3.6</v>
      </c>
      <c r="H372" s="43">
        <f>VLOOKUP(D372,'Įkainiai '!$A$3:$B$10,2,FALSE)-G372</f>
        <v>17.669999999999998</v>
      </c>
      <c r="I372" s="43">
        <f>VLOOKUP(C372,'Įkainiai '!$E$3:$F$10,2,FALSE)-F372</f>
        <v>8.07</v>
      </c>
      <c r="J372" s="28">
        <f t="shared" si="10"/>
        <v>-9.5999999999999979</v>
      </c>
      <c r="K372" s="28" t="str">
        <f t="shared" si="11"/>
        <v>Rerate</v>
      </c>
      <c r="L372" s="28" t="str">
        <f>IFERROR(VLOOKUP(E372,'2 ataskaita'!$B$1:$E$64,3,FALSE),"-")</f>
        <v>OUTLET</v>
      </c>
      <c r="M372" s="28" t="str">
        <f>IFERROR(VLOOKUP(E372,'2 ataskaita'!$B$1:$E$64,4,FALSE),"-")</f>
        <v>Kaunas</v>
      </c>
    </row>
    <row r="373" spans="1:13" x14ac:dyDescent="0.3">
      <c r="A373" s="55">
        <v>44016.381944444445</v>
      </c>
      <c r="B373">
        <v>11281970</v>
      </c>
      <c r="C373" s="32" t="s">
        <v>240</v>
      </c>
      <c r="D373" s="32" t="s">
        <v>243</v>
      </c>
      <c r="E373" s="44" t="s">
        <v>22</v>
      </c>
      <c r="F373" s="45">
        <v>12</v>
      </c>
      <c r="G373" s="45">
        <v>7.5</v>
      </c>
      <c r="H373" s="43">
        <f>VLOOKUP(D373,'Įkainiai '!$A$3:$B$10,2,FALSE)-G373</f>
        <v>10.77</v>
      </c>
      <c r="I373" s="43">
        <f>VLOOKUP(C373,'Įkainiai '!$E$3:$F$10,2,FALSE)-F373</f>
        <v>11.670000000000002</v>
      </c>
      <c r="J373" s="28">
        <f t="shared" si="10"/>
        <v>0.90000000000000213</v>
      </c>
      <c r="K373" s="32" t="str">
        <f t="shared" si="11"/>
        <v>Upsell</v>
      </c>
      <c r="L373" s="32" t="str">
        <f>IFERROR(VLOOKUP(E373,'2 ataskaita'!$B$1:$E$64,3,FALSE),"-")</f>
        <v>CUSTOMER CARE</v>
      </c>
      <c r="M373" s="32">
        <f>IFERROR(VLOOKUP(E373,'2 ataskaita'!$B$1:$E$64,4,FALSE),"-")</f>
        <v>0</v>
      </c>
    </row>
    <row r="374" spans="1:13" x14ac:dyDescent="0.3">
      <c r="A374" s="54">
        <v>44015.662499999999</v>
      </c>
      <c r="B374">
        <v>11281970</v>
      </c>
      <c r="C374" s="28" t="s">
        <v>243</v>
      </c>
      <c r="D374" s="28" t="s">
        <v>245</v>
      </c>
      <c r="E374" s="42" t="s">
        <v>14</v>
      </c>
      <c r="F374" s="43">
        <v>12</v>
      </c>
      <c r="G374" s="43">
        <v>7.5</v>
      </c>
      <c r="H374" s="43">
        <f>VLOOKUP(D374,'Įkainiai '!$A$3:$B$10,2,FALSE)-G374</f>
        <v>6.77</v>
      </c>
      <c r="I374" s="43">
        <f>VLOOKUP(C374,'Įkainiai '!$E$3:$F$10,2,FALSE)-F374</f>
        <v>3.67</v>
      </c>
      <c r="J374" s="28">
        <f t="shared" si="10"/>
        <v>-3.0999999999999996</v>
      </c>
      <c r="K374" s="28" t="str">
        <f t="shared" si="11"/>
        <v>Rerate</v>
      </c>
      <c r="L374" s="28" t="str">
        <f>IFERROR(VLOOKUP(E374,'2 ataskaita'!$B$1:$E$64,3,FALSE),"-")</f>
        <v>CUSTOMER CARE</v>
      </c>
      <c r="M374" s="28">
        <f>IFERROR(VLOOKUP(E374,'2 ataskaita'!$B$1:$E$64,4,FALSE),"-")</f>
        <v>0</v>
      </c>
    </row>
    <row r="375" spans="1:13" x14ac:dyDescent="0.3">
      <c r="A375" s="55">
        <v>44039.705555555556</v>
      </c>
      <c r="B375">
        <v>7021012</v>
      </c>
      <c r="C375" s="32" t="s">
        <v>245</v>
      </c>
      <c r="D375" s="32" t="s">
        <v>245</v>
      </c>
      <c r="E375" s="44" t="s">
        <v>192</v>
      </c>
      <c r="F375" s="45">
        <v>7.6</v>
      </c>
      <c r="G375" s="45">
        <v>3.6</v>
      </c>
      <c r="H375" s="43">
        <f>VLOOKUP(D375,'Įkainiai '!$A$3:$B$10,2,FALSE)-G375</f>
        <v>10.67</v>
      </c>
      <c r="I375" s="43">
        <f>VLOOKUP(C375,'Įkainiai '!$E$3:$F$10,2,FALSE)-F375</f>
        <v>4.07</v>
      </c>
      <c r="J375" s="28">
        <f t="shared" si="10"/>
        <v>-6.6</v>
      </c>
      <c r="K375" s="32" t="str">
        <f t="shared" si="11"/>
        <v>Rerate</v>
      </c>
      <c r="L375" s="32" t="str">
        <f>IFERROR(VLOOKUP(E375,'2 ataskaita'!$B$1:$E$64,3,FALSE),"-")</f>
        <v>OUTLET</v>
      </c>
      <c r="M375" s="32" t="str">
        <f>IFERROR(VLOOKUP(E375,'2 ataskaita'!$B$1:$E$64,4,FALSE),"-")</f>
        <v>Vakarų</v>
      </c>
    </row>
    <row r="376" spans="1:13" x14ac:dyDescent="0.3">
      <c r="A376" s="54">
        <v>44042</v>
      </c>
      <c r="B376">
        <v>17939433</v>
      </c>
      <c r="C376" s="28" t="s">
        <v>243</v>
      </c>
      <c r="D376" s="28" t="s">
        <v>243</v>
      </c>
      <c r="E376" s="42" t="s">
        <v>223</v>
      </c>
      <c r="F376" s="43">
        <v>7.6</v>
      </c>
      <c r="G376" s="43">
        <v>0</v>
      </c>
      <c r="H376" s="43">
        <f>VLOOKUP(D376,'Įkainiai '!$A$3:$B$10,2,FALSE)-G376</f>
        <v>18.27</v>
      </c>
      <c r="I376" s="43">
        <f>VLOOKUP(C376,'Įkainiai '!$E$3:$F$10,2,FALSE)-F376</f>
        <v>8.07</v>
      </c>
      <c r="J376" s="28">
        <f t="shared" si="10"/>
        <v>-10.199999999999999</v>
      </c>
      <c r="K376" s="28" t="str">
        <f t="shared" si="11"/>
        <v>Rerate</v>
      </c>
      <c r="L376" s="28" t="str">
        <f>IFERROR(VLOOKUP(E376,'2 ataskaita'!$B$1:$E$64,3,FALSE),"-")</f>
        <v>OUTLET</v>
      </c>
      <c r="M376" s="28" t="str">
        <f>IFERROR(VLOOKUP(E376,'2 ataskaita'!$B$1:$E$64,4,FALSE),"-")</f>
        <v>Kaunas</v>
      </c>
    </row>
    <row r="377" spans="1:13" x14ac:dyDescent="0.3">
      <c r="A377" s="55">
        <v>44040.359722222223</v>
      </c>
      <c r="B377">
        <v>12490925</v>
      </c>
      <c r="C377" s="32" t="s">
        <v>245</v>
      </c>
      <c r="D377" s="32" t="s">
        <v>243</v>
      </c>
      <c r="E377" s="44" t="s">
        <v>22</v>
      </c>
      <c r="F377" s="45">
        <v>8.5</v>
      </c>
      <c r="G377" s="45">
        <v>7.6</v>
      </c>
      <c r="H377" s="43">
        <f>VLOOKUP(D377,'Įkainiai '!$A$3:$B$10,2,FALSE)-G377</f>
        <v>10.67</v>
      </c>
      <c r="I377" s="43">
        <f>VLOOKUP(C377,'Įkainiai '!$E$3:$F$10,2,FALSE)-F377</f>
        <v>3.17</v>
      </c>
      <c r="J377" s="28">
        <f t="shared" si="10"/>
        <v>-7.5</v>
      </c>
      <c r="K377" s="32" t="str">
        <f t="shared" si="11"/>
        <v>Rerate</v>
      </c>
      <c r="L377" s="32" t="str">
        <f>IFERROR(VLOOKUP(E377,'2 ataskaita'!$B$1:$E$64,3,FALSE),"-")</f>
        <v>CUSTOMER CARE</v>
      </c>
      <c r="M377" s="32">
        <f>IFERROR(VLOOKUP(E377,'2 ataskaita'!$B$1:$E$64,4,FALSE),"-")</f>
        <v>0</v>
      </c>
    </row>
    <row r="378" spans="1:13" x14ac:dyDescent="0.3">
      <c r="A378" s="54">
        <v>44042</v>
      </c>
      <c r="B378">
        <v>14853904</v>
      </c>
      <c r="C378" s="28" t="s">
        <v>245</v>
      </c>
      <c r="D378" s="28" t="s">
        <v>245</v>
      </c>
      <c r="E378" s="42" t="s">
        <v>43</v>
      </c>
      <c r="F378" s="43">
        <v>7.6</v>
      </c>
      <c r="G378" s="43">
        <v>0</v>
      </c>
      <c r="H378" s="43">
        <f>VLOOKUP(D378,'Įkainiai '!$A$3:$B$10,2,FALSE)-G378</f>
        <v>14.27</v>
      </c>
      <c r="I378" s="43">
        <f>VLOOKUP(C378,'Įkainiai '!$E$3:$F$10,2,FALSE)-F378</f>
        <v>4.07</v>
      </c>
      <c r="J378" s="28">
        <f t="shared" si="10"/>
        <v>-10.199999999999999</v>
      </c>
      <c r="K378" s="28" t="str">
        <f t="shared" si="11"/>
        <v>Rerate</v>
      </c>
      <c r="L378" s="28" t="str">
        <f>IFERROR(VLOOKUP(E378,'2 ataskaita'!$B$1:$E$64,3,FALSE),"-")</f>
        <v>CUSTOMER CARE</v>
      </c>
      <c r="M378" s="28">
        <f>IFERROR(VLOOKUP(E378,'2 ataskaita'!$B$1:$E$64,4,FALSE),"-")</f>
        <v>0</v>
      </c>
    </row>
    <row r="379" spans="1:13" x14ac:dyDescent="0.3">
      <c r="A379" s="55">
        <v>44023.448611111111</v>
      </c>
      <c r="B379">
        <v>30686998</v>
      </c>
      <c r="C379" s="32" t="s">
        <v>241</v>
      </c>
      <c r="D379" s="32" t="s">
        <v>242</v>
      </c>
      <c r="E379" s="44" t="s">
        <v>220</v>
      </c>
      <c r="F379" s="45">
        <v>11</v>
      </c>
      <c r="G379" s="45" t="s">
        <v>9</v>
      </c>
      <c r="H379" s="43">
        <f>VLOOKUP(D379,'Įkainiai '!$A$3:$B$10,2,FALSE)-G379</f>
        <v>10.27</v>
      </c>
      <c r="I379" s="43">
        <f>VLOOKUP(C379,'Įkainiai '!$E$3:$F$10,2,FALSE)-F379</f>
        <v>20.67</v>
      </c>
      <c r="J379" s="28">
        <f t="shared" si="10"/>
        <v>10.400000000000002</v>
      </c>
      <c r="K379" s="32" t="str">
        <f t="shared" si="11"/>
        <v>Upsell</v>
      </c>
      <c r="L379" s="32" t="str">
        <f>IFERROR(VLOOKUP(E379,'2 ataskaita'!$B$1:$E$64,3,FALSE),"-")</f>
        <v>OUTLET</v>
      </c>
      <c r="M379" s="32" t="str">
        <f>IFERROR(VLOOKUP(E379,'2 ataskaita'!$B$1:$E$64,4,FALSE),"-")</f>
        <v>Vakarų</v>
      </c>
    </row>
    <row r="380" spans="1:13" x14ac:dyDescent="0.3">
      <c r="A380" s="54">
        <v>44027.383333333331</v>
      </c>
      <c r="B380">
        <v>16468579</v>
      </c>
      <c r="C380" s="28" t="s">
        <v>243</v>
      </c>
      <c r="D380" s="28" t="s">
        <v>246</v>
      </c>
      <c r="E380" s="42" t="s">
        <v>6</v>
      </c>
      <c r="F380" s="43">
        <v>6.5</v>
      </c>
      <c r="G380" s="43">
        <v>12.5</v>
      </c>
      <c r="H380" s="43">
        <f>VLOOKUP(D380,'Įkainiai '!$A$3:$B$10,2,FALSE)-G380</f>
        <v>18.77</v>
      </c>
      <c r="I380" s="43">
        <f>VLOOKUP(C380,'Įkainiai '!$E$3:$F$10,2,FALSE)-F380</f>
        <v>9.17</v>
      </c>
      <c r="J380" s="28">
        <f t="shared" si="10"/>
        <v>-9.6</v>
      </c>
      <c r="K380" s="28" t="str">
        <f t="shared" si="11"/>
        <v>Rerate</v>
      </c>
      <c r="L380" s="28" t="str">
        <f>IFERROR(VLOOKUP(E380,'2 ataskaita'!$B$1:$E$64,3,FALSE),"-")</f>
        <v>TELEMARKETING</v>
      </c>
      <c r="M380" s="28">
        <f>IFERROR(VLOOKUP(E380,'2 ataskaita'!$B$1:$E$64,4,FALSE),"-")</f>
        <v>0</v>
      </c>
    </row>
    <row r="381" spans="1:13" x14ac:dyDescent="0.3">
      <c r="A381" s="55">
        <v>44042</v>
      </c>
      <c r="B381">
        <v>9602975</v>
      </c>
      <c r="C381" s="32" t="s">
        <v>245</v>
      </c>
      <c r="D381" s="32" t="s">
        <v>245</v>
      </c>
      <c r="E381" s="44" t="s">
        <v>4</v>
      </c>
      <c r="F381" s="45">
        <v>7.6</v>
      </c>
      <c r="G381" s="45">
        <v>0</v>
      </c>
      <c r="H381" s="43">
        <f>VLOOKUP(D381,'Įkainiai '!$A$3:$B$10,2,FALSE)-G381</f>
        <v>14.27</v>
      </c>
      <c r="I381" s="43">
        <f>VLOOKUP(C381,'Įkainiai '!$E$3:$F$10,2,FALSE)-F381</f>
        <v>4.07</v>
      </c>
      <c r="J381" s="28">
        <f t="shared" si="10"/>
        <v>-10.199999999999999</v>
      </c>
      <c r="K381" s="32" t="str">
        <f t="shared" si="11"/>
        <v>Rerate</v>
      </c>
      <c r="L381" s="32" t="str">
        <f>IFERROR(VLOOKUP(E381,'2 ataskaita'!$B$1:$E$64,3,FALSE),"-")</f>
        <v>-</v>
      </c>
      <c r="M381" s="32" t="str">
        <f>IFERROR(VLOOKUP(E381,'2 ataskaita'!$B$1:$E$64,4,FALSE),"-")</f>
        <v>-</v>
      </c>
    </row>
    <row r="382" spans="1:13" x14ac:dyDescent="0.3">
      <c r="A382" s="54">
        <v>44042</v>
      </c>
      <c r="B382">
        <v>39823734</v>
      </c>
      <c r="C382" s="28" t="s">
        <v>242</v>
      </c>
      <c r="D382" s="28" t="s">
        <v>242</v>
      </c>
      <c r="E382" s="42" t="s">
        <v>231</v>
      </c>
      <c r="F382" s="43">
        <v>10.5</v>
      </c>
      <c r="G382" s="43">
        <v>1.65</v>
      </c>
      <c r="H382" s="43">
        <f>VLOOKUP(D382,'Įkainiai '!$A$3:$B$10,2,FALSE)-G382</f>
        <v>19.62</v>
      </c>
      <c r="I382" s="43">
        <f>VLOOKUP(C382,'Įkainiai '!$E$3:$F$10,2,FALSE)-F382</f>
        <v>9.1700000000000017</v>
      </c>
      <c r="J382" s="28">
        <f t="shared" si="10"/>
        <v>-10.45</v>
      </c>
      <c r="K382" s="28" t="str">
        <f t="shared" si="11"/>
        <v>Rerate</v>
      </c>
      <c r="L382" s="28" t="str">
        <f>IFERROR(VLOOKUP(E382,'2 ataskaita'!$B$1:$E$64,3,FALSE),"-")</f>
        <v>OUTLET</v>
      </c>
      <c r="M382" s="28" t="str">
        <f>IFERROR(VLOOKUP(E382,'2 ataskaita'!$B$1:$E$64,4,FALSE),"-")</f>
        <v>Pietų</v>
      </c>
    </row>
    <row r="383" spans="1:13" x14ac:dyDescent="0.3">
      <c r="A383" s="55">
        <v>44017.583333333336</v>
      </c>
      <c r="B383">
        <v>25210606</v>
      </c>
      <c r="C383" s="32" t="s">
        <v>245</v>
      </c>
      <c r="D383" s="32" t="s">
        <v>245</v>
      </c>
      <c r="E383" s="44" t="s">
        <v>14</v>
      </c>
      <c r="F383" s="45">
        <v>7.6</v>
      </c>
      <c r="G383" s="45">
        <v>5.51</v>
      </c>
      <c r="H383" s="43">
        <f>VLOOKUP(D383,'Įkainiai '!$A$3:$B$10,2,FALSE)-G383</f>
        <v>8.76</v>
      </c>
      <c r="I383" s="43">
        <f>VLOOKUP(C383,'Įkainiai '!$E$3:$F$10,2,FALSE)-F383</f>
        <v>4.07</v>
      </c>
      <c r="J383" s="28">
        <f t="shared" si="10"/>
        <v>-4.6899999999999995</v>
      </c>
      <c r="K383" s="32" t="str">
        <f t="shared" si="11"/>
        <v>Rerate</v>
      </c>
      <c r="L383" s="32" t="str">
        <f>IFERROR(VLOOKUP(E383,'2 ataskaita'!$B$1:$E$64,3,FALSE),"-")</f>
        <v>CUSTOMER CARE</v>
      </c>
      <c r="M383" s="32">
        <f>IFERROR(VLOOKUP(E383,'2 ataskaita'!$B$1:$E$64,4,FALSE),"-")</f>
        <v>0</v>
      </c>
    </row>
    <row r="384" spans="1:13" x14ac:dyDescent="0.3">
      <c r="A384" s="54">
        <v>44042</v>
      </c>
      <c r="B384">
        <v>20455360</v>
      </c>
      <c r="C384" s="28" t="s">
        <v>245</v>
      </c>
      <c r="D384" s="28" t="s">
        <v>245</v>
      </c>
      <c r="E384" s="42" t="s">
        <v>202</v>
      </c>
      <c r="F384" s="43">
        <v>7.5</v>
      </c>
      <c r="G384" s="43">
        <v>0</v>
      </c>
      <c r="H384" s="43">
        <f>VLOOKUP(D384,'Įkainiai '!$A$3:$B$10,2,FALSE)-G384</f>
        <v>14.27</v>
      </c>
      <c r="I384" s="43">
        <f>VLOOKUP(C384,'Įkainiai '!$E$3:$F$10,2,FALSE)-F384</f>
        <v>4.17</v>
      </c>
      <c r="J384" s="28">
        <f t="shared" si="10"/>
        <v>-10.1</v>
      </c>
      <c r="K384" s="28" t="str">
        <f t="shared" si="11"/>
        <v>Rerate</v>
      </c>
      <c r="L384" s="28" t="str">
        <f>IFERROR(VLOOKUP(E384,'2 ataskaita'!$B$1:$E$64,3,FALSE),"-")</f>
        <v>OUTLET</v>
      </c>
      <c r="M384" s="28" t="str">
        <f>IFERROR(VLOOKUP(E384,'2 ataskaita'!$B$1:$E$64,4,FALSE),"-")</f>
        <v>Šiaurės</v>
      </c>
    </row>
    <row r="385" spans="1:13" x14ac:dyDescent="0.3">
      <c r="A385" s="55">
        <v>44029.578472222223</v>
      </c>
      <c r="B385">
        <v>36496527</v>
      </c>
      <c r="C385" s="32" t="s">
        <v>245</v>
      </c>
      <c r="D385" s="32" t="s">
        <v>241</v>
      </c>
      <c r="E385" s="44" t="s">
        <v>201</v>
      </c>
      <c r="F385" s="45">
        <v>3.6</v>
      </c>
      <c r="G385" s="45" t="s">
        <v>41</v>
      </c>
      <c r="H385" s="43">
        <f>VLOOKUP(D385,'Įkainiai '!$A$3:$B$10,2,FALSE)-G385</f>
        <v>26.270000000000003</v>
      </c>
      <c r="I385" s="43">
        <f>VLOOKUP(C385,'Įkainiai '!$E$3:$F$10,2,FALSE)-F385</f>
        <v>8.07</v>
      </c>
      <c r="J385" s="28">
        <f t="shared" si="10"/>
        <v>-18.200000000000003</v>
      </c>
      <c r="K385" s="32" t="str">
        <f t="shared" si="11"/>
        <v>Rerate</v>
      </c>
      <c r="L385" s="32" t="str">
        <f>IFERROR(VLOOKUP(E385,'2 ataskaita'!$B$1:$E$64,3,FALSE),"-")</f>
        <v>OUTLET</v>
      </c>
      <c r="M385" s="32" t="str">
        <f>IFERROR(VLOOKUP(E385,'2 ataskaita'!$B$1:$E$64,4,FALSE),"-")</f>
        <v>Vilnius</v>
      </c>
    </row>
    <row r="386" spans="1:13" x14ac:dyDescent="0.3">
      <c r="A386" s="54">
        <v>44018.620833333334</v>
      </c>
      <c r="B386">
        <v>45743170</v>
      </c>
      <c r="C386" s="28" t="s">
        <v>241</v>
      </c>
      <c r="D386" s="28" t="s">
        <v>245</v>
      </c>
      <c r="E386" s="42" t="s">
        <v>22</v>
      </c>
      <c r="F386" s="43">
        <v>12</v>
      </c>
      <c r="G386" s="43">
        <v>3.6</v>
      </c>
      <c r="H386" s="43">
        <f>VLOOKUP(D386,'Įkainiai '!$A$3:$B$10,2,FALSE)-G386</f>
        <v>10.67</v>
      </c>
      <c r="I386" s="43">
        <f>VLOOKUP(C386,'Įkainiai '!$E$3:$F$10,2,FALSE)-F386</f>
        <v>19.670000000000002</v>
      </c>
      <c r="J386" s="28">
        <f t="shared" si="10"/>
        <v>9.0000000000000018</v>
      </c>
      <c r="K386" s="28" t="str">
        <f t="shared" si="11"/>
        <v>Upsell</v>
      </c>
      <c r="L386" s="28" t="str">
        <f>IFERROR(VLOOKUP(E386,'2 ataskaita'!$B$1:$E$64,3,FALSE),"-")</f>
        <v>CUSTOMER CARE</v>
      </c>
      <c r="M386" s="28">
        <f>IFERROR(VLOOKUP(E386,'2 ataskaita'!$B$1:$E$64,4,FALSE),"-")</f>
        <v>0</v>
      </c>
    </row>
    <row r="387" spans="1:13" x14ac:dyDescent="0.3">
      <c r="A387" s="55">
        <v>44042</v>
      </c>
      <c r="B387">
        <v>12797270</v>
      </c>
      <c r="C387" s="32" t="s">
        <v>242</v>
      </c>
      <c r="D387" s="32" t="s">
        <v>242</v>
      </c>
      <c r="E387" s="44" t="s">
        <v>6</v>
      </c>
      <c r="F387" s="45">
        <v>10.5</v>
      </c>
      <c r="G387" s="45" t="s">
        <v>18</v>
      </c>
      <c r="H387" s="43">
        <f>VLOOKUP(D387,'Įkainiai '!$A$3:$B$10,2,FALSE)-G387</f>
        <v>15.27</v>
      </c>
      <c r="I387" s="43">
        <f>VLOOKUP(C387,'Įkainiai '!$E$3:$F$10,2,FALSE)-F387</f>
        <v>9.1700000000000017</v>
      </c>
      <c r="J387" s="28">
        <f t="shared" ref="J387:J450" si="12">I387-H387</f>
        <v>-6.0999999999999979</v>
      </c>
      <c r="K387" s="32" t="str">
        <f t="shared" ref="K387:K450" si="13">IF(J387&gt;0,"Upsell",IF(J387&lt;0,"Rerate","Kaina nepakito"))</f>
        <v>Rerate</v>
      </c>
      <c r="L387" s="32" t="str">
        <f>IFERROR(VLOOKUP(E387,'2 ataskaita'!$B$1:$E$64,3,FALSE),"-")</f>
        <v>TELEMARKETING</v>
      </c>
      <c r="M387" s="32">
        <f>IFERROR(VLOOKUP(E387,'2 ataskaita'!$B$1:$E$64,4,FALSE),"-")</f>
        <v>0</v>
      </c>
    </row>
    <row r="388" spans="1:13" x14ac:dyDescent="0.3">
      <c r="A388" s="54">
        <v>44042</v>
      </c>
      <c r="B388">
        <v>20790544</v>
      </c>
      <c r="C388" s="28" t="s">
        <v>243</v>
      </c>
      <c r="D388" s="28" t="s">
        <v>243</v>
      </c>
      <c r="E388" s="42" t="s">
        <v>43</v>
      </c>
      <c r="F388" s="43">
        <v>7.6</v>
      </c>
      <c r="G388" s="43">
        <v>0</v>
      </c>
      <c r="H388" s="43">
        <f>VLOOKUP(D388,'Įkainiai '!$A$3:$B$10,2,FALSE)-G388</f>
        <v>18.27</v>
      </c>
      <c r="I388" s="43">
        <f>VLOOKUP(C388,'Įkainiai '!$E$3:$F$10,2,FALSE)-F388</f>
        <v>8.07</v>
      </c>
      <c r="J388" s="28">
        <f t="shared" si="12"/>
        <v>-10.199999999999999</v>
      </c>
      <c r="K388" s="28" t="str">
        <f t="shared" si="13"/>
        <v>Rerate</v>
      </c>
      <c r="L388" s="28" t="str">
        <f>IFERROR(VLOOKUP(E388,'2 ataskaita'!$B$1:$E$64,3,FALSE),"-")</f>
        <v>CUSTOMER CARE</v>
      </c>
      <c r="M388" s="28">
        <f>IFERROR(VLOOKUP(E388,'2 ataskaita'!$B$1:$E$64,4,FALSE),"-")</f>
        <v>0</v>
      </c>
    </row>
    <row r="389" spans="1:13" x14ac:dyDescent="0.3">
      <c r="A389" s="55">
        <v>44032.776388888888</v>
      </c>
      <c r="B389">
        <v>45494686</v>
      </c>
      <c r="C389" s="32" t="s">
        <v>242</v>
      </c>
      <c r="D389" s="32" t="s">
        <v>244</v>
      </c>
      <c r="E389" s="44" t="s">
        <v>35</v>
      </c>
      <c r="F389" s="45">
        <v>11</v>
      </c>
      <c r="G389" s="45">
        <v>13.5</v>
      </c>
      <c r="H389" s="43">
        <f>VLOOKUP(D389,'Įkainiai '!$A$3:$B$10,2,FALSE)-G389</f>
        <v>17.77</v>
      </c>
      <c r="I389" s="43">
        <f>VLOOKUP(C389,'Įkainiai '!$E$3:$F$10,2,FALSE)-F389</f>
        <v>8.6700000000000017</v>
      </c>
      <c r="J389" s="28">
        <f t="shared" si="12"/>
        <v>-9.0999999999999979</v>
      </c>
      <c r="K389" s="32" t="str">
        <f t="shared" si="13"/>
        <v>Rerate</v>
      </c>
      <c r="L389" s="32" t="str">
        <f>IFERROR(VLOOKUP(E389,'2 ataskaita'!$B$1:$E$64,3,FALSE),"-")</f>
        <v>CUSTOMER CARE</v>
      </c>
      <c r="M389" s="32">
        <f>IFERROR(VLOOKUP(E389,'2 ataskaita'!$B$1:$E$64,4,FALSE),"-")</f>
        <v>0</v>
      </c>
    </row>
    <row r="390" spans="1:13" x14ac:dyDescent="0.3">
      <c r="A390" s="54">
        <v>44042</v>
      </c>
      <c r="B390">
        <v>18887527</v>
      </c>
      <c r="C390" s="28" t="s">
        <v>241</v>
      </c>
      <c r="D390" s="28" t="s">
        <v>241</v>
      </c>
      <c r="E390" s="42" t="s">
        <v>35</v>
      </c>
      <c r="F390" s="43">
        <v>3.6</v>
      </c>
      <c r="G390" s="43">
        <v>2.5</v>
      </c>
      <c r="H390" s="43">
        <f>VLOOKUP(D390,'Įkainiai '!$A$3:$B$10,2,FALSE)-G390</f>
        <v>30.770000000000003</v>
      </c>
      <c r="I390" s="43">
        <f>VLOOKUP(C390,'Įkainiai '!$E$3:$F$10,2,FALSE)-F390</f>
        <v>28.07</v>
      </c>
      <c r="J390" s="28">
        <f t="shared" si="12"/>
        <v>-2.7000000000000028</v>
      </c>
      <c r="K390" s="28" t="str">
        <f t="shared" si="13"/>
        <v>Rerate</v>
      </c>
      <c r="L390" s="28" t="str">
        <f>IFERROR(VLOOKUP(E390,'2 ataskaita'!$B$1:$E$64,3,FALSE),"-")</f>
        <v>CUSTOMER CARE</v>
      </c>
      <c r="M390" s="28">
        <f>IFERROR(VLOOKUP(E390,'2 ataskaita'!$B$1:$E$64,4,FALSE),"-")</f>
        <v>0</v>
      </c>
    </row>
    <row r="391" spans="1:13" x14ac:dyDescent="0.3">
      <c r="A391" s="55">
        <v>44032.445833333331</v>
      </c>
      <c r="B391">
        <v>40797185</v>
      </c>
      <c r="C391" s="32" t="s">
        <v>243</v>
      </c>
      <c r="D391" s="32" t="s">
        <v>245</v>
      </c>
      <c r="E391" s="44" t="s">
        <v>231</v>
      </c>
      <c r="F391" s="45">
        <v>8.51</v>
      </c>
      <c r="G391" s="45">
        <v>7.01</v>
      </c>
      <c r="H391" s="43">
        <f>VLOOKUP(D391,'Įkainiai '!$A$3:$B$10,2,FALSE)-G391</f>
        <v>7.26</v>
      </c>
      <c r="I391" s="43">
        <f>VLOOKUP(C391,'Įkainiai '!$E$3:$F$10,2,FALSE)-F391</f>
        <v>7.16</v>
      </c>
      <c r="J391" s="28">
        <f t="shared" si="12"/>
        <v>-9.9999999999999645E-2</v>
      </c>
      <c r="K391" s="32" t="str">
        <f t="shared" si="13"/>
        <v>Rerate</v>
      </c>
      <c r="L391" s="32" t="str">
        <f>IFERROR(VLOOKUP(E391,'2 ataskaita'!$B$1:$E$64,3,FALSE),"-")</f>
        <v>OUTLET</v>
      </c>
      <c r="M391" s="32" t="str">
        <f>IFERROR(VLOOKUP(E391,'2 ataskaita'!$B$1:$E$64,4,FALSE),"-")</f>
        <v>Pietų</v>
      </c>
    </row>
    <row r="392" spans="1:13" x14ac:dyDescent="0.3">
      <c r="A392" s="54">
        <v>44028.586111111108</v>
      </c>
      <c r="B392">
        <v>45901231</v>
      </c>
      <c r="C392" s="28" t="s">
        <v>245</v>
      </c>
      <c r="D392" s="28" t="s">
        <v>245</v>
      </c>
      <c r="E392" s="42" t="s">
        <v>85</v>
      </c>
      <c r="F392" s="43">
        <v>7.6</v>
      </c>
      <c r="G392" s="43">
        <v>5.51</v>
      </c>
      <c r="H392" s="43">
        <f>VLOOKUP(D392,'Įkainiai '!$A$3:$B$10,2,FALSE)-G392</f>
        <v>8.76</v>
      </c>
      <c r="I392" s="43">
        <f>VLOOKUP(C392,'Įkainiai '!$E$3:$F$10,2,FALSE)-F392</f>
        <v>4.07</v>
      </c>
      <c r="J392" s="28">
        <f t="shared" si="12"/>
        <v>-4.6899999999999995</v>
      </c>
      <c r="K392" s="28" t="str">
        <f t="shared" si="13"/>
        <v>Rerate</v>
      </c>
      <c r="L392" s="28" t="str">
        <f>IFERROR(VLOOKUP(E392,'2 ataskaita'!$B$1:$E$64,3,FALSE),"-")</f>
        <v>OTHER</v>
      </c>
      <c r="M392" s="28">
        <f>IFERROR(VLOOKUP(E392,'2 ataskaita'!$B$1:$E$64,4,FALSE),"-")</f>
        <v>0</v>
      </c>
    </row>
    <row r="393" spans="1:13" x14ac:dyDescent="0.3">
      <c r="A393" s="55">
        <v>44042</v>
      </c>
      <c r="B393">
        <v>12819928</v>
      </c>
      <c r="C393" s="32" t="s">
        <v>244</v>
      </c>
      <c r="D393" s="32" t="s">
        <v>244</v>
      </c>
      <c r="E393" s="44" t="s">
        <v>8</v>
      </c>
      <c r="F393" s="45">
        <v>13.5</v>
      </c>
      <c r="G393" s="45">
        <v>11.5</v>
      </c>
      <c r="H393" s="43">
        <f>VLOOKUP(D393,'Įkainiai '!$A$3:$B$10,2,FALSE)-G393</f>
        <v>19.77</v>
      </c>
      <c r="I393" s="43">
        <f>VLOOKUP(C393,'Įkainiai '!$E$3:$F$10,2,FALSE)-F393</f>
        <v>14.170000000000002</v>
      </c>
      <c r="J393" s="28">
        <f t="shared" si="12"/>
        <v>-5.5999999999999979</v>
      </c>
      <c r="K393" s="32" t="str">
        <f t="shared" si="13"/>
        <v>Rerate</v>
      </c>
      <c r="L393" s="32" t="str">
        <f>IFERROR(VLOOKUP(E393,'2 ataskaita'!$B$1:$E$64,3,FALSE),"-")</f>
        <v>TELEMARKETING</v>
      </c>
      <c r="M393" s="32">
        <f>IFERROR(VLOOKUP(E393,'2 ataskaita'!$B$1:$E$64,4,FALSE),"-")</f>
        <v>0</v>
      </c>
    </row>
    <row r="394" spans="1:13" x14ac:dyDescent="0.3">
      <c r="A394" s="54">
        <v>44014.657638888886</v>
      </c>
      <c r="B394">
        <v>45810732</v>
      </c>
      <c r="C394" s="28" t="s">
        <v>243</v>
      </c>
      <c r="D394" s="28" t="s">
        <v>245</v>
      </c>
      <c r="E394" s="42" t="s">
        <v>220</v>
      </c>
      <c r="F394" s="43">
        <v>9.01</v>
      </c>
      <c r="G394" s="43">
        <v>3.6</v>
      </c>
      <c r="H394" s="43">
        <f>VLOOKUP(D394,'Įkainiai '!$A$3:$B$10,2,FALSE)-G394</f>
        <v>10.67</v>
      </c>
      <c r="I394" s="43">
        <f>VLOOKUP(C394,'Įkainiai '!$E$3:$F$10,2,FALSE)-F394</f>
        <v>6.66</v>
      </c>
      <c r="J394" s="28">
        <f t="shared" si="12"/>
        <v>-4.01</v>
      </c>
      <c r="K394" s="28" t="str">
        <f t="shared" si="13"/>
        <v>Rerate</v>
      </c>
      <c r="L394" s="28" t="str">
        <f>IFERROR(VLOOKUP(E394,'2 ataskaita'!$B$1:$E$64,3,FALSE),"-")</f>
        <v>OUTLET</v>
      </c>
      <c r="M394" s="28" t="str">
        <f>IFERROR(VLOOKUP(E394,'2 ataskaita'!$B$1:$E$64,4,FALSE),"-")</f>
        <v>Vakarų</v>
      </c>
    </row>
    <row r="395" spans="1:13" x14ac:dyDescent="0.3">
      <c r="A395" s="55">
        <v>44042</v>
      </c>
      <c r="B395">
        <v>13115594</v>
      </c>
      <c r="C395" s="32" t="s">
        <v>243</v>
      </c>
      <c r="D395" s="32" t="s">
        <v>243</v>
      </c>
      <c r="E395" s="44" t="s">
        <v>216</v>
      </c>
      <c r="F395" s="45">
        <v>7.6</v>
      </c>
      <c r="G395" s="45">
        <v>0</v>
      </c>
      <c r="H395" s="43">
        <f>VLOOKUP(D395,'Įkainiai '!$A$3:$B$10,2,FALSE)-G395</f>
        <v>18.27</v>
      </c>
      <c r="I395" s="43">
        <f>VLOOKUP(C395,'Įkainiai '!$E$3:$F$10,2,FALSE)-F395</f>
        <v>8.07</v>
      </c>
      <c r="J395" s="28">
        <f t="shared" si="12"/>
        <v>-10.199999999999999</v>
      </c>
      <c r="K395" s="32" t="str">
        <f t="shared" si="13"/>
        <v>Rerate</v>
      </c>
      <c r="L395" s="32" t="str">
        <f>IFERROR(VLOOKUP(E395,'2 ataskaita'!$B$1:$E$64,3,FALSE),"-")</f>
        <v>OUTLET</v>
      </c>
      <c r="M395" s="32" t="str">
        <f>IFERROR(VLOOKUP(E395,'2 ataskaita'!$B$1:$E$64,4,FALSE),"-")</f>
        <v>Kaunas</v>
      </c>
    </row>
    <row r="396" spans="1:13" x14ac:dyDescent="0.3">
      <c r="A396" s="54">
        <v>44019.42291666667</v>
      </c>
      <c r="B396">
        <v>18220594</v>
      </c>
      <c r="C396" s="28" t="s">
        <v>241</v>
      </c>
      <c r="D396" s="28" t="s">
        <v>246</v>
      </c>
      <c r="E396" s="42" t="s">
        <v>218</v>
      </c>
      <c r="F396" s="43">
        <v>11</v>
      </c>
      <c r="G396" s="43">
        <v>11.5</v>
      </c>
      <c r="H396" s="43">
        <f>VLOOKUP(D396,'Įkainiai '!$A$3:$B$10,2,FALSE)-G396</f>
        <v>19.77</v>
      </c>
      <c r="I396" s="43">
        <f>VLOOKUP(C396,'Įkainiai '!$E$3:$F$10,2,FALSE)-F396</f>
        <v>20.67</v>
      </c>
      <c r="J396" s="28">
        <f t="shared" si="12"/>
        <v>0.90000000000000213</v>
      </c>
      <c r="K396" s="28" t="str">
        <f t="shared" si="13"/>
        <v>Upsell</v>
      </c>
      <c r="L396" s="28" t="str">
        <f>IFERROR(VLOOKUP(E396,'2 ataskaita'!$B$1:$E$64,3,FALSE),"-")</f>
        <v>OUTLET</v>
      </c>
      <c r="M396" s="28" t="str">
        <f>IFERROR(VLOOKUP(E396,'2 ataskaita'!$B$1:$E$64,4,FALSE),"-")</f>
        <v>Pietų</v>
      </c>
    </row>
    <row r="397" spans="1:13" x14ac:dyDescent="0.3">
      <c r="A397" s="55">
        <v>44015.676388888889</v>
      </c>
      <c r="B397">
        <v>22684179</v>
      </c>
      <c r="C397" s="32" t="s">
        <v>242</v>
      </c>
      <c r="D397" s="32" t="s">
        <v>240</v>
      </c>
      <c r="E397" s="44" t="s">
        <v>195</v>
      </c>
      <c r="F397" s="45">
        <v>11.51</v>
      </c>
      <c r="G397" s="45">
        <v>9.5</v>
      </c>
      <c r="H397" s="43">
        <f>VLOOKUP(D397,'Įkainiai '!$A$3:$B$10,2,FALSE)-G397</f>
        <v>15.77</v>
      </c>
      <c r="I397" s="43">
        <f>VLOOKUP(C397,'Įkainiai '!$E$3:$F$10,2,FALSE)-F397</f>
        <v>8.1600000000000019</v>
      </c>
      <c r="J397" s="28">
        <f t="shared" si="12"/>
        <v>-7.6099999999999977</v>
      </c>
      <c r="K397" s="32" t="str">
        <f t="shared" si="13"/>
        <v>Rerate</v>
      </c>
      <c r="L397" s="32" t="str">
        <f>IFERROR(VLOOKUP(E397,'2 ataskaita'!$B$1:$E$64,3,FALSE),"-")</f>
        <v>OUTLET</v>
      </c>
      <c r="M397" s="32" t="str">
        <f>IFERROR(VLOOKUP(E397,'2 ataskaita'!$B$1:$E$64,4,FALSE),"-")</f>
        <v>Vakarų</v>
      </c>
    </row>
    <row r="398" spans="1:13" x14ac:dyDescent="0.3">
      <c r="A398" s="54">
        <v>44036.671527777777</v>
      </c>
      <c r="B398">
        <v>45419618</v>
      </c>
      <c r="C398" s="28" t="s">
        <v>243</v>
      </c>
      <c r="D398" s="28" t="s">
        <v>242</v>
      </c>
      <c r="E398" s="42" t="s">
        <v>8</v>
      </c>
      <c r="F398" s="43">
        <v>9.01</v>
      </c>
      <c r="G398" s="43">
        <v>9.5</v>
      </c>
      <c r="H398" s="43">
        <f>VLOOKUP(D398,'Įkainiai '!$A$3:$B$10,2,FALSE)-G398</f>
        <v>11.77</v>
      </c>
      <c r="I398" s="43">
        <f>VLOOKUP(C398,'Įkainiai '!$E$3:$F$10,2,FALSE)-F398</f>
        <v>6.66</v>
      </c>
      <c r="J398" s="28">
        <f t="shared" si="12"/>
        <v>-5.1099999999999994</v>
      </c>
      <c r="K398" s="28" t="str">
        <f t="shared" si="13"/>
        <v>Rerate</v>
      </c>
      <c r="L398" s="28" t="str">
        <f>IFERROR(VLOOKUP(E398,'2 ataskaita'!$B$1:$E$64,3,FALSE),"-")</f>
        <v>TELEMARKETING</v>
      </c>
      <c r="M398" s="28">
        <f>IFERROR(VLOOKUP(E398,'2 ataskaita'!$B$1:$E$64,4,FALSE),"-")</f>
        <v>0</v>
      </c>
    </row>
    <row r="399" spans="1:13" x14ac:dyDescent="0.3">
      <c r="A399" s="55">
        <v>44026.604861111111</v>
      </c>
      <c r="B399">
        <v>45754451</v>
      </c>
      <c r="C399" s="32" t="s">
        <v>244</v>
      </c>
      <c r="D399" s="32" t="s">
        <v>240</v>
      </c>
      <c r="E399" s="44" t="s">
        <v>192</v>
      </c>
      <c r="F399" s="45">
        <v>12.5</v>
      </c>
      <c r="G399" s="45">
        <v>0</v>
      </c>
      <c r="H399" s="43">
        <f>VLOOKUP(D399,'Įkainiai '!$A$3:$B$10,2,FALSE)-G399</f>
        <v>25.27</v>
      </c>
      <c r="I399" s="43">
        <f>VLOOKUP(C399,'Įkainiai '!$E$3:$F$10,2,FALSE)-F399</f>
        <v>15.170000000000002</v>
      </c>
      <c r="J399" s="28">
        <f t="shared" si="12"/>
        <v>-10.099999999999998</v>
      </c>
      <c r="K399" s="32" t="str">
        <f t="shared" si="13"/>
        <v>Rerate</v>
      </c>
      <c r="L399" s="32" t="str">
        <f>IFERROR(VLOOKUP(E399,'2 ataskaita'!$B$1:$E$64,3,FALSE),"-")</f>
        <v>OUTLET</v>
      </c>
      <c r="M399" s="32" t="str">
        <f>IFERROR(VLOOKUP(E399,'2 ataskaita'!$B$1:$E$64,4,FALSE),"-")</f>
        <v>Vakarų</v>
      </c>
    </row>
    <row r="400" spans="1:13" x14ac:dyDescent="0.3">
      <c r="A400" s="54">
        <v>44029.405555555553</v>
      </c>
      <c r="B400">
        <v>45917729</v>
      </c>
      <c r="C400" s="28" t="s">
        <v>242</v>
      </c>
      <c r="D400" s="28" t="s">
        <v>245</v>
      </c>
      <c r="E400" s="42" t="s">
        <v>199</v>
      </c>
      <c r="F400" s="43">
        <v>9.5</v>
      </c>
      <c r="G400" s="43" t="s">
        <v>45</v>
      </c>
      <c r="H400" s="43">
        <f>VLOOKUP(D400,'Įkainiai '!$A$3:$B$10,2,FALSE)-G400</f>
        <v>9.27</v>
      </c>
      <c r="I400" s="43">
        <f>VLOOKUP(C400,'Įkainiai '!$E$3:$F$10,2,FALSE)-F400</f>
        <v>10.170000000000002</v>
      </c>
      <c r="J400" s="28">
        <f t="shared" si="12"/>
        <v>0.90000000000000213</v>
      </c>
      <c r="K400" s="28" t="str">
        <f t="shared" si="13"/>
        <v>Upsell</v>
      </c>
      <c r="L400" s="28" t="str">
        <f>IFERROR(VLOOKUP(E400,'2 ataskaita'!$B$1:$E$64,3,FALSE),"-")</f>
        <v>OUTLET</v>
      </c>
      <c r="M400" s="28" t="str">
        <f>IFERROR(VLOOKUP(E400,'2 ataskaita'!$B$1:$E$64,4,FALSE),"-")</f>
        <v>Kaunas</v>
      </c>
    </row>
    <row r="401" spans="1:13" x14ac:dyDescent="0.3">
      <c r="A401" s="55">
        <v>44029</v>
      </c>
      <c r="B401">
        <v>12380128</v>
      </c>
      <c r="C401" s="32" t="s">
        <v>241</v>
      </c>
      <c r="D401" s="32" t="s">
        <v>241</v>
      </c>
      <c r="E401" s="44" t="s">
        <v>62</v>
      </c>
      <c r="F401" s="45">
        <v>16.5</v>
      </c>
      <c r="G401" s="45" t="s">
        <v>41</v>
      </c>
      <c r="H401" s="43">
        <f>VLOOKUP(D401,'Įkainiai '!$A$3:$B$10,2,FALSE)-G401</f>
        <v>26.270000000000003</v>
      </c>
      <c r="I401" s="43">
        <f>VLOOKUP(C401,'Įkainiai '!$E$3:$F$10,2,FALSE)-F401</f>
        <v>15.170000000000002</v>
      </c>
      <c r="J401" s="28">
        <f t="shared" si="12"/>
        <v>-11.100000000000001</v>
      </c>
      <c r="K401" s="32" t="str">
        <f t="shared" si="13"/>
        <v>Rerate</v>
      </c>
      <c r="L401" s="32" t="str">
        <f>IFERROR(VLOOKUP(E401,'2 ataskaita'!$B$1:$E$64,3,FALSE),"-")</f>
        <v>TELEMARKETING</v>
      </c>
      <c r="M401" s="32">
        <f>IFERROR(VLOOKUP(E401,'2 ataskaita'!$B$1:$E$64,4,FALSE),"-")</f>
        <v>0</v>
      </c>
    </row>
    <row r="402" spans="1:13" x14ac:dyDescent="0.3">
      <c r="A402" s="54">
        <v>44042</v>
      </c>
      <c r="B402">
        <v>19154927</v>
      </c>
      <c r="C402" s="28" t="s">
        <v>243</v>
      </c>
      <c r="D402" s="28" t="s">
        <v>243</v>
      </c>
      <c r="E402" s="42" t="s">
        <v>195</v>
      </c>
      <c r="F402" s="43">
        <v>7.6</v>
      </c>
      <c r="G402" s="43">
        <v>0</v>
      </c>
      <c r="H402" s="43">
        <f>VLOOKUP(D402,'Įkainiai '!$A$3:$B$10,2,FALSE)-G402</f>
        <v>18.27</v>
      </c>
      <c r="I402" s="43">
        <f>VLOOKUP(C402,'Įkainiai '!$E$3:$F$10,2,FALSE)-F402</f>
        <v>8.07</v>
      </c>
      <c r="J402" s="28">
        <f t="shared" si="12"/>
        <v>-10.199999999999999</v>
      </c>
      <c r="K402" s="28" t="str">
        <f t="shared" si="13"/>
        <v>Rerate</v>
      </c>
      <c r="L402" s="28" t="str">
        <f>IFERROR(VLOOKUP(E402,'2 ataskaita'!$B$1:$E$64,3,FALSE),"-")</f>
        <v>OUTLET</v>
      </c>
      <c r="M402" s="28" t="str">
        <f>IFERROR(VLOOKUP(E402,'2 ataskaita'!$B$1:$E$64,4,FALSE),"-")</f>
        <v>Vakarų</v>
      </c>
    </row>
    <row r="403" spans="1:13" x14ac:dyDescent="0.3">
      <c r="A403" s="55">
        <v>44042</v>
      </c>
      <c r="B403">
        <v>22656035</v>
      </c>
      <c r="C403" s="32" t="s">
        <v>246</v>
      </c>
      <c r="D403" s="32" t="s">
        <v>246</v>
      </c>
      <c r="E403" s="44" t="s">
        <v>220</v>
      </c>
      <c r="F403" s="45">
        <v>12</v>
      </c>
      <c r="G403" s="45" t="s">
        <v>24</v>
      </c>
      <c r="H403" s="43">
        <f>VLOOKUP(D403,'Įkainiai '!$A$3:$B$10,2,FALSE)-G403</f>
        <v>27.27</v>
      </c>
      <c r="I403" s="43">
        <f>VLOOKUP(C403,'Įkainiai '!$E$3:$F$10,2,FALSE)-F403</f>
        <v>17.670000000000002</v>
      </c>
      <c r="J403" s="28">
        <f t="shared" si="12"/>
        <v>-9.5999999999999979</v>
      </c>
      <c r="K403" s="32" t="str">
        <f t="shared" si="13"/>
        <v>Rerate</v>
      </c>
      <c r="L403" s="32" t="str">
        <f>IFERROR(VLOOKUP(E403,'2 ataskaita'!$B$1:$E$64,3,FALSE),"-")</f>
        <v>OUTLET</v>
      </c>
      <c r="M403" s="32" t="str">
        <f>IFERROR(VLOOKUP(E403,'2 ataskaita'!$B$1:$E$64,4,FALSE),"-")</f>
        <v>Vakarų</v>
      </c>
    </row>
    <row r="404" spans="1:13" x14ac:dyDescent="0.3">
      <c r="A404" s="54">
        <v>44036.45</v>
      </c>
      <c r="B404">
        <v>41012937</v>
      </c>
      <c r="C404" s="28" t="s">
        <v>245</v>
      </c>
      <c r="D404" s="28" t="s">
        <v>245</v>
      </c>
      <c r="E404" s="42" t="s">
        <v>85</v>
      </c>
      <c r="F404" s="43">
        <v>7.6</v>
      </c>
      <c r="G404" s="43">
        <v>5.51</v>
      </c>
      <c r="H404" s="43">
        <f>VLOOKUP(D404,'Įkainiai '!$A$3:$B$10,2,FALSE)-G404</f>
        <v>8.76</v>
      </c>
      <c r="I404" s="43">
        <f>VLOOKUP(C404,'Įkainiai '!$E$3:$F$10,2,FALSE)-F404</f>
        <v>4.07</v>
      </c>
      <c r="J404" s="28">
        <f t="shared" si="12"/>
        <v>-4.6899999999999995</v>
      </c>
      <c r="K404" s="28" t="str">
        <f t="shared" si="13"/>
        <v>Rerate</v>
      </c>
      <c r="L404" s="28" t="str">
        <f>IFERROR(VLOOKUP(E404,'2 ataskaita'!$B$1:$E$64,3,FALSE),"-")</f>
        <v>OTHER</v>
      </c>
      <c r="M404" s="28">
        <f>IFERROR(VLOOKUP(E404,'2 ataskaita'!$B$1:$E$64,4,FALSE),"-")</f>
        <v>0</v>
      </c>
    </row>
    <row r="405" spans="1:13" x14ac:dyDescent="0.3">
      <c r="A405" s="55">
        <v>44042</v>
      </c>
      <c r="B405">
        <v>4782107</v>
      </c>
      <c r="C405" s="32" t="s">
        <v>244</v>
      </c>
      <c r="D405" s="32" t="s">
        <v>244</v>
      </c>
      <c r="E405" s="44" t="s">
        <v>8</v>
      </c>
      <c r="F405" s="45">
        <v>13.5</v>
      </c>
      <c r="G405" s="45" t="s">
        <v>7</v>
      </c>
      <c r="H405" s="43">
        <f>VLOOKUP(D405,'Įkainiai '!$A$3:$B$10,2,FALSE)-G405</f>
        <v>18.27</v>
      </c>
      <c r="I405" s="43">
        <f>VLOOKUP(C405,'Įkainiai '!$E$3:$F$10,2,FALSE)-F405</f>
        <v>14.170000000000002</v>
      </c>
      <c r="J405" s="28">
        <f t="shared" si="12"/>
        <v>-4.0999999999999979</v>
      </c>
      <c r="K405" s="32" t="str">
        <f t="shared" si="13"/>
        <v>Rerate</v>
      </c>
      <c r="L405" s="32" t="str">
        <f>IFERROR(VLOOKUP(E405,'2 ataskaita'!$B$1:$E$64,3,FALSE),"-")</f>
        <v>TELEMARKETING</v>
      </c>
      <c r="M405" s="32">
        <f>IFERROR(VLOOKUP(E405,'2 ataskaita'!$B$1:$E$64,4,FALSE),"-")</f>
        <v>0</v>
      </c>
    </row>
    <row r="406" spans="1:13" x14ac:dyDescent="0.3">
      <c r="A406" s="54">
        <v>44036.449305555558</v>
      </c>
      <c r="B406">
        <v>41012937</v>
      </c>
      <c r="C406" s="28" t="s">
        <v>245</v>
      </c>
      <c r="D406" s="28" t="s">
        <v>245</v>
      </c>
      <c r="E406" s="42" t="s">
        <v>85</v>
      </c>
      <c r="F406" s="43">
        <v>7.6</v>
      </c>
      <c r="G406" s="43">
        <v>5.51</v>
      </c>
      <c r="H406" s="43">
        <f>VLOOKUP(D406,'Įkainiai '!$A$3:$B$10,2,FALSE)-G406</f>
        <v>8.76</v>
      </c>
      <c r="I406" s="43">
        <f>VLOOKUP(C406,'Įkainiai '!$E$3:$F$10,2,FALSE)-F406</f>
        <v>4.07</v>
      </c>
      <c r="J406" s="28">
        <f t="shared" si="12"/>
        <v>-4.6899999999999995</v>
      </c>
      <c r="K406" s="28" t="str">
        <f t="shared" si="13"/>
        <v>Rerate</v>
      </c>
      <c r="L406" s="28" t="str">
        <f>IFERROR(VLOOKUP(E406,'2 ataskaita'!$B$1:$E$64,3,FALSE),"-")</f>
        <v>OTHER</v>
      </c>
      <c r="M406" s="28">
        <f>IFERROR(VLOOKUP(E406,'2 ataskaita'!$B$1:$E$64,4,FALSE),"-")</f>
        <v>0</v>
      </c>
    </row>
    <row r="407" spans="1:13" x14ac:dyDescent="0.3">
      <c r="A407" s="55">
        <v>44042</v>
      </c>
      <c r="B407">
        <v>14938559</v>
      </c>
      <c r="C407" s="32" t="s">
        <v>243</v>
      </c>
      <c r="D407" s="32" t="s">
        <v>243</v>
      </c>
      <c r="E407" s="44" t="s">
        <v>200</v>
      </c>
      <c r="F407" s="45">
        <v>7.6</v>
      </c>
      <c r="G407" s="45">
        <v>0</v>
      </c>
      <c r="H407" s="43">
        <f>VLOOKUP(D407,'Įkainiai '!$A$3:$B$10,2,FALSE)-G407</f>
        <v>18.27</v>
      </c>
      <c r="I407" s="43">
        <f>VLOOKUP(C407,'Įkainiai '!$E$3:$F$10,2,FALSE)-F407</f>
        <v>8.07</v>
      </c>
      <c r="J407" s="28">
        <f t="shared" si="12"/>
        <v>-10.199999999999999</v>
      </c>
      <c r="K407" s="32" t="str">
        <f t="shared" si="13"/>
        <v>Rerate</v>
      </c>
      <c r="L407" s="32" t="str">
        <f>IFERROR(VLOOKUP(E407,'2 ataskaita'!$B$1:$E$64,3,FALSE),"-")</f>
        <v>OUTLET</v>
      </c>
      <c r="M407" s="32" t="str">
        <f>IFERROR(VLOOKUP(E407,'2 ataskaita'!$B$1:$E$64,4,FALSE),"-")</f>
        <v>Šiaurės</v>
      </c>
    </row>
    <row r="408" spans="1:13" x14ac:dyDescent="0.3">
      <c r="A408" s="54">
        <v>44042</v>
      </c>
      <c r="B408">
        <v>14076025</v>
      </c>
      <c r="C408" s="28" t="s">
        <v>245</v>
      </c>
      <c r="D408" s="28" t="s">
        <v>245</v>
      </c>
      <c r="E408" s="42" t="s">
        <v>232</v>
      </c>
      <c r="F408" s="43">
        <v>3.6</v>
      </c>
      <c r="G408" s="43">
        <v>5.05</v>
      </c>
      <c r="H408" s="43">
        <f>VLOOKUP(D408,'Įkainiai '!$A$3:$B$10,2,FALSE)-G408</f>
        <v>9.2199999999999989</v>
      </c>
      <c r="I408" s="43">
        <f>VLOOKUP(C408,'Įkainiai '!$E$3:$F$10,2,FALSE)-F408</f>
        <v>8.07</v>
      </c>
      <c r="J408" s="28">
        <f t="shared" si="12"/>
        <v>-1.1499999999999986</v>
      </c>
      <c r="K408" s="28" t="str">
        <f t="shared" si="13"/>
        <v>Rerate</v>
      </c>
      <c r="L408" s="28" t="str">
        <f>IFERROR(VLOOKUP(E408,'2 ataskaita'!$B$1:$E$64,3,FALSE),"-")</f>
        <v>OUTLET</v>
      </c>
      <c r="M408" s="28" t="str">
        <f>IFERROR(VLOOKUP(E408,'2 ataskaita'!$B$1:$E$64,4,FALSE),"-")</f>
        <v>Vakarų</v>
      </c>
    </row>
    <row r="409" spans="1:13" x14ac:dyDescent="0.3">
      <c r="A409" s="55">
        <v>44042</v>
      </c>
      <c r="B409">
        <v>21194948</v>
      </c>
      <c r="C409" s="32" t="s">
        <v>241</v>
      </c>
      <c r="D409" s="32" t="s">
        <v>241</v>
      </c>
      <c r="E409" s="44" t="s">
        <v>197</v>
      </c>
      <c r="F409" s="45">
        <v>3.6</v>
      </c>
      <c r="G409" s="45" t="s">
        <v>45</v>
      </c>
      <c r="H409" s="43">
        <f>VLOOKUP(D409,'Įkainiai '!$A$3:$B$10,2,FALSE)-G409</f>
        <v>28.270000000000003</v>
      </c>
      <c r="I409" s="43">
        <f>VLOOKUP(C409,'Įkainiai '!$E$3:$F$10,2,FALSE)-F409</f>
        <v>28.07</v>
      </c>
      <c r="J409" s="28">
        <f t="shared" si="12"/>
        <v>-0.20000000000000284</v>
      </c>
      <c r="K409" s="32" t="str">
        <f t="shared" si="13"/>
        <v>Rerate</v>
      </c>
      <c r="L409" s="32" t="str">
        <f>IFERROR(VLOOKUP(E409,'2 ataskaita'!$B$1:$E$64,3,FALSE),"-")</f>
        <v>OUTLET</v>
      </c>
      <c r="M409" s="32" t="str">
        <f>IFERROR(VLOOKUP(E409,'2 ataskaita'!$B$1:$E$64,4,FALSE),"-")</f>
        <v>Šiaurės</v>
      </c>
    </row>
    <row r="410" spans="1:13" x14ac:dyDescent="0.3">
      <c r="A410" s="54">
        <v>44013.59097222222</v>
      </c>
      <c r="B410">
        <v>33844393</v>
      </c>
      <c r="C410" s="28" t="s">
        <v>242</v>
      </c>
      <c r="D410" s="28" t="s">
        <v>241</v>
      </c>
      <c r="E410" s="42" t="s">
        <v>217</v>
      </c>
      <c r="F410" s="43">
        <v>11.51</v>
      </c>
      <c r="G410" s="43" t="s">
        <v>9</v>
      </c>
      <c r="H410" s="43">
        <f>VLOOKUP(D410,'Įkainiai '!$A$3:$B$10,2,FALSE)-G410</f>
        <v>22.270000000000003</v>
      </c>
      <c r="I410" s="43">
        <f>VLOOKUP(C410,'Įkainiai '!$E$3:$F$10,2,FALSE)-F410</f>
        <v>8.1600000000000019</v>
      </c>
      <c r="J410" s="28">
        <f t="shared" si="12"/>
        <v>-14.110000000000001</v>
      </c>
      <c r="K410" s="28" t="str">
        <f t="shared" si="13"/>
        <v>Rerate</v>
      </c>
      <c r="L410" s="28" t="str">
        <f>IFERROR(VLOOKUP(E410,'2 ataskaita'!$B$1:$E$64,3,FALSE),"-")</f>
        <v>OUTLET</v>
      </c>
      <c r="M410" s="28" t="str">
        <f>IFERROR(VLOOKUP(E410,'2 ataskaita'!$B$1:$E$64,4,FALSE),"-")</f>
        <v>Kaunas</v>
      </c>
    </row>
    <row r="411" spans="1:13" x14ac:dyDescent="0.3">
      <c r="A411" s="55">
        <v>44042</v>
      </c>
      <c r="B411">
        <v>15581577</v>
      </c>
      <c r="C411" s="32" t="s">
        <v>245</v>
      </c>
      <c r="D411" s="32" t="s">
        <v>245</v>
      </c>
      <c r="E411" s="44" t="s">
        <v>218</v>
      </c>
      <c r="F411" s="45">
        <v>7.6</v>
      </c>
      <c r="G411" s="45">
        <v>5.51</v>
      </c>
      <c r="H411" s="43">
        <f>VLOOKUP(D411,'Įkainiai '!$A$3:$B$10,2,FALSE)-G411</f>
        <v>8.76</v>
      </c>
      <c r="I411" s="43">
        <f>VLOOKUP(C411,'Įkainiai '!$E$3:$F$10,2,FALSE)-F411</f>
        <v>4.07</v>
      </c>
      <c r="J411" s="28">
        <f t="shared" si="12"/>
        <v>-4.6899999999999995</v>
      </c>
      <c r="K411" s="32" t="str">
        <f t="shared" si="13"/>
        <v>Rerate</v>
      </c>
      <c r="L411" s="32" t="str">
        <f>IFERROR(VLOOKUP(E411,'2 ataskaita'!$B$1:$E$64,3,FALSE),"-")</f>
        <v>OUTLET</v>
      </c>
      <c r="M411" s="32" t="str">
        <f>IFERROR(VLOOKUP(E411,'2 ataskaita'!$B$1:$E$64,4,FALSE),"-")</f>
        <v>Pietų</v>
      </c>
    </row>
    <row r="412" spans="1:13" x14ac:dyDescent="0.3">
      <c r="A412" s="54">
        <v>44024</v>
      </c>
      <c r="B412">
        <v>28189964</v>
      </c>
      <c r="C412" s="28" t="s">
        <v>240</v>
      </c>
      <c r="D412" s="28" t="s">
        <v>240</v>
      </c>
      <c r="E412" s="42" t="s">
        <v>191</v>
      </c>
      <c r="F412" s="50">
        <v>12</v>
      </c>
      <c r="G412" s="43" t="s">
        <v>5</v>
      </c>
      <c r="H412" s="43">
        <f>VLOOKUP(D412,'Įkainiai '!$A$3:$B$10,2,FALSE)-G412</f>
        <v>13.27</v>
      </c>
      <c r="I412" s="43">
        <f>VLOOKUP(C412,'Įkainiai '!$E$3:$F$10,2,FALSE)-F412</f>
        <v>11.670000000000002</v>
      </c>
      <c r="J412" s="28">
        <f t="shared" si="12"/>
        <v>-1.5999999999999979</v>
      </c>
      <c r="K412" s="28" t="str">
        <f t="shared" si="13"/>
        <v>Rerate</v>
      </c>
      <c r="L412" s="28" t="str">
        <f>IFERROR(VLOOKUP(E412,'2 ataskaita'!$B$1:$E$64,3,FALSE),"-")</f>
        <v>OUTLET</v>
      </c>
      <c r="M412" s="28" t="str">
        <f>IFERROR(VLOOKUP(E412,'2 ataskaita'!$B$1:$E$64,4,FALSE),"-")</f>
        <v>Vakarų</v>
      </c>
    </row>
    <row r="413" spans="1:13" x14ac:dyDescent="0.3">
      <c r="A413" s="55">
        <v>44034.436805555553</v>
      </c>
      <c r="B413">
        <v>38047508</v>
      </c>
      <c r="C413" s="32" t="s">
        <v>240</v>
      </c>
      <c r="D413" s="32" t="s">
        <v>242</v>
      </c>
      <c r="E413" s="44" t="s">
        <v>200</v>
      </c>
      <c r="F413" s="45">
        <v>10</v>
      </c>
      <c r="G413" s="45">
        <v>9.5</v>
      </c>
      <c r="H413" s="43">
        <f>VLOOKUP(D413,'Įkainiai '!$A$3:$B$10,2,FALSE)-G413</f>
        <v>11.77</v>
      </c>
      <c r="I413" s="43">
        <f>VLOOKUP(C413,'Įkainiai '!$E$3:$F$10,2,FALSE)-F413</f>
        <v>13.670000000000002</v>
      </c>
      <c r="J413" s="28">
        <f t="shared" si="12"/>
        <v>1.9000000000000021</v>
      </c>
      <c r="K413" s="32" t="str">
        <f t="shared" si="13"/>
        <v>Upsell</v>
      </c>
      <c r="L413" s="32" t="str">
        <f>IFERROR(VLOOKUP(E413,'2 ataskaita'!$B$1:$E$64,3,FALSE),"-")</f>
        <v>OUTLET</v>
      </c>
      <c r="M413" s="32" t="str">
        <f>IFERROR(VLOOKUP(E413,'2 ataskaita'!$B$1:$E$64,4,FALSE),"-")</f>
        <v>Šiaurės</v>
      </c>
    </row>
    <row r="414" spans="1:13" x14ac:dyDescent="0.3">
      <c r="A414" s="54">
        <v>44042</v>
      </c>
      <c r="B414">
        <v>13435998</v>
      </c>
      <c r="C414" s="28" t="s">
        <v>241</v>
      </c>
      <c r="D414" s="28" t="s">
        <v>241</v>
      </c>
      <c r="E414" s="42" t="s">
        <v>6</v>
      </c>
      <c r="F414" s="43">
        <v>7</v>
      </c>
      <c r="G414" s="43" t="s">
        <v>9</v>
      </c>
      <c r="H414" s="43">
        <f>VLOOKUP(D414,'Įkainiai '!$A$3:$B$10,2,FALSE)-G414</f>
        <v>22.270000000000003</v>
      </c>
      <c r="I414" s="43">
        <f>VLOOKUP(C414,'Įkainiai '!$E$3:$F$10,2,FALSE)-F414</f>
        <v>24.67</v>
      </c>
      <c r="J414" s="28">
        <f t="shared" si="12"/>
        <v>2.3999999999999986</v>
      </c>
      <c r="K414" s="28" t="str">
        <f t="shared" si="13"/>
        <v>Upsell</v>
      </c>
      <c r="L414" s="28" t="str">
        <f>IFERROR(VLOOKUP(E414,'2 ataskaita'!$B$1:$E$64,3,FALSE),"-")</f>
        <v>TELEMARKETING</v>
      </c>
      <c r="M414" s="28">
        <f>IFERROR(VLOOKUP(E414,'2 ataskaita'!$B$1:$E$64,4,FALSE),"-")</f>
        <v>0</v>
      </c>
    </row>
    <row r="415" spans="1:13" x14ac:dyDescent="0.3">
      <c r="A415" s="55">
        <v>44042</v>
      </c>
      <c r="B415">
        <v>14553633</v>
      </c>
      <c r="C415" s="32" t="s">
        <v>241</v>
      </c>
      <c r="D415" s="32" t="s">
        <v>241</v>
      </c>
      <c r="E415" s="44" t="s">
        <v>196</v>
      </c>
      <c r="F415" s="45">
        <v>11</v>
      </c>
      <c r="G415" s="45">
        <v>3.5</v>
      </c>
      <c r="H415" s="43">
        <f>VLOOKUP(D415,'Įkainiai '!$A$3:$B$10,2,FALSE)-G415</f>
        <v>29.770000000000003</v>
      </c>
      <c r="I415" s="43">
        <f>VLOOKUP(C415,'Įkainiai '!$E$3:$F$10,2,FALSE)-F415</f>
        <v>20.67</v>
      </c>
      <c r="J415" s="28">
        <f t="shared" si="12"/>
        <v>-9.1000000000000014</v>
      </c>
      <c r="K415" s="32" t="str">
        <f t="shared" si="13"/>
        <v>Rerate</v>
      </c>
      <c r="L415" s="32" t="str">
        <f>IFERROR(VLOOKUP(E415,'2 ataskaita'!$B$1:$E$64,3,FALSE),"-")</f>
        <v>OUTLET</v>
      </c>
      <c r="M415" s="32" t="str">
        <f>IFERROR(VLOOKUP(E415,'2 ataskaita'!$B$1:$E$64,4,FALSE),"-")</f>
        <v>Kaunas</v>
      </c>
    </row>
    <row r="416" spans="1:13" x14ac:dyDescent="0.3">
      <c r="A416" s="54">
        <v>44020.723611111112</v>
      </c>
      <c r="B416">
        <v>45743033</v>
      </c>
      <c r="C416" s="28" t="s">
        <v>241</v>
      </c>
      <c r="D416" s="28" t="s">
        <v>245</v>
      </c>
      <c r="E416" s="42" t="s">
        <v>209</v>
      </c>
      <c r="F416" s="43">
        <v>23.5</v>
      </c>
      <c r="G416" s="43">
        <v>3.6</v>
      </c>
      <c r="H416" s="43">
        <f>VLOOKUP(D416,'Įkainiai '!$A$3:$B$10,2,FALSE)-G416</f>
        <v>10.67</v>
      </c>
      <c r="I416" s="43">
        <f>VLOOKUP(C416,'Įkainiai '!$E$3:$F$10,2,FALSE)-F416</f>
        <v>8.1700000000000017</v>
      </c>
      <c r="J416" s="28">
        <f t="shared" si="12"/>
        <v>-2.4999999999999982</v>
      </c>
      <c r="K416" s="28" t="str">
        <f t="shared" si="13"/>
        <v>Rerate</v>
      </c>
      <c r="L416" s="28" t="str">
        <f>IFERROR(VLOOKUP(E416,'2 ataskaita'!$B$1:$E$64,3,FALSE),"-")</f>
        <v>OUTLET</v>
      </c>
      <c r="M416" s="28" t="str">
        <f>IFERROR(VLOOKUP(E416,'2 ataskaita'!$B$1:$E$64,4,FALSE),"-")</f>
        <v>Kaunas</v>
      </c>
    </row>
    <row r="417" spans="1:13" x14ac:dyDescent="0.3">
      <c r="A417" s="55">
        <v>44021.530555555553</v>
      </c>
      <c r="B417">
        <v>25511367</v>
      </c>
      <c r="C417" s="32" t="s">
        <v>243</v>
      </c>
      <c r="D417" s="32" t="s">
        <v>241</v>
      </c>
      <c r="E417" s="44" t="s">
        <v>14</v>
      </c>
      <c r="F417" s="45">
        <v>7.6</v>
      </c>
      <c r="G417" s="45" t="s">
        <v>57</v>
      </c>
      <c r="H417" s="43">
        <f>VLOOKUP(D417,'Įkainiai '!$A$3:$B$10,2,FALSE)-G417</f>
        <v>23.270000000000003</v>
      </c>
      <c r="I417" s="43">
        <f>VLOOKUP(C417,'Įkainiai '!$E$3:$F$10,2,FALSE)-F417</f>
        <v>8.07</v>
      </c>
      <c r="J417" s="28">
        <f t="shared" si="12"/>
        <v>-15.200000000000003</v>
      </c>
      <c r="K417" s="32" t="str">
        <f t="shared" si="13"/>
        <v>Rerate</v>
      </c>
      <c r="L417" s="32" t="str">
        <f>IFERROR(VLOOKUP(E417,'2 ataskaita'!$B$1:$E$64,3,FALSE),"-")</f>
        <v>CUSTOMER CARE</v>
      </c>
      <c r="M417" s="32">
        <f>IFERROR(VLOOKUP(E417,'2 ataskaita'!$B$1:$E$64,4,FALSE),"-")</f>
        <v>0</v>
      </c>
    </row>
    <row r="418" spans="1:13" x14ac:dyDescent="0.3">
      <c r="A418" s="54">
        <v>44042</v>
      </c>
      <c r="B418">
        <v>6496867</v>
      </c>
      <c r="C418" s="28" t="s">
        <v>240</v>
      </c>
      <c r="D418" s="28" t="s">
        <v>240</v>
      </c>
      <c r="E418" s="42" t="s">
        <v>6</v>
      </c>
      <c r="F418" s="43">
        <v>11</v>
      </c>
      <c r="G418" s="43">
        <v>11.5</v>
      </c>
      <c r="H418" s="43">
        <f>VLOOKUP(D418,'Įkainiai '!$A$3:$B$10,2,FALSE)-G418</f>
        <v>13.77</v>
      </c>
      <c r="I418" s="43">
        <f>VLOOKUP(C418,'Įkainiai '!$E$3:$F$10,2,FALSE)-F418</f>
        <v>12.670000000000002</v>
      </c>
      <c r="J418" s="28">
        <f t="shared" si="12"/>
        <v>-1.0999999999999979</v>
      </c>
      <c r="K418" s="28" t="str">
        <f t="shared" si="13"/>
        <v>Rerate</v>
      </c>
      <c r="L418" s="28" t="str">
        <f>IFERROR(VLOOKUP(E418,'2 ataskaita'!$B$1:$E$64,3,FALSE),"-")</f>
        <v>TELEMARKETING</v>
      </c>
      <c r="M418" s="28">
        <f>IFERROR(VLOOKUP(E418,'2 ataskaita'!$B$1:$E$64,4,FALSE),"-")</f>
        <v>0</v>
      </c>
    </row>
    <row r="419" spans="1:13" x14ac:dyDescent="0.3">
      <c r="A419" s="55">
        <v>44042</v>
      </c>
      <c r="B419">
        <v>16426897</v>
      </c>
      <c r="C419" s="32" t="s">
        <v>245</v>
      </c>
      <c r="D419" s="32" t="s">
        <v>245</v>
      </c>
      <c r="E419" s="44" t="s">
        <v>194</v>
      </c>
      <c r="F419" s="45">
        <v>8.5</v>
      </c>
      <c r="G419" s="45">
        <v>0</v>
      </c>
      <c r="H419" s="43">
        <f>VLOOKUP(D419,'Įkainiai '!$A$3:$B$10,2,FALSE)-G419</f>
        <v>14.27</v>
      </c>
      <c r="I419" s="43">
        <f>VLOOKUP(C419,'Įkainiai '!$E$3:$F$10,2,FALSE)-F419</f>
        <v>3.17</v>
      </c>
      <c r="J419" s="28">
        <f t="shared" si="12"/>
        <v>-11.1</v>
      </c>
      <c r="K419" s="32" t="str">
        <f t="shared" si="13"/>
        <v>Rerate</v>
      </c>
      <c r="L419" s="32" t="str">
        <f>IFERROR(VLOOKUP(E419,'2 ataskaita'!$B$1:$E$64,3,FALSE),"-")</f>
        <v>OUTLET</v>
      </c>
      <c r="M419" s="32" t="str">
        <f>IFERROR(VLOOKUP(E419,'2 ataskaita'!$B$1:$E$64,4,FALSE),"-")</f>
        <v>Vilnius</v>
      </c>
    </row>
    <row r="420" spans="1:13" x14ac:dyDescent="0.3">
      <c r="A420" s="54">
        <v>44028.851388888892</v>
      </c>
      <c r="B420">
        <v>24449065</v>
      </c>
      <c r="C420" s="28" t="s">
        <v>240</v>
      </c>
      <c r="D420" s="28" t="s">
        <v>245</v>
      </c>
      <c r="E420" s="42" t="s">
        <v>200</v>
      </c>
      <c r="F420" s="43">
        <v>11</v>
      </c>
      <c r="G420" s="43" t="s">
        <v>45</v>
      </c>
      <c r="H420" s="43">
        <f>VLOOKUP(D420,'Įkainiai '!$A$3:$B$10,2,FALSE)-G420</f>
        <v>9.27</v>
      </c>
      <c r="I420" s="43">
        <f>VLOOKUP(C420,'Įkainiai '!$E$3:$F$10,2,FALSE)-F420</f>
        <v>12.670000000000002</v>
      </c>
      <c r="J420" s="28">
        <f t="shared" si="12"/>
        <v>3.4000000000000021</v>
      </c>
      <c r="K420" s="28" t="str">
        <f t="shared" si="13"/>
        <v>Upsell</v>
      </c>
      <c r="L420" s="28" t="str">
        <f>IFERROR(VLOOKUP(E420,'2 ataskaita'!$B$1:$E$64,3,FALSE),"-")</f>
        <v>OUTLET</v>
      </c>
      <c r="M420" s="28" t="str">
        <f>IFERROR(VLOOKUP(E420,'2 ataskaita'!$B$1:$E$64,4,FALSE),"-")</f>
        <v>Šiaurės</v>
      </c>
    </row>
    <row r="421" spans="1:13" x14ac:dyDescent="0.3">
      <c r="A421" s="55">
        <v>44042</v>
      </c>
      <c r="B421">
        <v>15095564</v>
      </c>
      <c r="C421" s="32" t="s">
        <v>245</v>
      </c>
      <c r="D421" s="32" t="s">
        <v>245</v>
      </c>
      <c r="E421" s="44" t="s">
        <v>216</v>
      </c>
      <c r="F421" s="45">
        <v>6.5</v>
      </c>
      <c r="G421" s="45">
        <v>0</v>
      </c>
      <c r="H421" s="43">
        <f>VLOOKUP(D421,'Įkainiai '!$A$3:$B$10,2,FALSE)-G421</f>
        <v>14.27</v>
      </c>
      <c r="I421" s="43">
        <f>VLOOKUP(C421,'Įkainiai '!$E$3:$F$10,2,FALSE)-F421</f>
        <v>5.17</v>
      </c>
      <c r="J421" s="28">
        <f t="shared" si="12"/>
        <v>-9.1</v>
      </c>
      <c r="K421" s="32" t="str">
        <f t="shared" si="13"/>
        <v>Rerate</v>
      </c>
      <c r="L421" s="32" t="str">
        <f>IFERROR(VLOOKUP(E421,'2 ataskaita'!$B$1:$E$64,3,FALSE),"-")</f>
        <v>OUTLET</v>
      </c>
      <c r="M421" s="32" t="str">
        <f>IFERROR(VLOOKUP(E421,'2 ataskaita'!$B$1:$E$64,4,FALSE),"-")</f>
        <v>Kaunas</v>
      </c>
    </row>
    <row r="422" spans="1:13" x14ac:dyDescent="0.3">
      <c r="A422" s="54">
        <v>44042</v>
      </c>
      <c r="B422">
        <v>24007542</v>
      </c>
      <c r="C422" s="28" t="s">
        <v>245</v>
      </c>
      <c r="D422" s="28" t="s">
        <v>245</v>
      </c>
      <c r="E422" s="42" t="s">
        <v>228</v>
      </c>
      <c r="F422" s="50">
        <v>0</v>
      </c>
      <c r="G422" s="43">
        <v>0</v>
      </c>
      <c r="H422" s="43">
        <f>VLOOKUP(D422,'Įkainiai '!$A$3:$B$10,2,FALSE)-G422</f>
        <v>14.27</v>
      </c>
      <c r="I422" s="43">
        <f>VLOOKUP(C422,'Įkainiai '!$E$3:$F$10,2,FALSE)-F422</f>
        <v>11.67</v>
      </c>
      <c r="J422" s="28">
        <f t="shared" si="12"/>
        <v>-2.5999999999999996</v>
      </c>
      <c r="K422" s="28" t="str">
        <f t="shared" si="13"/>
        <v>Rerate</v>
      </c>
      <c r="L422" s="28" t="str">
        <f>IFERROR(VLOOKUP(E422,'2 ataskaita'!$B$1:$E$64,3,FALSE),"-")</f>
        <v>OUTLET</v>
      </c>
      <c r="M422" s="28" t="str">
        <f>IFERROR(VLOOKUP(E422,'2 ataskaita'!$B$1:$E$64,4,FALSE),"-")</f>
        <v>Pietų</v>
      </c>
    </row>
    <row r="423" spans="1:13" x14ac:dyDescent="0.3">
      <c r="A423" s="55">
        <v>44015.476388888892</v>
      </c>
      <c r="B423">
        <v>42505014</v>
      </c>
      <c r="C423" s="32" t="s">
        <v>242</v>
      </c>
      <c r="D423" s="32" t="s">
        <v>244</v>
      </c>
      <c r="E423" s="44" t="s">
        <v>6</v>
      </c>
      <c r="F423" s="45">
        <v>11</v>
      </c>
      <c r="G423" s="45" t="s">
        <v>7</v>
      </c>
      <c r="H423" s="43">
        <f>VLOOKUP(D423,'Įkainiai '!$A$3:$B$10,2,FALSE)-G423</f>
        <v>18.27</v>
      </c>
      <c r="I423" s="43">
        <f>VLOOKUP(C423,'Įkainiai '!$E$3:$F$10,2,FALSE)-F423</f>
        <v>8.6700000000000017</v>
      </c>
      <c r="J423" s="28">
        <f t="shared" si="12"/>
        <v>-9.5999999999999979</v>
      </c>
      <c r="K423" s="32" t="str">
        <f t="shared" si="13"/>
        <v>Rerate</v>
      </c>
      <c r="L423" s="32" t="str">
        <f>IFERROR(VLOOKUP(E423,'2 ataskaita'!$B$1:$E$64,3,FALSE),"-")</f>
        <v>TELEMARKETING</v>
      </c>
      <c r="M423" s="32">
        <f>IFERROR(VLOOKUP(E423,'2 ataskaita'!$B$1:$E$64,4,FALSE),"-")</f>
        <v>0</v>
      </c>
    </row>
    <row r="424" spans="1:13" x14ac:dyDescent="0.3">
      <c r="A424" s="54">
        <v>44015.686805555553</v>
      </c>
      <c r="B424">
        <v>42503631</v>
      </c>
      <c r="C424" s="28" t="s">
        <v>241</v>
      </c>
      <c r="D424" s="28" t="s">
        <v>240</v>
      </c>
      <c r="E424" s="42" t="s">
        <v>22</v>
      </c>
      <c r="F424" s="43">
        <v>12</v>
      </c>
      <c r="G424" s="43">
        <v>12.5</v>
      </c>
      <c r="H424" s="43">
        <f>VLOOKUP(D424,'Įkainiai '!$A$3:$B$10,2,FALSE)-G424</f>
        <v>12.77</v>
      </c>
      <c r="I424" s="43">
        <f>VLOOKUP(C424,'Įkainiai '!$E$3:$F$10,2,FALSE)-F424</f>
        <v>19.670000000000002</v>
      </c>
      <c r="J424" s="28">
        <f t="shared" si="12"/>
        <v>6.9000000000000021</v>
      </c>
      <c r="K424" s="28" t="str">
        <f t="shared" si="13"/>
        <v>Upsell</v>
      </c>
      <c r="L424" s="28" t="str">
        <f>IFERROR(VLOOKUP(E424,'2 ataskaita'!$B$1:$E$64,3,FALSE),"-")</f>
        <v>CUSTOMER CARE</v>
      </c>
      <c r="M424" s="28">
        <f>IFERROR(VLOOKUP(E424,'2 ataskaita'!$B$1:$E$64,4,FALSE),"-")</f>
        <v>0</v>
      </c>
    </row>
    <row r="425" spans="1:13" x14ac:dyDescent="0.3">
      <c r="A425" s="55">
        <v>44042</v>
      </c>
      <c r="B425">
        <v>4528610</v>
      </c>
      <c r="C425" s="32" t="s">
        <v>243</v>
      </c>
      <c r="D425" s="32" t="s">
        <v>243</v>
      </c>
      <c r="E425" s="44" t="s">
        <v>203</v>
      </c>
      <c r="F425" s="49">
        <v>7.6</v>
      </c>
      <c r="G425" s="45">
        <v>7.6</v>
      </c>
      <c r="H425" s="43">
        <f>VLOOKUP(D425,'Įkainiai '!$A$3:$B$10,2,FALSE)-G425</f>
        <v>10.67</v>
      </c>
      <c r="I425" s="43">
        <f>VLOOKUP(C425,'Įkainiai '!$E$3:$F$10,2,FALSE)-F425</f>
        <v>8.07</v>
      </c>
      <c r="J425" s="28">
        <f t="shared" si="12"/>
        <v>-2.5999999999999996</v>
      </c>
      <c r="K425" s="32" t="str">
        <f t="shared" si="13"/>
        <v>Rerate</v>
      </c>
      <c r="L425" s="32" t="str">
        <f>IFERROR(VLOOKUP(E425,'2 ataskaita'!$B$1:$E$64,3,FALSE),"-")</f>
        <v>OUTLET</v>
      </c>
      <c r="M425" s="32" t="str">
        <f>IFERROR(VLOOKUP(E425,'2 ataskaita'!$B$1:$E$64,4,FALSE),"-")</f>
        <v>Šiaurės</v>
      </c>
    </row>
    <row r="426" spans="1:13" x14ac:dyDescent="0.3">
      <c r="A426" s="54">
        <v>44042</v>
      </c>
      <c r="B426">
        <v>22651132</v>
      </c>
      <c r="C426" s="28" t="s">
        <v>242</v>
      </c>
      <c r="D426" s="28" t="s">
        <v>242</v>
      </c>
      <c r="E426" s="42" t="s">
        <v>199</v>
      </c>
      <c r="F426" s="43">
        <v>11.51</v>
      </c>
      <c r="G426" s="43" t="s">
        <v>41</v>
      </c>
      <c r="H426" s="43">
        <f>VLOOKUP(D426,'Įkainiai '!$A$3:$B$10,2,FALSE)-G426</f>
        <v>14.27</v>
      </c>
      <c r="I426" s="43">
        <f>VLOOKUP(C426,'Įkainiai '!$E$3:$F$10,2,FALSE)-F426</f>
        <v>8.1600000000000019</v>
      </c>
      <c r="J426" s="28">
        <f t="shared" si="12"/>
        <v>-6.1099999999999977</v>
      </c>
      <c r="K426" s="28" t="str">
        <f t="shared" si="13"/>
        <v>Rerate</v>
      </c>
      <c r="L426" s="28" t="str">
        <f>IFERROR(VLOOKUP(E426,'2 ataskaita'!$B$1:$E$64,3,FALSE),"-")</f>
        <v>OUTLET</v>
      </c>
      <c r="M426" s="28" t="str">
        <f>IFERROR(VLOOKUP(E426,'2 ataskaita'!$B$1:$E$64,4,FALSE),"-")</f>
        <v>Kaunas</v>
      </c>
    </row>
    <row r="427" spans="1:13" x14ac:dyDescent="0.3">
      <c r="A427" s="55">
        <v>44042</v>
      </c>
      <c r="B427">
        <v>26300585</v>
      </c>
      <c r="C427" s="32" t="s">
        <v>245</v>
      </c>
      <c r="D427" s="32" t="s">
        <v>245</v>
      </c>
      <c r="E427" s="44" t="s">
        <v>43</v>
      </c>
      <c r="F427" s="45">
        <v>7.6</v>
      </c>
      <c r="G427" s="45">
        <v>0</v>
      </c>
      <c r="H427" s="43">
        <f>VLOOKUP(D427,'Įkainiai '!$A$3:$B$10,2,FALSE)-G427</f>
        <v>14.27</v>
      </c>
      <c r="I427" s="43">
        <f>VLOOKUP(C427,'Įkainiai '!$E$3:$F$10,2,FALSE)-F427</f>
        <v>4.07</v>
      </c>
      <c r="J427" s="28">
        <f t="shared" si="12"/>
        <v>-10.199999999999999</v>
      </c>
      <c r="K427" s="32" t="str">
        <f t="shared" si="13"/>
        <v>Rerate</v>
      </c>
      <c r="L427" s="32" t="str">
        <f>IFERROR(VLOOKUP(E427,'2 ataskaita'!$B$1:$E$64,3,FALSE),"-")</f>
        <v>CUSTOMER CARE</v>
      </c>
      <c r="M427" s="32">
        <f>IFERROR(VLOOKUP(E427,'2 ataskaita'!$B$1:$E$64,4,FALSE),"-")</f>
        <v>0</v>
      </c>
    </row>
    <row r="428" spans="1:13" x14ac:dyDescent="0.3">
      <c r="A428" s="54">
        <v>44035.443055555559</v>
      </c>
      <c r="B428">
        <v>43589322</v>
      </c>
      <c r="C428" s="28" t="s">
        <v>242</v>
      </c>
      <c r="D428" s="28" t="s">
        <v>246</v>
      </c>
      <c r="E428" s="42" t="s">
        <v>229</v>
      </c>
      <c r="F428" s="43">
        <v>11.51</v>
      </c>
      <c r="G428" s="43">
        <v>11.5</v>
      </c>
      <c r="H428" s="43">
        <f>VLOOKUP(D428,'Įkainiai '!$A$3:$B$10,2,FALSE)-G428</f>
        <v>19.77</v>
      </c>
      <c r="I428" s="43">
        <f>VLOOKUP(C428,'Įkainiai '!$E$3:$F$10,2,FALSE)-F428</f>
        <v>8.1600000000000019</v>
      </c>
      <c r="J428" s="28">
        <f t="shared" si="12"/>
        <v>-11.609999999999998</v>
      </c>
      <c r="K428" s="28" t="str">
        <f t="shared" si="13"/>
        <v>Rerate</v>
      </c>
      <c r="L428" s="28" t="str">
        <f>IFERROR(VLOOKUP(E428,'2 ataskaita'!$B$1:$E$64,3,FALSE),"-")</f>
        <v>OUTLET</v>
      </c>
      <c r="M428" s="28" t="str">
        <f>IFERROR(VLOOKUP(E428,'2 ataskaita'!$B$1:$E$64,4,FALSE),"-")</f>
        <v>Pietų</v>
      </c>
    </row>
    <row r="429" spans="1:13" x14ac:dyDescent="0.3">
      <c r="A429" s="55">
        <v>44041.69027777778</v>
      </c>
      <c r="B429">
        <v>16286752</v>
      </c>
      <c r="C429" s="32" t="s">
        <v>243</v>
      </c>
      <c r="D429" s="32" t="s">
        <v>245</v>
      </c>
      <c r="E429" s="44" t="s">
        <v>200</v>
      </c>
      <c r="F429" s="45">
        <v>7.6</v>
      </c>
      <c r="G429" s="45">
        <v>5.51</v>
      </c>
      <c r="H429" s="43">
        <f>VLOOKUP(D429,'Įkainiai '!$A$3:$B$10,2,FALSE)-G429</f>
        <v>8.76</v>
      </c>
      <c r="I429" s="43">
        <f>VLOOKUP(C429,'Įkainiai '!$E$3:$F$10,2,FALSE)-F429</f>
        <v>8.07</v>
      </c>
      <c r="J429" s="28">
        <f t="shared" si="12"/>
        <v>-0.6899999999999995</v>
      </c>
      <c r="K429" s="32" t="str">
        <f t="shared" si="13"/>
        <v>Rerate</v>
      </c>
      <c r="L429" s="32" t="str">
        <f>IFERROR(VLOOKUP(E429,'2 ataskaita'!$B$1:$E$64,3,FALSE),"-")</f>
        <v>OUTLET</v>
      </c>
      <c r="M429" s="32" t="str">
        <f>IFERROR(VLOOKUP(E429,'2 ataskaita'!$B$1:$E$64,4,FALSE),"-")</f>
        <v>Šiaurės</v>
      </c>
    </row>
    <row r="430" spans="1:13" x14ac:dyDescent="0.3">
      <c r="A430" s="54">
        <v>44015.419444444444</v>
      </c>
      <c r="B430">
        <v>45844209</v>
      </c>
      <c r="C430" s="28" t="s">
        <v>242</v>
      </c>
      <c r="D430" s="28" t="s">
        <v>245</v>
      </c>
      <c r="E430" s="42" t="s">
        <v>203</v>
      </c>
      <c r="F430" s="43">
        <v>9.5</v>
      </c>
      <c r="G430" s="43">
        <v>0</v>
      </c>
      <c r="H430" s="43">
        <f>VLOOKUP(D430,'Įkainiai '!$A$3:$B$10,2,FALSE)-G430</f>
        <v>14.27</v>
      </c>
      <c r="I430" s="43">
        <f>VLOOKUP(C430,'Įkainiai '!$E$3:$F$10,2,FALSE)-F430</f>
        <v>10.170000000000002</v>
      </c>
      <c r="J430" s="28">
        <f t="shared" si="12"/>
        <v>-4.0999999999999979</v>
      </c>
      <c r="K430" s="28" t="str">
        <f t="shared" si="13"/>
        <v>Rerate</v>
      </c>
      <c r="L430" s="28" t="str">
        <f>IFERROR(VLOOKUP(E430,'2 ataskaita'!$B$1:$E$64,3,FALSE),"-")</f>
        <v>OUTLET</v>
      </c>
      <c r="M430" s="28" t="str">
        <f>IFERROR(VLOOKUP(E430,'2 ataskaita'!$B$1:$E$64,4,FALSE),"-")</f>
        <v>Šiaurės</v>
      </c>
    </row>
    <row r="431" spans="1:13" x14ac:dyDescent="0.3">
      <c r="A431" s="55">
        <v>44042</v>
      </c>
      <c r="B431">
        <v>20452042</v>
      </c>
      <c r="C431" s="32" t="s">
        <v>244</v>
      </c>
      <c r="D431" s="32" t="s">
        <v>244</v>
      </c>
      <c r="E431" s="44" t="s">
        <v>6</v>
      </c>
      <c r="F431" s="45">
        <v>13.5</v>
      </c>
      <c r="G431" s="45">
        <v>10.5</v>
      </c>
      <c r="H431" s="43">
        <f>VLOOKUP(D431,'Įkainiai '!$A$3:$B$10,2,FALSE)-G431</f>
        <v>20.77</v>
      </c>
      <c r="I431" s="43">
        <f>VLOOKUP(C431,'Įkainiai '!$E$3:$F$10,2,FALSE)-F431</f>
        <v>14.170000000000002</v>
      </c>
      <c r="J431" s="28">
        <f t="shared" si="12"/>
        <v>-6.5999999999999979</v>
      </c>
      <c r="K431" s="32" t="str">
        <f t="shared" si="13"/>
        <v>Rerate</v>
      </c>
      <c r="L431" s="32" t="str">
        <f>IFERROR(VLOOKUP(E431,'2 ataskaita'!$B$1:$E$64,3,FALSE),"-")</f>
        <v>TELEMARKETING</v>
      </c>
      <c r="M431" s="32">
        <f>IFERROR(VLOOKUP(E431,'2 ataskaita'!$B$1:$E$64,4,FALSE),"-")</f>
        <v>0</v>
      </c>
    </row>
    <row r="432" spans="1:13" x14ac:dyDescent="0.3">
      <c r="A432" s="54">
        <v>44020.470138888886</v>
      </c>
      <c r="B432">
        <v>45852920</v>
      </c>
      <c r="C432" s="28" t="s">
        <v>244</v>
      </c>
      <c r="D432" s="28" t="s">
        <v>242</v>
      </c>
      <c r="E432" s="42" t="s">
        <v>212</v>
      </c>
      <c r="F432" s="43">
        <v>12.5</v>
      </c>
      <c r="G432" s="43">
        <v>10.5</v>
      </c>
      <c r="H432" s="43">
        <f>VLOOKUP(D432,'Įkainiai '!$A$3:$B$10,2,FALSE)-G432</f>
        <v>10.77</v>
      </c>
      <c r="I432" s="43">
        <f>VLOOKUP(C432,'Įkainiai '!$E$3:$F$10,2,FALSE)-F432</f>
        <v>15.170000000000002</v>
      </c>
      <c r="J432" s="28">
        <f t="shared" si="12"/>
        <v>4.4000000000000021</v>
      </c>
      <c r="K432" s="28" t="str">
        <f t="shared" si="13"/>
        <v>Upsell</v>
      </c>
      <c r="L432" s="28" t="str">
        <f>IFERROR(VLOOKUP(E432,'2 ataskaita'!$B$1:$E$64,3,FALSE),"-")</f>
        <v>OUTLET</v>
      </c>
      <c r="M432" s="28" t="str">
        <f>IFERROR(VLOOKUP(E432,'2 ataskaita'!$B$1:$E$64,4,FALSE),"-")</f>
        <v>Pietų</v>
      </c>
    </row>
    <row r="433" spans="1:13" x14ac:dyDescent="0.3">
      <c r="A433" s="55">
        <v>44022.612500000003</v>
      </c>
      <c r="B433">
        <v>5263308</v>
      </c>
      <c r="C433" s="32" t="s">
        <v>243</v>
      </c>
      <c r="D433" s="32" t="s">
        <v>240</v>
      </c>
      <c r="E433" s="44" t="s">
        <v>8</v>
      </c>
      <c r="F433" s="45">
        <v>8.51</v>
      </c>
      <c r="G433" s="45">
        <v>10.5</v>
      </c>
      <c r="H433" s="43">
        <f>VLOOKUP(D433,'Įkainiai '!$A$3:$B$10,2,FALSE)-G433</f>
        <v>14.77</v>
      </c>
      <c r="I433" s="43">
        <f>VLOOKUP(C433,'Įkainiai '!$E$3:$F$10,2,FALSE)-F433</f>
        <v>7.16</v>
      </c>
      <c r="J433" s="28">
        <f t="shared" si="12"/>
        <v>-7.6099999999999994</v>
      </c>
      <c r="K433" s="32" t="str">
        <f t="shared" si="13"/>
        <v>Rerate</v>
      </c>
      <c r="L433" s="32" t="str">
        <f>IFERROR(VLOOKUP(E433,'2 ataskaita'!$B$1:$E$64,3,FALSE),"-")</f>
        <v>TELEMARKETING</v>
      </c>
      <c r="M433" s="32">
        <f>IFERROR(VLOOKUP(E433,'2 ataskaita'!$B$1:$E$64,4,FALSE),"-")</f>
        <v>0</v>
      </c>
    </row>
    <row r="434" spans="1:13" x14ac:dyDescent="0.3">
      <c r="A434" s="54">
        <v>44042</v>
      </c>
      <c r="B434">
        <v>34429284</v>
      </c>
      <c r="C434" s="28" t="s">
        <v>241</v>
      </c>
      <c r="D434" s="28" t="s">
        <v>241</v>
      </c>
      <c r="E434" s="42" t="s">
        <v>227</v>
      </c>
      <c r="F434" s="43">
        <v>6</v>
      </c>
      <c r="G434" s="43">
        <v>0.9</v>
      </c>
      <c r="H434" s="43">
        <f>VLOOKUP(D434,'Įkainiai '!$A$3:$B$10,2,FALSE)-G434</f>
        <v>32.370000000000005</v>
      </c>
      <c r="I434" s="43">
        <f>VLOOKUP(C434,'Įkainiai '!$E$3:$F$10,2,FALSE)-F434</f>
        <v>25.67</v>
      </c>
      <c r="J434" s="28">
        <f t="shared" si="12"/>
        <v>-6.7000000000000028</v>
      </c>
      <c r="K434" s="28" t="str">
        <f t="shared" si="13"/>
        <v>Rerate</v>
      </c>
      <c r="L434" s="28" t="str">
        <f>IFERROR(VLOOKUP(E434,'2 ataskaita'!$B$1:$E$64,3,FALSE),"-")</f>
        <v>OUTLET</v>
      </c>
      <c r="M434" s="28" t="str">
        <f>IFERROR(VLOOKUP(E434,'2 ataskaita'!$B$1:$E$64,4,FALSE),"-")</f>
        <v>Vakarų</v>
      </c>
    </row>
    <row r="435" spans="1:13" x14ac:dyDescent="0.3">
      <c r="A435" s="55">
        <v>44042</v>
      </c>
      <c r="B435">
        <v>8057355</v>
      </c>
      <c r="C435" s="32" t="s">
        <v>242</v>
      </c>
      <c r="D435" s="32" t="s">
        <v>242</v>
      </c>
      <c r="E435" s="44" t="s">
        <v>233</v>
      </c>
      <c r="F435" s="45">
        <v>11</v>
      </c>
      <c r="G435" s="45">
        <v>0</v>
      </c>
      <c r="H435" s="43">
        <f>VLOOKUP(D435,'Įkainiai '!$A$3:$B$10,2,FALSE)-G435</f>
        <v>21.27</v>
      </c>
      <c r="I435" s="43">
        <f>VLOOKUP(C435,'Įkainiai '!$E$3:$F$10,2,FALSE)-F435</f>
        <v>8.6700000000000017</v>
      </c>
      <c r="J435" s="28">
        <f t="shared" si="12"/>
        <v>-12.599999999999998</v>
      </c>
      <c r="K435" s="32" t="str">
        <f t="shared" si="13"/>
        <v>Rerate</v>
      </c>
      <c r="L435" s="32" t="str">
        <f>IFERROR(VLOOKUP(E435,'2 ataskaita'!$B$1:$E$64,3,FALSE),"-")</f>
        <v>OUTLET</v>
      </c>
      <c r="M435" s="32" t="str">
        <f>IFERROR(VLOOKUP(E435,'2 ataskaita'!$B$1:$E$64,4,FALSE),"-")</f>
        <v>Pietų</v>
      </c>
    </row>
    <row r="436" spans="1:13" x14ac:dyDescent="0.3">
      <c r="A436" s="54">
        <v>44042</v>
      </c>
      <c r="B436">
        <v>22141992</v>
      </c>
      <c r="C436" s="28" t="s">
        <v>241</v>
      </c>
      <c r="D436" s="28" t="s">
        <v>241</v>
      </c>
      <c r="E436" s="42" t="s">
        <v>23</v>
      </c>
      <c r="F436" s="43">
        <v>9.5</v>
      </c>
      <c r="G436" s="43">
        <v>13.5</v>
      </c>
      <c r="H436" s="43">
        <f>VLOOKUP(D436,'Įkainiai '!$A$3:$B$10,2,FALSE)-G436</f>
        <v>19.770000000000003</v>
      </c>
      <c r="I436" s="43">
        <f>VLOOKUP(C436,'Įkainiai '!$E$3:$F$10,2,FALSE)-F436</f>
        <v>22.17</v>
      </c>
      <c r="J436" s="28">
        <f t="shared" si="12"/>
        <v>2.3999999999999986</v>
      </c>
      <c r="K436" s="28" t="str">
        <f t="shared" si="13"/>
        <v>Upsell</v>
      </c>
      <c r="L436" s="28" t="str">
        <f>IFERROR(VLOOKUP(E436,'2 ataskaita'!$B$1:$E$64,3,FALSE),"-")</f>
        <v>CUSTOMER CARE</v>
      </c>
      <c r="M436" s="28">
        <f>IFERROR(VLOOKUP(E436,'2 ataskaita'!$B$1:$E$64,4,FALSE),"-")</f>
        <v>0</v>
      </c>
    </row>
    <row r="437" spans="1:13" x14ac:dyDescent="0.3">
      <c r="A437" s="55">
        <v>44016.693749999999</v>
      </c>
      <c r="B437">
        <v>8063721</v>
      </c>
      <c r="C437" s="32" t="s">
        <v>243</v>
      </c>
      <c r="D437" s="32" t="s">
        <v>241</v>
      </c>
      <c r="E437" s="44" t="s">
        <v>196</v>
      </c>
      <c r="F437" s="45">
        <v>3.6</v>
      </c>
      <c r="G437" s="45">
        <v>8.5</v>
      </c>
      <c r="H437" s="43">
        <f>VLOOKUP(D437,'Įkainiai '!$A$3:$B$10,2,FALSE)-G437</f>
        <v>24.770000000000003</v>
      </c>
      <c r="I437" s="43">
        <f>VLOOKUP(C437,'Įkainiai '!$E$3:$F$10,2,FALSE)-F437</f>
        <v>12.07</v>
      </c>
      <c r="J437" s="28">
        <f t="shared" si="12"/>
        <v>-12.700000000000003</v>
      </c>
      <c r="K437" s="32" t="str">
        <f t="shared" si="13"/>
        <v>Rerate</v>
      </c>
      <c r="L437" s="32" t="str">
        <f>IFERROR(VLOOKUP(E437,'2 ataskaita'!$B$1:$E$64,3,FALSE),"-")</f>
        <v>OUTLET</v>
      </c>
      <c r="M437" s="32" t="str">
        <f>IFERROR(VLOOKUP(E437,'2 ataskaita'!$B$1:$E$64,4,FALSE),"-")</f>
        <v>Kaunas</v>
      </c>
    </row>
    <row r="438" spans="1:13" x14ac:dyDescent="0.3">
      <c r="A438" s="54">
        <v>44014.724999999999</v>
      </c>
      <c r="B438">
        <v>18357233</v>
      </c>
      <c r="C438" s="28" t="s">
        <v>246</v>
      </c>
      <c r="D438" s="28" t="s">
        <v>244</v>
      </c>
      <c r="E438" s="42" t="s">
        <v>23</v>
      </c>
      <c r="F438" s="43">
        <v>12.5</v>
      </c>
      <c r="G438" s="43" t="s">
        <v>5</v>
      </c>
      <c r="H438" s="43">
        <f>VLOOKUP(D438,'Įkainiai '!$A$3:$B$10,2,FALSE)-G438</f>
        <v>19.27</v>
      </c>
      <c r="I438" s="43">
        <f>VLOOKUP(C438,'Įkainiai '!$E$3:$F$10,2,FALSE)-F438</f>
        <v>17.170000000000002</v>
      </c>
      <c r="J438" s="28">
        <f t="shared" si="12"/>
        <v>-2.0999999999999979</v>
      </c>
      <c r="K438" s="28" t="str">
        <f t="shared" si="13"/>
        <v>Rerate</v>
      </c>
      <c r="L438" s="28" t="str">
        <f>IFERROR(VLOOKUP(E438,'2 ataskaita'!$B$1:$E$64,3,FALSE),"-")</f>
        <v>CUSTOMER CARE</v>
      </c>
      <c r="M438" s="28">
        <f>IFERROR(VLOOKUP(E438,'2 ataskaita'!$B$1:$E$64,4,FALSE),"-")</f>
        <v>0</v>
      </c>
    </row>
    <row r="439" spans="1:13" x14ac:dyDescent="0.3">
      <c r="A439" s="55">
        <v>44022.556250000001</v>
      </c>
      <c r="B439">
        <v>12560208</v>
      </c>
      <c r="C439" s="32" t="s">
        <v>245</v>
      </c>
      <c r="D439" s="32" t="s">
        <v>241</v>
      </c>
      <c r="E439" s="44" t="s">
        <v>14</v>
      </c>
      <c r="F439" s="45">
        <v>5.51</v>
      </c>
      <c r="G439" s="45">
        <v>8.5</v>
      </c>
      <c r="H439" s="43">
        <f>VLOOKUP(D439,'Įkainiai '!$A$3:$B$10,2,FALSE)-G439</f>
        <v>24.770000000000003</v>
      </c>
      <c r="I439" s="43">
        <f>VLOOKUP(C439,'Įkainiai '!$E$3:$F$10,2,FALSE)-F439</f>
        <v>6.16</v>
      </c>
      <c r="J439" s="28">
        <f t="shared" si="12"/>
        <v>-18.610000000000003</v>
      </c>
      <c r="K439" s="32" t="str">
        <f t="shared" si="13"/>
        <v>Rerate</v>
      </c>
      <c r="L439" s="32" t="str">
        <f>IFERROR(VLOOKUP(E439,'2 ataskaita'!$B$1:$E$64,3,FALSE),"-")</f>
        <v>CUSTOMER CARE</v>
      </c>
      <c r="M439" s="32">
        <f>IFERROR(VLOOKUP(E439,'2 ataskaita'!$B$1:$E$64,4,FALSE),"-")</f>
        <v>0</v>
      </c>
    </row>
    <row r="440" spans="1:13" x14ac:dyDescent="0.3">
      <c r="A440" s="54">
        <v>44042</v>
      </c>
      <c r="B440">
        <v>27961889</v>
      </c>
      <c r="C440" s="28" t="s">
        <v>242</v>
      </c>
      <c r="D440" s="28" t="s">
        <v>242</v>
      </c>
      <c r="E440" s="42" t="s">
        <v>4</v>
      </c>
      <c r="F440" s="43">
        <v>11</v>
      </c>
      <c r="G440" s="43">
        <v>0</v>
      </c>
      <c r="H440" s="43">
        <f>VLOOKUP(D440,'Įkainiai '!$A$3:$B$10,2,FALSE)-G440</f>
        <v>21.27</v>
      </c>
      <c r="I440" s="43">
        <f>VLOOKUP(C440,'Įkainiai '!$E$3:$F$10,2,FALSE)-F440</f>
        <v>8.6700000000000017</v>
      </c>
      <c r="J440" s="28">
        <f t="shared" si="12"/>
        <v>-12.599999999999998</v>
      </c>
      <c r="K440" s="28" t="str">
        <f t="shared" si="13"/>
        <v>Rerate</v>
      </c>
      <c r="L440" s="28" t="str">
        <f>IFERROR(VLOOKUP(E440,'2 ataskaita'!$B$1:$E$64,3,FALSE),"-")</f>
        <v>-</v>
      </c>
      <c r="M440" s="28" t="str">
        <f>IFERROR(VLOOKUP(E440,'2 ataskaita'!$B$1:$E$64,4,FALSE),"-")</f>
        <v>-</v>
      </c>
    </row>
    <row r="441" spans="1:13" x14ac:dyDescent="0.3">
      <c r="A441" s="55">
        <v>44017</v>
      </c>
      <c r="B441">
        <v>14113204</v>
      </c>
      <c r="C441" s="32" t="s">
        <v>245</v>
      </c>
      <c r="D441" s="32" t="s">
        <v>245</v>
      </c>
      <c r="E441" s="44" t="s">
        <v>48</v>
      </c>
      <c r="F441" s="45">
        <v>7.01</v>
      </c>
      <c r="G441" s="45">
        <v>3.6</v>
      </c>
      <c r="H441" s="43">
        <f>VLOOKUP(D441,'Įkainiai '!$A$3:$B$10,2,FALSE)-G441</f>
        <v>10.67</v>
      </c>
      <c r="I441" s="43">
        <f>VLOOKUP(C441,'Įkainiai '!$E$3:$F$10,2,FALSE)-F441</f>
        <v>4.66</v>
      </c>
      <c r="J441" s="28">
        <f t="shared" si="12"/>
        <v>-6.01</v>
      </c>
      <c r="K441" s="32" t="str">
        <f t="shared" si="13"/>
        <v>Rerate</v>
      </c>
      <c r="L441" s="32" t="str">
        <f>IFERROR(VLOOKUP(E441,'2 ataskaita'!$B$1:$E$64,3,FALSE),"-")</f>
        <v>TELEMARKETING</v>
      </c>
      <c r="M441" s="32">
        <f>IFERROR(VLOOKUP(E441,'2 ataskaita'!$B$1:$E$64,4,FALSE),"-")</f>
        <v>0</v>
      </c>
    </row>
    <row r="442" spans="1:13" x14ac:dyDescent="0.3">
      <c r="A442" s="54">
        <v>44042</v>
      </c>
      <c r="B442">
        <v>14655990</v>
      </c>
      <c r="C442" s="28" t="s">
        <v>245</v>
      </c>
      <c r="D442" s="28" t="s">
        <v>245</v>
      </c>
      <c r="E442" s="42" t="s">
        <v>43</v>
      </c>
      <c r="F442" s="43">
        <v>8.5</v>
      </c>
      <c r="G442" s="43">
        <v>0</v>
      </c>
      <c r="H442" s="43">
        <f>VLOOKUP(D442,'Įkainiai '!$A$3:$B$10,2,FALSE)-G442</f>
        <v>14.27</v>
      </c>
      <c r="I442" s="43">
        <f>VLOOKUP(C442,'Įkainiai '!$E$3:$F$10,2,FALSE)-F442</f>
        <v>3.17</v>
      </c>
      <c r="J442" s="28">
        <f t="shared" si="12"/>
        <v>-11.1</v>
      </c>
      <c r="K442" s="28" t="str">
        <f t="shared" si="13"/>
        <v>Rerate</v>
      </c>
      <c r="L442" s="28" t="str">
        <f>IFERROR(VLOOKUP(E442,'2 ataskaita'!$B$1:$E$64,3,FALSE),"-")</f>
        <v>CUSTOMER CARE</v>
      </c>
      <c r="M442" s="28">
        <f>IFERROR(VLOOKUP(E442,'2 ataskaita'!$B$1:$E$64,4,FALSE),"-")</f>
        <v>0</v>
      </c>
    </row>
    <row r="443" spans="1:13" x14ac:dyDescent="0.3">
      <c r="A443" s="55">
        <v>44042</v>
      </c>
      <c r="B443">
        <v>30341893</v>
      </c>
      <c r="C443" s="32" t="s">
        <v>241</v>
      </c>
      <c r="D443" s="32" t="s">
        <v>241</v>
      </c>
      <c r="E443" s="44" t="s">
        <v>212</v>
      </c>
      <c r="F443" s="45">
        <v>11</v>
      </c>
      <c r="G443" s="45" t="s">
        <v>18</v>
      </c>
      <c r="H443" s="43">
        <f>VLOOKUP(D443,'Įkainiai '!$A$3:$B$10,2,FALSE)-G443</f>
        <v>27.270000000000003</v>
      </c>
      <c r="I443" s="43">
        <f>VLOOKUP(C443,'Įkainiai '!$E$3:$F$10,2,FALSE)-F443</f>
        <v>20.67</v>
      </c>
      <c r="J443" s="28">
        <f t="shared" si="12"/>
        <v>-6.6000000000000014</v>
      </c>
      <c r="K443" s="32" t="str">
        <f t="shared" si="13"/>
        <v>Rerate</v>
      </c>
      <c r="L443" s="32" t="str">
        <f>IFERROR(VLOOKUP(E443,'2 ataskaita'!$B$1:$E$64,3,FALSE),"-")</f>
        <v>OUTLET</v>
      </c>
      <c r="M443" s="32" t="str">
        <f>IFERROR(VLOOKUP(E443,'2 ataskaita'!$B$1:$E$64,4,FALSE),"-")</f>
        <v>Pietų</v>
      </c>
    </row>
    <row r="444" spans="1:13" x14ac:dyDescent="0.3">
      <c r="A444" s="54">
        <v>44042</v>
      </c>
      <c r="B444">
        <v>23462527</v>
      </c>
      <c r="C444" s="28" t="s">
        <v>243</v>
      </c>
      <c r="D444" s="28" t="s">
        <v>243</v>
      </c>
      <c r="E444" s="42" t="s">
        <v>23</v>
      </c>
      <c r="F444" s="43">
        <v>7.6</v>
      </c>
      <c r="G444" s="43">
        <v>0</v>
      </c>
      <c r="H444" s="43">
        <f>VLOOKUP(D444,'Įkainiai '!$A$3:$B$10,2,FALSE)-G444</f>
        <v>18.27</v>
      </c>
      <c r="I444" s="43">
        <f>VLOOKUP(C444,'Įkainiai '!$E$3:$F$10,2,FALSE)-F444</f>
        <v>8.07</v>
      </c>
      <c r="J444" s="28">
        <f t="shared" si="12"/>
        <v>-10.199999999999999</v>
      </c>
      <c r="K444" s="28" t="str">
        <f t="shared" si="13"/>
        <v>Rerate</v>
      </c>
      <c r="L444" s="28" t="str">
        <f>IFERROR(VLOOKUP(E444,'2 ataskaita'!$B$1:$E$64,3,FALSE),"-")</f>
        <v>CUSTOMER CARE</v>
      </c>
      <c r="M444" s="28">
        <f>IFERROR(VLOOKUP(E444,'2 ataskaita'!$B$1:$E$64,4,FALSE),"-")</f>
        <v>0</v>
      </c>
    </row>
    <row r="445" spans="1:13" x14ac:dyDescent="0.3">
      <c r="A445" s="55">
        <v>44015.380555555559</v>
      </c>
      <c r="B445">
        <v>20231715</v>
      </c>
      <c r="C445" s="32" t="s">
        <v>246</v>
      </c>
      <c r="D445" s="32" t="s">
        <v>244</v>
      </c>
      <c r="E445" s="44" t="s">
        <v>23</v>
      </c>
      <c r="F445" s="45">
        <v>12.5</v>
      </c>
      <c r="G445" s="45" t="s">
        <v>5</v>
      </c>
      <c r="H445" s="43">
        <f>VLOOKUP(D445,'Įkainiai '!$A$3:$B$10,2,FALSE)-G445</f>
        <v>19.27</v>
      </c>
      <c r="I445" s="43">
        <f>VLOOKUP(C445,'Įkainiai '!$E$3:$F$10,2,FALSE)-F445</f>
        <v>17.170000000000002</v>
      </c>
      <c r="J445" s="28">
        <f t="shared" si="12"/>
        <v>-2.0999999999999979</v>
      </c>
      <c r="K445" s="32" t="str">
        <f t="shared" si="13"/>
        <v>Rerate</v>
      </c>
      <c r="L445" s="32" t="str">
        <f>IFERROR(VLOOKUP(E445,'2 ataskaita'!$B$1:$E$64,3,FALSE),"-")</f>
        <v>CUSTOMER CARE</v>
      </c>
      <c r="M445" s="32">
        <f>IFERROR(VLOOKUP(E445,'2 ataskaita'!$B$1:$E$64,4,FALSE),"-")</f>
        <v>0</v>
      </c>
    </row>
    <row r="446" spans="1:13" x14ac:dyDescent="0.3">
      <c r="A446" s="54">
        <v>44013</v>
      </c>
      <c r="B446">
        <v>45830438</v>
      </c>
      <c r="C446" s="28" t="s">
        <v>240</v>
      </c>
      <c r="D446" s="28" t="s">
        <v>240</v>
      </c>
      <c r="E446" s="42" t="s">
        <v>85</v>
      </c>
      <c r="F446" s="43">
        <v>14.01</v>
      </c>
      <c r="G446" s="43">
        <v>0</v>
      </c>
      <c r="H446" s="43">
        <f>VLOOKUP(D446,'Įkainiai '!$A$3:$B$10,2,FALSE)-G446</f>
        <v>25.27</v>
      </c>
      <c r="I446" s="43">
        <f>VLOOKUP(C446,'Įkainiai '!$E$3:$F$10,2,FALSE)-F446</f>
        <v>9.6600000000000019</v>
      </c>
      <c r="J446" s="28">
        <f t="shared" si="12"/>
        <v>-15.609999999999998</v>
      </c>
      <c r="K446" s="28" t="str">
        <f t="shared" si="13"/>
        <v>Rerate</v>
      </c>
      <c r="L446" s="28" t="str">
        <f>IFERROR(VLOOKUP(E446,'2 ataskaita'!$B$1:$E$64,3,FALSE),"-")</f>
        <v>OTHER</v>
      </c>
      <c r="M446" s="28">
        <f>IFERROR(VLOOKUP(E446,'2 ataskaita'!$B$1:$E$64,4,FALSE),"-")</f>
        <v>0</v>
      </c>
    </row>
    <row r="447" spans="1:13" x14ac:dyDescent="0.3">
      <c r="A447" s="55">
        <v>44042</v>
      </c>
      <c r="B447">
        <v>39087212</v>
      </c>
      <c r="C447" s="32" t="s">
        <v>242</v>
      </c>
      <c r="D447" s="32" t="s">
        <v>242</v>
      </c>
      <c r="E447" s="44" t="s">
        <v>8</v>
      </c>
      <c r="F447" s="45">
        <v>9.5</v>
      </c>
      <c r="G447" s="45" t="s">
        <v>69</v>
      </c>
      <c r="H447" s="43">
        <f>VLOOKUP(D447,'Įkainiai '!$A$3:$B$10,2,FALSE)-G447</f>
        <v>18.27</v>
      </c>
      <c r="I447" s="43">
        <f>VLOOKUP(C447,'Įkainiai '!$E$3:$F$10,2,FALSE)-F447</f>
        <v>10.170000000000002</v>
      </c>
      <c r="J447" s="28">
        <f t="shared" si="12"/>
        <v>-8.0999999999999979</v>
      </c>
      <c r="K447" s="32" t="str">
        <f t="shared" si="13"/>
        <v>Rerate</v>
      </c>
      <c r="L447" s="32" t="str">
        <f>IFERROR(VLOOKUP(E447,'2 ataskaita'!$B$1:$E$64,3,FALSE),"-")</f>
        <v>TELEMARKETING</v>
      </c>
      <c r="M447" s="32">
        <f>IFERROR(VLOOKUP(E447,'2 ataskaita'!$B$1:$E$64,4,FALSE),"-")</f>
        <v>0</v>
      </c>
    </row>
    <row r="448" spans="1:13" x14ac:dyDescent="0.3">
      <c r="A448" s="54">
        <v>44042</v>
      </c>
      <c r="B448">
        <v>17881965</v>
      </c>
      <c r="C448" s="28" t="s">
        <v>241</v>
      </c>
      <c r="D448" s="28" t="s">
        <v>241</v>
      </c>
      <c r="E448" s="42" t="s">
        <v>6</v>
      </c>
      <c r="F448" s="43">
        <v>6</v>
      </c>
      <c r="G448" s="43" t="s">
        <v>57</v>
      </c>
      <c r="H448" s="43">
        <f>VLOOKUP(D448,'Įkainiai '!$A$3:$B$10,2,FALSE)-G448</f>
        <v>23.270000000000003</v>
      </c>
      <c r="I448" s="43">
        <f>VLOOKUP(C448,'Įkainiai '!$E$3:$F$10,2,FALSE)-F448</f>
        <v>25.67</v>
      </c>
      <c r="J448" s="28">
        <f t="shared" si="12"/>
        <v>2.3999999999999986</v>
      </c>
      <c r="K448" s="28" t="str">
        <f t="shared" si="13"/>
        <v>Upsell</v>
      </c>
      <c r="L448" s="28" t="str">
        <f>IFERROR(VLOOKUP(E448,'2 ataskaita'!$B$1:$E$64,3,FALSE),"-")</f>
        <v>TELEMARKETING</v>
      </c>
      <c r="M448" s="28">
        <f>IFERROR(VLOOKUP(E448,'2 ataskaita'!$B$1:$E$64,4,FALSE),"-")</f>
        <v>0</v>
      </c>
    </row>
    <row r="449" spans="1:13" x14ac:dyDescent="0.3">
      <c r="A449" s="55">
        <v>44036.363194444442</v>
      </c>
      <c r="B449">
        <v>45944322</v>
      </c>
      <c r="C449" s="32" t="s">
        <v>244</v>
      </c>
      <c r="D449" s="32" t="s">
        <v>243</v>
      </c>
      <c r="E449" s="44" t="s">
        <v>199</v>
      </c>
      <c r="F449" s="45">
        <v>12.5</v>
      </c>
      <c r="G449" s="45">
        <v>8.5</v>
      </c>
      <c r="H449" s="43">
        <f>VLOOKUP(D449,'Įkainiai '!$A$3:$B$10,2,FALSE)-G449</f>
        <v>9.77</v>
      </c>
      <c r="I449" s="43">
        <f>VLOOKUP(C449,'Įkainiai '!$E$3:$F$10,2,FALSE)-F449</f>
        <v>15.170000000000002</v>
      </c>
      <c r="J449" s="28">
        <f t="shared" si="12"/>
        <v>5.4000000000000021</v>
      </c>
      <c r="K449" s="32" t="str">
        <f t="shared" si="13"/>
        <v>Upsell</v>
      </c>
      <c r="L449" s="32" t="str">
        <f>IFERROR(VLOOKUP(E449,'2 ataskaita'!$B$1:$E$64,3,FALSE),"-")</f>
        <v>OUTLET</v>
      </c>
      <c r="M449" s="32" t="str">
        <f>IFERROR(VLOOKUP(E449,'2 ataskaita'!$B$1:$E$64,4,FALSE),"-")</f>
        <v>Kaunas</v>
      </c>
    </row>
    <row r="450" spans="1:13" x14ac:dyDescent="0.3">
      <c r="A450" s="54">
        <v>44032.495833333334</v>
      </c>
      <c r="B450">
        <v>43209077</v>
      </c>
      <c r="C450" s="28" t="s">
        <v>242</v>
      </c>
      <c r="D450" s="28" t="s">
        <v>240</v>
      </c>
      <c r="E450" s="42" t="s">
        <v>203</v>
      </c>
      <c r="F450" s="43">
        <v>11</v>
      </c>
      <c r="G450" s="43">
        <v>10.5</v>
      </c>
      <c r="H450" s="43">
        <f>VLOOKUP(D450,'Įkainiai '!$A$3:$B$10,2,FALSE)-G450</f>
        <v>14.77</v>
      </c>
      <c r="I450" s="43">
        <f>VLOOKUP(C450,'Įkainiai '!$E$3:$F$10,2,FALSE)-F450</f>
        <v>8.6700000000000017</v>
      </c>
      <c r="J450" s="28">
        <f t="shared" si="12"/>
        <v>-6.0999999999999979</v>
      </c>
      <c r="K450" s="28" t="str">
        <f t="shared" si="13"/>
        <v>Rerate</v>
      </c>
      <c r="L450" s="28" t="str">
        <f>IFERROR(VLOOKUP(E450,'2 ataskaita'!$B$1:$E$64,3,FALSE),"-")</f>
        <v>OUTLET</v>
      </c>
      <c r="M450" s="28" t="str">
        <f>IFERROR(VLOOKUP(E450,'2 ataskaita'!$B$1:$E$64,4,FALSE),"-")</f>
        <v>Šiaurės</v>
      </c>
    </row>
    <row r="451" spans="1:13" x14ac:dyDescent="0.3">
      <c r="A451" s="55">
        <v>44021</v>
      </c>
      <c r="B451">
        <v>12557825</v>
      </c>
      <c r="C451" s="32" t="s">
        <v>242</v>
      </c>
      <c r="D451" s="32" t="s">
        <v>242</v>
      </c>
      <c r="E451" s="44" t="s">
        <v>216</v>
      </c>
      <c r="F451" s="49">
        <v>10.5</v>
      </c>
      <c r="G451" s="45">
        <v>10.51</v>
      </c>
      <c r="H451" s="43">
        <f>VLOOKUP(D451,'Įkainiai '!$A$3:$B$10,2,FALSE)-G451</f>
        <v>10.76</v>
      </c>
      <c r="I451" s="43">
        <f>VLOOKUP(C451,'Įkainiai '!$E$3:$F$10,2,FALSE)-F451</f>
        <v>9.1700000000000017</v>
      </c>
      <c r="J451" s="28">
        <f t="shared" ref="J451:J514" si="14">I451-H451</f>
        <v>-1.5899999999999981</v>
      </c>
      <c r="K451" s="32" t="str">
        <f t="shared" ref="K451:K514" si="15">IF(J451&gt;0,"Upsell",IF(J451&lt;0,"Rerate","Kaina nepakito"))</f>
        <v>Rerate</v>
      </c>
      <c r="L451" s="32" t="str">
        <f>IFERROR(VLOOKUP(E451,'2 ataskaita'!$B$1:$E$64,3,FALSE),"-")</f>
        <v>OUTLET</v>
      </c>
      <c r="M451" s="32" t="str">
        <f>IFERROR(VLOOKUP(E451,'2 ataskaita'!$B$1:$E$64,4,FALSE),"-")</f>
        <v>Kaunas</v>
      </c>
    </row>
    <row r="452" spans="1:13" x14ac:dyDescent="0.3">
      <c r="A452" s="54">
        <v>44042</v>
      </c>
      <c r="B452">
        <v>42704897</v>
      </c>
      <c r="C452" s="28" t="s">
        <v>242</v>
      </c>
      <c r="D452" s="28" t="s">
        <v>242</v>
      </c>
      <c r="E452" s="42" t="s">
        <v>8</v>
      </c>
      <c r="F452" s="50">
        <v>10.5</v>
      </c>
      <c r="G452" s="43">
        <v>10.5</v>
      </c>
      <c r="H452" s="43">
        <f>VLOOKUP(D452,'Įkainiai '!$A$3:$B$10,2,FALSE)-G452</f>
        <v>10.77</v>
      </c>
      <c r="I452" s="43">
        <f>VLOOKUP(C452,'Įkainiai '!$E$3:$F$10,2,FALSE)-F452</f>
        <v>9.1700000000000017</v>
      </c>
      <c r="J452" s="28">
        <f t="shared" si="14"/>
        <v>-1.5999999999999979</v>
      </c>
      <c r="K452" s="28" t="str">
        <f t="shared" si="15"/>
        <v>Rerate</v>
      </c>
      <c r="L452" s="28" t="str">
        <f>IFERROR(VLOOKUP(E452,'2 ataskaita'!$B$1:$E$64,3,FALSE),"-")</f>
        <v>TELEMARKETING</v>
      </c>
      <c r="M452" s="28">
        <f>IFERROR(VLOOKUP(E452,'2 ataskaita'!$B$1:$E$64,4,FALSE),"-")</f>
        <v>0</v>
      </c>
    </row>
    <row r="453" spans="1:13" x14ac:dyDescent="0.3">
      <c r="A453" s="55">
        <v>44035</v>
      </c>
      <c r="B453">
        <v>45341809</v>
      </c>
      <c r="C453" s="32" t="s">
        <v>242</v>
      </c>
      <c r="D453" s="32" t="s">
        <v>242</v>
      </c>
      <c r="E453" s="44" t="s">
        <v>228</v>
      </c>
      <c r="F453" s="45">
        <v>12.01</v>
      </c>
      <c r="G453" s="45">
        <v>10.5</v>
      </c>
      <c r="H453" s="43">
        <f>VLOOKUP(D453,'Įkainiai '!$A$3:$B$10,2,FALSE)-G453</f>
        <v>10.77</v>
      </c>
      <c r="I453" s="43">
        <f>VLOOKUP(C453,'Įkainiai '!$E$3:$F$10,2,FALSE)-F453</f>
        <v>7.6600000000000019</v>
      </c>
      <c r="J453" s="28">
        <f t="shared" si="14"/>
        <v>-3.1099999999999977</v>
      </c>
      <c r="K453" s="32" t="str">
        <f t="shared" si="15"/>
        <v>Rerate</v>
      </c>
      <c r="L453" s="32" t="str">
        <f>IFERROR(VLOOKUP(E453,'2 ataskaita'!$B$1:$E$64,3,FALSE),"-")</f>
        <v>OUTLET</v>
      </c>
      <c r="M453" s="32" t="str">
        <f>IFERROR(VLOOKUP(E453,'2 ataskaita'!$B$1:$E$64,4,FALSE),"-")</f>
        <v>Pietų</v>
      </c>
    </row>
    <row r="454" spans="1:13" x14ac:dyDescent="0.3">
      <c r="A454" s="54">
        <v>44042</v>
      </c>
      <c r="B454">
        <v>42094710</v>
      </c>
      <c r="C454" s="28" t="s">
        <v>240</v>
      </c>
      <c r="D454" s="28" t="s">
        <v>240</v>
      </c>
      <c r="E454" s="42" t="s">
        <v>13</v>
      </c>
      <c r="F454" s="43">
        <v>11</v>
      </c>
      <c r="G454" s="43" t="s">
        <v>7</v>
      </c>
      <c r="H454" s="43">
        <f>VLOOKUP(D454,'Įkainiai '!$A$3:$B$10,2,FALSE)-G454</f>
        <v>12.27</v>
      </c>
      <c r="I454" s="43">
        <f>VLOOKUP(C454,'Įkainiai '!$E$3:$F$10,2,FALSE)-F454</f>
        <v>12.670000000000002</v>
      </c>
      <c r="J454" s="28">
        <f t="shared" si="14"/>
        <v>0.40000000000000213</v>
      </c>
      <c r="K454" s="28" t="str">
        <f t="shared" si="15"/>
        <v>Upsell</v>
      </c>
      <c r="L454" s="28" t="str">
        <f>IFERROR(VLOOKUP(E454,'2 ataskaita'!$B$1:$E$64,3,FALSE),"-")</f>
        <v>TELEMARKETING</v>
      </c>
      <c r="M454" s="28">
        <f>IFERROR(VLOOKUP(E454,'2 ataskaita'!$B$1:$E$64,4,FALSE),"-")</f>
        <v>0</v>
      </c>
    </row>
    <row r="455" spans="1:13" x14ac:dyDescent="0.3">
      <c r="A455" s="55">
        <v>44035.750694444447</v>
      </c>
      <c r="B455">
        <v>24771289</v>
      </c>
      <c r="C455" s="32" t="s">
        <v>245</v>
      </c>
      <c r="D455" s="32" t="s">
        <v>243</v>
      </c>
      <c r="E455" s="44" t="s">
        <v>195</v>
      </c>
      <c r="F455" s="45">
        <v>7.6</v>
      </c>
      <c r="G455" s="45">
        <v>7.6</v>
      </c>
      <c r="H455" s="43">
        <f>VLOOKUP(D455,'Įkainiai '!$A$3:$B$10,2,FALSE)-G455</f>
        <v>10.67</v>
      </c>
      <c r="I455" s="43">
        <f>VLOOKUP(C455,'Įkainiai '!$E$3:$F$10,2,FALSE)-F455</f>
        <v>4.07</v>
      </c>
      <c r="J455" s="28">
        <f t="shared" si="14"/>
        <v>-6.6</v>
      </c>
      <c r="K455" s="32" t="str">
        <f t="shared" si="15"/>
        <v>Rerate</v>
      </c>
      <c r="L455" s="32" t="str">
        <f>IFERROR(VLOOKUP(E455,'2 ataskaita'!$B$1:$E$64,3,FALSE),"-")</f>
        <v>OUTLET</v>
      </c>
      <c r="M455" s="32" t="str">
        <f>IFERROR(VLOOKUP(E455,'2 ataskaita'!$B$1:$E$64,4,FALSE),"-")</f>
        <v>Vakarų</v>
      </c>
    </row>
    <row r="456" spans="1:13" x14ac:dyDescent="0.3">
      <c r="A456" s="54">
        <v>44042</v>
      </c>
      <c r="B456">
        <v>43407772</v>
      </c>
      <c r="C456" s="28" t="s">
        <v>241</v>
      </c>
      <c r="D456" s="28" t="s">
        <v>241</v>
      </c>
      <c r="E456" s="42" t="s">
        <v>228</v>
      </c>
      <c r="F456" s="43">
        <v>23.5</v>
      </c>
      <c r="G456" s="43" t="s">
        <v>5</v>
      </c>
      <c r="H456" s="43">
        <f>VLOOKUP(D456,'Įkainiai '!$A$3:$B$10,2,FALSE)-G456</f>
        <v>21.270000000000003</v>
      </c>
      <c r="I456" s="43">
        <f>VLOOKUP(C456,'Įkainiai '!$E$3:$F$10,2,FALSE)-F456</f>
        <v>8.1700000000000017</v>
      </c>
      <c r="J456" s="28">
        <f t="shared" si="14"/>
        <v>-13.100000000000001</v>
      </c>
      <c r="K456" s="28" t="str">
        <f t="shared" si="15"/>
        <v>Rerate</v>
      </c>
      <c r="L456" s="28" t="str">
        <f>IFERROR(VLOOKUP(E456,'2 ataskaita'!$B$1:$E$64,3,FALSE),"-")</f>
        <v>OUTLET</v>
      </c>
      <c r="M456" s="28" t="str">
        <f>IFERROR(VLOOKUP(E456,'2 ataskaita'!$B$1:$E$64,4,FALSE),"-")</f>
        <v>Pietų</v>
      </c>
    </row>
    <row r="457" spans="1:13" x14ac:dyDescent="0.3">
      <c r="A457" s="55">
        <v>44013.344444444447</v>
      </c>
      <c r="B457">
        <v>19262827</v>
      </c>
      <c r="C457" s="32" t="s">
        <v>244</v>
      </c>
      <c r="D457" s="32" t="s">
        <v>242</v>
      </c>
      <c r="E457" s="44" t="s">
        <v>35</v>
      </c>
      <c r="F457" s="45">
        <v>13</v>
      </c>
      <c r="G457" s="45">
        <v>10.5</v>
      </c>
      <c r="H457" s="43">
        <f>VLOOKUP(D457,'Įkainiai '!$A$3:$B$10,2,FALSE)-G457</f>
        <v>10.77</v>
      </c>
      <c r="I457" s="43">
        <f>VLOOKUP(C457,'Įkainiai '!$E$3:$F$10,2,FALSE)-F457</f>
        <v>14.670000000000002</v>
      </c>
      <c r="J457" s="28">
        <f t="shared" si="14"/>
        <v>3.9000000000000021</v>
      </c>
      <c r="K457" s="32" t="str">
        <f t="shared" si="15"/>
        <v>Upsell</v>
      </c>
      <c r="L457" s="32" t="str">
        <f>IFERROR(VLOOKUP(E457,'2 ataskaita'!$B$1:$E$64,3,FALSE),"-")</f>
        <v>CUSTOMER CARE</v>
      </c>
      <c r="M457" s="32">
        <f>IFERROR(VLOOKUP(E457,'2 ataskaita'!$B$1:$E$64,4,FALSE),"-")</f>
        <v>0</v>
      </c>
    </row>
    <row r="458" spans="1:13" x14ac:dyDescent="0.3">
      <c r="A458" s="54">
        <v>44029.688888888886</v>
      </c>
      <c r="B458">
        <v>23820595</v>
      </c>
      <c r="C458" s="28" t="s">
        <v>244</v>
      </c>
      <c r="D458" s="28" t="s">
        <v>242</v>
      </c>
      <c r="E458" s="42" t="s">
        <v>230</v>
      </c>
      <c r="F458" s="43">
        <v>12.5</v>
      </c>
      <c r="G458" s="43">
        <v>10.5</v>
      </c>
      <c r="H458" s="43">
        <f>VLOOKUP(D458,'Įkainiai '!$A$3:$B$10,2,FALSE)-G458</f>
        <v>10.77</v>
      </c>
      <c r="I458" s="43">
        <f>VLOOKUP(C458,'Įkainiai '!$E$3:$F$10,2,FALSE)-F458</f>
        <v>15.170000000000002</v>
      </c>
      <c r="J458" s="28">
        <f t="shared" si="14"/>
        <v>4.4000000000000021</v>
      </c>
      <c r="K458" s="28" t="str">
        <f t="shared" si="15"/>
        <v>Upsell</v>
      </c>
      <c r="L458" s="28" t="str">
        <f>IFERROR(VLOOKUP(E458,'2 ataskaita'!$B$1:$E$64,3,FALSE),"-")</f>
        <v>OUTLET</v>
      </c>
      <c r="M458" s="28" t="str">
        <f>IFERROR(VLOOKUP(E458,'2 ataskaita'!$B$1:$E$64,4,FALSE),"-")</f>
        <v>Pietų</v>
      </c>
    </row>
    <row r="459" spans="1:13" x14ac:dyDescent="0.3">
      <c r="A459" s="55">
        <v>44041.4</v>
      </c>
      <c r="B459">
        <v>27897202</v>
      </c>
      <c r="C459" s="32" t="s">
        <v>245</v>
      </c>
      <c r="D459" s="32" t="s">
        <v>245</v>
      </c>
      <c r="E459" s="44" t="s">
        <v>203</v>
      </c>
      <c r="F459" s="45">
        <v>7.6</v>
      </c>
      <c r="G459" s="45">
        <v>5.51</v>
      </c>
      <c r="H459" s="43">
        <f>VLOOKUP(D459,'Įkainiai '!$A$3:$B$10,2,FALSE)-G459</f>
        <v>8.76</v>
      </c>
      <c r="I459" s="43">
        <f>VLOOKUP(C459,'Įkainiai '!$E$3:$F$10,2,FALSE)-F459</f>
        <v>4.07</v>
      </c>
      <c r="J459" s="28">
        <f t="shared" si="14"/>
        <v>-4.6899999999999995</v>
      </c>
      <c r="K459" s="32" t="str">
        <f t="shared" si="15"/>
        <v>Rerate</v>
      </c>
      <c r="L459" s="32" t="str">
        <f>IFERROR(VLOOKUP(E459,'2 ataskaita'!$B$1:$E$64,3,FALSE),"-")</f>
        <v>OUTLET</v>
      </c>
      <c r="M459" s="32" t="str">
        <f>IFERROR(VLOOKUP(E459,'2 ataskaita'!$B$1:$E$64,4,FALSE),"-")</f>
        <v>Šiaurės</v>
      </c>
    </row>
    <row r="460" spans="1:13" x14ac:dyDescent="0.3">
      <c r="A460" s="54">
        <v>44020.736111111109</v>
      </c>
      <c r="B460">
        <v>45820414</v>
      </c>
      <c r="C460" s="28" t="s">
        <v>241</v>
      </c>
      <c r="D460" s="28" t="s">
        <v>245</v>
      </c>
      <c r="E460" s="42" t="s">
        <v>196</v>
      </c>
      <c r="F460" s="43">
        <v>23.5</v>
      </c>
      <c r="G460" s="43">
        <v>3.6</v>
      </c>
      <c r="H460" s="43">
        <f>VLOOKUP(D460,'Įkainiai '!$A$3:$B$10,2,FALSE)-G460</f>
        <v>10.67</v>
      </c>
      <c r="I460" s="43">
        <f>VLOOKUP(C460,'Įkainiai '!$E$3:$F$10,2,FALSE)-F460</f>
        <v>8.1700000000000017</v>
      </c>
      <c r="J460" s="28">
        <f t="shared" si="14"/>
        <v>-2.4999999999999982</v>
      </c>
      <c r="K460" s="28" t="str">
        <f t="shared" si="15"/>
        <v>Rerate</v>
      </c>
      <c r="L460" s="28" t="str">
        <f>IFERROR(VLOOKUP(E460,'2 ataskaita'!$B$1:$E$64,3,FALSE),"-")</f>
        <v>OUTLET</v>
      </c>
      <c r="M460" s="28" t="str">
        <f>IFERROR(VLOOKUP(E460,'2 ataskaita'!$B$1:$E$64,4,FALSE),"-")</f>
        <v>Kaunas</v>
      </c>
    </row>
    <row r="461" spans="1:13" x14ac:dyDescent="0.3">
      <c r="A461" s="55">
        <v>44014.447222222225</v>
      </c>
      <c r="B461">
        <v>45810264</v>
      </c>
      <c r="C461" s="32" t="s">
        <v>241</v>
      </c>
      <c r="D461" s="32" t="s">
        <v>240</v>
      </c>
      <c r="E461" s="44" t="s">
        <v>23</v>
      </c>
      <c r="F461" s="45">
        <v>11</v>
      </c>
      <c r="G461" s="45">
        <v>3.6</v>
      </c>
      <c r="H461" s="43">
        <f>VLOOKUP(D461,'Įkainiai '!$A$3:$B$10,2,FALSE)-G461</f>
        <v>21.669999999999998</v>
      </c>
      <c r="I461" s="43">
        <f>VLOOKUP(C461,'Įkainiai '!$E$3:$F$10,2,FALSE)-F461</f>
        <v>20.67</v>
      </c>
      <c r="J461" s="28">
        <f t="shared" si="14"/>
        <v>-0.99999999999999645</v>
      </c>
      <c r="K461" s="32" t="str">
        <f t="shared" si="15"/>
        <v>Rerate</v>
      </c>
      <c r="L461" s="32" t="str">
        <f>IFERROR(VLOOKUP(E461,'2 ataskaita'!$B$1:$E$64,3,FALSE),"-")</f>
        <v>CUSTOMER CARE</v>
      </c>
      <c r="M461" s="32">
        <f>IFERROR(VLOOKUP(E461,'2 ataskaita'!$B$1:$E$64,4,FALSE),"-")</f>
        <v>0</v>
      </c>
    </row>
    <row r="462" spans="1:13" x14ac:dyDescent="0.3">
      <c r="A462" s="54">
        <v>44042</v>
      </c>
      <c r="B462">
        <v>45495160</v>
      </c>
      <c r="C462" s="28" t="s">
        <v>241</v>
      </c>
      <c r="D462" s="28" t="s">
        <v>241</v>
      </c>
      <c r="E462" s="42" t="s">
        <v>6</v>
      </c>
      <c r="F462" s="43">
        <v>12</v>
      </c>
      <c r="G462" s="43">
        <v>15.5</v>
      </c>
      <c r="H462" s="43">
        <f>VLOOKUP(D462,'Įkainiai '!$A$3:$B$10,2,FALSE)-G462</f>
        <v>17.770000000000003</v>
      </c>
      <c r="I462" s="43">
        <f>VLOOKUP(C462,'Įkainiai '!$E$3:$F$10,2,FALSE)-F462</f>
        <v>19.670000000000002</v>
      </c>
      <c r="J462" s="28">
        <f t="shared" si="14"/>
        <v>1.8999999999999986</v>
      </c>
      <c r="K462" s="28" t="str">
        <f t="shared" si="15"/>
        <v>Upsell</v>
      </c>
      <c r="L462" s="28" t="str">
        <f>IFERROR(VLOOKUP(E462,'2 ataskaita'!$B$1:$E$64,3,FALSE),"-")</f>
        <v>TELEMARKETING</v>
      </c>
      <c r="M462" s="28">
        <f>IFERROR(VLOOKUP(E462,'2 ataskaita'!$B$1:$E$64,4,FALSE),"-")</f>
        <v>0</v>
      </c>
    </row>
    <row r="463" spans="1:13" x14ac:dyDescent="0.3">
      <c r="A463" s="55">
        <v>44042</v>
      </c>
      <c r="B463">
        <v>25756346</v>
      </c>
      <c r="C463" s="32" t="s">
        <v>243</v>
      </c>
      <c r="D463" s="32" t="s">
        <v>243</v>
      </c>
      <c r="E463" s="44" t="s">
        <v>43</v>
      </c>
      <c r="F463" s="45">
        <v>7.6</v>
      </c>
      <c r="G463" s="45">
        <v>0</v>
      </c>
      <c r="H463" s="43">
        <f>VLOOKUP(D463,'Įkainiai '!$A$3:$B$10,2,FALSE)-G463</f>
        <v>18.27</v>
      </c>
      <c r="I463" s="43">
        <f>VLOOKUP(C463,'Įkainiai '!$E$3:$F$10,2,FALSE)-F463</f>
        <v>8.07</v>
      </c>
      <c r="J463" s="28">
        <f t="shared" si="14"/>
        <v>-10.199999999999999</v>
      </c>
      <c r="K463" s="32" t="str">
        <f t="shared" si="15"/>
        <v>Rerate</v>
      </c>
      <c r="L463" s="32" t="str">
        <f>IFERROR(VLOOKUP(E463,'2 ataskaita'!$B$1:$E$64,3,FALSE),"-")</f>
        <v>CUSTOMER CARE</v>
      </c>
      <c r="M463" s="32">
        <f>IFERROR(VLOOKUP(E463,'2 ataskaita'!$B$1:$E$64,4,FALSE),"-")</f>
        <v>0</v>
      </c>
    </row>
    <row r="464" spans="1:13" x14ac:dyDescent="0.3">
      <c r="A464" s="54">
        <v>44042</v>
      </c>
      <c r="B464">
        <v>31033891</v>
      </c>
      <c r="C464" s="28" t="s">
        <v>246</v>
      </c>
      <c r="D464" s="28" t="s">
        <v>246</v>
      </c>
      <c r="E464" s="42" t="s">
        <v>213</v>
      </c>
      <c r="F464" s="43">
        <v>13</v>
      </c>
      <c r="G464" s="43">
        <v>1.65</v>
      </c>
      <c r="H464" s="43">
        <f>VLOOKUP(D464,'Įkainiai '!$A$3:$B$10,2,FALSE)-G464</f>
        <v>29.62</v>
      </c>
      <c r="I464" s="43">
        <f>VLOOKUP(C464,'Įkainiai '!$E$3:$F$10,2,FALSE)-F464</f>
        <v>16.670000000000002</v>
      </c>
      <c r="J464" s="28">
        <f t="shared" si="14"/>
        <v>-12.95</v>
      </c>
      <c r="K464" s="28" t="str">
        <f t="shared" si="15"/>
        <v>Rerate</v>
      </c>
      <c r="L464" s="28" t="str">
        <f>IFERROR(VLOOKUP(E464,'2 ataskaita'!$B$1:$E$64,3,FALSE),"-")</f>
        <v>OUTLET</v>
      </c>
      <c r="M464" s="28" t="str">
        <f>IFERROR(VLOOKUP(E464,'2 ataskaita'!$B$1:$E$64,4,FALSE),"-")</f>
        <v>Šiaurės</v>
      </c>
    </row>
    <row r="465" spans="1:13" x14ac:dyDescent="0.3">
      <c r="A465" s="55">
        <v>44042</v>
      </c>
      <c r="B465">
        <v>41683134</v>
      </c>
      <c r="C465" s="32" t="s">
        <v>241</v>
      </c>
      <c r="D465" s="32" t="s">
        <v>241</v>
      </c>
      <c r="E465" s="44" t="s">
        <v>8</v>
      </c>
      <c r="F465" s="45">
        <v>8.5</v>
      </c>
      <c r="G465" s="45" t="s">
        <v>7</v>
      </c>
      <c r="H465" s="43">
        <f>VLOOKUP(D465,'Įkainiai '!$A$3:$B$10,2,FALSE)-G465</f>
        <v>20.270000000000003</v>
      </c>
      <c r="I465" s="43">
        <f>VLOOKUP(C465,'Įkainiai '!$E$3:$F$10,2,FALSE)-F465</f>
        <v>23.17</v>
      </c>
      <c r="J465" s="28">
        <f t="shared" si="14"/>
        <v>2.8999999999999986</v>
      </c>
      <c r="K465" s="32" t="str">
        <f t="shared" si="15"/>
        <v>Upsell</v>
      </c>
      <c r="L465" s="32" t="str">
        <f>IFERROR(VLOOKUP(E465,'2 ataskaita'!$B$1:$E$64,3,FALSE),"-")</f>
        <v>TELEMARKETING</v>
      </c>
      <c r="M465" s="32">
        <f>IFERROR(VLOOKUP(E465,'2 ataskaita'!$B$1:$E$64,4,FALSE),"-")</f>
        <v>0</v>
      </c>
    </row>
    <row r="466" spans="1:13" x14ac:dyDescent="0.3">
      <c r="A466" s="54">
        <v>44042</v>
      </c>
      <c r="B466">
        <v>45877479</v>
      </c>
      <c r="C466" s="28" t="s">
        <v>240</v>
      </c>
      <c r="D466" s="28" t="s">
        <v>240</v>
      </c>
      <c r="E466" s="42" t="s">
        <v>43</v>
      </c>
      <c r="F466" s="43">
        <v>12</v>
      </c>
      <c r="G466" s="43">
        <v>10.5</v>
      </c>
      <c r="H466" s="43">
        <f>VLOOKUP(D466,'Įkainiai '!$A$3:$B$10,2,FALSE)-G466</f>
        <v>14.77</v>
      </c>
      <c r="I466" s="43">
        <f>VLOOKUP(C466,'Įkainiai '!$E$3:$F$10,2,FALSE)-F466</f>
        <v>11.670000000000002</v>
      </c>
      <c r="J466" s="28">
        <f t="shared" si="14"/>
        <v>-3.0999999999999979</v>
      </c>
      <c r="K466" s="28" t="str">
        <f t="shared" si="15"/>
        <v>Rerate</v>
      </c>
      <c r="L466" s="28" t="str">
        <f>IFERROR(VLOOKUP(E466,'2 ataskaita'!$B$1:$E$64,3,FALSE),"-")</f>
        <v>CUSTOMER CARE</v>
      </c>
      <c r="M466" s="28">
        <f>IFERROR(VLOOKUP(E466,'2 ataskaita'!$B$1:$E$64,4,FALSE),"-")</f>
        <v>0</v>
      </c>
    </row>
    <row r="467" spans="1:13" x14ac:dyDescent="0.3">
      <c r="A467" s="55">
        <v>44029.655555555553</v>
      </c>
      <c r="B467">
        <v>45916433</v>
      </c>
      <c r="C467" s="32" t="s">
        <v>243</v>
      </c>
      <c r="D467" s="32" t="s">
        <v>245</v>
      </c>
      <c r="E467" s="44" t="s">
        <v>211</v>
      </c>
      <c r="F467" s="45">
        <v>7.5</v>
      </c>
      <c r="G467" s="45">
        <v>7.5</v>
      </c>
      <c r="H467" s="43">
        <f>VLOOKUP(D467,'Įkainiai '!$A$3:$B$10,2,FALSE)-G467</f>
        <v>6.77</v>
      </c>
      <c r="I467" s="43">
        <f>VLOOKUP(C467,'Įkainiai '!$E$3:$F$10,2,FALSE)-F467</f>
        <v>8.17</v>
      </c>
      <c r="J467" s="28">
        <f t="shared" si="14"/>
        <v>1.4000000000000004</v>
      </c>
      <c r="K467" s="32" t="str">
        <f t="shared" si="15"/>
        <v>Upsell</v>
      </c>
      <c r="L467" s="32" t="str">
        <f>IFERROR(VLOOKUP(E467,'2 ataskaita'!$B$1:$E$64,3,FALSE),"-")</f>
        <v>OUTLET</v>
      </c>
      <c r="M467" s="32" t="str">
        <f>IFERROR(VLOOKUP(E467,'2 ataskaita'!$B$1:$E$64,4,FALSE),"-")</f>
        <v>Kaunas</v>
      </c>
    </row>
    <row r="468" spans="1:13" x14ac:dyDescent="0.3">
      <c r="A468" s="54">
        <v>44015.445833333331</v>
      </c>
      <c r="B468">
        <v>45759877</v>
      </c>
      <c r="C468" s="28" t="s">
        <v>246</v>
      </c>
      <c r="D468" s="28" t="s">
        <v>244</v>
      </c>
      <c r="E468" s="42" t="s">
        <v>23</v>
      </c>
      <c r="F468" s="43">
        <v>12.5</v>
      </c>
      <c r="G468" s="43" t="s">
        <v>5</v>
      </c>
      <c r="H468" s="43">
        <f>VLOOKUP(D468,'Įkainiai '!$A$3:$B$10,2,FALSE)-G468</f>
        <v>19.27</v>
      </c>
      <c r="I468" s="43">
        <f>VLOOKUP(C468,'Įkainiai '!$E$3:$F$10,2,FALSE)-F468</f>
        <v>17.170000000000002</v>
      </c>
      <c r="J468" s="28">
        <f t="shared" si="14"/>
        <v>-2.0999999999999979</v>
      </c>
      <c r="K468" s="28" t="str">
        <f t="shared" si="15"/>
        <v>Rerate</v>
      </c>
      <c r="L468" s="28" t="str">
        <f>IFERROR(VLOOKUP(E468,'2 ataskaita'!$B$1:$E$64,3,FALSE),"-")</f>
        <v>CUSTOMER CARE</v>
      </c>
      <c r="M468" s="28">
        <f>IFERROR(VLOOKUP(E468,'2 ataskaita'!$B$1:$E$64,4,FALSE),"-")</f>
        <v>0</v>
      </c>
    </row>
    <row r="469" spans="1:13" x14ac:dyDescent="0.3">
      <c r="A469" s="55">
        <v>44042</v>
      </c>
      <c r="B469">
        <v>45964512</v>
      </c>
      <c r="C469" s="32" t="s">
        <v>244</v>
      </c>
      <c r="D469" s="32" t="s">
        <v>244</v>
      </c>
      <c r="E469" s="44" t="s">
        <v>211</v>
      </c>
      <c r="F469" s="45">
        <v>13.5</v>
      </c>
      <c r="G469" s="45">
        <v>3.6</v>
      </c>
      <c r="H469" s="43">
        <f>VLOOKUP(D469,'Įkainiai '!$A$3:$B$10,2,FALSE)-G469</f>
        <v>27.669999999999998</v>
      </c>
      <c r="I469" s="43">
        <f>VLOOKUP(C469,'Įkainiai '!$E$3:$F$10,2,FALSE)-F469</f>
        <v>14.170000000000002</v>
      </c>
      <c r="J469" s="28">
        <f t="shared" si="14"/>
        <v>-13.499999999999996</v>
      </c>
      <c r="K469" s="32" t="str">
        <f t="shared" si="15"/>
        <v>Rerate</v>
      </c>
      <c r="L469" s="32" t="str">
        <f>IFERROR(VLOOKUP(E469,'2 ataskaita'!$B$1:$E$64,3,FALSE),"-")</f>
        <v>OUTLET</v>
      </c>
      <c r="M469" s="32" t="str">
        <f>IFERROR(VLOOKUP(E469,'2 ataskaita'!$B$1:$E$64,4,FALSE),"-")</f>
        <v>Kaunas</v>
      </c>
    </row>
    <row r="470" spans="1:13" x14ac:dyDescent="0.3">
      <c r="A470" s="54">
        <v>44023.750694444447</v>
      </c>
      <c r="B470">
        <v>45893894</v>
      </c>
      <c r="C470" s="28" t="s">
        <v>242</v>
      </c>
      <c r="D470" s="28" t="s">
        <v>245</v>
      </c>
      <c r="E470" s="42" t="s">
        <v>197</v>
      </c>
      <c r="F470" s="43">
        <v>14.5</v>
      </c>
      <c r="G470" s="43">
        <v>3.6</v>
      </c>
      <c r="H470" s="43">
        <f>VLOOKUP(D470,'Įkainiai '!$A$3:$B$10,2,FALSE)-G470</f>
        <v>10.67</v>
      </c>
      <c r="I470" s="43">
        <f>VLOOKUP(C470,'Įkainiai '!$E$3:$F$10,2,FALSE)-F470</f>
        <v>5.1700000000000017</v>
      </c>
      <c r="J470" s="28">
        <f t="shared" si="14"/>
        <v>-5.4999999999999982</v>
      </c>
      <c r="K470" s="28" t="str">
        <f t="shared" si="15"/>
        <v>Rerate</v>
      </c>
      <c r="L470" s="28" t="str">
        <f>IFERROR(VLOOKUP(E470,'2 ataskaita'!$B$1:$E$64,3,FALSE),"-")</f>
        <v>OUTLET</v>
      </c>
      <c r="M470" s="28" t="str">
        <f>IFERROR(VLOOKUP(E470,'2 ataskaita'!$B$1:$E$64,4,FALSE),"-")</f>
        <v>Šiaurės</v>
      </c>
    </row>
    <row r="471" spans="1:13" x14ac:dyDescent="0.3">
      <c r="A471" s="55">
        <v>44042</v>
      </c>
      <c r="B471">
        <v>15738805</v>
      </c>
      <c r="C471" s="32" t="s">
        <v>243</v>
      </c>
      <c r="D471" s="32" t="s">
        <v>243</v>
      </c>
      <c r="E471" s="44" t="s">
        <v>209</v>
      </c>
      <c r="F471" s="45">
        <v>7.6</v>
      </c>
      <c r="G471" s="45">
        <v>0</v>
      </c>
      <c r="H471" s="43">
        <f>VLOOKUP(D471,'Įkainiai '!$A$3:$B$10,2,FALSE)-G471</f>
        <v>18.27</v>
      </c>
      <c r="I471" s="43">
        <f>VLOOKUP(C471,'Įkainiai '!$E$3:$F$10,2,FALSE)-F471</f>
        <v>8.07</v>
      </c>
      <c r="J471" s="28">
        <f t="shared" si="14"/>
        <v>-10.199999999999999</v>
      </c>
      <c r="K471" s="32" t="str">
        <f t="shared" si="15"/>
        <v>Rerate</v>
      </c>
      <c r="L471" s="32" t="str">
        <f>IFERROR(VLOOKUP(E471,'2 ataskaita'!$B$1:$E$64,3,FALSE),"-")</f>
        <v>OUTLET</v>
      </c>
      <c r="M471" s="32" t="str">
        <f>IFERROR(VLOOKUP(E471,'2 ataskaita'!$B$1:$E$64,4,FALSE),"-")</f>
        <v>Kaunas</v>
      </c>
    </row>
    <row r="472" spans="1:13" x14ac:dyDescent="0.3">
      <c r="A472" s="54">
        <v>44023.563194444447</v>
      </c>
      <c r="B472">
        <v>21368317</v>
      </c>
      <c r="C472" s="28" t="s">
        <v>244</v>
      </c>
      <c r="D472" s="28" t="s">
        <v>242</v>
      </c>
      <c r="E472" s="42" t="s">
        <v>200</v>
      </c>
      <c r="F472" s="43">
        <v>12.5</v>
      </c>
      <c r="G472" s="43" t="s">
        <v>57</v>
      </c>
      <c r="H472" s="43">
        <f>VLOOKUP(D472,'Įkainiai '!$A$3:$B$10,2,FALSE)-G472</f>
        <v>11.27</v>
      </c>
      <c r="I472" s="43">
        <f>VLOOKUP(C472,'Įkainiai '!$E$3:$F$10,2,FALSE)-F472</f>
        <v>15.170000000000002</v>
      </c>
      <c r="J472" s="28">
        <f t="shared" si="14"/>
        <v>3.9000000000000021</v>
      </c>
      <c r="K472" s="28" t="str">
        <f t="shared" si="15"/>
        <v>Upsell</v>
      </c>
      <c r="L472" s="28" t="str">
        <f>IFERROR(VLOOKUP(E472,'2 ataskaita'!$B$1:$E$64,3,FALSE),"-")</f>
        <v>OUTLET</v>
      </c>
      <c r="M472" s="28" t="str">
        <f>IFERROR(VLOOKUP(E472,'2 ataskaita'!$B$1:$E$64,4,FALSE),"-")</f>
        <v>Šiaurės</v>
      </c>
    </row>
    <row r="473" spans="1:13" x14ac:dyDescent="0.3">
      <c r="A473" s="55">
        <v>44042</v>
      </c>
      <c r="B473">
        <v>19410856</v>
      </c>
      <c r="C473" s="32" t="s">
        <v>245</v>
      </c>
      <c r="D473" s="32" t="s">
        <v>245</v>
      </c>
      <c r="E473" s="44" t="s">
        <v>14</v>
      </c>
      <c r="F473" s="45">
        <v>7.6</v>
      </c>
      <c r="G473" s="45">
        <v>0</v>
      </c>
      <c r="H473" s="43">
        <f>VLOOKUP(D473,'Įkainiai '!$A$3:$B$10,2,FALSE)-G473</f>
        <v>14.27</v>
      </c>
      <c r="I473" s="43">
        <f>VLOOKUP(C473,'Įkainiai '!$E$3:$F$10,2,FALSE)-F473</f>
        <v>4.07</v>
      </c>
      <c r="J473" s="28">
        <f t="shared" si="14"/>
        <v>-10.199999999999999</v>
      </c>
      <c r="K473" s="32" t="str">
        <f t="shared" si="15"/>
        <v>Rerate</v>
      </c>
      <c r="L473" s="32" t="str">
        <f>IFERROR(VLOOKUP(E473,'2 ataskaita'!$B$1:$E$64,3,FALSE),"-")</f>
        <v>CUSTOMER CARE</v>
      </c>
      <c r="M473" s="32">
        <f>IFERROR(VLOOKUP(E473,'2 ataskaita'!$B$1:$E$64,4,FALSE),"-")</f>
        <v>0</v>
      </c>
    </row>
    <row r="474" spans="1:13" x14ac:dyDescent="0.3">
      <c r="A474" s="54">
        <v>44041.759027777778</v>
      </c>
      <c r="B474">
        <v>45859079</v>
      </c>
      <c r="C474" s="28" t="s">
        <v>241</v>
      </c>
      <c r="D474" s="28" t="s">
        <v>243</v>
      </c>
      <c r="E474" s="42" t="s">
        <v>196</v>
      </c>
      <c r="F474" s="43">
        <v>23.5</v>
      </c>
      <c r="G474" s="43">
        <v>3.6</v>
      </c>
      <c r="H474" s="43">
        <f>VLOOKUP(D474,'Įkainiai '!$A$3:$B$10,2,FALSE)-G474</f>
        <v>14.67</v>
      </c>
      <c r="I474" s="43">
        <f>VLOOKUP(C474,'Įkainiai '!$E$3:$F$10,2,FALSE)-F474</f>
        <v>8.1700000000000017</v>
      </c>
      <c r="J474" s="28">
        <f t="shared" si="14"/>
        <v>-6.4999999999999982</v>
      </c>
      <c r="K474" s="28" t="str">
        <f t="shared" si="15"/>
        <v>Rerate</v>
      </c>
      <c r="L474" s="28" t="str">
        <f>IFERROR(VLOOKUP(E474,'2 ataskaita'!$B$1:$E$64,3,FALSE),"-")</f>
        <v>OUTLET</v>
      </c>
      <c r="M474" s="28" t="str">
        <f>IFERROR(VLOOKUP(E474,'2 ataskaita'!$B$1:$E$64,4,FALSE),"-")</f>
        <v>Kaunas</v>
      </c>
    </row>
    <row r="475" spans="1:13" x14ac:dyDescent="0.3">
      <c r="A475" s="55">
        <v>44021.419444444444</v>
      </c>
      <c r="B475">
        <v>45859079</v>
      </c>
      <c r="C475" s="32" t="s">
        <v>243</v>
      </c>
      <c r="D475" s="32" t="s">
        <v>245</v>
      </c>
      <c r="E475" s="44" t="s">
        <v>196</v>
      </c>
      <c r="F475" s="45">
        <v>3.6</v>
      </c>
      <c r="G475" s="45">
        <v>3.6</v>
      </c>
      <c r="H475" s="43">
        <f>VLOOKUP(D475,'Įkainiai '!$A$3:$B$10,2,FALSE)-G475</f>
        <v>10.67</v>
      </c>
      <c r="I475" s="43">
        <f>VLOOKUP(C475,'Įkainiai '!$E$3:$F$10,2,FALSE)-F475</f>
        <v>12.07</v>
      </c>
      <c r="J475" s="28">
        <f t="shared" si="14"/>
        <v>1.4000000000000004</v>
      </c>
      <c r="K475" s="32" t="str">
        <f t="shared" si="15"/>
        <v>Upsell</v>
      </c>
      <c r="L475" s="32" t="str">
        <f>IFERROR(VLOOKUP(E475,'2 ataskaita'!$B$1:$E$64,3,FALSE),"-")</f>
        <v>OUTLET</v>
      </c>
      <c r="M475" s="32" t="str">
        <f>IFERROR(VLOOKUP(E475,'2 ataskaita'!$B$1:$E$64,4,FALSE),"-")</f>
        <v>Kaunas</v>
      </c>
    </row>
    <row r="476" spans="1:13" x14ac:dyDescent="0.3">
      <c r="A476" s="54">
        <v>44013.709027777775</v>
      </c>
      <c r="B476">
        <v>4393850</v>
      </c>
      <c r="C476" s="28" t="s">
        <v>244</v>
      </c>
      <c r="D476" s="28" t="s">
        <v>240</v>
      </c>
      <c r="E476" s="42" t="s">
        <v>199</v>
      </c>
      <c r="F476" s="43">
        <v>13</v>
      </c>
      <c r="G476" s="43">
        <v>11.5</v>
      </c>
      <c r="H476" s="43">
        <f>VLOOKUP(D476,'Įkainiai '!$A$3:$B$10,2,FALSE)-G476</f>
        <v>13.77</v>
      </c>
      <c r="I476" s="43">
        <f>VLOOKUP(C476,'Įkainiai '!$E$3:$F$10,2,FALSE)-F476</f>
        <v>14.670000000000002</v>
      </c>
      <c r="J476" s="28">
        <f t="shared" si="14"/>
        <v>0.90000000000000213</v>
      </c>
      <c r="K476" s="28" t="str">
        <f t="shared" si="15"/>
        <v>Upsell</v>
      </c>
      <c r="L476" s="28" t="str">
        <f>IFERROR(VLOOKUP(E476,'2 ataskaita'!$B$1:$E$64,3,FALSE),"-")</f>
        <v>OUTLET</v>
      </c>
      <c r="M476" s="28" t="str">
        <f>IFERROR(VLOOKUP(E476,'2 ataskaita'!$B$1:$E$64,4,FALSE),"-")</f>
        <v>Kaunas</v>
      </c>
    </row>
    <row r="477" spans="1:13" x14ac:dyDescent="0.3">
      <c r="A477" s="55">
        <v>44036.379861111112</v>
      </c>
      <c r="B477">
        <v>41683753</v>
      </c>
      <c r="C477" s="32" t="s">
        <v>240</v>
      </c>
      <c r="D477" s="32" t="s">
        <v>244</v>
      </c>
      <c r="E477" s="44" t="s">
        <v>6</v>
      </c>
      <c r="F477" s="45">
        <v>12.5</v>
      </c>
      <c r="G477" s="45">
        <v>12.5</v>
      </c>
      <c r="H477" s="43">
        <f>VLOOKUP(D477,'Įkainiai '!$A$3:$B$10,2,FALSE)-G477</f>
        <v>18.77</v>
      </c>
      <c r="I477" s="43">
        <f>VLOOKUP(C477,'Įkainiai '!$E$3:$F$10,2,FALSE)-F477</f>
        <v>11.170000000000002</v>
      </c>
      <c r="J477" s="28">
        <f t="shared" si="14"/>
        <v>-7.5999999999999979</v>
      </c>
      <c r="K477" s="32" t="str">
        <f t="shared" si="15"/>
        <v>Rerate</v>
      </c>
      <c r="L477" s="32" t="str">
        <f>IFERROR(VLOOKUP(E477,'2 ataskaita'!$B$1:$E$64,3,FALSE),"-")</f>
        <v>TELEMARKETING</v>
      </c>
      <c r="M477" s="32">
        <f>IFERROR(VLOOKUP(E477,'2 ataskaita'!$B$1:$E$64,4,FALSE),"-")</f>
        <v>0</v>
      </c>
    </row>
    <row r="478" spans="1:13" x14ac:dyDescent="0.3">
      <c r="A478" s="54">
        <v>44013.50277777778</v>
      </c>
      <c r="B478">
        <v>45818163</v>
      </c>
      <c r="C478" s="28" t="s">
        <v>246</v>
      </c>
      <c r="D478" s="28" t="s">
        <v>244</v>
      </c>
      <c r="E478" s="42" t="s">
        <v>22</v>
      </c>
      <c r="F478" s="43">
        <v>12.5</v>
      </c>
      <c r="G478" s="43">
        <v>3.6</v>
      </c>
      <c r="H478" s="43">
        <f>VLOOKUP(D478,'Įkainiai '!$A$3:$B$10,2,FALSE)-G478</f>
        <v>27.669999999999998</v>
      </c>
      <c r="I478" s="43">
        <f>VLOOKUP(C478,'Įkainiai '!$E$3:$F$10,2,FALSE)-F478</f>
        <v>17.170000000000002</v>
      </c>
      <c r="J478" s="28">
        <f t="shared" si="14"/>
        <v>-10.499999999999996</v>
      </c>
      <c r="K478" s="28" t="str">
        <f t="shared" si="15"/>
        <v>Rerate</v>
      </c>
      <c r="L478" s="28" t="str">
        <f>IFERROR(VLOOKUP(E478,'2 ataskaita'!$B$1:$E$64,3,FALSE),"-")</f>
        <v>CUSTOMER CARE</v>
      </c>
      <c r="M478" s="28">
        <f>IFERROR(VLOOKUP(E478,'2 ataskaita'!$B$1:$E$64,4,FALSE),"-")</f>
        <v>0</v>
      </c>
    </row>
    <row r="479" spans="1:13" x14ac:dyDescent="0.3">
      <c r="A479" s="55">
        <v>44032.90902777778</v>
      </c>
      <c r="B479">
        <v>45678782</v>
      </c>
      <c r="C479" s="32" t="s">
        <v>241</v>
      </c>
      <c r="D479" s="32" t="s">
        <v>245</v>
      </c>
      <c r="E479" s="44" t="s">
        <v>194</v>
      </c>
      <c r="F479" s="45">
        <v>23.5</v>
      </c>
      <c r="G479" s="45">
        <v>3.6</v>
      </c>
      <c r="H479" s="43">
        <f>VLOOKUP(D479,'Įkainiai '!$A$3:$B$10,2,FALSE)-G479</f>
        <v>10.67</v>
      </c>
      <c r="I479" s="43">
        <f>VLOOKUP(C479,'Įkainiai '!$E$3:$F$10,2,FALSE)-F479</f>
        <v>8.1700000000000017</v>
      </c>
      <c r="J479" s="28">
        <f t="shared" si="14"/>
        <v>-2.4999999999999982</v>
      </c>
      <c r="K479" s="32" t="str">
        <f t="shared" si="15"/>
        <v>Rerate</v>
      </c>
      <c r="L479" s="32" t="str">
        <f>IFERROR(VLOOKUP(E479,'2 ataskaita'!$B$1:$E$64,3,FALSE),"-")</f>
        <v>OUTLET</v>
      </c>
      <c r="M479" s="32" t="str">
        <f>IFERROR(VLOOKUP(E479,'2 ataskaita'!$B$1:$E$64,4,FALSE),"-")</f>
        <v>Vilnius</v>
      </c>
    </row>
    <row r="480" spans="1:13" x14ac:dyDescent="0.3">
      <c r="A480" s="54">
        <v>44042</v>
      </c>
      <c r="B480">
        <v>39054829</v>
      </c>
      <c r="C480" s="28" t="s">
        <v>242</v>
      </c>
      <c r="D480" s="28" t="s">
        <v>242</v>
      </c>
      <c r="E480" s="42" t="s">
        <v>194</v>
      </c>
      <c r="F480" s="43">
        <v>13.5</v>
      </c>
      <c r="G480" s="43">
        <v>0</v>
      </c>
      <c r="H480" s="43">
        <f>VLOOKUP(D480,'Įkainiai '!$A$3:$B$10,2,FALSE)-G480</f>
        <v>21.27</v>
      </c>
      <c r="I480" s="43">
        <f>VLOOKUP(C480,'Įkainiai '!$E$3:$F$10,2,FALSE)-F480</f>
        <v>6.1700000000000017</v>
      </c>
      <c r="J480" s="28">
        <f t="shared" si="14"/>
        <v>-15.099999999999998</v>
      </c>
      <c r="K480" s="28" t="str">
        <f t="shared" si="15"/>
        <v>Rerate</v>
      </c>
      <c r="L480" s="28" t="str">
        <f>IFERROR(VLOOKUP(E480,'2 ataskaita'!$B$1:$E$64,3,FALSE),"-")</f>
        <v>OUTLET</v>
      </c>
      <c r="M480" s="28" t="str">
        <f>IFERROR(VLOOKUP(E480,'2 ataskaita'!$B$1:$E$64,4,FALSE),"-")</f>
        <v>Vilnius</v>
      </c>
    </row>
    <row r="481" spans="1:13" x14ac:dyDescent="0.3">
      <c r="A481" s="55">
        <v>44037.628472222219</v>
      </c>
      <c r="B481">
        <v>39880520</v>
      </c>
      <c r="C481" s="32" t="s">
        <v>245</v>
      </c>
      <c r="D481" s="32" t="s">
        <v>242</v>
      </c>
      <c r="E481" s="44" t="s">
        <v>199</v>
      </c>
      <c r="F481" s="45">
        <v>5.51</v>
      </c>
      <c r="G481" s="45">
        <v>10.5</v>
      </c>
      <c r="H481" s="43">
        <f>VLOOKUP(D481,'Įkainiai '!$A$3:$B$10,2,FALSE)-G481</f>
        <v>10.77</v>
      </c>
      <c r="I481" s="43">
        <f>VLOOKUP(C481,'Įkainiai '!$E$3:$F$10,2,FALSE)-F481</f>
        <v>6.16</v>
      </c>
      <c r="J481" s="28">
        <f t="shared" si="14"/>
        <v>-4.6099999999999994</v>
      </c>
      <c r="K481" s="32" t="str">
        <f t="shared" si="15"/>
        <v>Rerate</v>
      </c>
      <c r="L481" s="32" t="str">
        <f>IFERROR(VLOOKUP(E481,'2 ataskaita'!$B$1:$E$64,3,FALSE),"-")</f>
        <v>OUTLET</v>
      </c>
      <c r="M481" s="32" t="str">
        <f>IFERROR(VLOOKUP(E481,'2 ataskaita'!$B$1:$E$64,4,FALSE),"-")</f>
        <v>Kaunas</v>
      </c>
    </row>
    <row r="482" spans="1:13" x14ac:dyDescent="0.3">
      <c r="A482" s="54">
        <v>44015</v>
      </c>
      <c r="B482">
        <v>14238924</v>
      </c>
      <c r="C482" s="28" t="s">
        <v>241</v>
      </c>
      <c r="D482" s="28" t="s">
        <v>241</v>
      </c>
      <c r="E482" s="42" t="s">
        <v>14</v>
      </c>
      <c r="F482" s="43">
        <v>11</v>
      </c>
      <c r="G482" s="43" t="s">
        <v>5</v>
      </c>
      <c r="H482" s="43">
        <f>VLOOKUP(D482,'Įkainiai '!$A$3:$B$10,2,FALSE)-G482</f>
        <v>21.270000000000003</v>
      </c>
      <c r="I482" s="43">
        <f>VLOOKUP(C482,'Įkainiai '!$E$3:$F$10,2,FALSE)-F482</f>
        <v>20.67</v>
      </c>
      <c r="J482" s="28">
        <f t="shared" si="14"/>
        <v>-0.60000000000000142</v>
      </c>
      <c r="K482" s="28" t="str">
        <f t="shared" si="15"/>
        <v>Rerate</v>
      </c>
      <c r="L482" s="28" t="str">
        <f>IFERROR(VLOOKUP(E482,'2 ataskaita'!$B$1:$E$64,3,FALSE),"-")</f>
        <v>CUSTOMER CARE</v>
      </c>
      <c r="M482" s="28">
        <f>IFERROR(VLOOKUP(E482,'2 ataskaita'!$B$1:$E$64,4,FALSE),"-")</f>
        <v>0</v>
      </c>
    </row>
    <row r="483" spans="1:13" x14ac:dyDescent="0.3">
      <c r="A483" s="55">
        <v>44014.450694444444</v>
      </c>
      <c r="B483">
        <v>45661110</v>
      </c>
      <c r="C483" s="32" t="s">
        <v>242</v>
      </c>
      <c r="D483" s="32" t="s">
        <v>245</v>
      </c>
      <c r="E483" s="44" t="s">
        <v>234</v>
      </c>
      <c r="F483" s="45">
        <v>11.51</v>
      </c>
      <c r="G483" s="45">
        <v>3.6</v>
      </c>
      <c r="H483" s="43">
        <f>VLOOKUP(D483,'Įkainiai '!$A$3:$B$10,2,FALSE)-G483</f>
        <v>10.67</v>
      </c>
      <c r="I483" s="43">
        <f>VLOOKUP(C483,'Įkainiai '!$E$3:$F$10,2,FALSE)-F483</f>
        <v>8.1600000000000019</v>
      </c>
      <c r="J483" s="28">
        <f t="shared" si="14"/>
        <v>-2.509999999999998</v>
      </c>
      <c r="K483" s="32" t="str">
        <f t="shared" si="15"/>
        <v>Rerate</v>
      </c>
      <c r="L483" s="32" t="str">
        <f>IFERROR(VLOOKUP(E483,'2 ataskaita'!$B$1:$E$64,3,FALSE),"-")</f>
        <v>OUTLET</v>
      </c>
      <c r="M483" s="32" t="str">
        <f>IFERROR(VLOOKUP(E483,'2 ataskaita'!$B$1:$E$64,4,FALSE),"-")</f>
        <v>Pietų</v>
      </c>
    </row>
    <row r="484" spans="1:13" x14ac:dyDescent="0.3">
      <c r="A484" s="54">
        <v>44022.484722222223</v>
      </c>
      <c r="B484">
        <v>29752854</v>
      </c>
      <c r="C484" s="28" t="s">
        <v>241</v>
      </c>
      <c r="D484" s="28" t="s">
        <v>240</v>
      </c>
      <c r="E484" s="42" t="s">
        <v>227</v>
      </c>
      <c r="F484" s="43">
        <v>11</v>
      </c>
      <c r="G484" s="43">
        <v>10.5</v>
      </c>
      <c r="H484" s="43">
        <f>VLOOKUP(D484,'Įkainiai '!$A$3:$B$10,2,FALSE)-G484</f>
        <v>14.77</v>
      </c>
      <c r="I484" s="43">
        <f>VLOOKUP(C484,'Įkainiai '!$E$3:$F$10,2,FALSE)-F484</f>
        <v>20.67</v>
      </c>
      <c r="J484" s="28">
        <f t="shared" si="14"/>
        <v>5.9000000000000021</v>
      </c>
      <c r="K484" s="28" t="str">
        <f t="shared" si="15"/>
        <v>Upsell</v>
      </c>
      <c r="L484" s="28" t="str">
        <f>IFERROR(VLOOKUP(E484,'2 ataskaita'!$B$1:$E$64,3,FALSE),"-")</f>
        <v>OUTLET</v>
      </c>
      <c r="M484" s="28" t="str">
        <f>IFERROR(VLOOKUP(E484,'2 ataskaita'!$B$1:$E$64,4,FALSE),"-")</f>
        <v>Vakarų</v>
      </c>
    </row>
    <row r="485" spans="1:13" x14ac:dyDescent="0.3">
      <c r="A485" s="55">
        <v>44020.65902777778</v>
      </c>
      <c r="B485">
        <v>43037832</v>
      </c>
      <c r="C485" s="32" t="s">
        <v>243</v>
      </c>
      <c r="D485" s="32" t="s">
        <v>244</v>
      </c>
      <c r="E485" s="44" t="s">
        <v>6</v>
      </c>
      <c r="F485" s="45">
        <v>8.5</v>
      </c>
      <c r="G485" s="45" t="s">
        <v>5</v>
      </c>
      <c r="H485" s="43">
        <f>VLOOKUP(D485,'Įkainiai '!$A$3:$B$10,2,FALSE)-G485</f>
        <v>19.27</v>
      </c>
      <c r="I485" s="43">
        <f>VLOOKUP(C485,'Įkainiai '!$E$3:$F$10,2,FALSE)-F485</f>
        <v>7.17</v>
      </c>
      <c r="J485" s="28">
        <f t="shared" si="14"/>
        <v>-12.1</v>
      </c>
      <c r="K485" s="32" t="str">
        <f t="shared" si="15"/>
        <v>Rerate</v>
      </c>
      <c r="L485" s="32" t="str">
        <f>IFERROR(VLOOKUP(E485,'2 ataskaita'!$B$1:$E$64,3,FALSE),"-")</f>
        <v>TELEMARKETING</v>
      </c>
      <c r="M485" s="32">
        <f>IFERROR(VLOOKUP(E485,'2 ataskaita'!$B$1:$E$64,4,FALSE),"-")</f>
        <v>0</v>
      </c>
    </row>
    <row r="486" spans="1:13" x14ac:dyDescent="0.3">
      <c r="A486" s="54">
        <v>44037.60833333333</v>
      </c>
      <c r="B486">
        <v>45756407</v>
      </c>
      <c r="C486" s="28" t="s">
        <v>241</v>
      </c>
      <c r="D486" s="28" t="s">
        <v>242</v>
      </c>
      <c r="E486" s="42" t="s">
        <v>35</v>
      </c>
      <c r="F486" s="43">
        <v>0</v>
      </c>
      <c r="G486" s="43">
        <v>0</v>
      </c>
      <c r="H486" s="43">
        <f>VLOOKUP(D486,'Įkainiai '!$A$3:$B$10,2,FALSE)-G486</f>
        <v>21.27</v>
      </c>
      <c r="I486" s="43">
        <f>VLOOKUP(C486,'Įkainiai '!$E$3:$F$10,2,FALSE)-F486</f>
        <v>31.67</v>
      </c>
      <c r="J486" s="28">
        <f t="shared" si="14"/>
        <v>10.400000000000002</v>
      </c>
      <c r="K486" s="28" t="str">
        <f t="shared" si="15"/>
        <v>Upsell</v>
      </c>
      <c r="L486" s="28" t="str">
        <f>IFERROR(VLOOKUP(E486,'2 ataskaita'!$B$1:$E$64,3,FALSE),"-")</f>
        <v>CUSTOMER CARE</v>
      </c>
      <c r="M486" s="28">
        <f>IFERROR(VLOOKUP(E486,'2 ataskaita'!$B$1:$E$64,4,FALSE),"-")</f>
        <v>0</v>
      </c>
    </row>
    <row r="487" spans="1:13" x14ac:dyDescent="0.3">
      <c r="A487" s="55">
        <v>44042</v>
      </c>
      <c r="B487">
        <v>42535733</v>
      </c>
      <c r="C487" s="32" t="s">
        <v>244</v>
      </c>
      <c r="D487" s="32" t="s">
        <v>244</v>
      </c>
      <c r="E487" s="44" t="s">
        <v>8</v>
      </c>
      <c r="F487" s="49">
        <v>13.5</v>
      </c>
      <c r="G487" s="45">
        <v>13.5</v>
      </c>
      <c r="H487" s="43">
        <f>VLOOKUP(D487,'Įkainiai '!$A$3:$B$10,2,FALSE)-G487</f>
        <v>17.77</v>
      </c>
      <c r="I487" s="43">
        <f>VLOOKUP(C487,'Įkainiai '!$E$3:$F$10,2,FALSE)-F487</f>
        <v>14.170000000000002</v>
      </c>
      <c r="J487" s="28">
        <f t="shared" si="14"/>
        <v>-3.5999999999999979</v>
      </c>
      <c r="K487" s="32" t="str">
        <f t="shared" si="15"/>
        <v>Rerate</v>
      </c>
      <c r="L487" s="32" t="str">
        <f>IFERROR(VLOOKUP(E487,'2 ataskaita'!$B$1:$E$64,3,FALSE),"-")</f>
        <v>TELEMARKETING</v>
      </c>
      <c r="M487" s="32">
        <f>IFERROR(VLOOKUP(E487,'2 ataskaita'!$B$1:$E$64,4,FALSE),"-")</f>
        <v>0</v>
      </c>
    </row>
    <row r="488" spans="1:13" x14ac:dyDescent="0.3">
      <c r="A488" s="54">
        <v>44021.655555555553</v>
      </c>
      <c r="B488">
        <v>41588950</v>
      </c>
      <c r="C488" s="28" t="s">
        <v>244</v>
      </c>
      <c r="D488" s="28" t="s">
        <v>242</v>
      </c>
      <c r="E488" s="42" t="s">
        <v>22</v>
      </c>
      <c r="F488" s="43">
        <v>12.5</v>
      </c>
      <c r="G488" s="43">
        <v>11.51</v>
      </c>
      <c r="H488" s="43">
        <f>VLOOKUP(D488,'Įkainiai '!$A$3:$B$10,2,FALSE)-G488</f>
        <v>9.76</v>
      </c>
      <c r="I488" s="43">
        <f>VLOOKUP(C488,'Įkainiai '!$E$3:$F$10,2,FALSE)-F488</f>
        <v>15.170000000000002</v>
      </c>
      <c r="J488" s="28">
        <f t="shared" si="14"/>
        <v>5.4100000000000019</v>
      </c>
      <c r="K488" s="28" t="str">
        <f t="shared" si="15"/>
        <v>Upsell</v>
      </c>
      <c r="L488" s="28" t="str">
        <f>IFERROR(VLOOKUP(E488,'2 ataskaita'!$B$1:$E$64,3,FALSE),"-")</f>
        <v>CUSTOMER CARE</v>
      </c>
      <c r="M488" s="28">
        <f>IFERROR(VLOOKUP(E488,'2 ataskaita'!$B$1:$E$64,4,FALSE),"-")</f>
        <v>0</v>
      </c>
    </row>
    <row r="489" spans="1:13" x14ac:dyDescent="0.3">
      <c r="A489" s="55">
        <v>44030.51666666667</v>
      </c>
      <c r="B489">
        <v>45531572</v>
      </c>
      <c r="C489" s="32" t="s">
        <v>242</v>
      </c>
      <c r="D489" s="32" t="s">
        <v>240</v>
      </c>
      <c r="E489" s="44" t="s">
        <v>8</v>
      </c>
      <c r="F489" s="45">
        <v>12.01</v>
      </c>
      <c r="G489" s="45" t="s">
        <v>9</v>
      </c>
      <c r="H489" s="43">
        <f>VLOOKUP(D489,'Įkainiai '!$A$3:$B$10,2,FALSE)-G489</f>
        <v>14.27</v>
      </c>
      <c r="I489" s="43">
        <f>VLOOKUP(C489,'Įkainiai '!$E$3:$F$10,2,FALSE)-F489</f>
        <v>7.6600000000000019</v>
      </c>
      <c r="J489" s="28">
        <f t="shared" si="14"/>
        <v>-6.6099999999999977</v>
      </c>
      <c r="K489" s="32" t="str">
        <f t="shared" si="15"/>
        <v>Rerate</v>
      </c>
      <c r="L489" s="32" t="str">
        <f>IFERROR(VLOOKUP(E489,'2 ataskaita'!$B$1:$E$64,3,FALSE),"-")</f>
        <v>TELEMARKETING</v>
      </c>
      <c r="M489" s="32">
        <f>IFERROR(VLOOKUP(E489,'2 ataskaita'!$B$1:$E$64,4,FALSE),"-")</f>
        <v>0</v>
      </c>
    </row>
    <row r="490" spans="1:13" x14ac:dyDescent="0.3">
      <c r="A490" s="54">
        <v>44014.461111111108</v>
      </c>
      <c r="B490">
        <v>45818196</v>
      </c>
      <c r="C490" s="28" t="s">
        <v>244</v>
      </c>
      <c r="D490" s="28" t="s">
        <v>240</v>
      </c>
      <c r="E490" s="42" t="s">
        <v>23</v>
      </c>
      <c r="F490" s="43">
        <v>13</v>
      </c>
      <c r="G490" s="43">
        <v>11.5</v>
      </c>
      <c r="H490" s="43">
        <f>VLOOKUP(D490,'Įkainiai '!$A$3:$B$10,2,FALSE)-G490</f>
        <v>13.77</v>
      </c>
      <c r="I490" s="43">
        <f>VLOOKUP(C490,'Įkainiai '!$E$3:$F$10,2,FALSE)-F490</f>
        <v>14.670000000000002</v>
      </c>
      <c r="J490" s="28">
        <f t="shared" si="14"/>
        <v>0.90000000000000213</v>
      </c>
      <c r="K490" s="28" t="str">
        <f t="shared" si="15"/>
        <v>Upsell</v>
      </c>
      <c r="L490" s="28" t="str">
        <f>IFERROR(VLOOKUP(E490,'2 ataskaita'!$B$1:$E$64,3,FALSE),"-")</f>
        <v>CUSTOMER CARE</v>
      </c>
      <c r="M490" s="28">
        <f>IFERROR(VLOOKUP(E490,'2 ataskaita'!$B$1:$E$64,4,FALSE),"-")</f>
        <v>0</v>
      </c>
    </row>
    <row r="491" spans="1:13" x14ac:dyDescent="0.3">
      <c r="A491" s="55">
        <v>44042</v>
      </c>
      <c r="B491">
        <v>36075429</v>
      </c>
      <c r="C491" s="32" t="s">
        <v>241</v>
      </c>
      <c r="D491" s="32" t="s">
        <v>241</v>
      </c>
      <c r="E491" s="44" t="s">
        <v>13</v>
      </c>
      <c r="F491" s="45">
        <v>6</v>
      </c>
      <c r="G491" s="45" t="s">
        <v>57</v>
      </c>
      <c r="H491" s="43">
        <f>VLOOKUP(D491,'Įkainiai '!$A$3:$B$10,2,FALSE)-G491</f>
        <v>23.270000000000003</v>
      </c>
      <c r="I491" s="43">
        <f>VLOOKUP(C491,'Įkainiai '!$E$3:$F$10,2,FALSE)-F491</f>
        <v>25.67</v>
      </c>
      <c r="J491" s="28">
        <f t="shared" si="14"/>
        <v>2.3999999999999986</v>
      </c>
      <c r="K491" s="32" t="str">
        <f t="shared" si="15"/>
        <v>Upsell</v>
      </c>
      <c r="L491" s="32" t="str">
        <f>IFERROR(VLOOKUP(E491,'2 ataskaita'!$B$1:$E$64,3,FALSE),"-")</f>
        <v>TELEMARKETING</v>
      </c>
      <c r="M491" s="32">
        <f>IFERROR(VLOOKUP(E491,'2 ataskaita'!$B$1:$E$64,4,FALSE),"-")</f>
        <v>0</v>
      </c>
    </row>
    <row r="492" spans="1:13" x14ac:dyDescent="0.3">
      <c r="A492" s="54">
        <v>44042</v>
      </c>
      <c r="B492">
        <v>18279765</v>
      </c>
      <c r="C492" s="28" t="s">
        <v>246</v>
      </c>
      <c r="D492" s="28" t="s">
        <v>246</v>
      </c>
      <c r="E492" s="42" t="s">
        <v>8</v>
      </c>
      <c r="F492" s="43">
        <v>12</v>
      </c>
      <c r="G492" s="43">
        <v>5.15</v>
      </c>
      <c r="H492" s="43">
        <f>VLOOKUP(D492,'Įkainiai '!$A$3:$B$10,2,FALSE)-G492</f>
        <v>26.119999999999997</v>
      </c>
      <c r="I492" s="43">
        <f>VLOOKUP(C492,'Įkainiai '!$E$3:$F$10,2,FALSE)-F492</f>
        <v>17.670000000000002</v>
      </c>
      <c r="J492" s="28">
        <f t="shared" si="14"/>
        <v>-8.4499999999999957</v>
      </c>
      <c r="K492" s="28" t="str">
        <f t="shared" si="15"/>
        <v>Rerate</v>
      </c>
      <c r="L492" s="28" t="str">
        <f>IFERROR(VLOOKUP(E492,'2 ataskaita'!$B$1:$E$64,3,FALSE),"-")</f>
        <v>TELEMARKETING</v>
      </c>
      <c r="M492" s="28">
        <f>IFERROR(VLOOKUP(E492,'2 ataskaita'!$B$1:$E$64,4,FALSE),"-")</f>
        <v>0</v>
      </c>
    </row>
    <row r="493" spans="1:13" x14ac:dyDescent="0.3">
      <c r="A493" s="55">
        <v>44020.499305555553</v>
      </c>
      <c r="B493">
        <v>45829584</v>
      </c>
      <c r="C493" s="32" t="s">
        <v>240</v>
      </c>
      <c r="D493" s="32" t="s">
        <v>242</v>
      </c>
      <c r="E493" s="44" t="s">
        <v>35</v>
      </c>
      <c r="F493" s="45">
        <v>12</v>
      </c>
      <c r="G493" s="45">
        <v>10.5</v>
      </c>
      <c r="H493" s="43">
        <f>VLOOKUP(D493,'Įkainiai '!$A$3:$B$10,2,FALSE)-G493</f>
        <v>10.77</v>
      </c>
      <c r="I493" s="43">
        <f>VLOOKUP(C493,'Įkainiai '!$E$3:$F$10,2,FALSE)-F493</f>
        <v>11.670000000000002</v>
      </c>
      <c r="J493" s="28">
        <f t="shared" si="14"/>
        <v>0.90000000000000213</v>
      </c>
      <c r="K493" s="32" t="str">
        <f t="shared" si="15"/>
        <v>Upsell</v>
      </c>
      <c r="L493" s="32" t="str">
        <f>IFERROR(VLOOKUP(E493,'2 ataskaita'!$B$1:$E$64,3,FALSE),"-")</f>
        <v>CUSTOMER CARE</v>
      </c>
      <c r="M493" s="32">
        <f>IFERROR(VLOOKUP(E493,'2 ataskaita'!$B$1:$E$64,4,FALSE),"-")</f>
        <v>0</v>
      </c>
    </row>
    <row r="494" spans="1:13" x14ac:dyDescent="0.3">
      <c r="A494" s="54">
        <v>44042</v>
      </c>
      <c r="B494">
        <v>19410856</v>
      </c>
      <c r="C494" s="28" t="s">
        <v>245</v>
      </c>
      <c r="D494" s="28" t="s">
        <v>245</v>
      </c>
      <c r="E494" s="42" t="s">
        <v>14</v>
      </c>
      <c r="F494" s="43">
        <v>7.6</v>
      </c>
      <c r="G494" s="43">
        <v>0</v>
      </c>
      <c r="H494" s="43">
        <f>VLOOKUP(D494,'Įkainiai '!$A$3:$B$10,2,FALSE)-G494</f>
        <v>14.27</v>
      </c>
      <c r="I494" s="43">
        <f>VLOOKUP(C494,'Įkainiai '!$E$3:$F$10,2,FALSE)-F494</f>
        <v>4.07</v>
      </c>
      <c r="J494" s="28">
        <f t="shared" si="14"/>
        <v>-10.199999999999999</v>
      </c>
      <c r="K494" s="28" t="str">
        <f t="shared" si="15"/>
        <v>Rerate</v>
      </c>
      <c r="L494" s="28" t="str">
        <f>IFERROR(VLOOKUP(E494,'2 ataskaita'!$B$1:$E$64,3,FALSE),"-")</f>
        <v>CUSTOMER CARE</v>
      </c>
      <c r="M494" s="28">
        <f>IFERROR(VLOOKUP(E494,'2 ataskaita'!$B$1:$E$64,4,FALSE),"-")</f>
        <v>0</v>
      </c>
    </row>
    <row r="495" spans="1:13" x14ac:dyDescent="0.3">
      <c r="A495" s="55">
        <v>44030.45416666667</v>
      </c>
      <c r="B495">
        <v>39973468</v>
      </c>
      <c r="C495" s="32" t="s">
        <v>242</v>
      </c>
      <c r="D495" s="32" t="s">
        <v>241</v>
      </c>
      <c r="E495" s="44" t="s">
        <v>192</v>
      </c>
      <c r="F495" s="45">
        <v>11</v>
      </c>
      <c r="G495" s="45" t="s">
        <v>18</v>
      </c>
      <c r="H495" s="43">
        <f>VLOOKUP(D495,'Įkainiai '!$A$3:$B$10,2,FALSE)-G495</f>
        <v>27.270000000000003</v>
      </c>
      <c r="I495" s="43">
        <f>VLOOKUP(C495,'Įkainiai '!$E$3:$F$10,2,FALSE)-F495</f>
        <v>8.6700000000000017</v>
      </c>
      <c r="J495" s="28">
        <f t="shared" si="14"/>
        <v>-18.600000000000001</v>
      </c>
      <c r="K495" s="32" t="str">
        <f t="shared" si="15"/>
        <v>Rerate</v>
      </c>
      <c r="L495" s="32" t="str">
        <f>IFERROR(VLOOKUP(E495,'2 ataskaita'!$B$1:$E$64,3,FALSE),"-")</f>
        <v>OUTLET</v>
      </c>
      <c r="M495" s="32" t="str">
        <f>IFERROR(VLOOKUP(E495,'2 ataskaita'!$B$1:$E$64,4,FALSE),"-")</f>
        <v>Vakarų</v>
      </c>
    </row>
    <row r="496" spans="1:13" x14ac:dyDescent="0.3">
      <c r="A496" s="54">
        <v>44035</v>
      </c>
      <c r="B496">
        <v>45341809</v>
      </c>
      <c r="C496" s="28" t="s">
        <v>242</v>
      </c>
      <c r="D496" s="28" t="s">
        <v>242</v>
      </c>
      <c r="E496" s="42" t="s">
        <v>228</v>
      </c>
      <c r="F496" s="43">
        <v>12.01</v>
      </c>
      <c r="G496" s="43">
        <v>10.5</v>
      </c>
      <c r="H496" s="43">
        <f>VLOOKUP(D496,'Įkainiai '!$A$3:$B$10,2,FALSE)-G496</f>
        <v>10.77</v>
      </c>
      <c r="I496" s="43">
        <f>VLOOKUP(C496,'Įkainiai '!$E$3:$F$10,2,FALSE)-F496</f>
        <v>7.6600000000000019</v>
      </c>
      <c r="J496" s="28">
        <f t="shared" si="14"/>
        <v>-3.1099999999999977</v>
      </c>
      <c r="K496" s="28" t="str">
        <f t="shared" si="15"/>
        <v>Rerate</v>
      </c>
      <c r="L496" s="28" t="str">
        <f>IFERROR(VLOOKUP(E496,'2 ataskaita'!$B$1:$E$64,3,FALSE),"-")</f>
        <v>OUTLET</v>
      </c>
      <c r="M496" s="28" t="str">
        <f>IFERROR(VLOOKUP(E496,'2 ataskaita'!$B$1:$E$64,4,FALSE),"-")</f>
        <v>Pietų</v>
      </c>
    </row>
    <row r="497" spans="1:13" x14ac:dyDescent="0.3">
      <c r="A497" s="55">
        <v>44034</v>
      </c>
      <c r="B497">
        <v>40005118</v>
      </c>
      <c r="C497" s="32" t="s">
        <v>241</v>
      </c>
      <c r="D497" s="32" t="s">
        <v>241</v>
      </c>
      <c r="E497" s="44" t="s">
        <v>220</v>
      </c>
      <c r="F497" s="45">
        <v>16.510000000000002</v>
      </c>
      <c r="G497" s="45">
        <v>9.5</v>
      </c>
      <c r="H497" s="43">
        <f>VLOOKUP(D497,'Įkainiai '!$A$3:$B$10,2,FALSE)-G497</f>
        <v>23.770000000000003</v>
      </c>
      <c r="I497" s="43">
        <f>VLOOKUP(C497,'Įkainiai '!$E$3:$F$10,2,FALSE)-F497</f>
        <v>15.16</v>
      </c>
      <c r="J497" s="28">
        <f t="shared" si="14"/>
        <v>-8.610000000000003</v>
      </c>
      <c r="K497" s="32" t="str">
        <f t="shared" si="15"/>
        <v>Rerate</v>
      </c>
      <c r="L497" s="32" t="str">
        <f>IFERROR(VLOOKUP(E497,'2 ataskaita'!$B$1:$E$64,3,FALSE),"-")</f>
        <v>OUTLET</v>
      </c>
      <c r="M497" s="32" t="str">
        <f>IFERROR(VLOOKUP(E497,'2 ataskaita'!$B$1:$E$64,4,FALSE),"-")</f>
        <v>Vakarų</v>
      </c>
    </row>
    <row r="498" spans="1:13" x14ac:dyDescent="0.3">
      <c r="A498" s="54">
        <v>44037.576388888891</v>
      </c>
      <c r="B498">
        <v>45952913</v>
      </c>
      <c r="C498" s="28" t="s">
        <v>242</v>
      </c>
      <c r="D498" s="28" t="s">
        <v>245</v>
      </c>
      <c r="E498" s="42" t="s">
        <v>197</v>
      </c>
      <c r="F498" s="43">
        <v>14.5</v>
      </c>
      <c r="G498" s="43">
        <v>3.6</v>
      </c>
      <c r="H498" s="43">
        <f>VLOOKUP(D498,'Įkainiai '!$A$3:$B$10,2,FALSE)-G498</f>
        <v>10.67</v>
      </c>
      <c r="I498" s="43">
        <f>VLOOKUP(C498,'Įkainiai '!$E$3:$F$10,2,FALSE)-F498</f>
        <v>5.1700000000000017</v>
      </c>
      <c r="J498" s="28">
        <f t="shared" si="14"/>
        <v>-5.4999999999999982</v>
      </c>
      <c r="K498" s="28" t="str">
        <f t="shared" si="15"/>
        <v>Rerate</v>
      </c>
      <c r="L498" s="28" t="str">
        <f>IFERROR(VLOOKUP(E498,'2 ataskaita'!$B$1:$E$64,3,FALSE),"-")</f>
        <v>OUTLET</v>
      </c>
      <c r="M498" s="28" t="str">
        <f>IFERROR(VLOOKUP(E498,'2 ataskaita'!$B$1:$E$64,4,FALSE),"-")</f>
        <v>Šiaurės</v>
      </c>
    </row>
    <row r="499" spans="1:13" x14ac:dyDescent="0.3">
      <c r="A499" s="55">
        <v>44030.582638888889</v>
      </c>
      <c r="B499">
        <v>42915569</v>
      </c>
      <c r="C499" s="32" t="s">
        <v>242</v>
      </c>
      <c r="D499" s="32" t="s">
        <v>244</v>
      </c>
      <c r="E499" s="44" t="s">
        <v>6</v>
      </c>
      <c r="F499" s="45">
        <v>11</v>
      </c>
      <c r="G499" s="45">
        <v>13.5</v>
      </c>
      <c r="H499" s="43">
        <f>VLOOKUP(D499,'Įkainiai '!$A$3:$B$10,2,FALSE)-G499</f>
        <v>17.77</v>
      </c>
      <c r="I499" s="43">
        <f>VLOOKUP(C499,'Įkainiai '!$E$3:$F$10,2,FALSE)-F499</f>
        <v>8.6700000000000017</v>
      </c>
      <c r="J499" s="28">
        <f t="shared" si="14"/>
        <v>-9.0999999999999979</v>
      </c>
      <c r="K499" s="32" t="str">
        <f t="shared" si="15"/>
        <v>Rerate</v>
      </c>
      <c r="L499" s="32" t="str">
        <f>IFERROR(VLOOKUP(E499,'2 ataskaita'!$B$1:$E$64,3,FALSE),"-")</f>
        <v>TELEMARKETING</v>
      </c>
      <c r="M499" s="32">
        <f>IFERROR(VLOOKUP(E499,'2 ataskaita'!$B$1:$E$64,4,FALSE),"-")</f>
        <v>0</v>
      </c>
    </row>
    <row r="500" spans="1:13" x14ac:dyDescent="0.3">
      <c r="A500" s="54">
        <v>44042</v>
      </c>
      <c r="B500">
        <v>44504759</v>
      </c>
      <c r="C500" s="28" t="s">
        <v>244</v>
      </c>
      <c r="D500" s="28" t="s">
        <v>244</v>
      </c>
      <c r="E500" s="42" t="s">
        <v>6</v>
      </c>
      <c r="F500" s="43">
        <v>12.5</v>
      </c>
      <c r="G500" s="43" t="s">
        <v>5</v>
      </c>
      <c r="H500" s="43">
        <f>VLOOKUP(D500,'Įkainiai '!$A$3:$B$10,2,FALSE)-G500</f>
        <v>19.27</v>
      </c>
      <c r="I500" s="43">
        <f>VLOOKUP(C500,'Įkainiai '!$E$3:$F$10,2,FALSE)-F500</f>
        <v>15.170000000000002</v>
      </c>
      <c r="J500" s="28">
        <f t="shared" si="14"/>
        <v>-4.0999999999999979</v>
      </c>
      <c r="K500" s="28" t="str">
        <f t="shared" si="15"/>
        <v>Rerate</v>
      </c>
      <c r="L500" s="28" t="str">
        <f>IFERROR(VLOOKUP(E500,'2 ataskaita'!$B$1:$E$64,3,FALSE),"-")</f>
        <v>TELEMARKETING</v>
      </c>
      <c r="M500" s="28">
        <f>IFERROR(VLOOKUP(E500,'2 ataskaita'!$B$1:$E$64,4,FALSE),"-")</f>
        <v>0</v>
      </c>
    </row>
    <row r="501" spans="1:13" x14ac:dyDescent="0.3">
      <c r="A501" s="55">
        <v>44042</v>
      </c>
      <c r="B501">
        <v>41408436</v>
      </c>
      <c r="C501" s="32" t="s">
        <v>244</v>
      </c>
      <c r="D501" s="32" t="s">
        <v>244</v>
      </c>
      <c r="E501" s="44" t="s">
        <v>13</v>
      </c>
      <c r="F501" s="45">
        <v>13.5</v>
      </c>
      <c r="G501" s="45" t="s">
        <v>7</v>
      </c>
      <c r="H501" s="43">
        <f>VLOOKUP(D501,'Įkainiai '!$A$3:$B$10,2,FALSE)-G501</f>
        <v>18.27</v>
      </c>
      <c r="I501" s="43">
        <f>VLOOKUP(C501,'Įkainiai '!$E$3:$F$10,2,FALSE)-F501</f>
        <v>14.170000000000002</v>
      </c>
      <c r="J501" s="28">
        <f t="shared" si="14"/>
        <v>-4.0999999999999979</v>
      </c>
      <c r="K501" s="32" t="str">
        <f t="shared" si="15"/>
        <v>Rerate</v>
      </c>
      <c r="L501" s="32" t="str">
        <f>IFERROR(VLOOKUP(E501,'2 ataskaita'!$B$1:$E$64,3,FALSE),"-")</f>
        <v>TELEMARKETING</v>
      </c>
      <c r="M501" s="32">
        <f>IFERROR(VLOOKUP(E501,'2 ataskaita'!$B$1:$E$64,4,FALSE),"-")</f>
        <v>0</v>
      </c>
    </row>
    <row r="502" spans="1:13" x14ac:dyDescent="0.3">
      <c r="A502" s="54">
        <v>44042</v>
      </c>
      <c r="B502">
        <v>39330229</v>
      </c>
      <c r="C502" s="28" t="s">
        <v>241</v>
      </c>
      <c r="D502" s="28" t="s">
        <v>241</v>
      </c>
      <c r="E502" s="42" t="s">
        <v>8</v>
      </c>
      <c r="F502" s="43">
        <v>9.5</v>
      </c>
      <c r="G502" s="43" t="s">
        <v>33</v>
      </c>
      <c r="H502" s="43">
        <f>VLOOKUP(D502,'Įkainiai '!$A$3:$B$10,2,FALSE)-G502</f>
        <v>19.270000000000003</v>
      </c>
      <c r="I502" s="43">
        <f>VLOOKUP(C502,'Įkainiai '!$E$3:$F$10,2,FALSE)-F502</f>
        <v>22.17</v>
      </c>
      <c r="J502" s="28">
        <f t="shared" si="14"/>
        <v>2.8999999999999986</v>
      </c>
      <c r="K502" s="28" t="str">
        <f t="shared" si="15"/>
        <v>Upsell</v>
      </c>
      <c r="L502" s="28" t="str">
        <f>IFERROR(VLOOKUP(E502,'2 ataskaita'!$B$1:$E$64,3,FALSE),"-")</f>
        <v>TELEMARKETING</v>
      </c>
      <c r="M502" s="28">
        <f>IFERROR(VLOOKUP(E502,'2 ataskaita'!$B$1:$E$64,4,FALSE),"-")</f>
        <v>0</v>
      </c>
    </row>
    <row r="503" spans="1:13" x14ac:dyDescent="0.3">
      <c r="A503" s="55">
        <v>44041.660416666666</v>
      </c>
      <c r="B503">
        <v>45813044</v>
      </c>
      <c r="C503" s="32" t="s">
        <v>241</v>
      </c>
      <c r="D503" s="32" t="s">
        <v>245</v>
      </c>
      <c r="E503" s="44" t="s">
        <v>207</v>
      </c>
      <c r="F503" s="45">
        <v>23.5</v>
      </c>
      <c r="G503" s="45">
        <v>3.6</v>
      </c>
      <c r="H503" s="43">
        <f>VLOOKUP(D503,'Įkainiai '!$A$3:$B$10,2,FALSE)-G503</f>
        <v>10.67</v>
      </c>
      <c r="I503" s="43">
        <f>VLOOKUP(C503,'Įkainiai '!$E$3:$F$10,2,FALSE)-F503</f>
        <v>8.1700000000000017</v>
      </c>
      <c r="J503" s="28">
        <f t="shared" si="14"/>
        <v>-2.4999999999999982</v>
      </c>
      <c r="K503" s="32" t="str">
        <f t="shared" si="15"/>
        <v>Rerate</v>
      </c>
      <c r="L503" s="32" t="str">
        <f>IFERROR(VLOOKUP(E503,'2 ataskaita'!$B$1:$E$64,3,FALSE),"-")</f>
        <v>OUTLET</v>
      </c>
      <c r="M503" s="32" t="str">
        <f>IFERROR(VLOOKUP(E503,'2 ataskaita'!$B$1:$E$64,4,FALSE),"-")</f>
        <v>Vilnius</v>
      </c>
    </row>
    <row r="504" spans="1:13" x14ac:dyDescent="0.3">
      <c r="A504" s="54">
        <v>44036.673611111109</v>
      </c>
      <c r="B504">
        <v>44789891</v>
      </c>
      <c r="C504" s="28" t="s">
        <v>244</v>
      </c>
      <c r="D504" s="28" t="s">
        <v>243</v>
      </c>
      <c r="E504" s="42" t="s">
        <v>235</v>
      </c>
      <c r="F504" s="43">
        <v>12.5</v>
      </c>
      <c r="G504" s="43">
        <v>8.5</v>
      </c>
      <c r="H504" s="43">
        <f>VLOOKUP(D504,'Įkainiai '!$A$3:$B$10,2,FALSE)-G504</f>
        <v>9.77</v>
      </c>
      <c r="I504" s="43">
        <f>VLOOKUP(C504,'Įkainiai '!$E$3:$F$10,2,FALSE)-F504</f>
        <v>15.170000000000002</v>
      </c>
      <c r="J504" s="28">
        <f t="shared" si="14"/>
        <v>5.4000000000000021</v>
      </c>
      <c r="K504" s="28" t="str">
        <f t="shared" si="15"/>
        <v>Upsell</v>
      </c>
      <c r="L504" s="28" t="str">
        <f>IFERROR(VLOOKUP(E504,'2 ataskaita'!$B$1:$E$64,3,FALSE),"-")</f>
        <v>OUTLET</v>
      </c>
      <c r="M504" s="28" t="str">
        <f>IFERROR(VLOOKUP(E504,'2 ataskaita'!$B$1:$E$64,4,FALSE),"-")</f>
        <v>Šiaurės</v>
      </c>
    </row>
    <row r="505" spans="1:13" x14ac:dyDescent="0.3">
      <c r="A505" s="55">
        <v>44028.477777777778</v>
      </c>
      <c r="B505">
        <v>40852407</v>
      </c>
      <c r="C505" s="32" t="s">
        <v>242</v>
      </c>
      <c r="D505" s="32" t="s">
        <v>244</v>
      </c>
      <c r="E505" s="44" t="s">
        <v>205</v>
      </c>
      <c r="F505" s="45">
        <v>11.51</v>
      </c>
      <c r="G505" s="45">
        <v>12.5</v>
      </c>
      <c r="H505" s="43">
        <f>VLOOKUP(D505,'Įkainiai '!$A$3:$B$10,2,FALSE)-G505</f>
        <v>18.77</v>
      </c>
      <c r="I505" s="43">
        <f>VLOOKUP(C505,'Įkainiai '!$E$3:$F$10,2,FALSE)-F505</f>
        <v>8.1600000000000019</v>
      </c>
      <c r="J505" s="28">
        <f t="shared" si="14"/>
        <v>-10.609999999999998</v>
      </c>
      <c r="K505" s="32" t="str">
        <f t="shared" si="15"/>
        <v>Rerate</v>
      </c>
      <c r="L505" s="32" t="str">
        <f>IFERROR(VLOOKUP(E505,'2 ataskaita'!$B$1:$E$64,3,FALSE),"-")</f>
        <v>OUTLET</v>
      </c>
      <c r="M505" s="32" t="str">
        <f>IFERROR(VLOOKUP(E505,'2 ataskaita'!$B$1:$E$64,4,FALSE),"-")</f>
        <v>Šiaurės</v>
      </c>
    </row>
    <row r="506" spans="1:13" x14ac:dyDescent="0.3">
      <c r="A506" s="54">
        <v>44024.660416666666</v>
      </c>
      <c r="B506">
        <v>27721122</v>
      </c>
      <c r="C506" s="28" t="s">
        <v>244</v>
      </c>
      <c r="D506" s="28" t="s">
        <v>240</v>
      </c>
      <c r="E506" s="42" t="s">
        <v>43</v>
      </c>
      <c r="F506" s="43">
        <v>13.5</v>
      </c>
      <c r="G506" s="43">
        <v>11.5</v>
      </c>
      <c r="H506" s="43">
        <f>VLOOKUP(D506,'Įkainiai '!$A$3:$B$10,2,FALSE)-G506</f>
        <v>13.77</v>
      </c>
      <c r="I506" s="43">
        <f>VLOOKUP(C506,'Įkainiai '!$E$3:$F$10,2,FALSE)-F506</f>
        <v>14.170000000000002</v>
      </c>
      <c r="J506" s="28">
        <f t="shared" si="14"/>
        <v>0.40000000000000213</v>
      </c>
      <c r="K506" s="28" t="str">
        <f t="shared" si="15"/>
        <v>Upsell</v>
      </c>
      <c r="L506" s="28" t="str">
        <f>IFERROR(VLOOKUP(E506,'2 ataskaita'!$B$1:$E$64,3,FALSE),"-")</f>
        <v>CUSTOMER CARE</v>
      </c>
      <c r="M506" s="28">
        <f>IFERROR(VLOOKUP(E506,'2 ataskaita'!$B$1:$E$64,4,FALSE),"-")</f>
        <v>0</v>
      </c>
    </row>
    <row r="507" spans="1:13" x14ac:dyDescent="0.3">
      <c r="A507" s="55">
        <v>44015.382638888892</v>
      </c>
      <c r="B507">
        <v>42780644</v>
      </c>
      <c r="C507" s="32" t="s">
        <v>242</v>
      </c>
      <c r="D507" s="32" t="s">
        <v>246</v>
      </c>
      <c r="E507" s="44" t="s">
        <v>227</v>
      </c>
      <c r="F507" s="45">
        <v>11</v>
      </c>
      <c r="G507" s="45">
        <v>12.5</v>
      </c>
      <c r="H507" s="43">
        <f>VLOOKUP(D507,'Įkainiai '!$A$3:$B$10,2,FALSE)-G507</f>
        <v>18.77</v>
      </c>
      <c r="I507" s="43">
        <f>VLOOKUP(C507,'Įkainiai '!$E$3:$F$10,2,FALSE)-F507</f>
        <v>8.6700000000000017</v>
      </c>
      <c r="J507" s="28">
        <f t="shared" si="14"/>
        <v>-10.099999999999998</v>
      </c>
      <c r="K507" s="32" t="str">
        <f t="shared" si="15"/>
        <v>Rerate</v>
      </c>
      <c r="L507" s="32" t="str">
        <f>IFERROR(VLOOKUP(E507,'2 ataskaita'!$B$1:$E$64,3,FALSE),"-")</f>
        <v>OUTLET</v>
      </c>
      <c r="M507" s="32" t="str">
        <f>IFERROR(VLOOKUP(E507,'2 ataskaita'!$B$1:$E$64,4,FALSE),"-")</f>
        <v>Vakarų</v>
      </c>
    </row>
    <row r="508" spans="1:13" x14ac:dyDescent="0.3">
      <c r="A508" s="54">
        <v>44042</v>
      </c>
      <c r="B508">
        <v>40637652</v>
      </c>
      <c r="C508" s="28" t="s">
        <v>240</v>
      </c>
      <c r="D508" s="28" t="s">
        <v>240</v>
      </c>
      <c r="E508" s="42" t="s">
        <v>6</v>
      </c>
      <c r="F508" s="43">
        <v>11</v>
      </c>
      <c r="G508" s="43" t="s">
        <v>27</v>
      </c>
      <c r="H508" s="43">
        <f>VLOOKUP(D508,'Įkainiai '!$A$3:$B$10,2,FALSE)-G508</f>
        <v>16.27</v>
      </c>
      <c r="I508" s="43">
        <f>VLOOKUP(C508,'Įkainiai '!$E$3:$F$10,2,FALSE)-F508</f>
        <v>12.670000000000002</v>
      </c>
      <c r="J508" s="28">
        <f t="shared" si="14"/>
        <v>-3.5999999999999979</v>
      </c>
      <c r="K508" s="28" t="str">
        <f t="shared" si="15"/>
        <v>Rerate</v>
      </c>
      <c r="L508" s="28" t="str">
        <f>IFERROR(VLOOKUP(E508,'2 ataskaita'!$B$1:$E$64,3,FALSE),"-")</f>
        <v>TELEMARKETING</v>
      </c>
      <c r="M508" s="28">
        <f>IFERROR(VLOOKUP(E508,'2 ataskaita'!$B$1:$E$64,4,FALSE),"-")</f>
        <v>0</v>
      </c>
    </row>
    <row r="509" spans="1:13" x14ac:dyDescent="0.3">
      <c r="A509" s="55">
        <v>44029.51666666667</v>
      </c>
      <c r="B509">
        <v>24019657</v>
      </c>
      <c r="C509" s="32" t="s">
        <v>242</v>
      </c>
      <c r="D509" s="32" t="s">
        <v>241</v>
      </c>
      <c r="E509" s="44" t="s">
        <v>8</v>
      </c>
      <c r="F509" s="45">
        <v>11.51</v>
      </c>
      <c r="G509" s="45">
        <v>15.5</v>
      </c>
      <c r="H509" s="43">
        <f>VLOOKUP(D509,'Įkainiai '!$A$3:$B$10,2,FALSE)-G509</f>
        <v>17.770000000000003</v>
      </c>
      <c r="I509" s="43">
        <f>VLOOKUP(C509,'Įkainiai '!$E$3:$F$10,2,FALSE)-F509</f>
        <v>8.1600000000000019</v>
      </c>
      <c r="J509" s="28">
        <f t="shared" si="14"/>
        <v>-9.6100000000000012</v>
      </c>
      <c r="K509" s="32" t="str">
        <f t="shared" si="15"/>
        <v>Rerate</v>
      </c>
      <c r="L509" s="32" t="str">
        <f>IFERROR(VLOOKUP(E509,'2 ataskaita'!$B$1:$E$64,3,FALSE),"-")</f>
        <v>TELEMARKETING</v>
      </c>
      <c r="M509" s="32">
        <f>IFERROR(VLOOKUP(E509,'2 ataskaita'!$B$1:$E$64,4,FALSE),"-")</f>
        <v>0</v>
      </c>
    </row>
    <row r="510" spans="1:13" x14ac:dyDescent="0.3">
      <c r="A510" s="54">
        <v>44017.613194444442</v>
      </c>
      <c r="B510">
        <v>19760364</v>
      </c>
      <c r="C510" s="28" t="s">
        <v>241</v>
      </c>
      <c r="D510" s="28" t="s">
        <v>245</v>
      </c>
      <c r="E510" s="42" t="s">
        <v>227</v>
      </c>
      <c r="F510" s="43">
        <v>0</v>
      </c>
      <c r="G510" s="43">
        <v>0</v>
      </c>
      <c r="H510" s="43">
        <f>VLOOKUP(D510,'Įkainiai '!$A$3:$B$10,2,FALSE)-G510</f>
        <v>14.27</v>
      </c>
      <c r="I510" s="43">
        <f>VLOOKUP(C510,'Įkainiai '!$E$3:$F$10,2,FALSE)-F510</f>
        <v>31.67</v>
      </c>
      <c r="J510" s="28">
        <f t="shared" si="14"/>
        <v>17.400000000000002</v>
      </c>
      <c r="K510" s="28" t="str">
        <f t="shared" si="15"/>
        <v>Upsell</v>
      </c>
      <c r="L510" s="28" t="str">
        <f>IFERROR(VLOOKUP(E510,'2 ataskaita'!$B$1:$E$64,3,FALSE),"-")</f>
        <v>OUTLET</v>
      </c>
      <c r="M510" s="28" t="str">
        <f>IFERROR(VLOOKUP(E510,'2 ataskaita'!$B$1:$E$64,4,FALSE),"-")</f>
        <v>Vakarų</v>
      </c>
    </row>
    <row r="511" spans="1:13" x14ac:dyDescent="0.3">
      <c r="A511" s="55">
        <v>44042</v>
      </c>
      <c r="B511">
        <v>20400604</v>
      </c>
      <c r="C511" s="32" t="s">
        <v>242</v>
      </c>
      <c r="D511" s="32" t="s">
        <v>242</v>
      </c>
      <c r="E511" s="44" t="s">
        <v>236</v>
      </c>
      <c r="F511" s="45">
        <v>9.5</v>
      </c>
      <c r="G511" s="45">
        <v>5.51</v>
      </c>
      <c r="H511" s="43">
        <f>VLOOKUP(D511,'Įkainiai '!$A$3:$B$10,2,FALSE)-G511</f>
        <v>15.76</v>
      </c>
      <c r="I511" s="43">
        <f>VLOOKUP(C511,'Įkainiai '!$E$3:$F$10,2,FALSE)-F511</f>
        <v>10.170000000000002</v>
      </c>
      <c r="J511" s="28">
        <f t="shared" si="14"/>
        <v>-5.5899999999999981</v>
      </c>
      <c r="K511" s="32" t="str">
        <f t="shared" si="15"/>
        <v>Rerate</v>
      </c>
      <c r="L511" s="32" t="str">
        <f>IFERROR(VLOOKUP(E511,'2 ataskaita'!$B$1:$E$64,3,FALSE),"-")</f>
        <v>OUTLET</v>
      </c>
      <c r="M511" s="32" t="str">
        <f>IFERROR(VLOOKUP(E511,'2 ataskaita'!$B$1:$E$64,4,FALSE),"-")</f>
        <v>Vakarų</v>
      </c>
    </row>
    <row r="512" spans="1:13" x14ac:dyDescent="0.3">
      <c r="A512" s="54">
        <v>44042</v>
      </c>
      <c r="B512">
        <v>25026489</v>
      </c>
      <c r="C512" s="28" t="s">
        <v>245</v>
      </c>
      <c r="D512" s="28" t="s">
        <v>245</v>
      </c>
      <c r="E512" s="42" t="s">
        <v>233</v>
      </c>
      <c r="F512" s="50">
        <v>0</v>
      </c>
      <c r="G512" s="43">
        <v>0</v>
      </c>
      <c r="H512" s="43">
        <f>VLOOKUP(D512,'Įkainiai '!$A$3:$B$10,2,FALSE)-G512</f>
        <v>14.27</v>
      </c>
      <c r="I512" s="43">
        <f>VLOOKUP(C512,'Įkainiai '!$E$3:$F$10,2,FALSE)-F512</f>
        <v>11.67</v>
      </c>
      <c r="J512" s="28">
        <f t="shared" si="14"/>
        <v>-2.5999999999999996</v>
      </c>
      <c r="K512" s="28" t="str">
        <f t="shared" si="15"/>
        <v>Rerate</v>
      </c>
      <c r="L512" s="28" t="str">
        <f>IFERROR(VLOOKUP(E512,'2 ataskaita'!$B$1:$E$64,3,FALSE),"-")</f>
        <v>OUTLET</v>
      </c>
      <c r="M512" s="28" t="str">
        <f>IFERROR(VLOOKUP(E512,'2 ataskaita'!$B$1:$E$64,4,FALSE),"-")</f>
        <v>Pietų</v>
      </c>
    </row>
    <row r="513" spans="1:13" x14ac:dyDescent="0.3">
      <c r="A513" s="55">
        <v>44042</v>
      </c>
      <c r="B513">
        <v>42189636</v>
      </c>
      <c r="C513" s="32" t="s">
        <v>244</v>
      </c>
      <c r="D513" s="32" t="s">
        <v>244</v>
      </c>
      <c r="E513" s="44" t="s">
        <v>8</v>
      </c>
      <c r="F513" s="45">
        <v>13.5</v>
      </c>
      <c r="G513" s="45" t="s">
        <v>7</v>
      </c>
      <c r="H513" s="43">
        <f>VLOOKUP(D513,'Įkainiai '!$A$3:$B$10,2,FALSE)-G513</f>
        <v>18.27</v>
      </c>
      <c r="I513" s="43">
        <f>VLOOKUP(C513,'Įkainiai '!$E$3:$F$10,2,FALSE)-F513</f>
        <v>14.170000000000002</v>
      </c>
      <c r="J513" s="28">
        <f t="shared" si="14"/>
        <v>-4.0999999999999979</v>
      </c>
      <c r="K513" s="32" t="str">
        <f t="shared" si="15"/>
        <v>Rerate</v>
      </c>
      <c r="L513" s="32" t="str">
        <f>IFERROR(VLOOKUP(E513,'2 ataskaita'!$B$1:$E$64,3,FALSE),"-")</f>
        <v>TELEMARKETING</v>
      </c>
      <c r="M513" s="32">
        <f>IFERROR(VLOOKUP(E513,'2 ataskaita'!$B$1:$E$64,4,FALSE),"-")</f>
        <v>0</v>
      </c>
    </row>
    <row r="514" spans="1:13" x14ac:dyDescent="0.3">
      <c r="A514" s="54">
        <v>44027.550694444442</v>
      </c>
      <c r="B514">
        <v>45750563</v>
      </c>
      <c r="C514" s="28" t="s">
        <v>240</v>
      </c>
      <c r="D514" s="28" t="s">
        <v>245</v>
      </c>
      <c r="E514" s="42" t="s">
        <v>234</v>
      </c>
      <c r="F514" s="43">
        <v>11</v>
      </c>
      <c r="G514" s="43">
        <v>3.6</v>
      </c>
      <c r="H514" s="43">
        <f>VLOOKUP(D514,'Įkainiai '!$A$3:$B$10,2,FALSE)-G514</f>
        <v>10.67</v>
      </c>
      <c r="I514" s="43">
        <f>VLOOKUP(C514,'Įkainiai '!$E$3:$F$10,2,FALSE)-F514</f>
        <v>12.670000000000002</v>
      </c>
      <c r="J514" s="28">
        <f t="shared" si="14"/>
        <v>2.0000000000000018</v>
      </c>
      <c r="K514" s="28" t="str">
        <f t="shared" si="15"/>
        <v>Upsell</v>
      </c>
      <c r="L514" s="28" t="str">
        <f>IFERROR(VLOOKUP(E514,'2 ataskaita'!$B$1:$E$64,3,FALSE),"-")</f>
        <v>OUTLET</v>
      </c>
      <c r="M514" s="28" t="str">
        <f>IFERROR(VLOOKUP(E514,'2 ataskaita'!$B$1:$E$64,4,FALSE),"-")</f>
        <v>Pietų</v>
      </c>
    </row>
    <row r="515" spans="1:13" x14ac:dyDescent="0.3">
      <c r="A515" s="55">
        <v>44014.558333333334</v>
      </c>
      <c r="B515">
        <v>4756506</v>
      </c>
      <c r="C515" s="32" t="s">
        <v>243</v>
      </c>
      <c r="D515" s="32" t="s">
        <v>241</v>
      </c>
      <c r="E515" s="44" t="s">
        <v>209</v>
      </c>
      <c r="F515" s="45">
        <v>3.6</v>
      </c>
      <c r="G515" s="45" t="s">
        <v>5</v>
      </c>
      <c r="H515" s="43">
        <f>VLOOKUP(D515,'Įkainiai '!$A$3:$B$10,2,FALSE)-G515</f>
        <v>21.270000000000003</v>
      </c>
      <c r="I515" s="43">
        <f>VLOOKUP(C515,'Įkainiai '!$E$3:$F$10,2,FALSE)-F515</f>
        <v>12.07</v>
      </c>
      <c r="J515" s="28">
        <f t="shared" ref="J515:J578" si="16">I515-H515</f>
        <v>-9.2000000000000028</v>
      </c>
      <c r="K515" s="32" t="str">
        <f t="shared" ref="K515:K578" si="17">IF(J515&gt;0,"Upsell",IF(J515&lt;0,"Rerate","Kaina nepakito"))</f>
        <v>Rerate</v>
      </c>
      <c r="L515" s="32" t="str">
        <f>IFERROR(VLOOKUP(E515,'2 ataskaita'!$B$1:$E$64,3,FALSE),"-")</f>
        <v>OUTLET</v>
      </c>
      <c r="M515" s="32" t="str">
        <f>IFERROR(VLOOKUP(E515,'2 ataskaita'!$B$1:$E$64,4,FALSE),"-")</f>
        <v>Kaunas</v>
      </c>
    </row>
    <row r="516" spans="1:13" x14ac:dyDescent="0.3">
      <c r="A516" s="54">
        <v>44027.580555555556</v>
      </c>
      <c r="B516">
        <v>45855809</v>
      </c>
      <c r="C516" s="28" t="s">
        <v>244</v>
      </c>
      <c r="D516" s="28" t="s">
        <v>242</v>
      </c>
      <c r="E516" s="42" t="s">
        <v>23</v>
      </c>
      <c r="F516" s="43">
        <v>13.5</v>
      </c>
      <c r="G516" s="43">
        <v>10.5</v>
      </c>
      <c r="H516" s="43">
        <f>VLOOKUP(D516,'Įkainiai '!$A$3:$B$10,2,FALSE)-G516</f>
        <v>10.77</v>
      </c>
      <c r="I516" s="43">
        <f>VLOOKUP(C516,'Įkainiai '!$E$3:$F$10,2,FALSE)-F516</f>
        <v>14.170000000000002</v>
      </c>
      <c r="J516" s="28">
        <f t="shared" si="16"/>
        <v>3.4000000000000021</v>
      </c>
      <c r="K516" s="28" t="str">
        <f t="shared" si="17"/>
        <v>Upsell</v>
      </c>
      <c r="L516" s="28" t="str">
        <f>IFERROR(VLOOKUP(E516,'2 ataskaita'!$B$1:$E$64,3,FALSE),"-")</f>
        <v>CUSTOMER CARE</v>
      </c>
      <c r="M516" s="28">
        <f>IFERROR(VLOOKUP(E516,'2 ataskaita'!$B$1:$E$64,4,FALSE),"-")</f>
        <v>0</v>
      </c>
    </row>
    <row r="517" spans="1:13" x14ac:dyDescent="0.3">
      <c r="A517" s="55">
        <v>44042</v>
      </c>
      <c r="B517">
        <v>41894914</v>
      </c>
      <c r="C517" s="32" t="s">
        <v>246</v>
      </c>
      <c r="D517" s="32" t="s">
        <v>246</v>
      </c>
      <c r="E517" s="44" t="s">
        <v>6</v>
      </c>
      <c r="F517" s="45">
        <v>12</v>
      </c>
      <c r="G517" s="45" t="s">
        <v>7</v>
      </c>
      <c r="H517" s="43">
        <f>VLOOKUP(D517,'Įkainiai '!$A$3:$B$10,2,FALSE)-G517</f>
        <v>18.27</v>
      </c>
      <c r="I517" s="43">
        <f>VLOOKUP(C517,'Įkainiai '!$E$3:$F$10,2,FALSE)-F517</f>
        <v>17.670000000000002</v>
      </c>
      <c r="J517" s="28">
        <f t="shared" si="16"/>
        <v>-0.59999999999999787</v>
      </c>
      <c r="K517" s="32" t="str">
        <f t="shared" si="17"/>
        <v>Rerate</v>
      </c>
      <c r="L517" s="32" t="str">
        <f>IFERROR(VLOOKUP(E517,'2 ataskaita'!$B$1:$E$64,3,FALSE),"-")</f>
        <v>TELEMARKETING</v>
      </c>
      <c r="M517" s="32">
        <f>IFERROR(VLOOKUP(E517,'2 ataskaita'!$B$1:$E$64,4,FALSE),"-")</f>
        <v>0</v>
      </c>
    </row>
    <row r="518" spans="1:13" x14ac:dyDescent="0.3">
      <c r="A518" s="54">
        <v>44042</v>
      </c>
      <c r="B518">
        <v>42693689</v>
      </c>
      <c r="C518" s="28" t="s">
        <v>244</v>
      </c>
      <c r="D518" s="28" t="s">
        <v>244</v>
      </c>
      <c r="E518" s="42" t="s">
        <v>6</v>
      </c>
      <c r="F518" s="43">
        <v>13.5</v>
      </c>
      <c r="G518" s="43" t="s">
        <v>7</v>
      </c>
      <c r="H518" s="43">
        <f>VLOOKUP(D518,'Įkainiai '!$A$3:$B$10,2,FALSE)-G518</f>
        <v>18.27</v>
      </c>
      <c r="I518" s="43">
        <f>VLOOKUP(C518,'Įkainiai '!$E$3:$F$10,2,FALSE)-F518</f>
        <v>14.170000000000002</v>
      </c>
      <c r="J518" s="28">
        <f t="shared" si="16"/>
        <v>-4.0999999999999979</v>
      </c>
      <c r="K518" s="28" t="str">
        <f t="shared" si="17"/>
        <v>Rerate</v>
      </c>
      <c r="L518" s="28" t="str">
        <f>IFERROR(VLOOKUP(E518,'2 ataskaita'!$B$1:$E$64,3,FALSE),"-")</f>
        <v>TELEMARKETING</v>
      </c>
      <c r="M518" s="28">
        <f>IFERROR(VLOOKUP(E518,'2 ataskaita'!$B$1:$E$64,4,FALSE),"-")</f>
        <v>0</v>
      </c>
    </row>
    <row r="519" spans="1:13" x14ac:dyDescent="0.3">
      <c r="A519" s="55">
        <v>44042</v>
      </c>
      <c r="B519">
        <v>11908156</v>
      </c>
      <c r="C519" s="32" t="s">
        <v>241</v>
      </c>
      <c r="D519" s="32" t="s">
        <v>241</v>
      </c>
      <c r="E519" s="44" t="s">
        <v>8</v>
      </c>
      <c r="F519" s="45">
        <v>6</v>
      </c>
      <c r="G519" s="45" t="s">
        <v>45</v>
      </c>
      <c r="H519" s="43">
        <f>VLOOKUP(D519,'Įkainiai '!$A$3:$B$10,2,FALSE)-G519</f>
        <v>28.270000000000003</v>
      </c>
      <c r="I519" s="43">
        <f>VLOOKUP(C519,'Įkainiai '!$E$3:$F$10,2,FALSE)-F519</f>
        <v>25.67</v>
      </c>
      <c r="J519" s="28">
        <f t="shared" si="16"/>
        <v>-2.6000000000000014</v>
      </c>
      <c r="K519" s="32" t="str">
        <f t="shared" si="17"/>
        <v>Rerate</v>
      </c>
      <c r="L519" s="32" t="str">
        <f>IFERROR(VLOOKUP(E519,'2 ataskaita'!$B$1:$E$64,3,FALSE),"-")</f>
        <v>TELEMARKETING</v>
      </c>
      <c r="M519" s="32">
        <f>IFERROR(VLOOKUP(E519,'2 ataskaita'!$B$1:$E$64,4,FALSE),"-")</f>
        <v>0</v>
      </c>
    </row>
    <row r="520" spans="1:13" x14ac:dyDescent="0.3">
      <c r="A520" s="54">
        <v>44021.668749999997</v>
      </c>
      <c r="B520">
        <v>45841336</v>
      </c>
      <c r="C520" s="28" t="s">
        <v>244</v>
      </c>
      <c r="D520" s="28" t="s">
        <v>240</v>
      </c>
      <c r="E520" s="42" t="s">
        <v>235</v>
      </c>
      <c r="F520" s="43">
        <v>13.5</v>
      </c>
      <c r="G520" s="43">
        <v>11.5</v>
      </c>
      <c r="H520" s="43">
        <f>VLOOKUP(D520,'Įkainiai '!$A$3:$B$10,2,FALSE)-G520</f>
        <v>13.77</v>
      </c>
      <c r="I520" s="43">
        <f>VLOOKUP(C520,'Įkainiai '!$E$3:$F$10,2,FALSE)-F520</f>
        <v>14.170000000000002</v>
      </c>
      <c r="J520" s="28">
        <f t="shared" si="16"/>
        <v>0.40000000000000213</v>
      </c>
      <c r="K520" s="28" t="str">
        <f t="shared" si="17"/>
        <v>Upsell</v>
      </c>
      <c r="L520" s="28" t="str">
        <f>IFERROR(VLOOKUP(E520,'2 ataskaita'!$B$1:$E$64,3,FALSE),"-")</f>
        <v>OUTLET</v>
      </c>
      <c r="M520" s="28" t="str">
        <f>IFERROR(VLOOKUP(E520,'2 ataskaita'!$B$1:$E$64,4,FALSE),"-")</f>
        <v>Šiaurės</v>
      </c>
    </row>
    <row r="521" spans="1:13" x14ac:dyDescent="0.3">
      <c r="A521" s="55">
        <v>44022.446527777778</v>
      </c>
      <c r="B521">
        <v>45460494</v>
      </c>
      <c r="C521" s="32" t="s">
        <v>241</v>
      </c>
      <c r="D521" s="32" t="s">
        <v>246</v>
      </c>
      <c r="E521" s="44" t="s">
        <v>43</v>
      </c>
      <c r="F521" s="45">
        <v>12</v>
      </c>
      <c r="G521" s="45">
        <v>11.5</v>
      </c>
      <c r="H521" s="43">
        <f>VLOOKUP(D521,'Įkainiai '!$A$3:$B$10,2,FALSE)-G521</f>
        <v>19.77</v>
      </c>
      <c r="I521" s="43">
        <f>VLOOKUP(C521,'Įkainiai '!$E$3:$F$10,2,FALSE)-F521</f>
        <v>19.670000000000002</v>
      </c>
      <c r="J521" s="28">
        <f t="shared" si="16"/>
        <v>-9.9999999999997868E-2</v>
      </c>
      <c r="K521" s="32" t="str">
        <f t="shared" si="17"/>
        <v>Rerate</v>
      </c>
      <c r="L521" s="32" t="str">
        <f>IFERROR(VLOOKUP(E521,'2 ataskaita'!$B$1:$E$64,3,FALSE),"-")</f>
        <v>CUSTOMER CARE</v>
      </c>
      <c r="M521" s="32">
        <f>IFERROR(VLOOKUP(E521,'2 ataskaita'!$B$1:$E$64,4,FALSE),"-")</f>
        <v>0</v>
      </c>
    </row>
    <row r="522" spans="1:13" x14ac:dyDescent="0.3">
      <c r="A522" s="54">
        <v>44013</v>
      </c>
      <c r="B522">
        <v>45830438</v>
      </c>
      <c r="C522" s="28" t="s">
        <v>240</v>
      </c>
      <c r="D522" s="28" t="s">
        <v>240</v>
      </c>
      <c r="E522" s="42" t="s">
        <v>85</v>
      </c>
      <c r="F522" s="43">
        <v>14.01</v>
      </c>
      <c r="G522" s="43">
        <v>0</v>
      </c>
      <c r="H522" s="43">
        <f>VLOOKUP(D522,'Įkainiai '!$A$3:$B$10,2,FALSE)-G522</f>
        <v>25.27</v>
      </c>
      <c r="I522" s="43">
        <f>VLOOKUP(C522,'Įkainiai '!$E$3:$F$10,2,FALSE)-F522</f>
        <v>9.6600000000000019</v>
      </c>
      <c r="J522" s="28">
        <f t="shared" si="16"/>
        <v>-15.609999999999998</v>
      </c>
      <c r="K522" s="28" t="str">
        <f t="shared" si="17"/>
        <v>Rerate</v>
      </c>
      <c r="L522" s="28" t="str">
        <f>IFERROR(VLOOKUP(E522,'2 ataskaita'!$B$1:$E$64,3,FALSE),"-")</f>
        <v>OTHER</v>
      </c>
      <c r="M522" s="28">
        <f>IFERROR(VLOOKUP(E522,'2 ataskaita'!$B$1:$E$64,4,FALSE),"-")</f>
        <v>0</v>
      </c>
    </row>
    <row r="523" spans="1:13" x14ac:dyDescent="0.3">
      <c r="A523" s="55">
        <v>44024.65</v>
      </c>
      <c r="B523">
        <v>45877137</v>
      </c>
      <c r="C523" s="32" t="s">
        <v>241</v>
      </c>
      <c r="D523" s="32" t="s">
        <v>242</v>
      </c>
      <c r="E523" s="44" t="s">
        <v>232</v>
      </c>
      <c r="F523" s="45">
        <v>23.5</v>
      </c>
      <c r="G523" s="45">
        <v>10.5</v>
      </c>
      <c r="H523" s="43">
        <f>VLOOKUP(D523,'Įkainiai '!$A$3:$B$10,2,FALSE)-G523</f>
        <v>10.77</v>
      </c>
      <c r="I523" s="43">
        <f>VLOOKUP(C523,'Įkainiai '!$E$3:$F$10,2,FALSE)-F523</f>
        <v>8.1700000000000017</v>
      </c>
      <c r="J523" s="28">
        <f t="shared" si="16"/>
        <v>-2.5999999999999979</v>
      </c>
      <c r="K523" s="32" t="str">
        <f t="shared" si="17"/>
        <v>Rerate</v>
      </c>
      <c r="L523" s="32" t="str">
        <f>IFERROR(VLOOKUP(E523,'2 ataskaita'!$B$1:$E$64,3,FALSE),"-")</f>
        <v>OUTLET</v>
      </c>
      <c r="M523" s="32" t="str">
        <f>IFERROR(VLOOKUP(E523,'2 ataskaita'!$B$1:$E$64,4,FALSE),"-")</f>
        <v>Vakarų</v>
      </c>
    </row>
    <row r="524" spans="1:13" x14ac:dyDescent="0.3">
      <c r="A524" s="54">
        <v>44042</v>
      </c>
      <c r="B524">
        <v>21454472</v>
      </c>
      <c r="C524" s="28" t="s">
        <v>241</v>
      </c>
      <c r="D524" s="28" t="s">
        <v>241</v>
      </c>
      <c r="E524" s="42" t="s">
        <v>220</v>
      </c>
      <c r="F524" s="43">
        <v>6</v>
      </c>
      <c r="G524" s="43" t="s">
        <v>57</v>
      </c>
      <c r="H524" s="43">
        <f>VLOOKUP(D524,'Įkainiai '!$A$3:$B$10,2,FALSE)-G524</f>
        <v>23.270000000000003</v>
      </c>
      <c r="I524" s="43">
        <f>VLOOKUP(C524,'Įkainiai '!$E$3:$F$10,2,FALSE)-F524</f>
        <v>25.67</v>
      </c>
      <c r="J524" s="28">
        <f t="shared" si="16"/>
        <v>2.3999999999999986</v>
      </c>
      <c r="K524" s="28" t="str">
        <f t="shared" si="17"/>
        <v>Upsell</v>
      </c>
      <c r="L524" s="28" t="str">
        <f>IFERROR(VLOOKUP(E524,'2 ataskaita'!$B$1:$E$64,3,FALSE),"-")</f>
        <v>OUTLET</v>
      </c>
      <c r="M524" s="28" t="str">
        <f>IFERROR(VLOOKUP(E524,'2 ataskaita'!$B$1:$E$64,4,FALSE),"-")</f>
        <v>Vakarų</v>
      </c>
    </row>
    <row r="525" spans="1:13" x14ac:dyDescent="0.3">
      <c r="A525" s="55">
        <v>44035.552083333336</v>
      </c>
      <c r="B525">
        <v>45940278</v>
      </c>
      <c r="C525" s="32" t="s">
        <v>240</v>
      </c>
      <c r="D525" s="32" t="s">
        <v>245</v>
      </c>
      <c r="E525" s="44" t="s">
        <v>193</v>
      </c>
      <c r="F525" s="45">
        <v>11</v>
      </c>
      <c r="G525" s="45">
        <v>3.6</v>
      </c>
      <c r="H525" s="43">
        <f>VLOOKUP(D525,'Įkainiai '!$A$3:$B$10,2,FALSE)-G525</f>
        <v>10.67</v>
      </c>
      <c r="I525" s="43">
        <f>VLOOKUP(C525,'Įkainiai '!$E$3:$F$10,2,FALSE)-F525</f>
        <v>12.670000000000002</v>
      </c>
      <c r="J525" s="28">
        <f t="shared" si="16"/>
        <v>2.0000000000000018</v>
      </c>
      <c r="K525" s="32" t="str">
        <f t="shared" si="17"/>
        <v>Upsell</v>
      </c>
      <c r="L525" s="32" t="str">
        <f>IFERROR(VLOOKUP(E525,'2 ataskaita'!$B$1:$E$64,3,FALSE),"-")</f>
        <v>OUTLET</v>
      </c>
      <c r="M525" s="32" t="str">
        <f>IFERROR(VLOOKUP(E525,'2 ataskaita'!$B$1:$E$64,4,FALSE),"-")</f>
        <v>Vilnius</v>
      </c>
    </row>
    <row r="526" spans="1:13" x14ac:dyDescent="0.3">
      <c r="A526" s="54">
        <v>44041.352083333331</v>
      </c>
      <c r="B526">
        <v>45951486</v>
      </c>
      <c r="C526" s="28" t="s">
        <v>244</v>
      </c>
      <c r="D526" s="28" t="s">
        <v>240</v>
      </c>
      <c r="E526" s="42" t="s">
        <v>35</v>
      </c>
      <c r="F526" s="43">
        <v>12.5</v>
      </c>
      <c r="G526" s="43">
        <v>11.5</v>
      </c>
      <c r="H526" s="43">
        <f>VLOOKUP(D526,'Įkainiai '!$A$3:$B$10,2,FALSE)-G526</f>
        <v>13.77</v>
      </c>
      <c r="I526" s="43">
        <f>VLOOKUP(C526,'Įkainiai '!$E$3:$F$10,2,FALSE)-F526</f>
        <v>15.170000000000002</v>
      </c>
      <c r="J526" s="28">
        <f t="shared" si="16"/>
        <v>1.4000000000000021</v>
      </c>
      <c r="K526" s="28" t="str">
        <f t="shared" si="17"/>
        <v>Upsell</v>
      </c>
      <c r="L526" s="28" t="str">
        <f>IFERROR(VLOOKUP(E526,'2 ataskaita'!$B$1:$E$64,3,FALSE),"-")</f>
        <v>CUSTOMER CARE</v>
      </c>
      <c r="M526" s="28">
        <f>IFERROR(VLOOKUP(E526,'2 ataskaita'!$B$1:$E$64,4,FALSE),"-")</f>
        <v>0</v>
      </c>
    </row>
    <row r="527" spans="1:13" x14ac:dyDescent="0.3">
      <c r="A527" s="55">
        <v>44043</v>
      </c>
      <c r="B527">
        <v>42499547</v>
      </c>
      <c r="C527" s="32" t="s">
        <v>240</v>
      </c>
      <c r="D527" s="32" t="s">
        <v>242</v>
      </c>
      <c r="E527" s="44" t="s">
        <v>43</v>
      </c>
      <c r="F527" s="45">
        <v>12</v>
      </c>
      <c r="G527" s="45">
        <v>10.5</v>
      </c>
      <c r="H527" s="43">
        <f>VLOOKUP(D527,'Įkainiai '!$A$3:$B$10,2,FALSE)-G527</f>
        <v>10.77</v>
      </c>
      <c r="I527" s="43">
        <f>VLOOKUP(C527,'Įkainiai '!$E$3:$F$10,2,FALSE)-F527</f>
        <v>11.670000000000002</v>
      </c>
      <c r="J527" s="28">
        <f t="shared" si="16"/>
        <v>0.90000000000000213</v>
      </c>
      <c r="K527" s="32" t="str">
        <f t="shared" si="17"/>
        <v>Upsell</v>
      </c>
      <c r="L527" s="32" t="str">
        <f>IFERROR(VLOOKUP(E527,'2 ataskaita'!$B$1:$E$64,3,FALSE),"-")</f>
        <v>CUSTOMER CARE</v>
      </c>
      <c r="M527" s="32">
        <f>IFERROR(VLOOKUP(E527,'2 ataskaita'!$B$1:$E$64,4,FALSE),"-")</f>
        <v>0</v>
      </c>
    </row>
    <row r="528" spans="1:13" x14ac:dyDescent="0.3">
      <c r="A528" s="54">
        <v>44040.758333333331</v>
      </c>
      <c r="B528">
        <v>38881163</v>
      </c>
      <c r="C528" s="28" t="s">
        <v>244</v>
      </c>
      <c r="D528" s="28" t="s">
        <v>240</v>
      </c>
      <c r="E528" s="42" t="s">
        <v>193</v>
      </c>
      <c r="F528" s="43">
        <v>13.5</v>
      </c>
      <c r="G528" s="43">
        <v>11.5</v>
      </c>
      <c r="H528" s="43">
        <f>VLOOKUP(D528,'Įkainiai '!$A$3:$B$10,2,FALSE)-G528</f>
        <v>13.77</v>
      </c>
      <c r="I528" s="43">
        <f>VLOOKUP(C528,'Įkainiai '!$E$3:$F$10,2,FALSE)-F528</f>
        <v>14.170000000000002</v>
      </c>
      <c r="J528" s="28">
        <f t="shared" si="16"/>
        <v>0.40000000000000213</v>
      </c>
      <c r="K528" s="28" t="str">
        <f t="shared" si="17"/>
        <v>Upsell</v>
      </c>
      <c r="L528" s="28" t="str">
        <f>IFERROR(VLOOKUP(E528,'2 ataskaita'!$B$1:$E$64,3,FALSE),"-")</f>
        <v>OUTLET</v>
      </c>
      <c r="M528" s="28" t="str">
        <f>IFERROR(VLOOKUP(E528,'2 ataskaita'!$B$1:$E$64,4,FALSE),"-")</f>
        <v>Vilnius</v>
      </c>
    </row>
    <row r="529" spans="1:13" x14ac:dyDescent="0.3">
      <c r="A529" s="55">
        <v>44041</v>
      </c>
      <c r="B529">
        <v>29916021</v>
      </c>
      <c r="C529" s="32" t="s">
        <v>241</v>
      </c>
      <c r="D529" s="32" t="s">
        <v>241</v>
      </c>
      <c r="E529" s="44" t="s">
        <v>8</v>
      </c>
      <c r="F529" s="49">
        <v>12</v>
      </c>
      <c r="G529" s="45" t="s">
        <v>5</v>
      </c>
      <c r="H529" s="43">
        <f>VLOOKUP(D529,'Įkainiai '!$A$3:$B$10,2,FALSE)-G529</f>
        <v>21.270000000000003</v>
      </c>
      <c r="I529" s="43">
        <f>VLOOKUP(C529,'Įkainiai '!$E$3:$F$10,2,FALSE)-F529</f>
        <v>19.670000000000002</v>
      </c>
      <c r="J529" s="28">
        <f t="shared" si="16"/>
        <v>-1.6000000000000014</v>
      </c>
      <c r="K529" s="32" t="str">
        <f t="shared" si="17"/>
        <v>Rerate</v>
      </c>
      <c r="L529" s="32" t="str">
        <f>IFERROR(VLOOKUP(E529,'2 ataskaita'!$B$1:$E$64,3,FALSE),"-")</f>
        <v>TELEMARKETING</v>
      </c>
      <c r="M529" s="32">
        <f>IFERROR(VLOOKUP(E529,'2 ataskaita'!$B$1:$E$64,4,FALSE),"-")</f>
        <v>0</v>
      </c>
    </row>
    <row r="530" spans="1:13" x14ac:dyDescent="0.3">
      <c r="A530" s="54">
        <v>44042</v>
      </c>
      <c r="B530">
        <v>38828452</v>
      </c>
      <c r="C530" s="28" t="s">
        <v>246</v>
      </c>
      <c r="D530" s="28" t="s">
        <v>246</v>
      </c>
      <c r="E530" s="42" t="s">
        <v>13</v>
      </c>
      <c r="F530" s="43">
        <v>13</v>
      </c>
      <c r="G530" s="43">
        <v>6.15</v>
      </c>
      <c r="H530" s="43">
        <f>VLOOKUP(D530,'Įkainiai '!$A$3:$B$10,2,FALSE)-G530</f>
        <v>25.119999999999997</v>
      </c>
      <c r="I530" s="43">
        <f>VLOOKUP(C530,'Įkainiai '!$E$3:$F$10,2,FALSE)-F530</f>
        <v>16.670000000000002</v>
      </c>
      <c r="J530" s="28">
        <f t="shared" si="16"/>
        <v>-8.4499999999999957</v>
      </c>
      <c r="K530" s="28" t="str">
        <f t="shared" si="17"/>
        <v>Rerate</v>
      </c>
      <c r="L530" s="28" t="str">
        <f>IFERROR(VLOOKUP(E530,'2 ataskaita'!$B$1:$E$64,3,FALSE),"-")</f>
        <v>TELEMARKETING</v>
      </c>
      <c r="M530" s="28">
        <f>IFERROR(VLOOKUP(E530,'2 ataskaita'!$B$1:$E$64,4,FALSE),"-")</f>
        <v>0</v>
      </c>
    </row>
    <row r="531" spans="1:13" x14ac:dyDescent="0.3">
      <c r="A531" s="55">
        <v>44042</v>
      </c>
      <c r="B531">
        <v>40000977</v>
      </c>
      <c r="C531" s="32" t="s">
        <v>240</v>
      </c>
      <c r="D531" s="32" t="s">
        <v>240</v>
      </c>
      <c r="E531" s="44" t="s">
        <v>223</v>
      </c>
      <c r="F531" s="45">
        <v>11</v>
      </c>
      <c r="G531" s="45">
        <v>1.5</v>
      </c>
      <c r="H531" s="43">
        <f>VLOOKUP(D531,'Įkainiai '!$A$3:$B$10,2,FALSE)-G531</f>
        <v>23.77</v>
      </c>
      <c r="I531" s="43">
        <f>VLOOKUP(C531,'Įkainiai '!$E$3:$F$10,2,FALSE)-F531</f>
        <v>12.670000000000002</v>
      </c>
      <c r="J531" s="28">
        <f t="shared" si="16"/>
        <v>-11.099999999999998</v>
      </c>
      <c r="K531" s="32" t="str">
        <f t="shared" si="17"/>
        <v>Rerate</v>
      </c>
      <c r="L531" s="32" t="str">
        <f>IFERROR(VLOOKUP(E531,'2 ataskaita'!$B$1:$E$64,3,FALSE),"-")</f>
        <v>OUTLET</v>
      </c>
      <c r="M531" s="32" t="str">
        <f>IFERROR(VLOOKUP(E531,'2 ataskaita'!$B$1:$E$64,4,FALSE),"-")</f>
        <v>Kaunas</v>
      </c>
    </row>
    <row r="532" spans="1:13" x14ac:dyDescent="0.3">
      <c r="A532" s="54">
        <v>44042</v>
      </c>
      <c r="B532">
        <v>44878821</v>
      </c>
      <c r="C532" s="28" t="s">
        <v>244</v>
      </c>
      <c r="D532" s="28" t="s">
        <v>244</v>
      </c>
      <c r="E532" s="42" t="s">
        <v>227</v>
      </c>
      <c r="F532" s="43">
        <v>13.5</v>
      </c>
      <c r="G532" s="43" t="s">
        <v>9</v>
      </c>
      <c r="H532" s="43">
        <f>VLOOKUP(D532,'Įkainiai '!$A$3:$B$10,2,FALSE)-G532</f>
        <v>20.27</v>
      </c>
      <c r="I532" s="43">
        <f>VLOOKUP(C532,'Įkainiai '!$E$3:$F$10,2,FALSE)-F532</f>
        <v>14.170000000000002</v>
      </c>
      <c r="J532" s="28">
        <f t="shared" si="16"/>
        <v>-6.0999999999999979</v>
      </c>
      <c r="K532" s="28" t="str">
        <f t="shared" si="17"/>
        <v>Rerate</v>
      </c>
      <c r="L532" s="28" t="str">
        <f>IFERROR(VLOOKUP(E532,'2 ataskaita'!$B$1:$E$64,3,FALSE),"-")</f>
        <v>OUTLET</v>
      </c>
      <c r="M532" s="28" t="str">
        <f>IFERROR(VLOOKUP(E532,'2 ataskaita'!$B$1:$E$64,4,FALSE),"-")</f>
        <v>Vakarų</v>
      </c>
    </row>
    <row r="533" spans="1:13" x14ac:dyDescent="0.3">
      <c r="A533" s="55">
        <v>44034.601388888892</v>
      </c>
      <c r="B533">
        <v>44878821</v>
      </c>
      <c r="C533" s="32" t="s">
        <v>240</v>
      </c>
      <c r="D533" s="32" t="s">
        <v>245</v>
      </c>
      <c r="E533" s="44" t="s">
        <v>227</v>
      </c>
      <c r="F533" s="45">
        <v>11</v>
      </c>
      <c r="G533" s="45">
        <v>3.6</v>
      </c>
      <c r="H533" s="43">
        <f>VLOOKUP(D533,'Įkainiai '!$A$3:$B$10,2,FALSE)-G533</f>
        <v>10.67</v>
      </c>
      <c r="I533" s="43">
        <f>VLOOKUP(C533,'Įkainiai '!$E$3:$F$10,2,FALSE)-F533</f>
        <v>12.670000000000002</v>
      </c>
      <c r="J533" s="28">
        <f t="shared" si="16"/>
        <v>2.0000000000000018</v>
      </c>
      <c r="K533" s="32" t="str">
        <f t="shared" si="17"/>
        <v>Upsell</v>
      </c>
      <c r="L533" s="32" t="str">
        <f>IFERROR(VLOOKUP(E533,'2 ataskaita'!$B$1:$E$64,3,FALSE),"-")</f>
        <v>OUTLET</v>
      </c>
      <c r="M533" s="32" t="str">
        <f>IFERROR(VLOOKUP(E533,'2 ataskaita'!$B$1:$E$64,4,FALSE),"-")</f>
        <v>Vakarų</v>
      </c>
    </row>
    <row r="534" spans="1:13" x14ac:dyDescent="0.3">
      <c r="A534" s="54">
        <v>44022.669444444444</v>
      </c>
      <c r="B534">
        <v>45747240</v>
      </c>
      <c r="C534" s="28" t="s">
        <v>240</v>
      </c>
      <c r="D534" s="28" t="s">
        <v>243</v>
      </c>
      <c r="E534" s="42" t="s">
        <v>197</v>
      </c>
      <c r="F534" s="43">
        <v>11</v>
      </c>
      <c r="G534" s="43">
        <v>3.6</v>
      </c>
      <c r="H534" s="43">
        <f>VLOOKUP(D534,'Įkainiai '!$A$3:$B$10,2,FALSE)-G534</f>
        <v>14.67</v>
      </c>
      <c r="I534" s="43">
        <f>VLOOKUP(C534,'Įkainiai '!$E$3:$F$10,2,FALSE)-F534</f>
        <v>12.670000000000002</v>
      </c>
      <c r="J534" s="28">
        <f t="shared" si="16"/>
        <v>-1.9999999999999982</v>
      </c>
      <c r="K534" s="28" t="str">
        <f t="shared" si="17"/>
        <v>Rerate</v>
      </c>
      <c r="L534" s="28" t="str">
        <f>IFERROR(VLOOKUP(E534,'2 ataskaita'!$B$1:$E$64,3,FALSE),"-")</f>
        <v>OUTLET</v>
      </c>
      <c r="M534" s="28" t="str">
        <f>IFERROR(VLOOKUP(E534,'2 ataskaita'!$B$1:$E$64,4,FALSE),"-")</f>
        <v>Šiaurės</v>
      </c>
    </row>
    <row r="535" spans="1:13" x14ac:dyDescent="0.3">
      <c r="A535" s="55">
        <v>44037.719444444447</v>
      </c>
      <c r="B535">
        <v>40093142</v>
      </c>
      <c r="C535" s="32" t="s">
        <v>243</v>
      </c>
      <c r="D535" s="32" t="s">
        <v>241</v>
      </c>
      <c r="E535" s="44" t="s">
        <v>196</v>
      </c>
      <c r="F535" s="45">
        <v>8.51</v>
      </c>
      <c r="G535" s="45">
        <v>7.5</v>
      </c>
      <c r="H535" s="43">
        <f>VLOOKUP(D535,'Įkainiai '!$A$3:$B$10,2,FALSE)-G535</f>
        <v>25.770000000000003</v>
      </c>
      <c r="I535" s="43">
        <f>VLOOKUP(C535,'Įkainiai '!$E$3:$F$10,2,FALSE)-F535</f>
        <v>7.16</v>
      </c>
      <c r="J535" s="28">
        <f t="shared" si="16"/>
        <v>-18.610000000000003</v>
      </c>
      <c r="K535" s="32" t="str">
        <f t="shared" si="17"/>
        <v>Rerate</v>
      </c>
      <c r="L535" s="32" t="str">
        <f>IFERROR(VLOOKUP(E535,'2 ataskaita'!$B$1:$E$64,3,FALSE),"-")</f>
        <v>OUTLET</v>
      </c>
      <c r="M535" s="32" t="str">
        <f>IFERROR(VLOOKUP(E535,'2 ataskaita'!$B$1:$E$64,4,FALSE),"-")</f>
        <v>Kaunas</v>
      </c>
    </row>
    <row r="536" spans="1:13" x14ac:dyDescent="0.3">
      <c r="A536" s="54">
        <v>44035.353472222225</v>
      </c>
      <c r="B536">
        <v>45655485</v>
      </c>
      <c r="C536" s="28" t="s">
        <v>241</v>
      </c>
      <c r="D536" s="28" t="s">
        <v>245</v>
      </c>
      <c r="E536" s="42" t="s">
        <v>22</v>
      </c>
      <c r="F536" s="43">
        <v>12</v>
      </c>
      <c r="G536" s="43">
        <v>3.6</v>
      </c>
      <c r="H536" s="43">
        <f>VLOOKUP(D536,'Įkainiai '!$A$3:$B$10,2,FALSE)-G536</f>
        <v>10.67</v>
      </c>
      <c r="I536" s="43">
        <f>VLOOKUP(C536,'Įkainiai '!$E$3:$F$10,2,FALSE)-F536</f>
        <v>19.670000000000002</v>
      </c>
      <c r="J536" s="28">
        <f t="shared" si="16"/>
        <v>9.0000000000000018</v>
      </c>
      <c r="K536" s="28" t="str">
        <f t="shared" si="17"/>
        <v>Upsell</v>
      </c>
      <c r="L536" s="28" t="str">
        <f>IFERROR(VLOOKUP(E536,'2 ataskaita'!$B$1:$E$64,3,FALSE),"-")</f>
        <v>CUSTOMER CARE</v>
      </c>
      <c r="M536" s="28">
        <f>IFERROR(VLOOKUP(E536,'2 ataskaita'!$B$1:$E$64,4,FALSE),"-")</f>
        <v>0</v>
      </c>
    </row>
    <row r="537" spans="1:13" x14ac:dyDescent="0.3">
      <c r="A537" s="55">
        <v>44017.615972222222</v>
      </c>
      <c r="B537">
        <v>39384665</v>
      </c>
      <c r="C537" s="32" t="s">
        <v>244</v>
      </c>
      <c r="D537" s="32" t="s">
        <v>240</v>
      </c>
      <c r="E537" s="44" t="s">
        <v>200</v>
      </c>
      <c r="F537" s="45">
        <v>12.5</v>
      </c>
      <c r="G537" s="45">
        <v>9.5</v>
      </c>
      <c r="H537" s="43">
        <f>VLOOKUP(D537,'Įkainiai '!$A$3:$B$10,2,FALSE)-G537</f>
        <v>15.77</v>
      </c>
      <c r="I537" s="43">
        <f>VLOOKUP(C537,'Įkainiai '!$E$3:$F$10,2,FALSE)-F537</f>
        <v>15.170000000000002</v>
      </c>
      <c r="J537" s="28">
        <f t="shared" si="16"/>
        <v>-0.59999999999999787</v>
      </c>
      <c r="K537" s="32" t="str">
        <f t="shared" si="17"/>
        <v>Rerate</v>
      </c>
      <c r="L537" s="32" t="str">
        <f>IFERROR(VLOOKUP(E537,'2 ataskaita'!$B$1:$E$64,3,FALSE),"-")</f>
        <v>OUTLET</v>
      </c>
      <c r="M537" s="32" t="str">
        <f>IFERROR(VLOOKUP(E537,'2 ataskaita'!$B$1:$E$64,4,FALSE),"-")</f>
        <v>Šiaurės</v>
      </c>
    </row>
    <row r="538" spans="1:13" x14ac:dyDescent="0.3">
      <c r="A538" s="54">
        <v>44039.859722222223</v>
      </c>
      <c r="B538">
        <v>43192221</v>
      </c>
      <c r="C538" s="28" t="s">
        <v>243</v>
      </c>
      <c r="D538" s="28" t="s">
        <v>241</v>
      </c>
      <c r="E538" s="42" t="s">
        <v>14</v>
      </c>
      <c r="F538" s="43">
        <v>3.6</v>
      </c>
      <c r="G538" s="43">
        <v>3.6</v>
      </c>
      <c r="H538" s="43">
        <f>VLOOKUP(D538,'Įkainiai '!$A$3:$B$10,2,FALSE)-G538</f>
        <v>29.67</v>
      </c>
      <c r="I538" s="43">
        <f>VLOOKUP(C538,'Įkainiai '!$E$3:$F$10,2,FALSE)-F538</f>
        <v>12.07</v>
      </c>
      <c r="J538" s="28">
        <f t="shared" si="16"/>
        <v>-17.600000000000001</v>
      </c>
      <c r="K538" s="28" t="str">
        <f t="shared" si="17"/>
        <v>Rerate</v>
      </c>
      <c r="L538" s="28" t="str">
        <f>IFERROR(VLOOKUP(E538,'2 ataskaita'!$B$1:$E$64,3,FALSE),"-")</f>
        <v>CUSTOMER CARE</v>
      </c>
      <c r="M538" s="28">
        <f>IFERROR(VLOOKUP(E538,'2 ataskaita'!$B$1:$E$64,4,FALSE),"-")</f>
        <v>0</v>
      </c>
    </row>
    <row r="539" spans="1:13" x14ac:dyDescent="0.3">
      <c r="A539" s="55">
        <v>44043</v>
      </c>
      <c r="B539">
        <v>14673528</v>
      </c>
      <c r="C539" s="32" t="s">
        <v>243</v>
      </c>
      <c r="D539" s="32" t="s">
        <v>240</v>
      </c>
      <c r="E539" s="44" t="s">
        <v>220</v>
      </c>
      <c r="F539" s="45">
        <v>8.51</v>
      </c>
      <c r="G539" s="45">
        <v>11.5</v>
      </c>
      <c r="H539" s="43">
        <f>VLOOKUP(D539,'Įkainiai '!$A$3:$B$10,2,FALSE)-G539</f>
        <v>13.77</v>
      </c>
      <c r="I539" s="43">
        <f>VLOOKUP(C539,'Įkainiai '!$E$3:$F$10,2,FALSE)-F539</f>
        <v>7.16</v>
      </c>
      <c r="J539" s="28">
        <f t="shared" si="16"/>
        <v>-6.6099999999999994</v>
      </c>
      <c r="K539" s="32" t="str">
        <f t="shared" si="17"/>
        <v>Rerate</v>
      </c>
      <c r="L539" s="32" t="str">
        <f>IFERROR(VLOOKUP(E539,'2 ataskaita'!$B$1:$E$64,3,FALSE),"-")</f>
        <v>OUTLET</v>
      </c>
      <c r="M539" s="32" t="str">
        <f>IFERROR(VLOOKUP(E539,'2 ataskaita'!$B$1:$E$64,4,FALSE),"-")</f>
        <v>Vakarų</v>
      </c>
    </row>
    <row r="540" spans="1:13" x14ac:dyDescent="0.3">
      <c r="A540" s="54">
        <v>44042</v>
      </c>
      <c r="B540">
        <v>39040896</v>
      </c>
      <c r="C540" s="28" t="s">
        <v>242</v>
      </c>
      <c r="D540" s="28" t="s">
        <v>242</v>
      </c>
      <c r="E540" s="42" t="s">
        <v>205</v>
      </c>
      <c r="F540" s="43">
        <v>9.5</v>
      </c>
      <c r="G540" s="43" t="s">
        <v>27</v>
      </c>
      <c r="H540" s="43">
        <f>VLOOKUP(D540,'Įkainiai '!$A$3:$B$10,2,FALSE)-G540</f>
        <v>12.27</v>
      </c>
      <c r="I540" s="43">
        <f>VLOOKUP(C540,'Įkainiai '!$E$3:$F$10,2,FALSE)-F540</f>
        <v>10.170000000000002</v>
      </c>
      <c r="J540" s="28">
        <f t="shared" si="16"/>
        <v>-2.0999999999999979</v>
      </c>
      <c r="K540" s="28" t="str">
        <f t="shared" si="17"/>
        <v>Rerate</v>
      </c>
      <c r="L540" s="28" t="str">
        <f>IFERROR(VLOOKUP(E540,'2 ataskaita'!$B$1:$E$64,3,FALSE),"-")</f>
        <v>OUTLET</v>
      </c>
      <c r="M540" s="28" t="str">
        <f>IFERROR(VLOOKUP(E540,'2 ataskaita'!$B$1:$E$64,4,FALSE),"-")</f>
        <v>Šiaurės</v>
      </c>
    </row>
    <row r="541" spans="1:13" x14ac:dyDescent="0.3">
      <c r="A541" s="55">
        <v>44042</v>
      </c>
      <c r="B541">
        <v>9421865</v>
      </c>
      <c r="C541" s="32" t="s">
        <v>244</v>
      </c>
      <c r="D541" s="32" t="s">
        <v>244</v>
      </c>
      <c r="E541" s="44" t="s">
        <v>6</v>
      </c>
      <c r="F541" s="45">
        <v>12.5</v>
      </c>
      <c r="G541" s="45">
        <v>13.5</v>
      </c>
      <c r="H541" s="43">
        <f>VLOOKUP(D541,'Įkainiai '!$A$3:$B$10,2,FALSE)-G541</f>
        <v>17.77</v>
      </c>
      <c r="I541" s="43">
        <f>VLOOKUP(C541,'Įkainiai '!$E$3:$F$10,2,FALSE)-F541</f>
        <v>15.170000000000002</v>
      </c>
      <c r="J541" s="28">
        <f t="shared" si="16"/>
        <v>-2.5999999999999979</v>
      </c>
      <c r="K541" s="32" t="str">
        <f t="shared" si="17"/>
        <v>Rerate</v>
      </c>
      <c r="L541" s="32" t="str">
        <f>IFERROR(VLOOKUP(E541,'2 ataskaita'!$B$1:$E$64,3,FALSE),"-")</f>
        <v>TELEMARKETING</v>
      </c>
      <c r="M541" s="32">
        <f>IFERROR(VLOOKUP(E541,'2 ataskaita'!$B$1:$E$64,4,FALSE),"-")</f>
        <v>0</v>
      </c>
    </row>
    <row r="542" spans="1:13" x14ac:dyDescent="0.3">
      <c r="A542" s="54">
        <v>44027.537499999999</v>
      </c>
      <c r="B542">
        <v>45671616</v>
      </c>
      <c r="C542" s="28" t="s">
        <v>244</v>
      </c>
      <c r="D542" s="28" t="s">
        <v>243</v>
      </c>
      <c r="E542" s="42" t="s">
        <v>200</v>
      </c>
      <c r="F542" s="43">
        <v>3.6</v>
      </c>
      <c r="G542" s="43">
        <v>3.6</v>
      </c>
      <c r="H542" s="43">
        <f>VLOOKUP(D542,'Įkainiai '!$A$3:$B$10,2,FALSE)-G542</f>
        <v>14.67</v>
      </c>
      <c r="I542" s="43">
        <f>VLOOKUP(C542,'Įkainiai '!$E$3:$F$10,2,FALSE)-F542</f>
        <v>24.07</v>
      </c>
      <c r="J542" s="28">
        <f t="shared" si="16"/>
        <v>9.4</v>
      </c>
      <c r="K542" s="28" t="str">
        <f t="shared" si="17"/>
        <v>Upsell</v>
      </c>
      <c r="L542" s="28" t="str">
        <f>IFERROR(VLOOKUP(E542,'2 ataskaita'!$B$1:$E$64,3,FALSE),"-")</f>
        <v>OUTLET</v>
      </c>
      <c r="M542" s="28" t="str">
        <f>IFERROR(VLOOKUP(E542,'2 ataskaita'!$B$1:$E$64,4,FALSE),"-")</f>
        <v>Šiaurės</v>
      </c>
    </row>
    <row r="543" spans="1:13" x14ac:dyDescent="0.3">
      <c r="A543" s="55">
        <v>44017.629166666666</v>
      </c>
      <c r="B543">
        <v>4388519</v>
      </c>
      <c r="C543" s="32" t="s">
        <v>243</v>
      </c>
      <c r="D543" s="32" t="s">
        <v>246</v>
      </c>
      <c r="E543" s="44" t="s">
        <v>14</v>
      </c>
      <c r="F543" s="45">
        <v>3.6</v>
      </c>
      <c r="G543" s="45" t="s">
        <v>5</v>
      </c>
      <c r="H543" s="43">
        <f>VLOOKUP(D543,'Įkainiai '!$A$3:$B$10,2,FALSE)-G543</f>
        <v>19.27</v>
      </c>
      <c r="I543" s="43">
        <f>VLOOKUP(C543,'Įkainiai '!$E$3:$F$10,2,FALSE)-F543</f>
        <v>12.07</v>
      </c>
      <c r="J543" s="28">
        <f t="shared" si="16"/>
        <v>-7.1999999999999993</v>
      </c>
      <c r="K543" s="32" t="str">
        <f t="shared" si="17"/>
        <v>Rerate</v>
      </c>
      <c r="L543" s="32" t="str">
        <f>IFERROR(VLOOKUP(E543,'2 ataskaita'!$B$1:$E$64,3,FALSE),"-")</f>
        <v>CUSTOMER CARE</v>
      </c>
      <c r="M543" s="32">
        <f>IFERROR(VLOOKUP(E543,'2 ataskaita'!$B$1:$E$64,4,FALSE),"-")</f>
        <v>0</v>
      </c>
    </row>
    <row r="544" spans="1:13" x14ac:dyDescent="0.3">
      <c r="A544" s="54">
        <v>44025.602777777778</v>
      </c>
      <c r="B544">
        <v>6617690</v>
      </c>
      <c r="C544" s="28" t="s">
        <v>242</v>
      </c>
      <c r="D544" s="28" t="s">
        <v>243</v>
      </c>
      <c r="E544" s="42" t="s">
        <v>230</v>
      </c>
      <c r="F544" s="50">
        <v>11.51</v>
      </c>
      <c r="G544" s="43">
        <v>7.51</v>
      </c>
      <c r="H544" s="43">
        <f>VLOOKUP(D544,'Įkainiai '!$A$3:$B$10,2,FALSE)-G544</f>
        <v>10.76</v>
      </c>
      <c r="I544" s="43">
        <f>VLOOKUP(C544,'Įkainiai '!$E$3:$F$10,2,FALSE)-F544</f>
        <v>8.1600000000000019</v>
      </c>
      <c r="J544" s="28">
        <f t="shared" si="16"/>
        <v>-2.5999999999999979</v>
      </c>
      <c r="K544" s="28" t="str">
        <f t="shared" si="17"/>
        <v>Rerate</v>
      </c>
      <c r="L544" s="28" t="str">
        <f>IFERROR(VLOOKUP(E544,'2 ataskaita'!$B$1:$E$64,3,FALSE),"-")</f>
        <v>OUTLET</v>
      </c>
      <c r="M544" s="28" t="str">
        <f>IFERROR(VLOOKUP(E544,'2 ataskaita'!$B$1:$E$64,4,FALSE),"-")</f>
        <v>Pietų</v>
      </c>
    </row>
    <row r="545" spans="1:13" x14ac:dyDescent="0.3">
      <c r="A545" s="55">
        <v>44015.572222222225</v>
      </c>
      <c r="B545">
        <v>45829368</v>
      </c>
      <c r="C545" s="32" t="s">
        <v>241</v>
      </c>
      <c r="D545" s="32" t="s">
        <v>243</v>
      </c>
      <c r="E545" s="44" t="s">
        <v>228</v>
      </c>
      <c r="F545" s="45">
        <v>23.5</v>
      </c>
      <c r="G545" s="45">
        <v>3.6</v>
      </c>
      <c r="H545" s="43">
        <f>VLOOKUP(D545,'Įkainiai '!$A$3:$B$10,2,FALSE)-G545</f>
        <v>14.67</v>
      </c>
      <c r="I545" s="43">
        <f>VLOOKUP(C545,'Įkainiai '!$E$3:$F$10,2,FALSE)-F545</f>
        <v>8.1700000000000017</v>
      </c>
      <c r="J545" s="28">
        <f t="shared" si="16"/>
        <v>-6.4999999999999982</v>
      </c>
      <c r="K545" s="32" t="str">
        <f t="shared" si="17"/>
        <v>Rerate</v>
      </c>
      <c r="L545" s="32" t="str">
        <f>IFERROR(VLOOKUP(E545,'2 ataskaita'!$B$1:$E$64,3,FALSE),"-")</f>
        <v>OUTLET</v>
      </c>
      <c r="M545" s="32" t="str">
        <f>IFERROR(VLOOKUP(E545,'2 ataskaita'!$B$1:$E$64,4,FALSE),"-")</f>
        <v>Pietų</v>
      </c>
    </row>
    <row r="546" spans="1:13" x14ac:dyDescent="0.3">
      <c r="A546" s="54">
        <v>44042</v>
      </c>
      <c r="B546">
        <v>28668851</v>
      </c>
      <c r="C546" s="28" t="s">
        <v>242</v>
      </c>
      <c r="D546" s="28" t="s">
        <v>242</v>
      </c>
      <c r="E546" s="42" t="s">
        <v>48</v>
      </c>
      <c r="F546" s="43">
        <v>10.6</v>
      </c>
      <c r="G546" s="43">
        <v>0</v>
      </c>
      <c r="H546" s="43">
        <f>VLOOKUP(D546,'Įkainiai '!$A$3:$B$10,2,FALSE)-G546</f>
        <v>21.27</v>
      </c>
      <c r="I546" s="43">
        <f>VLOOKUP(C546,'Įkainiai '!$E$3:$F$10,2,FALSE)-F546</f>
        <v>9.0700000000000021</v>
      </c>
      <c r="J546" s="28">
        <f t="shared" si="16"/>
        <v>-12.199999999999998</v>
      </c>
      <c r="K546" s="28" t="str">
        <f t="shared" si="17"/>
        <v>Rerate</v>
      </c>
      <c r="L546" s="28" t="str">
        <f>IFERROR(VLOOKUP(E546,'2 ataskaita'!$B$1:$E$64,3,FALSE),"-")</f>
        <v>TELEMARKETING</v>
      </c>
      <c r="M546" s="28">
        <f>IFERROR(VLOOKUP(E546,'2 ataskaita'!$B$1:$E$64,4,FALSE),"-")</f>
        <v>0</v>
      </c>
    </row>
    <row r="547" spans="1:13" x14ac:dyDescent="0.3">
      <c r="A547" s="55">
        <v>44013.507638888892</v>
      </c>
      <c r="B547">
        <v>18222392</v>
      </c>
      <c r="C547" s="32" t="s">
        <v>241</v>
      </c>
      <c r="D547" s="32" t="s">
        <v>240</v>
      </c>
      <c r="E547" s="44" t="s">
        <v>23</v>
      </c>
      <c r="F547" s="45">
        <v>12</v>
      </c>
      <c r="G547" s="45">
        <v>11.5</v>
      </c>
      <c r="H547" s="43">
        <f>VLOOKUP(D547,'Įkainiai '!$A$3:$B$10,2,FALSE)-G547</f>
        <v>13.77</v>
      </c>
      <c r="I547" s="43">
        <f>VLOOKUP(C547,'Įkainiai '!$E$3:$F$10,2,FALSE)-F547</f>
        <v>19.670000000000002</v>
      </c>
      <c r="J547" s="28">
        <f t="shared" si="16"/>
        <v>5.9000000000000021</v>
      </c>
      <c r="K547" s="32" t="str">
        <f t="shared" si="17"/>
        <v>Upsell</v>
      </c>
      <c r="L547" s="32" t="str">
        <f>IFERROR(VLOOKUP(E547,'2 ataskaita'!$B$1:$E$64,3,FALSE),"-")</f>
        <v>CUSTOMER CARE</v>
      </c>
      <c r="M547" s="32">
        <f>IFERROR(VLOOKUP(E547,'2 ataskaita'!$B$1:$E$64,4,FALSE),"-")</f>
        <v>0</v>
      </c>
    </row>
    <row r="548" spans="1:13" x14ac:dyDescent="0.3">
      <c r="A548" s="54">
        <v>44014.669444444444</v>
      </c>
      <c r="B548">
        <v>44547890</v>
      </c>
      <c r="C548" s="28" t="s">
        <v>244</v>
      </c>
      <c r="D548" s="28" t="s">
        <v>240</v>
      </c>
      <c r="E548" s="42" t="s">
        <v>22</v>
      </c>
      <c r="F548" s="43">
        <v>13</v>
      </c>
      <c r="G548" s="43">
        <v>9.5</v>
      </c>
      <c r="H548" s="43">
        <f>VLOOKUP(D548,'Įkainiai '!$A$3:$B$10,2,FALSE)-G548</f>
        <v>15.77</v>
      </c>
      <c r="I548" s="43">
        <f>VLOOKUP(C548,'Įkainiai '!$E$3:$F$10,2,FALSE)-F548</f>
        <v>14.670000000000002</v>
      </c>
      <c r="J548" s="28">
        <f t="shared" si="16"/>
        <v>-1.0999999999999979</v>
      </c>
      <c r="K548" s="28" t="str">
        <f t="shared" si="17"/>
        <v>Rerate</v>
      </c>
      <c r="L548" s="28" t="str">
        <f>IFERROR(VLOOKUP(E548,'2 ataskaita'!$B$1:$E$64,3,FALSE),"-")</f>
        <v>CUSTOMER CARE</v>
      </c>
      <c r="M548" s="28">
        <f>IFERROR(VLOOKUP(E548,'2 ataskaita'!$B$1:$E$64,4,FALSE),"-")</f>
        <v>0</v>
      </c>
    </row>
    <row r="549" spans="1:13" x14ac:dyDescent="0.3">
      <c r="A549" s="55">
        <v>44042</v>
      </c>
      <c r="B549">
        <v>41683134</v>
      </c>
      <c r="C549" s="32" t="s">
        <v>241</v>
      </c>
      <c r="D549" s="32" t="s">
        <v>241</v>
      </c>
      <c r="E549" s="44" t="s">
        <v>8</v>
      </c>
      <c r="F549" s="45">
        <v>12</v>
      </c>
      <c r="G549" s="45" t="s">
        <v>11</v>
      </c>
      <c r="H549" s="43">
        <f>VLOOKUP(D549,'Įkainiai '!$A$3:$B$10,2,FALSE)-G549</f>
        <v>18.270000000000003</v>
      </c>
      <c r="I549" s="43">
        <f>VLOOKUP(C549,'Įkainiai '!$E$3:$F$10,2,FALSE)-F549</f>
        <v>19.670000000000002</v>
      </c>
      <c r="J549" s="28">
        <f t="shared" si="16"/>
        <v>1.3999999999999986</v>
      </c>
      <c r="K549" s="32" t="str">
        <f t="shared" si="17"/>
        <v>Upsell</v>
      </c>
      <c r="L549" s="32" t="str">
        <f>IFERROR(VLOOKUP(E549,'2 ataskaita'!$B$1:$E$64,3,FALSE),"-")</f>
        <v>TELEMARKETING</v>
      </c>
      <c r="M549" s="32">
        <f>IFERROR(VLOOKUP(E549,'2 ataskaita'!$B$1:$E$64,4,FALSE),"-")</f>
        <v>0</v>
      </c>
    </row>
    <row r="550" spans="1:13" x14ac:dyDescent="0.3">
      <c r="A550" s="54">
        <v>44042</v>
      </c>
      <c r="B550">
        <v>45714070</v>
      </c>
      <c r="C550" s="28" t="s">
        <v>243</v>
      </c>
      <c r="D550" s="28" t="s">
        <v>243</v>
      </c>
      <c r="E550" s="42" t="s">
        <v>223</v>
      </c>
      <c r="F550" s="50">
        <v>3.6</v>
      </c>
      <c r="G550" s="43">
        <v>3.6</v>
      </c>
      <c r="H550" s="43">
        <f>VLOOKUP(D550,'Įkainiai '!$A$3:$B$10,2,FALSE)-G550</f>
        <v>14.67</v>
      </c>
      <c r="I550" s="43">
        <f>VLOOKUP(C550,'Įkainiai '!$E$3:$F$10,2,FALSE)-F550</f>
        <v>12.07</v>
      </c>
      <c r="J550" s="28">
        <f t="shared" si="16"/>
        <v>-2.5999999999999996</v>
      </c>
      <c r="K550" s="28" t="str">
        <f t="shared" si="17"/>
        <v>Rerate</v>
      </c>
      <c r="L550" s="28" t="str">
        <f>IFERROR(VLOOKUP(E550,'2 ataskaita'!$B$1:$E$64,3,FALSE),"-")</f>
        <v>OUTLET</v>
      </c>
      <c r="M550" s="28" t="str">
        <f>IFERROR(VLOOKUP(E550,'2 ataskaita'!$B$1:$E$64,4,FALSE),"-")</f>
        <v>Kaunas</v>
      </c>
    </row>
    <row r="551" spans="1:13" x14ac:dyDescent="0.3">
      <c r="A551" s="55">
        <v>44041.410416666666</v>
      </c>
      <c r="B551">
        <v>21803783</v>
      </c>
      <c r="C551" s="32" t="s">
        <v>244</v>
      </c>
      <c r="D551" s="32" t="s">
        <v>242</v>
      </c>
      <c r="E551" s="44" t="s">
        <v>14</v>
      </c>
      <c r="F551" s="45">
        <v>13.5</v>
      </c>
      <c r="G551" s="45">
        <v>10.5</v>
      </c>
      <c r="H551" s="43">
        <f>VLOOKUP(D551,'Įkainiai '!$A$3:$B$10,2,FALSE)-G551</f>
        <v>10.77</v>
      </c>
      <c r="I551" s="43">
        <f>VLOOKUP(C551,'Įkainiai '!$E$3:$F$10,2,FALSE)-F551</f>
        <v>14.170000000000002</v>
      </c>
      <c r="J551" s="28">
        <f t="shared" si="16"/>
        <v>3.4000000000000021</v>
      </c>
      <c r="K551" s="32" t="str">
        <f t="shared" si="17"/>
        <v>Upsell</v>
      </c>
      <c r="L551" s="32" t="str">
        <f>IFERROR(VLOOKUP(E551,'2 ataskaita'!$B$1:$E$64,3,FALSE),"-")</f>
        <v>CUSTOMER CARE</v>
      </c>
      <c r="M551" s="32">
        <f>IFERROR(VLOOKUP(E551,'2 ataskaita'!$B$1:$E$64,4,FALSE),"-")</f>
        <v>0</v>
      </c>
    </row>
    <row r="552" spans="1:13" x14ac:dyDescent="0.3">
      <c r="A552" s="54">
        <v>44014.484722222223</v>
      </c>
      <c r="B552">
        <v>39942588</v>
      </c>
      <c r="C552" s="28" t="s">
        <v>243</v>
      </c>
      <c r="D552" s="28" t="s">
        <v>241</v>
      </c>
      <c r="E552" s="42" t="s">
        <v>8</v>
      </c>
      <c r="F552" s="43">
        <v>3.6</v>
      </c>
      <c r="G552" s="43">
        <v>3.6</v>
      </c>
      <c r="H552" s="43">
        <f>VLOOKUP(D552,'Įkainiai '!$A$3:$B$10,2,FALSE)-G552</f>
        <v>29.67</v>
      </c>
      <c r="I552" s="43">
        <f>VLOOKUP(C552,'Įkainiai '!$E$3:$F$10,2,FALSE)-F552</f>
        <v>12.07</v>
      </c>
      <c r="J552" s="28">
        <f t="shared" si="16"/>
        <v>-17.600000000000001</v>
      </c>
      <c r="K552" s="28" t="str">
        <f t="shared" si="17"/>
        <v>Rerate</v>
      </c>
      <c r="L552" s="28" t="str">
        <f>IFERROR(VLOOKUP(E552,'2 ataskaita'!$B$1:$E$64,3,FALSE),"-")</f>
        <v>TELEMARKETING</v>
      </c>
      <c r="M552" s="28">
        <f>IFERROR(VLOOKUP(E552,'2 ataskaita'!$B$1:$E$64,4,FALSE),"-")</f>
        <v>0</v>
      </c>
    </row>
    <row r="553" spans="1:13" x14ac:dyDescent="0.3">
      <c r="A553" s="55">
        <v>44042</v>
      </c>
      <c r="B553">
        <v>31515587</v>
      </c>
      <c r="C553" s="32" t="s">
        <v>242</v>
      </c>
      <c r="D553" s="32" t="s">
        <v>242</v>
      </c>
      <c r="E553" s="44" t="s">
        <v>48</v>
      </c>
      <c r="F553" s="45">
        <v>10.6</v>
      </c>
      <c r="G553" s="45">
        <v>7.5</v>
      </c>
      <c r="H553" s="43">
        <f>VLOOKUP(D553,'Įkainiai '!$A$3:$B$10,2,FALSE)-G553</f>
        <v>13.77</v>
      </c>
      <c r="I553" s="43">
        <f>VLOOKUP(C553,'Įkainiai '!$E$3:$F$10,2,FALSE)-F553</f>
        <v>9.0700000000000021</v>
      </c>
      <c r="J553" s="28">
        <f t="shared" si="16"/>
        <v>-4.6999999999999975</v>
      </c>
      <c r="K553" s="32" t="str">
        <f t="shared" si="17"/>
        <v>Rerate</v>
      </c>
      <c r="L553" s="32" t="str">
        <f>IFERROR(VLOOKUP(E553,'2 ataskaita'!$B$1:$E$64,3,FALSE),"-")</f>
        <v>TELEMARKETING</v>
      </c>
      <c r="M553" s="32">
        <f>IFERROR(VLOOKUP(E553,'2 ataskaita'!$B$1:$E$64,4,FALSE),"-")</f>
        <v>0</v>
      </c>
    </row>
    <row r="554" spans="1:13" x14ac:dyDescent="0.3">
      <c r="A554" s="54">
        <v>44032.697222222225</v>
      </c>
      <c r="B554">
        <v>45652567</v>
      </c>
      <c r="C554" s="28" t="s">
        <v>242</v>
      </c>
      <c r="D554" s="28" t="s">
        <v>243</v>
      </c>
      <c r="E554" s="42" t="s">
        <v>35</v>
      </c>
      <c r="F554" s="43">
        <v>10.5</v>
      </c>
      <c r="G554" s="43">
        <v>9.5</v>
      </c>
      <c r="H554" s="43">
        <f>VLOOKUP(D554,'Įkainiai '!$A$3:$B$10,2,FALSE)-G554</f>
        <v>8.77</v>
      </c>
      <c r="I554" s="43">
        <f>VLOOKUP(C554,'Įkainiai '!$E$3:$F$10,2,FALSE)-F554</f>
        <v>9.1700000000000017</v>
      </c>
      <c r="J554" s="28">
        <f t="shared" si="16"/>
        <v>0.40000000000000213</v>
      </c>
      <c r="K554" s="28" t="str">
        <f t="shared" si="17"/>
        <v>Upsell</v>
      </c>
      <c r="L554" s="28" t="str">
        <f>IFERROR(VLOOKUP(E554,'2 ataskaita'!$B$1:$E$64,3,FALSE),"-")</f>
        <v>CUSTOMER CARE</v>
      </c>
      <c r="M554" s="28">
        <f>IFERROR(VLOOKUP(E554,'2 ataskaita'!$B$1:$E$64,4,FALSE),"-")</f>
        <v>0</v>
      </c>
    </row>
    <row r="555" spans="1:13" x14ac:dyDescent="0.3">
      <c r="A555" s="55">
        <v>44042</v>
      </c>
      <c r="B555">
        <v>42122898</v>
      </c>
      <c r="C555" s="32" t="s">
        <v>243</v>
      </c>
      <c r="D555" s="32" t="s">
        <v>243</v>
      </c>
      <c r="E555" s="44" t="s">
        <v>43</v>
      </c>
      <c r="F555" s="45">
        <v>7.51</v>
      </c>
      <c r="G555" s="45" t="s">
        <v>41</v>
      </c>
      <c r="H555" s="43">
        <f>VLOOKUP(D555,'Įkainiai '!$A$3:$B$10,2,FALSE)-G555</f>
        <v>11.27</v>
      </c>
      <c r="I555" s="43">
        <f>VLOOKUP(C555,'Įkainiai '!$E$3:$F$10,2,FALSE)-F555</f>
        <v>8.16</v>
      </c>
      <c r="J555" s="28">
        <f t="shared" si="16"/>
        <v>-3.1099999999999994</v>
      </c>
      <c r="K555" s="32" t="str">
        <f t="shared" si="17"/>
        <v>Rerate</v>
      </c>
      <c r="L555" s="32" t="str">
        <f>IFERROR(VLOOKUP(E555,'2 ataskaita'!$B$1:$E$64,3,FALSE),"-")</f>
        <v>CUSTOMER CARE</v>
      </c>
      <c r="M555" s="32">
        <f>IFERROR(VLOOKUP(E555,'2 ataskaita'!$B$1:$E$64,4,FALSE),"-")</f>
        <v>0</v>
      </c>
    </row>
    <row r="556" spans="1:13" x14ac:dyDescent="0.3">
      <c r="A556" s="54">
        <v>44013.551388888889</v>
      </c>
      <c r="B556">
        <v>37911464</v>
      </c>
      <c r="C556" s="28" t="s">
        <v>242</v>
      </c>
      <c r="D556" s="28" t="s">
        <v>245</v>
      </c>
      <c r="E556" s="42" t="s">
        <v>205</v>
      </c>
      <c r="F556" s="43">
        <v>10.5</v>
      </c>
      <c r="G556" s="43" t="s">
        <v>18</v>
      </c>
      <c r="H556" s="43">
        <f>VLOOKUP(D556,'Įkainiai '!$A$3:$B$10,2,FALSE)-G556</f>
        <v>8.27</v>
      </c>
      <c r="I556" s="43">
        <f>VLOOKUP(C556,'Įkainiai '!$E$3:$F$10,2,FALSE)-F556</f>
        <v>9.1700000000000017</v>
      </c>
      <c r="J556" s="28">
        <f t="shared" si="16"/>
        <v>0.90000000000000213</v>
      </c>
      <c r="K556" s="28" t="str">
        <f t="shared" si="17"/>
        <v>Upsell</v>
      </c>
      <c r="L556" s="28" t="str">
        <f>IFERROR(VLOOKUP(E556,'2 ataskaita'!$B$1:$E$64,3,FALSE),"-")</f>
        <v>OUTLET</v>
      </c>
      <c r="M556" s="28" t="str">
        <f>IFERROR(VLOOKUP(E556,'2 ataskaita'!$B$1:$E$64,4,FALSE),"-")</f>
        <v>Šiaurės</v>
      </c>
    </row>
    <row r="557" spans="1:13" x14ac:dyDescent="0.3">
      <c r="A557" s="55">
        <v>44042</v>
      </c>
      <c r="B557">
        <v>42916049</v>
      </c>
      <c r="C557" s="32" t="s">
        <v>244</v>
      </c>
      <c r="D557" s="32" t="s">
        <v>244</v>
      </c>
      <c r="E557" s="44" t="s">
        <v>224</v>
      </c>
      <c r="F557" s="49">
        <v>11.5</v>
      </c>
      <c r="G557" s="45">
        <v>11.5</v>
      </c>
      <c r="H557" s="43">
        <f>VLOOKUP(D557,'Įkainiai '!$A$3:$B$10,2,FALSE)-G557</f>
        <v>19.77</v>
      </c>
      <c r="I557" s="43">
        <f>VLOOKUP(C557,'Įkainiai '!$E$3:$F$10,2,FALSE)-F557</f>
        <v>16.170000000000002</v>
      </c>
      <c r="J557" s="28">
        <f t="shared" si="16"/>
        <v>-3.5999999999999979</v>
      </c>
      <c r="K557" s="32" t="str">
        <f t="shared" si="17"/>
        <v>Rerate</v>
      </c>
      <c r="L557" s="32" t="str">
        <f>IFERROR(VLOOKUP(E557,'2 ataskaita'!$B$1:$E$64,3,FALSE),"-")</f>
        <v>OUTLET</v>
      </c>
      <c r="M557" s="32" t="str">
        <f>IFERROR(VLOOKUP(E557,'2 ataskaita'!$B$1:$E$64,4,FALSE),"-")</f>
        <v>Vilnius</v>
      </c>
    </row>
    <row r="558" spans="1:13" x14ac:dyDescent="0.3">
      <c r="A558" s="54">
        <v>44013</v>
      </c>
      <c r="B558">
        <v>6843188</v>
      </c>
      <c r="C558" s="28" t="s">
        <v>240</v>
      </c>
      <c r="D558" s="28" t="s">
        <v>240</v>
      </c>
      <c r="E558" s="42" t="s">
        <v>22</v>
      </c>
      <c r="F558" s="43">
        <v>10.5</v>
      </c>
      <c r="G558" s="43">
        <v>9.5</v>
      </c>
      <c r="H558" s="43">
        <f>VLOOKUP(D558,'Įkainiai '!$A$3:$B$10,2,FALSE)-G558</f>
        <v>15.77</v>
      </c>
      <c r="I558" s="43">
        <f>VLOOKUP(C558,'Įkainiai '!$E$3:$F$10,2,FALSE)-F558</f>
        <v>13.170000000000002</v>
      </c>
      <c r="J558" s="28">
        <f t="shared" si="16"/>
        <v>-2.5999999999999979</v>
      </c>
      <c r="K558" s="28" t="str">
        <f t="shared" si="17"/>
        <v>Rerate</v>
      </c>
      <c r="L558" s="28" t="str">
        <f>IFERROR(VLOOKUP(E558,'2 ataskaita'!$B$1:$E$64,3,FALSE),"-")</f>
        <v>CUSTOMER CARE</v>
      </c>
      <c r="M558" s="28">
        <f>IFERROR(VLOOKUP(E558,'2 ataskaita'!$B$1:$E$64,4,FALSE),"-")</f>
        <v>0</v>
      </c>
    </row>
    <row r="559" spans="1:13" x14ac:dyDescent="0.3">
      <c r="A559" s="55">
        <v>44042</v>
      </c>
      <c r="B559">
        <v>42257196</v>
      </c>
      <c r="C559" s="32" t="s">
        <v>241</v>
      </c>
      <c r="D559" s="32" t="s">
        <v>241</v>
      </c>
      <c r="E559" s="44" t="s">
        <v>8</v>
      </c>
      <c r="F559" s="45">
        <v>11</v>
      </c>
      <c r="G559" s="45" t="s">
        <v>11</v>
      </c>
      <c r="H559" s="43">
        <f>VLOOKUP(D559,'Įkainiai '!$A$3:$B$10,2,FALSE)-G559</f>
        <v>18.270000000000003</v>
      </c>
      <c r="I559" s="43">
        <f>VLOOKUP(C559,'Įkainiai '!$E$3:$F$10,2,FALSE)-F559</f>
        <v>20.67</v>
      </c>
      <c r="J559" s="28">
        <f t="shared" si="16"/>
        <v>2.3999999999999986</v>
      </c>
      <c r="K559" s="32" t="str">
        <f t="shared" si="17"/>
        <v>Upsell</v>
      </c>
      <c r="L559" s="32" t="str">
        <f>IFERROR(VLOOKUP(E559,'2 ataskaita'!$B$1:$E$64,3,FALSE),"-")</f>
        <v>TELEMARKETING</v>
      </c>
      <c r="M559" s="32">
        <f>IFERROR(VLOOKUP(E559,'2 ataskaita'!$B$1:$E$64,4,FALSE),"-")</f>
        <v>0</v>
      </c>
    </row>
    <row r="560" spans="1:13" x14ac:dyDescent="0.3">
      <c r="A560" s="54">
        <v>44042</v>
      </c>
      <c r="B560">
        <v>33796792</v>
      </c>
      <c r="C560" s="28" t="s">
        <v>241</v>
      </c>
      <c r="D560" s="28" t="s">
        <v>241</v>
      </c>
      <c r="E560" s="42" t="s">
        <v>196</v>
      </c>
      <c r="F560" s="43">
        <v>3.6</v>
      </c>
      <c r="G560" s="43" t="s">
        <v>24</v>
      </c>
      <c r="H560" s="43">
        <f>VLOOKUP(D560,'Įkainiai '!$A$3:$B$10,2,FALSE)-G560</f>
        <v>29.270000000000003</v>
      </c>
      <c r="I560" s="43">
        <f>VLOOKUP(C560,'Įkainiai '!$E$3:$F$10,2,FALSE)-F560</f>
        <v>28.07</v>
      </c>
      <c r="J560" s="28">
        <f t="shared" si="16"/>
        <v>-1.2000000000000028</v>
      </c>
      <c r="K560" s="28" t="str">
        <f t="shared" si="17"/>
        <v>Rerate</v>
      </c>
      <c r="L560" s="28" t="str">
        <f>IFERROR(VLOOKUP(E560,'2 ataskaita'!$B$1:$E$64,3,FALSE),"-")</f>
        <v>OUTLET</v>
      </c>
      <c r="M560" s="28" t="str">
        <f>IFERROR(VLOOKUP(E560,'2 ataskaita'!$B$1:$E$64,4,FALSE),"-")</f>
        <v>Kaunas</v>
      </c>
    </row>
    <row r="561" spans="1:13" x14ac:dyDescent="0.3">
      <c r="A561" s="55">
        <v>44042</v>
      </c>
      <c r="B561">
        <v>40254827</v>
      </c>
      <c r="C561" s="32" t="s">
        <v>241</v>
      </c>
      <c r="D561" s="32" t="s">
        <v>241</v>
      </c>
      <c r="E561" s="44" t="s">
        <v>207</v>
      </c>
      <c r="F561" s="45">
        <v>6</v>
      </c>
      <c r="G561" s="45" t="s">
        <v>45</v>
      </c>
      <c r="H561" s="43">
        <f>VLOOKUP(D561,'Įkainiai '!$A$3:$B$10,2,FALSE)-G561</f>
        <v>28.270000000000003</v>
      </c>
      <c r="I561" s="43">
        <f>VLOOKUP(C561,'Įkainiai '!$E$3:$F$10,2,FALSE)-F561</f>
        <v>25.67</v>
      </c>
      <c r="J561" s="28">
        <f t="shared" si="16"/>
        <v>-2.6000000000000014</v>
      </c>
      <c r="K561" s="32" t="str">
        <f t="shared" si="17"/>
        <v>Rerate</v>
      </c>
      <c r="L561" s="32" t="str">
        <f>IFERROR(VLOOKUP(E561,'2 ataskaita'!$B$1:$E$64,3,FALSE),"-")</f>
        <v>OUTLET</v>
      </c>
      <c r="M561" s="32" t="str">
        <f>IFERROR(VLOOKUP(E561,'2 ataskaita'!$B$1:$E$64,4,FALSE),"-")</f>
        <v>Vilnius</v>
      </c>
    </row>
    <row r="562" spans="1:13" x14ac:dyDescent="0.3">
      <c r="A562" s="54">
        <v>44042</v>
      </c>
      <c r="B562">
        <v>15813934</v>
      </c>
      <c r="C562" s="28" t="s">
        <v>241</v>
      </c>
      <c r="D562" s="28" t="s">
        <v>241</v>
      </c>
      <c r="E562" s="42" t="s">
        <v>13</v>
      </c>
      <c r="F562" s="43">
        <v>6</v>
      </c>
      <c r="G562" s="43" t="s">
        <v>9</v>
      </c>
      <c r="H562" s="43">
        <f>VLOOKUP(D562,'Įkainiai '!$A$3:$B$10,2,FALSE)-G562</f>
        <v>22.270000000000003</v>
      </c>
      <c r="I562" s="43">
        <f>VLOOKUP(C562,'Įkainiai '!$E$3:$F$10,2,FALSE)-F562</f>
        <v>25.67</v>
      </c>
      <c r="J562" s="28">
        <f t="shared" si="16"/>
        <v>3.3999999999999986</v>
      </c>
      <c r="K562" s="28" t="str">
        <f t="shared" si="17"/>
        <v>Upsell</v>
      </c>
      <c r="L562" s="28" t="str">
        <f>IFERROR(VLOOKUP(E562,'2 ataskaita'!$B$1:$E$64,3,FALSE),"-")</f>
        <v>TELEMARKETING</v>
      </c>
      <c r="M562" s="28">
        <f>IFERROR(VLOOKUP(E562,'2 ataskaita'!$B$1:$E$64,4,FALSE),"-")</f>
        <v>0</v>
      </c>
    </row>
    <row r="563" spans="1:13" x14ac:dyDescent="0.3">
      <c r="A563" s="55">
        <v>44042</v>
      </c>
      <c r="B563">
        <v>45495734</v>
      </c>
      <c r="C563" s="32" t="s">
        <v>241</v>
      </c>
      <c r="D563" s="32" t="s">
        <v>241</v>
      </c>
      <c r="E563" s="44" t="s">
        <v>23</v>
      </c>
      <c r="F563" s="45">
        <v>3.6</v>
      </c>
      <c r="G563" s="45" t="s">
        <v>18</v>
      </c>
      <c r="H563" s="43">
        <f>VLOOKUP(D563,'Įkainiai '!$A$3:$B$10,2,FALSE)-G563</f>
        <v>27.270000000000003</v>
      </c>
      <c r="I563" s="43">
        <f>VLOOKUP(C563,'Įkainiai '!$E$3:$F$10,2,FALSE)-F563</f>
        <v>28.07</v>
      </c>
      <c r="J563" s="28">
        <f t="shared" si="16"/>
        <v>0.79999999999999716</v>
      </c>
      <c r="K563" s="32" t="str">
        <f t="shared" si="17"/>
        <v>Upsell</v>
      </c>
      <c r="L563" s="32" t="str">
        <f>IFERROR(VLOOKUP(E563,'2 ataskaita'!$B$1:$E$64,3,FALSE),"-")</f>
        <v>CUSTOMER CARE</v>
      </c>
      <c r="M563" s="32">
        <f>IFERROR(VLOOKUP(E563,'2 ataskaita'!$B$1:$E$64,4,FALSE),"-")</f>
        <v>0</v>
      </c>
    </row>
    <row r="564" spans="1:13" x14ac:dyDescent="0.3">
      <c r="A564" s="54">
        <v>44042</v>
      </c>
      <c r="B564">
        <v>43995419</v>
      </c>
      <c r="C564" s="28" t="s">
        <v>241</v>
      </c>
      <c r="D564" s="28" t="s">
        <v>241</v>
      </c>
      <c r="E564" s="42" t="s">
        <v>14</v>
      </c>
      <c r="F564" s="43">
        <v>12</v>
      </c>
      <c r="G564" s="43">
        <v>5.6</v>
      </c>
      <c r="H564" s="43">
        <f>VLOOKUP(D564,'Įkainiai '!$A$3:$B$10,2,FALSE)-G564</f>
        <v>27.67</v>
      </c>
      <c r="I564" s="43">
        <f>VLOOKUP(C564,'Įkainiai '!$E$3:$F$10,2,FALSE)-F564</f>
        <v>19.670000000000002</v>
      </c>
      <c r="J564" s="28">
        <f t="shared" si="16"/>
        <v>-8</v>
      </c>
      <c r="K564" s="28" t="str">
        <f t="shared" si="17"/>
        <v>Rerate</v>
      </c>
      <c r="L564" s="28" t="str">
        <f>IFERROR(VLOOKUP(E564,'2 ataskaita'!$B$1:$E$64,3,FALSE),"-")</f>
        <v>CUSTOMER CARE</v>
      </c>
      <c r="M564" s="28">
        <f>IFERROR(VLOOKUP(E564,'2 ataskaita'!$B$1:$E$64,4,FALSE),"-")</f>
        <v>0</v>
      </c>
    </row>
    <row r="565" spans="1:13" x14ac:dyDescent="0.3">
      <c r="A565" s="55">
        <v>44042</v>
      </c>
      <c r="B565">
        <v>43087906</v>
      </c>
      <c r="C565" s="32" t="s">
        <v>241</v>
      </c>
      <c r="D565" s="32" t="s">
        <v>241</v>
      </c>
      <c r="E565" s="44" t="s">
        <v>213</v>
      </c>
      <c r="F565" s="45">
        <v>11</v>
      </c>
      <c r="G565" s="45">
        <v>5.5</v>
      </c>
      <c r="H565" s="43">
        <f>VLOOKUP(D565,'Įkainiai '!$A$3:$B$10,2,FALSE)-G565</f>
        <v>27.770000000000003</v>
      </c>
      <c r="I565" s="43">
        <f>VLOOKUP(C565,'Įkainiai '!$E$3:$F$10,2,FALSE)-F565</f>
        <v>20.67</v>
      </c>
      <c r="J565" s="28">
        <f t="shared" si="16"/>
        <v>-7.1000000000000014</v>
      </c>
      <c r="K565" s="32" t="str">
        <f t="shared" si="17"/>
        <v>Rerate</v>
      </c>
      <c r="L565" s="32" t="str">
        <f>IFERROR(VLOOKUP(E565,'2 ataskaita'!$B$1:$E$64,3,FALSE),"-")</f>
        <v>OUTLET</v>
      </c>
      <c r="M565" s="32" t="str">
        <f>IFERROR(VLOOKUP(E565,'2 ataskaita'!$B$1:$E$64,4,FALSE),"-")</f>
        <v>Šiaurės</v>
      </c>
    </row>
    <row r="566" spans="1:13" x14ac:dyDescent="0.3">
      <c r="A566" s="54">
        <v>44042</v>
      </c>
      <c r="B566">
        <v>41554570</v>
      </c>
      <c r="C566" s="28" t="s">
        <v>244</v>
      </c>
      <c r="D566" s="28" t="s">
        <v>244</v>
      </c>
      <c r="E566" s="42" t="s">
        <v>6</v>
      </c>
      <c r="F566" s="43">
        <v>12.5</v>
      </c>
      <c r="G566" s="43">
        <v>6.5</v>
      </c>
      <c r="H566" s="43">
        <f>VLOOKUP(D566,'Įkainiai '!$A$3:$B$10,2,FALSE)-G566</f>
        <v>24.77</v>
      </c>
      <c r="I566" s="43">
        <f>VLOOKUP(C566,'Įkainiai '!$E$3:$F$10,2,FALSE)-F566</f>
        <v>15.170000000000002</v>
      </c>
      <c r="J566" s="28">
        <f t="shared" si="16"/>
        <v>-9.5999999999999979</v>
      </c>
      <c r="K566" s="28" t="str">
        <f t="shared" si="17"/>
        <v>Rerate</v>
      </c>
      <c r="L566" s="28" t="str">
        <f>IFERROR(VLOOKUP(E566,'2 ataskaita'!$B$1:$E$64,3,FALSE),"-")</f>
        <v>TELEMARKETING</v>
      </c>
      <c r="M566" s="28">
        <f>IFERROR(VLOOKUP(E566,'2 ataskaita'!$B$1:$E$64,4,FALSE),"-")</f>
        <v>0</v>
      </c>
    </row>
    <row r="567" spans="1:13" x14ac:dyDescent="0.3">
      <c r="A567" s="55">
        <v>44043</v>
      </c>
      <c r="B567">
        <v>45813262</v>
      </c>
      <c r="C567" s="32" t="s">
        <v>240</v>
      </c>
      <c r="D567" s="32" t="s">
        <v>243</v>
      </c>
      <c r="E567" s="44" t="s">
        <v>214</v>
      </c>
      <c r="F567" s="45">
        <v>12</v>
      </c>
      <c r="G567" s="45">
        <v>9.5</v>
      </c>
      <c r="H567" s="43">
        <f>VLOOKUP(D567,'Įkainiai '!$A$3:$B$10,2,FALSE)-G567</f>
        <v>8.77</v>
      </c>
      <c r="I567" s="43">
        <f>VLOOKUP(C567,'Įkainiai '!$E$3:$F$10,2,FALSE)-F567</f>
        <v>11.670000000000002</v>
      </c>
      <c r="J567" s="28">
        <f t="shared" si="16"/>
        <v>2.9000000000000021</v>
      </c>
      <c r="K567" s="32" t="str">
        <f t="shared" si="17"/>
        <v>Upsell</v>
      </c>
      <c r="L567" s="32" t="str">
        <f>IFERROR(VLOOKUP(E567,'2 ataskaita'!$B$1:$E$64,3,FALSE),"-")</f>
        <v>OUTLET</v>
      </c>
      <c r="M567" s="32" t="str">
        <f>IFERROR(VLOOKUP(E567,'2 ataskaita'!$B$1:$E$64,4,FALSE),"-")</f>
        <v>Šiaurės</v>
      </c>
    </row>
    <row r="568" spans="1:13" x14ac:dyDescent="0.3">
      <c r="A568" s="54">
        <v>44016.625694444447</v>
      </c>
      <c r="B568">
        <v>45771541</v>
      </c>
      <c r="C568" s="28" t="s">
        <v>240</v>
      </c>
      <c r="D568" s="28" t="s">
        <v>243</v>
      </c>
      <c r="E568" s="42" t="s">
        <v>199</v>
      </c>
      <c r="F568" s="43">
        <v>11</v>
      </c>
      <c r="G568" s="43">
        <v>3.6</v>
      </c>
      <c r="H568" s="43">
        <f>VLOOKUP(D568,'Įkainiai '!$A$3:$B$10,2,FALSE)-G568</f>
        <v>14.67</v>
      </c>
      <c r="I568" s="43">
        <f>VLOOKUP(C568,'Įkainiai '!$E$3:$F$10,2,FALSE)-F568</f>
        <v>12.670000000000002</v>
      </c>
      <c r="J568" s="28">
        <f t="shared" si="16"/>
        <v>-1.9999999999999982</v>
      </c>
      <c r="K568" s="28" t="str">
        <f t="shared" si="17"/>
        <v>Rerate</v>
      </c>
      <c r="L568" s="28" t="str">
        <f>IFERROR(VLOOKUP(E568,'2 ataskaita'!$B$1:$E$64,3,FALSE),"-")</f>
        <v>OUTLET</v>
      </c>
      <c r="M568" s="28" t="str">
        <f>IFERROR(VLOOKUP(E568,'2 ataskaita'!$B$1:$E$64,4,FALSE),"-")</f>
        <v>Kaunas</v>
      </c>
    </row>
    <row r="569" spans="1:13" x14ac:dyDescent="0.3">
      <c r="A569" s="55">
        <v>44042</v>
      </c>
      <c r="B569">
        <v>20359078</v>
      </c>
      <c r="C569" s="32" t="s">
        <v>243</v>
      </c>
      <c r="D569" s="32" t="s">
        <v>243</v>
      </c>
      <c r="E569" s="44" t="s">
        <v>236</v>
      </c>
      <c r="F569" s="45">
        <v>7.6</v>
      </c>
      <c r="G569" s="45">
        <v>0</v>
      </c>
      <c r="H569" s="43">
        <f>VLOOKUP(D569,'Įkainiai '!$A$3:$B$10,2,FALSE)-G569</f>
        <v>18.27</v>
      </c>
      <c r="I569" s="43">
        <f>VLOOKUP(C569,'Įkainiai '!$E$3:$F$10,2,FALSE)-F569</f>
        <v>8.07</v>
      </c>
      <c r="J569" s="28">
        <f t="shared" si="16"/>
        <v>-10.199999999999999</v>
      </c>
      <c r="K569" s="32" t="str">
        <f t="shared" si="17"/>
        <v>Rerate</v>
      </c>
      <c r="L569" s="32" t="str">
        <f>IFERROR(VLOOKUP(E569,'2 ataskaita'!$B$1:$E$64,3,FALSE),"-")</f>
        <v>OUTLET</v>
      </c>
      <c r="M569" s="32" t="str">
        <f>IFERROR(VLOOKUP(E569,'2 ataskaita'!$B$1:$E$64,4,FALSE),"-")</f>
        <v>Vakarų</v>
      </c>
    </row>
    <row r="570" spans="1:13" x14ac:dyDescent="0.3">
      <c r="A570" s="54">
        <v>44042</v>
      </c>
      <c r="B570">
        <v>9637371</v>
      </c>
      <c r="C570" s="28" t="s">
        <v>241</v>
      </c>
      <c r="D570" s="28" t="s">
        <v>241</v>
      </c>
      <c r="E570" s="42" t="s">
        <v>192</v>
      </c>
      <c r="F570" s="43">
        <v>23.5</v>
      </c>
      <c r="G570" s="43">
        <v>3.6</v>
      </c>
      <c r="H570" s="43">
        <f>VLOOKUP(D570,'Įkainiai '!$A$3:$B$10,2,FALSE)-G570</f>
        <v>29.67</v>
      </c>
      <c r="I570" s="43">
        <f>VLOOKUP(C570,'Įkainiai '!$E$3:$F$10,2,FALSE)-F570</f>
        <v>8.1700000000000017</v>
      </c>
      <c r="J570" s="28">
        <f t="shared" si="16"/>
        <v>-21.5</v>
      </c>
      <c r="K570" s="28" t="str">
        <f t="shared" si="17"/>
        <v>Rerate</v>
      </c>
      <c r="L570" s="28" t="str">
        <f>IFERROR(VLOOKUP(E570,'2 ataskaita'!$B$1:$E$64,3,FALSE),"-")</f>
        <v>OUTLET</v>
      </c>
      <c r="M570" s="28" t="str">
        <f>IFERROR(VLOOKUP(E570,'2 ataskaita'!$B$1:$E$64,4,FALSE),"-")</f>
        <v>Vakarų</v>
      </c>
    </row>
    <row r="571" spans="1:13" x14ac:dyDescent="0.3">
      <c r="A571" s="55">
        <v>44023.390972222223</v>
      </c>
      <c r="B571">
        <v>38866713</v>
      </c>
      <c r="C571" s="32" t="s">
        <v>241</v>
      </c>
      <c r="D571" s="32" t="s">
        <v>246</v>
      </c>
      <c r="E571" s="44" t="s">
        <v>8</v>
      </c>
      <c r="F571" s="45">
        <v>16.510000000000002</v>
      </c>
      <c r="G571" s="45">
        <v>11.5</v>
      </c>
      <c r="H571" s="43">
        <f>VLOOKUP(D571,'Įkainiai '!$A$3:$B$10,2,FALSE)-G571</f>
        <v>19.77</v>
      </c>
      <c r="I571" s="43">
        <f>VLOOKUP(C571,'Įkainiai '!$E$3:$F$10,2,FALSE)-F571</f>
        <v>15.16</v>
      </c>
      <c r="J571" s="28">
        <f t="shared" si="16"/>
        <v>-4.6099999999999994</v>
      </c>
      <c r="K571" s="32" t="str">
        <f t="shared" si="17"/>
        <v>Rerate</v>
      </c>
      <c r="L571" s="32" t="str">
        <f>IFERROR(VLOOKUP(E571,'2 ataskaita'!$B$1:$E$64,3,FALSE),"-")</f>
        <v>TELEMARKETING</v>
      </c>
      <c r="M571" s="32">
        <f>IFERROR(VLOOKUP(E571,'2 ataskaita'!$B$1:$E$64,4,FALSE),"-")</f>
        <v>0</v>
      </c>
    </row>
    <row r="572" spans="1:13" x14ac:dyDescent="0.3">
      <c r="A572" s="54">
        <v>44017.625</v>
      </c>
      <c r="B572">
        <v>18439097</v>
      </c>
      <c r="C572" s="28" t="s">
        <v>244</v>
      </c>
      <c r="D572" s="28" t="s">
        <v>240</v>
      </c>
      <c r="E572" s="42" t="s">
        <v>22</v>
      </c>
      <c r="F572" s="43">
        <v>13.5</v>
      </c>
      <c r="G572" s="43">
        <v>10.5</v>
      </c>
      <c r="H572" s="43">
        <f>VLOOKUP(D572,'Įkainiai '!$A$3:$B$10,2,FALSE)-G572</f>
        <v>14.77</v>
      </c>
      <c r="I572" s="43">
        <f>VLOOKUP(C572,'Įkainiai '!$E$3:$F$10,2,FALSE)-F572</f>
        <v>14.170000000000002</v>
      </c>
      <c r="J572" s="28">
        <f t="shared" si="16"/>
        <v>-0.59999999999999787</v>
      </c>
      <c r="K572" s="28" t="str">
        <f t="shared" si="17"/>
        <v>Rerate</v>
      </c>
      <c r="L572" s="28" t="str">
        <f>IFERROR(VLOOKUP(E572,'2 ataskaita'!$B$1:$E$64,3,FALSE),"-")</f>
        <v>CUSTOMER CARE</v>
      </c>
      <c r="M572" s="28">
        <f>IFERROR(VLOOKUP(E572,'2 ataskaita'!$B$1:$E$64,4,FALSE),"-")</f>
        <v>0</v>
      </c>
    </row>
    <row r="573" spans="1:13" x14ac:dyDescent="0.3">
      <c r="A573" s="55">
        <v>44013</v>
      </c>
      <c r="B573">
        <v>18439097</v>
      </c>
      <c r="C573" s="32" t="s">
        <v>240</v>
      </c>
      <c r="D573" s="32" t="s">
        <v>240</v>
      </c>
      <c r="E573" s="44" t="s">
        <v>14</v>
      </c>
      <c r="F573" s="45">
        <v>10.5</v>
      </c>
      <c r="G573" s="45" t="s">
        <v>18</v>
      </c>
      <c r="H573" s="43">
        <f>VLOOKUP(D573,'Įkainiai '!$A$3:$B$10,2,FALSE)-G573</f>
        <v>19.27</v>
      </c>
      <c r="I573" s="43">
        <f>VLOOKUP(C573,'Įkainiai '!$E$3:$F$10,2,FALSE)-F573</f>
        <v>13.170000000000002</v>
      </c>
      <c r="J573" s="28">
        <f t="shared" si="16"/>
        <v>-6.0999999999999979</v>
      </c>
      <c r="K573" s="32" t="str">
        <f t="shared" si="17"/>
        <v>Rerate</v>
      </c>
      <c r="L573" s="32" t="str">
        <f>IFERROR(VLOOKUP(E573,'2 ataskaita'!$B$1:$E$64,3,FALSE),"-")</f>
        <v>CUSTOMER CARE</v>
      </c>
      <c r="M573" s="32">
        <f>IFERROR(VLOOKUP(E573,'2 ataskaita'!$B$1:$E$64,4,FALSE),"-")</f>
        <v>0</v>
      </c>
    </row>
    <row r="574" spans="1:13" x14ac:dyDescent="0.3">
      <c r="A574" s="54">
        <v>44042</v>
      </c>
      <c r="B574">
        <v>20832324</v>
      </c>
      <c r="C574" s="28" t="s">
        <v>245</v>
      </c>
      <c r="D574" s="28" t="s">
        <v>245</v>
      </c>
      <c r="E574" s="42" t="s">
        <v>237</v>
      </c>
      <c r="F574" s="43">
        <v>3.6</v>
      </c>
      <c r="G574" s="43" t="s">
        <v>18</v>
      </c>
      <c r="H574" s="43">
        <f>VLOOKUP(D574,'Įkainiai '!$A$3:$B$10,2,FALSE)-G574</f>
        <v>8.27</v>
      </c>
      <c r="I574" s="43">
        <f>VLOOKUP(C574,'Įkainiai '!$E$3:$F$10,2,FALSE)-F574</f>
        <v>8.07</v>
      </c>
      <c r="J574" s="28">
        <f t="shared" si="16"/>
        <v>-0.19999999999999929</v>
      </c>
      <c r="K574" s="28" t="str">
        <f t="shared" si="17"/>
        <v>Rerate</v>
      </c>
      <c r="L574" s="28" t="str">
        <f>IFERROR(VLOOKUP(E574,'2 ataskaita'!$B$1:$E$64,3,FALSE),"-")</f>
        <v>OUTLET</v>
      </c>
      <c r="M574" s="28" t="str">
        <f>IFERROR(VLOOKUP(E574,'2 ataskaita'!$B$1:$E$64,4,FALSE),"-")</f>
        <v>Vakarų</v>
      </c>
    </row>
    <row r="575" spans="1:13" x14ac:dyDescent="0.3">
      <c r="A575" s="55">
        <v>44038.744444444441</v>
      </c>
      <c r="B575">
        <v>36497683</v>
      </c>
      <c r="C575" s="32" t="s">
        <v>242</v>
      </c>
      <c r="D575" s="32" t="s">
        <v>241</v>
      </c>
      <c r="E575" s="44" t="s">
        <v>14</v>
      </c>
      <c r="F575" s="45">
        <v>11.51</v>
      </c>
      <c r="G575" s="45" t="s">
        <v>9</v>
      </c>
      <c r="H575" s="43">
        <f>VLOOKUP(D575,'Įkainiai '!$A$3:$B$10,2,FALSE)-G575</f>
        <v>22.270000000000003</v>
      </c>
      <c r="I575" s="43">
        <f>VLOOKUP(C575,'Įkainiai '!$E$3:$F$10,2,FALSE)-F575</f>
        <v>8.1600000000000019</v>
      </c>
      <c r="J575" s="28">
        <f t="shared" si="16"/>
        <v>-14.110000000000001</v>
      </c>
      <c r="K575" s="32" t="str">
        <f t="shared" si="17"/>
        <v>Rerate</v>
      </c>
      <c r="L575" s="32" t="str">
        <f>IFERROR(VLOOKUP(E575,'2 ataskaita'!$B$1:$E$64,3,FALSE),"-")</f>
        <v>CUSTOMER CARE</v>
      </c>
      <c r="M575" s="32">
        <f>IFERROR(VLOOKUP(E575,'2 ataskaita'!$B$1:$E$64,4,FALSE),"-")</f>
        <v>0</v>
      </c>
    </row>
    <row r="576" spans="1:13" x14ac:dyDescent="0.3">
      <c r="A576" s="54">
        <v>44020.427083333336</v>
      </c>
      <c r="B576">
        <v>45301155</v>
      </c>
      <c r="C576" s="28" t="s">
        <v>241</v>
      </c>
      <c r="D576" s="28" t="s">
        <v>244</v>
      </c>
      <c r="E576" s="42" t="s">
        <v>23</v>
      </c>
      <c r="F576" s="43">
        <v>12</v>
      </c>
      <c r="G576" s="43" t="s">
        <v>33</v>
      </c>
      <c r="H576" s="43">
        <f>VLOOKUP(D576,'Įkainiai '!$A$3:$B$10,2,FALSE)-G576</f>
        <v>17.27</v>
      </c>
      <c r="I576" s="43">
        <f>VLOOKUP(C576,'Įkainiai '!$E$3:$F$10,2,FALSE)-F576</f>
        <v>19.670000000000002</v>
      </c>
      <c r="J576" s="28">
        <f t="shared" si="16"/>
        <v>2.4000000000000021</v>
      </c>
      <c r="K576" s="28" t="str">
        <f t="shared" si="17"/>
        <v>Upsell</v>
      </c>
      <c r="L576" s="28" t="str">
        <f>IFERROR(VLOOKUP(E576,'2 ataskaita'!$B$1:$E$64,3,FALSE),"-")</f>
        <v>CUSTOMER CARE</v>
      </c>
      <c r="M576" s="28">
        <f>IFERROR(VLOOKUP(E576,'2 ataskaita'!$B$1:$E$64,4,FALSE),"-")</f>
        <v>0</v>
      </c>
    </row>
    <row r="577" spans="1:13" x14ac:dyDescent="0.3">
      <c r="A577" s="55">
        <v>44015</v>
      </c>
      <c r="B577">
        <v>21849407</v>
      </c>
      <c r="C577" s="32" t="s">
        <v>241</v>
      </c>
      <c r="D577" s="32" t="s">
        <v>241</v>
      </c>
      <c r="E577" s="44" t="s">
        <v>196</v>
      </c>
      <c r="F577" s="45">
        <v>16.510000000000002</v>
      </c>
      <c r="G577" s="45" t="s">
        <v>9</v>
      </c>
      <c r="H577" s="43">
        <f>VLOOKUP(D577,'Įkainiai '!$A$3:$B$10,2,FALSE)-G577</f>
        <v>22.270000000000003</v>
      </c>
      <c r="I577" s="43">
        <f>VLOOKUP(C577,'Įkainiai '!$E$3:$F$10,2,FALSE)-F577</f>
        <v>15.16</v>
      </c>
      <c r="J577" s="28">
        <f t="shared" si="16"/>
        <v>-7.110000000000003</v>
      </c>
      <c r="K577" s="32" t="str">
        <f t="shared" si="17"/>
        <v>Rerate</v>
      </c>
      <c r="L577" s="32" t="str">
        <f>IFERROR(VLOOKUP(E577,'2 ataskaita'!$B$1:$E$64,3,FALSE),"-")</f>
        <v>OUTLET</v>
      </c>
      <c r="M577" s="32" t="str">
        <f>IFERROR(VLOOKUP(E577,'2 ataskaita'!$B$1:$E$64,4,FALSE),"-")</f>
        <v>Kaunas</v>
      </c>
    </row>
    <row r="578" spans="1:13" x14ac:dyDescent="0.3">
      <c r="A578" s="54">
        <v>44036.638888888891</v>
      </c>
      <c r="B578">
        <v>40060013</v>
      </c>
      <c r="C578" s="28" t="s">
        <v>241</v>
      </c>
      <c r="D578" s="28" t="s">
        <v>246</v>
      </c>
      <c r="E578" s="42" t="s">
        <v>230</v>
      </c>
      <c r="F578" s="43">
        <v>8.5</v>
      </c>
      <c r="G578" s="43">
        <v>11.5</v>
      </c>
      <c r="H578" s="43">
        <f>VLOOKUP(D578,'Įkainiai '!$A$3:$B$10,2,FALSE)-G578</f>
        <v>19.77</v>
      </c>
      <c r="I578" s="43">
        <f>VLOOKUP(C578,'Įkainiai '!$E$3:$F$10,2,FALSE)-F578</f>
        <v>23.17</v>
      </c>
      <c r="J578" s="28">
        <f t="shared" si="16"/>
        <v>3.4000000000000021</v>
      </c>
      <c r="K578" s="28" t="str">
        <f t="shared" si="17"/>
        <v>Upsell</v>
      </c>
      <c r="L578" s="28" t="str">
        <f>IFERROR(VLOOKUP(E578,'2 ataskaita'!$B$1:$E$64,3,FALSE),"-")</f>
        <v>OUTLET</v>
      </c>
      <c r="M578" s="28" t="str">
        <f>IFERROR(VLOOKUP(E578,'2 ataskaita'!$B$1:$E$64,4,FALSE),"-")</f>
        <v>Pietų</v>
      </c>
    </row>
    <row r="579" spans="1:13" x14ac:dyDescent="0.3">
      <c r="A579" s="55">
        <v>44042</v>
      </c>
      <c r="B579">
        <v>19914067</v>
      </c>
      <c r="C579" s="32" t="s">
        <v>243</v>
      </c>
      <c r="D579" s="32" t="s">
        <v>243</v>
      </c>
      <c r="E579" s="44" t="s">
        <v>35</v>
      </c>
      <c r="F579" s="45">
        <v>7.6</v>
      </c>
      <c r="G579" s="45">
        <v>0</v>
      </c>
      <c r="H579" s="43">
        <f>VLOOKUP(D579,'Įkainiai '!$A$3:$B$10,2,FALSE)-G579</f>
        <v>18.27</v>
      </c>
      <c r="I579" s="43">
        <f>VLOOKUP(C579,'Įkainiai '!$E$3:$F$10,2,FALSE)-F579</f>
        <v>8.07</v>
      </c>
      <c r="J579" s="28">
        <f t="shared" ref="J579:J642" si="18">I579-H579</f>
        <v>-10.199999999999999</v>
      </c>
      <c r="K579" s="32" t="str">
        <f t="shared" ref="K579:K642" si="19">IF(J579&gt;0,"Upsell",IF(J579&lt;0,"Rerate","Kaina nepakito"))</f>
        <v>Rerate</v>
      </c>
      <c r="L579" s="32" t="str">
        <f>IFERROR(VLOOKUP(E579,'2 ataskaita'!$B$1:$E$64,3,FALSE),"-")</f>
        <v>CUSTOMER CARE</v>
      </c>
      <c r="M579" s="32">
        <f>IFERROR(VLOOKUP(E579,'2 ataskaita'!$B$1:$E$64,4,FALSE),"-")</f>
        <v>0</v>
      </c>
    </row>
    <row r="580" spans="1:13" x14ac:dyDescent="0.3">
      <c r="A580" s="54">
        <v>44042</v>
      </c>
      <c r="B580">
        <v>13121478</v>
      </c>
      <c r="C580" s="28" t="s">
        <v>245</v>
      </c>
      <c r="D580" s="28" t="s">
        <v>245</v>
      </c>
      <c r="E580" s="42" t="s">
        <v>14</v>
      </c>
      <c r="F580" s="43">
        <v>7.6</v>
      </c>
      <c r="G580" s="43">
        <v>7.01</v>
      </c>
      <c r="H580" s="43">
        <f>VLOOKUP(D580,'Įkainiai '!$A$3:$B$10,2,FALSE)-G580</f>
        <v>7.26</v>
      </c>
      <c r="I580" s="43">
        <f>VLOOKUP(C580,'Įkainiai '!$E$3:$F$10,2,FALSE)-F580</f>
        <v>4.07</v>
      </c>
      <c r="J580" s="28">
        <f t="shared" si="18"/>
        <v>-3.1899999999999995</v>
      </c>
      <c r="K580" s="28" t="str">
        <f t="shared" si="19"/>
        <v>Rerate</v>
      </c>
      <c r="L580" s="28" t="str">
        <f>IFERROR(VLOOKUP(E580,'2 ataskaita'!$B$1:$E$64,3,FALSE),"-")</f>
        <v>CUSTOMER CARE</v>
      </c>
      <c r="M580" s="28">
        <f>IFERROR(VLOOKUP(E580,'2 ataskaita'!$B$1:$E$64,4,FALSE),"-")</f>
        <v>0</v>
      </c>
    </row>
    <row r="581" spans="1:13" x14ac:dyDescent="0.3">
      <c r="A581" s="55">
        <v>44038.518750000003</v>
      </c>
      <c r="B581">
        <v>45953764</v>
      </c>
      <c r="C581" s="32" t="s">
        <v>240</v>
      </c>
      <c r="D581" s="32" t="s">
        <v>245</v>
      </c>
      <c r="E581" s="44" t="s">
        <v>199</v>
      </c>
      <c r="F581" s="45">
        <v>11</v>
      </c>
      <c r="G581" s="45">
        <v>3.6</v>
      </c>
      <c r="H581" s="43">
        <f>VLOOKUP(D581,'Įkainiai '!$A$3:$B$10,2,FALSE)-G581</f>
        <v>10.67</v>
      </c>
      <c r="I581" s="43">
        <f>VLOOKUP(C581,'Įkainiai '!$E$3:$F$10,2,FALSE)-F581</f>
        <v>12.670000000000002</v>
      </c>
      <c r="J581" s="28">
        <f t="shared" si="18"/>
        <v>2.0000000000000018</v>
      </c>
      <c r="K581" s="32" t="str">
        <f t="shared" si="19"/>
        <v>Upsell</v>
      </c>
      <c r="L581" s="32" t="str">
        <f>IFERROR(VLOOKUP(E581,'2 ataskaita'!$B$1:$E$64,3,FALSE),"-")</f>
        <v>OUTLET</v>
      </c>
      <c r="M581" s="32" t="str">
        <f>IFERROR(VLOOKUP(E581,'2 ataskaita'!$B$1:$E$64,4,FALSE),"-")</f>
        <v>Kaunas</v>
      </c>
    </row>
    <row r="582" spans="1:13" x14ac:dyDescent="0.3">
      <c r="A582" s="54">
        <v>44042</v>
      </c>
      <c r="B582">
        <v>45566107</v>
      </c>
      <c r="C582" s="28" t="s">
        <v>242</v>
      </c>
      <c r="D582" s="28" t="s">
        <v>242</v>
      </c>
      <c r="E582" s="42" t="s">
        <v>6</v>
      </c>
      <c r="F582" s="43">
        <v>10.5</v>
      </c>
      <c r="G582" s="43" t="s">
        <v>27</v>
      </c>
      <c r="H582" s="43">
        <f>VLOOKUP(D582,'Įkainiai '!$A$3:$B$10,2,FALSE)-G582</f>
        <v>12.27</v>
      </c>
      <c r="I582" s="43">
        <f>VLOOKUP(C582,'Įkainiai '!$E$3:$F$10,2,FALSE)-F582</f>
        <v>9.1700000000000017</v>
      </c>
      <c r="J582" s="28">
        <f t="shared" si="18"/>
        <v>-3.0999999999999979</v>
      </c>
      <c r="K582" s="28" t="str">
        <f t="shared" si="19"/>
        <v>Rerate</v>
      </c>
      <c r="L582" s="28" t="str">
        <f>IFERROR(VLOOKUP(E582,'2 ataskaita'!$B$1:$E$64,3,FALSE),"-")</f>
        <v>TELEMARKETING</v>
      </c>
      <c r="M582" s="28">
        <f>IFERROR(VLOOKUP(E582,'2 ataskaita'!$B$1:$E$64,4,FALSE),"-")</f>
        <v>0</v>
      </c>
    </row>
    <row r="583" spans="1:13" x14ac:dyDescent="0.3">
      <c r="A583" s="55">
        <v>44032.595833333333</v>
      </c>
      <c r="B583">
        <v>45912283</v>
      </c>
      <c r="C583" s="32" t="s">
        <v>240</v>
      </c>
      <c r="D583" s="32" t="s">
        <v>245</v>
      </c>
      <c r="E583" s="44" t="s">
        <v>211</v>
      </c>
      <c r="F583" s="45">
        <v>11</v>
      </c>
      <c r="G583" s="45" t="s">
        <v>45</v>
      </c>
      <c r="H583" s="43">
        <f>VLOOKUP(D583,'Įkainiai '!$A$3:$B$10,2,FALSE)-G583</f>
        <v>9.27</v>
      </c>
      <c r="I583" s="43">
        <f>VLOOKUP(C583,'Įkainiai '!$E$3:$F$10,2,FALSE)-F583</f>
        <v>12.670000000000002</v>
      </c>
      <c r="J583" s="28">
        <f t="shared" si="18"/>
        <v>3.4000000000000021</v>
      </c>
      <c r="K583" s="32" t="str">
        <f t="shared" si="19"/>
        <v>Upsell</v>
      </c>
      <c r="L583" s="32" t="str">
        <f>IFERROR(VLOOKUP(E583,'2 ataskaita'!$B$1:$E$64,3,FALSE),"-")</f>
        <v>OUTLET</v>
      </c>
      <c r="M583" s="32" t="str">
        <f>IFERROR(VLOOKUP(E583,'2 ataskaita'!$B$1:$E$64,4,FALSE),"-")</f>
        <v>Kaunas</v>
      </c>
    </row>
    <row r="584" spans="1:13" x14ac:dyDescent="0.3">
      <c r="A584" s="54">
        <v>44042</v>
      </c>
      <c r="B584">
        <v>25927992</v>
      </c>
      <c r="C584" s="28" t="s">
        <v>245</v>
      </c>
      <c r="D584" s="28" t="s">
        <v>245</v>
      </c>
      <c r="E584" s="42" t="s">
        <v>230</v>
      </c>
      <c r="F584" s="43">
        <v>7.6</v>
      </c>
      <c r="G584" s="43">
        <v>0</v>
      </c>
      <c r="H584" s="43">
        <f>VLOOKUP(D584,'Įkainiai '!$A$3:$B$10,2,FALSE)-G584</f>
        <v>14.27</v>
      </c>
      <c r="I584" s="43">
        <f>VLOOKUP(C584,'Įkainiai '!$E$3:$F$10,2,FALSE)-F584</f>
        <v>4.07</v>
      </c>
      <c r="J584" s="28">
        <f t="shared" si="18"/>
        <v>-10.199999999999999</v>
      </c>
      <c r="K584" s="28" t="str">
        <f t="shared" si="19"/>
        <v>Rerate</v>
      </c>
      <c r="L584" s="28" t="str">
        <f>IFERROR(VLOOKUP(E584,'2 ataskaita'!$B$1:$E$64,3,FALSE),"-")</f>
        <v>OUTLET</v>
      </c>
      <c r="M584" s="28" t="str">
        <f>IFERROR(VLOOKUP(E584,'2 ataskaita'!$B$1:$E$64,4,FALSE),"-")</f>
        <v>Pietų</v>
      </c>
    </row>
    <row r="585" spans="1:13" x14ac:dyDescent="0.3">
      <c r="A585" s="55">
        <v>44023.466666666667</v>
      </c>
      <c r="B585">
        <v>45502171</v>
      </c>
      <c r="C585" s="32" t="s">
        <v>244</v>
      </c>
      <c r="D585" s="32" t="s">
        <v>240</v>
      </c>
      <c r="E585" s="44" t="s">
        <v>35</v>
      </c>
      <c r="F585" s="45">
        <v>13.5</v>
      </c>
      <c r="G585" s="45" t="s">
        <v>9</v>
      </c>
      <c r="H585" s="43">
        <f>VLOOKUP(D585,'Įkainiai '!$A$3:$B$10,2,FALSE)-G585</f>
        <v>14.27</v>
      </c>
      <c r="I585" s="43">
        <f>VLOOKUP(C585,'Įkainiai '!$E$3:$F$10,2,FALSE)-F585</f>
        <v>14.170000000000002</v>
      </c>
      <c r="J585" s="28">
        <f t="shared" si="18"/>
        <v>-9.9999999999997868E-2</v>
      </c>
      <c r="K585" s="32" t="str">
        <f t="shared" si="19"/>
        <v>Rerate</v>
      </c>
      <c r="L585" s="32" t="str">
        <f>IFERROR(VLOOKUP(E585,'2 ataskaita'!$B$1:$E$64,3,FALSE),"-")</f>
        <v>CUSTOMER CARE</v>
      </c>
      <c r="M585" s="32">
        <f>IFERROR(VLOOKUP(E585,'2 ataskaita'!$B$1:$E$64,4,FALSE),"-")</f>
        <v>0</v>
      </c>
    </row>
    <row r="586" spans="1:13" x14ac:dyDescent="0.3">
      <c r="A586" s="54">
        <v>44013.504166666666</v>
      </c>
      <c r="B586">
        <v>45482533</v>
      </c>
      <c r="C586" s="28" t="s">
        <v>242</v>
      </c>
      <c r="D586" s="28" t="s">
        <v>240</v>
      </c>
      <c r="E586" s="42" t="s">
        <v>205</v>
      </c>
      <c r="F586" s="43">
        <v>11.51</v>
      </c>
      <c r="G586" s="43">
        <v>10.5</v>
      </c>
      <c r="H586" s="43">
        <f>VLOOKUP(D586,'Įkainiai '!$A$3:$B$10,2,FALSE)-G586</f>
        <v>14.77</v>
      </c>
      <c r="I586" s="43">
        <f>VLOOKUP(C586,'Įkainiai '!$E$3:$F$10,2,FALSE)-F586</f>
        <v>8.1600000000000019</v>
      </c>
      <c r="J586" s="28">
        <f t="shared" si="18"/>
        <v>-6.6099999999999977</v>
      </c>
      <c r="K586" s="28" t="str">
        <f t="shared" si="19"/>
        <v>Rerate</v>
      </c>
      <c r="L586" s="28" t="str">
        <f>IFERROR(VLOOKUP(E586,'2 ataskaita'!$B$1:$E$64,3,FALSE),"-")</f>
        <v>OUTLET</v>
      </c>
      <c r="M586" s="28" t="str">
        <f>IFERROR(VLOOKUP(E586,'2 ataskaita'!$B$1:$E$64,4,FALSE),"-")</f>
        <v>Šiaurės</v>
      </c>
    </row>
    <row r="587" spans="1:13" x14ac:dyDescent="0.3">
      <c r="A587" s="55">
        <v>44033.689583333333</v>
      </c>
      <c r="B587">
        <v>24409222</v>
      </c>
      <c r="C587" s="32" t="s">
        <v>243</v>
      </c>
      <c r="D587" s="32" t="s">
        <v>245</v>
      </c>
      <c r="E587" s="44" t="s">
        <v>196</v>
      </c>
      <c r="F587" s="45">
        <v>3.6</v>
      </c>
      <c r="G587" s="45">
        <v>3.6</v>
      </c>
      <c r="H587" s="43">
        <f>VLOOKUP(D587,'Įkainiai '!$A$3:$B$10,2,FALSE)-G587</f>
        <v>10.67</v>
      </c>
      <c r="I587" s="43">
        <f>VLOOKUP(C587,'Įkainiai '!$E$3:$F$10,2,FALSE)-F587</f>
        <v>12.07</v>
      </c>
      <c r="J587" s="28">
        <f t="shared" si="18"/>
        <v>1.4000000000000004</v>
      </c>
      <c r="K587" s="32" t="str">
        <f t="shared" si="19"/>
        <v>Upsell</v>
      </c>
      <c r="L587" s="32" t="str">
        <f>IFERROR(VLOOKUP(E587,'2 ataskaita'!$B$1:$E$64,3,FALSE),"-")</f>
        <v>OUTLET</v>
      </c>
      <c r="M587" s="32" t="str">
        <f>IFERROR(VLOOKUP(E587,'2 ataskaita'!$B$1:$E$64,4,FALSE),"-")</f>
        <v>Kaunas</v>
      </c>
    </row>
    <row r="588" spans="1:13" x14ac:dyDescent="0.3">
      <c r="A588" s="54">
        <v>44023.506944444445</v>
      </c>
      <c r="B588">
        <v>45819599</v>
      </c>
      <c r="C588" s="28" t="s">
        <v>240</v>
      </c>
      <c r="D588" s="28" t="s">
        <v>242</v>
      </c>
      <c r="E588" s="42" t="s">
        <v>218</v>
      </c>
      <c r="F588" s="43">
        <v>11</v>
      </c>
      <c r="G588" s="43">
        <v>9.5</v>
      </c>
      <c r="H588" s="43">
        <f>VLOOKUP(D588,'Įkainiai '!$A$3:$B$10,2,FALSE)-G588</f>
        <v>11.77</v>
      </c>
      <c r="I588" s="43">
        <f>VLOOKUP(C588,'Įkainiai '!$E$3:$F$10,2,FALSE)-F588</f>
        <v>12.670000000000002</v>
      </c>
      <c r="J588" s="28">
        <f t="shared" si="18"/>
        <v>0.90000000000000213</v>
      </c>
      <c r="K588" s="28" t="str">
        <f t="shared" si="19"/>
        <v>Upsell</v>
      </c>
      <c r="L588" s="28" t="str">
        <f>IFERROR(VLOOKUP(E588,'2 ataskaita'!$B$1:$E$64,3,FALSE),"-")</f>
        <v>OUTLET</v>
      </c>
      <c r="M588" s="28" t="str">
        <f>IFERROR(VLOOKUP(E588,'2 ataskaita'!$B$1:$E$64,4,FALSE),"-")</f>
        <v>Pietų</v>
      </c>
    </row>
    <row r="589" spans="1:13" x14ac:dyDescent="0.3">
      <c r="A589" s="55">
        <v>44043</v>
      </c>
      <c r="B589">
        <v>4604994</v>
      </c>
      <c r="C589" s="32" t="s">
        <v>244</v>
      </c>
      <c r="D589" s="32" t="s">
        <v>243</v>
      </c>
      <c r="E589" s="44" t="s">
        <v>43</v>
      </c>
      <c r="F589" s="45">
        <v>13.5</v>
      </c>
      <c r="G589" s="45" t="s">
        <v>27</v>
      </c>
      <c r="H589" s="43">
        <f>VLOOKUP(D589,'Įkainiai '!$A$3:$B$10,2,FALSE)-G589</f>
        <v>9.27</v>
      </c>
      <c r="I589" s="43">
        <f>VLOOKUP(C589,'Įkainiai '!$E$3:$F$10,2,FALSE)-F589</f>
        <v>14.170000000000002</v>
      </c>
      <c r="J589" s="28">
        <f t="shared" si="18"/>
        <v>4.9000000000000021</v>
      </c>
      <c r="K589" s="32" t="str">
        <f t="shared" si="19"/>
        <v>Upsell</v>
      </c>
      <c r="L589" s="32" t="str">
        <f>IFERROR(VLOOKUP(E589,'2 ataskaita'!$B$1:$E$64,3,FALSE),"-")</f>
        <v>CUSTOMER CARE</v>
      </c>
      <c r="M589" s="32">
        <f>IFERROR(VLOOKUP(E589,'2 ataskaita'!$B$1:$E$64,4,FALSE),"-")</f>
        <v>0</v>
      </c>
    </row>
    <row r="590" spans="1:13" x14ac:dyDescent="0.3">
      <c r="A590" s="54">
        <v>44042</v>
      </c>
      <c r="B590">
        <v>44876321</v>
      </c>
      <c r="C590" s="28" t="s">
        <v>244</v>
      </c>
      <c r="D590" s="28" t="s">
        <v>244</v>
      </c>
      <c r="E590" s="42" t="s">
        <v>6</v>
      </c>
      <c r="F590" s="43">
        <v>12.5</v>
      </c>
      <c r="G590" s="43" t="s">
        <v>5</v>
      </c>
      <c r="H590" s="43">
        <f>VLOOKUP(D590,'Įkainiai '!$A$3:$B$10,2,FALSE)-G590</f>
        <v>19.27</v>
      </c>
      <c r="I590" s="43">
        <f>VLOOKUP(C590,'Įkainiai '!$E$3:$F$10,2,FALSE)-F590</f>
        <v>15.170000000000002</v>
      </c>
      <c r="J590" s="28">
        <f t="shared" si="18"/>
        <v>-4.0999999999999979</v>
      </c>
      <c r="K590" s="28" t="str">
        <f t="shared" si="19"/>
        <v>Rerate</v>
      </c>
      <c r="L590" s="28" t="str">
        <f>IFERROR(VLOOKUP(E590,'2 ataskaita'!$B$1:$E$64,3,FALSE),"-")</f>
        <v>TELEMARKETING</v>
      </c>
      <c r="M590" s="28">
        <f>IFERROR(VLOOKUP(E590,'2 ataskaita'!$B$1:$E$64,4,FALSE),"-")</f>
        <v>0</v>
      </c>
    </row>
    <row r="591" spans="1:13" x14ac:dyDescent="0.3">
      <c r="A591" s="55">
        <v>44020.756249999999</v>
      </c>
      <c r="B591">
        <v>42499457</v>
      </c>
      <c r="C591" s="32" t="s">
        <v>242</v>
      </c>
      <c r="D591" s="32" t="s">
        <v>243</v>
      </c>
      <c r="E591" s="44" t="s">
        <v>23</v>
      </c>
      <c r="F591" s="49">
        <v>11.51</v>
      </c>
      <c r="G591" s="45">
        <v>7.51</v>
      </c>
      <c r="H591" s="43">
        <f>VLOOKUP(D591,'Įkainiai '!$A$3:$B$10,2,FALSE)-G591</f>
        <v>10.76</v>
      </c>
      <c r="I591" s="43">
        <f>VLOOKUP(C591,'Įkainiai '!$E$3:$F$10,2,FALSE)-F591</f>
        <v>8.1600000000000019</v>
      </c>
      <c r="J591" s="28">
        <f t="shared" si="18"/>
        <v>-2.5999999999999979</v>
      </c>
      <c r="K591" s="32" t="str">
        <f t="shared" si="19"/>
        <v>Rerate</v>
      </c>
      <c r="L591" s="32" t="str">
        <f>IFERROR(VLOOKUP(E591,'2 ataskaita'!$B$1:$E$64,3,FALSE),"-")</f>
        <v>CUSTOMER CARE</v>
      </c>
      <c r="M591" s="32">
        <f>IFERROR(VLOOKUP(E591,'2 ataskaita'!$B$1:$E$64,4,FALSE),"-")</f>
        <v>0</v>
      </c>
    </row>
    <row r="592" spans="1:13" x14ac:dyDescent="0.3">
      <c r="A592" s="54">
        <v>44032.570138888892</v>
      </c>
      <c r="B592">
        <v>45565298</v>
      </c>
      <c r="C592" s="28" t="s">
        <v>246</v>
      </c>
      <c r="D592" s="28" t="s">
        <v>240</v>
      </c>
      <c r="E592" s="42" t="s">
        <v>196</v>
      </c>
      <c r="F592" s="43">
        <v>13</v>
      </c>
      <c r="G592" s="43">
        <v>11.5</v>
      </c>
      <c r="H592" s="43">
        <f>VLOOKUP(D592,'Įkainiai '!$A$3:$B$10,2,FALSE)-G592</f>
        <v>13.77</v>
      </c>
      <c r="I592" s="43">
        <f>VLOOKUP(C592,'Įkainiai '!$E$3:$F$10,2,FALSE)-F592</f>
        <v>16.670000000000002</v>
      </c>
      <c r="J592" s="28">
        <f t="shared" si="18"/>
        <v>2.9000000000000021</v>
      </c>
      <c r="K592" s="28" t="str">
        <f t="shared" si="19"/>
        <v>Upsell</v>
      </c>
      <c r="L592" s="28" t="str">
        <f>IFERROR(VLOOKUP(E592,'2 ataskaita'!$B$1:$E$64,3,FALSE),"-")</f>
        <v>OUTLET</v>
      </c>
      <c r="M592" s="28" t="str">
        <f>IFERROR(VLOOKUP(E592,'2 ataskaita'!$B$1:$E$64,4,FALSE),"-")</f>
        <v>Kaunas</v>
      </c>
    </row>
    <row r="593" spans="1:13" x14ac:dyDescent="0.3">
      <c r="A593" s="55">
        <v>44042</v>
      </c>
      <c r="B593">
        <v>41798523</v>
      </c>
      <c r="C593" s="32" t="s">
        <v>240</v>
      </c>
      <c r="D593" s="32" t="s">
        <v>240</v>
      </c>
      <c r="E593" s="44" t="s">
        <v>8</v>
      </c>
      <c r="F593" s="45">
        <v>11</v>
      </c>
      <c r="G593" s="45">
        <v>13.5</v>
      </c>
      <c r="H593" s="43">
        <f>VLOOKUP(D593,'Įkainiai '!$A$3:$B$10,2,FALSE)-G593</f>
        <v>11.77</v>
      </c>
      <c r="I593" s="43">
        <f>VLOOKUP(C593,'Įkainiai '!$E$3:$F$10,2,FALSE)-F593</f>
        <v>12.670000000000002</v>
      </c>
      <c r="J593" s="28">
        <f t="shared" si="18"/>
        <v>0.90000000000000213</v>
      </c>
      <c r="K593" s="32" t="str">
        <f t="shared" si="19"/>
        <v>Upsell</v>
      </c>
      <c r="L593" s="32" t="str">
        <f>IFERROR(VLOOKUP(E593,'2 ataskaita'!$B$1:$E$64,3,FALSE),"-")</f>
        <v>TELEMARKETING</v>
      </c>
      <c r="M593" s="32">
        <f>IFERROR(VLOOKUP(E593,'2 ataskaita'!$B$1:$E$64,4,FALSE),"-")</f>
        <v>0</v>
      </c>
    </row>
    <row r="594" spans="1:13" x14ac:dyDescent="0.3">
      <c r="A594" s="54">
        <v>44042</v>
      </c>
      <c r="B594">
        <v>20424440</v>
      </c>
      <c r="C594" s="28" t="s">
        <v>246</v>
      </c>
      <c r="D594" s="28" t="s">
        <v>246</v>
      </c>
      <c r="E594" s="42" t="s">
        <v>6</v>
      </c>
      <c r="F594" s="43">
        <v>13</v>
      </c>
      <c r="G594" s="43" t="s">
        <v>9</v>
      </c>
      <c r="H594" s="43">
        <f>VLOOKUP(D594,'Įkainiai '!$A$3:$B$10,2,FALSE)-G594</f>
        <v>20.27</v>
      </c>
      <c r="I594" s="43">
        <f>VLOOKUP(C594,'Įkainiai '!$E$3:$F$10,2,FALSE)-F594</f>
        <v>16.670000000000002</v>
      </c>
      <c r="J594" s="28">
        <f t="shared" si="18"/>
        <v>-3.5999999999999979</v>
      </c>
      <c r="K594" s="28" t="str">
        <f t="shared" si="19"/>
        <v>Rerate</v>
      </c>
      <c r="L594" s="28" t="str">
        <f>IFERROR(VLOOKUP(E594,'2 ataskaita'!$B$1:$E$64,3,FALSE),"-")</f>
        <v>TELEMARKETING</v>
      </c>
      <c r="M594" s="28">
        <f>IFERROR(VLOOKUP(E594,'2 ataskaita'!$B$1:$E$64,4,FALSE),"-")</f>
        <v>0</v>
      </c>
    </row>
    <row r="595" spans="1:13" x14ac:dyDescent="0.3">
      <c r="A595" s="55">
        <v>44017.665972222225</v>
      </c>
      <c r="B595">
        <v>45748035</v>
      </c>
      <c r="C595" s="32" t="s">
        <v>240</v>
      </c>
      <c r="D595" s="32" t="s">
        <v>245</v>
      </c>
      <c r="E595" s="44" t="s">
        <v>193</v>
      </c>
      <c r="F595" s="45">
        <v>11</v>
      </c>
      <c r="G595" s="45">
        <v>3.6</v>
      </c>
      <c r="H595" s="43">
        <f>VLOOKUP(D595,'Įkainiai '!$A$3:$B$10,2,FALSE)-G595</f>
        <v>10.67</v>
      </c>
      <c r="I595" s="43">
        <f>VLOOKUP(C595,'Įkainiai '!$E$3:$F$10,2,FALSE)-F595</f>
        <v>12.670000000000002</v>
      </c>
      <c r="J595" s="28">
        <f t="shared" si="18"/>
        <v>2.0000000000000018</v>
      </c>
      <c r="K595" s="32" t="str">
        <f t="shared" si="19"/>
        <v>Upsell</v>
      </c>
      <c r="L595" s="32" t="str">
        <f>IFERROR(VLOOKUP(E595,'2 ataskaita'!$B$1:$E$64,3,FALSE),"-")</f>
        <v>OUTLET</v>
      </c>
      <c r="M595" s="32" t="str">
        <f>IFERROR(VLOOKUP(E595,'2 ataskaita'!$B$1:$E$64,4,FALSE),"-")</f>
        <v>Vilnius</v>
      </c>
    </row>
    <row r="596" spans="1:13" x14ac:dyDescent="0.3">
      <c r="A596" s="54">
        <v>44015</v>
      </c>
      <c r="B596">
        <v>45816455</v>
      </c>
      <c r="C596" s="28" t="s">
        <v>245</v>
      </c>
      <c r="D596" s="28" t="s">
        <v>245</v>
      </c>
      <c r="E596" s="42" t="s">
        <v>199</v>
      </c>
      <c r="F596" s="43">
        <v>5.51</v>
      </c>
      <c r="G596" s="43">
        <v>3.6</v>
      </c>
      <c r="H596" s="43">
        <f>VLOOKUP(D596,'Įkainiai '!$A$3:$B$10,2,FALSE)-G596</f>
        <v>10.67</v>
      </c>
      <c r="I596" s="43">
        <f>VLOOKUP(C596,'Įkainiai '!$E$3:$F$10,2,FALSE)-F596</f>
        <v>6.16</v>
      </c>
      <c r="J596" s="28">
        <f t="shared" si="18"/>
        <v>-4.51</v>
      </c>
      <c r="K596" s="28" t="str">
        <f t="shared" si="19"/>
        <v>Rerate</v>
      </c>
      <c r="L596" s="28" t="str">
        <f>IFERROR(VLOOKUP(E596,'2 ataskaita'!$B$1:$E$64,3,FALSE),"-")</f>
        <v>OUTLET</v>
      </c>
      <c r="M596" s="28" t="str">
        <f>IFERROR(VLOOKUP(E596,'2 ataskaita'!$B$1:$E$64,4,FALSE),"-")</f>
        <v>Kaunas</v>
      </c>
    </row>
    <row r="597" spans="1:13" x14ac:dyDescent="0.3">
      <c r="A597" s="55">
        <v>44042</v>
      </c>
      <c r="B597">
        <v>42768679</v>
      </c>
      <c r="C597" s="32" t="s">
        <v>244</v>
      </c>
      <c r="D597" s="32" t="s">
        <v>244</v>
      </c>
      <c r="E597" s="44" t="s">
        <v>6</v>
      </c>
      <c r="F597" s="45">
        <v>13.5</v>
      </c>
      <c r="G597" s="45" t="s">
        <v>5</v>
      </c>
      <c r="H597" s="43">
        <f>VLOOKUP(D597,'Įkainiai '!$A$3:$B$10,2,FALSE)-G597</f>
        <v>19.27</v>
      </c>
      <c r="I597" s="43">
        <f>VLOOKUP(C597,'Įkainiai '!$E$3:$F$10,2,FALSE)-F597</f>
        <v>14.170000000000002</v>
      </c>
      <c r="J597" s="28">
        <f t="shared" si="18"/>
        <v>-5.0999999999999979</v>
      </c>
      <c r="K597" s="32" t="str">
        <f t="shared" si="19"/>
        <v>Rerate</v>
      </c>
      <c r="L597" s="32" t="str">
        <f>IFERROR(VLOOKUP(E597,'2 ataskaita'!$B$1:$E$64,3,FALSE),"-")</f>
        <v>TELEMARKETING</v>
      </c>
      <c r="M597" s="32">
        <f>IFERROR(VLOOKUP(E597,'2 ataskaita'!$B$1:$E$64,4,FALSE),"-")</f>
        <v>0</v>
      </c>
    </row>
    <row r="598" spans="1:13" x14ac:dyDescent="0.3">
      <c r="A598" s="54">
        <v>44042</v>
      </c>
      <c r="B598">
        <v>19836773</v>
      </c>
      <c r="C598" s="28" t="s">
        <v>243</v>
      </c>
      <c r="D598" s="28" t="s">
        <v>243</v>
      </c>
      <c r="E598" s="42" t="s">
        <v>14</v>
      </c>
      <c r="F598" s="43">
        <v>7.6</v>
      </c>
      <c r="G598" s="43">
        <v>0</v>
      </c>
      <c r="H598" s="43">
        <f>VLOOKUP(D598,'Įkainiai '!$A$3:$B$10,2,FALSE)-G598</f>
        <v>18.27</v>
      </c>
      <c r="I598" s="43">
        <f>VLOOKUP(C598,'Įkainiai '!$E$3:$F$10,2,FALSE)-F598</f>
        <v>8.07</v>
      </c>
      <c r="J598" s="28">
        <f t="shared" si="18"/>
        <v>-10.199999999999999</v>
      </c>
      <c r="K598" s="28" t="str">
        <f t="shared" si="19"/>
        <v>Rerate</v>
      </c>
      <c r="L598" s="28" t="str">
        <f>IFERROR(VLOOKUP(E598,'2 ataskaita'!$B$1:$E$64,3,FALSE),"-")</f>
        <v>CUSTOMER CARE</v>
      </c>
      <c r="M598" s="28">
        <f>IFERROR(VLOOKUP(E598,'2 ataskaita'!$B$1:$E$64,4,FALSE),"-")</f>
        <v>0</v>
      </c>
    </row>
    <row r="599" spans="1:13" x14ac:dyDescent="0.3">
      <c r="A599" s="55">
        <v>44019.415972222225</v>
      </c>
      <c r="B599">
        <v>4727491</v>
      </c>
      <c r="C599" s="32" t="s">
        <v>245</v>
      </c>
      <c r="D599" s="32" t="s">
        <v>245</v>
      </c>
      <c r="E599" s="44" t="s">
        <v>43</v>
      </c>
      <c r="F599" s="45">
        <v>7.6</v>
      </c>
      <c r="G599" s="45">
        <v>5.5</v>
      </c>
      <c r="H599" s="43">
        <f>VLOOKUP(D599,'Įkainiai '!$A$3:$B$10,2,FALSE)-G599</f>
        <v>8.77</v>
      </c>
      <c r="I599" s="43">
        <f>VLOOKUP(C599,'Įkainiai '!$E$3:$F$10,2,FALSE)-F599</f>
        <v>4.07</v>
      </c>
      <c r="J599" s="28">
        <f t="shared" si="18"/>
        <v>-4.6999999999999993</v>
      </c>
      <c r="K599" s="32" t="str">
        <f t="shared" si="19"/>
        <v>Rerate</v>
      </c>
      <c r="L599" s="32" t="str">
        <f>IFERROR(VLOOKUP(E599,'2 ataskaita'!$B$1:$E$64,3,FALSE),"-")</f>
        <v>CUSTOMER CARE</v>
      </c>
      <c r="M599" s="32">
        <f>IFERROR(VLOOKUP(E599,'2 ataskaita'!$B$1:$E$64,4,FALSE),"-")</f>
        <v>0</v>
      </c>
    </row>
    <row r="600" spans="1:13" x14ac:dyDescent="0.3">
      <c r="A600" s="54">
        <v>44042</v>
      </c>
      <c r="B600">
        <v>20456931</v>
      </c>
      <c r="C600" s="28" t="s">
        <v>241</v>
      </c>
      <c r="D600" s="28" t="s">
        <v>241</v>
      </c>
      <c r="E600" s="42" t="s">
        <v>231</v>
      </c>
      <c r="F600" s="43">
        <v>3.6</v>
      </c>
      <c r="G600" s="43" t="s">
        <v>18</v>
      </c>
      <c r="H600" s="43">
        <f>VLOOKUP(D600,'Įkainiai '!$A$3:$B$10,2,FALSE)-G600</f>
        <v>27.270000000000003</v>
      </c>
      <c r="I600" s="43">
        <f>VLOOKUP(C600,'Įkainiai '!$E$3:$F$10,2,FALSE)-F600</f>
        <v>28.07</v>
      </c>
      <c r="J600" s="28">
        <f t="shared" si="18"/>
        <v>0.79999999999999716</v>
      </c>
      <c r="K600" s="28" t="str">
        <f t="shared" si="19"/>
        <v>Upsell</v>
      </c>
      <c r="L600" s="28" t="str">
        <f>IFERROR(VLOOKUP(E600,'2 ataskaita'!$B$1:$E$64,3,FALSE),"-")</f>
        <v>OUTLET</v>
      </c>
      <c r="M600" s="28" t="str">
        <f>IFERROR(VLOOKUP(E600,'2 ataskaita'!$B$1:$E$64,4,FALSE),"-")</f>
        <v>Pietų</v>
      </c>
    </row>
    <row r="601" spans="1:13" x14ac:dyDescent="0.3">
      <c r="A601" s="55">
        <v>44042</v>
      </c>
      <c r="B601">
        <v>30643862</v>
      </c>
      <c r="C601" s="32" t="s">
        <v>241</v>
      </c>
      <c r="D601" s="32" t="s">
        <v>241</v>
      </c>
      <c r="E601" s="44" t="s">
        <v>217</v>
      </c>
      <c r="F601" s="45">
        <v>11</v>
      </c>
      <c r="G601" s="45" t="s">
        <v>41</v>
      </c>
      <c r="H601" s="43">
        <f>VLOOKUP(D601,'Įkainiai '!$A$3:$B$10,2,FALSE)-G601</f>
        <v>26.270000000000003</v>
      </c>
      <c r="I601" s="43">
        <f>VLOOKUP(C601,'Įkainiai '!$E$3:$F$10,2,FALSE)-F601</f>
        <v>20.67</v>
      </c>
      <c r="J601" s="28">
        <f t="shared" si="18"/>
        <v>-5.6000000000000014</v>
      </c>
      <c r="K601" s="32" t="str">
        <f t="shared" si="19"/>
        <v>Rerate</v>
      </c>
      <c r="L601" s="32" t="str">
        <f>IFERROR(VLOOKUP(E601,'2 ataskaita'!$B$1:$E$64,3,FALSE),"-")</f>
        <v>OUTLET</v>
      </c>
      <c r="M601" s="32" t="str">
        <f>IFERROR(VLOOKUP(E601,'2 ataskaita'!$B$1:$E$64,4,FALSE),"-")</f>
        <v>Kaunas</v>
      </c>
    </row>
    <row r="602" spans="1:13" x14ac:dyDescent="0.3">
      <c r="A602" s="54">
        <v>44042</v>
      </c>
      <c r="B602">
        <v>43034536</v>
      </c>
      <c r="C602" s="28" t="s">
        <v>242</v>
      </c>
      <c r="D602" s="28" t="s">
        <v>242</v>
      </c>
      <c r="E602" s="42" t="s">
        <v>6</v>
      </c>
      <c r="F602" s="43">
        <v>10.5</v>
      </c>
      <c r="G602" s="43" t="s">
        <v>7</v>
      </c>
      <c r="H602" s="43">
        <f>VLOOKUP(D602,'Įkainiai '!$A$3:$B$10,2,FALSE)-G602</f>
        <v>8.27</v>
      </c>
      <c r="I602" s="43">
        <f>VLOOKUP(C602,'Įkainiai '!$E$3:$F$10,2,FALSE)-F602</f>
        <v>9.1700000000000017</v>
      </c>
      <c r="J602" s="28">
        <f t="shared" si="18"/>
        <v>0.90000000000000213</v>
      </c>
      <c r="K602" s="28" t="str">
        <f t="shared" si="19"/>
        <v>Upsell</v>
      </c>
      <c r="L602" s="28" t="str">
        <f>IFERROR(VLOOKUP(E602,'2 ataskaita'!$B$1:$E$64,3,FALSE),"-")</f>
        <v>TELEMARKETING</v>
      </c>
      <c r="M602" s="28">
        <f>IFERROR(VLOOKUP(E602,'2 ataskaita'!$B$1:$E$64,4,FALSE),"-")</f>
        <v>0</v>
      </c>
    </row>
    <row r="603" spans="1:13" x14ac:dyDescent="0.3">
      <c r="A603" s="55">
        <v>44016.392361111109</v>
      </c>
      <c r="B603">
        <v>25845428</v>
      </c>
      <c r="C603" s="32" t="s">
        <v>240</v>
      </c>
      <c r="D603" s="32" t="s">
        <v>245</v>
      </c>
      <c r="E603" s="44" t="s">
        <v>192</v>
      </c>
      <c r="F603" s="45">
        <v>11</v>
      </c>
      <c r="G603" s="45">
        <v>3.6</v>
      </c>
      <c r="H603" s="43">
        <f>VLOOKUP(D603,'Įkainiai '!$A$3:$B$10,2,FALSE)-G603</f>
        <v>10.67</v>
      </c>
      <c r="I603" s="43">
        <f>VLOOKUP(C603,'Įkainiai '!$E$3:$F$10,2,FALSE)-F603</f>
        <v>12.670000000000002</v>
      </c>
      <c r="J603" s="28">
        <f t="shared" si="18"/>
        <v>2.0000000000000018</v>
      </c>
      <c r="K603" s="32" t="str">
        <f t="shared" si="19"/>
        <v>Upsell</v>
      </c>
      <c r="L603" s="32" t="str">
        <f>IFERROR(VLOOKUP(E603,'2 ataskaita'!$B$1:$E$64,3,FALSE),"-")</f>
        <v>OUTLET</v>
      </c>
      <c r="M603" s="32" t="str">
        <f>IFERROR(VLOOKUP(E603,'2 ataskaita'!$B$1:$E$64,4,FALSE),"-")</f>
        <v>Vakarų</v>
      </c>
    </row>
    <row r="604" spans="1:13" x14ac:dyDescent="0.3">
      <c r="A604" s="54">
        <v>44035.543055555558</v>
      </c>
      <c r="B604">
        <v>45409137</v>
      </c>
      <c r="C604" s="28" t="s">
        <v>241</v>
      </c>
      <c r="D604" s="28" t="s">
        <v>240</v>
      </c>
      <c r="E604" s="42" t="s">
        <v>237</v>
      </c>
      <c r="F604" s="43">
        <v>23.5</v>
      </c>
      <c r="G604" s="43">
        <v>12.5</v>
      </c>
      <c r="H604" s="43">
        <f>VLOOKUP(D604,'Įkainiai '!$A$3:$B$10,2,FALSE)-G604</f>
        <v>12.77</v>
      </c>
      <c r="I604" s="43">
        <f>VLOOKUP(C604,'Įkainiai '!$E$3:$F$10,2,FALSE)-F604</f>
        <v>8.1700000000000017</v>
      </c>
      <c r="J604" s="28">
        <f t="shared" si="18"/>
        <v>-4.5999999999999979</v>
      </c>
      <c r="K604" s="28" t="str">
        <f t="shared" si="19"/>
        <v>Rerate</v>
      </c>
      <c r="L604" s="28" t="str">
        <f>IFERROR(VLOOKUP(E604,'2 ataskaita'!$B$1:$E$64,3,FALSE),"-")</f>
        <v>OUTLET</v>
      </c>
      <c r="M604" s="28" t="str">
        <f>IFERROR(VLOOKUP(E604,'2 ataskaita'!$B$1:$E$64,4,FALSE),"-")</f>
        <v>Vakarų</v>
      </c>
    </row>
    <row r="605" spans="1:13" x14ac:dyDescent="0.3">
      <c r="A605" s="55">
        <v>44024.452777777777</v>
      </c>
      <c r="B605">
        <v>6081477</v>
      </c>
      <c r="C605" s="32" t="s">
        <v>242</v>
      </c>
      <c r="D605" s="32" t="s">
        <v>243</v>
      </c>
      <c r="E605" s="44" t="s">
        <v>48</v>
      </c>
      <c r="F605" s="45">
        <v>11.51</v>
      </c>
      <c r="G605" s="45">
        <v>7.6</v>
      </c>
      <c r="H605" s="43">
        <f>VLOOKUP(D605,'Įkainiai '!$A$3:$B$10,2,FALSE)-G605</f>
        <v>10.67</v>
      </c>
      <c r="I605" s="43">
        <f>VLOOKUP(C605,'Įkainiai '!$E$3:$F$10,2,FALSE)-F605</f>
        <v>8.1600000000000019</v>
      </c>
      <c r="J605" s="28">
        <f t="shared" si="18"/>
        <v>-2.509999999999998</v>
      </c>
      <c r="K605" s="32" t="str">
        <f t="shared" si="19"/>
        <v>Rerate</v>
      </c>
      <c r="L605" s="32" t="str">
        <f>IFERROR(VLOOKUP(E605,'2 ataskaita'!$B$1:$E$64,3,FALSE),"-")</f>
        <v>TELEMARKETING</v>
      </c>
      <c r="M605" s="32">
        <f>IFERROR(VLOOKUP(E605,'2 ataskaita'!$B$1:$E$64,4,FALSE),"-")</f>
        <v>0</v>
      </c>
    </row>
    <row r="606" spans="1:13" x14ac:dyDescent="0.3">
      <c r="A606" s="54">
        <v>44042</v>
      </c>
      <c r="B606">
        <v>42352737</v>
      </c>
      <c r="C606" s="28" t="s">
        <v>244</v>
      </c>
      <c r="D606" s="28" t="s">
        <v>244</v>
      </c>
      <c r="E606" s="42" t="s">
        <v>191</v>
      </c>
      <c r="F606" s="43">
        <v>12.5</v>
      </c>
      <c r="G606" s="43">
        <v>11.5</v>
      </c>
      <c r="H606" s="43">
        <f>VLOOKUP(D606,'Įkainiai '!$A$3:$B$10,2,FALSE)-G606</f>
        <v>19.77</v>
      </c>
      <c r="I606" s="43">
        <f>VLOOKUP(C606,'Įkainiai '!$E$3:$F$10,2,FALSE)-F606</f>
        <v>15.170000000000002</v>
      </c>
      <c r="J606" s="28">
        <f t="shared" si="18"/>
        <v>-4.5999999999999979</v>
      </c>
      <c r="K606" s="28" t="str">
        <f t="shared" si="19"/>
        <v>Rerate</v>
      </c>
      <c r="L606" s="28" t="str">
        <f>IFERROR(VLOOKUP(E606,'2 ataskaita'!$B$1:$E$64,3,FALSE),"-")</f>
        <v>OUTLET</v>
      </c>
      <c r="M606" s="28" t="str">
        <f>IFERROR(VLOOKUP(E606,'2 ataskaita'!$B$1:$E$64,4,FALSE),"-")</f>
        <v>Vakarų</v>
      </c>
    </row>
    <row r="607" spans="1:13" x14ac:dyDescent="0.3">
      <c r="A607" s="55">
        <v>44030</v>
      </c>
      <c r="B607">
        <v>45227141</v>
      </c>
      <c r="C607" s="32" t="s">
        <v>242</v>
      </c>
      <c r="D607" s="32" t="s">
        <v>242</v>
      </c>
      <c r="E607" s="44" t="s">
        <v>48</v>
      </c>
      <c r="F607" s="45">
        <v>12.01</v>
      </c>
      <c r="G607" s="45" t="s">
        <v>9</v>
      </c>
      <c r="H607" s="43">
        <f>VLOOKUP(D607,'Įkainiai '!$A$3:$B$10,2,FALSE)-G607</f>
        <v>10.27</v>
      </c>
      <c r="I607" s="43">
        <f>VLOOKUP(C607,'Įkainiai '!$E$3:$F$10,2,FALSE)-F607</f>
        <v>7.6600000000000019</v>
      </c>
      <c r="J607" s="28">
        <f t="shared" si="18"/>
        <v>-2.6099999999999977</v>
      </c>
      <c r="K607" s="32" t="str">
        <f t="shared" si="19"/>
        <v>Rerate</v>
      </c>
      <c r="L607" s="32" t="str">
        <f>IFERROR(VLOOKUP(E607,'2 ataskaita'!$B$1:$E$64,3,FALSE),"-")</f>
        <v>TELEMARKETING</v>
      </c>
      <c r="M607" s="32">
        <f>IFERROR(VLOOKUP(E607,'2 ataskaita'!$B$1:$E$64,4,FALSE),"-")</f>
        <v>0</v>
      </c>
    </row>
    <row r="608" spans="1:13" x14ac:dyDescent="0.3">
      <c r="A608" s="54">
        <v>44036.386805555558</v>
      </c>
      <c r="B608">
        <v>21066017</v>
      </c>
      <c r="C608" s="28" t="s">
        <v>243</v>
      </c>
      <c r="D608" s="28" t="s">
        <v>242</v>
      </c>
      <c r="E608" s="42" t="s">
        <v>14</v>
      </c>
      <c r="F608" s="43">
        <v>8.51</v>
      </c>
      <c r="G608" s="43">
        <v>10.5</v>
      </c>
      <c r="H608" s="43">
        <f>VLOOKUP(D608,'Įkainiai '!$A$3:$B$10,2,FALSE)-G608</f>
        <v>10.77</v>
      </c>
      <c r="I608" s="43">
        <f>VLOOKUP(C608,'Įkainiai '!$E$3:$F$10,2,FALSE)-F608</f>
        <v>7.16</v>
      </c>
      <c r="J608" s="28">
        <f t="shared" si="18"/>
        <v>-3.6099999999999994</v>
      </c>
      <c r="K608" s="28" t="str">
        <f t="shared" si="19"/>
        <v>Rerate</v>
      </c>
      <c r="L608" s="28" t="str">
        <f>IFERROR(VLOOKUP(E608,'2 ataskaita'!$B$1:$E$64,3,FALSE),"-")</f>
        <v>CUSTOMER CARE</v>
      </c>
      <c r="M608" s="28">
        <f>IFERROR(VLOOKUP(E608,'2 ataskaita'!$B$1:$E$64,4,FALSE),"-")</f>
        <v>0</v>
      </c>
    </row>
    <row r="609" spans="1:13" x14ac:dyDescent="0.3">
      <c r="A609" s="55">
        <v>44042</v>
      </c>
      <c r="B609">
        <v>20089353</v>
      </c>
      <c r="C609" s="32" t="s">
        <v>242</v>
      </c>
      <c r="D609" s="32" t="s">
        <v>242</v>
      </c>
      <c r="E609" s="44" t="s">
        <v>35</v>
      </c>
      <c r="F609" s="45">
        <v>11</v>
      </c>
      <c r="G609" s="45">
        <v>0</v>
      </c>
      <c r="H609" s="43">
        <f>VLOOKUP(D609,'Įkainiai '!$A$3:$B$10,2,FALSE)-G609</f>
        <v>21.27</v>
      </c>
      <c r="I609" s="43">
        <f>VLOOKUP(C609,'Įkainiai '!$E$3:$F$10,2,FALSE)-F609</f>
        <v>8.6700000000000017</v>
      </c>
      <c r="J609" s="28">
        <f t="shared" si="18"/>
        <v>-12.599999999999998</v>
      </c>
      <c r="K609" s="32" t="str">
        <f t="shared" si="19"/>
        <v>Rerate</v>
      </c>
      <c r="L609" s="32" t="str">
        <f>IFERROR(VLOOKUP(E609,'2 ataskaita'!$B$1:$E$64,3,FALSE),"-")</f>
        <v>CUSTOMER CARE</v>
      </c>
      <c r="M609" s="32">
        <f>IFERROR(VLOOKUP(E609,'2 ataskaita'!$B$1:$E$64,4,FALSE),"-")</f>
        <v>0</v>
      </c>
    </row>
    <row r="610" spans="1:13" x14ac:dyDescent="0.3">
      <c r="A610" s="54">
        <v>44015.492361111108</v>
      </c>
      <c r="B610">
        <v>9198566</v>
      </c>
      <c r="C610" s="28" t="s">
        <v>244</v>
      </c>
      <c r="D610" s="28" t="s">
        <v>240</v>
      </c>
      <c r="E610" s="42" t="s">
        <v>214</v>
      </c>
      <c r="F610" s="43">
        <v>12</v>
      </c>
      <c r="G610" s="43">
        <v>11.5</v>
      </c>
      <c r="H610" s="43">
        <f>VLOOKUP(D610,'Įkainiai '!$A$3:$B$10,2,FALSE)-G610</f>
        <v>13.77</v>
      </c>
      <c r="I610" s="43">
        <f>VLOOKUP(C610,'Įkainiai '!$E$3:$F$10,2,FALSE)-F610</f>
        <v>15.670000000000002</v>
      </c>
      <c r="J610" s="28">
        <f t="shared" si="18"/>
        <v>1.9000000000000021</v>
      </c>
      <c r="K610" s="28" t="str">
        <f t="shared" si="19"/>
        <v>Upsell</v>
      </c>
      <c r="L610" s="28" t="str">
        <f>IFERROR(VLOOKUP(E610,'2 ataskaita'!$B$1:$E$64,3,FALSE),"-")</f>
        <v>OUTLET</v>
      </c>
      <c r="M610" s="28" t="str">
        <f>IFERROR(VLOOKUP(E610,'2 ataskaita'!$B$1:$E$64,4,FALSE),"-")</f>
        <v>Šiaurės</v>
      </c>
    </row>
    <row r="611" spans="1:13" x14ac:dyDescent="0.3">
      <c r="A611" s="55">
        <v>44042</v>
      </c>
      <c r="B611">
        <v>42539471</v>
      </c>
      <c r="C611" s="32" t="s">
        <v>241</v>
      </c>
      <c r="D611" s="32" t="s">
        <v>241</v>
      </c>
      <c r="E611" s="44" t="s">
        <v>6</v>
      </c>
      <c r="F611" s="45">
        <v>8.5</v>
      </c>
      <c r="G611" s="45" t="s">
        <v>5</v>
      </c>
      <c r="H611" s="43">
        <f>VLOOKUP(D611,'Įkainiai '!$A$3:$B$10,2,FALSE)-G611</f>
        <v>21.270000000000003</v>
      </c>
      <c r="I611" s="43">
        <f>VLOOKUP(C611,'Įkainiai '!$E$3:$F$10,2,FALSE)-F611</f>
        <v>23.17</v>
      </c>
      <c r="J611" s="28">
        <f t="shared" si="18"/>
        <v>1.8999999999999986</v>
      </c>
      <c r="K611" s="32" t="str">
        <f t="shared" si="19"/>
        <v>Upsell</v>
      </c>
      <c r="L611" s="32" t="str">
        <f>IFERROR(VLOOKUP(E611,'2 ataskaita'!$B$1:$E$64,3,FALSE),"-")</f>
        <v>TELEMARKETING</v>
      </c>
      <c r="M611" s="32">
        <f>IFERROR(VLOOKUP(E611,'2 ataskaita'!$B$1:$E$64,4,FALSE),"-")</f>
        <v>0</v>
      </c>
    </row>
    <row r="612" spans="1:13" x14ac:dyDescent="0.3">
      <c r="A612" s="54">
        <v>44042</v>
      </c>
      <c r="B612">
        <v>42815421</v>
      </c>
      <c r="C612" s="28" t="s">
        <v>244</v>
      </c>
      <c r="D612" s="28" t="s">
        <v>244</v>
      </c>
      <c r="E612" s="42" t="s">
        <v>6</v>
      </c>
      <c r="F612" s="43">
        <v>12.5</v>
      </c>
      <c r="G612" s="43">
        <v>11.5</v>
      </c>
      <c r="H612" s="43">
        <f>VLOOKUP(D612,'Įkainiai '!$A$3:$B$10,2,FALSE)-G612</f>
        <v>19.77</v>
      </c>
      <c r="I612" s="43">
        <f>VLOOKUP(C612,'Įkainiai '!$E$3:$F$10,2,FALSE)-F612</f>
        <v>15.170000000000002</v>
      </c>
      <c r="J612" s="28">
        <f t="shared" si="18"/>
        <v>-4.5999999999999979</v>
      </c>
      <c r="K612" s="28" t="str">
        <f t="shared" si="19"/>
        <v>Rerate</v>
      </c>
      <c r="L612" s="28" t="str">
        <f>IFERROR(VLOOKUP(E612,'2 ataskaita'!$B$1:$E$64,3,FALSE),"-")</f>
        <v>TELEMARKETING</v>
      </c>
      <c r="M612" s="28">
        <f>IFERROR(VLOOKUP(E612,'2 ataskaita'!$B$1:$E$64,4,FALSE),"-")</f>
        <v>0</v>
      </c>
    </row>
    <row r="613" spans="1:13" x14ac:dyDescent="0.3">
      <c r="A613" s="55">
        <v>44042</v>
      </c>
      <c r="B613">
        <v>41408500</v>
      </c>
      <c r="C613" s="32" t="s">
        <v>242</v>
      </c>
      <c r="D613" s="32" t="s">
        <v>242</v>
      </c>
      <c r="E613" s="44" t="s">
        <v>215</v>
      </c>
      <c r="F613" s="45">
        <v>10.6</v>
      </c>
      <c r="G613" s="45" t="s">
        <v>57</v>
      </c>
      <c r="H613" s="43">
        <f>VLOOKUP(D613,'Įkainiai '!$A$3:$B$10,2,FALSE)-G613</f>
        <v>11.27</v>
      </c>
      <c r="I613" s="43">
        <f>VLOOKUP(C613,'Įkainiai '!$E$3:$F$10,2,FALSE)-F613</f>
        <v>9.0700000000000021</v>
      </c>
      <c r="J613" s="28">
        <f t="shared" si="18"/>
        <v>-2.1999999999999975</v>
      </c>
      <c r="K613" s="32" t="str">
        <f t="shared" si="19"/>
        <v>Rerate</v>
      </c>
      <c r="L613" s="32" t="str">
        <f>IFERROR(VLOOKUP(E613,'2 ataskaita'!$B$1:$E$64,3,FALSE),"-")</f>
        <v>OUTLET</v>
      </c>
      <c r="M613" s="32" t="str">
        <f>IFERROR(VLOOKUP(E613,'2 ataskaita'!$B$1:$E$64,4,FALSE),"-")</f>
        <v>Vilnius</v>
      </c>
    </row>
    <row r="614" spans="1:13" x14ac:dyDescent="0.3">
      <c r="A614" s="54">
        <v>44035.866666666669</v>
      </c>
      <c r="B614">
        <v>35400402</v>
      </c>
      <c r="C614" s="28" t="s">
        <v>242</v>
      </c>
      <c r="D614" s="28" t="s">
        <v>246</v>
      </c>
      <c r="E614" s="42" t="s">
        <v>205</v>
      </c>
      <c r="F614" s="43">
        <v>6.5</v>
      </c>
      <c r="G614" s="43">
        <v>11.5</v>
      </c>
      <c r="H614" s="43">
        <f>VLOOKUP(D614,'Įkainiai '!$A$3:$B$10,2,FALSE)-G614</f>
        <v>19.77</v>
      </c>
      <c r="I614" s="43">
        <f>VLOOKUP(C614,'Įkainiai '!$E$3:$F$10,2,FALSE)-F614</f>
        <v>13.170000000000002</v>
      </c>
      <c r="J614" s="28">
        <f t="shared" si="18"/>
        <v>-6.5999999999999979</v>
      </c>
      <c r="K614" s="28" t="str">
        <f t="shared" si="19"/>
        <v>Rerate</v>
      </c>
      <c r="L614" s="28" t="str">
        <f>IFERROR(VLOOKUP(E614,'2 ataskaita'!$B$1:$E$64,3,FALSE),"-")</f>
        <v>OUTLET</v>
      </c>
      <c r="M614" s="28" t="str">
        <f>IFERROR(VLOOKUP(E614,'2 ataskaita'!$B$1:$E$64,4,FALSE),"-")</f>
        <v>Šiaurės</v>
      </c>
    </row>
    <row r="615" spans="1:13" x14ac:dyDescent="0.3">
      <c r="A615" s="55">
        <v>44042</v>
      </c>
      <c r="B615">
        <v>20874103</v>
      </c>
      <c r="C615" s="32" t="s">
        <v>240</v>
      </c>
      <c r="D615" s="32" t="s">
        <v>240</v>
      </c>
      <c r="E615" s="44" t="s">
        <v>22</v>
      </c>
      <c r="F615" s="45">
        <v>12</v>
      </c>
      <c r="G615" s="45">
        <v>9.5</v>
      </c>
      <c r="H615" s="43">
        <f>VLOOKUP(D615,'Įkainiai '!$A$3:$B$10,2,FALSE)-G615</f>
        <v>15.77</v>
      </c>
      <c r="I615" s="43">
        <f>VLOOKUP(C615,'Įkainiai '!$E$3:$F$10,2,FALSE)-F615</f>
        <v>11.670000000000002</v>
      </c>
      <c r="J615" s="28">
        <f t="shared" si="18"/>
        <v>-4.0999999999999979</v>
      </c>
      <c r="K615" s="32" t="str">
        <f t="shared" si="19"/>
        <v>Rerate</v>
      </c>
      <c r="L615" s="32" t="str">
        <f>IFERROR(VLOOKUP(E615,'2 ataskaita'!$B$1:$E$64,3,FALSE),"-")</f>
        <v>CUSTOMER CARE</v>
      </c>
      <c r="M615" s="32">
        <f>IFERROR(VLOOKUP(E615,'2 ataskaita'!$B$1:$E$64,4,FALSE),"-")</f>
        <v>0</v>
      </c>
    </row>
    <row r="616" spans="1:13" x14ac:dyDescent="0.3">
      <c r="A616" s="54">
        <v>44042</v>
      </c>
      <c r="B616">
        <v>45620119</v>
      </c>
      <c r="C616" s="28" t="s">
        <v>244</v>
      </c>
      <c r="D616" s="28" t="s">
        <v>244</v>
      </c>
      <c r="E616" s="42" t="s">
        <v>196</v>
      </c>
      <c r="F616" s="43">
        <v>12.5</v>
      </c>
      <c r="G616" s="43">
        <v>1.5</v>
      </c>
      <c r="H616" s="43">
        <f>VLOOKUP(D616,'Įkainiai '!$A$3:$B$10,2,FALSE)-G616</f>
        <v>29.77</v>
      </c>
      <c r="I616" s="43">
        <f>VLOOKUP(C616,'Įkainiai '!$E$3:$F$10,2,FALSE)-F616</f>
        <v>15.170000000000002</v>
      </c>
      <c r="J616" s="28">
        <f t="shared" si="18"/>
        <v>-14.599999999999998</v>
      </c>
      <c r="K616" s="28" t="str">
        <f t="shared" si="19"/>
        <v>Rerate</v>
      </c>
      <c r="L616" s="28" t="str">
        <f>IFERROR(VLOOKUP(E616,'2 ataskaita'!$B$1:$E$64,3,FALSE),"-")</f>
        <v>OUTLET</v>
      </c>
      <c r="M616" s="28" t="str">
        <f>IFERROR(VLOOKUP(E616,'2 ataskaita'!$B$1:$E$64,4,FALSE),"-")</f>
        <v>Kaunas</v>
      </c>
    </row>
    <row r="617" spans="1:13" x14ac:dyDescent="0.3">
      <c r="A617" s="55">
        <v>44042</v>
      </c>
      <c r="B617">
        <v>39962137</v>
      </c>
      <c r="C617" s="32" t="s">
        <v>241</v>
      </c>
      <c r="D617" s="32" t="s">
        <v>241</v>
      </c>
      <c r="E617" s="44" t="s">
        <v>14</v>
      </c>
      <c r="F617" s="45">
        <v>8.5</v>
      </c>
      <c r="G617" s="45" t="s">
        <v>41</v>
      </c>
      <c r="H617" s="43">
        <f>VLOOKUP(D617,'Įkainiai '!$A$3:$B$10,2,FALSE)-G617</f>
        <v>26.270000000000003</v>
      </c>
      <c r="I617" s="43">
        <f>VLOOKUP(C617,'Įkainiai '!$E$3:$F$10,2,FALSE)-F617</f>
        <v>23.17</v>
      </c>
      <c r="J617" s="28">
        <f t="shared" si="18"/>
        <v>-3.1000000000000014</v>
      </c>
      <c r="K617" s="32" t="str">
        <f t="shared" si="19"/>
        <v>Rerate</v>
      </c>
      <c r="L617" s="32" t="str">
        <f>IFERROR(VLOOKUP(E617,'2 ataskaita'!$B$1:$E$64,3,FALSE),"-")</f>
        <v>CUSTOMER CARE</v>
      </c>
      <c r="M617" s="32">
        <f>IFERROR(VLOOKUP(E617,'2 ataskaita'!$B$1:$E$64,4,FALSE),"-")</f>
        <v>0</v>
      </c>
    </row>
    <row r="618" spans="1:13" x14ac:dyDescent="0.3">
      <c r="A618" s="54">
        <v>44042</v>
      </c>
      <c r="B618">
        <v>41379993</v>
      </c>
      <c r="C618" s="28" t="s">
        <v>244</v>
      </c>
      <c r="D618" s="28" t="s">
        <v>244</v>
      </c>
      <c r="E618" s="42" t="s">
        <v>6</v>
      </c>
      <c r="F618" s="43">
        <v>13.5</v>
      </c>
      <c r="G618" s="43" t="s">
        <v>28</v>
      </c>
      <c r="H618" s="43">
        <f>VLOOKUP(D618,'Įkainiai '!$A$3:$B$10,2,FALSE)-G618</f>
        <v>23.27</v>
      </c>
      <c r="I618" s="43">
        <f>VLOOKUP(C618,'Įkainiai '!$E$3:$F$10,2,FALSE)-F618</f>
        <v>14.170000000000002</v>
      </c>
      <c r="J618" s="28">
        <f t="shared" si="18"/>
        <v>-9.0999999999999979</v>
      </c>
      <c r="K618" s="28" t="str">
        <f t="shared" si="19"/>
        <v>Rerate</v>
      </c>
      <c r="L618" s="28" t="str">
        <f>IFERROR(VLOOKUP(E618,'2 ataskaita'!$B$1:$E$64,3,FALSE),"-")</f>
        <v>TELEMARKETING</v>
      </c>
      <c r="M618" s="28">
        <f>IFERROR(VLOOKUP(E618,'2 ataskaita'!$B$1:$E$64,4,FALSE),"-")</f>
        <v>0</v>
      </c>
    </row>
    <row r="619" spans="1:13" x14ac:dyDescent="0.3">
      <c r="A619" s="55">
        <v>44020.491666666669</v>
      </c>
      <c r="B619">
        <v>45765788</v>
      </c>
      <c r="C619" s="32" t="s">
        <v>241</v>
      </c>
      <c r="D619" s="32" t="s">
        <v>242</v>
      </c>
      <c r="E619" s="44" t="s">
        <v>14</v>
      </c>
      <c r="F619" s="49">
        <v>23.5</v>
      </c>
      <c r="G619" s="45">
        <v>11.5</v>
      </c>
      <c r="H619" s="43">
        <f>VLOOKUP(D619,'Įkainiai '!$A$3:$B$10,2,FALSE)-G619</f>
        <v>9.77</v>
      </c>
      <c r="I619" s="43">
        <f>VLOOKUP(C619,'Įkainiai '!$E$3:$F$10,2,FALSE)-F619</f>
        <v>8.1700000000000017</v>
      </c>
      <c r="J619" s="28">
        <f t="shared" si="18"/>
        <v>-1.5999999999999979</v>
      </c>
      <c r="K619" s="32" t="str">
        <f t="shared" si="19"/>
        <v>Rerate</v>
      </c>
      <c r="L619" s="32" t="str">
        <f>IFERROR(VLOOKUP(E619,'2 ataskaita'!$B$1:$E$64,3,FALSE),"-")</f>
        <v>CUSTOMER CARE</v>
      </c>
      <c r="M619" s="32">
        <f>IFERROR(VLOOKUP(E619,'2 ataskaita'!$B$1:$E$64,4,FALSE),"-")</f>
        <v>0</v>
      </c>
    </row>
    <row r="620" spans="1:13" x14ac:dyDescent="0.3">
      <c r="A620" s="54">
        <v>44042</v>
      </c>
      <c r="B620">
        <v>35693150</v>
      </c>
      <c r="C620" s="28" t="s">
        <v>241</v>
      </c>
      <c r="D620" s="28" t="s">
        <v>241</v>
      </c>
      <c r="E620" s="42" t="s">
        <v>6</v>
      </c>
      <c r="F620" s="43">
        <v>11</v>
      </c>
      <c r="G620" s="43">
        <v>3.5</v>
      </c>
      <c r="H620" s="43">
        <f>VLOOKUP(D620,'Įkainiai '!$A$3:$B$10,2,FALSE)-G620</f>
        <v>29.770000000000003</v>
      </c>
      <c r="I620" s="43">
        <f>VLOOKUP(C620,'Įkainiai '!$E$3:$F$10,2,FALSE)-F620</f>
        <v>20.67</v>
      </c>
      <c r="J620" s="28">
        <f t="shared" si="18"/>
        <v>-9.1000000000000014</v>
      </c>
      <c r="K620" s="28" t="str">
        <f t="shared" si="19"/>
        <v>Rerate</v>
      </c>
      <c r="L620" s="28" t="str">
        <f>IFERROR(VLOOKUP(E620,'2 ataskaita'!$B$1:$E$64,3,FALSE),"-")</f>
        <v>TELEMARKETING</v>
      </c>
      <c r="M620" s="28">
        <f>IFERROR(VLOOKUP(E620,'2 ataskaita'!$B$1:$E$64,4,FALSE),"-")</f>
        <v>0</v>
      </c>
    </row>
    <row r="621" spans="1:13" x14ac:dyDescent="0.3">
      <c r="A621" s="55">
        <v>44032.488888888889</v>
      </c>
      <c r="B621">
        <v>45740359</v>
      </c>
      <c r="C621" s="32" t="s">
        <v>240</v>
      </c>
      <c r="D621" s="32" t="s">
        <v>242</v>
      </c>
      <c r="E621" s="44" t="s">
        <v>227</v>
      </c>
      <c r="F621" s="45">
        <v>10</v>
      </c>
      <c r="G621" s="45">
        <v>11.5</v>
      </c>
      <c r="H621" s="43">
        <f>VLOOKUP(D621,'Įkainiai '!$A$3:$B$10,2,FALSE)-G621</f>
        <v>9.77</v>
      </c>
      <c r="I621" s="43">
        <f>VLOOKUP(C621,'Įkainiai '!$E$3:$F$10,2,FALSE)-F621</f>
        <v>13.670000000000002</v>
      </c>
      <c r="J621" s="28">
        <f t="shared" si="18"/>
        <v>3.9000000000000021</v>
      </c>
      <c r="K621" s="32" t="str">
        <f t="shared" si="19"/>
        <v>Upsell</v>
      </c>
      <c r="L621" s="32" t="str">
        <f>IFERROR(VLOOKUP(E621,'2 ataskaita'!$B$1:$E$64,3,FALSE),"-")</f>
        <v>OUTLET</v>
      </c>
      <c r="M621" s="32" t="str">
        <f>IFERROR(VLOOKUP(E621,'2 ataskaita'!$B$1:$E$64,4,FALSE),"-")</f>
        <v>Vakarų</v>
      </c>
    </row>
    <row r="622" spans="1:13" x14ac:dyDescent="0.3">
      <c r="A622" s="54">
        <v>44024.65902777778</v>
      </c>
      <c r="B622">
        <v>45882919</v>
      </c>
      <c r="C622" s="28" t="s">
        <v>240</v>
      </c>
      <c r="D622" s="28" t="s">
        <v>245</v>
      </c>
      <c r="E622" s="42" t="s">
        <v>230</v>
      </c>
      <c r="F622" s="43">
        <v>11</v>
      </c>
      <c r="G622" s="43">
        <v>7.6</v>
      </c>
      <c r="H622" s="43">
        <f>VLOOKUP(D622,'Įkainiai '!$A$3:$B$10,2,FALSE)-G622</f>
        <v>6.67</v>
      </c>
      <c r="I622" s="43">
        <f>VLOOKUP(C622,'Įkainiai '!$E$3:$F$10,2,FALSE)-F622</f>
        <v>12.670000000000002</v>
      </c>
      <c r="J622" s="28">
        <f t="shared" si="18"/>
        <v>6.0000000000000018</v>
      </c>
      <c r="K622" s="28" t="str">
        <f t="shared" si="19"/>
        <v>Upsell</v>
      </c>
      <c r="L622" s="28" t="str">
        <f>IFERROR(VLOOKUP(E622,'2 ataskaita'!$B$1:$E$64,3,FALSE),"-")</f>
        <v>OUTLET</v>
      </c>
      <c r="M622" s="28" t="str">
        <f>IFERROR(VLOOKUP(E622,'2 ataskaita'!$B$1:$E$64,4,FALSE),"-")</f>
        <v>Pietų</v>
      </c>
    </row>
    <row r="623" spans="1:13" x14ac:dyDescent="0.3">
      <c r="A623" s="55">
        <v>44016.584027777775</v>
      </c>
      <c r="B623">
        <v>45670326</v>
      </c>
      <c r="C623" s="32" t="s">
        <v>241</v>
      </c>
      <c r="D623" s="32" t="s">
        <v>245</v>
      </c>
      <c r="E623" s="44" t="s">
        <v>200</v>
      </c>
      <c r="F623" s="45">
        <v>23.5</v>
      </c>
      <c r="G623" s="45" t="s">
        <v>45</v>
      </c>
      <c r="H623" s="43">
        <f>VLOOKUP(D623,'Įkainiai '!$A$3:$B$10,2,FALSE)-G623</f>
        <v>9.27</v>
      </c>
      <c r="I623" s="43">
        <f>VLOOKUP(C623,'Įkainiai '!$E$3:$F$10,2,FALSE)-F623</f>
        <v>8.1700000000000017</v>
      </c>
      <c r="J623" s="28">
        <f t="shared" si="18"/>
        <v>-1.0999999999999979</v>
      </c>
      <c r="K623" s="32" t="str">
        <f t="shared" si="19"/>
        <v>Rerate</v>
      </c>
      <c r="L623" s="32" t="str">
        <f>IFERROR(VLOOKUP(E623,'2 ataskaita'!$B$1:$E$64,3,FALSE),"-")</f>
        <v>OUTLET</v>
      </c>
      <c r="M623" s="32" t="str">
        <f>IFERROR(VLOOKUP(E623,'2 ataskaita'!$B$1:$E$64,4,FALSE),"-")</f>
        <v>Šiaurės</v>
      </c>
    </row>
    <row r="624" spans="1:13" x14ac:dyDescent="0.3">
      <c r="A624" s="54">
        <v>44028.582638888889</v>
      </c>
      <c r="B624">
        <v>45751707</v>
      </c>
      <c r="C624" s="28" t="s">
        <v>241</v>
      </c>
      <c r="D624" s="28" t="s">
        <v>240</v>
      </c>
      <c r="E624" s="42" t="s">
        <v>217</v>
      </c>
      <c r="F624" s="43">
        <v>16.510000000000002</v>
      </c>
      <c r="G624" s="43">
        <v>3.6</v>
      </c>
      <c r="H624" s="43">
        <f>VLOOKUP(D624,'Įkainiai '!$A$3:$B$10,2,FALSE)-G624</f>
        <v>21.669999999999998</v>
      </c>
      <c r="I624" s="43">
        <f>VLOOKUP(C624,'Įkainiai '!$E$3:$F$10,2,FALSE)-F624</f>
        <v>15.16</v>
      </c>
      <c r="J624" s="28">
        <f t="shared" si="18"/>
        <v>-6.509999999999998</v>
      </c>
      <c r="K624" s="28" t="str">
        <f t="shared" si="19"/>
        <v>Rerate</v>
      </c>
      <c r="L624" s="28" t="str">
        <f>IFERROR(VLOOKUP(E624,'2 ataskaita'!$B$1:$E$64,3,FALSE),"-")</f>
        <v>OUTLET</v>
      </c>
      <c r="M624" s="28" t="str">
        <f>IFERROR(VLOOKUP(E624,'2 ataskaita'!$B$1:$E$64,4,FALSE),"-")</f>
        <v>Kaunas</v>
      </c>
    </row>
    <row r="625" spans="1:13" x14ac:dyDescent="0.3">
      <c r="A625" s="55">
        <v>44023.40347222222</v>
      </c>
      <c r="B625">
        <v>35868774</v>
      </c>
      <c r="C625" s="32" t="s">
        <v>240</v>
      </c>
      <c r="D625" s="32" t="s">
        <v>244</v>
      </c>
      <c r="E625" s="44" t="s">
        <v>23</v>
      </c>
      <c r="F625" s="45">
        <v>12.5</v>
      </c>
      <c r="G625" s="45">
        <v>13.5</v>
      </c>
      <c r="H625" s="43">
        <f>VLOOKUP(D625,'Įkainiai '!$A$3:$B$10,2,FALSE)-G625</f>
        <v>17.77</v>
      </c>
      <c r="I625" s="43">
        <f>VLOOKUP(C625,'Įkainiai '!$E$3:$F$10,2,FALSE)-F625</f>
        <v>11.170000000000002</v>
      </c>
      <c r="J625" s="28">
        <f t="shared" si="18"/>
        <v>-6.5999999999999979</v>
      </c>
      <c r="K625" s="32" t="str">
        <f t="shared" si="19"/>
        <v>Rerate</v>
      </c>
      <c r="L625" s="32" t="str">
        <f>IFERROR(VLOOKUP(E625,'2 ataskaita'!$B$1:$E$64,3,FALSE),"-")</f>
        <v>CUSTOMER CARE</v>
      </c>
      <c r="M625" s="32">
        <f>IFERROR(VLOOKUP(E625,'2 ataskaita'!$B$1:$E$64,4,FALSE),"-")</f>
        <v>0</v>
      </c>
    </row>
    <row r="626" spans="1:13" x14ac:dyDescent="0.3">
      <c r="A626" s="54">
        <v>44035</v>
      </c>
      <c r="B626">
        <v>38151894</v>
      </c>
      <c r="C626" s="28" t="s">
        <v>241</v>
      </c>
      <c r="D626" s="28" t="s">
        <v>241</v>
      </c>
      <c r="E626" s="42" t="s">
        <v>217</v>
      </c>
      <c r="F626" s="43">
        <v>16.510000000000002</v>
      </c>
      <c r="G626" s="43">
        <v>8.5</v>
      </c>
      <c r="H626" s="43">
        <f>VLOOKUP(D626,'Įkainiai '!$A$3:$B$10,2,FALSE)-G626</f>
        <v>24.770000000000003</v>
      </c>
      <c r="I626" s="43">
        <f>VLOOKUP(C626,'Įkainiai '!$E$3:$F$10,2,FALSE)-F626</f>
        <v>15.16</v>
      </c>
      <c r="J626" s="28">
        <f t="shared" si="18"/>
        <v>-9.610000000000003</v>
      </c>
      <c r="K626" s="28" t="str">
        <f t="shared" si="19"/>
        <v>Rerate</v>
      </c>
      <c r="L626" s="28" t="str">
        <f>IFERROR(VLOOKUP(E626,'2 ataskaita'!$B$1:$E$64,3,FALSE),"-")</f>
        <v>OUTLET</v>
      </c>
      <c r="M626" s="28" t="str">
        <f>IFERROR(VLOOKUP(E626,'2 ataskaita'!$B$1:$E$64,4,FALSE),"-")</f>
        <v>Kaunas</v>
      </c>
    </row>
    <row r="627" spans="1:13" x14ac:dyDescent="0.3">
      <c r="A627" s="55">
        <v>44042</v>
      </c>
      <c r="B627">
        <v>7840540</v>
      </c>
      <c r="C627" s="32" t="s">
        <v>241</v>
      </c>
      <c r="D627" s="32" t="s">
        <v>241</v>
      </c>
      <c r="E627" s="44" t="s">
        <v>232</v>
      </c>
      <c r="F627" s="45">
        <v>12</v>
      </c>
      <c r="G627" s="45" t="s">
        <v>57</v>
      </c>
      <c r="H627" s="43">
        <f>VLOOKUP(D627,'Įkainiai '!$A$3:$B$10,2,FALSE)-G627</f>
        <v>23.270000000000003</v>
      </c>
      <c r="I627" s="43">
        <f>VLOOKUP(C627,'Įkainiai '!$E$3:$F$10,2,FALSE)-F627</f>
        <v>19.670000000000002</v>
      </c>
      <c r="J627" s="28">
        <f t="shared" si="18"/>
        <v>-3.6000000000000014</v>
      </c>
      <c r="K627" s="32" t="str">
        <f t="shared" si="19"/>
        <v>Rerate</v>
      </c>
      <c r="L627" s="32" t="str">
        <f>IFERROR(VLOOKUP(E627,'2 ataskaita'!$B$1:$E$64,3,FALSE),"-")</f>
        <v>OUTLET</v>
      </c>
      <c r="M627" s="32" t="str">
        <f>IFERROR(VLOOKUP(E627,'2 ataskaita'!$B$1:$E$64,4,FALSE),"-")</f>
        <v>Vakarų</v>
      </c>
    </row>
    <row r="628" spans="1:13" x14ac:dyDescent="0.3">
      <c r="A628" s="54">
        <v>44027.487500000003</v>
      </c>
      <c r="B628">
        <v>45723100</v>
      </c>
      <c r="C628" s="28" t="s">
        <v>242</v>
      </c>
      <c r="D628" s="28" t="s">
        <v>243</v>
      </c>
      <c r="E628" s="42" t="s">
        <v>229</v>
      </c>
      <c r="F628" s="43">
        <v>10.5</v>
      </c>
      <c r="G628" s="43">
        <v>9.5</v>
      </c>
      <c r="H628" s="43">
        <f>VLOOKUP(D628,'Įkainiai '!$A$3:$B$10,2,FALSE)-G628</f>
        <v>8.77</v>
      </c>
      <c r="I628" s="43">
        <f>VLOOKUP(C628,'Įkainiai '!$E$3:$F$10,2,FALSE)-F628</f>
        <v>9.1700000000000017</v>
      </c>
      <c r="J628" s="28">
        <f t="shared" si="18"/>
        <v>0.40000000000000213</v>
      </c>
      <c r="K628" s="28" t="str">
        <f t="shared" si="19"/>
        <v>Upsell</v>
      </c>
      <c r="L628" s="28" t="str">
        <f>IFERROR(VLOOKUP(E628,'2 ataskaita'!$B$1:$E$64,3,FALSE),"-")</f>
        <v>OUTLET</v>
      </c>
      <c r="M628" s="28" t="str">
        <f>IFERROR(VLOOKUP(E628,'2 ataskaita'!$B$1:$E$64,4,FALSE),"-")</f>
        <v>Pietų</v>
      </c>
    </row>
    <row r="629" spans="1:13" x14ac:dyDescent="0.3">
      <c r="A629" s="55">
        <v>44036.838888888888</v>
      </c>
      <c r="B629">
        <v>45824525</v>
      </c>
      <c r="C629" s="32" t="s">
        <v>244</v>
      </c>
      <c r="D629" s="32" t="s">
        <v>242</v>
      </c>
      <c r="E629" s="44" t="s">
        <v>35</v>
      </c>
      <c r="F629" s="45">
        <v>12.5</v>
      </c>
      <c r="G629" s="45">
        <v>9.5</v>
      </c>
      <c r="H629" s="43">
        <f>VLOOKUP(D629,'Įkainiai '!$A$3:$B$10,2,FALSE)-G629</f>
        <v>11.77</v>
      </c>
      <c r="I629" s="43">
        <f>VLOOKUP(C629,'Įkainiai '!$E$3:$F$10,2,FALSE)-F629</f>
        <v>15.170000000000002</v>
      </c>
      <c r="J629" s="28">
        <f t="shared" si="18"/>
        <v>3.4000000000000021</v>
      </c>
      <c r="K629" s="32" t="str">
        <f t="shared" si="19"/>
        <v>Upsell</v>
      </c>
      <c r="L629" s="32" t="str">
        <f>IFERROR(VLOOKUP(E629,'2 ataskaita'!$B$1:$E$64,3,FALSE),"-")</f>
        <v>CUSTOMER CARE</v>
      </c>
      <c r="M629" s="32">
        <f>IFERROR(VLOOKUP(E629,'2 ataskaita'!$B$1:$E$64,4,FALSE),"-")</f>
        <v>0</v>
      </c>
    </row>
    <row r="630" spans="1:13" x14ac:dyDescent="0.3">
      <c r="A630" s="54">
        <v>44042</v>
      </c>
      <c r="B630">
        <v>4476688</v>
      </c>
      <c r="C630" s="28" t="s">
        <v>240</v>
      </c>
      <c r="D630" s="28" t="s">
        <v>240</v>
      </c>
      <c r="E630" s="42" t="s">
        <v>6</v>
      </c>
      <c r="F630" s="43">
        <v>11</v>
      </c>
      <c r="G630" s="43">
        <v>7.5</v>
      </c>
      <c r="H630" s="43">
        <f>VLOOKUP(D630,'Įkainiai '!$A$3:$B$10,2,FALSE)-G630</f>
        <v>17.77</v>
      </c>
      <c r="I630" s="43">
        <f>VLOOKUP(C630,'Įkainiai '!$E$3:$F$10,2,FALSE)-F630</f>
        <v>12.670000000000002</v>
      </c>
      <c r="J630" s="28">
        <f t="shared" si="18"/>
        <v>-5.0999999999999979</v>
      </c>
      <c r="K630" s="28" t="str">
        <f t="shared" si="19"/>
        <v>Rerate</v>
      </c>
      <c r="L630" s="28" t="str">
        <f>IFERROR(VLOOKUP(E630,'2 ataskaita'!$B$1:$E$64,3,FALSE),"-")</f>
        <v>TELEMARKETING</v>
      </c>
      <c r="M630" s="28">
        <f>IFERROR(VLOOKUP(E630,'2 ataskaita'!$B$1:$E$64,4,FALSE),"-")</f>
        <v>0</v>
      </c>
    </row>
    <row r="631" spans="1:13" x14ac:dyDescent="0.3">
      <c r="A631" s="55">
        <v>44042</v>
      </c>
      <c r="B631">
        <v>18486091</v>
      </c>
      <c r="C631" s="32" t="s">
        <v>241</v>
      </c>
      <c r="D631" s="32" t="s">
        <v>241</v>
      </c>
      <c r="E631" s="44" t="s">
        <v>43</v>
      </c>
      <c r="F631" s="45">
        <v>3.6</v>
      </c>
      <c r="G631" s="45" t="s">
        <v>45</v>
      </c>
      <c r="H631" s="43">
        <f>VLOOKUP(D631,'Įkainiai '!$A$3:$B$10,2,FALSE)-G631</f>
        <v>28.270000000000003</v>
      </c>
      <c r="I631" s="43">
        <f>VLOOKUP(C631,'Įkainiai '!$E$3:$F$10,2,FALSE)-F631</f>
        <v>28.07</v>
      </c>
      <c r="J631" s="28">
        <f t="shared" si="18"/>
        <v>-0.20000000000000284</v>
      </c>
      <c r="K631" s="32" t="str">
        <f t="shared" si="19"/>
        <v>Rerate</v>
      </c>
      <c r="L631" s="32" t="str">
        <f>IFERROR(VLOOKUP(E631,'2 ataskaita'!$B$1:$E$64,3,FALSE),"-")</f>
        <v>CUSTOMER CARE</v>
      </c>
      <c r="M631" s="32">
        <f>IFERROR(VLOOKUP(E631,'2 ataskaita'!$B$1:$E$64,4,FALSE),"-")</f>
        <v>0</v>
      </c>
    </row>
    <row r="632" spans="1:13" x14ac:dyDescent="0.3">
      <c r="A632" s="54">
        <v>44036</v>
      </c>
      <c r="B632">
        <v>40434211</v>
      </c>
      <c r="C632" s="28" t="s">
        <v>241</v>
      </c>
      <c r="D632" s="28" t="s">
        <v>241</v>
      </c>
      <c r="E632" s="42" t="s">
        <v>6</v>
      </c>
      <c r="F632" s="50">
        <v>9.5</v>
      </c>
      <c r="G632" s="43">
        <v>9.5</v>
      </c>
      <c r="H632" s="43">
        <f>VLOOKUP(D632,'Įkainiai '!$A$3:$B$10,2,FALSE)-G632</f>
        <v>23.770000000000003</v>
      </c>
      <c r="I632" s="43">
        <f>VLOOKUP(C632,'Įkainiai '!$E$3:$F$10,2,FALSE)-F632</f>
        <v>22.17</v>
      </c>
      <c r="J632" s="28">
        <f t="shared" si="18"/>
        <v>-1.6000000000000014</v>
      </c>
      <c r="K632" s="28" t="str">
        <f t="shared" si="19"/>
        <v>Rerate</v>
      </c>
      <c r="L632" s="28" t="str">
        <f>IFERROR(VLOOKUP(E632,'2 ataskaita'!$B$1:$E$64,3,FALSE),"-")</f>
        <v>TELEMARKETING</v>
      </c>
      <c r="M632" s="28">
        <f>IFERROR(VLOOKUP(E632,'2 ataskaita'!$B$1:$E$64,4,FALSE),"-")</f>
        <v>0</v>
      </c>
    </row>
    <row r="633" spans="1:13" x14ac:dyDescent="0.3">
      <c r="A633" s="55">
        <v>44042</v>
      </c>
      <c r="B633">
        <v>41287574</v>
      </c>
      <c r="C633" s="32" t="s">
        <v>241</v>
      </c>
      <c r="D633" s="32" t="s">
        <v>241</v>
      </c>
      <c r="E633" s="44" t="s">
        <v>8</v>
      </c>
      <c r="F633" s="45">
        <v>12</v>
      </c>
      <c r="G633" s="45">
        <v>15.5</v>
      </c>
      <c r="H633" s="43">
        <f>VLOOKUP(D633,'Įkainiai '!$A$3:$B$10,2,FALSE)-G633</f>
        <v>17.770000000000003</v>
      </c>
      <c r="I633" s="43">
        <f>VLOOKUP(C633,'Įkainiai '!$E$3:$F$10,2,FALSE)-F633</f>
        <v>19.670000000000002</v>
      </c>
      <c r="J633" s="28">
        <f t="shared" si="18"/>
        <v>1.8999999999999986</v>
      </c>
      <c r="K633" s="32" t="str">
        <f t="shared" si="19"/>
        <v>Upsell</v>
      </c>
      <c r="L633" s="32" t="str">
        <f>IFERROR(VLOOKUP(E633,'2 ataskaita'!$B$1:$E$64,3,FALSE),"-")</f>
        <v>TELEMARKETING</v>
      </c>
      <c r="M633" s="32">
        <f>IFERROR(VLOOKUP(E633,'2 ataskaita'!$B$1:$E$64,4,FALSE),"-")</f>
        <v>0</v>
      </c>
    </row>
    <row r="634" spans="1:13" x14ac:dyDescent="0.3">
      <c r="A634" s="54">
        <v>44023.498611111114</v>
      </c>
      <c r="B634">
        <v>29936777</v>
      </c>
      <c r="C634" s="28" t="s">
        <v>243</v>
      </c>
      <c r="D634" s="28" t="s">
        <v>241</v>
      </c>
      <c r="E634" s="42" t="s">
        <v>6</v>
      </c>
      <c r="F634" s="43">
        <v>3.6</v>
      </c>
      <c r="G634" s="43" t="s">
        <v>9</v>
      </c>
      <c r="H634" s="43">
        <f>VLOOKUP(D634,'Įkainiai '!$A$3:$B$10,2,FALSE)-G634</f>
        <v>22.270000000000003</v>
      </c>
      <c r="I634" s="43">
        <f>VLOOKUP(C634,'Įkainiai '!$E$3:$F$10,2,FALSE)-F634</f>
        <v>12.07</v>
      </c>
      <c r="J634" s="28">
        <f t="shared" si="18"/>
        <v>-10.200000000000003</v>
      </c>
      <c r="K634" s="28" t="str">
        <f t="shared" si="19"/>
        <v>Rerate</v>
      </c>
      <c r="L634" s="28" t="str">
        <f>IFERROR(VLOOKUP(E634,'2 ataskaita'!$B$1:$E$64,3,FALSE),"-")</f>
        <v>TELEMARKETING</v>
      </c>
      <c r="M634" s="28">
        <f>IFERROR(VLOOKUP(E634,'2 ataskaita'!$B$1:$E$64,4,FALSE),"-")</f>
        <v>0</v>
      </c>
    </row>
    <row r="635" spans="1:13" x14ac:dyDescent="0.3">
      <c r="A635" s="55">
        <v>44036.604861111111</v>
      </c>
      <c r="B635">
        <v>40559333</v>
      </c>
      <c r="C635" s="32" t="s">
        <v>243</v>
      </c>
      <c r="D635" s="32" t="s">
        <v>241</v>
      </c>
      <c r="E635" s="44" t="s">
        <v>43</v>
      </c>
      <c r="F635" s="45">
        <v>3.6</v>
      </c>
      <c r="G635" s="45">
        <v>8.5</v>
      </c>
      <c r="H635" s="43">
        <f>VLOOKUP(D635,'Įkainiai '!$A$3:$B$10,2,FALSE)-G635</f>
        <v>24.770000000000003</v>
      </c>
      <c r="I635" s="43">
        <f>VLOOKUP(C635,'Įkainiai '!$E$3:$F$10,2,FALSE)-F635</f>
        <v>12.07</v>
      </c>
      <c r="J635" s="28">
        <f t="shared" si="18"/>
        <v>-12.700000000000003</v>
      </c>
      <c r="K635" s="32" t="str">
        <f t="shared" si="19"/>
        <v>Rerate</v>
      </c>
      <c r="L635" s="32" t="str">
        <f>IFERROR(VLOOKUP(E635,'2 ataskaita'!$B$1:$E$64,3,FALSE),"-")</f>
        <v>CUSTOMER CARE</v>
      </c>
      <c r="M635" s="32">
        <f>IFERROR(VLOOKUP(E635,'2 ataskaita'!$B$1:$E$64,4,FALSE),"-")</f>
        <v>0</v>
      </c>
    </row>
    <row r="636" spans="1:13" x14ac:dyDescent="0.3">
      <c r="A636" s="54">
        <v>44036.442361111112</v>
      </c>
      <c r="B636">
        <v>45593642</v>
      </c>
      <c r="C636" s="28" t="s">
        <v>241</v>
      </c>
      <c r="D636" s="28" t="s">
        <v>246</v>
      </c>
      <c r="E636" s="42" t="s">
        <v>43</v>
      </c>
      <c r="F636" s="43">
        <v>9.5</v>
      </c>
      <c r="G636" s="43">
        <v>11.5</v>
      </c>
      <c r="H636" s="43">
        <f>VLOOKUP(D636,'Įkainiai '!$A$3:$B$10,2,FALSE)-G636</f>
        <v>19.77</v>
      </c>
      <c r="I636" s="43">
        <f>VLOOKUP(C636,'Įkainiai '!$E$3:$F$10,2,FALSE)-F636</f>
        <v>22.17</v>
      </c>
      <c r="J636" s="28">
        <f t="shared" si="18"/>
        <v>2.4000000000000021</v>
      </c>
      <c r="K636" s="28" t="str">
        <f t="shared" si="19"/>
        <v>Upsell</v>
      </c>
      <c r="L636" s="28" t="str">
        <f>IFERROR(VLOOKUP(E636,'2 ataskaita'!$B$1:$E$64,3,FALSE),"-")</f>
        <v>CUSTOMER CARE</v>
      </c>
      <c r="M636" s="28">
        <f>IFERROR(VLOOKUP(E636,'2 ataskaita'!$B$1:$E$64,4,FALSE),"-")</f>
        <v>0</v>
      </c>
    </row>
    <row r="637" spans="1:13" x14ac:dyDescent="0.3">
      <c r="A637" s="55">
        <v>44034.503472222219</v>
      </c>
      <c r="B637">
        <v>45858628</v>
      </c>
      <c r="C637" s="32" t="s">
        <v>240</v>
      </c>
      <c r="D637" s="32" t="s">
        <v>242</v>
      </c>
      <c r="E637" s="44" t="s">
        <v>23</v>
      </c>
      <c r="F637" s="45">
        <v>12</v>
      </c>
      <c r="G637" s="45">
        <v>12.01</v>
      </c>
      <c r="H637" s="43">
        <f>VLOOKUP(D637,'Įkainiai '!$A$3:$B$10,2,FALSE)-G637</f>
        <v>9.26</v>
      </c>
      <c r="I637" s="43">
        <f>VLOOKUP(C637,'Įkainiai '!$E$3:$F$10,2,FALSE)-F637</f>
        <v>11.670000000000002</v>
      </c>
      <c r="J637" s="28">
        <f t="shared" si="18"/>
        <v>2.4100000000000019</v>
      </c>
      <c r="K637" s="32" t="str">
        <f t="shared" si="19"/>
        <v>Upsell</v>
      </c>
      <c r="L637" s="32" t="str">
        <f>IFERROR(VLOOKUP(E637,'2 ataskaita'!$B$1:$E$64,3,FALSE),"-")</f>
        <v>CUSTOMER CARE</v>
      </c>
      <c r="M637" s="32">
        <f>IFERROR(VLOOKUP(E637,'2 ataskaita'!$B$1:$E$64,4,FALSE),"-")</f>
        <v>0</v>
      </c>
    </row>
    <row r="638" spans="1:13" x14ac:dyDescent="0.3">
      <c r="A638" s="54">
        <v>44035.615277777775</v>
      </c>
      <c r="B638">
        <v>45609773</v>
      </c>
      <c r="C638" s="28" t="s">
        <v>244</v>
      </c>
      <c r="D638" s="28" t="s">
        <v>240</v>
      </c>
      <c r="E638" s="42" t="s">
        <v>6</v>
      </c>
      <c r="F638" s="43">
        <v>13.5</v>
      </c>
      <c r="G638" s="43">
        <v>11.5</v>
      </c>
      <c r="H638" s="43">
        <f>VLOOKUP(D638,'Įkainiai '!$A$3:$B$10,2,FALSE)-G638</f>
        <v>13.77</v>
      </c>
      <c r="I638" s="43">
        <f>VLOOKUP(C638,'Įkainiai '!$E$3:$F$10,2,FALSE)-F638</f>
        <v>14.170000000000002</v>
      </c>
      <c r="J638" s="28">
        <f t="shared" si="18"/>
        <v>0.40000000000000213</v>
      </c>
      <c r="K638" s="28" t="str">
        <f t="shared" si="19"/>
        <v>Upsell</v>
      </c>
      <c r="L638" s="28" t="str">
        <f>IFERROR(VLOOKUP(E638,'2 ataskaita'!$B$1:$E$64,3,FALSE),"-")</f>
        <v>TELEMARKETING</v>
      </c>
      <c r="M638" s="28">
        <f>IFERROR(VLOOKUP(E638,'2 ataskaita'!$B$1:$E$64,4,FALSE),"-")</f>
        <v>0</v>
      </c>
    </row>
    <row r="639" spans="1:13" x14ac:dyDescent="0.3">
      <c r="A639" s="55">
        <v>44024.727083333331</v>
      </c>
      <c r="B639">
        <v>20645278</v>
      </c>
      <c r="C639" s="32" t="s">
        <v>240</v>
      </c>
      <c r="D639" s="32" t="s">
        <v>243</v>
      </c>
      <c r="E639" s="44" t="s">
        <v>22</v>
      </c>
      <c r="F639" s="45">
        <v>10</v>
      </c>
      <c r="G639" s="45" t="s">
        <v>28</v>
      </c>
      <c r="H639" s="43">
        <f>VLOOKUP(D639,'Įkainiai '!$A$3:$B$10,2,FALSE)-G639</f>
        <v>10.27</v>
      </c>
      <c r="I639" s="43">
        <f>VLOOKUP(C639,'Įkainiai '!$E$3:$F$10,2,FALSE)-F639</f>
        <v>13.670000000000002</v>
      </c>
      <c r="J639" s="28">
        <f t="shared" si="18"/>
        <v>3.4000000000000021</v>
      </c>
      <c r="K639" s="32" t="str">
        <f t="shared" si="19"/>
        <v>Upsell</v>
      </c>
      <c r="L639" s="32" t="str">
        <f>IFERROR(VLOOKUP(E639,'2 ataskaita'!$B$1:$E$64,3,FALSE),"-")</f>
        <v>CUSTOMER CARE</v>
      </c>
      <c r="M639" s="32">
        <f>IFERROR(VLOOKUP(E639,'2 ataskaita'!$B$1:$E$64,4,FALSE),"-")</f>
        <v>0</v>
      </c>
    </row>
    <row r="640" spans="1:13" x14ac:dyDescent="0.3">
      <c r="A640" s="54">
        <v>44037.446527777778</v>
      </c>
      <c r="B640">
        <v>45789611</v>
      </c>
      <c r="C640" s="28" t="s">
        <v>240</v>
      </c>
      <c r="D640" s="28" t="s">
        <v>241</v>
      </c>
      <c r="E640" s="42" t="s">
        <v>48</v>
      </c>
      <c r="F640" s="43">
        <v>14.01</v>
      </c>
      <c r="G640" s="43" t="s">
        <v>5</v>
      </c>
      <c r="H640" s="43">
        <f>VLOOKUP(D640,'Įkainiai '!$A$3:$B$10,2,FALSE)-G640</f>
        <v>21.270000000000003</v>
      </c>
      <c r="I640" s="43">
        <f>VLOOKUP(C640,'Įkainiai '!$E$3:$F$10,2,FALSE)-F640</f>
        <v>9.6600000000000019</v>
      </c>
      <c r="J640" s="28">
        <f t="shared" si="18"/>
        <v>-11.610000000000001</v>
      </c>
      <c r="K640" s="28" t="str">
        <f t="shared" si="19"/>
        <v>Rerate</v>
      </c>
      <c r="L640" s="28" t="str">
        <f>IFERROR(VLOOKUP(E640,'2 ataskaita'!$B$1:$E$64,3,FALSE),"-")</f>
        <v>TELEMARKETING</v>
      </c>
      <c r="M640" s="28">
        <f>IFERROR(VLOOKUP(E640,'2 ataskaita'!$B$1:$E$64,4,FALSE),"-")</f>
        <v>0</v>
      </c>
    </row>
    <row r="641" spans="1:13" x14ac:dyDescent="0.3">
      <c r="A641" s="55">
        <v>44034.481249999997</v>
      </c>
      <c r="B641">
        <v>37082385</v>
      </c>
      <c r="C641" s="32" t="s">
        <v>245</v>
      </c>
      <c r="D641" s="32" t="s">
        <v>243</v>
      </c>
      <c r="E641" s="44" t="s">
        <v>237</v>
      </c>
      <c r="F641" s="45">
        <v>7</v>
      </c>
      <c r="G641" s="45">
        <v>0</v>
      </c>
      <c r="H641" s="43">
        <f>VLOOKUP(D641,'Įkainiai '!$A$3:$B$10,2,FALSE)-G641</f>
        <v>18.27</v>
      </c>
      <c r="I641" s="43">
        <f>VLOOKUP(C641,'Įkainiai '!$E$3:$F$10,2,FALSE)-F641</f>
        <v>4.67</v>
      </c>
      <c r="J641" s="28">
        <f t="shared" si="18"/>
        <v>-13.6</v>
      </c>
      <c r="K641" s="32" t="str">
        <f t="shared" si="19"/>
        <v>Rerate</v>
      </c>
      <c r="L641" s="32" t="str">
        <f>IFERROR(VLOOKUP(E641,'2 ataskaita'!$B$1:$E$64,3,FALSE),"-")</f>
        <v>OUTLET</v>
      </c>
      <c r="M641" s="32" t="str">
        <f>IFERROR(VLOOKUP(E641,'2 ataskaita'!$B$1:$E$64,4,FALSE),"-")</f>
        <v>Vakarų</v>
      </c>
    </row>
    <row r="642" spans="1:13" x14ac:dyDescent="0.3">
      <c r="A642" s="54">
        <v>44016.497916666667</v>
      </c>
      <c r="B642">
        <v>37006212</v>
      </c>
      <c r="C642" s="28" t="s">
        <v>245</v>
      </c>
      <c r="D642" s="28" t="s">
        <v>241</v>
      </c>
      <c r="E642" s="42" t="s">
        <v>14</v>
      </c>
      <c r="F642" s="43">
        <v>7</v>
      </c>
      <c r="G642" s="43">
        <v>15.5</v>
      </c>
      <c r="H642" s="43">
        <f>VLOOKUP(D642,'Įkainiai '!$A$3:$B$10,2,FALSE)-G642</f>
        <v>17.770000000000003</v>
      </c>
      <c r="I642" s="43">
        <f>VLOOKUP(C642,'Įkainiai '!$E$3:$F$10,2,FALSE)-F642</f>
        <v>4.67</v>
      </c>
      <c r="J642" s="28">
        <f t="shared" si="18"/>
        <v>-13.100000000000003</v>
      </c>
      <c r="K642" s="28" t="str">
        <f t="shared" si="19"/>
        <v>Rerate</v>
      </c>
      <c r="L642" s="28" t="str">
        <f>IFERROR(VLOOKUP(E642,'2 ataskaita'!$B$1:$E$64,3,FALSE),"-")</f>
        <v>CUSTOMER CARE</v>
      </c>
      <c r="M642" s="28">
        <f>IFERROR(VLOOKUP(E642,'2 ataskaita'!$B$1:$E$64,4,FALSE),"-")</f>
        <v>0</v>
      </c>
    </row>
    <row r="643" spans="1:13" x14ac:dyDescent="0.3">
      <c r="A643" s="55">
        <v>44032.59097222222</v>
      </c>
      <c r="B643">
        <v>36071562</v>
      </c>
      <c r="C643" s="32" t="s">
        <v>246</v>
      </c>
      <c r="D643" s="32" t="s">
        <v>243</v>
      </c>
      <c r="E643" s="44" t="s">
        <v>237</v>
      </c>
      <c r="F643" s="45">
        <v>12</v>
      </c>
      <c r="G643" s="45">
        <v>3.6</v>
      </c>
      <c r="H643" s="43">
        <f>VLOOKUP(D643,'Įkainiai '!$A$3:$B$10,2,FALSE)-G643</f>
        <v>14.67</v>
      </c>
      <c r="I643" s="43">
        <f>VLOOKUP(C643,'Įkainiai '!$E$3:$F$10,2,FALSE)-F643</f>
        <v>17.670000000000002</v>
      </c>
      <c r="J643" s="28">
        <f t="shared" ref="J643:J706" si="20">I643-H643</f>
        <v>3.0000000000000018</v>
      </c>
      <c r="K643" s="32" t="str">
        <f t="shared" ref="K643:K706" si="21">IF(J643&gt;0,"Upsell",IF(J643&lt;0,"Rerate","Kaina nepakito"))</f>
        <v>Upsell</v>
      </c>
      <c r="L643" s="32" t="str">
        <f>IFERROR(VLOOKUP(E643,'2 ataskaita'!$B$1:$E$64,3,FALSE),"-")</f>
        <v>OUTLET</v>
      </c>
      <c r="M643" s="32" t="str">
        <f>IFERROR(VLOOKUP(E643,'2 ataskaita'!$B$1:$E$64,4,FALSE),"-")</f>
        <v>Vakarų</v>
      </c>
    </row>
    <row r="644" spans="1:13" x14ac:dyDescent="0.3">
      <c r="A644" s="54">
        <v>44030.415972222225</v>
      </c>
      <c r="B644">
        <v>45415016</v>
      </c>
      <c r="C644" s="28" t="s">
        <v>246</v>
      </c>
      <c r="D644" s="28" t="s">
        <v>240</v>
      </c>
      <c r="E644" s="42" t="s">
        <v>218</v>
      </c>
      <c r="F644" s="43">
        <v>12</v>
      </c>
      <c r="G644" s="43">
        <v>11.5</v>
      </c>
      <c r="H644" s="43">
        <f>VLOOKUP(D644,'Įkainiai '!$A$3:$B$10,2,FALSE)-G644</f>
        <v>13.77</v>
      </c>
      <c r="I644" s="43">
        <f>VLOOKUP(C644,'Įkainiai '!$E$3:$F$10,2,FALSE)-F644</f>
        <v>17.670000000000002</v>
      </c>
      <c r="J644" s="28">
        <f t="shared" si="20"/>
        <v>3.9000000000000021</v>
      </c>
      <c r="K644" s="28" t="str">
        <f t="shared" si="21"/>
        <v>Upsell</v>
      </c>
      <c r="L644" s="28" t="str">
        <f>IFERROR(VLOOKUP(E644,'2 ataskaita'!$B$1:$E$64,3,FALSE),"-")</f>
        <v>OUTLET</v>
      </c>
      <c r="M644" s="28" t="str">
        <f>IFERROR(VLOOKUP(E644,'2 ataskaita'!$B$1:$E$64,4,FALSE),"-")</f>
        <v>Pietų</v>
      </c>
    </row>
    <row r="645" spans="1:13" x14ac:dyDescent="0.3">
      <c r="A645" s="55">
        <v>44034.488194444442</v>
      </c>
      <c r="B645">
        <v>26504878</v>
      </c>
      <c r="C645" s="32" t="s">
        <v>240</v>
      </c>
      <c r="D645" s="32" t="s">
        <v>242</v>
      </c>
      <c r="E645" s="44" t="s">
        <v>23</v>
      </c>
      <c r="F645" s="45">
        <v>12</v>
      </c>
      <c r="G645" s="45">
        <v>9.5</v>
      </c>
      <c r="H645" s="43">
        <f>VLOOKUP(D645,'Įkainiai '!$A$3:$B$10,2,FALSE)-G645</f>
        <v>11.77</v>
      </c>
      <c r="I645" s="43">
        <f>VLOOKUP(C645,'Įkainiai '!$E$3:$F$10,2,FALSE)-F645</f>
        <v>11.670000000000002</v>
      </c>
      <c r="J645" s="28">
        <f t="shared" si="20"/>
        <v>-9.9999999999997868E-2</v>
      </c>
      <c r="K645" s="32" t="str">
        <f t="shared" si="21"/>
        <v>Rerate</v>
      </c>
      <c r="L645" s="32" t="str">
        <f>IFERROR(VLOOKUP(E645,'2 ataskaita'!$B$1:$E$64,3,FALSE),"-")</f>
        <v>CUSTOMER CARE</v>
      </c>
      <c r="M645" s="32">
        <f>IFERROR(VLOOKUP(E645,'2 ataskaita'!$B$1:$E$64,4,FALSE),"-")</f>
        <v>0</v>
      </c>
    </row>
    <row r="646" spans="1:13" x14ac:dyDescent="0.3">
      <c r="A646" s="54">
        <v>44018.498611111114</v>
      </c>
      <c r="B646">
        <v>26504878</v>
      </c>
      <c r="C646" s="28" t="s">
        <v>242</v>
      </c>
      <c r="D646" s="28" t="s">
        <v>243</v>
      </c>
      <c r="E646" s="42" t="s">
        <v>199</v>
      </c>
      <c r="F646" s="43">
        <v>9.5</v>
      </c>
      <c r="G646" s="43">
        <v>8.5</v>
      </c>
      <c r="H646" s="43">
        <f>VLOOKUP(D646,'Įkainiai '!$A$3:$B$10,2,FALSE)-G646</f>
        <v>9.77</v>
      </c>
      <c r="I646" s="43">
        <f>VLOOKUP(C646,'Įkainiai '!$E$3:$F$10,2,FALSE)-F646</f>
        <v>10.170000000000002</v>
      </c>
      <c r="J646" s="28">
        <f t="shared" si="20"/>
        <v>0.40000000000000213</v>
      </c>
      <c r="K646" s="28" t="str">
        <f t="shared" si="21"/>
        <v>Upsell</v>
      </c>
      <c r="L646" s="28" t="str">
        <f>IFERROR(VLOOKUP(E646,'2 ataskaita'!$B$1:$E$64,3,FALSE),"-")</f>
        <v>OUTLET</v>
      </c>
      <c r="M646" s="28" t="str">
        <f>IFERROR(VLOOKUP(E646,'2 ataskaita'!$B$1:$E$64,4,FALSE),"-")</f>
        <v>Kaunas</v>
      </c>
    </row>
    <row r="647" spans="1:13" x14ac:dyDescent="0.3">
      <c r="A647" s="55">
        <v>44017.458333333336</v>
      </c>
      <c r="B647">
        <v>11005408</v>
      </c>
      <c r="C647" s="32" t="s">
        <v>242</v>
      </c>
      <c r="D647" s="32" t="s">
        <v>246</v>
      </c>
      <c r="E647" s="44" t="s">
        <v>22</v>
      </c>
      <c r="F647" s="45">
        <v>11.51</v>
      </c>
      <c r="G647" s="45">
        <v>12.5</v>
      </c>
      <c r="H647" s="43">
        <f>VLOOKUP(D647,'Įkainiai '!$A$3:$B$10,2,FALSE)-G647</f>
        <v>18.77</v>
      </c>
      <c r="I647" s="43">
        <f>VLOOKUP(C647,'Įkainiai '!$E$3:$F$10,2,FALSE)-F647</f>
        <v>8.1600000000000019</v>
      </c>
      <c r="J647" s="28">
        <f t="shared" si="20"/>
        <v>-10.609999999999998</v>
      </c>
      <c r="K647" s="32" t="str">
        <f t="shared" si="21"/>
        <v>Rerate</v>
      </c>
      <c r="L647" s="32" t="str">
        <f>IFERROR(VLOOKUP(E647,'2 ataskaita'!$B$1:$E$64,3,FALSE),"-")</f>
        <v>CUSTOMER CARE</v>
      </c>
      <c r="M647" s="32">
        <f>IFERROR(VLOOKUP(E647,'2 ataskaita'!$B$1:$E$64,4,FALSE),"-")</f>
        <v>0</v>
      </c>
    </row>
    <row r="648" spans="1:13" x14ac:dyDescent="0.3">
      <c r="A648" s="54">
        <v>44042</v>
      </c>
      <c r="B648">
        <v>45628145</v>
      </c>
      <c r="C648" s="28" t="s">
        <v>240</v>
      </c>
      <c r="D648" s="28" t="s">
        <v>240</v>
      </c>
      <c r="E648" s="42" t="s">
        <v>232</v>
      </c>
      <c r="F648" s="43">
        <v>10</v>
      </c>
      <c r="G648" s="43" t="s">
        <v>88</v>
      </c>
      <c r="H648" s="43">
        <f>VLOOKUP(D648,'Įkainiai '!$A$3:$B$10,2,FALSE)-G648</f>
        <v>24.27</v>
      </c>
      <c r="I648" s="43">
        <f>VLOOKUP(C648,'Įkainiai '!$E$3:$F$10,2,FALSE)-F648</f>
        <v>13.670000000000002</v>
      </c>
      <c r="J648" s="28">
        <f t="shared" si="20"/>
        <v>-10.599999999999998</v>
      </c>
      <c r="K648" s="28" t="str">
        <f t="shared" si="21"/>
        <v>Rerate</v>
      </c>
      <c r="L648" s="28" t="str">
        <f>IFERROR(VLOOKUP(E648,'2 ataskaita'!$B$1:$E$64,3,FALSE),"-")</f>
        <v>OUTLET</v>
      </c>
      <c r="M648" s="28" t="str">
        <f>IFERROR(VLOOKUP(E648,'2 ataskaita'!$B$1:$E$64,4,FALSE),"-")</f>
        <v>Vakarų</v>
      </c>
    </row>
    <row r="649" spans="1:13" x14ac:dyDescent="0.3">
      <c r="A649" s="55">
        <v>44042</v>
      </c>
      <c r="B649">
        <v>35589636</v>
      </c>
      <c r="C649" s="32" t="s">
        <v>242</v>
      </c>
      <c r="D649" s="32" t="s">
        <v>242</v>
      </c>
      <c r="E649" s="44" t="s">
        <v>211</v>
      </c>
      <c r="F649" s="45">
        <v>10.5</v>
      </c>
      <c r="G649" s="45" t="s">
        <v>45</v>
      </c>
      <c r="H649" s="43">
        <f>VLOOKUP(D649,'Įkainiai '!$A$3:$B$10,2,FALSE)-G649</f>
        <v>16.27</v>
      </c>
      <c r="I649" s="43">
        <f>VLOOKUP(C649,'Įkainiai '!$E$3:$F$10,2,FALSE)-F649</f>
        <v>9.1700000000000017</v>
      </c>
      <c r="J649" s="28">
        <f t="shared" si="20"/>
        <v>-7.0999999999999979</v>
      </c>
      <c r="K649" s="32" t="str">
        <f t="shared" si="21"/>
        <v>Rerate</v>
      </c>
      <c r="L649" s="32" t="str">
        <f>IFERROR(VLOOKUP(E649,'2 ataskaita'!$B$1:$E$64,3,FALSE),"-")</f>
        <v>OUTLET</v>
      </c>
      <c r="M649" s="32" t="str">
        <f>IFERROR(VLOOKUP(E649,'2 ataskaita'!$B$1:$E$64,4,FALSE),"-")</f>
        <v>Kaunas</v>
      </c>
    </row>
    <row r="650" spans="1:13" x14ac:dyDescent="0.3">
      <c r="A650" s="54">
        <v>44042</v>
      </c>
      <c r="B650">
        <v>12819928</v>
      </c>
      <c r="C650" s="28" t="s">
        <v>244</v>
      </c>
      <c r="D650" s="28" t="s">
        <v>244</v>
      </c>
      <c r="E650" s="42" t="s">
        <v>8</v>
      </c>
      <c r="F650" s="43">
        <v>13.5</v>
      </c>
      <c r="G650" s="43">
        <v>11.5</v>
      </c>
      <c r="H650" s="43">
        <f>VLOOKUP(D650,'Įkainiai '!$A$3:$B$10,2,FALSE)-G650</f>
        <v>19.77</v>
      </c>
      <c r="I650" s="43">
        <f>VLOOKUP(C650,'Įkainiai '!$E$3:$F$10,2,FALSE)-F650</f>
        <v>14.170000000000002</v>
      </c>
      <c r="J650" s="28">
        <f t="shared" si="20"/>
        <v>-5.5999999999999979</v>
      </c>
      <c r="K650" s="28" t="str">
        <f t="shared" si="21"/>
        <v>Rerate</v>
      </c>
      <c r="L650" s="28" t="str">
        <f>IFERROR(VLOOKUP(E650,'2 ataskaita'!$B$1:$E$64,3,FALSE),"-")</f>
        <v>TELEMARKETING</v>
      </c>
      <c r="M650" s="28">
        <f>IFERROR(VLOOKUP(E650,'2 ataskaita'!$B$1:$E$64,4,FALSE),"-")</f>
        <v>0</v>
      </c>
    </row>
    <row r="651" spans="1:13" x14ac:dyDescent="0.3">
      <c r="A651" s="55">
        <v>44042</v>
      </c>
      <c r="B651">
        <v>13267570</v>
      </c>
      <c r="C651" s="32" t="s">
        <v>245</v>
      </c>
      <c r="D651" s="32" t="s">
        <v>245</v>
      </c>
      <c r="E651" s="44" t="s">
        <v>210</v>
      </c>
      <c r="F651" s="45">
        <v>8.5</v>
      </c>
      <c r="G651" s="45">
        <v>0</v>
      </c>
      <c r="H651" s="43">
        <f>VLOOKUP(D651,'Įkainiai '!$A$3:$B$10,2,FALSE)-G651</f>
        <v>14.27</v>
      </c>
      <c r="I651" s="43">
        <f>VLOOKUP(C651,'Įkainiai '!$E$3:$F$10,2,FALSE)-F651</f>
        <v>3.17</v>
      </c>
      <c r="J651" s="28">
        <f t="shared" si="20"/>
        <v>-11.1</v>
      </c>
      <c r="K651" s="32" t="str">
        <f t="shared" si="21"/>
        <v>Rerate</v>
      </c>
      <c r="L651" s="32" t="str">
        <f>IFERROR(VLOOKUP(E651,'2 ataskaita'!$B$1:$E$64,3,FALSE),"-")</f>
        <v>OUTLET</v>
      </c>
      <c r="M651" s="32" t="str">
        <f>IFERROR(VLOOKUP(E651,'2 ataskaita'!$B$1:$E$64,4,FALSE),"-")</f>
        <v>Pietų</v>
      </c>
    </row>
    <row r="652" spans="1:13" x14ac:dyDescent="0.3">
      <c r="A652" s="54">
        <v>44033.651388888888</v>
      </c>
      <c r="B652">
        <v>19497225</v>
      </c>
      <c r="C652" s="28" t="s">
        <v>245</v>
      </c>
      <c r="D652" s="28" t="s">
        <v>244</v>
      </c>
      <c r="E652" s="42" t="s">
        <v>22</v>
      </c>
      <c r="F652" s="43">
        <v>3.6</v>
      </c>
      <c r="G652" s="43" t="s">
        <v>33</v>
      </c>
      <c r="H652" s="43">
        <f>VLOOKUP(D652,'Įkainiai '!$A$3:$B$10,2,FALSE)-G652</f>
        <v>17.27</v>
      </c>
      <c r="I652" s="43">
        <f>VLOOKUP(C652,'Įkainiai '!$E$3:$F$10,2,FALSE)-F652</f>
        <v>8.07</v>
      </c>
      <c r="J652" s="28">
        <f t="shared" si="20"/>
        <v>-9.1999999999999993</v>
      </c>
      <c r="K652" s="28" t="str">
        <f t="shared" si="21"/>
        <v>Rerate</v>
      </c>
      <c r="L652" s="28" t="str">
        <f>IFERROR(VLOOKUP(E652,'2 ataskaita'!$B$1:$E$64,3,FALSE),"-")</f>
        <v>CUSTOMER CARE</v>
      </c>
      <c r="M652" s="28">
        <f>IFERROR(VLOOKUP(E652,'2 ataskaita'!$B$1:$E$64,4,FALSE),"-")</f>
        <v>0</v>
      </c>
    </row>
    <row r="653" spans="1:13" x14ac:dyDescent="0.3">
      <c r="A653" s="55">
        <v>44017.522916666669</v>
      </c>
      <c r="B653">
        <v>10008358</v>
      </c>
      <c r="C653" s="32" t="s">
        <v>243</v>
      </c>
      <c r="D653" s="32" t="s">
        <v>242</v>
      </c>
      <c r="E653" s="44" t="s">
        <v>35</v>
      </c>
      <c r="F653" s="45">
        <v>7.6</v>
      </c>
      <c r="G653" s="45" t="s">
        <v>9</v>
      </c>
      <c r="H653" s="43">
        <f>VLOOKUP(D653,'Įkainiai '!$A$3:$B$10,2,FALSE)-G653</f>
        <v>10.27</v>
      </c>
      <c r="I653" s="43">
        <f>VLOOKUP(C653,'Įkainiai '!$E$3:$F$10,2,FALSE)-F653</f>
        <v>8.07</v>
      </c>
      <c r="J653" s="28">
        <f t="shared" si="20"/>
        <v>-2.1999999999999993</v>
      </c>
      <c r="K653" s="32" t="str">
        <f t="shared" si="21"/>
        <v>Rerate</v>
      </c>
      <c r="L653" s="32" t="str">
        <f>IFERROR(VLOOKUP(E653,'2 ataskaita'!$B$1:$E$64,3,FALSE),"-")</f>
        <v>CUSTOMER CARE</v>
      </c>
      <c r="M653" s="32">
        <f>IFERROR(VLOOKUP(E653,'2 ataskaita'!$B$1:$E$64,4,FALSE),"-")</f>
        <v>0</v>
      </c>
    </row>
    <row r="654" spans="1:13" x14ac:dyDescent="0.3">
      <c r="A654" s="54">
        <v>44014.613888888889</v>
      </c>
      <c r="B654">
        <v>39582390</v>
      </c>
      <c r="C654" s="28" t="s">
        <v>243</v>
      </c>
      <c r="D654" s="28" t="s">
        <v>244</v>
      </c>
      <c r="E654" s="42" t="s">
        <v>43</v>
      </c>
      <c r="F654" s="43">
        <v>8.51</v>
      </c>
      <c r="G654" s="43" t="s">
        <v>5</v>
      </c>
      <c r="H654" s="43">
        <f>VLOOKUP(D654,'Įkainiai '!$A$3:$B$10,2,FALSE)-G654</f>
        <v>19.27</v>
      </c>
      <c r="I654" s="43">
        <f>VLOOKUP(C654,'Įkainiai '!$E$3:$F$10,2,FALSE)-F654</f>
        <v>7.16</v>
      </c>
      <c r="J654" s="28">
        <f t="shared" si="20"/>
        <v>-12.11</v>
      </c>
      <c r="K654" s="28" t="str">
        <f t="shared" si="21"/>
        <v>Rerate</v>
      </c>
      <c r="L654" s="28" t="str">
        <f>IFERROR(VLOOKUP(E654,'2 ataskaita'!$B$1:$E$64,3,FALSE),"-")</f>
        <v>CUSTOMER CARE</v>
      </c>
      <c r="M654" s="28">
        <f>IFERROR(VLOOKUP(E654,'2 ataskaita'!$B$1:$E$64,4,FALSE),"-")</f>
        <v>0</v>
      </c>
    </row>
    <row r="655" spans="1:13" x14ac:dyDescent="0.3">
      <c r="A655" s="55">
        <v>44029.405555555553</v>
      </c>
      <c r="B655">
        <v>24841588</v>
      </c>
      <c r="C655" s="32" t="s">
        <v>243</v>
      </c>
      <c r="D655" s="32" t="s">
        <v>245</v>
      </c>
      <c r="E655" s="44" t="s">
        <v>199</v>
      </c>
      <c r="F655" s="45">
        <v>7.5</v>
      </c>
      <c r="G655" s="45" t="s">
        <v>45</v>
      </c>
      <c r="H655" s="43">
        <f>VLOOKUP(D655,'Įkainiai '!$A$3:$B$10,2,FALSE)-G655</f>
        <v>9.27</v>
      </c>
      <c r="I655" s="43">
        <f>VLOOKUP(C655,'Įkainiai '!$E$3:$F$10,2,FALSE)-F655</f>
        <v>8.17</v>
      </c>
      <c r="J655" s="28">
        <f t="shared" si="20"/>
        <v>-1.0999999999999996</v>
      </c>
      <c r="K655" s="32" t="str">
        <f t="shared" si="21"/>
        <v>Rerate</v>
      </c>
      <c r="L655" s="32" t="str">
        <f>IFERROR(VLOOKUP(E655,'2 ataskaita'!$B$1:$E$64,3,FALSE),"-")</f>
        <v>OUTLET</v>
      </c>
      <c r="M655" s="32" t="str">
        <f>IFERROR(VLOOKUP(E655,'2 ataskaita'!$B$1:$E$64,4,FALSE),"-")</f>
        <v>Kaunas</v>
      </c>
    </row>
    <row r="656" spans="1:13" x14ac:dyDescent="0.3">
      <c r="A656" s="54">
        <v>44020</v>
      </c>
      <c r="B656">
        <v>34648903</v>
      </c>
      <c r="C656" s="28" t="s">
        <v>241</v>
      </c>
      <c r="D656" s="28" t="s">
        <v>241</v>
      </c>
      <c r="E656" s="42" t="s">
        <v>14</v>
      </c>
      <c r="F656" s="43">
        <v>16.5</v>
      </c>
      <c r="G656" s="43">
        <v>3.6</v>
      </c>
      <c r="H656" s="43">
        <f>VLOOKUP(D656,'Įkainiai '!$A$3:$B$10,2,FALSE)-G656</f>
        <v>29.67</v>
      </c>
      <c r="I656" s="43">
        <f>VLOOKUP(C656,'Įkainiai '!$E$3:$F$10,2,FALSE)-F656</f>
        <v>15.170000000000002</v>
      </c>
      <c r="J656" s="28">
        <f t="shared" si="20"/>
        <v>-14.5</v>
      </c>
      <c r="K656" s="28" t="str">
        <f t="shared" si="21"/>
        <v>Rerate</v>
      </c>
      <c r="L656" s="28" t="str">
        <f>IFERROR(VLOOKUP(E656,'2 ataskaita'!$B$1:$E$64,3,FALSE),"-")</f>
        <v>CUSTOMER CARE</v>
      </c>
      <c r="M656" s="28">
        <f>IFERROR(VLOOKUP(E656,'2 ataskaita'!$B$1:$E$64,4,FALSE),"-")</f>
        <v>0</v>
      </c>
    </row>
    <row r="657" spans="1:13" x14ac:dyDescent="0.3">
      <c r="A657" s="55">
        <v>44025.581250000003</v>
      </c>
      <c r="B657">
        <v>4648973</v>
      </c>
      <c r="C657" s="32" t="s">
        <v>243</v>
      </c>
      <c r="D657" s="32" t="s">
        <v>244</v>
      </c>
      <c r="E657" s="44" t="s">
        <v>230</v>
      </c>
      <c r="F657" s="45">
        <v>6.5</v>
      </c>
      <c r="G657" s="45">
        <v>6.5</v>
      </c>
      <c r="H657" s="43">
        <f>VLOOKUP(D657,'Įkainiai '!$A$3:$B$10,2,FALSE)-G657</f>
        <v>24.77</v>
      </c>
      <c r="I657" s="43">
        <f>VLOOKUP(C657,'Įkainiai '!$E$3:$F$10,2,FALSE)-F657</f>
        <v>9.17</v>
      </c>
      <c r="J657" s="28">
        <f t="shared" si="20"/>
        <v>-15.6</v>
      </c>
      <c r="K657" s="32" t="str">
        <f t="shared" si="21"/>
        <v>Rerate</v>
      </c>
      <c r="L657" s="32" t="str">
        <f>IFERROR(VLOOKUP(E657,'2 ataskaita'!$B$1:$E$64,3,FALSE),"-")</f>
        <v>OUTLET</v>
      </c>
      <c r="M657" s="32" t="str">
        <f>IFERROR(VLOOKUP(E657,'2 ataskaita'!$B$1:$E$64,4,FALSE),"-")</f>
        <v>Pietų</v>
      </c>
    </row>
    <row r="658" spans="1:13" x14ac:dyDescent="0.3">
      <c r="A658" s="54">
        <v>44042</v>
      </c>
      <c r="B658">
        <v>43103806</v>
      </c>
      <c r="C658" s="28" t="s">
        <v>242</v>
      </c>
      <c r="D658" s="28" t="s">
        <v>242</v>
      </c>
      <c r="E658" s="42" t="s">
        <v>195</v>
      </c>
      <c r="F658" s="43">
        <v>10.5</v>
      </c>
      <c r="G658" s="43">
        <v>6.5</v>
      </c>
      <c r="H658" s="43">
        <f>VLOOKUP(D658,'Įkainiai '!$A$3:$B$10,2,FALSE)-G658</f>
        <v>14.77</v>
      </c>
      <c r="I658" s="43">
        <f>VLOOKUP(C658,'Įkainiai '!$E$3:$F$10,2,FALSE)-F658</f>
        <v>9.1700000000000017</v>
      </c>
      <c r="J658" s="28">
        <f t="shared" si="20"/>
        <v>-5.5999999999999979</v>
      </c>
      <c r="K658" s="28" t="str">
        <f t="shared" si="21"/>
        <v>Rerate</v>
      </c>
      <c r="L658" s="28" t="str">
        <f>IFERROR(VLOOKUP(E658,'2 ataskaita'!$B$1:$E$64,3,FALSE),"-")</f>
        <v>OUTLET</v>
      </c>
      <c r="M658" s="28" t="str">
        <f>IFERROR(VLOOKUP(E658,'2 ataskaita'!$B$1:$E$64,4,FALSE),"-")</f>
        <v>Vakarų</v>
      </c>
    </row>
    <row r="659" spans="1:13" x14ac:dyDescent="0.3">
      <c r="A659" s="55">
        <v>44017.586111111108</v>
      </c>
      <c r="B659">
        <v>45706918</v>
      </c>
      <c r="C659" s="32" t="s">
        <v>240</v>
      </c>
      <c r="D659" s="32" t="s">
        <v>243</v>
      </c>
      <c r="E659" s="44" t="s">
        <v>200</v>
      </c>
      <c r="F659" s="45">
        <v>11</v>
      </c>
      <c r="G659" s="45">
        <v>7.5</v>
      </c>
      <c r="H659" s="43">
        <f>VLOOKUP(D659,'Įkainiai '!$A$3:$B$10,2,FALSE)-G659</f>
        <v>10.77</v>
      </c>
      <c r="I659" s="43">
        <f>VLOOKUP(C659,'Įkainiai '!$E$3:$F$10,2,FALSE)-F659</f>
        <v>12.670000000000002</v>
      </c>
      <c r="J659" s="28">
        <f t="shared" si="20"/>
        <v>1.9000000000000021</v>
      </c>
      <c r="K659" s="32" t="str">
        <f t="shared" si="21"/>
        <v>Upsell</v>
      </c>
      <c r="L659" s="32" t="str">
        <f>IFERROR(VLOOKUP(E659,'2 ataskaita'!$B$1:$E$64,3,FALSE),"-")</f>
        <v>OUTLET</v>
      </c>
      <c r="M659" s="32" t="str">
        <f>IFERROR(VLOOKUP(E659,'2 ataskaita'!$B$1:$E$64,4,FALSE),"-")</f>
        <v>Šiaurės</v>
      </c>
    </row>
    <row r="660" spans="1:13" x14ac:dyDescent="0.3">
      <c r="A660" s="54">
        <v>44042</v>
      </c>
      <c r="B660">
        <v>16731335</v>
      </c>
      <c r="C660" s="28" t="s">
        <v>244</v>
      </c>
      <c r="D660" s="28" t="s">
        <v>244</v>
      </c>
      <c r="E660" s="42" t="s">
        <v>6</v>
      </c>
      <c r="F660" s="43">
        <v>12.5</v>
      </c>
      <c r="G660" s="43" t="s">
        <v>28</v>
      </c>
      <c r="H660" s="43">
        <f>VLOOKUP(D660,'Įkainiai '!$A$3:$B$10,2,FALSE)-G660</f>
        <v>23.27</v>
      </c>
      <c r="I660" s="43">
        <f>VLOOKUP(C660,'Įkainiai '!$E$3:$F$10,2,FALSE)-F660</f>
        <v>15.170000000000002</v>
      </c>
      <c r="J660" s="28">
        <f t="shared" si="20"/>
        <v>-8.0999999999999979</v>
      </c>
      <c r="K660" s="28" t="str">
        <f t="shared" si="21"/>
        <v>Rerate</v>
      </c>
      <c r="L660" s="28" t="str">
        <f>IFERROR(VLOOKUP(E660,'2 ataskaita'!$B$1:$E$64,3,FALSE),"-")</f>
        <v>TELEMARKETING</v>
      </c>
      <c r="M660" s="28">
        <f>IFERROR(VLOOKUP(E660,'2 ataskaita'!$B$1:$E$64,4,FALSE),"-")</f>
        <v>0</v>
      </c>
    </row>
    <row r="661" spans="1:13" x14ac:dyDescent="0.3">
      <c r="A661" s="55">
        <v>44038.527777777781</v>
      </c>
      <c r="B661">
        <v>19566194</v>
      </c>
      <c r="C661" s="32" t="s">
        <v>245</v>
      </c>
      <c r="D661" s="32" t="s">
        <v>243</v>
      </c>
      <c r="E661" s="44" t="s">
        <v>22</v>
      </c>
      <c r="F661" s="45">
        <v>8.5</v>
      </c>
      <c r="G661" s="45">
        <v>7.6</v>
      </c>
      <c r="H661" s="43">
        <f>VLOOKUP(D661,'Įkainiai '!$A$3:$B$10,2,FALSE)-G661</f>
        <v>10.67</v>
      </c>
      <c r="I661" s="43">
        <f>VLOOKUP(C661,'Įkainiai '!$E$3:$F$10,2,FALSE)-F661</f>
        <v>3.17</v>
      </c>
      <c r="J661" s="28">
        <f t="shared" si="20"/>
        <v>-7.5</v>
      </c>
      <c r="K661" s="32" t="str">
        <f t="shared" si="21"/>
        <v>Rerate</v>
      </c>
      <c r="L661" s="32" t="str">
        <f>IFERROR(VLOOKUP(E661,'2 ataskaita'!$B$1:$E$64,3,FALSE),"-")</f>
        <v>CUSTOMER CARE</v>
      </c>
      <c r="M661" s="32">
        <f>IFERROR(VLOOKUP(E661,'2 ataskaita'!$B$1:$E$64,4,FALSE),"-")</f>
        <v>0</v>
      </c>
    </row>
    <row r="662" spans="1:13" x14ac:dyDescent="0.3">
      <c r="A662" s="54">
        <v>44042</v>
      </c>
      <c r="B662">
        <v>26367130</v>
      </c>
      <c r="C662" s="28" t="s">
        <v>244</v>
      </c>
      <c r="D662" s="28" t="s">
        <v>244</v>
      </c>
      <c r="E662" s="42" t="s">
        <v>8</v>
      </c>
      <c r="F662" s="43">
        <v>12.5</v>
      </c>
      <c r="G662" s="43" t="s">
        <v>27</v>
      </c>
      <c r="H662" s="43">
        <f>VLOOKUP(D662,'Įkainiai '!$A$3:$B$10,2,FALSE)-G662</f>
        <v>22.27</v>
      </c>
      <c r="I662" s="43">
        <f>VLOOKUP(C662,'Įkainiai '!$E$3:$F$10,2,FALSE)-F662</f>
        <v>15.170000000000002</v>
      </c>
      <c r="J662" s="28">
        <f t="shared" si="20"/>
        <v>-7.0999999999999979</v>
      </c>
      <c r="K662" s="28" t="str">
        <f t="shared" si="21"/>
        <v>Rerate</v>
      </c>
      <c r="L662" s="28" t="str">
        <f>IFERROR(VLOOKUP(E662,'2 ataskaita'!$B$1:$E$64,3,FALSE),"-")</f>
        <v>TELEMARKETING</v>
      </c>
      <c r="M662" s="28">
        <f>IFERROR(VLOOKUP(E662,'2 ataskaita'!$B$1:$E$64,4,FALSE),"-")</f>
        <v>0</v>
      </c>
    </row>
    <row r="663" spans="1:13" x14ac:dyDescent="0.3">
      <c r="A663" s="55">
        <v>44042</v>
      </c>
      <c r="B663">
        <v>45616261</v>
      </c>
      <c r="C663" s="32" t="s">
        <v>244</v>
      </c>
      <c r="D663" s="32" t="s">
        <v>244</v>
      </c>
      <c r="E663" s="44" t="s">
        <v>6</v>
      </c>
      <c r="F663" s="45">
        <v>12.5</v>
      </c>
      <c r="G663" s="45" t="s">
        <v>5</v>
      </c>
      <c r="H663" s="43">
        <f>VLOOKUP(D663,'Įkainiai '!$A$3:$B$10,2,FALSE)-G663</f>
        <v>19.27</v>
      </c>
      <c r="I663" s="43">
        <f>VLOOKUP(C663,'Įkainiai '!$E$3:$F$10,2,FALSE)-F663</f>
        <v>15.170000000000002</v>
      </c>
      <c r="J663" s="28">
        <f t="shared" si="20"/>
        <v>-4.0999999999999979</v>
      </c>
      <c r="K663" s="32" t="str">
        <f t="shared" si="21"/>
        <v>Rerate</v>
      </c>
      <c r="L663" s="32" t="str">
        <f>IFERROR(VLOOKUP(E663,'2 ataskaita'!$B$1:$E$64,3,FALSE),"-")</f>
        <v>TELEMARKETING</v>
      </c>
      <c r="M663" s="32">
        <f>IFERROR(VLOOKUP(E663,'2 ataskaita'!$B$1:$E$64,4,FALSE),"-")</f>
        <v>0</v>
      </c>
    </row>
    <row r="664" spans="1:13" x14ac:dyDescent="0.3">
      <c r="A664" s="54">
        <v>44018.507638888892</v>
      </c>
      <c r="B664">
        <v>42554375</v>
      </c>
      <c r="C664" s="28" t="s">
        <v>244</v>
      </c>
      <c r="D664" s="28" t="s">
        <v>240</v>
      </c>
      <c r="E664" s="42" t="s">
        <v>35</v>
      </c>
      <c r="F664" s="43">
        <v>12.5</v>
      </c>
      <c r="G664" s="43">
        <v>11.5</v>
      </c>
      <c r="H664" s="43">
        <f>VLOOKUP(D664,'Įkainiai '!$A$3:$B$10,2,FALSE)-G664</f>
        <v>13.77</v>
      </c>
      <c r="I664" s="43">
        <f>VLOOKUP(C664,'Įkainiai '!$E$3:$F$10,2,FALSE)-F664</f>
        <v>15.170000000000002</v>
      </c>
      <c r="J664" s="28">
        <f t="shared" si="20"/>
        <v>1.4000000000000021</v>
      </c>
      <c r="K664" s="28" t="str">
        <f t="shared" si="21"/>
        <v>Upsell</v>
      </c>
      <c r="L664" s="28" t="str">
        <f>IFERROR(VLOOKUP(E664,'2 ataskaita'!$B$1:$E$64,3,FALSE),"-")</f>
        <v>CUSTOMER CARE</v>
      </c>
      <c r="M664" s="28">
        <f>IFERROR(VLOOKUP(E664,'2 ataskaita'!$B$1:$E$64,4,FALSE),"-")</f>
        <v>0</v>
      </c>
    </row>
    <row r="665" spans="1:13" x14ac:dyDescent="0.3">
      <c r="A665" s="55">
        <v>44033.734027777777</v>
      </c>
      <c r="B665">
        <v>45195867</v>
      </c>
      <c r="C665" s="32" t="s">
        <v>244</v>
      </c>
      <c r="D665" s="32" t="s">
        <v>242</v>
      </c>
      <c r="E665" s="44" t="s">
        <v>218</v>
      </c>
      <c r="F665" s="45">
        <v>13.5</v>
      </c>
      <c r="G665" s="45" t="s">
        <v>9</v>
      </c>
      <c r="H665" s="43">
        <f>VLOOKUP(D665,'Įkainiai '!$A$3:$B$10,2,FALSE)-G665</f>
        <v>10.27</v>
      </c>
      <c r="I665" s="43">
        <f>VLOOKUP(C665,'Įkainiai '!$E$3:$F$10,2,FALSE)-F665</f>
        <v>14.170000000000002</v>
      </c>
      <c r="J665" s="28">
        <f t="shared" si="20"/>
        <v>3.9000000000000021</v>
      </c>
      <c r="K665" s="32" t="str">
        <f t="shared" si="21"/>
        <v>Upsell</v>
      </c>
      <c r="L665" s="32" t="str">
        <f>IFERROR(VLOOKUP(E665,'2 ataskaita'!$B$1:$E$64,3,FALSE),"-")</f>
        <v>OUTLET</v>
      </c>
      <c r="M665" s="32" t="str">
        <f>IFERROR(VLOOKUP(E665,'2 ataskaita'!$B$1:$E$64,4,FALSE),"-")</f>
        <v>Pietų</v>
      </c>
    </row>
    <row r="666" spans="1:13" x14ac:dyDescent="0.3">
      <c r="A666" s="54">
        <v>44036.503472222219</v>
      </c>
      <c r="B666">
        <v>16174153</v>
      </c>
      <c r="C666" s="28" t="s">
        <v>245</v>
      </c>
      <c r="D666" s="28" t="s">
        <v>241</v>
      </c>
      <c r="E666" s="42" t="s">
        <v>223</v>
      </c>
      <c r="F666" s="43">
        <v>5.51</v>
      </c>
      <c r="G666" s="43">
        <v>9.5</v>
      </c>
      <c r="H666" s="43">
        <f>VLOOKUP(D666,'Įkainiai '!$A$3:$B$10,2,FALSE)-G666</f>
        <v>23.770000000000003</v>
      </c>
      <c r="I666" s="43">
        <f>VLOOKUP(C666,'Įkainiai '!$E$3:$F$10,2,FALSE)-F666</f>
        <v>6.16</v>
      </c>
      <c r="J666" s="28">
        <f t="shared" si="20"/>
        <v>-17.610000000000003</v>
      </c>
      <c r="K666" s="28" t="str">
        <f t="shared" si="21"/>
        <v>Rerate</v>
      </c>
      <c r="L666" s="28" t="str">
        <f>IFERROR(VLOOKUP(E666,'2 ataskaita'!$B$1:$E$64,3,FALSE),"-")</f>
        <v>OUTLET</v>
      </c>
      <c r="M666" s="28" t="str">
        <f>IFERROR(VLOOKUP(E666,'2 ataskaita'!$B$1:$E$64,4,FALSE),"-")</f>
        <v>Kaunas</v>
      </c>
    </row>
    <row r="667" spans="1:13" x14ac:dyDescent="0.3">
      <c r="A667" s="55">
        <v>44042</v>
      </c>
      <c r="B667">
        <v>36993068</v>
      </c>
      <c r="C667" s="32" t="s">
        <v>241</v>
      </c>
      <c r="D667" s="32" t="s">
        <v>241</v>
      </c>
      <c r="E667" s="44" t="s">
        <v>8</v>
      </c>
      <c r="F667" s="45">
        <v>11</v>
      </c>
      <c r="G667" s="45" t="s">
        <v>33</v>
      </c>
      <c r="H667" s="43">
        <f>VLOOKUP(D667,'Įkainiai '!$A$3:$B$10,2,FALSE)-G667</f>
        <v>19.270000000000003</v>
      </c>
      <c r="I667" s="43">
        <f>VLOOKUP(C667,'Įkainiai '!$E$3:$F$10,2,FALSE)-F667</f>
        <v>20.67</v>
      </c>
      <c r="J667" s="28">
        <f t="shared" si="20"/>
        <v>1.3999999999999986</v>
      </c>
      <c r="K667" s="32" t="str">
        <f t="shared" si="21"/>
        <v>Upsell</v>
      </c>
      <c r="L667" s="32" t="str">
        <f>IFERROR(VLOOKUP(E667,'2 ataskaita'!$B$1:$E$64,3,FALSE),"-")</f>
        <v>TELEMARKETING</v>
      </c>
      <c r="M667" s="32">
        <f>IFERROR(VLOOKUP(E667,'2 ataskaita'!$B$1:$E$64,4,FALSE),"-")</f>
        <v>0</v>
      </c>
    </row>
    <row r="668" spans="1:13" x14ac:dyDescent="0.3">
      <c r="A668" s="54">
        <v>44042</v>
      </c>
      <c r="B668">
        <v>38273114</v>
      </c>
      <c r="C668" s="28" t="s">
        <v>244</v>
      </c>
      <c r="D668" s="28" t="s">
        <v>244</v>
      </c>
      <c r="E668" s="42" t="s">
        <v>192</v>
      </c>
      <c r="F668" s="43">
        <v>12.5</v>
      </c>
      <c r="G668" s="43" t="s">
        <v>57</v>
      </c>
      <c r="H668" s="43">
        <f>VLOOKUP(D668,'Įkainiai '!$A$3:$B$10,2,FALSE)-G668</f>
        <v>21.27</v>
      </c>
      <c r="I668" s="43">
        <f>VLOOKUP(C668,'Įkainiai '!$E$3:$F$10,2,FALSE)-F668</f>
        <v>15.170000000000002</v>
      </c>
      <c r="J668" s="28">
        <f t="shared" si="20"/>
        <v>-6.0999999999999979</v>
      </c>
      <c r="K668" s="28" t="str">
        <f t="shared" si="21"/>
        <v>Rerate</v>
      </c>
      <c r="L668" s="28" t="str">
        <f>IFERROR(VLOOKUP(E668,'2 ataskaita'!$B$1:$E$64,3,FALSE),"-")</f>
        <v>OUTLET</v>
      </c>
      <c r="M668" s="28" t="str">
        <f>IFERROR(VLOOKUP(E668,'2 ataskaita'!$B$1:$E$64,4,FALSE),"-")</f>
        <v>Vakarų</v>
      </c>
    </row>
    <row r="669" spans="1:13" x14ac:dyDescent="0.3">
      <c r="A669" s="55">
        <v>44024.760416666664</v>
      </c>
      <c r="B669">
        <v>42271895</v>
      </c>
      <c r="C669" s="32" t="s">
        <v>240</v>
      </c>
      <c r="D669" s="32" t="s">
        <v>243</v>
      </c>
      <c r="E669" s="44" t="s">
        <v>205</v>
      </c>
      <c r="F669" s="45">
        <v>11</v>
      </c>
      <c r="G669" s="45" t="s">
        <v>27</v>
      </c>
      <c r="H669" s="43">
        <f>VLOOKUP(D669,'Įkainiai '!$A$3:$B$10,2,FALSE)-G669</f>
        <v>9.27</v>
      </c>
      <c r="I669" s="43">
        <f>VLOOKUP(C669,'Įkainiai '!$E$3:$F$10,2,FALSE)-F669</f>
        <v>12.670000000000002</v>
      </c>
      <c r="J669" s="28">
        <f t="shared" si="20"/>
        <v>3.4000000000000021</v>
      </c>
      <c r="K669" s="32" t="str">
        <f t="shared" si="21"/>
        <v>Upsell</v>
      </c>
      <c r="L669" s="32" t="str">
        <f>IFERROR(VLOOKUP(E669,'2 ataskaita'!$B$1:$E$64,3,FALSE),"-")</f>
        <v>OUTLET</v>
      </c>
      <c r="M669" s="32" t="str">
        <f>IFERROR(VLOOKUP(E669,'2 ataskaita'!$B$1:$E$64,4,FALSE),"-")</f>
        <v>Šiaurės</v>
      </c>
    </row>
    <row r="670" spans="1:13" x14ac:dyDescent="0.3">
      <c r="A670" s="54">
        <v>44042</v>
      </c>
      <c r="B670">
        <v>42867561</v>
      </c>
      <c r="C670" s="28" t="s">
        <v>244</v>
      </c>
      <c r="D670" s="28" t="s">
        <v>244</v>
      </c>
      <c r="E670" s="42" t="s">
        <v>205</v>
      </c>
      <c r="F670" s="43">
        <v>12.5</v>
      </c>
      <c r="G670" s="43" t="s">
        <v>5</v>
      </c>
      <c r="H670" s="43">
        <f>VLOOKUP(D670,'Įkainiai '!$A$3:$B$10,2,FALSE)-G670</f>
        <v>19.27</v>
      </c>
      <c r="I670" s="43">
        <f>VLOOKUP(C670,'Įkainiai '!$E$3:$F$10,2,FALSE)-F670</f>
        <v>15.170000000000002</v>
      </c>
      <c r="J670" s="28">
        <f t="shared" si="20"/>
        <v>-4.0999999999999979</v>
      </c>
      <c r="K670" s="28" t="str">
        <f t="shared" si="21"/>
        <v>Rerate</v>
      </c>
      <c r="L670" s="28" t="str">
        <f>IFERROR(VLOOKUP(E670,'2 ataskaita'!$B$1:$E$64,3,FALSE),"-")</f>
        <v>OUTLET</v>
      </c>
      <c r="M670" s="28" t="str">
        <f>IFERROR(VLOOKUP(E670,'2 ataskaita'!$B$1:$E$64,4,FALSE),"-")</f>
        <v>Šiaurės</v>
      </c>
    </row>
    <row r="671" spans="1:13" x14ac:dyDescent="0.3">
      <c r="A671" s="55">
        <v>44042</v>
      </c>
      <c r="B671">
        <v>9868458</v>
      </c>
      <c r="C671" s="32" t="s">
        <v>243</v>
      </c>
      <c r="D671" s="32" t="s">
        <v>243</v>
      </c>
      <c r="E671" s="44" t="s">
        <v>237</v>
      </c>
      <c r="F671" s="45">
        <v>7.6</v>
      </c>
      <c r="G671" s="45">
        <v>0</v>
      </c>
      <c r="H671" s="43">
        <f>VLOOKUP(D671,'Įkainiai '!$A$3:$B$10,2,FALSE)-G671</f>
        <v>18.27</v>
      </c>
      <c r="I671" s="43">
        <f>VLOOKUP(C671,'Įkainiai '!$E$3:$F$10,2,FALSE)-F671</f>
        <v>8.07</v>
      </c>
      <c r="J671" s="28">
        <f t="shared" si="20"/>
        <v>-10.199999999999999</v>
      </c>
      <c r="K671" s="32" t="str">
        <f t="shared" si="21"/>
        <v>Rerate</v>
      </c>
      <c r="L671" s="32" t="str">
        <f>IFERROR(VLOOKUP(E671,'2 ataskaita'!$B$1:$E$64,3,FALSE),"-")</f>
        <v>OUTLET</v>
      </c>
      <c r="M671" s="32" t="str">
        <f>IFERROR(VLOOKUP(E671,'2 ataskaita'!$B$1:$E$64,4,FALSE),"-")</f>
        <v>Vakarų</v>
      </c>
    </row>
    <row r="672" spans="1:13" x14ac:dyDescent="0.3">
      <c r="A672" s="54">
        <v>44042</v>
      </c>
      <c r="B672">
        <v>12318581</v>
      </c>
      <c r="C672" s="28" t="s">
        <v>246</v>
      </c>
      <c r="D672" s="28" t="s">
        <v>246</v>
      </c>
      <c r="E672" s="42" t="s">
        <v>236</v>
      </c>
      <c r="F672" s="43">
        <v>13</v>
      </c>
      <c r="G672" s="43" t="s">
        <v>5</v>
      </c>
      <c r="H672" s="43">
        <f>VLOOKUP(D672,'Įkainiai '!$A$3:$B$10,2,FALSE)-G672</f>
        <v>19.27</v>
      </c>
      <c r="I672" s="43">
        <f>VLOOKUP(C672,'Įkainiai '!$E$3:$F$10,2,FALSE)-F672</f>
        <v>16.670000000000002</v>
      </c>
      <c r="J672" s="28">
        <f t="shared" si="20"/>
        <v>-2.5999999999999979</v>
      </c>
      <c r="K672" s="28" t="str">
        <f t="shared" si="21"/>
        <v>Rerate</v>
      </c>
      <c r="L672" s="28" t="str">
        <f>IFERROR(VLOOKUP(E672,'2 ataskaita'!$B$1:$E$64,3,FALSE),"-")</f>
        <v>OUTLET</v>
      </c>
      <c r="M672" s="28" t="str">
        <f>IFERROR(VLOOKUP(E672,'2 ataskaita'!$B$1:$E$64,4,FALSE),"-")</f>
        <v>Vakarų</v>
      </c>
    </row>
    <row r="673" spans="1:13" x14ac:dyDescent="0.3">
      <c r="A673" s="55">
        <v>44037.488194444442</v>
      </c>
      <c r="B673">
        <v>20606815</v>
      </c>
      <c r="C673" s="32" t="s">
        <v>240</v>
      </c>
      <c r="D673" s="32" t="s">
        <v>243</v>
      </c>
      <c r="E673" s="44" t="s">
        <v>225</v>
      </c>
      <c r="F673" s="45">
        <v>12</v>
      </c>
      <c r="G673" s="45">
        <v>7.6</v>
      </c>
      <c r="H673" s="43">
        <f>VLOOKUP(D673,'Įkainiai '!$A$3:$B$10,2,FALSE)-G673</f>
        <v>10.67</v>
      </c>
      <c r="I673" s="43">
        <f>VLOOKUP(C673,'Įkainiai '!$E$3:$F$10,2,FALSE)-F673</f>
        <v>11.670000000000002</v>
      </c>
      <c r="J673" s="28">
        <f t="shared" si="20"/>
        <v>1.0000000000000018</v>
      </c>
      <c r="K673" s="32" t="str">
        <f t="shared" si="21"/>
        <v>Upsell</v>
      </c>
      <c r="L673" s="32" t="str">
        <f>IFERROR(VLOOKUP(E673,'2 ataskaita'!$B$1:$E$64,3,FALSE),"-")</f>
        <v>OUTLET</v>
      </c>
      <c r="M673" s="32" t="str">
        <f>IFERROR(VLOOKUP(E673,'2 ataskaita'!$B$1:$E$64,4,FALSE),"-")</f>
        <v>Kaunas</v>
      </c>
    </row>
    <row r="674" spans="1:13" x14ac:dyDescent="0.3">
      <c r="A674" s="54">
        <v>44042</v>
      </c>
      <c r="B674">
        <v>43056134</v>
      </c>
      <c r="C674" s="28" t="s">
        <v>240</v>
      </c>
      <c r="D674" s="28" t="s">
        <v>240</v>
      </c>
      <c r="E674" s="42" t="s">
        <v>217</v>
      </c>
      <c r="F674" s="43">
        <v>11</v>
      </c>
      <c r="G674" s="43" t="s">
        <v>57</v>
      </c>
      <c r="H674" s="43">
        <f>VLOOKUP(D674,'Įkainiai '!$A$3:$B$10,2,FALSE)-G674</f>
        <v>15.27</v>
      </c>
      <c r="I674" s="43">
        <f>VLOOKUP(C674,'Įkainiai '!$E$3:$F$10,2,FALSE)-F674</f>
        <v>12.670000000000002</v>
      </c>
      <c r="J674" s="28">
        <f t="shared" si="20"/>
        <v>-2.5999999999999979</v>
      </c>
      <c r="K674" s="28" t="str">
        <f t="shared" si="21"/>
        <v>Rerate</v>
      </c>
      <c r="L674" s="28" t="str">
        <f>IFERROR(VLOOKUP(E674,'2 ataskaita'!$B$1:$E$64,3,FALSE),"-")</f>
        <v>OUTLET</v>
      </c>
      <c r="M674" s="28" t="str">
        <f>IFERROR(VLOOKUP(E674,'2 ataskaita'!$B$1:$E$64,4,FALSE),"-")</f>
        <v>Kaunas</v>
      </c>
    </row>
    <row r="675" spans="1:13" x14ac:dyDescent="0.3">
      <c r="A675" s="55">
        <v>44042</v>
      </c>
      <c r="B675">
        <v>45209974</v>
      </c>
      <c r="C675" s="32" t="s">
        <v>246</v>
      </c>
      <c r="D675" s="32" t="s">
        <v>246</v>
      </c>
      <c r="E675" s="44" t="s">
        <v>14</v>
      </c>
      <c r="F675" s="45">
        <v>13</v>
      </c>
      <c r="G675" s="45" t="s">
        <v>5</v>
      </c>
      <c r="H675" s="43">
        <f>VLOOKUP(D675,'Įkainiai '!$A$3:$B$10,2,FALSE)-G675</f>
        <v>19.27</v>
      </c>
      <c r="I675" s="43">
        <f>VLOOKUP(C675,'Įkainiai '!$E$3:$F$10,2,FALSE)-F675</f>
        <v>16.670000000000002</v>
      </c>
      <c r="J675" s="28">
        <f t="shared" si="20"/>
        <v>-2.5999999999999979</v>
      </c>
      <c r="K675" s="32" t="str">
        <f t="shared" si="21"/>
        <v>Rerate</v>
      </c>
      <c r="L675" s="32" t="str">
        <f>IFERROR(VLOOKUP(E675,'2 ataskaita'!$B$1:$E$64,3,FALSE),"-")</f>
        <v>CUSTOMER CARE</v>
      </c>
      <c r="M675" s="32">
        <f>IFERROR(VLOOKUP(E675,'2 ataskaita'!$B$1:$E$64,4,FALSE),"-")</f>
        <v>0</v>
      </c>
    </row>
    <row r="676" spans="1:13" x14ac:dyDescent="0.3">
      <c r="A676" s="54">
        <v>44042</v>
      </c>
      <c r="B676">
        <v>45529087</v>
      </c>
      <c r="C676" s="28" t="s">
        <v>240</v>
      </c>
      <c r="D676" s="28" t="s">
        <v>240</v>
      </c>
      <c r="E676" s="42" t="s">
        <v>6</v>
      </c>
      <c r="F676" s="43">
        <v>11</v>
      </c>
      <c r="G676" s="43" t="s">
        <v>7</v>
      </c>
      <c r="H676" s="43">
        <f>VLOOKUP(D676,'Įkainiai '!$A$3:$B$10,2,FALSE)-G676</f>
        <v>12.27</v>
      </c>
      <c r="I676" s="43">
        <f>VLOOKUP(C676,'Įkainiai '!$E$3:$F$10,2,FALSE)-F676</f>
        <v>12.670000000000002</v>
      </c>
      <c r="J676" s="28">
        <f t="shared" si="20"/>
        <v>0.40000000000000213</v>
      </c>
      <c r="K676" s="28" t="str">
        <f t="shared" si="21"/>
        <v>Upsell</v>
      </c>
      <c r="L676" s="28" t="str">
        <f>IFERROR(VLOOKUP(E676,'2 ataskaita'!$B$1:$E$64,3,FALSE),"-")</f>
        <v>TELEMARKETING</v>
      </c>
      <c r="M676" s="28">
        <f>IFERROR(VLOOKUP(E676,'2 ataskaita'!$B$1:$E$64,4,FALSE),"-")</f>
        <v>0</v>
      </c>
    </row>
    <row r="677" spans="1:13" x14ac:dyDescent="0.3">
      <c r="A677" s="55">
        <v>44015.587500000001</v>
      </c>
      <c r="B677">
        <v>4692444</v>
      </c>
      <c r="C677" s="32" t="s">
        <v>245</v>
      </c>
      <c r="D677" s="32" t="s">
        <v>242</v>
      </c>
      <c r="E677" s="44" t="s">
        <v>8</v>
      </c>
      <c r="F677" s="45">
        <v>7.01</v>
      </c>
      <c r="G677" s="45">
        <v>10.5</v>
      </c>
      <c r="H677" s="43">
        <f>VLOOKUP(D677,'Įkainiai '!$A$3:$B$10,2,FALSE)-G677</f>
        <v>10.77</v>
      </c>
      <c r="I677" s="43">
        <f>VLOOKUP(C677,'Įkainiai '!$E$3:$F$10,2,FALSE)-F677</f>
        <v>4.66</v>
      </c>
      <c r="J677" s="28">
        <f t="shared" si="20"/>
        <v>-6.1099999999999994</v>
      </c>
      <c r="K677" s="32" t="str">
        <f t="shared" si="21"/>
        <v>Rerate</v>
      </c>
      <c r="L677" s="32" t="str">
        <f>IFERROR(VLOOKUP(E677,'2 ataskaita'!$B$1:$E$64,3,FALSE),"-")</f>
        <v>TELEMARKETING</v>
      </c>
      <c r="M677" s="32">
        <f>IFERROR(VLOOKUP(E677,'2 ataskaita'!$B$1:$E$64,4,FALSE),"-")</f>
        <v>0</v>
      </c>
    </row>
    <row r="678" spans="1:13" x14ac:dyDescent="0.3">
      <c r="A678" s="54">
        <v>44042</v>
      </c>
      <c r="B678">
        <v>44667856</v>
      </c>
      <c r="C678" s="28" t="s">
        <v>241</v>
      </c>
      <c r="D678" s="28" t="s">
        <v>241</v>
      </c>
      <c r="E678" s="42" t="s">
        <v>35</v>
      </c>
      <c r="F678" s="43">
        <v>11</v>
      </c>
      <c r="G678" s="43">
        <v>13.5</v>
      </c>
      <c r="H678" s="43">
        <f>VLOOKUP(D678,'Įkainiai '!$A$3:$B$10,2,FALSE)-G678</f>
        <v>19.770000000000003</v>
      </c>
      <c r="I678" s="43">
        <f>VLOOKUP(C678,'Įkainiai '!$E$3:$F$10,2,FALSE)-F678</f>
        <v>20.67</v>
      </c>
      <c r="J678" s="28">
        <f t="shared" si="20"/>
        <v>0.89999999999999858</v>
      </c>
      <c r="K678" s="28" t="str">
        <f t="shared" si="21"/>
        <v>Upsell</v>
      </c>
      <c r="L678" s="28" t="str">
        <f>IFERROR(VLOOKUP(E678,'2 ataskaita'!$B$1:$E$64,3,FALSE),"-")</f>
        <v>CUSTOMER CARE</v>
      </c>
      <c r="M678" s="28">
        <f>IFERROR(VLOOKUP(E678,'2 ataskaita'!$B$1:$E$64,4,FALSE),"-")</f>
        <v>0</v>
      </c>
    </row>
    <row r="679" spans="1:13" x14ac:dyDescent="0.3">
      <c r="A679" s="55">
        <v>44013.711805555555</v>
      </c>
      <c r="B679">
        <v>18945033</v>
      </c>
      <c r="C679" s="32" t="s">
        <v>246</v>
      </c>
      <c r="D679" s="32" t="s">
        <v>244</v>
      </c>
      <c r="E679" s="44" t="s">
        <v>23</v>
      </c>
      <c r="F679" s="45">
        <v>12.5</v>
      </c>
      <c r="G679" s="45" t="s">
        <v>5</v>
      </c>
      <c r="H679" s="43">
        <f>VLOOKUP(D679,'Įkainiai '!$A$3:$B$10,2,FALSE)-G679</f>
        <v>19.27</v>
      </c>
      <c r="I679" s="43">
        <f>VLOOKUP(C679,'Įkainiai '!$E$3:$F$10,2,FALSE)-F679</f>
        <v>17.170000000000002</v>
      </c>
      <c r="J679" s="28">
        <f t="shared" si="20"/>
        <v>-2.0999999999999979</v>
      </c>
      <c r="K679" s="32" t="str">
        <f t="shared" si="21"/>
        <v>Rerate</v>
      </c>
      <c r="L679" s="32" t="str">
        <f>IFERROR(VLOOKUP(E679,'2 ataskaita'!$B$1:$E$64,3,FALSE),"-")</f>
        <v>CUSTOMER CARE</v>
      </c>
      <c r="M679" s="32">
        <f>IFERROR(VLOOKUP(E679,'2 ataskaita'!$B$1:$E$64,4,FALSE),"-")</f>
        <v>0</v>
      </c>
    </row>
    <row r="680" spans="1:13" x14ac:dyDescent="0.3">
      <c r="A680" s="54">
        <v>44029.475694444445</v>
      </c>
      <c r="B680">
        <v>45727379</v>
      </c>
      <c r="C680" s="28" t="s">
        <v>240</v>
      </c>
      <c r="D680" s="28" t="s">
        <v>243</v>
      </c>
      <c r="E680" s="42" t="s">
        <v>230</v>
      </c>
      <c r="F680" s="43">
        <v>12</v>
      </c>
      <c r="G680" s="43">
        <v>9.5</v>
      </c>
      <c r="H680" s="43">
        <f>VLOOKUP(D680,'Įkainiai '!$A$3:$B$10,2,FALSE)-G680</f>
        <v>8.77</v>
      </c>
      <c r="I680" s="43">
        <f>VLOOKUP(C680,'Įkainiai '!$E$3:$F$10,2,FALSE)-F680</f>
        <v>11.670000000000002</v>
      </c>
      <c r="J680" s="28">
        <f t="shared" si="20"/>
        <v>2.9000000000000021</v>
      </c>
      <c r="K680" s="28" t="str">
        <f t="shared" si="21"/>
        <v>Upsell</v>
      </c>
      <c r="L680" s="28" t="str">
        <f>IFERROR(VLOOKUP(E680,'2 ataskaita'!$B$1:$E$64,3,FALSE),"-")</f>
        <v>OUTLET</v>
      </c>
      <c r="M680" s="28" t="str">
        <f>IFERROR(VLOOKUP(E680,'2 ataskaita'!$B$1:$E$64,4,FALSE),"-")</f>
        <v>Pietų</v>
      </c>
    </row>
    <row r="681" spans="1:13" x14ac:dyDescent="0.3">
      <c r="A681" s="55">
        <v>44042</v>
      </c>
      <c r="B681">
        <v>45616796</v>
      </c>
      <c r="C681" s="32" t="s">
        <v>242</v>
      </c>
      <c r="D681" s="32" t="s">
        <v>242</v>
      </c>
      <c r="E681" s="44" t="s">
        <v>6</v>
      </c>
      <c r="F681" s="45">
        <v>10.5</v>
      </c>
      <c r="G681" s="45" t="s">
        <v>18</v>
      </c>
      <c r="H681" s="43">
        <f>VLOOKUP(D681,'Įkainiai '!$A$3:$B$10,2,FALSE)-G681</f>
        <v>15.27</v>
      </c>
      <c r="I681" s="43">
        <f>VLOOKUP(C681,'Įkainiai '!$E$3:$F$10,2,FALSE)-F681</f>
        <v>9.1700000000000017</v>
      </c>
      <c r="J681" s="28">
        <f t="shared" si="20"/>
        <v>-6.0999999999999979</v>
      </c>
      <c r="K681" s="32" t="str">
        <f t="shared" si="21"/>
        <v>Rerate</v>
      </c>
      <c r="L681" s="32" t="str">
        <f>IFERROR(VLOOKUP(E681,'2 ataskaita'!$B$1:$E$64,3,FALSE),"-")</f>
        <v>TELEMARKETING</v>
      </c>
      <c r="M681" s="32">
        <f>IFERROR(VLOOKUP(E681,'2 ataskaita'!$B$1:$E$64,4,FALSE),"-")</f>
        <v>0</v>
      </c>
    </row>
    <row r="682" spans="1:13" x14ac:dyDescent="0.3">
      <c r="A682" s="54">
        <v>44032.390277777777</v>
      </c>
      <c r="B682">
        <v>45906604</v>
      </c>
      <c r="C682" s="28" t="s">
        <v>240</v>
      </c>
      <c r="D682" s="28" t="s">
        <v>243</v>
      </c>
      <c r="E682" s="42" t="s">
        <v>14</v>
      </c>
      <c r="F682" s="43">
        <v>12</v>
      </c>
      <c r="G682" s="43">
        <v>9.5</v>
      </c>
      <c r="H682" s="43">
        <f>VLOOKUP(D682,'Įkainiai '!$A$3:$B$10,2,FALSE)-G682</f>
        <v>8.77</v>
      </c>
      <c r="I682" s="43">
        <f>VLOOKUP(C682,'Įkainiai '!$E$3:$F$10,2,FALSE)-F682</f>
        <v>11.670000000000002</v>
      </c>
      <c r="J682" s="28">
        <f t="shared" si="20"/>
        <v>2.9000000000000021</v>
      </c>
      <c r="K682" s="28" t="str">
        <f t="shared" si="21"/>
        <v>Upsell</v>
      </c>
      <c r="L682" s="28" t="str">
        <f>IFERROR(VLOOKUP(E682,'2 ataskaita'!$B$1:$E$64,3,FALSE),"-")</f>
        <v>CUSTOMER CARE</v>
      </c>
      <c r="M682" s="28">
        <f>IFERROR(VLOOKUP(E682,'2 ataskaita'!$B$1:$E$64,4,FALSE),"-")</f>
        <v>0</v>
      </c>
    </row>
    <row r="683" spans="1:13" x14ac:dyDescent="0.3">
      <c r="A683" s="55">
        <v>44043</v>
      </c>
      <c r="B683">
        <v>19769523</v>
      </c>
      <c r="C683" s="32" t="s">
        <v>245</v>
      </c>
      <c r="D683" s="32" t="s">
        <v>241</v>
      </c>
      <c r="E683" s="44" t="s">
        <v>14</v>
      </c>
      <c r="F683" s="45">
        <v>7</v>
      </c>
      <c r="G683" s="45" t="s">
        <v>9</v>
      </c>
      <c r="H683" s="43">
        <f>VLOOKUP(D683,'Įkainiai '!$A$3:$B$10,2,FALSE)-G683</f>
        <v>22.270000000000003</v>
      </c>
      <c r="I683" s="43">
        <f>VLOOKUP(C683,'Įkainiai '!$E$3:$F$10,2,FALSE)-F683</f>
        <v>4.67</v>
      </c>
      <c r="J683" s="28">
        <f t="shared" si="20"/>
        <v>-17.600000000000001</v>
      </c>
      <c r="K683" s="32" t="str">
        <f t="shared" si="21"/>
        <v>Rerate</v>
      </c>
      <c r="L683" s="32" t="str">
        <f>IFERROR(VLOOKUP(E683,'2 ataskaita'!$B$1:$E$64,3,FALSE),"-")</f>
        <v>CUSTOMER CARE</v>
      </c>
      <c r="M683" s="32">
        <f>IFERROR(VLOOKUP(E683,'2 ataskaita'!$B$1:$E$64,4,FALSE),"-")</f>
        <v>0</v>
      </c>
    </row>
    <row r="684" spans="1:13" x14ac:dyDescent="0.3">
      <c r="A684" s="54">
        <v>44014.513888888891</v>
      </c>
      <c r="B684">
        <v>45791945</v>
      </c>
      <c r="C684" s="28" t="s">
        <v>244</v>
      </c>
      <c r="D684" s="28" t="s">
        <v>240</v>
      </c>
      <c r="E684" s="42" t="s">
        <v>23</v>
      </c>
      <c r="F684" s="43">
        <v>13</v>
      </c>
      <c r="G684" s="43" t="s">
        <v>9</v>
      </c>
      <c r="H684" s="43">
        <f>VLOOKUP(D684,'Įkainiai '!$A$3:$B$10,2,FALSE)-G684</f>
        <v>14.27</v>
      </c>
      <c r="I684" s="43">
        <f>VLOOKUP(C684,'Įkainiai '!$E$3:$F$10,2,FALSE)-F684</f>
        <v>14.670000000000002</v>
      </c>
      <c r="J684" s="28">
        <f t="shared" si="20"/>
        <v>0.40000000000000213</v>
      </c>
      <c r="K684" s="28" t="str">
        <f t="shared" si="21"/>
        <v>Upsell</v>
      </c>
      <c r="L684" s="28" t="str">
        <f>IFERROR(VLOOKUP(E684,'2 ataskaita'!$B$1:$E$64,3,FALSE),"-")</f>
        <v>CUSTOMER CARE</v>
      </c>
      <c r="M684" s="28">
        <f>IFERROR(VLOOKUP(E684,'2 ataskaita'!$B$1:$E$64,4,FALSE),"-")</f>
        <v>0</v>
      </c>
    </row>
    <row r="685" spans="1:13" x14ac:dyDescent="0.3">
      <c r="A685" s="55">
        <v>44042</v>
      </c>
      <c r="B685">
        <v>43047176</v>
      </c>
      <c r="C685" s="32" t="s">
        <v>244</v>
      </c>
      <c r="D685" s="32" t="s">
        <v>244</v>
      </c>
      <c r="E685" s="44" t="s">
        <v>196</v>
      </c>
      <c r="F685" s="45">
        <v>12.5</v>
      </c>
      <c r="G685" s="45" t="s">
        <v>5</v>
      </c>
      <c r="H685" s="43">
        <f>VLOOKUP(D685,'Įkainiai '!$A$3:$B$10,2,FALSE)-G685</f>
        <v>19.27</v>
      </c>
      <c r="I685" s="43">
        <f>VLOOKUP(C685,'Įkainiai '!$E$3:$F$10,2,FALSE)-F685</f>
        <v>15.170000000000002</v>
      </c>
      <c r="J685" s="28">
        <f t="shared" si="20"/>
        <v>-4.0999999999999979</v>
      </c>
      <c r="K685" s="32" t="str">
        <f t="shared" si="21"/>
        <v>Rerate</v>
      </c>
      <c r="L685" s="32" t="str">
        <f>IFERROR(VLOOKUP(E685,'2 ataskaita'!$B$1:$E$64,3,FALSE),"-")</f>
        <v>OUTLET</v>
      </c>
      <c r="M685" s="32" t="str">
        <f>IFERROR(VLOOKUP(E685,'2 ataskaita'!$B$1:$E$64,4,FALSE),"-")</f>
        <v>Kaunas</v>
      </c>
    </row>
    <row r="686" spans="1:13" x14ac:dyDescent="0.3">
      <c r="A686" s="54">
        <v>44021</v>
      </c>
      <c r="B686">
        <v>41079207</v>
      </c>
      <c r="C686" s="28" t="s">
        <v>241</v>
      </c>
      <c r="D686" s="28" t="s">
        <v>241</v>
      </c>
      <c r="E686" s="42" t="s">
        <v>6</v>
      </c>
      <c r="F686" s="43">
        <v>16.5</v>
      </c>
      <c r="G686" s="43" t="s">
        <v>5</v>
      </c>
      <c r="H686" s="43">
        <f>VLOOKUP(D686,'Įkainiai '!$A$3:$B$10,2,FALSE)-G686</f>
        <v>21.270000000000003</v>
      </c>
      <c r="I686" s="43">
        <f>VLOOKUP(C686,'Įkainiai '!$E$3:$F$10,2,FALSE)-F686</f>
        <v>15.170000000000002</v>
      </c>
      <c r="J686" s="28">
        <f t="shared" si="20"/>
        <v>-6.1000000000000014</v>
      </c>
      <c r="K686" s="28" t="str">
        <f t="shared" si="21"/>
        <v>Rerate</v>
      </c>
      <c r="L686" s="28" t="str">
        <f>IFERROR(VLOOKUP(E686,'2 ataskaita'!$B$1:$E$64,3,FALSE),"-")</f>
        <v>TELEMARKETING</v>
      </c>
      <c r="M686" s="28">
        <f>IFERROR(VLOOKUP(E686,'2 ataskaita'!$B$1:$E$64,4,FALSE),"-")</f>
        <v>0</v>
      </c>
    </row>
    <row r="687" spans="1:13" x14ac:dyDescent="0.3">
      <c r="A687" s="55">
        <v>44022.612500000003</v>
      </c>
      <c r="B687">
        <v>45657127</v>
      </c>
      <c r="C687" s="32" t="s">
        <v>240</v>
      </c>
      <c r="D687" s="32" t="s">
        <v>242</v>
      </c>
      <c r="E687" s="44" t="s">
        <v>215</v>
      </c>
      <c r="F687" s="45">
        <v>11</v>
      </c>
      <c r="G687" s="45">
        <v>11.5</v>
      </c>
      <c r="H687" s="43">
        <f>VLOOKUP(D687,'Įkainiai '!$A$3:$B$10,2,FALSE)-G687</f>
        <v>9.77</v>
      </c>
      <c r="I687" s="43">
        <f>VLOOKUP(C687,'Įkainiai '!$E$3:$F$10,2,FALSE)-F687</f>
        <v>12.670000000000002</v>
      </c>
      <c r="J687" s="28">
        <f t="shared" si="20"/>
        <v>2.9000000000000021</v>
      </c>
      <c r="K687" s="32" t="str">
        <f t="shared" si="21"/>
        <v>Upsell</v>
      </c>
      <c r="L687" s="32" t="str">
        <f>IFERROR(VLOOKUP(E687,'2 ataskaita'!$B$1:$E$64,3,FALSE),"-")</f>
        <v>OUTLET</v>
      </c>
      <c r="M687" s="32" t="str">
        <f>IFERROR(VLOOKUP(E687,'2 ataskaita'!$B$1:$E$64,4,FALSE),"-")</f>
        <v>Vilnius</v>
      </c>
    </row>
    <row r="688" spans="1:13" x14ac:dyDescent="0.3">
      <c r="A688" s="54">
        <v>44042</v>
      </c>
      <c r="B688">
        <v>41798523</v>
      </c>
      <c r="C688" s="28" t="s">
        <v>244</v>
      </c>
      <c r="D688" s="28" t="s">
        <v>244</v>
      </c>
      <c r="E688" s="42" t="s">
        <v>8</v>
      </c>
      <c r="F688" s="43">
        <v>12.5</v>
      </c>
      <c r="G688" s="43" t="s">
        <v>7</v>
      </c>
      <c r="H688" s="43">
        <f>VLOOKUP(D688,'Įkainiai '!$A$3:$B$10,2,FALSE)-G688</f>
        <v>18.27</v>
      </c>
      <c r="I688" s="43">
        <f>VLOOKUP(C688,'Įkainiai '!$E$3:$F$10,2,FALSE)-F688</f>
        <v>15.170000000000002</v>
      </c>
      <c r="J688" s="28">
        <f t="shared" si="20"/>
        <v>-3.0999999999999979</v>
      </c>
      <c r="K688" s="28" t="str">
        <f t="shared" si="21"/>
        <v>Rerate</v>
      </c>
      <c r="L688" s="28" t="str">
        <f>IFERROR(VLOOKUP(E688,'2 ataskaita'!$B$1:$E$64,3,FALSE),"-")</f>
        <v>TELEMARKETING</v>
      </c>
      <c r="M688" s="28">
        <f>IFERROR(VLOOKUP(E688,'2 ataskaita'!$B$1:$E$64,4,FALSE),"-")</f>
        <v>0</v>
      </c>
    </row>
    <row r="689" spans="1:13" x14ac:dyDescent="0.3">
      <c r="A689" s="55">
        <v>44024.720138888886</v>
      </c>
      <c r="B689">
        <v>20669885</v>
      </c>
      <c r="C689" s="32" t="s">
        <v>245</v>
      </c>
      <c r="D689" s="32" t="s">
        <v>243</v>
      </c>
      <c r="E689" s="44" t="s">
        <v>48</v>
      </c>
      <c r="F689" s="45">
        <v>7.01</v>
      </c>
      <c r="G689" s="45">
        <v>7.6</v>
      </c>
      <c r="H689" s="43">
        <f>VLOOKUP(D689,'Įkainiai '!$A$3:$B$10,2,FALSE)-G689</f>
        <v>10.67</v>
      </c>
      <c r="I689" s="43">
        <f>VLOOKUP(C689,'Įkainiai '!$E$3:$F$10,2,FALSE)-F689</f>
        <v>4.66</v>
      </c>
      <c r="J689" s="28">
        <f t="shared" si="20"/>
        <v>-6.01</v>
      </c>
      <c r="K689" s="32" t="str">
        <f t="shared" si="21"/>
        <v>Rerate</v>
      </c>
      <c r="L689" s="32" t="str">
        <f>IFERROR(VLOOKUP(E689,'2 ataskaita'!$B$1:$E$64,3,FALSE),"-")</f>
        <v>TELEMARKETING</v>
      </c>
      <c r="M689" s="32">
        <f>IFERROR(VLOOKUP(E689,'2 ataskaita'!$B$1:$E$64,4,FALSE),"-")</f>
        <v>0</v>
      </c>
    </row>
    <row r="690" spans="1:13" x14ac:dyDescent="0.3">
      <c r="A690" s="54">
        <v>44022</v>
      </c>
      <c r="B690">
        <v>42482457</v>
      </c>
      <c r="C690" s="28" t="s">
        <v>241</v>
      </c>
      <c r="D690" s="28" t="s">
        <v>241</v>
      </c>
      <c r="E690" s="42" t="s">
        <v>199</v>
      </c>
      <c r="F690" s="43">
        <v>16.510000000000002</v>
      </c>
      <c r="G690" s="43" t="s">
        <v>5</v>
      </c>
      <c r="H690" s="43">
        <f>VLOOKUP(D690,'Įkainiai '!$A$3:$B$10,2,FALSE)-G690</f>
        <v>21.270000000000003</v>
      </c>
      <c r="I690" s="43">
        <f>VLOOKUP(C690,'Įkainiai '!$E$3:$F$10,2,FALSE)-F690</f>
        <v>15.16</v>
      </c>
      <c r="J690" s="28">
        <f t="shared" si="20"/>
        <v>-6.110000000000003</v>
      </c>
      <c r="K690" s="28" t="str">
        <f t="shared" si="21"/>
        <v>Rerate</v>
      </c>
      <c r="L690" s="28" t="str">
        <f>IFERROR(VLOOKUP(E690,'2 ataskaita'!$B$1:$E$64,3,FALSE),"-")</f>
        <v>OUTLET</v>
      </c>
      <c r="M690" s="28" t="str">
        <f>IFERROR(VLOOKUP(E690,'2 ataskaita'!$B$1:$E$64,4,FALSE),"-")</f>
        <v>Kaunas</v>
      </c>
    </row>
    <row r="691" spans="1:13" x14ac:dyDescent="0.3">
      <c r="A691" s="55">
        <v>44042</v>
      </c>
      <c r="B691">
        <v>41311218</v>
      </c>
      <c r="C691" s="32" t="s">
        <v>246</v>
      </c>
      <c r="D691" s="32" t="s">
        <v>246</v>
      </c>
      <c r="E691" s="44" t="s">
        <v>196</v>
      </c>
      <c r="F691" s="45">
        <v>11</v>
      </c>
      <c r="G691" s="45" t="s">
        <v>45</v>
      </c>
      <c r="H691" s="43">
        <f>VLOOKUP(D691,'Įkainiai '!$A$3:$B$10,2,FALSE)-G691</f>
        <v>26.27</v>
      </c>
      <c r="I691" s="43">
        <f>VLOOKUP(C691,'Įkainiai '!$E$3:$F$10,2,FALSE)-F691</f>
        <v>18.670000000000002</v>
      </c>
      <c r="J691" s="28">
        <f t="shared" si="20"/>
        <v>-7.5999999999999979</v>
      </c>
      <c r="K691" s="32" t="str">
        <f t="shared" si="21"/>
        <v>Rerate</v>
      </c>
      <c r="L691" s="32" t="str">
        <f>IFERROR(VLOOKUP(E691,'2 ataskaita'!$B$1:$E$64,3,FALSE),"-")</f>
        <v>OUTLET</v>
      </c>
      <c r="M691" s="32" t="str">
        <f>IFERROR(VLOOKUP(E691,'2 ataskaita'!$B$1:$E$64,4,FALSE),"-")</f>
        <v>Kaunas</v>
      </c>
    </row>
    <row r="692" spans="1:13" x14ac:dyDescent="0.3">
      <c r="A692" s="54">
        <v>44020</v>
      </c>
      <c r="B692">
        <v>42097300</v>
      </c>
      <c r="C692" s="28" t="s">
        <v>241</v>
      </c>
      <c r="D692" s="28" t="s">
        <v>241</v>
      </c>
      <c r="E692" s="42" t="s">
        <v>196</v>
      </c>
      <c r="F692" s="43">
        <v>23.5</v>
      </c>
      <c r="G692" s="43">
        <v>9.5</v>
      </c>
      <c r="H692" s="43">
        <f>VLOOKUP(D692,'Įkainiai '!$A$3:$B$10,2,FALSE)-G692</f>
        <v>23.770000000000003</v>
      </c>
      <c r="I692" s="43">
        <f>VLOOKUP(C692,'Įkainiai '!$E$3:$F$10,2,FALSE)-F692</f>
        <v>8.1700000000000017</v>
      </c>
      <c r="J692" s="28">
        <f t="shared" si="20"/>
        <v>-15.600000000000001</v>
      </c>
      <c r="K692" s="28" t="str">
        <f t="shared" si="21"/>
        <v>Rerate</v>
      </c>
      <c r="L692" s="28" t="str">
        <f>IFERROR(VLOOKUP(E692,'2 ataskaita'!$B$1:$E$64,3,FALSE),"-")</f>
        <v>OUTLET</v>
      </c>
      <c r="M692" s="28" t="str">
        <f>IFERROR(VLOOKUP(E692,'2 ataskaita'!$B$1:$E$64,4,FALSE),"-")</f>
        <v>Kaunas</v>
      </c>
    </row>
    <row r="693" spans="1:13" x14ac:dyDescent="0.3">
      <c r="A693" s="55">
        <v>44042</v>
      </c>
      <c r="B693">
        <v>18691343</v>
      </c>
      <c r="C693" s="32" t="s">
        <v>241</v>
      </c>
      <c r="D693" s="32" t="s">
        <v>241</v>
      </c>
      <c r="E693" s="44" t="s">
        <v>8</v>
      </c>
      <c r="F693" s="45">
        <v>8.5</v>
      </c>
      <c r="G693" s="45" t="s">
        <v>28</v>
      </c>
      <c r="H693" s="43">
        <f>VLOOKUP(D693,'Įkainiai '!$A$3:$B$10,2,FALSE)-G693</f>
        <v>25.270000000000003</v>
      </c>
      <c r="I693" s="43">
        <f>VLOOKUP(C693,'Įkainiai '!$E$3:$F$10,2,FALSE)-F693</f>
        <v>23.17</v>
      </c>
      <c r="J693" s="28">
        <f t="shared" si="20"/>
        <v>-2.1000000000000014</v>
      </c>
      <c r="K693" s="32" t="str">
        <f t="shared" si="21"/>
        <v>Rerate</v>
      </c>
      <c r="L693" s="32" t="str">
        <f>IFERROR(VLOOKUP(E693,'2 ataskaita'!$B$1:$E$64,3,FALSE),"-")</f>
        <v>TELEMARKETING</v>
      </c>
      <c r="M693" s="32">
        <f>IFERROR(VLOOKUP(E693,'2 ataskaita'!$B$1:$E$64,4,FALSE),"-")</f>
        <v>0</v>
      </c>
    </row>
    <row r="694" spans="1:13" x14ac:dyDescent="0.3">
      <c r="A694" s="54">
        <v>44034.788888888892</v>
      </c>
      <c r="B694">
        <v>45936675</v>
      </c>
      <c r="C694" s="28" t="s">
        <v>240</v>
      </c>
      <c r="D694" s="28" t="s">
        <v>245</v>
      </c>
      <c r="E694" s="42" t="s">
        <v>224</v>
      </c>
      <c r="F694" s="43">
        <v>11</v>
      </c>
      <c r="G694" s="43">
        <v>0</v>
      </c>
      <c r="H694" s="43">
        <f>VLOOKUP(D694,'Įkainiai '!$A$3:$B$10,2,FALSE)-G694</f>
        <v>14.27</v>
      </c>
      <c r="I694" s="43">
        <f>VLOOKUP(C694,'Įkainiai '!$E$3:$F$10,2,FALSE)-F694</f>
        <v>12.670000000000002</v>
      </c>
      <c r="J694" s="28">
        <f t="shared" si="20"/>
        <v>-1.5999999999999979</v>
      </c>
      <c r="K694" s="28" t="str">
        <f t="shared" si="21"/>
        <v>Rerate</v>
      </c>
      <c r="L694" s="28" t="str">
        <f>IFERROR(VLOOKUP(E694,'2 ataskaita'!$B$1:$E$64,3,FALSE),"-")</f>
        <v>OUTLET</v>
      </c>
      <c r="M694" s="28" t="str">
        <f>IFERROR(VLOOKUP(E694,'2 ataskaita'!$B$1:$E$64,4,FALSE),"-")</f>
        <v>Vilnius</v>
      </c>
    </row>
    <row r="695" spans="1:13" x14ac:dyDescent="0.3">
      <c r="A695" s="55">
        <v>44042</v>
      </c>
      <c r="B695">
        <v>37545434</v>
      </c>
      <c r="C695" s="32" t="s">
        <v>241</v>
      </c>
      <c r="D695" s="32" t="s">
        <v>241</v>
      </c>
      <c r="E695" s="44" t="s">
        <v>6</v>
      </c>
      <c r="F695" s="45">
        <v>9.5</v>
      </c>
      <c r="G695" s="45" t="s">
        <v>7</v>
      </c>
      <c r="H695" s="43">
        <f>VLOOKUP(D695,'Įkainiai '!$A$3:$B$10,2,FALSE)-G695</f>
        <v>20.270000000000003</v>
      </c>
      <c r="I695" s="43">
        <f>VLOOKUP(C695,'Įkainiai '!$E$3:$F$10,2,FALSE)-F695</f>
        <v>22.17</v>
      </c>
      <c r="J695" s="28">
        <f t="shared" si="20"/>
        <v>1.8999999999999986</v>
      </c>
      <c r="K695" s="32" t="str">
        <f t="shared" si="21"/>
        <v>Upsell</v>
      </c>
      <c r="L695" s="32" t="str">
        <f>IFERROR(VLOOKUP(E695,'2 ataskaita'!$B$1:$E$64,3,FALSE),"-")</f>
        <v>TELEMARKETING</v>
      </c>
      <c r="M695" s="32">
        <f>IFERROR(VLOOKUP(E695,'2 ataskaita'!$B$1:$E$64,4,FALSE),"-")</f>
        <v>0</v>
      </c>
    </row>
    <row r="696" spans="1:13" x14ac:dyDescent="0.3">
      <c r="A696" s="54">
        <v>44028</v>
      </c>
      <c r="B696">
        <v>35483264</v>
      </c>
      <c r="C696" s="28" t="s">
        <v>241</v>
      </c>
      <c r="D696" s="28" t="s">
        <v>241</v>
      </c>
      <c r="E696" s="42" t="s">
        <v>211</v>
      </c>
      <c r="F696" s="43">
        <v>16.510000000000002</v>
      </c>
      <c r="G696" s="43" t="s">
        <v>5</v>
      </c>
      <c r="H696" s="43">
        <f>VLOOKUP(D696,'Įkainiai '!$A$3:$B$10,2,FALSE)-G696</f>
        <v>21.270000000000003</v>
      </c>
      <c r="I696" s="43">
        <f>VLOOKUP(C696,'Įkainiai '!$E$3:$F$10,2,FALSE)-F696</f>
        <v>15.16</v>
      </c>
      <c r="J696" s="28">
        <f t="shared" si="20"/>
        <v>-6.110000000000003</v>
      </c>
      <c r="K696" s="28" t="str">
        <f t="shared" si="21"/>
        <v>Rerate</v>
      </c>
      <c r="L696" s="28" t="str">
        <f>IFERROR(VLOOKUP(E696,'2 ataskaita'!$B$1:$E$64,3,FALSE),"-")</f>
        <v>OUTLET</v>
      </c>
      <c r="M696" s="28" t="str">
        <f>IFERROR(VLOOKUP(E696,'2 ataskaita'!$B$1:$E$64,4,FALSE),"-")</f>
        <v>Kaunas</v>
      </c>
    </row>
    <row r="697" spans="1:13" x14ac:dyDescent="0.3">
      <c r="A697" s="55">
        <v>44034.563888888886</v>
      </c>
      <c r="B697">
        <v>43405925</v>
      </c>
      <c r="C697" s="32" t="s">
        <v>246</v>
      </c>
      <c r="D697" s="32" t="s">
        <v>240</v>
      </c>
      <c r="E697" s="44" t="s">
        <v>14</v>
      </c>
      <c r="F697" s="45">
        <v>12</v>
      </c>
      <c r="G697" s="45" t="s">
        <v>9</v>
      </c>
      <c r="H697" s="43">
        <f>VLOOKUP(D697,'Įkainiai '!$A$3:$B$10,2,FALSE)-G697</f>
        <v>14.27</v>
      </c>
      <c r="I697" s="43">
        <f>VLOOKUP(C697,'Įkainiai '!$E$3:$F$10,2,FALSE)-F697</f>
        <v>17.670000000000002</v>
      </c>
      <c r="J697" s="28">
        <f t="shared" si="20"/>
        <v>3.4000000000000021</v>
      </c>
      <c r="K697" s="32" t="str">
        <f t="shared" si="21"/>
        <v>Upsell</v>
      </c>
      <c r="L697" s="32" t="str">
        <f>IFERROR(VLOOKUP(E697,'2 ataskaita'!$B$1:$E$64,3,FALSE),"-")</f>
        <v>CUSTOMER CARE</v>
      </c>
      <c r="M697" s="32">
        <f>IFERROR(VLOOKUP(E697,'2 ataskaita'!$B$1:$E$64,4,FALSE),"-")</f>
        <v>0</v>
      </c>
    </row>
    <row r="698" spans="1:13" x14ac:dyDescent="0.3">
      <c r="A698" s="54">
        <v>44037.572222222225</v>
      </c>
      <c r="B698">
        <v>45829578</v>
      </c>
      <c r="C698" s="28" t="s">
        <v>241</v>
      </c>
      <c r="D698" s="28" t="s">
        <v>242</v>
      </c>
      <c r="E698" s="42" t="s">
        <v>200</v>
      </c>
      <c r="F698" s="43">
        <v>5</v>
      </c>
      <c r="G698" s="43">
        <v>0</v>
      </c>
      <c r="H698" s="43">
        <f>VLOOKUP(D698,'Įkainiai '!$A$3:$B$10,2,FALSE)-G698</f>
        <v>21.27</v>
      </c>
      <c r="I698" s="43">
        <f>VLOOKUP(C698,'Įkainiai '!$E$3:$F$10,2,FALSE)-F698</f>
        <v>26.67</v>
      </c>
      <c r="J698" s="28">
        <f t="shared" si="20"/>
        <v>5.4000000000000021</v>
      </c>
      <c r="K698" s="28" t="str">
        <f t="shared" si="21"/>
        <v>Upsell</v>
      </c>
      <c r="L698" s="28" t="str">
        <f>IFERROR(VLOOKUP(E698,'2 ataskaita'!$B$1:$E$64,3,FALSE),"-")</f>
        <v>OUTLET</v>
      </c>
      <c r="M698" s="28" t="str">
        <f>IFERROR(VLOOKUP(E698,'2 ataskaita'!$B$1:$E$64,4,FALSE),"-")</f>
        <v>Šiaurės</v>
      </c>
    </row>
    <row r="699" spans="1:13" x14ac:dyDescent="0.3">
      <c r="A699" s="55">
        <v>44015.443749999999</v>
      </c>
      <c r="B699">
        <v>45439125</v>
      </c>
      <c r="C699" s="32" t="s">
        <v>242</v>
      </c>
      <c r="D699" s="32" t="s">
        <v>241</v>
      </c>
      <c r="E699" s="44" t="s">
        <v>199</v>
      </c>
      <c r="F699" s="45">
        <v>11.51</v>
      </c>
      <c r="G699" s="45" t="s">
        <v>57</v>
      </c>
      <c r="H699" s="43">
        <f>VLOOKUP(D699,'Įkainiai '!$A$3:$B$10,2,FALSE)-G699</f>
        <v>23.270000000000003</v>
      </c>
      <c r="I699" s="43">
        <f>VLOOKUP(C699,'Įkainiai '!$E$3:$F$10,2,FALSE)-F699</f>
        <v>8.1600000000000019</v>
      </c>
      <c r="J699" s="28">
        <f t="shared" si="20"/>
        <v>-15.110000000000001</v>
      </c>
      <c r="K699" s="32" t="str">
        <f t="shared" si="21"/>
        <v>Rerate</v>
      </c>
      <c r="L699" s="32" t="str">
        <f>IFERROR(VLOOKUP(E699,'2 ataskaita'!$B$1:$E$64,3,FALSE),"-")</f>
        <v>OUTLET</v>
      </c>
      <c r="M699" s="32" t="str">
        <f>IFERROR(VLOOKUP(E699,'2 ataskaita'!$B$1:$E$64,4,FALSE),"-")</f>
        <v>Kaunas</v>
      </c>
    </row>
    <row r="700" spans="1:13" x14ac:dyDescent="0.3">
      <c r="A700" s="54">
        <v>44042</v>
      </c>
      <c r="B700">
        <v>42038298</v>
      </c>
      <c r="C700" s="28" t="s">
        <v>241</v>
      </c>
      <c r="D700" s="28" t="s">
        <v>241</v>
      </c>
      <c r="E700" s="42" t="s">
        <v>8</v>
      </c>
      <c r="F700" s="50">
        <v>9.5</v>
      </c>
      <c r="G700" s="43">
        <v>9.5</v>
      </c>
      <c r="H700" s="43">
        <f>VLOOKUP(D700,'Įkainiai '!$A$3:$B$10,2,FALSE)-G700</f>
        <v>23.770000000000003</v>
      </c>
      <c r="I700" s="43">
        <f>VLOOKUP(C700,'Įkainiai '!$E$3:$F$10,2,FALSE)-F700</f>
        <v>22.17</v>
      </c>
      <c r="J700" s="28">
        <f t="shared" si="20"/>
        <v>-1.6000000000000014</v>
      </c>
      <c r="K700" s="28" t="str">
        <f t="shared" si="21"/>
        <v>Rerate</v>
      </c>
      <c r="L700" s="28" t="str">
        <f>IFERROR(VLOOKUP(E700,'2 ataskaita'!$B$1:$E$64,3,FALSE),"-")</f>
        <v>TELEMARKETING</v>
      </c>
      <c r="M700" s="28">
        <f>IFERROR(VLOOKUP(E700,'2 ataskaita'!$B$1:$E$64,4,FALSE),"-")</f>
        <v>0</v>
      </c>
    </row>
    <row r="701" spans="1:13" x14ac:dyDescent="0.3">
      <c r="A701" s="55">
        <v>44022</v>
      </c>
      <c r="B701">
        <v>42162201</v>
      </c>
      <c r="C701" s="32" t="s">
        <v>241</v>
      </c>
      <c r="D701" s="32" t="s">
        <v>241</v>
      </c>
      <c r="E701" s="44" t="s">
        <v>48</v>
      </c>
      <c r="F701" s="45">
        <v>16.510000000000002</v>
      </c>
      <c r="G701" s="45">
        <v>9.5</v>
      </c>
      <c r="H701" s="43">
        <f>VLOOKUP(D701,'Įkainiai '!$A$3:$B$10,2,FALSE)-G701</f>
        <v>23.770000000000003</v>
      </c>
      <c r="I701" s="43">
        <f>VLOOKUP(C701,'Įkainiai '!$E$3:$F$10,2,FALSE)-F701</f>
        <v>15.16</v>
      </c>
      <c r="J701" s="28">
        <f t="shared" si="20"/>
        <v>-8.610000000000003</v>
      </c>
      <c r="K701" s="32" t="str">
        <f t="shared" si="21"/>
        <v>Rerate</v>
      </c>
      <c r="L701" s="32" t="str">
        <f>IFERROR(VLOOKUP(E701,'2 ataskaita'!$B$1:$E$64,3,FALSE),"-")</f>
        <v>TELEMARKETING</v>
      </c>
      <c r="M701" s="32">
        <f>IFERROR(VLOOKUP(E701,'2 ataskaita'!$B$1:$E$64,4,FALSE),"-")</f>
        <v>0</v>
      </c>
    </row>
    <row r="702" spans="1:13" x14ac:dyDescent="0.3">
      <c r="A702" s="54">
        <v>44043</v>
      </c>
      <c r="B702">
        <v>41826197</v>
      </c>
      <c r="C702" s="28" t="s">
        <v>241</v>
      </c>
      <c r="D702" s="28" t="s">
        <v>241</v>
      </c>
      <c r="E702" s="42" t="s">
        <v>14</v>
      </c>
      <c r="F702" s="50">
        <v>6</v>
      </c>
      <c r="G702" s="43" t="s">
        <v>18</v>
      </c>
      <c r="H702" s="43">
        <f>VLOOKUP(D702,'Įkainiai '!$A$3:$B$10,2,FALSE)-G702</f>
        <v>27.270000000000003</v>
      </c>
      <c r="I702" s="43">
        <f>VLOOKUP(C702,'Įkainiai '!$E$3:$F$10,2,FALSE)-F702</f>
        <v>25.67</v>
      </c>
      <c r="J702" s="28">
        <f t="shared" si="20"/>
        <v>-1.6000000000000014</v>
      </c>
      <c r="K702" s="28" t="str">
        <f t="shared" si="21"/>
        <v>Rerate</v>
      </c>
      <c r="L702" s="28" t="str">
        <f>IFERROR(VLOOKUP(E702,'2 ataskaita'!$B$1:$E$64,3,FALSE),"-")</f>
        <v>CUSTOMER CARE</v>
      </c>
      <c r="M702" s="28">
        <f>IFERROR(VLOOKUP(E702,'2 ataskaita'!$B$1:$E$64,4,FALSE),"-")</f>
        <v>0</v>
      </c>
    </row>
    <row r="703" spans="1:13" x14ac:dyDescent="0.3">
      <c r="A703" s="55">
        <v>44023.600694444445</v>
      </c>
      <c r="B703">
        <v>44943121</v>
      </c>
      <c r="C703" s="32" t="s">
        <v>244</v>
      </c>
      <c r="D703" s="32" t="s">
        <v>240</v>
      </c>
      <c r="E703" s="44" t="s">
        <v>14</v>
      </c>
      <c r="F703" s="45">
        <v>13.5</v>
      </c>
      <c r="G703" s="45">
        <v>10.5</v>
      </c>
      <c r="H703" s="43">
        <f>VLOOKUP(D703,'Įkainiai '!$A$3:$B$10,2,FALSE)-G703</f>
        <v>14.77</v>
      </c>
      <c r="I703" s="43">
        <f>VLOOKUP(C703,'Įkainiai '!$E$3:$F$10,2,FALSE)-F703</f>
        <v>14.170000000000002</v>
      </c>
      <c r="J703" s="28">
        <f t="shared" si="20"/>
        <v>-0.59999999999999787</v>
      </c>
      <c r="K703" s="32" t="str">
        <f t="shared" si="21"/>
        <v>Rerate</v>
      </c>
      <c r="L703" s="32" t="str">
        <f>IFERROR(VLOOKUP(E703,'2 ataskaita'!$B$1:$E$64,3,FALSE),"-")</f>
        <v>CUSTOMER CARE</v>
      </c>
      <c r="M703" s="32">
        <f>IFERROR(VLOOKUP(E703,'2 ataskaita'!$B$1:$E$64,4,FALSE),"-")</f>
        <v>0</v>
      </c>
    </row>
    <row r="704" spans="1:13" x14ac:dyDescent="0.3">
      <c r="A704" s="54">
        <v>44023.600694444445</v>
      </c>
      <c r="B704">
        <v>44943121</v>
      </c>
      <c r="C704" s="28" t="s">
        <v>244</v>
      </c>
      <c r="D704" s="28" t="s">
        <v>240</v>
      </c>
      <c r="E704" s="42" t="s">
        <v>14</v>
      </c>
      <c r="F704" s="43">
        <v>13.5</v>
      </c>
      <c r="G704" s="43">
        <v>10.5</v>
      </c>
      <c r="H704" s="43">
        <f>VLOOKUP(D704,'Įkainiai '!$A$3:$B$10,2,FALSE)-G704</f>
        <v>14.77</v>
      </c>
      <c r="I704" s="43">
        <f>VLOOKUP(C704,'Įkainiai '!$E$3:$F$10,2,FALSE)-F704</f>
        <v>14.170000000000002</v>
      </c>
      <c r="J704" s="28">
        <f t="shared" si="20"/>
        <v>-0.59999999999999787</v>
      </c>
      <c r="K704" s="28" t="str">
        <f t="shared" si="21"/>
        <v>Rerate</v>
      </c>
      <c r="L704" s="28" t="str">
        <f>IFERROR(VLOOKUP(E704,'2 ataskaita'!$B$1:$E$64,3,FALSE),"-")</f>
        <v>CUSTOMER CARE</v>
      </c>
      <c r="M704" s="28">
        <f>IFERROR(VLOOKUP(E704,'2 ataskaita'!$B$1:$E$64,4,FALSE),"-")</f>
        <v>0</v>
      </c>
    </row>
    <row r="705" spans="1:13" x14ac:dyDescent="0.3">
      <c r="A705" s="55">
        <v>44038.381249999999</v>
      </c>
      <c r="B705">
        <v>44303969</v>
      </c>
      <c r="C705" s="32" t="s">
        <v>245</v>
      </c>
      <c r="D705" s="32" t="s">
        <v>243</v>
      </c>
      <c r="E705" s="44" t="s">
        <v>48</v>
      </c>
      <c r="F705" s="45">
        <v>7.01</v>
      </c>
      <c r="G705" s="45" t="s">
        <v>28</v>
      </c>
      <c r="H705" s="43">
        <f>VLOOKUP(D705,'Įkainiai '!$A$3:$B$10,2,FALSE)-G705</f>
        <v>10.27</v>
      </c>
      <c r="I705" s="43">
        <f>VLOOKUP(C705,'Įkainiai '!$E$3:$F$10,2,FALSE)-F705</f>
        <v>4.66</v>
      </c>
      <c r="J705" s="28">
        <f t="shared" si="20"/>
        <v>-5.6099999999999994</v>
      </c>
      <c r="K705" s="32" t="str">
        <f t="shared" si="21"/>
        <v>Rerate</v>
      </c>
      <c r="L705" s="32" t="str">
        <f>IFERROR(VLOOKUP(E705,'2 ataskaita'!$B$1:$E$64,3,FALSE),"-")</f>
        <v>TELEMARKETING</v>
      </c>
      <c r="M705" s="32">
        <f>IFERROR(VLOOKUP(E705,'2 ataskaita'!$B$1:$E$64,4,FALSE),"-")</f>
        <v>0</v>
      </c>
    </row>
    <row r="706" spans="1:13" x14ac:dyDescent="0.3">
      <c r="A706" s="54">
        <v>44043</v>
      </c>
      <c r="B706">
        <v>45934715</v>
      </c>
      <c r="C706" s="28" t="s">
        <v>242</v>
      </c>
      <c r="D706" s="28" t="s">
        <v>242</v>
      </c>
      <c r="E706" s="42" t="s">
        <v>199</v>
      </c>
      <c r="F706" s="43">
        <v>14.5</v>
      </c>
      <c r="G706" s="43">
        <v>10.5</v>
      </c>
      <c r="H706" s="43">
        <f>VLOOKUP(D706,'Įkainiai '!$A$3:$B$10,2,FALSE)-G706</f>
        <v>10.77</v>
      </c>
      <c r="I706" s="43">
        <f>VLOOKUP(C706,'Įkainiai '!$E$3:$F$10,2,FALSE)-F706</f>
        <v>5.1700000000000017</v>
      </c>
      <c r="J706" s="28">
        <f t="shared" si="20"/>
        <v>-5.5999999999999979</v>
      </c>
      <c r="K706" s="28" t="str">
        <f t="shared" si="21"/>
        <v>Rerate</v>
      </c>
      <c r="L706" s="28" t="str">
        <f>IFERROR(VLOOKUP(E706,'2 ataskaita'!$B$1:$E$64,3,FALSE),"-")</f>
        <v>OUTLET</v>
      </c>
      <c r="M706" s="28" t="str">
        <f>IFERROR(VLOOKUP(E706,'2 ataskaita'!$B$1:$E$64,4,FALSE),"-")</f>
        <v>Kaunas</v>
      </c>
    </row>
    <row r="707" spans="1:13" x14ac:dyDescent="0.3">
      <c r="A707" s="55">
        <v>44020.633333333331</v>
      </c>
      <c r="B707">
        <v>43453792</v>
      </c>
      <c r="C707" s="32" t="s">
        <v>244</v>
      </c>
      <c r="D707" s="32" t="s">
        <v>240</v>
      </c>
      <c r="E707" s="44" t="s">
        <v>216</v>
      </c>
      <c r="F707" s="45">
        <v>12.5</v>
      </c>
      <c r="G707" s="45">
        <v>10.5</v>
      </c>
      <c r="H707" s="43">
        <f>VLOOKUP(D707,'Įkainiai '!$A$3:$B$10,2,FALSE)-G707</f>
        <v>14.77</v>
      </c>
      <c r="I707" s="43">
        <f>VLOOKUP(C707,'Įkainiai '!$E$3:$F$10,2,FALSE)-F707</f>
        <v>15.170000000000002</v>
      </c>
      <c r="J707" s="28">
        <f t="shared" ref="J707:J770" si="22">I707-H707</f>
        <v>0.40000000000000213</v>
      </c>
      <c r="K707" s="32" t="str">
        <f t="shared" ref="K707:K770" si="23">IF(J707&gt;0,"Upsell",IF(J707&lt;0,"Rerate","Kaina nepakito"))</f>
        <v>Upsell</v>
      </c>
      <c r="L707" s="32" t="str">
        <f>IFERROR(VLOOKUP(E707,'2 ataskaita'!$B$1:$E$64,3,FALSE),"-")</f>
        <v>OUTLET</v>
      </c>
      <c r="M707" s="32" t="str">
        <f>IFERROR(VLOOKUP(E707,'2 ataskaita'!$B$1:$E$64,4,FALSE),"-")</f>
        <v>Kaunas</v>
      </c>
    </row>
    <row r="708" spans="1:13" x14ac:dyDescent="0.3">
      <c r="A708" s="54">
        <v>44042</v>
      </c>
      <c r="B708">
        <v>42136962</v>
      </c>
      <c r="C708" s="28" t="s">
        <v>244</v>
      </c>
      <c r="D708" s="28" t="s">
        <v>244</v>
      </c>
      <c r="E708" s="42" t="s">
        <v>8</v>
      </c>
      <c r="F708" s="43">
        <v>13.5</v>
      </c>
      <c r="G708" s="43" t="s">
        <v>18</v>
      </c>
      <c r="H708" s="43">
        <f>VLOOKUP(D708,'Įkainiai '!$A$3:$B$10,2,FALSE)-G708</f>
        <v>25.27</v>
      </c>
      <c r="I708" s="43">
        <f>VLOOKUP(C708,'Įkainiai '!$E$3:$F$10,2,FALSE)-F708</f>
        <v>14.170000000000002</v>
      </c>
      <c r="J708" s="28">
        <f t="shared" si="22"/>
        <v>-11.099999999999998</v>
      </c>
      <c r="K708" s="28" t="str">
        <f t="shared" si="23"/>
        <v>Rerate</v>
      </c>
      <c r="L708" s="28" t="str">
        <f>IFERROR(VLOOKUP(E708,'2 ataskaita'!$B$1:$E$64,3,FALSE),"-")</f>
        <v>TELEMARKETING</v>
      </c>
      <c r="M708" s="28">
        <f>IFERROR(VLOOKUP(E708,'2 ataskaita'!$B$1:$E$64,4,FALSE),"-")</f>
        <v>0</v>
      </c>
    </row>
    <row r="709" spans="1:13" x14ac:dyDescent="0.3">
      <c r="A709" s="55">
        <v>44041.689583333333</v>
      </c>
      <c r="B709">
        <v>22947230</v>
      </c>
      <c r="C709" s="32" t="s">
        <v>245</v>
      </c>
      <c r="D709" s="32" t="s">
        <v>242</v>
      </c>
      <c r="E709" s="44" t="s">
        <v>35</v>
      </c>
      <c r="F709" s="45">
        <v>5.51</v>
      </c>
      <c r="G709" s="45">
        <v>9.5</v>
      </c>
      <c r="H709" s="43">
        <f>VLOOKUP(D709,'Įkainiai '!$A$3:$B$10,2,FALSE)-G709</f>
        <v>11.77</v>
      </c>
      <c r="I709" s="43">
        <f>VLOOKUP(C709,'Įkainiai '!$E$3:$F$10,2,FALSE)-F709</f>
        <v>6.16</v>
      </c>
      <c r="J709" s="28">
        <f t="shared" si="22"/>
        <v>-5.6099999999999994</v>
      </c>
      <c r="K709" s="32" t="str">
        <f t="shared" si="23"/>
        <v>Rerate</v>
      </c>
      <c r="L709" s="32" t="str">
        <f>IFERROR(VLOOKUP(E709,'2 ataskaita'!$B$1:$E$64,3,FALSE),"-")</f>
        <v>CUSTOMER CARE</v>
      </c>
      <c r="M709" s="32">
        <f>IFERROR(VLOOKUP(E709,'2 ataskaita'!$B$1:$E$64,4,FALSE),"-")</f>
        <v>0</v>
      </c>
    </row>
    <row r="710" spans="1:13" x14ac:dyDescent="0.3">
      <c r="A710" s="54">
        <v>44042</v>
      </c>
      <c r="B710">
        <v>37562346</v>
      </c>
      <c r="C710" s="28" t="s">
        <v>240</v>
      </c>
      <c r="D710" s="28" t="s">
        <v>240</v>
      </c>
      <c r="E710" s="42" t="s">
        <v>22</v>
      </c>
      <c r="F710" s="43">
        <v>10</v>
      </c>
      <c r="G710" s="43">
        <v>1.5</v>
      </c>
      <c r="H710" s="43">
        <f>VLOOKUP(D710,'Įkainiai '!$A$3:$B$10,2,FALSE)-G710</f>
        <v>23.77</v>
      </c>
      <c r="I710" s="43">
        <f>VLOOKUP(C710,'Įkainiai '!$E$3:$F$10,2,FALSE)-F710</f>
        <v>13.670000000000002</v>
      </c>
      <c r="J710" s="28">
        <f t="shared" si="22"/>
        <v>-10.099999999999998</v>
      </c>
      <c r="K710" s="28" t="str">
        <f t="shared" si="23"/>
        <v>Rerate</v>
      </c>
      <c r="L710" s="28" t="str">
        <f>IFERROR(VLOOKUP(E710,'2 ataskaita'!$B$1:$E$64,3,FALSE),"-")</f>
        <v>CUSTOMER CARE</v>
      </c>
      <c r="M710" s="28">
        <f>IFERROR(VLOOKUP(E710,'2 ataskaita'!$B$1:$E$64,4,FALSE),"-")</f>
        <v>0</v>
      </c>
    </row>
    <row r="711" spans="1:13" x14ac:dyDescent="0.3">
      <c r="A711" s="55">
        <v>44042</v>
      </c>
      <c r="B711">
        <v>10998939</v>
      </c>
      <c r="C711" s="32" t="s">
        <v>242</v>
      </c>
      <c r="D711" s="32" t="s">
        <v>242</v>
      </c>
      <c r="E711" s="44" t="s">
        <v>22</v>
      </c>
      <c r="F711" s="45">
        <v>10.5</v>
      </c>
      <c r="G711" s="45">
        <v>0</v>
      </c>
      <c r="H711" s="43">
        <f>VLOOKUP(D711,'Įkainiai '!$A$3:$B$10,2,FALSE)-G711</f>
        <v>21.27</v>
      </c>
      <c r="I711" s="43">
        <f>VLOOKUP(C711,'Įkainiai '!$E$3:$F$10,2,FALSE)-F711</f>
        <v>9.1700000000000017</v>
      </c>
      <c r="J711" s="28">
        <f t="shared" si="22"/>
        <v>-12.099999999999998</v>
      </c>
      <c r="K711" s="32" t="str">
        <f t="shared" si="23"/>
        <v>Rerate</v>
      </c>
      <c r="L711" s="32" t="str">
        <f>IFERROR(VLOOKUP(E711,'2 ataskaita'!$B$1:$E$64,3,FALSE),"-")</f>
        <v>CUSTOMER CARE</v>
      </c>
      <c r="M711" s="32">
        <f>IFERROR(VLOOKUP(E711,'2 ataskaita'!$B$1:$E$64,4,FALSE),"-")</f>
        <v>0</v>
      </c>
    </row>
    <row r="712" spans="1:13" x14ac:dyDescent="0.3">
      <c r="A712" s="54">
        <v>44042</v>
      </c>
      <c r="B712">
        <v>16285213</v>
      </c>
      <c r="C712" s="28" t="s">
        <v>240</v>
      </c>
      <c r="D712" s="28" t="s">
        <v>240</v>
      </c>
      <c r="E712" s="42" t="s">
        <v>22</v>
      </c>
      <c r="F712" s="43">
        <v>12</v>
      </c>
      <c r="G712" s="43">
        <v>0</v>
      </c>
      <c r="H712" s="43">
        <f>VLOOKUP(D712,'Įkainiai '!$A$3:$B$10,2,FALSE)-G712</f>
        <v>25.27</v>
      </c>
      <c r="I712" s="43">
        <f>VLOOKUP(C712,'Įkainiai '!$E$3:$F$10,2,FALSE)-F712</f>
        <v>11.670000000000002</v>
      </c>
      <c r="J712" s="28">
        <f t="shared" si="22"/>
        <v>-13.599999999999998</v>
      </c>
      <c r="K712" s="28" t="str">
        <f t="shared" si="23"/>
        <v>Rerate</v>
      </c>
      <c r="L712" s="28" t="str">
        <f>IFERROR(VLOOKUP(E712,'2 ataskaita'!$B$1:$E$64,3,FALSE),"-")</f>
        <v>CUSTOMER CARE</v>
      </c>
      <c r="M712" s="28">
        <f>IFERROR(VLOOKUP(E712,'2 ataskaita'!$B$1:$E$64,4,FALSE),"-")</f>
        <v>0</v>
      </c>
    </row>
    <row r="713" spans="1:13" x14ac:dyDescent="0.3">
      <c r="A713" s="55">
        <v>44042</v>
      </c>
      <c r="B713">
        <v>20014028</v>
      </c>
      <c r="C713" s="32" t="s">
        <v>245</v>
      </c>
      <c r="D713" s="32" t="s">
        <v>245</v>
      </c>
      <c r="E713" s="44" t="s">
        <v>22</v>
      </c>
      <c r="F713" s="45">
        <v>7.5</v>
      </c>
      <c r="G713" s="45">
        <v>0</v>
      </c>
      <c r="H713" s="43">
        <f>VLOOKUP(D713,'Įkainiai '!$A$3:$B$10,2,FALSE)-G713</f>
        <v>14.27</v>
      </c>
      <c r="I713" s="43">
        <f>VLOOKUP(C713,'Įkainiai '!$E$3:$F$10,2,FALSE)-F713</f>
        <v>4.17</v>
      </c>
      <c r="J713" s="28">
        <f t="shared" si="22"/>
        <v>-10.1</v>
      </c>
      <c r="K713" s="32" t="str">
        <f t="shared" si="23"/>
        <v>Rerate</v>
      </c>
      <c r="L713" s="32" t="str">
        <f>IFERROR(VLOOKUP(E713,'2 ataskaita'!$B$1:$E$64,3,FALSE),"-")</f>
        <v>CUSTOMER CARE</v>
      </c>
      <c r="M713" s="32">
        <f>IFERROR(VLOOKUP(E713,'2 ataskaita'!$B$1:$E$64,4,FALSE),"-")</f>
        <v>0</v>
      </c>
    </row>
    <row r="714" spans="1:13" x14ac:dyDescent="0.3">
      <c r="A714" s="54">
        <v>44037.736805555556</v>
      </c>
      <c r="B714">
        <v>9188016</v>
      </c>
      <c r="C714" s="28" t="s">
        <v>244</v>
      </c>
      <c r="D714" s="28" t="s">
        <v>240</v>
      </c>
      <c r="E714" s="42" t="s">
        <v>43</v>
      </c>
      <c r="F714" s="43">
        <v>12.5</v>
      </c>
      <c r="G714" s="43" t="s">
        <v>9</v>
      </c>
      <c r="H714" s="43">
        <f>VLOOKUP(D714,'Įkainiai '!$A$3:$B$10,2,FALSE)-G714</f>
        <v>14.27</v>
      </c>
      <c r="I714" s="43">
        <f>VLOOKUP(C714,'Įkainiai '!$E$3:$F$10,2,FALSE)-F714</f>
        <v>15.170000000000002</v>
      </c>
      <c r="J714" s="28">
        <f t="shared" si="22"/>
        <v>0.90000000000000213</v>
      </c>
      <c r="K714" s="28" t="str">
        <f t="shared" si="23"/>
        <v>Upsell</v>
      </c>
      <c r="L714" s="28" t="str">
        <f>IFERROR(VLOOKUP(E714,'2 ataskaita'!$B$1:$E$64,3,FALSE),"-")</f>
        <v>CUSTOMER CARE</v>
      </c>
      <c r="M714" s="28">
        <f>IFERROR(VLOOKUP(E714,'2 ataskaita'!$B$1:$E$64,4,FALSE),"-")</f>
        <v>0</v>
      </c>
    </row>
    <row r="715" spans="1:13" x14ac:dyDescent="0.3">
      <c r="A715" s="55">
        <v>44042</v>
      </c>
      <c r="B715">
        <v>34611489</v>
      </c>
      <c r="C715" s="32" t="s">
        <v>242</v>
      </c>
      <c r="D715" s="32" t="s">
        <v>242</v>
      </c>
      <c r="E715" s="44" t="s">
        <v>223</v>
      </c>
      <c r="F715" s="45">
        <v>10.6</v>
      </c>
      <c r="G715" s="45" t="s">
        <v>18</v>
      </c>
      <c r="H715" s="43">
        <f>VLOOKUP(D715,'Įkainiai '!$A$3:$B$10,2,FALSE)-G715</f>
        <v>15.27</v>
      </c>
      <c r="I715" s="43">
        <f>VLOOKUP(C715,'Įkainiai '!$E$3:$F$10,2,FALSE)-F715</f>
        <v>9.0700000000000021</v>
      </c>
      <c r="J715" s="28">
        <f t="shared" si="22"/>
        <v>-6.1999999999999975</v>
      </c>
      <c r="K715" s="32" t="str">
        <f t="shared" si="23"/>
        <v>Rerate</v>
      </c>
      <c r="L715" s="32" t="str">
        <f>IFERROR(VLOOKUP(E715,'2 ataskaita'!$B$1:$E$64,3,FALSE),"-")</f>
        <v>OUTLET</v>
      </c>
      <c r="M715" s="32" t="str">
        <f>IFERROR(VLOOKUP(E715,'2 ataskaita'!$B$1:$E$64,4,FALSE),"-")</f>
        <v>Kaunas</v>
      </c>
    </row>
    <row r="716" spans="1:13" x14ac:dyDescent="0.3">
      <c r="A716" s="54">
        <v>44042</v>
      </c>
      <c r="B716">
        <v>41001521</v>
      </c>
      <c r="C716" s="28" t="s">
        <v>241</v>
      </c>
      <c r="D716" s="28" t="s">
        <v>241</v>
      </c>
      <c r="E716" s="42" t="s">
        <v>6</v>
      </c>
      <c r="F716" s="43">
        <v>10</v>
      </c>
      <c r="G716" s="43" t="s">
        <v>11</v>
      </c>
      <c r="H716" s="43">
        <f>VLOOKUP(D716,'Įkainiai '!$A$3:$B$10,2,FALSE)-G716</f>
        <v>18.270000000000003</v>
      </c>
      <c r="I716" s="43">
        <f>VLOOKUP(C716,'Įkainiai '!$E$3:$F$10,2,FALSE)-F716</f>
        <v>21.67</v>
      </c>
      <c r="J716" s="28">
        <f t="shared" si="22"/>
        <v>3.3999999999999986</v>
      </c>
      <c r="K716" s="28" t="str">
        <f t="shared" si="23"/>
        <v>Upsell</v>
      </c>
      <c r="L716" s="28" t="str">
        <f>IFERROR(VLOOKUP(E716,'2 ataskaita'!$B$1:$E$64,3,FALSE),"-")</f>
        <v>TELEMARKETING</v>
      </c>
      <c r="M716" s="28">
        <f>IFERROR(VLOOKUP(E716,'2 ataskaita'!$B$1:$E$64,4,FALSE),"-")</f>
        <v>0</v>
      </c>
    </row>
    <row r="717" spans="1:13" x14ac:dyDescent="0.3">
      <c r="A717" s="55">
        <v>44022.435416666667</v>
      </c>
      <c r="B717">
        <v>26846416</v>
      </c>
      <c r="C717" s="32" t="s">
        <v>241</v>
      </c>
      <c r="D717" s="32" t="s">
        <v>246</v>
      </c>
      <c r="E717" s="44" t="s">
        <v>23</v>
      </c>
      <c r="F717" s="45">
        <v>12</v>
      </c>
      <c r="G717" s="45">
        <v>11.5</v>
      </c>
      <c r="H717" s="43">
        <f>VLOOKUP(D717,'Įkainiai '!$A$3:$B$10,2,FALSE)-G717</f>
        <v>19.77</v>
      </c>
      <c r="I717" s="43">
        <f>VLOOKUP(C717,'Įkainiai '!$E$3:$F$10,2,FALSE)-F717</f>
        <v>19.670000000000002</v>
      </c>
      <c r="J717" s="28">
        <f t="shared" si="22"/>
        <v>-9.9999999999997868E-2</v>
      </c>
      <c r="K717" s="32" t="str">
        <f t="shared" si="23"/>
        <v>Rerate</v>
      </c>
      <c r="L717" s="32" t="str">
        <f>IFERROR(VLOOKUP(E717,'2 ataskaita'!$B$1:$E$64,3,FALSE),"-")</f>
        <v>CUSTOMER CARE</v>
      </c>
      <c r="M717" s="32">
        <f>IFERROR(VLOOKUP(E717,'2 ataskaita'!$B$1:$E$64,4,FALSE),"-")</f>
        <v>0</v>
      </c>
    </row>
    <row r="718" spans="1:13" x14ac:dyDescent="0.3">
      <c r="A718" s="54">
        <v>44038.601388888892</v>
      </c>
      <c r="B718">
        <v>45678581</v>
      </c>
      <c r="C718" s="28" t="s">
        <v>240</v>
      </c>
      <c r="D718" s="28" t="s">
        <v>243</v>
      </c>
      <c r="E718" s="42" t="s">
        <v>237</v>
      </c>
      <c r="F718" s="43">
        <v>11</v>
      </c>
      <c r="G718" s="43" t="s">
        <v>28</v>
      </c>
      <c r="H718" s="43">
        <f>VLOOKUP(D718,'Įkainiai '!$A$3:$B$10,2,FALSE)-G718</f>
        <v>10.27</v>
      </c>
      <c r="I718" s="43">
        <f>VLOOKUP(C718,'Įkainiai '!$E$3:$F$10,2,FALSE)-F718</f>
        <v>12.670000000000002</v>
      </c>
      <c r="J718" s="28">
        <f t="shared" si="22"/>
        <v>2.4000000000000021</v>
      </c>
      <c r="K718" s="28" t="str">
        <f t="shared" si="23"/>
        <v>Upsell</v>
      </c>
      <c r="L718" s="28" t="str">
        <f>IFERROR(VLOOKUP(E718,'2 ataskaita'!$B$1:$E$64,3,FALSE),"-")</f>
        <v>OUTLET</v>
      </c>
      <c r="M718" s="28" t="str">
        <f>IFERROR(VLOOKUP(E718,'2 ataskaita'!$B$1:$E$64,4,FALSE),"-")</f>
        <v>Vakarų</v>
      </c>
    </row>
    <row r="719" spans="1:13" x14ac:dyDescent="0.3">
      <c r="A719" s="55">
        <v>44038.748611111114</v>
      </c>
      <c r="B719">
        <v>45944949</v>
      </c>
      <c r="C719" s="32" t="s">
        <v>240</v>
      </c>
      <c r="D719" s="32" t="s">
        <v>242</v>
      </c>
      <c r="E719" s="44" t="s">
        <v>217</v>
      </c>
      <c r="F719" s="45">
        <v>11</v>
      </c>
      <c r="G719" s="45">
        <v>10.5</v>
      </c>
      <c r="H719" s="43">
        <f>VLOOKUP(D719,'Įkainiai '!$A$3:$B$10,2,FALSE)-G719</f>
        <v>10.77</v>
      </c>
      <c r="I719" s="43">
        <f>VLOOKUP(C719,'Įkainiai '!$E$3:$F$10,2,FALSE)-F719</f>
        <v>12.670000000000002</v>
      </c>
      <c r="J719" s="28">
        <f t="shared" si="22"/>
        <v>1.9000000000000021</v>
      </c>
      <c r="K719" s="32" t="str">
        <f t="shared" si="23"/>
        <v>Upsell</v>
      </c>
      <c r="L719" s="32" t="str">
        <f>IFERROR(VLOOKUP(E719,'2 ataskaita'!$B$1:$E$64,3,FALSE),"-")</f>
        <v>OUTLET</v>
      </c>
      <c r="M719" s="32" t="str">
        <f>IFERROR(VLOOKUP(E719,'2 ataskaita'!$B$1:$E$64,4,FALSE),"-")</f>
        <v>Kaunas</v>
      </c>
    </row>
    <row r="720" spans="1:13" x14ac:dyDescent="0.3">
      <c r="A720" s="54">
        <v>44042</v>
      </c>
      <c r="B720">
        <v>19932415</v>
      </c>
      <c r="C720" s="28" t="s">
        <v>243</v>
      </c>
      <c r="D720" s="28" t="s">
        <v>243</v>
      </c>
      <c r="E720" s="42" t="s">
        <v>35</v>
      </c>
      <c r="F720" s="43">
        <v>7.6</v>
      </c>
      <c r="G720" s="43">
        <v>0</v>
      </c>
      <c r="H720" s="43">
        <f>VLOOKUP(D720,'Įkainiai '!$A$3:$B$10,2,FALSE)-G720</f>
        <v>18.27</v>
      </c>
      <c r="I720" s="43">
        <f>VLOOKUP(C720,'Įkainiai '!$E$3:$F$10,2,FALSE)-F720</f>
        <v>8.07</v>
      </c>
      <c r="J720" s="28">
        <f t="shared" si="22"/>
        <v>-10.199999999999999</v>
      </c>
      <c r="K720" s="28" t="str">
        <f t="shared" si="23"/>
        <v>Rerate</v>
      </c>
      <c r="L720" s="28" t="str">
        <f>IFERROR(VLOOKUP(E720,'2 ataskaita'!$B$1:$E$64,3,FALSE),"-")</f>
        <v>CUSTOMER CARE</v>
      </c>
      <c r="M720" s="28">
        <f>IFERROR(VLOOKUP(E720,'2 ataskaita'!$B$1:$E$64,4,FALSE),"-")</f>
        <v>0</v>
      </c>
    </row>
    <row r="721" spans="1:13" x14ac:dyDescent="0.3">
      <c r="A721" s="55">
        <v>44024.688194444447</v>
      </c>
      <c r="B721">
        <v>45771501</v>
      </c>
      <c r="C721" s="32" t="s">
        <v>240</v>
      </c>
      <c r="D721" s="32" t="s">
        <v>243</v>
      </c>
      <c r="E721" s="44" t="s">
        <v>35</v>
      </c>
      <c r="F721" s="45">
        <v>12</v>
      </c>
      <c r="G721" s="45">
        <v>8.51</v>
      </c>
      <c r="H721" s="43">
        <f>VLOOKUP(D721,'Įkainiai '!$A$3:$B$10,2,FALSE)-G721</f>
        <v>9.76</v>
      </c>
      <c r="I721" s="43">
        <f>VLOOKUP(C721,'Įkainiai '!$E$3:$F$10,2,FALSE)-F721</f>
        <v>11.670000000000002</v>
      </c>
      <c r="J721" s="28">
        <f t="shared" si="22"/>
        <v>1.9100000000000019</v>
      </c>
      <c r="K721" s="32" t="str">
        <f t="shared" si="23"/>
        <v>Upsell</v>
      </c>
      <c r="L721" s="32" t="str">
        <f>IFERROR(VLOOKUP(E721,'2 ataskaita'!$B$1:$E$64,3,FALSE),"-")</f>
        <v>CUSTOMER CARE</v>
      </c>
      <c r="M721" s="32">
        <f>IFERROR(VLOOKUP(E721,'2 ataskaita'!$B$1:$E$64,4,FALSE),"-")</f>
        <v>0</v>
      </c>
    </row>
    <row r="722" spans="1:13" x14ac:dyDescent="0.3">
      <c r="A722" s="54">
        <v>44041.662499999999</v>
      </c>
      <c r="B722">
        <v>45949173</v>
      </c>
      <c r="C722" s="28" t="s">
        <v>244</v>
      </c>
      <c r="D722" s="28" t="s">
        <v>242</v>
      </c>
      <c r="E722" s="42" t="s">
        <v>22</v>
      </c>
      <c r="F722" s="43">
        <v>13.5</v>
      </c>
      <c r="G722" s="43">
        <v>0</v>
      </c>
      <c r="H722" s="43">
        <f>VLOOKUP(D722,'Įkainiai '!$A$3:$B$10,2,FALSE)-G722</f>
        <v>21.27</v>
      </c>
      <c r="I722" s="43">
        <f>VLOOKUP(C722,'Įkainiai '!$E$3:$F$10,2,FALSE)-F722</f>
        <v>14.170000000000002</v>
      </c>
      <c r="J722" s="28">
        <f t="shared" si="22"/>
        <v>-7.0999999999999979</v>
      </c>
      <c r="K722" s="28" t="str">
        <f t="shared" si="23"/>
        <v>Rerate</v>
      </c>
      <c r="L722" s="28" t="str">
        <f>IFERROR(VLOOKUP(E722,'2 ataskaita'!$B$1:$E$64,3,FALSE),"-")</f>
        <v>CUSTOMER CARE</v>
      </c>
      <c r="M722" s="28">
        <f>IFERROR(VLOOKUP(E722,'2 ataskaita'!$B$1:$E$64,4,FALSE),"-")</f>
        <v>0</v>
      </c>
    </row>
    <row r="723" spans="1:13" x14ac:dyDescent="0.3">
      <c r="A723" s="55">
        <v>44043</v>
      </c>
      <c r="B723">
        <v>45466586</v>
      </c>
      <c r="C723" s="32" t="s">
        <v>244</v>
      </c>
      <c r="D723" s="32" t="s">
        <v>242</v>
      </c>
      <c r="E723" s="44" t="s">
        <v>43</v>
      </c>
      <c r="F723" s="45">
        <v>13.5</v>
      </c>
      <c r="G723" s="45" t="s">
        <v>9</v>
      </c>
      <c r="H723" s="43">
        <f>VLOOKUP(D723,'Įkainiai '!$A$3:$B$10,2,FALSE)-G723</f>
        <v>10.27</v>
      </c>
      <c r="I723" s="43">
        <f>VLOOKUP(C723,'Įkainiai '!$E$3:$F$10,2,FALSE)-F723</f>
        <v>14.170000000000002</v>
      </c>
      <c r="J723" s="28">
        <f t="shared" si="22"/>
        <v>3.9000000000000021</v>
      </c>
      <c r="K723" s="32" t="str">
        <f t="shared" si="23"/>
        <v>Upsell</v>
      </c>
      <c r="L723" s="32" t="str">
        <f>IFERROR(VLOOKUP(E723,'2 ataskaita'!$B$1:$E$64,3,FALSE),"-")</f>
        <v>CUSTOMER CARE</v>
      </c>
      <c r="M723" s="32">
        <f>IFERROR(VLOOKUP(E723,'2 ataskaita'!$B$1:$E$64,4,FALSE),"-")</f>
        <v>0</v>
      </c>
    </row>
    <row r="724" spans="1:13" x14ac:dyDescent="0.3">
      <c r="A724" s="54">
        <v>44037.511805555558</v>
      </c>
      <c r="B724">
        <v>20271477</v>
      </c>
      <c r="C724" s="28" t="s">
        <v>243</v>
      </c>
      <c r="D724" s="28" t="s">
        <v>245</v>
      </c>
      <c r="E724" s="42" t="s">
        <v>22</v>
      </c>
      <c r="F724" s="43">
        <v>8.51</v>
      </c>
      <c r="G724" s="43">
        <v>5.51</v>
      </c>
      <c r="H724" s="43">
        <f>VLOOKUP(D724,'Įkainiai '!$A$3:$B$10,2,FALSE)-G724</f>
        <v>8.76</v>
      </c>
      <c r="I724" s="43">
        <f>VLOOKUP(C724,'Įkainiai '!$E$3:$F$10,2,FALSE)-F724</f>
        <v>7.16</v>
      </c>
      <c r="J724" s="28">
        <f t="shared" si="22"/>
        <v>-1.5999999999999996</v>
      </c>
      <c r="K724" s="28" t="str">
        <f t="shared" si="23"/>
        <v>Rerate</v>
      </c>
      <c r="L724" s="28" t="str">
        <f>IFERROR(VLOOKUP(E724,'2 ataskaita'!$B$1:$E$64,3,FALSE),"-")</f>
        <v>CUSTOMER CARE</v>
      </c>
      <c r="M724" s="28">
        <f>IFERROR(VLOOKUP(E724,'2 ataskaita'!$B$1:$E$64,4,FALSE),"-")</f>
        <v>0</v>
      </c>
    </row>
    <row r="725" spans="1:13" x14ac:dyDescent="0.3">
      <c r="A725" s="55">
        <v>44015</v>
      </c>
      <c r="B725">
        <v>45820079</v>
      </c>
      <c r="C725" s="32" t="s">
        <v>242</v>
      </c>
      <c r="D725" s="32" t="s">
        <v>242</v>
      </c>
      <c r="E725" s="44" t="s">
        <v>199</v>
      </c>
      <c r="F725" s="45">
        <v>14.5</v>
      </c>
      <c r="G725" s="45">
        <v>11.5</v>
      </c>
      <c r="H725" s="43">
        <f>VLOOKUP(D725,'Įkainiai '!$A$3:$B$10,2,FALSE)-G725</f>
        <v>9.77</v>
      </c>
      <c r="I725" s="43">
        <f>VLOOKUP(C725,'Įkainiai '!$E$3:$F$10,2,FALSE)-F725</f>
        <v>5.1700000000000017</v>
      </c>
      <c r="J725" s="28">
        <f t="shared" si="22"/>
        <v>-4.5999999999999979</v>
      </c>
      <c r="K725" s="32" t="str">
        <f t="shared" si="23"/>
        <v>Rerate</v>
      </c>
      <c r="L725" s="32" t="str">
        <f>IFERROR(VLOOKUP(E725,'2 ataskaita'!$B$1:$E$64,3,FALSE),"-")</f>
        <v>OUTLET</v>
      </c>
      <c r="M725" s="32" t="str">
        <f>IFERROR(VLOOKUP(E725,'2 ataskaita'!$B$1:$E$64,4,FALSE),"-")</f>
        <v>Kaunas</v>
      </c>
    </row>
    <row r="726" spans="1:13" x14ac:dyDescent="0.3">
      <c r="A726" s="54">
        <v>44042</v>
      </c>
      <c r="B726">
        <v>41085383</v>
      </c>
      <c r="C726" s="28" t="s">
        <v>242</v>
      </c>
      <c r="D726" s="28" t="s">
        <v>242</v>
      </c>
      <c r="E726" s="42" t="s">
        <v>230</v>
      </c>
      <c r="F726" s="43">
        <v>9.5</v>
      </c>
      <c r="G726" s="43" t="s">
        <v>18</v>
      </c>
      <c r="H726" s="43">
        <f>VLOOKUP(D726,'Įkainiai '!$A$3:$B$10,2,FALSE)-G726</f>
        <v>15.27</v>
      </c>
      <c r="I726" s="43">
        <f>VLOOKUP(C726,'Įkainiai '!$E$3:$F$10,2,FALSE)-F726</f>
        <v>10.170000000000002</v>
      </c>
      <c r="J726" s="28">
        <f t="shared" si="22"/>
        <v>-5.0999999999999979</v>
      </c>
      <c r="K726" s="28" t="str">
        <f t="shared" si="23"/>
        <v>Rerate</v>
      </c>
      <c r="L726" s="28" t="str">
        <f>IFERROR(VLOOKUP(E726,'2 ataskaita'!$B$1:$E$64,3,FALSE),"-")</f>
        <v>OUTLET</v>
      </c>
      <c r="M726" s="28" t="str">
        <f>IFERROR(VLOOKUP(E726,'2 ataskaita'!$B$1:$E$64,4,FALSE),"-")</f>
        <v>Pietų</v>
      </c>
    </row>
    <row r="727" spans="1:13" x14ac:dyDescent="0.3">
      <c r="A727" s="55">
        <v>44027.628472222219</v>
      </c>
      <c r="B727">
        <v>20170285</v>
      </c>
      <c r="C727" s="32" t="s">
        <v>243</v>
      </c>
      <c r="D727" s="32" t="s">
        <v>242</v>
      </c>
      <c r="E727" s="44" t="s">
        <v>200</v>
      </c>
      <c r="F727" s="45">
        <v>8.5</v>
      </c>
      <c r="G727" s="45" t="s">
        <v>9</v>
      </c>
      <c r="H727" s="43">
        <f>VLOOKUP(D727,'Įkainiai '!$A$3:$B$10,2,FALSE)-G727</f>
        <v>10.27</v>
      </c>
      <c r="I727" s="43">
        <f>VLOOKUP(C727,'Įkainiai '!$E$3:$F$10,2,FALSE)-F727</f>
        <v>7.17</v>
      </c>
      <c r="J727" s="28">
        <f t="shared" si="22"/>
        <v>-3.0999999999999996</v>
      </c>
      <c r="K727" s="32" t="str">
        <f t="shared" si="23"/>
        <v>Rerate</v>
      </c>
      <c r="L727" s="32" t="str">
        <f>IFERROR(VLOOKUP(E727,'2 ataskaita'!$B$1:$E$64,3,FALSE),"-")</f>
        <v>OUTLET</v>
      </c>
      <c r="M727" s="32" t="str">
        <f>IFERROR(VLOOKUP(E727,'2 ataskaita'!$B$1:$E$64,4,FALSE),"-")</f>
        <v>Šiaurės</v>
      </c>
    </row>
    <row r="728" spans="1:13" x14ac:dyDescent="0.3">
      <c r="A728" s="54">
        <v>44041</v>
      </c>
      <c r="B728">
        <v>4533936</v>
      </c>
      <c r="C728" s="28" t="s">
        <v>240</v>
      </c>
      <c r="D728" s="28" t="s">
        <v>240</v>
      </c>
      <c r="E728" s="42" t="s">
        <v>198</v>
      </c>
      <c r="F728" s="43">
        <v>10</v>
      </c>
      <c r="G728" s="43" t="s">
        <v>9</v>
      </c>
      <c r="H728" s="43">
        <f>VLOOKUP(D728,'Įkainiai '!$A$3:$B$10,2,FALSE)-G728</f>
        <v>14.27</v>
      </c>
      <c r="I728" s="43">
        <f>VLOOKUP(C728,'Įkainiai '!$E$3:$F$10,2,FALSE)-F728</f>
        <v>13.670000000000002</v>
      </c>
      <c r="J728" s="28">
        <f t="shared" si="22"/>
        <v>-0.59999999999999787</v>
      </c>
      <c r="K728" s="28" t="str">
        <f t="shared" si="23"/>
        <v>Rerate</v>
      </c>
      <c r="L728" s="28" t="str">
        <f>IFERROR(VLOOKUP(E728,'2 ataskaita'!$B$1:$E$64,3,FALSE),"-")</f>
        <v>OUTLET</v>
      </c>
      <c r="M728" s="28" t="str">
        <f>IFERROR(VLOOKUP(E728,'2 ataskaita'!$B$1:$E$64,4,FALSE),"-")</f>
        <v>Vilnius</v>
      </c>
    </row>
    <row r="729" spans="1:13" x14ac:dyDescent="0.3">
      <c r="A729" s="55">
        <v>44016</v>
      </c>
      <c r="B729">
        <v>45848020</v>
      </c>
      <c r="C729" s="32" t="s">
        <v>241</v>
      </c>
      <c r="D729" s="32" t="s">
        <v>241</v>
      </c>
      <c r="E729" s="44" t="s">
        <v>13</v>
      </c>
      <c r="F729" s="45">
        <v>23.5</v>
      </c>
      <c r="G729" s="45">
        <v>8.5</v>
      </c>
      <c r="H729" s="43">
        <f>VLOOKUP(D729,'Įkainiai '!$A$3:$B$10,2,FALSE)-G729</f>
        <v>24.770000000000003</v>
      </c>
      <c r="I729" s="43">
        <f>VLOOKUP(C729,'Įkainiai '!$E$3:$F$10,2,FALSE)-F729</f>
        <v>8.1700000000000017</v>
      </c>
      <c r="J729" s="28">
        <f t="shared" si="22"/>
        <v>-16.600000000000001</v>
      </c>
      <c r="K729" s="32" t="str">
        <f t="shared" si="23"/>
        <v>Rerate</v>
      </c>
      <c r="L729" s="32" t="str">
        <f>IFERROR(VLOOKUP(E729,'2 ataskaita'!$B$1:$E$64,3,FALSE),"-")</f>
        <v>TELEMARKETING</v>
      </c>
      <c r="M729" s="32">
        <f>IFERROR(VLOOKUP(E729,'2 ataskaita'!$B$1:$E$64,4,FALSE),"-")</f>
        <v>0</v>
      </c>
    </row>
    <row r="730" spans="1:13" x14ac:dyDescent="0.3">
      <c r="A730" s="54">
        <v>44037.568055555559</v>
      </c>
      <c r="B730">
        <v>41412073</v>
      </c>
      <c r="C730" s="28" t="s">
        <v>242</v>
      </c>
      <c r="D730" s="28" t="s">
        <v>244</v>
      </c>
      <c r="E730" s="42" t="s">
        <v>35</v>
      </c>
      <c r="F730" s="43">
        <v>11.51</v>
      </c>
      <c r="G730" s="43" t="s">
        <v>5</v>
      </c>
      <c r="H730" s="43">
        <f>VLOOKUP(D730,'Įkainiai '!$A$3:$B$10,2,FALSE)-G730</f>
        <v>19.27</v>
      </c>
      <c r="I730" s="43">
        <f>VLOOKUP(C730,'Įkainiai '!$E$3:$F$10,2,FALSE)-F730</f>
        <v>8.1600000000000019</v>
      </c>
      <c r="J730" s="28">
        <f t="shared" si="22"/>
        <v>-11.109999999999998</v>
      </c>
      <c r="K730" s="28" t="str">
        <f t="shared" si="23"/>
        <v>Rerate</v>
      </c>
      <c r="L730" s="28" t="str">
        <f>IFERROR(VLOOKUP(E730,'2 ataskaita'!$B$1:$E$64,3,FALSE),"-")</f>
        <v>CUSTOMER CARE</v>
      </c>
      <c r="M730" s="28">
        <f>IFERROR(VLOOKUP(E730,'2 ataskaita'!$B$1:$E$64,4,FALSE),"-")</f>
        <v>0</v>
      </c>
    </row>
    <row r="731" spans="1:13" x14ac:dyDescent="0.3">
      <c r="A731" s="55">
        <v>44035.754166666666</v>
      </c>
      <c r="B731">
        <v>19417939</v>
      </c>
      <c r="C731" s="32" t="s">
        <v>245</v>
      </c>
      <c r="D731" s="32" t="s">
        <v>243</v>
      </c>
      <c r="E731" s="44" t="s">
        <v>222</v>
      </c>
      <c r="F731" s="45">
        <v>7.6</v>
      </c>
      <c r="G731" s="45">
        <v>7.6</v>
      </c>
      <c r="H731" s="43">
        <f>VLOOKUP(D731,'Įkainiai '!$A$3:$B$10,2,FALSE)-G731</f>
        <v>10.67</v>
      </c>
      <c r="I731" s="43">
        <f>VLOOKUP(C731,'Įkainiai '!$E$3:$F$10,2,FALSE)-F731</f>
        <v>4.07</v>
      </c>
      <c r="J731" s="28">
        <f t="shared" si="22"/>
        <v>-6.6</v>
      </c>
      <c r="K731" s="32" t="str">
        <f t="shared" si="23"/>
        <v>Rerate</v>
      </c>
      <c r="L731" s="32" t="str">
        <f>IFERROR(VLOOKUP(E731,'2 ataskaita'!$B$1:$E$64,3,FALSE),"-")</f>
        <v>OUTLET</v>
      </c>
      <c r="M731" s="32" t="str">
        <f>IFERROR(VLOOKUP(E731,'2 ataskaita'!$B$1:$E$64,4,FALSE),"-")</f>
        <v>Pietų</v>
      </c>
    </row>
    <row r="732" spans="1:13" x14ac:dyDescent="0.3">
      <c r="A732" s="54">
        <v>44024.508333333331</v>
      </c>
      <c r="B732">
        <v>9288209</v>
      </c>
      <c r="C732" s="28" t="s">
        <v>241</v>
      </c>
      <c r="D732" s="28" t="s">
        <v>242</v>
      </c>
      <c r="E732" s="42" t="s">
        <v>230</v>
      </c>
      <c r="F732" s="43">
        <v>11</v>
      </c>
      <c r="G732" s="43" t="s">
        <v>9</v>
      </c>
      <c r="H732" s="43">
        <f>VLOOKUP(D732,'Įkainiai '!$A$3:$B$10,2,FALSE)-G732</f>
        <v>10.27</v>
      </c>
      <c r="I732" s="43">
        <f>VLOOKUP(C732,'Įkainiai '!$E$3:$F$10,2,FALSE)-F732</f>
        <v>20.67</v>
      </c>
      <c r="J732" s="28">
        <f t="shared" si="22"/>
        <v>10.400000000000002</v>
      </c>
      <c r="K732" s="28" t="str">
        <f t="shared" si="23"/>
        <v>Upsell</v>
      </c>
      <c r="L732" s="28" t="str">
        <f>IFERROR(VLOOKUP(E732,'2 ataskaita'!$B$1:$E$64,3,FALSE),"-")</f>
        <v>OUTLET</v>
      </c>
      <c r="M732" s="28" t="str">
        <f>IFERROR(VLOOKUP(E732,'2 ataskaita'!$B$1:$E$64,4,FALSE),"-")</f>
        <v>Pietų</v>
      </c>
    </row>
    <row r="733" spans="1:13" x14ac:dyDescent="0.3">
      <c r="A733" s="55">
        <v>44042</v>
      </c>
      <c r="B733">
        <v>42139741</v>
      </c>
      <c r="C733" s="32" t="s">
        <v>241</v>
      </c>
      <c r="D733" s="32" t="s">
        <v>241</v>
      </c>
      <c r="E733" s="44" t="s">
        <v>8</v>
      </c>
      <c r="F733" s="45">
        <v>11</v>
      </c>
      <c r="G733" s="45" t="s">
        <v>11</v>
      </c>
      <c r="H733" s="43">
        <f>VLOOKUP(D733,'Įkainiai '!$A$3:$B$10,2,FALSE)-G733</f>
        <v>18.270000000000003</v>
      </c>
      <c r="I733" s="43">
        <f>VLOOKUP(C733,'Įkainiai '!$E$3:$F$10,2,FALSE)-F733</f>
        <v>20.67</v>
      </c>
      <c r="J733" s="28">
        <f t="shared" si="22"/>
        <v>2.3999999999999986</v>
      </c>
      <c r="K733" s="32" t="str">
        <f t="shared" si="23"/>
        <v>Upsell</v>
      </c>
      <c r="L733" s="32" t="str">
        <f>IFERROR(VLOOKUP(E733,'2 ataskaita'!$B$1:$E$64,3,FALSE),"-")</f>
        <v>TELEMARKETING</v>
      </c>
      <c r="M733" s="32">
        <f>IFERROR(VLOOKUP(E733,'2 ataskaita'!$B$1:$E$64,4,FALSE),"-")</f>
        <v>0</v>
      </c>
    </row>
    <row r="734" spans="1:13" x14ac:dyDescent="0.3">
      <c r="A734" s="54">
        <v>44024</v>
      </c>
      <c r="B734">
        <v>4822892</v>
      </c>
      <c r="C734" s="28" t="s">
        <v>241</v>
      </c>
      <c r="D734" s="28" t="s">
        <v>241</v>
      </c>
      <c r="E734" s="42" t="s">
        <v>205</v>
      </c>
      <c r="F734" s="43">
        <v>16.5</v>
      </c>
      <c r="G734" s="43">
        <v>9.5</v>
      </c>
      <c r="H734" s="43">
        <f>VLOOKUP(D734,'Įkainiai '!$A$3:$B$10,2,FALSE)-G734</f>
        <v>23.770000000000003</v>
      </c>
      <c r="I734" s="43">
        <f>VLOOKUP(C734,'Įkainiai '!$E$3:$F$10,2,FALSE)-F734</f>
        <v>15.170000000000002</v>
      </c>
      <c r="J734" s="28">
        <f t="shared" si="22"/>
        <v>-8.6000000000000014</v>
      </c>
      <c r="K734" s="28" t="str">
        <f t="shared" si="23"/>
        <v>Rerate</v>
      </c>
      <c r="L734" s="28" t="str">
        <f>IFERROR(VLOOKUP(E734,'2 ataskaita'!$B$1:$E$64,3,FALSE),"-")</f>
        <v>OUTLET</v>
      </c>
      <c r="M734" s="28" t="str">
        <f>IFERROR(VLOOKUP(E734,'2 ataskaita'!$B$1:$E$64,4,FALSE),"-")</f>
        <v>Šiaurės</v>
      </c>
    </row>
    <row r="735" spans="1:13" x14ac:dyDescent="0.3">
      <c r="A735" s="55">
        <v>44042</v>
      </c>
      <c r="B735">
        <v>16300361</v>
      </c>
      <c r="C735" s="32" t="s">
        <v>240</v>
      </c>
      <c r="D735" s="32" t="s">
        <v>240</v>
      </c>
      <c r="E735" s="44" t="s">
        <v>6</v>
      </c>
      <c r="F735" s="45">
        <v>11</v>
      </c>
      <c r="G735" s="45">
        <v>11.5</v>
      </c>
      <c r="H735" s="43">
        <f>VLOOKUP(D735,'Įkainiai '!$A$3:$B$10,2,FALSE)-G735</f>
        <v>13.77</v>
      </c>
      <c r="I735" s="43">
        <f>VLOOKUP(C735,'Įkainiai '!$E$3:$F$10,2,FALSE)-F735</f>
        <v>12.670000000000002</v>
      </c>
      <c r="J735" s="28">
        <f t="shared" si="22"/>
        <v>-1.0999999999999979</v>
      </c>
      <c r="K735" s="32" t="str">
        <f t="shared" si="23"/>
        <v>Rerate</v>
      </c>
      <c r="L735" s="32" t="str">
        <f>IFERROR(VLOOKUP(E735,'2 ataskaita'!$B$1:$E$64,3,FALSE),"-")</f>
        <v>TELEMARKETING</v>
      </c>
      <c r="M735" s="32">
        <f>IFERROR(VLOOKUP(E735,'2 ataskaita'!$B$1:$E$64,4,FALSE),"-")</f>
        <v>0</v>
      </c>
    </row>
    <row r="736" spans="1:13" x14ac:dyDescent="0.3">
      <c r="A736" s="54">
        <v>44042</v>
      </c>
      <c r="B736">
        <v>42942922</v>
      </c>
      <c r="C736" s="28" t="s">
        <v>244</v>
      </c>
      <c r="D736" s="28" t="s">
        <v>244</v>
      </c>
      <c r="E736" s="42" t="s">
        <v>6</v>
      </c>
      <c r="F736" s="43">
        <v>12.5</v>
      </c>
      <c r="G736" s="43">
        <v>11.5</v>
      </c>
      <c r="H736" s="43">
        <f>VLOOKUP(D736,'Įkainiai '!$A$3:$B$10,2,FALSE)-G736</f>
        <v>19.77</v>
      </c>
      <c r="I736" s="43">
        <f>VLOOKUP(C736,'Įkainiai '!$E$3:$F$10,2,FALSE)-F736</f>
        <v>15.170000000000002</v>
      </c>
      <c r="J736" s="28">
        <f t="shared" si="22"/>
        <v>-4.5999999999999979</v>
      </c>
      <c r="K736" s="28" t="str">
        <f t="shared" si="23"/>
        <v>Rerate</v>
      </c>
      <c r="L736" s="28" t="str">
        <f>IFERROR(VLOOKUP(E736,'2 ataskaita'!$B$1:$E$64,3,FALSE),"-")</f>
        <v>TELEMARKETING</v>
      </c>
      <c r="M736" s="28">
        <f>IFERROR(VLOOKUP(E736,'2 ataskaita'!$B$1:$E$64,4,FALSE),"-")</f>
        <v>0</v>
      </c>
    </row>
    <row r="737" spans="1:13" x14ac:dyDescent="0.3">
      <c r="A737" s="55">
        <v>44015</v>
      </c>
      <c r="B737">
        <v>43039533</v>
      </c>
      <c r="C737" s="32" t="s">
        <v>244</v>
      </c>
      <c r="D737" s="32" t="s">
        <v>244</v>
      </c>
      <c r="E737" s="44" t="s">
        <v>227</v>
      </c>
      <c r="F737" s="49">
        <v>13</v>
      </c>
      <c r="G737" s="45" t="s">
        <v>7</v>
      </c>
      <c r="H737" s="43">
        <f>VLOOKUP(D737,'Įkainiai '!$A$3:$B$10,2,FALSE)-G737</f>
        <v>18.27</v>
      </c>
      <c r="I737" s="43">
        <f>VLOOKUP(C737,'Įkainiai '!$E$3:$F$10,2,FALSE)-F737</f>
        <v>14.670000000000002</v>
      </c>
      <c r="J737" s="28">
        <f t="shared" si="22"/>
        <v>-3.5999999999999979</v>
      </c>
      <c r="K737" s="32" t="str">
        <f t="shared" si="23"/>
        <v>Rerate</v>
      </c>
      <c r="L737" s="32" t="str">
        <f>IFERROR(VLOOKUP(E737,'2 ataskaita'!$B$1:$E$64,3,FALSE),"-")</f>
        <v>OUTLET</v>
      </c>
      <c r="M737" s="32" t="str">
        <f>IFERROR(VLOOKUP(E737,'2 ataskaita'!$B$1:$E$64,4,FALSE),"-")</f>
        <v>Vakarų</v>
      </c>
    </row>
    <row r="738" spans="1:13" x14ac:dyDescent="0.3">
      <c r="A738" s="54">
        <v>44030.574999999997</v>
      </c>
      <c r="B738">
        <v>45441496</v>
      </c>
      <c r="C738" s="28" t="s">
        <v>244</v>
      </c>
      <c r="D738" s="28" t="s">
        <v>242</v>
      </c>
      <c r="E738" s="42" t="s">
        <v>43</v>
      </c>
      <c r="F738" s="43">
        <v>13.5</v>
      </c>
      <c r="G738" s="43">
        <v>10.5</v>
      </c>
      <c r="H738" s="43">
        <f>VLOOKUP(D738,'Įkainiai '!$A$3:$B$10,2,FALSE)-G738</f>
        <v>10.77</v>
      </c>
      <c r="I738" s="43">
        <f>VLOOKUP(C738,'Įkainiai '!$E$3:$F$10,2,FALSE)-F738</f>
        <v>14.170000000000002</v>
      </c>
      <c r="J738" s="28">
        <f t="shared" si="22"/>
        <v>3.4000000000000021</v>
      </c>
      <c r="K738" s="28" t="str">
        <f t="shared" si="23"/>
        <v>Upsell</v>
      </c>
      <c r="L738" s="28" t="str">
        <f>IFERROR(VLOOKUP(E738,'2 ataskaita'!$B$1:$E$64,3,FALSE),"-")</f>
        <v>CUSTOMER CARE</v>
      </c>
      <c r="M738" s="28">
        <f>IFERROR(VLOOKUP(E738,'2 ataskaita'!$B$1:$E$64,4,FALSE),"-")</f>
        <v>0</v>
      </c>
    </row>
    <row r="739" spans="1:13" x14ac:dyDescent="0.3">
      <c r="A739" s="55">
        <v>44020.353472222225</v>
      </c>
      <c r="B739">
        <v>40088605</v>
      </c>
      <c r="C739" s="32" t="s">
        <v>245</v>
      </c>
      <c r="D739" s="32" t="s">
        <v>242</v>
      </c>
      <c r="E739" s="44" t="s">
        <v>14</v>
      </c>
      <c r="F739" s="45">
        <v>5.51</v>
      </c>
      <c r="G739" s="45">
        <v>9.5</v>
      </c>
      <c r="H739" s="43">
        <f>VLOOKUP(D739,'Įkainiai '!$A$3:$B$10,2,FALSE)-G739</f>
        <v>11.77</v>
      </c>
      <c r="I739" s="43">
        <f>VLOOKUP(C739,'Įkainiai '!$E$3:$F$10,2,FALSE)-F739</f>
        <v>6.16</v>
      </c>
      <c r="J739" s="28">
        <f t="shared" si="22"/>
        <v>-5.6099999999999994</v>
      </c>
      <c r="K739" s="32" t="str">
        <f t="shared" si="23"/>
        <v>Rerate</v>
      </c>
      <c r="L739" s="32" t="str">
        <f>IFERROR(VLOOKUP(E739,'2 ataskaita'!$B$1:$E$64,3,FALSE),"-")</f>
        <v>CUSTOMER CARE</v>
      </c>
      <c r="M739" s="32">
        <f>IFERROR(VLOOKUP(E739,'2 ataskaita'!$B$1:$E$64,4,FALSE),"-")</f>
        <v>0</v>
      </c>
    </row>
    <row r="740" spans="1:13" x14ac:dyDescent="0.3">
      <c r="A740" s="54">
        <v>44020.546527777777</v>
      </c>
      <c r="B740">
        <v>37794078</v>
      </c>
      <c r="C740" s="28" t="s">
        <v>240</v>
      </c>
      <c r="D740" s="28" t="s">
        <v>242</v>
      </c>
      <c r="E740" s="42" t="s">
        <v>218</v>
      </c>
      <c r="F740" s="43">
        <v>11</v>
      </c>
      <c r="G740" s="43">
        <v>11.5</v>
      </c>
      <c r="H740" s="43">
        <f>VLOOKUP(D740,'Įkainiai '!$A$3:$B$10,2,FALSE)-G740</f>
        <v>9.77</v>
      </c>
      <c r="I740" s="43">
        <f>VLOOKUP(C740,'Įkainiai '!$E$3:$F$10,2,FALSE)-F740</f>
        <v>12.670000000000002</v>
      </c>
      <c r="J740" s="28">
        <f t="shared" si="22"/>
        <v>2.9000000000000021</v>
      </c>
      <c r="K740" s="28" t="str">
        <f t="shared" si="23"/>
        <v>Upsell</v>
      </c>
      <c r="L740" s="28" t="str">
        <f>IFERROR(VLOOKUP(E740,'2 ataskaita'!$B$1:$E$64,3,FALSE),"-")</f>
        <v>OUTLET</v>
      </c>
      <c r="M740" s="28" t="str">
        <f>IFERROR(VLOOKUP(E740,'2 ataskaita'!$B$1:$E$64,4,FALSE),"-")</f>
        <v>Pietų</v>
      </c>
    </row>
    <row r="741" spans="1:13" x14ac:dyDescent="0.3">
      <c r="A741" s="55">
        <v>44023.488194444442</v>
      </c>
      <c r="B741">
        <v>4657442</v>
      </c>
      <c r="C741" s="32" t="s">
        <v>240</v>
      </c>
      <c r="D741" s="32" t="s">
        <v>242</v>
      </c>
      <c r="E741" s="44" t="s">
        <v>197</v>
      </c>
      <c r="F741" s="45">
        <v>11</v>
      </c>
      <c r="G741" s="45">
        <v>10.5</v>
      </c>
      <c r="H741" s="43">
        <f>VLOOKUP(D741,'Įkainiai '!$A$3:$B$10,2,FALSE)-G741</f>
        <v>10.77</v>
      </c>
      <c r="I741" s="43">
        <f>VLOOKUP(C741,'Įkainiai '!$E$3:$F$10,2,FALSE)-F741</f>
        <v>12.670000000000002</v>
      </c>
      <c r="J741" s="28">
        <f t="shared" si="22"/>
        <v>1.9000000000000021</v>
      </c>
      <c r="K741" s="32" t="str">
        <f t="shared" si="23"/>
        <v>Upsell</v>
      </c>
      <c r="L741" s="32" t="str">
        <f>IFERROR(VLOOKUP(E741,'2 ataskaita'!$B$1:$E$64,3,FALSE),"-")</f>
        <v>OUTLET</v>
      </c>
      <c r="M741" s="32" t="str">
        <f>IFERROR(VLOOKUP(E741,'2 ataskaita'!$B$1:$E$64,4,FALSE),"-")</f>
        <v>Šiaurės</v>
      </c>
    </row>
    <row r="742" spans="1:13" x14ac:dyDescent="0.3">
      <c r="A742" s="54">
        <v>44017.418749999997</v>
      </c>
      <c r="B742">
        <v>45853220</v>
      </c>
      <c r="C742" s="28" t="s">
        <v>241</v>
      </c>
      <c r="D742" s="28" t="s">
        <v>245</v>
      </c>
      <c r="E742" s="42" t="s">
        <v>197</v>
      </c>
      <c r="F742" s="43">
        <v>23.5</v>
      </c>
      <c r="G742" s="43">
        <v>3.6</v>
      </c>
      <c r="H742" s="43">
        <f>VLOOKUP(D742,'Įkainiai '!$A$3:$B$10,2,FALSE)-G742</f>
        <v>10.67</v>
      </c>
      <c r="I742" s="43">
        <f>VLOOKUP(C742,'Įkainiai '!$E$3:$F$10,2,FALSE)-F742</f>
        <v>8.1700000000000017</v>
      </c>
      <c r="J742" s="28">
        <f t="shared" si="22"/>
        <v>-2.4999999999999982</v>
      </c>
      <c r="K742" s="28" t="str">
        <f t="shared" si="23"/>
        <v>Rerate</v>
      </c>
      <c r="L742" s="28" t="str">
        <f>IFERROR(VLOOKUP(E742,'2 ataskaita'!$B$1:$E$64,3,FALSE),"-")</f>
        <v>OUTLET</v>
      </c>
      <c r="M742" s="28" t="str">
        <f>IFERROR(VLOOKUP(E742,'2 ataskaita'!$B$1:$E$64,4,FALSE),"-")</f>
        <v>Šiaurės</v>
      </c>
    </row>
    <row r="743" spans="1:13" x14ac:dyDescent="0.3">
      <c r="A743" s="55">
        <v>44037.62777777778</v>
      </c>
      <c r="B743">
        <v>39880520</v>
      </c>
      <c r="C743" s="32" t="s">
        <v>245</v>
      </c>
      <c r="D743" s="32" t="s">
        <v>242</v>
      </c>
      <c r="E743" s="44" t="s">
        <v>199</v>
      </c>
      <c r="F743" s="45">
        <v>5.51</v>
      </c>
      <c r="G743" s="45">
        <v>10.5</v>
      </c>
      <c r="H743" s="43">
        <f>VLOOKUP(D743,'Įkainiai '!$A$3:$B$10,2,FALSE)-G743</f>
        <v>10.77</v>
      </c>
      <c r="I743" s="43">
        <f>VLOOKUP(C743,'Įkainiai '!$E$3:$F$10,2,FALSE)-F743</f>
        <v>6.16</v>
      </c>
      <c r="J743" s="28">
        <f t="shared" si="22"/>
        <v>-4.6099999999999994</v>
      </c>
      <c r="K743" s="32" t="str">
        <f t="shared" si="23"/>
        <v>Rerate</v>
      </c>
      <c r="L743" s="32" t="str">
        <f>IFERROR(VLOOKUP(E743,'2 ataskaita'!$B$1:$E$64,3,FALSE),"-")</f>
        <v>OUTLET</v>
      </c>
      <c r="M743" s="32" t="str">
        <f>IFERROR(VLOOKUP(E743,'2 ataskaita'!$B$1:$E$64,4,FALSE),"-")</f>
        <v>Kaunas</v>
      </c>
    </row>
    <row r="744" spans="1:13" x14ac:dyDescent="0.3">
      <c r="A744" s="54">
        <v>44041.401388888888</v>
      </c>
      <c r="B744">
        <v>45751413</v>
      </c>
      <c r="C744" s="28" t="s">
        <v>240</v>
      </c>
      <c r="D744" s="28" t="s">
        <v>245</v>
      </c>
      <c r="E744" s="42" t="s">
        <v>23</v>
      </c>
      <c r="F744" s="43">
        <v>12</v>
      </c>
      <c r="G744" s="43" t="s">
        <v>45</v>
      </c>
      <c r="H744" s="43">
        <f>VLOOKUP(D744,'Įkainiai '!$A$3:$B$10,2,FALSE)-G744</f>
        <v>9.27</v>
      </c>
      <c r="I744" s="43">
        <f>VLOOKUP(C744,'Įkainiai '!$E$3:$F$10,2,FALSE)-F744</f>
        <v>11.670000000000002</v>
      </c>
      <c r="J744" s="28">
        <f t="shared" si="22"/>
        <v>2.4000000000000021</v>
      </c>
      <c r="K744" s="28" t="str">
        <f t="shared" si="23"/>
        <v>Upsell</v>
      </c>
      <c r="L744" s="28" t="str">
        <f>IFERROR(VLOOKUP(E744,'2 ataskaita'!$B$1:$E$64,3,FALSE),"-")</f>
        <v>CUSTOMER CARE</v>
      </c>
      <c r="M744" s="28">
        <f>IFERROR(VLOOKUP(E744,'2 ataskaita'!$B$1:$E$64,4,FALSE),"-")</f>
        <v>0</v>
      </c>
    </row>
    <row r="745" spans="1:13" x14ac:dyDescent="0.3">
      <c r="A745" s="55">
        <v>44034.788888888892</v>
      </c>
      <c r="B745">
        <v>20385410</v>
      </c>
      <c r="C745" s="32" t="s">
        <v>246</v>
      </c>
      <c r="D745" s="32" t="s">
        <v>240</v>
      </c>
      <c r="E745" s="44" t="s">
        <v>218</v>
      </c>
      <c r="F745" s="45">
        <v>12</v>
      </c>
      <c r="G745" s="45">
        <v>11.5</v>
      </c>
      <c r="H745" s="43">
        <f>VLOOKUP(D745,'Įkainiai '!$A$3:$B$10,2,FALSE)-G745</f>
        <v>13.77</v>
      </c>
      <c r="I745" s="43">
        <f>VLOOKUP(C745,'Įkainiai '!$E$3:$F$10,2,FALSE)-F745</f>
        <v>17.670000000000002</v>
      </c>
      <c r="J745" s="28">
        <f t="shared" si="22"/>
        <v>3.9000000000000021</v>
      </c>
      <c r="K745" s="32" t="str">
        <f t="shared" si="23"/>
        <v>Upsell</v>
      </c>
      <c r="L745" s="32" t="str">
        <f>IFERROR(VLOOKUP(E745,'2 ataskaita'!$B$1:$E$64,3,FALSE),"-")</f>
        <v>OUTLET</v>
      </c>
      <c r="M745" s="32" t="str">
        <f>IFERROR(VLOOKUP(E745,'2 ataskaita'!$B$1:$E$64,4,FALSE),"-")</f>
        <v>Pietų</v>
      </c>
    </row>
    <row r="746" spans="1:13" x14ac:dyDescent="0.3">
      <c r="A746" s="54">
        <v>44042</v>
      </c>
      <c r="B746">
        <v>18469152</v>
      </c>
      <c r="C746" s="28" t="s">
        <v>243</v>
      </c>
      <c r="D746" s="28" t="s">
        <v>243</v>
      </c>
      <c r="E746" s="42" t="s">
        <v>43</v>
      </c>
      <c r="F746" s="43">
        <v>7.6</v>
      </c>
      <c r="G746" s="43">
        <v>0</v>
      </c>
      <c r="H746" s="43">
        <f>VLOOKUP(D746,'Įkainiai '!$A$3:$B$10,2,FALSE)-G746</f>
        <v>18.27</v>
      </c>
      <c r="I746" s="43">
        <f>VLOOKUP(C746,'Įkainiai '!$E$3:$F$10,2,FALSE)-F746</f>
        <v>8.07</v>
      </c>
      <c r="J746" s="28">
        <f t="shared" si="22"/>
        <v>-10.199999999999999</v>
      </c>
      <c r="K746" s="28" t="str">
        <f t="shared" si="23"/>
        <v>Rerate</v>
      </c>
      <c r="L746" s="28" t="str">
        <f>IFERROR(VLOOKUP(E746,'2 ataskaita'!$B$1:$E$64,3,FALSE),"-")</f>
        <v>CUSTOMER CARE</v>
      </c>
      <c r="M746" s="28">
        <f>IFERROR(VLOOKUP(E746,'2 ataskaita'!$B$1:$E$64,4,FALSE),"-")</f>
        <v>0</v>
      </c>
    </row>
    <row r="747" spans="1:13" x14ac:dyDescent="0.3">
      <c r="A747" s="55">
        <v>44042</v>
      </c>
      <c r="B747">
        <v>9299808</v>
      </c>
      <c r="C747" s="32" t="s">
        <v>242</v>
      </c>
      <c r="D747" s="32" t="s">
        <v>242</v>
      </c>
      <c r="E747" s="44" t="s">
        <v>223</v>
      </c>
      <c r="F747" s="45">
        <v>11.51</v>
      </c>
      <c r="G747" s="45">
        <v>2.5</v>
      </c>
      <c r="H747" s="43">
        <f>VLOOKUP(D747,'Įkainiai '!$A$3:$B$10,2,FALSE)-G747</f>
        <v>18.77</v>
      </c>
      <c r="I747" s="43">
        <f>VLOOKUP(C747,'Įkainiai '!$E$3:$F$10,2,FALSE)-F747</f>
        <v>8.1600000000000019</v>
      </c>
      <c r="J747" s="28">
        <f t="shared" si="22"/>
        <v>-10.609999999999998</v>
      </c>
      <c r="K747" s="32" t="str">
        <f t="shared" si="23"/>
        <v>Rerate</v>
      </c>
      <c r="L747" s="32" t="str">
        <f>IFERROR(VLOOKUP(E747,'2 ataskaita'!$B$1:$E$64,3,FALSE),"-")</f>
        <v>OUTLET</v>
      </c>
      <c r="M747" s="32" t="str">
        <f>IFERROR(VLOOKUP(E747,'2 ataskaita'!$B$1:$E$64,4,FALSE),"-")</f>
        <v>Kaunas</v>
      </c>
    </row>
    <row r="748" spans="1:13" x14ac:dyDescent="0.3">
      <c r="A748" s="54">
        <v>44029.597222222219</v>
      </c>
      <c r="B748">
        <v>45835103</v>
      </c>
      <c r="C748" s="28" t="s">
        <v>240</v>
      </c>
      <c r="D748" s="28" t="s">
        <v>243</v>
      </c>
      <c r="E748" s="42" t="s">
        <v>35</v>
      </c>
      <c r="F748" s="43">
        <v>12</v>
      </c>
      <c r="G748" s="43">
        <v>9.5</v>
      </c>
      <c r="H748" s="43">
        <f>VLOOKUP(D748,'Įkainiai '!$A$3:$B$10,2,FALSE)-G748</f>
        <v>8.77</v>
      </c>
      <c r="I748" s="43">
        <f>VLOOKUP(C748,'Įkainiai '!$E$3:$F$10,2,FALSE)-F748</f>
        <v>11.670000000000002</v>
      </c>
      <c r="J748" s="28">
        <f t="shared" si="22"/>
        <v>2.9000000000000021</v>
      </c>
      <c r="K748" s="28" t="str">
        <f t="shared" si="23"/>
        <v>Upsell</v>
      </c>
      <c r="L748" s="28" t="str">
        <f>IFERROR(VLOOKUP(E748,'2 ataskaita'!$B$1:$E$64,3,FALSE),"-")</f>
        <v>CUSTOMER CARE</v>
      </c>
      <c r="M748" s="28">
        <f>IFERROR(VLOOKUP(E748,'2 ataskaita'!$B$1:$E$64,4,FALSE),"-")</f>
        <v>0</v>
      </c>
    </row>
    <row r="749" spans="1:13" x14ac:dyDescent="0.3">
      <c r="A749" s="55">
        <v>44042</v>
      </c>
      <c r="B749">
        <v>4580899</v>
      </c>
      <c r="C749" s="32" t="s">
        <v>246</v>
      </c>
      <c r="D749" s="32" t="s">
        <v>246</v>
      </c>
      <c r="E749" s="44" t="s">
        <v>218</v>
      </c>
      <c r="F749" s="45">
        <v>12</v>
      </c>
      <c r="G749" s="45" t="s">
        <v>9</v>
      </c>
      <c r="H749" s="43">
        <f>VLOOKUP(D749,'Įkainiai '!$A$3:$B$10,2,FALSE)-G749</f>
        <v>20.27</v>
      </c>
      <c r="I749" s="43">
        <f>VLOOKUP(C749,'Įkainiai '!$E$3:$F$10,2,FALSE)-F749</f>
        <v>17.670000000000002</v>
      </c>
      <c r="J749" s="28">
        <f t="shared" si="22"/>
        <v>-2.5999999999999979</v>
      </c>
      <c r="K749" s="32" t="str">
        <f t="shared" si="23"/>
        <v>Rerate</v>
      </c>
      <c r="L749" s="32" t="str">
        <f>IFERROR(VLOOKUP(E749,'2 ataskaita'!$B$1:$E$64,3,FALSE),"-")</f>
        <v>OUTLET</v>
      </c>
      <c r="M749" s="32" t="str">
        <f>IFERROR(VLOOKUP(E749,'2 ataskaita'!$B$1:$E$64,4,FALSE),"-")</f>
        <v>Pietų</v>
      </c>
    </row>
    <row r="750" spans="1:13" x14ac:dyDescent="0.3">
      <c r="A750" s="54">
        <v>44027.845833333333</v>
      </c>
      <c r="B750">
        <v>45694757</v>
      </c>
      <c r="C750" s="28" t="s">
        <v>242</v>
      </c>
      <c r="D750" s="28" t="s">
        <v>243</v>
      </c>
      <c r="E750" s="42" t="s">
        <v>192</v>
      </c>
      <c r="F750" s="43">
        <v>10.5</v>
      </c>
      <c r="G750" s="43">
        <v>9.5</v>
      </c>
      <c r="H750" s="43">
        <f>VLOOKUP(D750,'Įkainiai '!$A$3:$B$10,2,FALSE)-G750</f>
        <v>8.77</v>
      </c>
      <c r="I750" s="43">
        <f>VLOOKUP(C750,'Įkainiai '!$E$3:$F$10,2,FALSE)-F750</f>
        <v>9.1700000000000017</v>
      </c>
      <c r="J750" s="28">
        <f t="shared" si="22"/>
        <v>0.40000000000000213</v>
      </c>
      <c r="K750" s="28" t="str">
        <f t="shared" si="23"/>
        <v>Upsell</v>
      </c>
      <c r="L750" s="28" t="str">
        <f>IFERROR(VLOOKUP(E750,'2 ataskaita'!$B$1:$E$64,3,FALSE),"-")</f>
        <v>OUTLET</v>
      </c>
      <c r="M750" s="28" t="str">
        <f>IFERROR(VLOOKUP(E750,'2 ataskaita'!$B$1:$E$64,4,FALSE),"-")</f>
        <v>Vakarų</v>
      </c>
    </row>
    <row r="751" spans="1:13" x14ac:dyDescent="0.3">
      <c r="A751" s="55">
        <v>44034.600694444445</v>
      </c>
      <c r="B751">
        <v>44878821</v>
      </c>
      <c r="C751" s="32" t="s">
        <v>241</v>
      </c>
      <c r="D751" s="32" t="s">
        <v>244</v>
      </c>
      <c r="E751" s="44" t="s">
        <v>227</v>
      </c>
      <c r="F751" s="45">
        <v>12</v>
      </c>
      <c r="G751" s="45" t="s">
        <v>33</v>
      </c>
      <c r="H751" s="43">
        <f>VLOOKUP(D751,'Įkainiai '!$A$3:$B$10,2,FALSE)-G751</f>
        <v>17.27</v>
      </c>
      <c r="I751" s="43">
        <f>VLOOKUP(C751,'Įkainiai '!$E$3:$F$10,2,FALSE)-F751</f>
        <v>19.670000000000002</v>
      </c>
      <c r="J751" s="28">
        <f t="shared" si="22"/>
        <v>2.4000000000000021</v>
      </c>
      <c r="K751" s="32" t="str">
        <f t="shared" si="23"/>
        <v>Upsell</v>
      </c>
      <c r="L751" s="32" t="str">
        <f>IFERROR(VLOOKUP(E751,'2 ataskaita'!$B$1:$E$64,3,FALSE),"-")</f>
        <v>OUTLET</v>
      </c>
      <c r="M751" s="32" t="str">
        <f>IFERROR(VLOOKUP(E751,'2 ataskaita'!$B$1:$E$64,4,FALSE),"-")</f>
        <v>Vakarų</v>
      </c>
    </row>
    <row r="752" spans="1:13" x14ac:dyDescent="0.3">
      <c r="A752" s="54">
        <v>44042</v>
      </c>
      <c r="B752">
        <v>42307143</v>
      </c>
      <c r="C752" s="28" t="s">
        <v>244</v>
      </c>
      <c r="D752" s="28" t="s">
        <v>244</v>
      </c>
      <c r="E752" s="42" t="s">
        <v>197</v>
      </c>
      <c r="F752" s="43">
        <v>11.5</v>
      </c>
      <c r="G752" s="43" t="s">
        <v>5</v>
      </c>
      <c r="H752" s="43">
        <f>VLOOKUP(D752,'Įkainiai '!$A$3:$B$10,2,FALSE)-G752</f>
        <v>19.27</v>
      </c>
      <c r="I752" s="43">
        <f>VLOOKUP(C752,'Įkainiai '!$E$3:$F$10,2,FALSE)-F752</f>
        <v>16.170000000000002</v>
      </c>
      <c r="J752" s="28">
        <f t="shared" si="22"/>
        <v>-3.0999999999999979</v>
      </c>
      <c r="K752" s="28" t="str">
        <f t="shared" si="23"/>
        <v>Rerate</v>
      </c>
      <c r="L752" s="28" t="str">
        <f>IFERROR(VLOOKUP(E752,'2 ataskaita'!$B$1:$E$64,3,FALSE),"-")</f>
        <v>OUTLET</v>
      </c>
      <c r="M752" s="28" t="str">
        <f>IFERROR(VLOOKUP(E752,'2 ataskaita'!$B$1:$E$64,4,FALSE),"-")</f>
        <v>Šiaurės</v>
      </c>
    </row>
    <row r="753" spans="1:13" x14ac:dyDescent="0.3">
      <c r="A753" s="55">
        <v>44042</v>
      </c>
      <c r="B753">
        <v>14161937</v>
      </c>
      <c r="C753" s="32" t="s">
        <v>243</v>
      </c>
      <c r="D753" s="32" t="s">
        <v>243</v>
      </c>
      <c r="E753" s="44" t="s">
        <v>237</v>
      </c>
      <c r="F753" s="45">
        <v>7.6</v>
      </c>
      <c r="G753" s="45">
        <v>0</v>
      </c>
      <c r="H753" s="43">
        <f>VLOOKUP(D753,'Įkainiai '!$A$3:$B$10,2,FALSE)-G753</f>
        <v>18.27</v>
      </c>
      <c r="I753" s="43">
        <f>VLOOKUP(C753,'Įkainiai '!$E$3:$F$10,2,FALSE)-F753</f>
        <v>8.07</v>
      </c>
      <c r="J753" s="28">
        <f t="shared" si="22"/>
        <v>-10.199999999999999</v>
      </c>
      <c r="K753" s="32" t="str">
        <f t="shared" si="23"/>
        <v>Rerate</v>
      </c>
      <c r="L753" s="32" t="str">
        <f>IFERROR(VLOOKUP(E753,'2 ataskaita'!$B$1:$E$64,3,FALSE),"-")</f>
        <v>OUTLET</v>
      </c>
      <c r="M753" s="32" t="str">
        <f>IFERROR(VLOOKUP(E753,'2 ataskaita'!$B$1:$E$64,4,FALSE),"-")</f>
        <v>Vakarų</v>
      </c>
    </row>
    <row r="754" spans="1:13" x14ac:dyDescent="0.3">
      <c r="A754" s="54">
        <v>44042</v>
      </c>
      <c r="B754">
        <v>44234178</v>
      </c>
      <c r="C754" s="28" t="s">
        <v>240</v>
      </c>
      <c r="D754" s="28" t="s">
        <v>240</v>
      </c>
      <c r="E754" s="42" t="s">
        <v>197</v>
      </c>
      <c r="F754" s="43">
        <v>11</v>
      </c>
      <c r="G754" s="43" t="s">
        <v>45</v>
      </c>
      <c r="H754" s="43">
        <f>VLOOKUP(D754,'Įkainiai '!$A$3:$B$10,2,FALSE)-G754</f>
        <v>20.27</v>
      </c>
      <c r="I754" s="43">
        <f>VLOOKUP(C754,'Įkainiai '!$E$3:$F$10,2,FALSE)-F754</f>
        <v>12.670000000000002</v>
      </c>
      <c r="J754" s="28">
        <f t="shared" si="22"/>
        <v>-7.5999999999999979</v>
      </c>
      <c r="K754" s="28" t="str">
        <f t="shared" si="23"/>
        <v>Rerate</v>
      </c>
      <c r="L754" s="28" t="str">
        <f>IFERROR(VLOOKUP(E754,'2 ataskaita'!$B$1:$E$64,3,FALSE),"-")</f>
        <v>OUTLET</v>
      </c>
      <c r="M754" s="28" t="str">
        <f>IFERROR(VLOOKUP(E754,'2 ataskaita'!$B$1:$E$64,4,FALSE),"-")</f>
        <v>Šiaurės</v>
      </c>
    </row>
    <row r="755" spans="1:13" x14ac:dyDescent="0.3">
      <c r="A755" s="55">
        <v>44042</v>
      </c>
      <c r="B755">
        <v>13544044</v>
      </c>
      <c r="C755" s="32" t="s">
        <v>244</v>
      </c>
      <c r="D755" s="32" t="s">
        <v>244</v>
      </c>
      <c r="E755" s="44" t="s">
        <v>222</v>
      </c>
      <c r="F755" s="45">
        <v>12.5</v>
      </c>
      <c r="G755" s="45">
        <v>9.5</v>
      </c>
      <c r="H755" s="43">
        <f>VLOOKUP(D755,'Įkainiai '!$A$3:$B$10,2,FALSE)-G755</f>
        <v>21.77</v>
      </c>
      <c r="I755" s="43">
        <f>VLOOKUP(C755,'Įkainiai '!$E$3:$F$10,2,FALSE)-F755</f>
        <v>15.170000000000002</v>
      </c>
      <c r="J755" s="28">
        <f t="shared" si="22"/>
        <v>-6.5999999999999979</v>
      </c>
      <c r="K755" s="32" t="str">
        <f t="shared" si="23"/>
        <v>Rerate</v>
      </c>
      <c r="L755" s="32" t="str">
        <f>IFERROR(VLOOKUP(E755,'2 ataskaita'!$B$1:$E$64,3,FALSE),"-")</f>
        <v>OUTLET</v>
      </c>
      <c r="M755" s="32" t="str">
        <f>IFERROR(VLOOKUP(E755,'2 ataskaita'!$B$1:$E$64,4,FALSE),"-")</f>
        <v>Pietų</v>
      </c>
    </row>
    <row r="756" spans="1:13" x14ac:dyDescent="0.3">
      <c r="A756" s="54">
        <v>44041.53402777778</v>
      </c>
      <c r="B756">
        <v>41226526</v>
      </c>
      <c r="C756" s="28" t="s">
        <v>245</v>
      </c>
      <c r="D756" s="28" t="s">
        <v>242</v>
      </c>
      <c r="E756" s="42" t="s">
        <v>213</v>
      </c>
      <c r="F756" s="43">
        <v>5.51</v>
      </c>
      <c r="G756" s="43">
        <v>9.5</v>
      </c>
      <c r="H756" s="43">
        <f>VLOOKUP(D756,'Įkainiai '!$A$3:$B$10,2,FALSE)-G756</f>
        <v>11.77</v>
      </c>
      <c r="I756" s="43">
        <f>VLOOKUP(C756,'Įkainiai '!$E$3:$F$10,2,FALSE)-F756</f>
        <v>6.16</v>
      </c>
      <c r="J756" s="28">
        <f t="shared" si="22"/>
        <v>-5.6099999999999994</v>
      </c>
      <c r="K756" s="28" t="str">
        <f t="shared" si="23"/>
        <v>Rerate</v>
      </c>
      <c r="L756" s="28" t="str">
        <f>IFERROR(VLOOKUP(E756,'2 ataskaita'!$B$1:$E$64,3,FALSE),"-")</f>
        <v>OUTLET</v>
      </c>
      <c r="M756" s="28" t="str">
        <f>IFERROR(VLOOKUP(E756,'2 ataskaita'!$B$1:$E$64,4,FALSE),"-")</f>
        <v>Šiaurės</v>
      </c>
    </row>
    <row r="757" spans="1:13" x14ac:dyDescent="0.3">
      <c r="A757" s="55">
        <v>44042</v>
      </c>
      <c r="B757">
        <v>45526474</v>
      </c>
      <c r="C757" s="32" t="s">
        <v>242</v>
      </c>
      <c r="D757" s="32" t="s">
        <v>242</v>
      </c>
      <c r="E757" s="44" t="s">
        <v>4</v>
      </c>
      <c r="F757" s="45">
        <v>10.5</v>
      </c>
      <c r="G757" s="45" t="s">
        <v>27</v>
      </c>
      <c r="H757" s="43">
        <f>VLOOKUP(D757,'Įkainiai '!$A$3:$B$10,2,FALSE)-G757</f>
        <v>12.27</v>
      </c>
      <c r="I757" s="43">
        <f>VLOOKUP(C757,'Įkainiai '!$E$3:$F$10,2,FALSE)-F757</f>
        <v>9.1700000000000017</v>
      </c>
      <c r="J757" s="28">
        <f t="shared" si="22"/>
        <v>-3.0999999999999979</v>
      </c>
      <c r="K757" s="32" t="str">
        <f t="shared" si="23"/>
        <v>Rerate</v>
      </c>
      <c r="L757" s="32" t="str">
        <f>IFERROR(VLOOKUP(E757,'2 ataskaita'!$B$1:$E$64,3,FALSE),"-")</f>
        <v>-</v>
      </c>
      <c r="M757" s="32" t="str">
        <f>IFERROR(VLOOKUP(E757,'2 ataskaita'!$B$1:$E$64,4,FALSE),"-")</f>
        <v>-</v>
      </c>
    </row>
    <row r="758" spans="1:13" x14ac:dyDescent="0.3">
      <c r="A758" s="54">
        <v>44042</v>
      </c>
      <c r="B758">
        <v>41976917</v>
      </c>
      <c r="C758" s="28" t="s">
        <v>241</v>
      </c>
      <c r="D758" s="28" t="s">
        <v>241</v>
      </c>
      <c r="E758" s="42" t="s">
        <v>8</v>
      </c>
      <c r="F758" s="43">
        <v>12</v>
      </c>
      <c r="G758" s="43" t="s">
        <v>9</v>
      </c>
      <c r="H758" s="43">
        <f>VLOOKUP(D758,'Įkainiai '!$A$3:$B$10,2,FALSE)-G758</f>
        <v>22.270000000000003</v>
      </c>
      <c r="I758" s="43">
        <f>VLOOKUP(C758,'Įkainiai '!$E$3:$F$10,2,FALSE)-F758</f>
        <v>19.670000000000002</v>
      </c>
      <c r="J758" s="28">
        <f t="shared" si="22"/>
        <v>-2.6000000000000014</v>
      </c>
      <c r="K758" s="28" t="str">
        <f t="shared" si="23"/>
        <v>Rerate</v>
      </c>
      <c r="L758" s="28" t="str">
        <f>IFERROR(VLOOKUP(E758,'2 ataskaita'!$B$1:$E$64,3,FALSE),"-")</f>
        <v>TELEMARKETING</v>
      </c>
      <c r="M758" s="28">
        <f>IFERROR(VLOOKUP(E758,'2 ataskaita'!$B$1:$E$64,4,FALSE),"-")</f>
        <v>0</v>
      </c>
    </row>
    <row r="759" spans="1:13" x14ac:dyDescent="0.3">
      <c r="A759" s="55">
        <v>44042</v>
      </c>
      <c r="B759">
        <v>44174884</v>
      </c>
      <c r="C759" s="32" t="s">
        <v>241</v>
      </c>
      <c r="D759" s="32" t="s">
        <v>241</v>
      </c>
      <c r="E759" s="44" t="s">
        <v>201</v>
      </c>
      <c r="F759" s="45">
        <v>9.5</v>
      </c>
      <c r="G759" s="45">
        <v>7.5</v>
      </c>
      <c r="H759" s="43">
        <f>VLOOKUP(D759,'Įkainiai '!$A$3:$B$10,2,FALSE)-G759</f>
        <v>25.770000000000003</v>
      </c>
      <c r="I759" s="43">
        <f>VLOOKUP(C759,'Įkainiai '!$E$3:$F$10,2,FALSE)-F759</f>
        <v>22.17</v>
      </c>
      <c r="J759" s="28">
        <f t="shared" si="22"/>
        <v>-3.6000000000000014</v>
      </c>
      <c r="K759" s="32" t="str">
        <f t="shared" si="23"/>
        <v>Rerate</v>
      </c>
      <c r="L759" s="32" t="str">
        <f>IFERROR(VLOOKUP(E759,'2 ataskaita'!$B$1:$E$64,3,FALSE),"-")</f>
        <v>OUTLET</v>
      </c>
      <c r="M759" s="32" t="str">
        <f>IFERROR(VLOOKUP(E759,'2 ataskaita'!$B$1:$E$64,4,FALSE),"-")</f>
        <v>Vilnius</v>
      </c>
    </row>
    <row r="760" spans="1:13" x14ac:dyDescent="0.3">
      <c r="A760" s="54">
        <v>44024.342361111114</v>
      </c>
      <c r="B760">
        <v>6025719</v>
      </c>
      <c r="C760" s="28" t="s">
        <v>244</v>
      </c>
      <c r="D760" s="28" t="s">
        <v>240</v>
      </c>
      <c r="E760" s="42" t="s">
        <v>43</v>
      </c>
      <c r="F760" s="43">
        <v>13.5</v>
      </c>
      <c r="G760" s="43">
        <v>11.5</v>
      </c>
      <c r="H760" s="43">
        <f>VLOOKUP(D760,'Įkainiai '!$A$3:$B$10,2,FALSE)-G760</f>
        <v>13.77</v>
      </c>
      <c r="I760" s="43">
        <f>VLOOKUP(C760,'Įkainiai '!$E$3:$F$10,2,FALSE)-F760</f>
        <v>14.170000000000002</v>
      </c>
      <c r="J760" s="28">
        <f t="shared" si="22"/>
        <v>0.40000000000000213</v>
      </c>
      <c r="K760" s="28" t="str">
        <f t="shared" si="23"/>
        <v>Upsell</v>
      </c>
      <c r="L760" s="28" t="str">
        <f>IFERROR(VLOOKUP(E760,'2 ataskaita'!$B$1:$E$64,3,FALSE),"-")</f>
        <v>CUSTOMER CARE</v>
      </c>
      <c r="M760" s="28">
        <f>IFERROR(VLOOKUP(E760,'2 ataskaita'!$B$1:$E$64,4,FALSE),"-")</f>
        <v>0</v>
      </c>
    </row>
    <row r="761" spans="1:13" x14ac:dyDescent="0.3">
      <c r="A761" s="55">
        <v>44014.456944444442</v>
      </c>
      <c r="B761">
        <v>13678941</v>
      </c>
      <c r="C761" s="32" t="s">
        <v>240</v>
      </c>
      <c r="D761" s="32" t="s">
        <v>243</v>
      </c>
      <c r="E761" s="44" t="s">
        <v>23</v>
      </c>
      <c r="F761" s="45">
        <v>11.5</v>
      </c>
      <c r="G761" s="45">
        <v>3.6</v>
      </c>
      <c r="H761" s="43">
        <f>VLOOKUP(D761,'Įkainiai '!$A$3:$B$10,2,FALSE)-G761</f>
        <v>14.67</v>
      </c>
      <c r="I761" s="43">
        <f>VLOOKUP(C761,'Įkainiai '!$E$3:$F$10,2,FALSE)-F761</f>
        <v>12.170000000000002</v>
      </c>
      <c r="J761" s="28">
        <f t="shared" si="22"/>
        <v>-2.4999999999999982</v>
      </c>
      <c r="K761" s="32" t="str">
        <f t="shared" si="23"/>
        <v>Rerate</v>
      </c>
      <c r="L761" s="32" t="str">
        <f>IFERROR(VLOOKUP(E761,'2 ataskaita'!$B$1:$E$64,3,FALSE),"-")</f>
        <v>CUSTOMER CARE</v>
      </c>
      <c r="M761" s="32">
        <f>IFERROR(VLOOKUP(E761,'2 ataskaita'!$B$1:$E$64,4,FALSE),"-")</f>
        <v>0</v>
      </c>
    </row>
    <row r="762" spans="1:13" x14ac:dyDescent="0.3">
      <c r="A762" s="54">
        <v>44042</v>
      </c>
      <c r="B762">
        <v>14279590</v>
      </c>
      <c r="C762" s="28" t="s">
        <v>241</v>
      </c>
      <c r="D762" s="28" t="s">
        <v>241</v>
      </c>
      <c r="E762" s="42" t="s">
        <v>22</v>
      </c>
      <c r="F762" s="43">
        <v>23.5</v>
      </c>
      <c r="G762" s="43" t="s">
        <v>28</v>
      </c>
      <c r="H762" s="43">
        <f>VLOOKUP(D762,'Įkainiai '!$A$3:$B$10,2,FALSE)-G762</f>
        <v>25.270000000000003</v>
      </c>
      <c r="I762" s="43">
        <f>VLOOKUP(C762,'Įkainiai '!$E$3:$F$10,2,FALSE)-F762</f>
        <v>8.1700000000000017</v>
      </c>
      <c r="J762" s="28">
        <f t="shared" si="22"/>
        <v>-17.100000000000001</v>
      </c>
      <c r="K762" s="28" t="str">
        <f t="shared" si="23"/>
        <v>Rerate</v>
      </c>
      <c r="L762" s="28" t="str">
        <f>IFERROR(VLOOKUP(E762,'2 ataskaita'!$B$1:$E$64,3,FALSE),"-")</f>
        <v>CUSTOMER CARE</v>
      </c>
      <c r="M762" s="28">
        <f>IFERROR(VLOOKUP(E762,'2 ataskaita'!$B$1:$E$64,4,FALSE),"-")</f>
        <v>0</v>
      </c>
    </row>
    <row r="763" spans="1:13" x14ac:dyDescent="0.3">
      <c r="A763" s="55">
        <v>44042</v>
      </c>
      <c r="B763">
        <v>38369871</v>
      </c>
      <c r="C763" s="32" t="s">
        <v>241</v>
      </c>
      <c r="D763" s="32" t="s">
        <v>241</v>
      </c>
      <c r="E763" s="44" t="s">
        <v>23</v>
      </c>
      <c r="F763" s="45">
        <v>11</v>
      </c>
      <c r="G763" s="45">
        <v>15.5</v>
      </c>
      <c r="H763" s="43">
        <f>VLOOKUP(D763,'Įkainiai '!$A$3:$B$10,2,FALSE)-G763</f>
        <v>17.770000000000003</v>
      </c>
      <c r="I763" s="43">
        <f>VLOOKUP(C763,'Įkainiai '!$E$3:$F$10,2,FALSE)-F763</f>
        <v>20.67</v>
      </c>
      <c r="J763" s="28">
        <f t="shared" si="22"/>
        <v>2.8999999999999986</v>
      </c>
      <c r="K763" s="32" t="str">
        <f t="shared" si="23"/>
        <v>Upsell</v>
      </c>
      <c r="L763" s="32" t="str">
        <f>IFERROR(VLOOKUP(E763,'2 ataskaita'!$B$1:$E$64,3,FALSE),"-")</f>
        <v>CUSTOMER CARE</v>
      </c>
      <c r="M763" s="32">
        <f>IFERROR(VLOOKUP(E763,'2 ataskaita'!$B$1:$E$64,4,FALSE),"-")</f>
        <v>0</v>
      </c>
    </row>
    <row r="764" spans="1:13" x14ac:dyDescent="0.3">
      <c r="A764" s="54">
        <v>44020</v>
      </c>
      <c r="B764">
        <v>4481709</v>
      </c>
      <c r="C764" s="28" t="s">
        <v>244</v>
      </c>
      <c r="D764" s="28" t="s">
        <v>244</v>
      </c>
      <c r="E764" s="42" t="s">
        <v>14</v>
      </c>
      <c r="F764" s="43">
        <v>14</v>
      </c>
      <c r="G764" s="43" t="s">
        <v>5</v>
      </c>
      <c r="H764" s="43">
        <f>VLOOKUP(D764,'Įkainiai '!$A$3:$B$10,2,FALSE)-G764</f>
        <v>19.27</v>
      </c>
      <c r="I764" s="43">
        <f>VLOOKUP(C764,'Įkainiai '!$E$3:$F$10,2,FALSE)-F764</f>
        <v>13.670000000000002</v>
      </c>
      <c r="J764" s="28">
        <f t="shared" si="22"/>
        <v>-5.5999999999999979</v>
      </c>
      <c r="K764" s="28" t="str">
        <f t="shared" si="23"/>
        <v>Rerate</v>
      </c>
      <c r="L764" s="28" t="str">
        <f>IFERROR(VLOOKUP(E764,'2 ataskaita'!$B$1:$E$64,3,FALSE),"-")</f>
        <v>CUSTOMER CARE</v>
      </c>
      <c r="M764" s="28">
        <f>IFERROR(VLOOKUP(E764,'2 ataskaita'!$B$1:$E$64,4,FALSE),"-")</f>
        <v>0</v>
      </c>
    </row>
    <row r="765" spans="1:13" x14ac:dyDescent="0.3">
      <c r="A765" s="55">
        <v>44042</v>
      </c>
      <c r="B765">
        <v>19654893</v>
      </c>
      <c r="C765" s="32" t="s">
        <v>241</v>
      </c>
      <c r="D765" s="32" t="s">
        <v>241</v>
      </c>
      <c r="E765" s="44" t="s">
        <v>217</v>
      </c>
      <c r="F765" s="45">
        <v>11</v>
      </c>
      <c r="G765" s="45" t="s">
        <v>24</v>
      </c>
      <c r="H765" s="43">
        <f>VLOOKUP(D765,'Įkainiai '!$A$3:$B$10,2,FALSE)-G765</f>
        <v>29.270000000000003</v>
      </c>
      <c r="I765" s="43">
        <f>VLOOKUP(C765,'Įkainiai '!$E$3:$F$10,2,FALSE)-F765</f>
        <v>20.67</v>
      </c>
      <c r="J765" s="28">
        <f t="shared" si="22"/>
        <v>-8.6000000000000014</v>
      </c>
      <c r="K765" s="32" t="str">
        <f t="shared" si="23"/>
        <v>Rerate</v>
      </c>
      <c r="L765" s="32" t="str">
        <f>IFERROR(VLOOKUP(E765,'2 ataskaita'!$B$1:$E$64,3,FALSE),"-")</f>
        <v>OUTLET</v>
      </c>
      <c r="M765" s="32" t="str">
        <f>IFERROR(VLOOKUP(E765,'2 ataskaita'!$B$1:$E$64,4,FALSE),"-")</f>
        <v>Kaunas</v>
      </c>
    </row>
    <row r="766" spans="1:13" x14ac:dyDescent="0.3">
      <c r="A766" s="54">
        <v>44042</v>
      </c>
      <c r="B766">
        <v>13768340</v>
      </c>
      <c r="C766" s="28" t="s">
        <v>241</v>
      </c>
      <c r="D766" s="28" t="s">
        <v>241</v>
      </c>
      <c r="E766" s="42" t="s">
        <v>6</v>
      </c>
      <c r="F766" s="43">
        <v>12</v>
      </c>
      <c r="G766" s="43" t="s">
        <v>9</v>
      </c>
      <c r="H766" s="43">
        <f>VLOOKUP(D766,'Įkainiai '!$A$3:$B$10,2,FALSE)-G766</f>
        <v>22.270000000000003</v>
      </c>
      <c r="I766" s="43">
        <f>VLOOKUP(C766,'Įkainiai '!$E$3:$F$10,2,FALSE)-F766</f>
        <v>19.670000000000002</v>
      </c>
      <c r="J766" s="28">
        <f t="shared" si="22"/>
        <v>-2.6000000000000014</v>
      </c>
      <c r="K766" s="28" t="str">
        <f t="shared" si="23"/>
        <v>Rerate</v>
      </c>
      <c r="L766" s="28" t="str">
        <f>IFERROR(VLOOKUP(E766,'2 ataskaita'!$B$1:$E$64,3,FALSE),"-")</f>
        <v>TELEMARKETING</v>
      </c>
      <c r="M766" s="28">
        <f>IFERROR(VLOOKUP(E766,'2 ataskaita'!$B$1:$E$64,4,FALSE),"-")</f>
        <v>0</v>
      </c>
    </row>
    <row r="767" spans="1:13" x14ac:dyDescent="0.3">
      <c r="A767" s="55">
        <v>44038.783333333333</v>
      </c>
      <c r="B767">
        <v>9047086</v>
      </c>
      <c r="C767" s="32" t="s">
        <v>242</v>
      </c>
      <c r="D767" s="32" t="s">
        <v>241</v>
      </c>
      <c r="E767" s="44" t="s">
        <v>199</v>
      </c>
      <c r="F767" s="45">
        <v>3.6</v>
      </c>
      <c r="G767" s="45" t="s">
        <v>18</v>
      </c>
      <c r="H767" s="43">
        <f>VLOOKUP(D767,'Įkainiai '!$A$3:$B$10,2,FALSE)-G767</f>
        <v>27.270000000000003</v>
      </c>
      <c r="I767" s="43">
        <f>VLOOKUP(C767,'Įkainiai '!$E$3:$F$10,2,FALSE)-F767</f>
        <v>16.07</v>
      </c>
      <c r="J767" s="28">
        <f t="shared" si="22"/>
        <v>-11.200000000000003</v>
      </c>
      <c r="K767" s="32" t="str">
        <f t="shared" si="23"/>
        <v>Rerate</v>
      </c>
      <c r="L767" s="32" t="str">
        <f>IFERROR(VLOOKUP(E767,'2 ataskaita'!$B$1:$E$64,3,FALSE),"-")</f>
        <v>OUTLET</v>
      </c>
      <c r="M767" s="32" t="str">
        <f>IFERROR(VLOOKUP(E767,'2 ataskaita'!$B$1:$E$64,4,FALSE),"-")</f>
        <v>Kaunas</v>
      </c>
    </row>
    <row r="768" spans="1:13" x14ac:dyDescent="0.3">
      <c r="A768" s="54">
        <v>44017.752083333333</v>
      </c>
      <c r="B768">
        <v>9938804</v>
      </c>
      <c r="C768" s="28" t="s">
        <v>243</v>
      </c>
      <c r="D768" s="28" t="s">
        <v>245</v>
      </c>
      <c r="E768" s="42" t="s">
        <v>211</v>
      </c>
      <c r="F768" s="43">
        <v>7.5</v>
      </c>
      <c r="G768" s="43">
        <v>3.6</v>
      </c>
      <c r="H768" s="43">
        <f>VLOOKUP(D768,'Įkainiai '!$A$3:$B$10,2,FALSE)-G768</f>
        <v>10.67</v>
      </c>
      <c r="I768" s="43">
        <f>VLOOKUP(C768,'Įkainiai '!$E$3:$F$10,2,FALSE)-F768</f>
        <v>8.17</v>
      </c>
      <c r="J768" s="28">
        <f t="shared" si="22"/>
        <v>-2.5</v>
      </c>
      <c r="K768" s="28" t="str">
        <f t="shared" si="23"/>
        <v>Rerate</v>
      </c>
      <c r="L768" s="28" t="str">
        <f>IFERROR(VLOOKUP(E768,'2 ataskaita'!$B$1:$E$64,3,FALSE),"-")</f>
        <v>OUTLET</v>
      </c>
      <c r="M768" s="28" t="str">
        <f>IFERROR(VLOOKUP(E768,'2 ataskaita'!$B$1:$E$64,4,FALSE),"-")</f>
        <v>Kaunas</v>
      </c>
    </row>
    <row r="769" spans="1:13" x14ac:dyDescent="0.3">
      <c r="A769" s="55">
        <v>44037.57916666667</v>
      </c>
      <c r="B769">
        <v>45901736</v>
      </c>
      <c r="C769" s="32" t="s">
        <v>241</v>
      </c>
      <c r="D769" s="32" t="s">
        <v>245</v>
      </c>
      <c r="E769" s="44" t="s">
        <v>196</v>
      </c>
      <c r="F769" s="45">
        <v>23.5</v>
      </c>
      <c r="G769" s="45">
        <v>3.6</v>
      </c>
      <c r="H769" s="43">
        <f>VLOOKUP(D769,'Įkainiai '!$A$3:$B$10,2,FALSE)-G769</f>
        <v>10.67</v>
      </c>
      <c r="I769" s="43">
        <f>VLOOKUP(C769,'Įkainiai '!$E$3:$F$10,2,FALSE)-F769</f>
        <v>8.1700000000000017</v>
      </c>
      <c r="J769" s="28">
        <f t="shared" si="22"/>
        <v>-2.4999999999999982</v>
      </c>
      <c r="K769" s="32" t="str">
        <f t="shared" si="23"/>
        <v>Rerate</v>
      </c>
      <c r="L769" s="32" t="str">
        <f>IFERROR(VLOOKUP(E769,'2 ataskaita'!$B$1:$E$64,3,FALSE),"-")</f>
        <v>OUTLET</v>
      </c>
      <c r="M769" s="32" t="str">
        <f>IFERROR(VLOOKUP(E769,'2 ataskaita'!$B$1:$E$64,4,FALSE),"-")</f>
        <v>Kaunas</v>
      </c>
    </row>
    <row r="770" spans="1:13" x14ac:dyDescent="0.3">
      <c r="A770" s="54">
        <v>44016</v>
      </c>
      <c r="B770">
        <v>4699188</v>
      </c>
      <c r="C770" s="28" t="s">
        <v>241</v>
      </c>
      <c r="D770" s="28" t="s">
        <v>241</v>
      </c>
      <c r="E770" s="42" t="s">
        <v>14</v>
      </c>
      <c r="F770" s="43">
        <v>16.510000000000002</v>
      </c>
      <c r="G770" s="43" t="s">
        <v>9</v>
      </c>
      <c r="H770" s="43">
        <f>VLOOKUP(D770,'Įkainiai '!$A$3:$B$10,2,FALSE)-G770</f>
        <v>22.270000000000003</v>
      </c>
      <c r="I770" s="43">
        <f>VLOOKUP(C770,'Įkainiai '!$E$3:$F$10,2,FALSE)-F770</f>
        <v>15.16</v>
      </c>
      <c r="J770" s="28">
        <f t="shared" si="22"/>
        <v>-7.110000000000003</v>
      </c>
      <c r="K770" s="28" t="str">
        <f t="shared" si="23"/>
        <v>Rerate</v>
      </c>
      <c r="L770" s="28" t="str">
        <f>IFERROR(VLOOKUP(E770,'2 ataskaita'!$B$1:$E$64,3,FALSE),"-")</f>
        <v>CUSTOMER CARE</v>
      </c>
      <c r="M770" s="28">
        <f>IFERROR(VLOOKUP(E770,'2 ataskaita'!$B$1:$E$64,4,FALSE),"-")</f>
        <v>0</v>
      </c>
    </row>
    <row r="771" spans="1:13" x14ac:dyDescent="0.3">
      <c r="A771" s="55">
        <v>44042</v>
      </c>
      <c r="B771">
        <v>35650679</v>
      </c>
      <c r="C771" s="32" t="s">
        <v>243</v>
      </c>
      <c r="D771" s="32" t="s">
        <v>243</v>
      </c>
      <c r="E771" s="44" t="s">
        <v>192</v>
      </c>
      <c r="F771" s="45">
        <v>3.6</v>
      </c>
      <c r="G771" s="45" t="s">
        <v>41</v>
      </c>
      <c r="H771" s="43">
        <f>VLOOKUP(D771,'Įkainiai '!$A$3:$B$10,2,FALSE)-G771</f>
        <v>11.27</v>
      </c>
      <c r="I771" s="43">
        <f>VLOOKUP(C771,'Įkainiai '!$E$3:$F$10,2,FALSE)-F771</f>
        <v>12.07</v>
      </c>
      <c r="J771" s="28">
        <f t="shared" ref="J771:J834" si="24">I771-H771</f>
        <v>0.80000000000000071</v>
      </c>
      <c r="K771" s="32" t="str">
        <f t="shared" ref="K771:K834" si="25">IF(J771&gt;0,"Upsell",IF(J771&lt;0,"Rerate","Kaina nepakito"))</f>
        <v>Upsell</v>
      </c>
      <c r="L771" s="32" t="str">
        <f>IFERROR(VLOOKUP(E771,'2 ataskaita'!$B$1:$E$64,3,FALSE),"-")</f>
        <v>OUTLET</v>
      </c>
      <c r="M771" s="32" t="str">
        <f>IFERROR(VLOOKUP(E771,'2 ataskaita'!$B$1:$E$64,4,FALSE),"-")</f>
        <v>Vakarų</v>
      </c>
    </row>
    <row r="772" spans="1:13" x14ac:dyDescent="0.3">
      <c r="A772" s="54">
        <v>44038.446527777778</v>
      </c>
      <c r="B772">
        <v>45486889</v>
      </c>
      <c r="C772" s="28" t="s">
        <v>240</v>
      </c>
      <c r="D772" s="28" t="s">
        <v>244</v>
      </c>
      <c r="E772" s="42" t="s">
        <v>48</v>
      </c>
      <c r="F772" s="43">
        <v>14.01</v>
      </c>
      <c r="G772" s="43" t="s">
        <v>5</v>
      </c>
      <c r="H772" s="43">
        <f>VLOOKUP(D772,'Įkainiai '!$A$3:$B$10,2,FALSE)-G772</f>
        <v>19.27</v>
      </c>
      <c r="I772" s="43">
        <f>VLOOKUP(C772,'Įkainiai '!$E$3:$F$10,2,FALSE)-F772</f>
        <v>9.6600000000000019</v>
      </c>
      <c r="J772" s="28">
        <f t="shared" si="24"/>
        <v>-9.6099999999999977</v>
      </c>
      <c r="K772" s="28" t="str">
        <f t="shared" si="25"/>
        <v>Rerate</v>
      </c>
      <c r="L772" s="28" t="str">
        <f>IFERROR(VLOOKUP(E772,'2 ataskaita'!$B$1:$E$64,3,FALSE),"-")</f>
        <v>TELEMARKETING</v>
      </c>
      <c r="M772" s="28">
        <f>IFERROR(VLOOKUP(E772,'2 ataskaita'!$B$1:$E$64,4,FALSE),"-")</f>
        <v>0</v>
      </c>
    </row>
    <row r="773" spans="1:13" x14ac:dyDescent="0.3">
      <c r="A773" s="55">
        <v>44038.62222222222</v>
      </c>
      <c r="B773">
        <v>43655772</v>
      </c>
      <c r="C773" s="32" t="s">
        <v>242</v>
      </c>
      <c r="D773" s="32" t="s">
        <v>244</v>
      </c>
      <c r="E773" s="44" t="s">
        <v>14</v>
      </c>
      <c r="F773" s="45">
        <v>11</v>
      </c>
      <c r="G773" s="45">
        <v>13.5</v>
      </c>
      <c r="H773" s="43">
        <f>VLOOKUP(D773,'Įkainiai '!$A$3:$B$10,2,FALSE)-G773</f>
        <v>17.77</v>
      </c>
      <c r="I773" s="43">
        <f>VLOOKUP(C773,'Įkainiai '!$E$3:$F$10,2,FALSE)-F773</f>
        <v>8.6700000000000017</v>
      </c>
      <c r="J773" s="28">
        <f t="shared" si="24"/>
        <v>-9.0999999999999979</v>
      </c>
      <c r="K773" s="32" t="str">
        <f t="shared" si="25"/>
        <v>Rerate</v>
      </c>
      <c r="L773" s="32" t="str">
        <f>IFERROR(VLOOKUP(E773,'2 ataskaita'!$B$1:$E$64,3,FALSE),"-")</f>
        <v>CUSTOMER CARE</v>
      </c>
      <c r="M773" s="32">
        <f>IFERROR(VLOOKUP(E773,'2 ataskaita'!$B$1:$E$64,4,FALSE),"-")</f>
        <v>0</v>
      </c>
    </row>
    <row r="774" spans="1:13" x14ac:dyDescent="0.3">
      <c r="A774" s="54">
        <v>44021.48541666667</v>
      </c>
      <c r="B774">
        <v>43655772</v>
      </c>
      <c r="C774" s="28" t="s">
        <v>244</v>
      </c>
      <c r="D774" s="28" t="s">
        <v>242</v>
      </c>
      <c r="E774" s="42" t="s">
        <v>35</v>
      </c>
      <c r="F774" s="43">
        <v>13.5</v>
      </c>
      <c r="G774" s="43" t="s">
        <v>9</v>
      </c>
      <c r="H774" s="43">
        <f>VLOOKUP(D774,'Įkainiai '!$A$3:$B$10,2,FALSE)-G774</f>
        <v>10.27</v>
      </c>
      <c r="I774" s="43">
        <f>VLOOKUP(C774,'Įkainiai '!$E$3:$F$10,2,FALSE)-F774</f>
        <v>14.170000000000002</v>
      </c>
      <c r="J774" s="28">
        <f t="shared" si="24"/>
        <v>3.9000000000000021</v>
      </c>
      <c r="K774" s="28" t="str">
        <f t="shared" si="25"/>
        <v>Upsell</v>
      </c>
      <c r="L774" s="28" t="str">
        <f>IFERROR(VLOOKUP(E774,'2 ataskaita'!$B$1:$E$64,3,FALSE),"-")</f>
        <v>CUSTOMER CARE</v>
      </c>
      <c r="M774" s="28">
        <f>IFERROR(VLOOKUP(E774,'2 ataskaita'!$B$1:$E$64,4,FALSE),"-")</f>
        <v>0</v>
      </c>
    </row>
    <row r="775" spans="1:13" x14ac:dyDescent="0.3">
      <c r="A775" s="55">
        <v>44018.768055555556</v>
      </c>
      <c r="B775">
        <v>37485647</v>
      </c>
      <c r="C775" s="32" t="s">
        <v>243</v>
      </c>
      <c r="D775" s="32" t="s">
        <v>246</v>
      </c>
      <c r="E775" s="44" t="s">
        <v>205</v>
      </c>
      <c r="F775" s="45">
        <v>8.51</v>
      </c>
      <c r="G775" s="45" t="s">
        <v>5</v>
      </c>
      <c r="H775" s="43">
        <f>VLOOKUP(D775,'Įkainiai '!$A$3:$B$10,2,FALSE)-G775</f>
        <v>19.27</v>
      </c>
      <c r="I775" s="43">
        <f>VLOOKUP(C775,'Įkainiai '!$E$3:$F$10,2,FALSE)-F775</f>
        <v>7.16</v>
      </c>
      <c r="J775" s="28">
        <f t="shared" si="24"/>
        <v>-12.11</v>
      </c>
      <c r="K775" s="32" t="str">
        <f t="shared" si="25"/>
        <v>Rerate</v>
      </c>
      <c r="L775" s="32" t="str">
        <f>IFERROR(VLOOKUP(E775,'2 ataskaita'!$B$1:$E$64,3,FALSE),"-")</f>
        <v>OUTLET</v>
      </c>
      <c r="M775" s="32" t="str">
        <f>IFERROR(VLOOKUP(E775,'2 ataskaita'!$B$1:$E$64,4,FALSE),"-")</f>
        <v>Šiaurės</v>
      </c>
    </row>
    <row r="776" spans="1:13" x14ac:dyDescent="0.3">
      <c r="A776" s="54">
        <v>44032.4375</v>
      </c>
      <c r="B776">
        <v>45801049</v>
      </c>
      <c r="C776" s="28" t="s">
        <v>246</v>
      </c>
      <c r="D776" s="28" t="s">
        <v>240</v>
      </c>
      <c r="E776" s="42" t="s">
        <v>23</v>
      </c>
      <c r="F776" s="43">
        <v>13</v>
      </c>
      <c r="G776" s="43">
        <v>12.5</v>
      </c>
      <c r="H776" s="43">
        <f>VLOOKUP(D776,'Įkainiai '!$A$3:$B$10,2,FALSE)-G776</f>
        <v>12.77</v>
      </c>
      <c r="I776" s="43">
        <f>VLOOKUP(C776,'Įkainiai '!$E$3:$F$10,2,FALSE)-F776</f>
        <v>16.670000000000002</v>
      </c>
      <c r="J776" s="28">
        <f t="shared" si="24"/>
        <v>3.9000000000000021</v>
      </c>
      <c r="K776" s="28" t="str">
        <f t="shared" si="25"/>
        <v>Upsell</v>
      </c>
      <c r="L776" s="28" t="str">
        <f>IFERROR(VLOOKUP(E776,'2 ataskaita'!$B$1:$E$64,3,FALSE),"-")</f>
        <v>CUSTOMER CARE</v>
      </c>
      <c r="M776" s="28">
        <f>IFERROR(VLOOKUP(E776,'2 ataskaita'!$B$1:$E$64,4,FALSE),"-")</f>
        <v>0</v>
      </c>
    </row>
    <row r="777" spans="1:13" x14ac:dyDescent="0.3">
      <c r="A777" s="55">
        <v>44013.604861111111</v>
      </c>
      <c r="B777">
        <v>42571016</v>
      </c>
      <c r="C777" s="32" t="s">
        <v>240</v>
      </c>
      <c r="D777" s="32" t="s">
        <v>242</v>
      </c>
      <c r="E777" s="44" t="s">
        <v>22</v>
      </c>
      <c r="F777" s="45">
        <v>10.5</v>
      </c>
      <c r="G777" s="45" t="s">
        <v>57</v>
      </c>
      <c r="H777" s="43">
        <f>VLOOKUP(D777,'Įkainiai '!$A$3:$B$10,2,FALSE)-G777</f>
        <v>11.27</v>
      </c>
      <c r="I777" s="43">
        <f>VLOOKUP(C777,'Įkainiai '!$E$3:$F$10,2,FALSE)-F777</f>
        <v>13.170000000000002</v>
      </c>
      <c r="J777" s="28">
        <f t="shared" si="24"/>
        <v>1.9000000000000021</v>
      </c>
      <c r="K777" s="32" t="str">
        <f t="shared" si="25"/>
        <v>Upsell</v>
      </c>
      <c r="L777" s="32" t="str">
        <f>IFERROR(VLOOKUP(E777,'2 ataskaita'!$B$1:$E$64,3,FALSE),"-")</f>
        <v>CUSTOMER CARE</v>
      </c>
      <c r="M777" s="32">
        <f>IFERROR(VLOOKUP(E777,'2 ataskaita'!$B$1:$E$64,4,FALSE),"-")</f>
        <v>0</v>
      </c>
    </row>
    <row r="778" spans="1:13" x14ac:dyDescent="0.3">
      <c r="A778" s="54">
        <v>44025.584722222222</v>
      </c>
      <c r="B778">
        <v>41017647</v>
      </c>
      <c r="C778" s="28" t="s">
        <v>242</v>
      </c>
      <c r="D778" s="28" t="s">
        <v>244</v>
      </c>
      <c r="E778" s="42" t="s">
        <v>205</v>
      </c>
      <c r="F778" s="43">
        <v>10.5</v>
      </c>
      <c r="G778" s="43">
        <v>13.5</v>
      </c>
      <c r="H778" s="43">
        <f>VLOOKUP(D778,'Įkainiai '!$A$3:$B$10,2,FALSE)-G778</f>
        <v>17.77</v>
      </c>
      <c r="I778" s="43">
        <f>VLOOKUP(C778,'Įkainiai '!$E$3:$F$10,2,FALSE)-F778</f>
        <v>9.1700000000000017</v>
      </c>
      <c r="J778" s="28">
        <f t="shared" si="24"/>
        <v>-8.5999999999999979</v>
      </c>
      <c r="K778" s="28" t="str">
        <f t="shared" si="25"/>
        <v>Rerate</v>
      </c>
      <c r="L778" s="28" t="str">
        <f>IFERROR(VLOOKUP(E778,'2 ataskaita'!$B$1:$E$64,3,FALSE),"-")</f>
        <v>OUTLET</v>
      </c>
      <c r="M778" s="28" t="str">
        <f>IFERROR(VLOOKUP(E778,'2 ataskaita'!$B$1:$E$64,4,FALSE),"-")</f>
        <v>Šiaurės</v>
      </c>
    </row>
    <row r="779" spans="1:13" x14ac:dyDescent="0.3">
      <c r="A779" s="55">
        <v>44042</v>
      </c>
      <c r="B779">
        <v>45288894</v>
      </c>
      <c r="C779" s="32" t="s">
        <v>241</v>
      </c>
      <c r="D779" s="32" t="s">
        <v>241</v>
      </c>
      <c r="E779" s="44" t="s">
        <v>196</v>
      </c>
      <c r="F779" s="45">
        <v>8.5</v>
      </c>
      <c r="G779" s="45" t="s">
        <v>7</v>
      </c>
      <c r="H779" s="43">
        <f>VLOOKUP(D779,'Įkainiai '!$A$3:$B$10,2,FALSE)-G779</f>
        <v>20.270000000000003</v>
      </c>
      <c r="I779" s="43">
        <f>VLOOKUP(C779,'Įkainiai '!$E$3:$F$10,2,FALSE)-F779</f>
        <v>23.17</v>
      </c>
      <c r="J779" s="28">
        <f t="shared" si="24"/>
        <v>2.8999999999999986</v>
      </c>
      <c r="K779" s="32" t="str">
        <f t="shared" si="25"/>
        <v>Upsell</v>
      </c>
      <c r="L779" s="32" t="str">
        <f>IFERROR(VLOOKUP(E779,'2 ataskaita'!$B$1:$E$64,3,FALSE),"-")</f>
        <v>OUTLET</v>
      </c>
      <c r="M779" s="32" t="str">
        <f>IFERROR(VLOOKUP(E779,'2 ataskaita'!$B$1:$E$64,4,FALSE),"-")</f>
        <v>Kaunas</v>
      </c>
    </row>
    <row r="780" spans="1:13" x14ac:dyDescent="0.3">
      <c r="A780" s="54">
        <v>44042</v>
      </c>
      <c r="B780">
        <v>15585788</v>
      </c>
      <c r="C780" s="28" t="s">
        <v>241</v>
      </c>
      <c r="D780" s="28" t="s">
        <v>241</v>
      </c>
      <c r="E780" s="42" t="s">
        <v>227</v>
      </c>
      <c r="F780" s="43">
        <v>3.6</v>
      </c>
      <c r="G780" s="43" t="s">
        <v>45</v>
      </c>
      <c r="H780" s="43">
        <f>VLOOKUP(D780,'Įkainiai '!$A$3:$B$10,2,FALSE)-G780</f>
        <v>28.270000000000003</v>
      </c>
      <c r="I780" s="43">
        <f>VLOOKUP(C780,'Įkainiai '!$E$3:$F$10,2,FALSE)-F780</f>
        <v>28.07</v>
      </c>
      <c r="J780" s="28">
        <f t="shared" si="24"/>
        <v>-0.20000000000000284</v>
      </c>
      <c r="K780" s="28" t="str">
        <f t="shared" si="25"/>
        <v>Rerate</v>
      </c>
      <c r="L780" s="28" t="str">
        <f>IFERROR(VLOOKUP(E780,'2 ataskaita'!$B$1:$E$64,3,FALSE),"-")</f>
        <v>OUTLET</v>
      </c>
      <c r="M780" s="28" t="str">
        <f>IFERROR(VLOOKUP(E780,'2 ataskaita'!$B$1:$E$64,4,FALSE),"-")</f>
        <v>Vakarų</v>
      </c>
    </row>
    <row r="781" spans="1:13" x14ac:dyDescent="0.3">
      <c r="A781" s="55">
        <v>44042</v>
      </c>
      <c r="B781">
        <v>6895016</v>
      </c>
      <c r="C781" s="32" t="s">
        <v>242</v>
      </c>
      <c r="D781" s="32" t="s">
        <v>242</v>
      </c>
      <c r="E781" s="44" t="s">
        <v>216</v>
      </c>
      <c r="F781" s="45">
        <v>9.5</v>
      </c>
      <c r="G781" s="45">
        <v>2.15</v>
      </c>
      <c r="H781" s="43">
        <f>VLOOKUP(D781,'Įkainiai '!$A$3:$B$10,2,FALSE)-G781</f>
        <v>19.12</v>
      </c>
      <c r="I781" s="43">
        <f>VLOOKUP(C781,'Įkainiai '!$E$3:$F$10,2,FALSE)-F781</f>
        <v>10.170000000000002</v>
      </c>
      <c r="J781" s="28">
        <f t="shared" si="24"/>
        <v>-8.9499999999999993</v>
      </c>
      <c r="K781" s="32" t="str">
        <f t="shared" si="25"/>
        <v>Rerate</v>
      </c>
      <c r="L781" s="32" t="str">
        <f>IFERROR(VLOOKUP(E781,'2 ataskaita'!$B$1:$E$64,3,FALSE),"-")</f>
        <v>OUTLET</v>
      </c>
      <c r="M781" s="32" t="str">
        <f>IFERROR(VLOOKUP(E781,'2 ataskaita'!$B$1:$E$64,4,FALSE),"-")</f>
        <v>Kaunas</v>
      </c>
    </row>
    <row r="782" spans="1:13" x14ac:dyDescent="0.3">
      <c r="A782" s="54">
        <v>44020.565972222219</v>
      </c>
      <c r="B782">
        <v>41839464</v>
      </c>
      <c r="C782" s="28" t="s">
        <v>241</v>
      </c>
      <c r="D782" s="28" t="s">
        <v>246</v>
      </c>
      <c r="E782" s="42" t="s">
        <v>23</v>
      </c>
      <c r="F782" s="43">
        <v>12</v>
      </c>
      <c r="G782" s="43">
        <v>10.5</v>
      </c>
      <c r="H782" s="43">
        <f>VLOOKUP(D782,'Įkainiai '!$A$3:$B$10,2,FALSE)-G782</f>
        <v>20.77</v>
      </c>
      <c r="I782" s="43">
        <f>VLOOKUP(C782,'Įkainiai '!$E$3:$F$10,2,FALSE)-F782</f>
        <v>19.670000000000002</v>
      </c>
      <c r="J782" s="28">
        <f t="shared" si="24"/>
        <v>-1.0999999999999979</v>
      </c>
      <c r="K782" s="28" t="str">
        <f t="shared" si="25"/>
        <v>Rerate</v>
      </c>
      <c r="L782" s="28" t="str">
        <f>IFERROR(VLOOKUP(E782,'2 ataskaita'!$B$1:$E$64,3,FALSE),"-")</f>
        <v>CUSTOMER CARE</v>
      </c>
      <c r="M782" s="28">
        <f>IFERROR(VLOOKUP(E782,'2 ataskaita'!$B$1:$E$64,4,FALSE),"-")</f>
        <v>0</v>
      </c>
    </row>
    <row r="783" spans="1:13" x14ac:dyDescent="0.3">
      <c r="A783" s="55">
        <v>44014</v>
      </c>
      <c r="B783">
        <v>13917969</v>
      </c>
      <c r="C783" s="32" t="s">
        <v>242</v>
      </c>
      <c r="D783" s="32" t="s">
        <v>242</v>
      </c>
      <c r="E783" s="44" t="s">
        <v>199</v>
      </c>
      <c r="F783" s="49">
        <v>10.5</v>
      </c>
      <c r="G783" s="45">
        <v>10.5</v>
      </c>
      <c r="H783" s="43">
        <f>VLOOKUP(D783,'Įkainiai '!$A$3:$B$10,2,FALSE)-G783</f>
        <v>10.77</v>
      </c>
      <c r="I783" s="43">
        <f>VLOOKUP(C783,'Įkainiai '!$E$3:$F$10,2,FALSE)-F783</f>
        <v>9.1700000000000017</v>
      </c>
      <c r="J783" s="28">
        <f t="shared" si="24"/>
        <v>-1.5999999999999979</v>
      </c>
      <c r="K783" s="32" t="str">
        <f t="shared" si="25"/>
        <v>Rerate</v>
      </c>
      <c r="L783" s="32" t="str">
        <f>IFERROR(VLOOKUP(E783,'2 ataskaita'!$B$1:$E$64,3,FALSE),"-")</f>
        <v>OUTLET</v>
      </c>
      <c r="M783" s="32" t="str">
        <f>IFERROR(VLOOKUP(E783,'2 ataskaita'!$B$1:$E$64,4,FALSE),"-")</f>
        <v>Kaunas</v>
      </c>
    </row>
    <row r="784" spans="1:13" x14ac:dyDescent="0.3">
      <c r="A784" s="54">
        <v>44039.438194444447</v>
      </c>
      <c r="B784">
        <v>20629292</v>
      </c>
      <c r="C784" s="28" t="s">
        <v>241</v>
      </c>
      <c r="D784" s="28" t="s">
        <v>244</v>
      </c>
      <c r="E784" s="42" t="s">
        <v>200</v>
      </c>
      <c r="F784" s="43">
        <v>12</v>
      </c>
      <c r="G784" s="43" t="s">
        <v>7</v>
      </c>
      <c r="H784" s="43">
        <f>VLOOKUP(D784,'Įkainiai '!$A$3:$B$10,2,FALSE)-G784</f>
        <v>18.27</v>
      </c>
      <c r="I784" s="43">
        <f>VLOOKUP(C784,'Įkainiai '!$E$3:$F$10,2,FALSE)-F784</f>
        <v>19.670000000000002</v>
      </c>
      <c r="J784" s="28">
        <f t="shared" si="24"/>
        <v>1.4000000000000021</v>
      </c>
      <c r="K784" s="28" t="str">
        <f t="shared" si="25"/>
        <v>Upsell</v>
      </c>
      <c r="L784" s="28" t="str">
        <f>IFERROR(VLOOKUP(E784,'2 ataskaita'!$B$1:$E$64,3,FALSE),"-")</f>
        <v>OUTLET</v>
      </c>
      <c r="M784" s="28" t="str">
        <f>IFERROR(VLOOKUP(E784,'2 ataskaita'!$B$1:$E$64,4,FALSE),"-")</f>
        <v>Šiaurės</v>
      </c>
    </row>
    <row r="785" spans="1:13" x14ac:dyDescent="0.3">
      <c r="A785" s="55">
        <v>44034.448611111111</v>
      </c>
      <c r="B785">
        <v>20320431</v>
      </c>
      <c r="C785" s="32" t="s">
        <v>242</v>
      </c>
      <c r="D785" s="32" t="s">
        <v>241</v>
      </c>
      <c r="E785" s="44" t="s">
        <v>237</v>
      </c>
      <c r="F785" s="45">
        <v>3.6</v>
      </c>
      <c r="G785" s="45">
        <v>10.5</v>
      </c>
      <c r="H785" s="43">
        <f>VLOOKUP(D785,'Įkainiai '!$A$3:$B$10,2,FALSE)-G785</f>
        <v>22.770000000000003</v>
      </c>
      <c r="I785" s="43">
        <f>VLOOKUP(C785,'Įkainiai '!$E$3:$F$10,2,FALSE)-F785</f>
        <v>16.07</v>
      </c>
      <c r="J785" s="28">
        <f t="shared" si="24"/>
        <v>-6.7000000000000028</v>
      </c>
      <c r="K785" s="32" t="str">
        <f t="shared" si="25"/>
        <v>Rerate</v>
      </c>
      <c r="L785" s="32" t="str">
        <f>IFERROR(VLOOKUP(E785,'2 ataskaita'!$B$1:$E$64,3,FALSE),"-")</f>
        <v>OUTLET</v>
      </c>
      <c r="M785" s="32" t="str">
        <f>IFERROR(VLOOKUP(E785,'2 ataskaita'!$B$1:$E$64,4,FALSE),"-")</f>
        <v>Vakarų</v>
      </c>
    </row>
    <row r="786" spans="1:13" x14ac:dyDescent="0.3">
      <c r="A786" s="54">
        <v>44042</v>
      </c>
      <c r="B786">
        <v>20290349</v>
      </c>
      <c r="C786" s="28" t="s">
        <v>243</v>
      </c>
      <c r="D786" s="28" t="s">
        <v>243</v>
      </c>
      <c r="E786" s="42" t="s">
        <v>192</v>
      </c>
      <c r="F786" s="43">
        <v>8.51</v>
      </c>
      <c r="G786" s="43" t="s">
        <v>41</v>
      </c>
      <c r="H786" s="43">
        <f>VLOOKUP(D786,'Įkainiai '!$A$3:$B$10,2,FALSE)-G786</f>
        <v>11.27</v>
      </c>
      <c r="I786" s="43">
        <f>VLOOKUP(C786,'Įkainiai '!$E$3:$F$10,2,FALSE)-F786</f>
        <v>7.16</v>
      </c>
      <c r="J786" s="28">
        <f t="shared" si="24"/>
        <v>-4.1099999999999994</v>
      </c>
      <c r="K786" s="28" t="str">
        <f t="shared" si="25"/>
        <v>Rerate</v>
      </c>
      <c r="L786" s="28" t="str">
        <f>IFERROR(VLOOKUP(E786,'2 ataskaita'!$B$1:$E$64,3,FALSE),"-")</f>
        <v>OUTLET</v>
      </c>
      <c r="M786" s="28" t="str">
        <f>IFERROR(VLOOKUP(E786,'2 ataskaita'!$B$1:$E$64,4,FALSE),"-")</f>
        <v>Vakarų</v>
      </c>
    </row>
    <row r="787" spans="1:13" x14ac:dyDescent="0.3">
      <c r="A787" s="55">
        <v>44024.706250000003</v>
      </c>
      <c r="B787">
        <v>19101429</v>
      </c>
      <c r="C787" s="32" t="s">
        <v>240</v>
      </c>
      <c r="D787" s="32" t="s">
        <v>245</v>
      </c>
      <c r="E787" s="44" t="s">
        <v>23</v>
      </c>
      <c r="F787" s="45">
        <v>12</v>
      </c>
      <c r="G787" s="45">
        <v>3.6</v>
      </c>
      <c r="H787" s="43">
        <f>VLOOKUP(D787,'Įkainiai '!$A$3:$B$10,2,FALSE)-G787</f>
        <v>10.67</v>
      </c>
      <c r="I787" s="43">
        <f>VLOOKUP(C787,'Įkainiai '!$E$3:$F$10,2,FALSE)-F787</f>
        <v>11.670000000000002</v>
      </c>
      <c r="J787" s="28">
        <f t="shared" si="24"/>
        <v>1.0000000000000018</v>
      </c>
      <c r="K787" s="32" t="str">
        <f t="shared" si="25"/>
        <v>Upsell</v>
      </c>
      <c r="L787" s="32" t="str">
        <f>IFERROR(VLOOKUP(E787,'2 ataskaita'!$B$1:$E$64,3,FALSE),"-")</f>
        <v>CUSTOMER CARE</v>
      </c>
      <c r="M787" s="32">
        <f>IFERROR(VLOOKUP(E787,'2 ataskaita'!$B$1:$E$64,4,FALSE),"-")</f>
        <v>0</v>
      </c>
    </row>
    <row r="788" spans="1:13" x14ac:dyDescent="0.3">
      <c r="A788" s="54">
        <v>44032.646527777775</v>
      </c>
      <c r="B788">
        <v>9381085</v>
      </c>
      <c r="C788" s="28" t="s">
        <v>245</v>
      </c>
      <c r="D788" s="28" t="s">
        <v>245</v>
      </c>
      <c r="E788" s="42" t="s">
        <v>214</v>
      </c>
      <c r="F788" s="43">
        <v>7.6</v>
      </c>
      <c r="G788" s="43">
        <v>0</v>
      </c>
      <c r="H788" s="43">
        <f>VLOOKUP(D788,'Įkainiai '!$A$3:$B$10,2,FALSE)-G788</f>
        <v>14.27</v>
      </c>
      <c r="I788" s="43">
        <f>VLOOKUP(C788,'Įkainiai '!$E$3:$F$10,2,FALSE)-F788</f>
        <v>4.07</v>
      </c>
      <c r="J788" s="28">
        <f t="shared" si="24"/>
        <v>-10.199999999999999</v>
      </c>
      <c r="K788" s="28" t="str">
        <f t="shared" si="25"/>
        <v>Rerate</v>
      </c>
      <c r="L788" s="28" t="str">
        <f>IFERROR(VLOOKUP(E788,'2 ataskaita'!$B$1:$E$64,3,FALSE),"-")</f>
        <v>OUTLET</v>
      </c>
      <c r="M788" s="28" t="str">
        <f>IFERROR(VLOOKUP(E788,'2 ataskaita'!$B$1:$E$64,4,FALSE),"-")</f>
        <v>Šiaurės</v>
      </c>
    </row>
    <row r="789" spans="1:13" x14ac:dyDescent="0.3">
      <c r="A789" s="55">
        <v>44042</v>
      </c>
      <c r="B789">
        <v>44878821</v>
      </c>
      <c r="C789" s="32" t="s">
        <v>244</v>
      </c>
      <c r="D789" s="32" t="s">
        <v>244</v>
      </c>
      <c r="E789" s="44" t="s">
        <v>227</v>
      </c>
      <c r="F789" s="45">
        <v>13.5</v>
      </c>
      <c r="G789" s="45" t="s">
        <v>9</v>
      </c>
      <c r="H789" s="43">
        <f>VLOOKUP(D789,'Įkainiai '!$A$3:$B$10,2,FALSE)-G789</f>
        <v>20.27</v>
      </c>
      <c r="I789" s="43">
        <f>VLOOKUP(C789,'Įkainiai '!$E$3:$F$10,2,FALSE)-F789</f>
        <v>14.170000000000002</v>
      </c>
      <c r="J789" s="28">
        <f t="shared" si="24"/>
        <v>-6.0999999999999979</v>
      </c>
      <c r="K789" s="32" t="str">
        <f t="shared" si="25"/>
        <v>Rerate</v>
      </c>
      <c r="L789" s="32" t="str">
        <f>IFERROR(VLOOKUP(E789,'2 ataskaita'!$B$1:$E$64,3,FALSE),"-")</f>
        <v>OUTLET</v>
      </c>
      <c r="M789" s="32" t="str">
        <f>IFERROR(VLOOKUP(E789,'2 ataskaita'!$B$1:$E$64,4,FALSE),"-")</f>
        <v>Vakarų</v>
      </c>
    </row>
    <row r="790" spans="1:13" x14ac:dyDescent="0.3">
      <c r="A790" s="54">
        <v>44034.601388888892</v>
      </c>
      <c r="B790">
        <v>44878821</v>
      </c>
      <c r="C790" s="28" t="s">
        <v>240</v>
      </c>
      <c r="D790" s="28" t="s">
        <v>245</v>
      </c>
      <c r="E790" s="42" t="s">
        <v>227</v>
      </c>
      <c r="F790" s="43">
        <v>11</v>
      </c>
      <c r="G790" s="43" t="s">
        <v>45</v>
      </c>
      <c r="H790" s="43">
        <f>VLOOKUP(D790,'Įkainiai '!$A$3:$B$10,2,FALSE)-G790</f>
        <v>9.27</v>
      </c>
      <c r="I790" s="43">
        <f>VLOOKUP(C790,'Įkainiai '!$E$3:$F$10,2,FALSE)-F790</f>
        <v>12.670000000000002</v>
      </c>
      <c r="J790" s="28">
        <f t="shared" si="24"/>
        <v>3.4000000000000021</v>
      </c>
      <c r="K790" s="28" t="str">
        <f t="shared" si="25"/>
        <v>Upsell</v>
      </c>
      <c r="L790" s="28" t="str">
        <f>IFERROR(VLOOKUP(E790,'2 ataskaita'!$B$1:$E$64,3,FALSE),"-")</f>
        <v>OUTLET</v>
      </c>
      <c r="M790" s="28" t="str">
        <f>IFERROR(VLOOKUP(E790,'2 ataskaita'!$B$1:$E$64,4,FALSE),"-")</f>
        <v>Vakarų</v>
      </c>
    </row>
    <row r="791" spans="1:13" x14ac:dyDescent="0.3">
      <c r="A791" s="55">
        <v>44032.459027777775</v>
      </c>
      <c r="B791">
        <v>8965425</v>
      </c>
      <c r="C791" s="32" t="s">
        <v>243</v>
      </c>
      <c r="D791" s="32" t="s">
        <v>240</v>
      </c>
      <c r="E791" s="44" t="s">
        <v>208</v>
      </c>
      <c r="F791" s="45">
        <v>8.51</v>
      </c>
      <c r="G791" s="45">
        <v>11.5</v>
      </c>
      <c r="H791" s="43">
        <f>VLOOKUP(D791,'Įkainiai '!$A$3:$B$10,2,FALSE)-G791</f>
        <v>13.77</v>
      </c>
      <c r="I791" s="43">
        <f>VLOOKUP(C791,'Įkainiai '!$E$3:$F$10,2,FALSE)-F791</f>
        <v>7.16</v>
      </c>
      <c r="J791" s="28">
        <f t="shared" si="24"/>
        <v>-6.6099999999999994</v>
      </c>
      <c r="K791" s="32" t="str">
        <f t="shared" si="25"/>
        <v>Rerate</v>
      </c>
      <c r="L791" s="32" t="str">
        <f>IFERROR(VLOOKUP(E791,'2 ataskaita'!$B$1:$E$64,3,FALSE),"-")</f>
        <v>OUTLET</v>
      </c>
      <c r="M791" s="32" t="str">
        <f>IFERROR(VLOOKUP(E791,'2 ataskaita'!$B$1:$E$64,4,FALSE),"-")</f>
        <v>Vakarų</v>
      </c>
    </row>
    <row r="792" spans="1:13" x14ac:dyDescent="0.3">
      <c r="A792" s="54">
        <v>44034.379166666666</v>
      </c>
      <c r="B792">
        <v>9608660</v>
      </c>
      <c r="C792" s="28" t="s">
        <v>240</v>
      </c>
      <c r="D792" s="28" t="s">
        <v>241</v>
      </c>
      <c r="E792" s="42" t="s">
        <v>6</v>
      </c>
      <c r="F792" s="43">
        <v>12.5</v>
      </c>
      <c r="G792" s="43" t="s">
        <v>9</v>
      </c>
      <c r="H792" s="43">
        <f>VLOOKUP(D792,'Įkainiai '!$A$3:$B$10,2,FALSE)-G792</f>
        <v>22.270000000000003</v>
      </c>
      <c r="I792" s="43">
        <f>VLOOKUP(C792,'Įkainiai '!$E$3:$F$10,2,FALSE)-F792</f>
        <v>11.170000000000002</v>
      </c>
      <c r="J792" s="28">
        <f t="shared" si="24"/>
        <v>-11.100000000000001</v>
      </c>
      <c r="K792" s="28" t="str">
        <f t="shared" si="25"/>
        <v>Rerate</v>
      </c>
      <c r="L792" s="28" t="str">
        <f>IFERROR(VLOOKUP(E792,'2 ataskaita'!$B$1:$E$64,3,FALSE),"-")</f>
        <v>TELEMARKETING</v>
      </c>
      <c r="M792" s="28">
        <f>IFERROR(VLOOKUP(E792,'2 ataskaita'!$B$1:$E$64,4,FALSE),"-")</f>
        <v>0</v>
      </c>
    </row>
    <row r="793" spans="1:13" x14ac:dyDescent="0.3">
      <c r="A793" s="55">
        <v>44042</v>
      </c>
      <c r="B793">
        <v>24802044</v>
      </c>
      <c r="C793" s="32" t="s">
        <v>241</v>
      </c>
      <c r="D793" s="32" t="s">
        <v>241</v>
      </c>
      <c r="E793" s="44" t="s">
        <v>6</v>
      </c>
      <c r="F793" s="49">
        <v>8.5</v>
      </c>
      <c r="G793" s="45">
        <v>8.5</v>
      </c>
      <c r="H793" s="43">
        <f>VLOOKUP(D793,'Įkainiai '!$A$3:$B$10,2,FALSE)-G793</f>
        <v>24.770000000000003</v>
      </c>
      <c r="I793" s="43">
        <f>VLOOKUP(C793,'Įkainiai '!$E$3:$F$10,2,FALSE)-F793</f>
        <v>23.17</v>
      </c>
      <c r="J793" s="28">
        <f t="shared" si="24"/>
        <v>-1.6000000000000014</v>
      </c>
      <c r="K793" s="32" t="str">
        <f t="shared" si="25"/>
        <v>Rerate</v>
      </c>
      <c r="L793" s="32" t="str">
        <f>IFERROR(VLOOKUP(E793,'2 ataskaita'!$B$1:$E$64,3,FALSE),"-")</f>
        <v>TELEMARKETING</v>
      </c>
      <c r="M793" s="32">
        <f>IFERROR(VLOOKUP(E793,'2 ataskaita'!$B$1:$E$64,4,FALSE),"-")</f>
        <v>0</v>
      </c>
    </row>
    <row r="794" spans="1:13" x14ac:dyDescent="0.3">
      <c r="A794" s="54">
        <v>44042</v>
      </c>
      <c r="B794">
        <v>4494199</v>
      </c>
      <c r="C794" s="28" t="s">
        <v>242</v>
      </c>
      <c r="D794" s="28" t="s">
        <v>242</v>
      </c>
      <c r="E794" s="42" t="s">
        <v>208</v>
      </c>
      <c r="F794" s="50">
        <v>11</v>
      </c>
      <c r="G794" s="43" t="s">
        <v>9</v>
      </c>
      <c r="H794" s="43">
        <f>VLOOKUP(D794,'Įkainiai '!$A$3:$B$10,2,FALSE)-G794</f>
        <v>10.27</v>
      </c>
      <c r="I794" s="43">
        <f>VLOOKUP(C794,'Įkainiai '!$E$3:$F$10,2,FALSE)-F794</f>
        <v>8.6700000000000017</v>
      </c>
      <c r="J794" s="28">
        <f t="shared" si="24"/>
        <v>-1.5999999999999979</v>
      </c>
      <c r="K794" s="28" t="str">
        <f t="shared" si="25"/>
        <v>Rerate</v>
      </c>
      <c r="L794" s="28" t="str">
        <f>IFERROR(VLOOKUP(E794,'2 ataskaita'!$B$1:$E$64,3,FALSE),"-")</f>
        <v>OUTLET</v>
      </c>
      <c r="M794" s="28" t="str">
        <f>IFERROR(VLOOKUP(E794,'2 ataskaita'!$B$1:$E$64,4,FALSE),"-")</f>
        <v>Vakarų</v>
      </c>
    </row>
    <row r="795" spans="1:13" x14ac:dyDescent="0.3">
      <c r="A795" s="55">
        <v>44027.649305555555</v>
      </c>
      <c r="B795">
        <v>18389460</v>
      </c>
      <c r="C795" s="32" t="s">
        <v>241</v>
      </c>
      <c r="D795" s="32" t="s">
        <v>244</v>
      </c>
      <c r="E795" s="44" t="s">
        <v>197</v>
      </c>
      <c r="F795" s="45">
        <v>12</v>
      </c>
      <c r="G795" s="45" t="s">
        <v>7</v>
      </c>
      <c r="H795" s="43">
        <f>VLOOKUP(D795,'Įkainiai '!$A$3:$B$10,2,FALSE)-G795</f>
        <v>18.27</v>
      </c>
      <c r="I795" s="43">
        <f>VLOOKUP(C795,'Įkainiai '!$E$3:$F$10,2,FALSE)-F795</f>
        <v>19.670000000000002</v>
      </c>
      <c r="J795" s="28">
        <f t="shared" si="24"/>
        <v>1.4000000000000021</v>
      </c>
      <c r="K795" s="32" t="str">
        <f t="shared" si="25"/>
        <v>Upsell</v>
      </c>
      <c r="L795" s="32" t="str">
        <f>IFERROR(VLOOKUP(E795,'2 ataskaita'!$B$1:$E$64,3,FALSE),"-")</f>
        <v>OUTLET</v>
      </c>
      <c r="M795" s="32" t="str">
        <f>IFERROR(VLOOKUP(E795,'2 ataskaita'!$B$1:$E$64,4,FALSE),"-")</f>
        <v>Šiaurės</v>
      </c>
    </row>
    <row r="796" spans="1:13" x14ac:dyDescent="0.3">
      <c r="A796" s="54">
        <v>44027.732638888891</v>
      </c>
      <c r="B796">
        <v>45665041</v>
      </c>
      <c r="C796" s="28" t="s">
        <v>244</v>
      </c>
      <c r="D796" s="28" t="s">
        <v>245</v>
      </c>
      <c r="E796" s="42" t="s">
        <v>14</v>
      </c>
      <c r="F796" s="43">
        <v>13.5</v>
      </c>
      <c r="G796" s="43" t="s">
        <v>45</v>
      </c>
      <c r="H796" s="43">
        <f>VLOOKUP(D796,'Įkainiai '!$A$3:$B$10,2,FALSE)-G796</f>
        <v>9.27</v>
      </c>
      <c r="I796" s="43">
        <f>VLOOKUP(C796,'Įkainiai '!$E$3:$F$10,2,FALSE)-F796</f>
        <v>14.170000000000002</v>
      </c>
      <c r="J796" s="28">
        <f t="shared" si="24"/>
        <v>4.9000000000000021</v>
      </c>
      <c r="K796" s="28" t="str">
        <f t="shared" si="25"/>
        <v>Upsell</v>
      </c>
      <c r="L796" s="28" t="str">
        <f>IFERROR(VLOOKUP(E796,'2 ataskaita'!$B$1:$E$64,3,FALSE),"-")</f>
        <v>CUSTOMER CARE</v>
      </c>
      <c r="M796" s="28">
        <f>IFERROR(VLOOKUP(E796,'2 ataskaita'!$B$1:$E$64,4,FALSE),"-")</f>
        <v>0</v>
      </c>
    </row>
    <row r="797" spans="1:13" x14ac:dyDescent="0.3">
      <c r="A797" s="55">
        <v>44042</v>
      </c>
      <c r="B797">
        <v>36254585</v>
      </c>
      <c r="C797" s="32" t="s">
        <v>240</v>
      </c>
      <c r="D797" s="32" t="s">
        <v>240</v>
      </c>
      <c r="E797" s="44" t="s">
        <v>192</v>
      </c>
      <c r="F797" s="45">
        <v>12.5</v>
      </c>
      <c r="G797" s="45">
        <v>4.5</v>
      </c>
      <c r="H797" s="43">
        <f>VLOOKUP(D797,'Įkainiai '!$A$3:$B$10,2,FALSE)-G797</f>
        <v>20.77</v>
      </c>
      <c r="I797" s="43">
        <f>VLOOKUP(C797,'Įkainiai '!$E$3:$F$10,2,FALSE)-F797</f>
        <v>11.170000000000002</v>
      </c>
      <c r="J797" s="28">
        <f t="shared" si="24"/>
        <v>-9.5999999999999979</v>
      </c>
      <c r="K797" s="32" t="str">
        <f t="shared" si="25"/>
        <v>Rerate</v>
      </c>
      <c r="L797" s="32" t="str">
        <f>IFERROR(VLOOKUP(E797,'2 ataskaita'!$B$1:$E$64,3,FALSE),"-")</f>
        <v>OUTLET</v>
      </c>
      <c r="M797" s="32" t="str">
        <f>IFERROR(VLOOKUP(E797,'2 ataskaita'!$B$1:$E$64,4,FALSE),"-")</f>
        <v>Vakarų</v>
      </c>
    </row>
    <row r="798" spans="1:13" x14ac:dyDescent="0.3">
      <c r="A798" s="54">
        <v>44034.630555555559</v>
      </c>
      <c r="B798">
        <v>36950177</v>
      </c>
      <c r="C798" s="28" t="s">
        <v>242</v>
      </c>
      <c r="D798" s="28" t="s">
        <v>241</v>
      </c>
      <c r="E798" s="42" t="s">
        <v>48</v>
      </c>
      <c r="F798" s="43">
        <v>12.01</v>
      </c>
      <c r="G798" s="43" t="s">
        <v>9</v>
      </c>
      <c r="H798" s="43">
        <f>VLOOKUP(D798,'Įkainiai '!$A$3:$B$10,2,FALSE)-G798</f>
        <v>22.270000000000003</v>
      </c>
      <c r="I798" s="43">
        <f>VLOOKUP(C798,'Įkainiai '!$E$3:$F$10,2,FALSE)-F798</f>
        <v>7.6600000000000019</v>
      </c>
      <c r="J798" s="28">
        <f t="shared" si="24"/>
        <v>-14.610000000000001</v>
      </c>
      <c r="K798" s="28" t="str">
        <f t="shared" si="25"/>
        <v>Rerate</v>
      </c>
      <c r="L798" s="28" t="str">
        <f>IFERROR(VLOOKUP(E798,'2 ataskaita'!$B$1:$E$64,3,FALSE),"-")</f>
        <v>TELEMARKETING</v>
      </c>
      <c r="M798" s="28">
        <f>IFERROR(VLOOKUP(E798,'2 ataskaita'!$B$1:$E$64,4,FALSE),"-")</f>
        <v>0</v>
      </c>
    </row>
    <row r="799" spans="1:13" x14ac:dyDescent="0.3">
      <c r="A799" s="55">
        <v>44042</v>
      </c>
      <c r="B799">
        <v>18653980</v>
      </c>
      <c r="C799" s="32" t="s">
        <v>243</v>
      </c>
      <c r="D799" s="32" t="s">
        <v>243</v>
      </c>
      <c r="E799" s="44" t="s">
        <v>43</v>
      </c>
      <c r="F799" s="45">
        <v>7.6</v>
      </c>
      <c r="G799" s="45">
        <v>0</v>
      </c>
      <c r="H799" s="43">
        <f>VLOOKUP(D799,'Įkainiai '!$A$3:$B$10,2,FALSE)-G799</f>
        <v>18.27</v>
      </c>
      <c r="I799" s="43">
        <f>VLOOKUP(C799,'Įkainiai '!$E$3:$F$10,2,FALSE)-F799</f>
        <v>8.07</v>
      </c>
      <c r="J799" s="28">
        <f t="shared" si="24"/>
        <v>-10.199999999999999</v>
      </c>
      <c r="K799" s="32" t="str">
        <f t="shared" si="25"/>
        <v>Rerate</v>
      </c>
      <c r="L799" s="32" t="str">
        <f>IFERROR(VLOOKUP(E799,'2 ataskaita'!$B$1:$E$64,3,FALSE),"-")</f>
        <v>CUSTOMER CARE</v>
      </c>
      <c r="M799" s="32">
        <f>IFERROR(VLOOKUP(E799,'2 ataskaita'!$B$1:$E$64,4,FALSE),"-")</f>
        <v>0</v>
      </c>
    </row>
    <row r="800" spans="1:13" x14ac:dyDescent="0.3">
      <c r="A800" s="54">
        <v>44021</v>
      </c>
      <c r="B800">
        <v>4644129</v>
      </c>
      <c r="C800" s="28" t="s">
        <v>242</v>
      </c>
      <c r="D800" s="28" t="s">
        <v>242</v>
      </c>
      <c r="E800" s="42" t="s">
        <v>85</v>
      </c>
      <c r="F800" s="50">
        <v>10.5</v>
      </c>
      <c r="G800" s="43">
        <v>10.5</v>
      </c>
      <c r="H800" s="43">
        <f>VLOOKUP(D800,'Įkainiai '!$A$3:$B$10,2,FALSE)-G800</f>
        <v>10.77</v>
      </c>
      <c r="I800" s="43">
        <f>VLOOKUP(C800,'Įkainiai '!$E$3:$F$10,2,FALSE)-F800</f>
        <v>9.1700000000000017</v>
      </c>
      <c r="J800" s="28">
        <f t="shared" si="24"/>
        <v>-1.5999999999999979</v>
      </c>
      <c r="K800" s="28" t="str">
        <f t="shared" si="25"/>
        <v>Rerate</v>
      </c>
      <c r="L800" s="28" t="str">
        <f>IFERROR(VLOOKUP(E800,'2 ataskaita'!$B$1:$E$64,3,FALSE),"-")</f>
        <v>OTHER</v>
      </c>
      <c r="M800" s="28">
        <f>IFERROR(VLOOKUP(E800,'2 ataskaita'!$B$1:$E$64,4,FALSE),"-")</f>
        <v>0</v>
      </c>
    </row>
    <row r="801" spans="1:13" x14ac:dyDescent="0.3">
      <c r="A801" s="55">
        <v>44043</v>
      </c>
      <c r="B801">
        <v>9505710</v>
      </c>
      <c r="C801" s="32" t="s">
        <v>243</v>
      </c>
      <c r="D801" s="32" t="s">
        <v>245</v>
      </c>
      <c r="E801" s="44"/>
      <c r="F801" s="45">
        <v>8.5</v>
      </c>
      <c r="G801" s="45">
        <v>8.5</v>
      </c>
      <c r="H801" s="43">
        <f>VLOOKUP(D801,'Įkainiai '!$A$3:$B$10,2,FALSE)-G801</f>
        <v>5.77</v>
      </c>
      <c r="I801" s="43">
        <f>VLOOKUP(C801,'Įkainiai '!$E$3:$F$10,2,FALSE)-F801</f>
        <v>7.17</v>
      </c>
      <c r="J801" s="28">
        <f t="shared" si="24"/>
        <v>1.4000000000000004</v>
      </c>
      <c r="K801" s="32" t="str">
        <f t="shared" si="25"/>
        <v>Upsell</v>
      </c>
      <c r="L801" s="32" t="str">
        <f>IFERROR(VLOOKUP(E801,'2 ataskaita'!$B$1:$E$64,3,FALSE),"-")</f>
        <v>-</v>
      </c>
      <c r="M801" s="32" t="str">
        <f>IFERROR(VLOOKUP(E801,'2 ataskaita'!$B$1:$E$64,4,FALSE),"-")</f>
        <v>-</v>
      </c>
    </row>
    <row r="802" spans="1:13" x14ac:dyDescent="0.3">
      <c r="A802" s="54">
        <v>44014.430555555555</v>
      </c>
      <c r="B802">
        <v>5811956</v>
      </c>
      <c r="C802" s="28" t="s">
        <v>241</v>
      </c>
      <c r="D802" s="28" t="s">
        <v>243</v>
      </c>
      <c r="E802" s="42" t="s">
        <v>214</v>
      </c>
      <c r="F802" s="43">
        <v>11</v>
      </c>
      <c r="G802" s="43" t="s">
        <v>27</v>
      </c>
      <c r="H802" s="43">
        <f>VLOOKUP(D802,'Įkainiai '!$A$3:$B$10,2,FALSE)-G802</f>
        <v>9.27</v>
      </c>
      <c r="I802" s="43">
        <f>VLOOKUP(C802,'Įkainiai '!$E$3:$F$10,2,FALSE)-F802</f>
        <v>20.67</v>
      </c>
      <c r="J802" s="28">
        <f t="shared" si="24"/>
        <v>11.400000000000002</v>
      </c>
      <c r="K802" s="28" t="str">
        <f t="shared" si="25"/>
        <v>Upsell</v>
      </c>
      <c r="L802" s="28" t="str">
        <f>IFERROR(VLOOKUP(E802,'2 ataskaita'!$B$1:$E$64,3,FALSE),"-")</f>
        <v>OUTLET</v>
      </c>
      <c r="M802" s="28" t="str">
        <f>IFERROR(VLOOKUP(E802,'2 ataskaita'!$B$1:$E$64,4,FALSE),"-")</f>
        <v>Šiaurės</v>
      </c>
    </row>
    <row r="803" spans="1:13" x14ac:dyDescent="0.3">
      <c r="A803" s="55">
        <v>44042</v>
      </c>
      <c r="B803">
        <v>4521460</v>
      </c>
      <c r="C803" s="32" t="s">
        <v>242</v>
      </c>
      <c r="D803" s="32" t="s">
        <v>242</v>
      </c>
      <c r="E803" s="44" t="s">
        <v>223</v>
      </c>
      <c r="F803" s="45">
        <v>11.51</v>
      </c>
      <c r="G803" s="45">
        <v>8.5</v>
      </c>
      <c r="H803" s="43">
        <f>VLOOKUP(D803,'Įkainiai '!$A$3:$B$10,2,FALSE)-G803</f>
        <v>12.77</v>
      </c>
      <c r="I803" s="43">
        <f>VLOOKUP(C803,'Įkainiai '!$E$3:$F$10,2,FALSE)-F803</f>
        <v>8.1600000000000019</v>
      </c>
      <c r="J803" s="28">
        <f t="shared" si="24"/>
        <v>-4.6099999999999977</v>
      </c>
      <c r="K803" s="32" t="str">
        <f t="shared" si="25"/>
        <v>Rerate</v>
      </c>
      <c r="L803" s="32" t="str">
        <f>IFERROR(VLOOKUP(E803,'2 ataskaita'!$B$1:$E$64,3,FALSE),"-")</f>
        <v>OUTLET</v>
      </c>
      <c r="M803" s="32" t="str">
        <f>IFERROR(VLOOKUP(E803,'2 ataskaita'!$B$1:$E$64,4,FALSE),"-")</f>
        <v>Kaunas</v>
      </c>
    </row>
    <row r="804" spans="1:13" x14ac:dyDescent="0.3">
      <c r="A804" s="54">
        <v>44027.565972222219</v>
      </c>
      <c r="B804">
        <v>45726513</v>
      </c>
      <c r="C804" s="28" t="s">
        <v>240</v>
      </c>
      <c r="D804" s="28" t="s">
        <v>245</v>
      </c>
      <c r="E804" s="42" t="s">
        <v>199</v>
      </c>
      <c r="F804" s="43">
        <v>11</v>
      </c>
      <c r="G804" s="43" t="s">
        <v>45</v>
      </c>
      <c r="H804" s="43">
        <f>VLOOKUP(D804,'Įkainiai '!$A$3:$B$10,2,FALSE)-G804</f>
        <v>9.27</v>
      </c>
      <c r="I804" s="43">
        <f>VLOOKUP(C804,'Įkainiai '!$E$3:$F$10,2,FALSE)-F804</f>
        <v>12.670000000000002</v>
      </c>
      <c r="J804" s="28">
        <f t="shared" si="24"/>
        <v>3.4000000000000021</v>
      </c>
      <c r="K804" s="28" t="str">
        <f t="shared" si="25"/>
        <v>Upsell</v>
      </c>
      <c r="L804" s="28" t="str">
        <f>IFERROR(VLOOKUP(E804,'2 ataskaita'!$B$1:$E$64,3,FALSE),"-")</f>
        <v>OUTLET</v>
      </c>
      <c r="M804" s="28" t="str">
        <f>IFERROR(VLOOKUP(E804,'2 ataskaita'!$B$1:$E$64,4,FALSE),"-")</f>
        <v>Kaunas</v>
      </c>
    </row>
    <row r="805" spans="1:13" x14ac:dyDescent="0.3">
      <c r="A805" s="55">
        <v>44032.84375</v>
      </c>
      <c r="B805">
        <v>14464143</v>
      </c>
      <c r="C805" s="32" t="s">
        <v>242</v>
      </c>
      <c r="D805" s="32" t="s">
        <v>241</v>
      </c>
      <c r="E805" s="44" t="s">
        <v>196</v>
      </c>
      <c r="F805" s="45">
        <v>11.51</v>
      </c>
      <c r="G805" s="45">
        <v>9.5</v>
      </c>
      <c r="H805" s="43">
        <f>VLOOKUP(D805,'Įkainiai '!$A$3:$B$10,2,FALSE)-G805</f>
        <v>23.770000000000003</v>
      </c>
      <c r="I805" s="43">
        <f>VLOOKUP(C805,'Įkainiai '!$E$3:$F$10,2,FALSE)-F805</f>
        <v>8.1600000000000019</v>
      </c>
      <c r="J805" s="28">
        <f t="shared" si="24"/>
        <v>-15.610000000000001</v>
      </c>
      <c r="K805" s="32" t="str">
        <f t="shared" si="25"/>
        <v>Rerate</v>
      </c>
      <c r="L805" s="32" t="str">
        <f>IFERROR(VLOOKUP(E805,'2 ataskaita'!$B$1:$E$64,3,FALSE),"-")</f>
        <v>OUTLET</v>
      </c>
      <c r="M805" s="32" t="str">
        <f>IFERROR(VLOOKUP(E805,'2 ataskaita'!$B$1:$E$64,4,FALSE),"-")</f>
        <v>Kaunas</v>
      </c>
    </row>
    <row r="806" spans="1:13" x14ac:dyDescent="0.3">
      <c r="A806" s="54">
        <v>44042</v>
      </c>
      <c r="B806">
        <v>9546165</v>
      </c>
      <c r="C806" s="28" t="s">
        <v>245</v>
      </c>
      <c r="D806" s="28" t="s">
        <v>245</v>
      </c>
      <c r="E806" s="42" t="s">
        <v>22</v>
      </c>
      <c r="F806" s="43">
        <v>8.5</v>
      </c>
      <c r="G806" s="43">
        <v>0</v>
      </c>
      <c r="H806" s="43">
        <f>VLOOKUP(D806,'Įkainiai '!$A$3:$B$10,2,FALSE)-G806</f>
        <v>14.27</v>
      </c>
      <c r="I806" s="43">
        <f>VLOOKUP(C806,'Įkainiai '!$E$3:$F$10,2,FALSE)-F806</f>
        <v>3.17</v>
      </c>
      <c r="J806" s="28">
        <f t="shared" si="24"/>
        <v>-11.1</v>
      </c>
      <c r="K806" s="28" t="str">
        <f t="shared" si="25"/>
        <v>Rerate</v>
      </c>
      <c r="L806" s="28" t="str">
        <f>IFERROR(VLOOKUP(E806,'2 ataskaita'!$B$1:$E$64,3,FALSE),"-")</f>
        <v>CUSTOMER CARE</v>
      </c>
      <c r="M806" s="28">
        <f>IFERROR(VLOOKUP(E806,'2 ataskaita'!$B$1:$E$64,4,FALSE),"-")</f>
        <v>0</v>
      </c>
    </row>
    <row r="807" spans="1:13" x14ac:dyDescent="0.3">
      <c r="A807" s="55">
        <v>44042</v>
      </c>
      <c r="B807">
        <v>11954959</v>
      </c>
      <c r="C807" s="32" t="s">
        <v>242</v>
      </c>
      <c r="D807" s="32" t="s">
        <v>242</v>
      </c>
      <c r="E807" s="44" t="s">
        <v>48</v>
      </c>
      <c r="F807" s="45">
        <v>3.6</v>
      </c>
      <c r="G807" s="45">
        <v>7.5</v>
      </c>
      <c r="H807" s="43">
        <f>VLOOKUP(D807,'Įkainiai '!$A$3:$B$10,2,FALSE)-G807</f>
        <v>13.77</v>
      </c>
      <c r="I807" s="43">
        <f>VLOOKUP(C807,'Įkainiai '!$E$3:$F$10,2,FALSE)-F807</f>
        <v>16.07</v>
      </c>
      <c r="J807" s="28">
        <f t="shared" si="24"/>
        <v>2.3000000000000007</v>
      </c>
      <c r="K807" s="32" t="str">
        <f t="shared" si="25"/>
        <v>Upsell</v>
      </c>
      <c r="L807" s="32" t="str">
        <f>IFERROR(VLOOKUP(E807,'2 ataskaita'!$B$1:$E$64,3,FALSE),"-")</f>
        <v>TELEMARKETING</v>
      </c>
      <c r="M807" s="32">
        <f>IFERROR(VLOOKUP(E807,'2 ataskaita'!$B$1:$E$64,4,FALSE),"-")</f>
        <v>0</v>
      </c>
    </row>
    <row r="808" spans="1:13" x14ac:dyDescent="0.3">
      <c r="A808" s="54">
        <v>44029.853472222225</v>
      </c>
      <c r="B808">
        <v>37150451</v>
      </c>
      <c r="C808" s="28" t="s">
        <v>241</v>
      </c>
      <c r="D808" s="28" t="s">
        <v>246</v>
      </c>
      <c r="E808" s="42" t="s">
        <v>199</v>
      </c>
      <c r="F808" s="43">
        <v>11</v>
      </c>
      <c r="G808" s="43">
        <v>12.5</v>
      </c>
      <c r="H808" s="43">
        <f>VLOOKUP(D808,'Įkainiai '!$A$3:$B$10,2,FALSE)-G808</f>
        <v>18.77</v>
      </c>
      <c r="I808" s="43">
        <f>VLOOKUP(C808,'Įkainiai '!$E$3:$F$10,2,FALSE)-F808</f>
        <v>20.67</v>
      </c>
      <c r="J808" s="28">
        <f t="shared" si="24"/>
        <v>1.9000000000000021</v>
      </c>
      <c r="K808" s="28" t="str">
        <f t="shared" si="25"/>
        <v>Upsell</v>
      </c>
      <c r="L808" s="28" t="str">
        <f>IFERROR(VLOOKUP(E808,'2 ataskaita'!$B$1:$E$64,3,FALSE),"-")</f>
        <v>OUTLET</v>
      </c>
      <c r="M808" s="28" t="str">
        <f>IFERROR(VLOOKUP(E808,'2 ataskaita'!$B$1:$E$64,4,FALSE),"-")</f>
        <v>Kaunas</v>
      </c>
    </row>
    <row r="809" spans="1:13" x14ac:dyDescent="0.3">
      <c r="A809" s="55">
        <v>44027.423611111109</v>
      </c>
      <c r="B809">
        <v>28521962</v>
      </c>
      <c r="C809" s="32" t="s">
        <v>243</v>
      </c>
      <c r="D809" s="32" t="s">
        <v>244</v>
      </c>
      <c r="E809" s="44" t="s">
        <v>8</v>
      </c>
      <c r="F809" s="45">
        <v>8</v>
      </c>
      <c r="G809" s="45">
        <v>13.5</v>
      </c>
      <c r="H809" s="43">
        <f>VLOOKUP(D809,'Įkainiai '!$A$3:$B$10,2,FALSE)-G809</f>
        <v>17.77</v>
      </c>
      <c r="I809" s="43">
        <f>VLOOKUP(C809,'Įkainiai '!$E$3:$F$10,2,FALSE)-F809</f>
        <v>7.67</v>
      </c>
      <c r="J809" s="28">
        <f t="shared" si="24"/>
        <v>-10.1</v>
      </c>
      <c r="K809" s="32" t="str">
        <f t="shared" si="25"/>
        <v>Rerate</v>
      </c>
      <c r="L809" s="32" t="str">
        <f>IFERROR(VLOOKUP(E809,'2 ataskaita'!$B$1:$E$64,3,FALSE),"-")</f>
        <v>TELEMARKETING</v>
      </c>
      <c r="M809" s="32">
        <f>IFERROR(VLOOKUP(E809,'2 ataskaita'!$B$1:$E$64,4,FALSE),"-")</f>
        <v>0</v>
      </c>
    </row>
    <row r="810" spans="1:13" x14ac:dyDescent="0.3">
      <c r="A810" s="54">
        <v>44043</v>
      </c>
      <c r="B810">
        <v>4565957</v>
      </c>
      <c r="C810" s="28" t="s">
        <v>241</v>
      </c>
      <c r="D810" s="28" t="s">
        <v>241</v>
      </c>
      <c r="E810" s="42" t="s">
        <v>6</v>
      </c>
      <c r="F810" s="50">
        <v>12</v>
      </c>
      <c r="G810" s="43" t="s">
        <v>5</v>
      </c>
      <c r="H810" s="43">
        <f>VLOOKUP(D810,'Įkainiai '!$A$3:$B$10,2,FALSE)-G810</f>
        <v>21.270000000000003</v>
      </c>
      <c r="I810" s="43">
        <f>VLOOKUP(C810,'Įkainiai '!$E$3:$F$10,2,FALSE)-F810</f>
        <v>19.670000000000002</v>
      </c>
      <c r="J810" s="28">
        <f t="shared" si="24"/>
        <v>-1.6000000000000014</v>
      </c>
      <c r="K810" s="28" t="str">
        <f t="shared" si="25"/>
        <v>Rerate</v>
      </c>
      <c r="L810" s="28" t="str">
        <f>IFERROR(VLOOKUP(E810,'2 ataskaita'!$B$1:$E$64,3,FALSE),"-")</f>
        <v>TELEMARKETING</v>
      </c>
      <c r="M810" s="28">
        <f>IFERROR(VLOOKUP(E810,'2 ataskaita'!$B$1:$E$64,4,FALSE),"-")</f>
        <v>0</v>
      </c>
    </row>
    <row r="811" spans="1:13" x14ac:dyDescent="0.3">
      <c r="A811" s="55">
        <v>44042</v>
      </c>
      <c r="B811">
        <v>4565957</v>
      </c>
      <c r="C811" s="32" t="s">
        <v>241</v>
      </c>
      <c r="D811" s="32" t="s">
        <v>241</v>
      </c>
      <c r="E811" s="44" t="s">
        <v>10</v>
      </c>
      <c r="F811" s="49">
        <v>12</v>
      </c>
      <c r="G811" s="45" t="s">
        <v>5</v>
      </c>
      <c r="H811" s="43">
        <f>VLOOKUP(D811,'Įkainiai '!$A$3:$B$10,2,FALSE)-G811</f>
        <v>21.270000000000003</v>
      </c>
      <c r="I811" s="43">
        <f>VLOOKUP(C811,'Įkainiai '!$E$3:$F$10,2,FALSE)-F811</f>
        <v>19.670000000000002</v>
      </c>
      <c r="J811" s="28">
        <f t="shared" si="24"/>
        <v>-1.6000000000000014</v>
      </c>
      <c r="K811" s="32" t="str">
        <f t="shared" si="25"/>
        <v>Rerate</v>
      </c>
      <c r="L811" s="32" t="str">
        <f>IFERROR(VLOOKUP(E811,'2 ataskaita'!$B$1:$E$64,3,FALSE),"-")</f>
        <v>SYSTEM</v>
      </c>
      <c r="M811" s="32">
        <f>IFERROR(VLOOKUP(E811,'2 ataskaita'!$B$1:$E$64,4,FALSE),"-")</f>
        <v>0</v>
      </c>
    </row>
    <row r="812" spans="1:13" x14ac:dyDescent="0.3">
      <c r="A812" s="54">
        <v>44040.661805555559</v>
      </c>
      <c r="B812">
        <v>22899131</v>
      </c>
      <c r="C812" s="28" t="s">
        <v>245</v>
      </c>
      <c r="D812" s="28" t="s">
        <v>245</v>
      </c>
      <c r="E812" s="42" t="s">
        <v>22</v>
      </c>
      <c r="F812" s="43">
        <v>8.5</v>
      </c>
      <c r="G812" s="43" t="s">
        <v>18</v>
      </c>
      <c r="H812" s="43">
        <f>VLOOKUP(D812,'Įkainiai '!$A$3:$B$10,2,FALSE)-G812</f>
        <v>8.27</v>
      </c>
      <c r="I812" s="43">
        <f>VLOOKUP(C812,'Įkainiai '!$E$3:$F$10,2,FALSE)-F812</f>
        <v>3.17</v>
      </c>
      <c r="J812" s="28">
        <f t="shared" si="24"/>
        <v>-5.0999999999999996</v>
      </c>
      <c r="K812" s="28" t="str">
        <f t="shared" si="25"/>
        <v>Rerate</v>
      </c>
      <c r="L812" s="28" t="str">
        <f>IFERROR(VLOOKUP(E812,'2 ataskaita'!$B$1:$E$64,3,FALSE),"-")</f>
        <v>CUSTOMER CARE</v>
      </c>
      <c r="M812" s="28">
        <f>IFERROR(VLOOKUP(E812,'2 ataskaita'!$B$1:$E$64,4,FALSE),"-")</f>
        <v>0</v>
      </c>
    </row>
    <row r="813" spans="1:13" x14ac:dyDescent="0.3">
      <c r="A813" s="55">
        <v>44032.407638888886</v>
      </c>
      <c r="B813">
        <v>45745814</v>
      </c>
      <c r="C813" s="32" t="s">
        <v>241</v>
      </c>
      <c r="D813" s="32" t="s">
        <v>245</v>
      </c>
      <c r="E813" s="44" t="s">
        <v>22</v>
      </c>
      <c r="F813" s="45">
        <v>5</v>
      </c>
      <c r="G813" s="45">
        <v>5.6</v>
      </c>
      <c r="H813" s="43">
        <f>VLOOKUP(D813,'Įkainiai '!$A$3:$B$10,2,FALSE)-G813</f>
        <v>8.67</v>
      </c>
      <c r="I813" s="43">
        <f>VLOOKUP(C813,'Įkainiai '!$E$3:$F$10,2,FALSE)-F813</f>
        <v>26.67</v>
      </c>
      <c r="J813" s="28">
        <f t="shared" si="24"/>
        <v>18</v>
      </c>
      <c r="K813" s="32" t="str">
        <f t="shared" si="25"/>
        <v>Upsell</v>
      </c>
      <c r="L813" s="32" t="str">
        <f>IFERROR(VLOOKUP(E813,'2 ataskaita'!$B$1:$E$64,3,FALSE),"-")</f>
        <v>CUSTOMER CARE</v>
      </c>
      <c r="M813" s="32">
        <f>IFERROR(VLOOKUP(E813,'2 ataskaita'!$B$1:$E$64,4,FALSE),"-")</f>
        <v>0</v>
      </c>
    </row>
    <row r="814" spans="1:13" x14ac:dyDescent="0.3">
      <c r="A814" s="54">
        <v>44042</v>
      </c>
      <c r="B814">
        <v>18129380</v>
      </c>
      <c r="C814" s="28" t="s">
        <v>241</v>
      </c>
      <c r="D814" s="28" t="s">
        <v>241</v>
      </c>
      <c r="E814" s="42" t="s">
        <v>202</v>
      </c>
      <c r="F814" s="43">
        <v>12</v>
      </c>
      <c r="G814" s="43">
        <v>15.5</v>
      </c>
      <c r="H814" s="43">
        <f>VLOOKUP(D814,'Įkainiai '!$A$3:$B$10,2,FALSE)-G814</f>
        <v>17.770000000000003</v>
      </c>
      <c r="I814" s="43">
        <f>VLOOKUP(C814,'Įkainiai '!$E$3:$F$10,2,FALSE)-F814</f>
        <v>19.670000000000002</v>
      </c>
      <c r="J814" s="28">
        <f t="shared" si="24"/>
        <v>1.8999999999999986</v>
      </c>
      <c r="K814" s="28" t="str">
        <f t="shared" si="25"/>
        <v>Upsell</v>
      </c>
      <c r="L814" s="28" t="str">
        <f>IFERROR(VLOOKUP(E814,'2 ataskaita'!$B$1:$E$64,3,FALSE),"-")</f>
        <v>OUTLET</v>
      </c>
      <c r="M814" s="28" t="str">
        <f>IFERROR(VLOOKUP(E814,'2 ataskaita'!$B$1:$E$64,4,FALSE),"-")</f>
        <v>Šiaurės</v>
      </c>
    </row>
    <row r="815" spans="1:13" x14ac:dyDescent="0.3">
      <c r="A815" s="55">
        <v>44043</v>
      </c>
      <c r="B815">
        <v>14696162</v>
      </c>
      <c r="C815" s="32" t="s">
        <v>240</v>
      </c>
      <c r="D815" s="32" t="s">
        <v>242</v>
      </c>
      <c r="E815" s="44" t="s">
        <v>23</v>
      </c>
      <c r="F815" s="45">
        <v>12</v>
      </c>
      <c r="G815" s="45">
        <v>10.5</v>
      </c>
      <c r="H815" s="43">
        <f>VLOOKUP(D815,'Įkainiai '!$A$3:$B$10,2,FALSE)-G815</f>
        <v>10.77</v>
      </c>
      <c r="I815" s="43">
        <f>VLOOKUP(C815,'Įkainiai '!$E$3:$F$10,2,FALSE)-F815</f>
        <v>11.670000000000002</v>
      </c>
      <c r="J815" s="28">
        <f t="shared" si="24"/>
        <v>0.90000000000000213</v>
      </c>
      <c r="K815" s="32" t="str">
        <f t="shared" si="25"/>
        <v>Upsell</v>
      </c>
      <c r="L815" s="32" t="str">
        <f>IFERROR(VLOOKUP(E815,'2 ataskaita'!$B$1:$E$64,3,FALSE),"-")</f>
        <v>CUSTOMER CARE</v>
      </c>
      <c r="M815" s="32">
        <f>IFERROR(VLOOKUP(E815,'2 ataskaita'!$B$1:$E$64,4,FALSE),"-")</f>
        <v>0</v>
      </c>
    </row>
    <row r="816" spans="1:13" x14ac:dyDescent="0.3">
      <c r="A816" s="54">
        <v>44024.45</v>
      </c>
      <c r="B816">
        <v>45688728</v>
      </c>
      <c r="C816" s="28" t="s">
        <v>242</v>
      </c>
      <c r="D816" s="28" t="s">
        <v>243</v>
      </c>
      <c r="E816" s="42" t="s">
        <v>200</v>
      </c>
      <c r="F816" s="43">
        <v>8.5</v>
      </c>
      <c r="G816" s="43">
        <v>7.5</v>
      </c>
      <c r="H816" s="43">
        <f>VLOOKUP(D816,'Įkainiai '!$A$3:$B$10,2,FALSE)-G816</f>
        <v>10.77</v>
      </c>
      <c r="I816" s="43">
        <f>VLOOKUP(C816,'Įkainiai '!$E$3:$F$10,2,FALSE)-F816</f>
        <v>11.170000000000002</v>
      </c>
      <c r="J816" s="28">
        <f t="shared" si="24"/>
        <v>0.40000000000000213</v>
      </c>
      <c r="K816" s="28" t="str">
        <f t="shared" si="25"/>
        <v>Upsell</v>
      </c>
      <c r="L816" s="28" t="str">
        <f>IFERROR(VLOOKUP(E816,'2 ataskaita'!$B$1:$E$64,3,FALSE),"-")</f>
        <v>OUTLET</v>
      </c>
      <c r="M816" s="28" t="str">
        <f>IFERROR(VLOOKUP(E816,'2 ataskaita'!$B$1:$E$64,4,FALSE),"-")</f>
        <v>Šiaurės</v>
      </c>
    </row>
    <row r="817" spans="1:13" x14ac:dyDescent="0.3">
      <c r="A817" s="55">
        <v>44042</v>
      </c>
      <c r="B817">
        <v>33329031</v>
      </c>
      <c r="C817" s="32" t="s">
        <v>243</v>
      </c>
      <c r="D817" s="32" t="s">
        <v>243</v>
      </c>
      <c r="E817" s="44" t="s">
        <v>195</v>
      </c>
      <c r="F817" s="45">
        <v>8.51</v>
      </c>
      <c r="G817" s="45" t="s">
        <v>9</v>
      </c>
      <c r="H817" s="43">
        <f>VLOOKUP(D817,'Įkainiai '!$A$3:$B$10,2,FALSE)-G817</f>
        <v>7.27</v>
      </c>
      <c r="I817" s="43">
        <f>VLOOKUP(C817,'Įkainiai '!$E$3:$F$10,2,FALSE)-F817</f>
        <v>7.16</v>
      </c>
      <c r="J817" s="28">
        <f t="shared" si="24"/>
        <v>-0.10999999999999943</v>
      </c>
      <c r="K817" s="32" t="str">
        <f t="shared" si="25"/>
        <v>Rerate</v>
      </c>
      <c r="L817" s="32" t="str">
        <f>IFERROR(VLOOKUP(E817,'2 ataskaita'!$B$1:$E$64,3,FALSE),"-")</f>
        <v>OUTLET</v>
      </c>
      <c r="M817" s="32" t="str">
        <f>IFERROR(VLOOKUP(E817,'2 ataskaita'!$B$1:$E$64,4,FALSE),"-")</f>
        <v>Vakarų</v>
      </c>
    </row>
    <row r="818" spans="1:13" x14ac:dyDescent="0.3">
      <c r="A818" s="54">
        <v>44013.873611111114</v>
      </c>
      <c r="B818">
        <v>45622234</v>
      </c>
      <c r="C818" s="28" t="s">
        <v>244</v>
      </c>
      <c r="D818" s="28" t="s">
        <v>243</v>
      </c>
      <c r="E818" s="42" t="s">
        <v>200</v>
      </c>
      <c r="F818" s="43">
        <v>11</v>
      </c>
      <c r="G818" s="43">
        <v>7.5</v>
      </c>
      <c r="H818" s="43">
        <f>VLOOKUP(D818,'Įkainiai '!$A$3:$B$10,2,FALSE)-G818</f>
        <v>10.77</v>
      </c>
      <c r="I818" s="43">
        <f>VLOOKUP(C818,'Įkainiai '!$E$3:$F$10,2,FALSE)-F818</f>
        <v>16.670000000000002</v>
      </c>
      <c r="J818" s="28">
        <f t="shared" si="24"/>
        <v>5.9000000000000021</v>
      </c>
      <c r="K818" s="28" t="str">
        <f t="shared" si="25"/>
        <v>Upsell</v>
      </c>
      <c r="L818" s="28" t="str">
        <f>IFERROR(VLOOKUP(E818,'2 ataskaita'!$B$1:$E$64,3,FALSE),"-")</f>
        <v>OUTLET</v>
      </c>
      <c r="M818" s="28" t="str">
        <f>IFERROR(VLOOKUP(E818,'2 ataskaita'!$B$1:$E$64,4,FALSE),"-")</f>
        <v>Šiaurės</v>
      </c>
    </row>
    <row r="819" spans="1:13" x14ac:dyDescent="0.3">
      <c r="A819" s="55">
        <v>44028.643055555556</v>
      </c>
      <c r="B819">
        <v>45722905</v>
      </c>
      <c r="C819" s="32" t="s">
        <v>240</v>
      </c>
      <c r="D819" s="32" t="s">
        <v>243</v>
      </c>
      <c r="E819" s="44" t="s">
        <v>35</v>
      </c>
      <c r="F819" s="45">
        <v>10</v>
      </c>
      <c r="G819" s="45" t="s">
        <v>28</v>
      </c>
      <c r="H819" s="43">
        <f>VLOOKUP(D819,'Įkainiai '!$A$3:$B$10,2,FALSE)-G819</f>
        <v>10.27</v>
      </c>
      <c r="I819" s="43">
        <f>VLOOKUP(C819,'Įkainiai '!$E$3:$F$10,2,FALSE)-F819</f>
        <v>13.670000000000002</v>
      </c>
      <c r="J819" s="28">
        <f t="shared" si="24"/>
        <v>3.4000000000000021</v>
      </c>
      <c r="K819" s="32" t="str">
        <f t="shared" si="25"/>
        <v>Upsell</v>
      </c>
      <c r="L819" s="32" t="str">
        <f>IFERROR(VLOOKUP(E819,'2 ataskaita'!$B$1:$E$64,3,FALSE),"-")</f>
        <v>CUSTOMER CARE</v>
      </c>
      <c r="M819" s="32">
        <f>IFERROR(VLOOKUP(E819,'2 ataskaita'!$B$1:$E$64,4,FALSE),"-")</f>
        <v>0</v>
      </c>
    </row>
    <row r="820" spans="1:13" x14ac:dyDescent="0.3">
      <c r="A820" s="54">
        <v>44022.382638888892</v>
      </c>
      <c r="B820">
        <v>4896412</v>
      </c>
      <c r="C820" s="28" t="s">
        <v>240</v>
      </c>
      <c r="D820" s="28" t="s">
        <v>242</v>
      </c>
      <c r="E820" s="42" t="s">
        <v>22</v>
      </c>
      <c r="F820" s="43">
        <v>12</v>
      </c>
      <c r="G820" s="43">
        <v>9.5</v>
      </c>
      <c r="H820" s="43">
        <f>VLOOKUP(D820,'Įkainiai '!$A$3:$B$10,2,FALSE)-G820</f>
        <v>11.77</v>
      </c>
      <c r="I820" s="43">
        <f>VLOOKUP(C820,'Įkainiai '!$E$3:$F$10,2,FALSE)-F820</f>
        <v>11.670000000000002</v>
      </c>
      <c r="J820" s="28">
        <f t="shared" si="24"/>
        <v>-9.9999999999997868E-2</v>
      </c>
      <c r="K820" s="28" t="str">
        <f t="shared" si="25"/>
        <v>Rerate</v>
      </c>
      <c r="L820" s="28" t="str">
        <f>IFERROR(VLOOKUP(E820,'2 ataskaita'!$B$1:$E$64,3,FALSE),"-")</f>
        <v>CUSTOMER CARE</v>
      </c>
      <c r="M820" s="28">
        <f>IFERROR(VLOOKUP(E820,'2 ataskaita'!$B$1:$E$64,4,FALSE),"-")</f>
        <v>0</v>
      </c>
    </row>
    <row r="821" spans="1:13" x14ac:dyDescent="0.3">
      <c r="A821" s="55">
        <v>44042</v>
      </c>
      <c r="B821">
        <v>43046770</v>
      </c>
      <c r="C821" s="32" t="s">
        <v>244</v>
      </c>
      <c r="D821" s="32" t="s">
        <v>244</v>
      </c>
      <c r="E821" s="44" t="s">
        <v>219</v>
      </c>
      <c r="F821" s="45">
        <v>12.5</v>
      </c>
      <c r="G821" s="45">
        <v>13.5</v>
      </c>
      <c r="H821" s="43">
        <f>VLOOKUP(D821,'Įkainiai '!$A$3:$B$10,2,FALSE)-G821</f>
        <v>17.77</v>
      </c>
      <c r="I821" s="43">
        <f>VLOOKUP(C821,'Įkainiai '!$E$3:$F$10,2,FALSE)-F821</f>
        <v>15.170000000000002</v>
      </c>
      <c r="J821" s="28">
        <f t="shared" si="24"/>
        <v>-2.5999999999999979</v>
      </c>
      <c r="K821" s="32" t="str">
        <f t="shared" si="25"/>
        <v>Rerate</v>
      </c>
      <c r="L821" s="32" t="str">
        <f>IFERROR(VLOOKUP(E821,'2 ataskaita'!$B$1:$E$64,3,FALSE),"-")</f>
        <v>OUTLET</v>
      </c>
      <c r="M821" s="32" t="str">
        <f>IFERROR(VLOOKUP(E821,'2 ataskaita'!$B$1:$E$64,4,FALSE),"-")</f>
        <v>Kaunas</v>
      </c>
    </row>
    <row r="822" spans="1:13" x14ac:dyDescent="0.3">
      <c r="A822" s="54">
        <v>44032.645833333336</v>
      </c>
      <c r="B822">
        <v>13933631</v>
      </c>
      <c r="C822" s="28" t="s">
        <v>245</v>
      </c>
      <c r="D822" s="28" t="s">
        <v>241</v>
      </c>
      <c r="E822" s="42" t="s">
        <v>192</v>
      </c>
      <c r="F822" s="43">
        <v>3.6</v>
      </c>
      <c r="G822" s="43" t="s">
        <v>7</v>
      </c>
      <c r="H822" s="43">
        <f>VLOOKUP(D822,'Įkainiai '!$A$3:$B$10,2,FALSE)-G822</f>
        <v>20.270000000000003</v>
      </c>
      <c r="I822" s="43">
        <f>VLOOKUP(C822,'Įkainiai '!$E$3:$F$10,2,FALSE)-F822</f>
        <v>8.07</v>
      </c>
      <c r="J822" s="28">
        <f t="shared" si="24"/>
        <v>-12.200000000000003</v>
      </c>
      <c r="K822" s="28" t="str">
        <f t="shared" si="25"/>
        <v>Rerate</v>
      </c>
      <c r="L822" s="28" t="str">
        <f>IFERROR(VLOOKUP(E822,'2 ataskaita'!$B$1:$E$64,3,FALSE),"-")</f>
        <v>OUTLET</v>
      </c>
      <c r="M822" s="28" t="str">
        <f>IFERROR(VLOOKUP(E822,'2 ataskaita'!$B$1:$E$64,4,FALSE),"-")</f>
        <v>Vakarų</v>
      </c>
    </row>
    <row r="823" spans="1:13" x14ac:dyDescent="0.3">
      <c r="A823" s="55">
        <v>44021</v>
      </c>
      <c r="B823">
        <v>42627324</v>
      </c>
      <c r="C823" s="32" t="s">
        <v>242</v>
      </c>
      <c r="D823" s="32" t="s">
        <v>242</v>
      </c>
      <c r="E823" s="44" t="s">
        <v>13</v>
      </c>
      <c r="F823" s="45">
        <v>14.5</v>
      </c>
      <c r="G823" s="45">
        <v>10.5</v>
      </c>
      <c r="H823" s="43">
        <f>VLOOKUP(D823,'Įkainiai '!$A$3:$B$10,2,FALSE)-G823</f>
        <v>10.77</v>
      </c>
      <c r="I823" s="43">
        <f>VLOOKUP(C823,'Įkainiai '!$E$3:$F$10,2,FALSE)-F823</f>
        <v>5.1700000000000017</v>
      </c>
      <c r="J823" s="28">
        <f t="shared" si="24"/>
        <v>-5.5999999999999979</v>
      </c>
      <c r="K823" s="32" t="str">
        <f t="shared" si="25"/>
        <v>Rerate</v>
      </c>
      <c r="L823" s="32" t="str">
        <f>IFERROR(VLOOKUP(E823,'2 ataskaita'!$B$1:$E$64,3,FALSE),"-")</f>
        <v>TELEMARKETING</v>
      </c>
      <c r="M823" s="32">
        <f>IFERROR(VLOOKUP(E823,'2 ataskaita'!$B$1:$E$64,4,FALSE),"-")</f>
        <v>0</v>
      </c>
    </row>
    <row r="824" spans="1:13" x14ac:dyDescent="0.3">
      <c r="A824" s="54">
        <v>44042</v>
      </c>
      <c r="B824">
        <v>13945970</v>
      </c>
      <c r="C824" s="28" t="s">
        <v>241</v>
      </c>
      <c r="D824" s="28" t="s">
        <v>241</v>
      </c>
      <c r="E824" s="42" t="s">
        <v>8</v>
      </c>
      <c r="F824" s="43">
        <v>12</v>
      </c>
      <c r="G824" s="43" t="s">
        <v>33</v>
      </c>
      <c r="H824" s="43">
        <f>VLOOKUP(D824,'Įkainiai '!$A$3:$B$10,2,FALSE)-G824</f>
        <v>19.270000000000003</v>
      </c>
      <c r="I824" s="43">
        <f>VLOOKUP(C824,'Įkainiai '!$E$3:$F$10,2,FALSE)-F824</f>
        <v>19.670000000000002</v>
      </c>
      <c r="J824" s="28">
        <f t="shared" si="24"/>
        <v>0.39999999999999858</v>
      </c>
      <c r="K824" s="28" t="str">
        <f t="shared" si="25"/>
        <v>Upsell</v>
      </c>
      <c r="L824" s="28" t="str">
        <f>IFERROR(VLOOKUP(E824,'2 ataskaita'!$B$1:$E$64,3,FALSE),"-")</f>
        <v>TELEMARKETING</v>
      </c>
      <c r="M824" s="28">
        <f>IFERROR(VLOOKUP(E824,'2 ataskaita'!$B$1:$E$64,4,FALSE),"-")</f>
        <v>0</v>
      </c>
    </row>
    <row r="825" spans="1:13" x14ac:dyDescent="0.3">
      <c r="A825" s="55">
        <v>44022</v>
      </c>
      <c r="B825">
        <v>19353353</v>
      </c>
      <c r="C825" s="32" t="s">
        <v>241</v>
      </c>
      <c r="D825" s="32" t="s">
        <v>241</v>
      </c>
      <c r="E825" s="44" t="s">
        <v>14</v>
      </c>
      <c r="F825" s="45">
        <v>13.5</v>
      </c>
      <c r="G825" s="45" t="s">
        <v>28</v>
      </c>
      <c r="H825" s="43">
        <f>VLOOKUP(D825,'Įkainiai '!$A$3:$B$10,2,FALSE)-G825</f>
        <v>25.270000000000003</v>
      </c>
      <c r="I825" s="43">
        <f>VLOOKUP(C825,'Įkainiai '!$E$3:$F$10,2,FALSE)-F825</f>
        <v>18.170000000000002</v>
      </c>
      <c r="J825" s="28">
        <f t="shared" si="24"/>
        <v>-7.1000000000000014</v>
      </c>
      <c r="K825" s="32" t="str">
        <f t="shared" si="25"/>
        <v>Rerate</v>
      </c>
      <c r="L825" s="32" t="str">
        <f>IFERROR(VLOOKUP(E825,'2 ataskaita'!$B$1:$E$64,3,FALSE),"-")</f>
        <v>CUSTOMER CARE</v>
      </c>
      <c r="M825" s="32">
        <f>IFERROR(VLOOKUP(E825,'2 ataskaita'!$B$1:$E$64,4,FALSE),"-")</f>
        <v>0</v>
      </c>
    </row>
    <row r="826" spans="1:13" x14ac:dyDescent="0.3">
      <c r="A826" s="54">
        <v>44042</v>
      </c>
      <c r="B826">
        <v>24750039</v>
      </c>
      <c r="C826" s="28" t="s">
        <v>241</v>
      </c>
      <c r="D826" s="28" t="s">
        <v>241</v>
      </c>
      <c r="E826" s="42" t="s">
        <v>200</v>
      </c>
      <c r="F826" s="43">
        <v>12</v>
      </c>
      <c r="G826" s="43" t="s">
        <v>7</v>
      </c>
      <c r="H826" s="43">
        <f>VLOOKUP(D826,'Įkainiai '!$A$3:$B$10,2,FALSE)-G826</f>
        <v>20.270000000000003</v>
      </c>
      <c r="I826" s="43">
        <f>VLOOKUP(C826,'Įkainiai '!$E$3:$F$10,2,FALSE)-F826</f>
        <v>19.670000000000002</v>
      </c>
      <c r="J826" s="28">
        <f t="shared" si="24"/>
        <v>-0.60000000000000142</v>
      </c>
      <c r="K826" s="28" t="str">
        <f t="shared" si="25"/>
        <v>Rerate</v>
      </c>
      <c r="L826" s="28" t="str">
        <f>IFERROR(VLOOKUP(E826,'2 ataskaita'!$B$1:$E$64,3,FALSE),"-")</f>
        <v>OUTLET</v>
      </c>
      <c r="M826" s="28" t="str">
        <f>IFERROR(VLOOKUP(E826,'2 ataskaita'!$B$1:$E$64,4,FALSE),"-")</f>
        <v>Šiaurės</v>
      </c>
    </row>
    <row r="827" spans="1:13" x14ac:dyDescent="0.3">
      <c r="A827" s="55">
        <v>44028</v>
      </c>
      <c r="B827">
        <v>15680767</v>
      </c>
      <c r="C827" s="32" t="s">
        <v>241</v>
      </c>
      <c r="D827" s="32" t="s">
        <v>241</v>
      </c>
      <c r="E827" s="44" t="s">
        <v>6</v>
      </c>
      <c r="F827" s="45">
        <v>13.5</v>
      </c>
      <c r="G827" s="45" t="s">
        <v>41</v>
      </c>
      <c r="H827" s="43">
        <f>VLOOKUP(D827,'Įkainiai '!$A$3:$B$10,2,FALSE)-G827</f>
        <v>26.270000000000003</v>
      </c>
      <c r="I827" s="43">
        <f>VLOOKUP(C827,'Įkainiai '!$E$3:$F$10,2,FALSE)-F827</f>
        <v>18.170000000000002</v>
      </c>
      <c r="J827" s="28">
        <f t="shared" si="24"/>
        <v>-8.1000000000000014</v>
      </c>
      <c r="K827" s="32" t="str">
        <f t="shared" si="25"/>
        <v>Rerate</v>
      </c>
      <c r="L827" s="32" t="str">
        <f>IFERROR(VLOOKUP(E827,'2 ataskaita'!$B$1:$E$64,3,FALSE),"-")</f>
        <v>TELEMARKETING</v>
      </c>
      <c r="M827" s="32">
        <f>IFERROR(VLOOKUP(E827,'2 ataskaita'!$B$1:$E$64,4,FALSE),"-")</f>
        <v>0</v>
      </c>
    </row>
    <row r="828" spans="1:13" x14ac:dyDescent="0.3">
      <c r="A828" s="54">
        <v>44042</v>
      </c>
      <c r="B828">
        <v>29663378</v>
      </c>
      <c r="C828" s="28" t="s">
        <v>242</v>
      </c>
      <c r="D828" s="28" t="s">
        <v>242</v>
      </c>
      <c r="E828" s="42" t="s">
        <v>218</v>
      </c>
      <c r="F828" s="43">
        <v>11</v>
      </c>
      <c r="G828" s="43">
        <v>0</v>
      </c>
      <c r="H828" s="43">
        <f>VLOOKUP(D828,'Įkainiai '!$A$3:$B$10,2,FALSE)-G828</f>
        <v>21.27</v>
      </c>
      <c r="I828" s="43">
        <f>VLOOKUP(C828,'Įkainiai '!$E$3:$F$10,2,FALSE)-F828</f>
        <v>8.6700000000000017</v>
      </c>
      <c r="J828" s="28">
        <f t="shared" si="24"/>
        <v>-12.599999999999998</v>
      </c>
      <c r="K828" s="28" t="str">
        <f t="shared" si="25"/>
        <v>Rerate</v>
      </c>
      <c r="L828" s="28" t="str">
        <f>IFERROR(VLOOKUP(E828,'2 ataskaita'!$B$1:$E$64,3,FALSE),"-")</f>
        <v>OUTLET</v>
      </c>
      <c r="M828" s="28" t="str">
        <f>IFERROR(VLOOKUP(E828,'2 ataskaita'!$B$1:$E$64,4,FALSE),"-")</f>
        <v>Pietų</v>
      </c>
    </row>
    <row r="829" spans="1:13" x14ac:dyDescent="0.3">
      <c r="A829" s="55">
        <v>44042</v>
      </c>
      <c r="B829">
        <v>42408953</v>
      </c>
      <c r="C829" s="32" t="s">
        <v>244</v>
      </c>
      <c r="D829" s="32" t="s">
        <v>244</v>
      </c>
      <c r="E829" s="44" t="s">
        <v>8</v>
      </c>
      <c r="F829" s="45">
        <v>12.5</v>
      </c>
      <c r="G829" s="45" t="s">
        <v>45</v>
      </c>
      <c r="H829" s="43">
        <f>VLOOKUP(D829,'Įkainiai '!$A$3:$B$10,2,FALSE)-G829</f>
        <v>26.27</v>
      </c>
      <c r="I829" s="43">
        <f>VLOOKUP(C829,'Įkainiai '!$E$3:$F$10,2,FALSE)-F829</f>
        <v>15.170000000000002</v>
      </c>
      <c r="J829" s="28">
        <f t="shared" si="24"/>
        <v>-11.099999999999998</v>
      </c>
      <c r="K829" s="32" t="str">
        <f t="shared" si="25"/>
        <v>Rerate</v>
      </c>
      <c r="L829" s="32" t="str">
        <f>IFERROR(VLOOKUP(E829,'2 ataskaita'!$B$1:$E$64,3,FALSE),"-")</f>
        <v>TELEMARKETING</v>
      </c>
      <c r="M829" s="32">
        <f>IFERROR(VLOOKUP(E829,'2 ataskaita'!$B$1:$E$64,4,FALSE),"-")</f>
        <v>0</v>
      </c>
    </row>
    <row r="830" spans="1:13" x14ac:dyDescent="0.3">
      <c r="A830" s="54">
        <v>44042</v>
      </c>
      <c r="B830">
        <v>20228225</v>
      </c>
      <c r="C830" s="28" t="s">
        <v>244</v>
      </c>
      <c r="D830" s="28" t="s">
        <v>244</v>
      </c>
      <c r="E830" s="42" t="s">
        <v>232</v>
      </c>
      <c r="F830" s="43">
        <v>11.5</v>
      </c>
      <c r="G830" s="43" t="s">
        <v>28</v>
      </c>
      <c r="H830" s="43">
        <f>VLOOKUP(D830,'Įkainiai '!$A$3:$B$10,2,FALSE)-G830</f>
        <v>23.27</v>
      </c>
      <c r="I830" s="43">
        <f>VLOOKUP(C830,'Įkainiai '!$E$3:$F$10,2,FALSE)-F830</f>
        <v>16.170000000000002</v>
      </c>
      <c r="J830" s="28">
        <f t="shared" si="24"/>
        <v>-7.0999999999999979</v>
      </c>
      <c r="K830" s="28" t="str">
        <f t="shared" si="25"/>
        <v>Rerate</v>
      </c>
      <c r="L830" s="28" t="str">
        <f>IFERROR(VLOOKUP(E830,'2 ataskaita'!$B$1:$E$64,3,FALSE),"-")</f>
        <v>OUTLET</v>
      </c>
      <c r="M830" s="28" t="str">
        <f>IFERROR(VLOOKUP(E830,'2 ataskaita'!$B$1:$E$64,4,FALSE),"-")</f>
        <v>Vakarų</v>
      </c>
    </row>
    <row r="831" spans="1:13" x14ac:dyDescent="0.3">
      <c r="A831" s="55">
        <v>44027.512499999997</v>
      </c>
      <c r="B831">
        <v>4483025</v>
      </c>
      <c r="C831" s="32" t="s">
        <v>243</v>
      </c>
      <c r="D831" s="32" t="s">
        <v>241</v>
      </c>
      <c r="E831" s="44" t="s">
        <v>196</v>
      </c>
      <c r="F831" s="45">
        <v>3.6</v>
      </c>
      <c r="G831" s="45">
        <v>3.6</v>
      </c>
      <c r="H831" s="43">
        <f>VLOOKUP(D831,'Įkainiai '!$A$3:$B$10,2,FALSE)-G831</f>
        <v>29.67</v>
      </c>
      <c r="I831" s="43">
        <f>VLOOKUP(C831,'Įkainiai '!$E$3:$F$10,2,FALSE)-F831</f>
        <v>12.07</v>
      </c>
      <c r="J831" s="28">
        <f t="shared" si="24"/>
        <v>-17.600000000000001</v>
      </c>
      <c r="K831" s="32" t="str">
        <f t="shared" si="25"/>
        <v>Rerate</v>
      </c>
      <c r="L831" s="32" t="str">
        <f>IFERROR(VLOOKUP(E831,'2 ataskaita'!$B$1:$E$64,3,FALSE),"-")</f>
        <v>OUTLET</v>
      </c>
      <c r="M831" s="32" t="str">
        <f>IFERROR(VLOOKUP(E831,'2 ataskaita'!$B$1:$E$64,4,FALSE),"-")</f>
        <v>Kaunas</v>
      </c>
    </row>
    <row r="832" spans="1:13" x14ac:dyDescent="0.3">
      <c r="A832" s="54">
        <v>44020.446527777778</v>
      </c>
      <c r="B832">
        <v>4483025</v>
      </c>
      <c r="C832" s="28" t="s">
        <v>241</v>
      </c>
      <c r="D832" s="28" t="s">
        <v>245</v>
      </c>
      <c r="E832" s="42" t="s">
        <v>14</v>
      </c>
      <c r="F832" s="43">
        <v>3.6</v>
      </c>
      <c r="G832" s="43">
        <v>3.6</v>
      </c>
      <c r="H832" s="43">
        <f>VLOOKUP(D832,'Įkainiai '!$A$3:$B$10,2,FALSE)-G832</f>
        <v>10.67</v>
      </c>
      <c r="I832" s="43">
        <f>VLOOKUP(C832,'Įkainiai '!$E$3:$F$10,2,FALSE)-F832</f>
        <v>28.07</v>
      </c>
      <c r="J832" s="28">
        <f t="shared" si="24"/>
        <v>17.399999999999999</v>
      </c>
      <c r="K832" s="28" t="str">
        <f t="shared" si="25"/>
        <v>Upsell</v>
      </c>
      <c r="L832" s="28" t="str">
        <f>IFERROR(VLOOKUP(E832,'2 ataskaita'!$B$1:$E$64,3,FALSE),"-")</f>
        <v>CUSTOMER CARE</v>
      </c>
      <c r="M832" s="28">
        <f>IFERROR(VLOOKUP(E832,'2 ataskaita'!$B$1:$E$64,4,FALSE),"-")</f>
        <v>0</v>
      </c>
    </row>
    <row r="833" spans="1:13" x14ac:dyDescent="0.3">
      <c r="A833" s="55">
        <v>44042</v>
      </c>
      <c r="B833">
        <v>4906937</v>
      </c>
      <c r="C833" s="32" t="s">
        <v>241</v>
      </c>
      <c r="D833" s="32" t="s">
        <v>241</v>
      </c>
      <c r="E833" s="44" t="s">
        <v>6</v>
      </c>
      <c r="F833" s="45">
        <v>12</v>
      </c>
      <c r="G833" s="45">
        <v>15.5</v>
      </c>
      <c r="H833" s="43">
        <f>VLOOKUP(D833,'Įkainiai '!$A$3:$B$10,2,FALSE)-G833</f>
        <v>17.770000000000003</v>
      </c>
      <c r="I833" s="43">
        <f>VLOOKUP(C833,'Įkainiai '!$E$3:$F$10,2,FALSE)-F833</f>
        <v>19.670000000000002</v>
      </c>
      <c r="J833" s="28">
        <f t="shared" si="24"/>
        <v>1.8999999999999986</v>
      </c>
      <c r="K833" s="32" t="str">
        <f t="shared" si="25"/>
        <v>Upsell</v>
      </c>
      <c r="L833" s="32" t="str">
        <f>IFERROR(VLOOKUP(E833,'2 ataskaita'!$B$1:$E$64,3,FALSE),"-")</f>
        <v>TELEMARKETING</v>
      </c>
      <c r="M833" s="32">
        <f>IFERROR(VLOOKUP(E833,'2 ataskaita'!$B$1:$E$64,4,FALSE),"-")</f>
        <v>0</v>
      </c>
    </row>
    <row r="834" spans="1:13" x14ac:dyDescent="0.3">
      <c r="A834" s="54">
        <v>44037</v>
      </c>
      <c r="B834">
        <v>41825936</v>
      </c>
      <c r="C834" s="28" t="s">
        <v>242</v>
      </c>
      <c r="D834" s="28" t="s">
        <v>242</v>
      </c>
      <c r="E834" s="42" t="s">
        <v>202</v>
      </c>
      <c r="F834" s="43">
        <v>10.5</v>
      </c>
      <c r="G834" s="43">
        <v>11.5</v>
      </c>
      <c r="H834" s="43">
        <f>VLOOKUP(D834,'Įkainiai '!$A$3:$B$10,2,FALSE)-G834</f>
        <v>9.77</v>
      </c>
      <c r="I834" s="43">
        <f>VLOOKUP(C834,'Įkainiai '!$E$3:$F$10,2,FALSE)-F834</f>
        <v>9.1700000000000017</v>
      </c>
      <c r="J834" s="28">
        <f t="shared" si="24"/>
        <v>-0.59999999999999787</v>
      </c>
      <c r="K834" s="28" t="str">
        <f t="shared" si="25"/>
        <v>Rerate</v>
      </c>
      <c r="L834" s="28" t="str">
        <f>IFERROR(VLOOKUP(E834,'2 ataskaita'!$B$1:$E$64,3,FALSE),"-")</f>
        <v>OUTLET</v>
      </c>
      <c r="M834" s="28" t="str">
        <f>IFERROR(VLOOKUP(E834,'2 ataskaita'!$B$1:$E$64,4,FALSE),"-")</f>
        <v>Šiaurės</v>
      </c>
    </row>
    <row r="835" spans="1:13" x14ac:dyDescent="0.3">
      <c r="A835" s="55">
        <v>44020.612500000003</v>
      </c>
      <c r="B835">
        <v>45771533</v>
      </c>
      <c r="C835" s="32" t="s">
        <v>241</v>
      </c>
      <c r="D835" s="32" t="s">
        <v>246</v>
      </c>
      <c r="E835" s="44" t="s">
        <v>22</v>
      </c>
      <c r="F835" s="45">
        <v>11</v>
      </c>
      <c r="G835" s="45">
        <v>9.5</v>
      </c>
      <c r="H835" s="43">
        <f>VLOOKUP(D835,'Įkainiai '!$A$3:$B$10,2,FALSE)-G835</f>
        <v>21.77</v>
      </c>
      <c r="I835" s="43">
        <f>VLOOKUP(C835,'Įkainiai '!$E$3:$F$10,2,FALSE)-F835</f>
        <v>20.67</v>
      </c>
      <c r="J835" s="28">
        <f t="shared" ref="J835:J898" si="26">I835-H835</f>
        <v>-1.0999999999999979</v>
      </c>
      <c r="K835" s="32" t="str">
        <f t="shared" ref="K835:K898" si="27">IF(J835&gt;0,"Upsell",IF(J835&lt;0,"Rerate","Kaina nepakito"))</f>
        <v>Rerate</v>
      </c>
      <c r="L835" s="32" t="str">
        <f>IFERROR(VLOOKUP(E835,'2 ataskaita'!$B$1:$E$64,3,FALSE),"-")</f>
        <v>CUSTOMER CARE</v>
      </c>
      <c r="M835" s="32">
        <f>IFERROR(VLOOKUP(E835,'2 ataskaita'!$B$1:$E$64,4,FALSE),"-")</f>
        <v>0</v>
      </c>
    </row>
    <row r="836" spans="1:13" x14ac:dyDescent="0.3">
      <c r="A836" s="54">
        <v>44028.587500000001</v>
      </c>
      <c r="B836">
        <v>19215111</v>
      </c>
      <c r="C836" s="28" t="s">
        <v>244</v>
      </c>
      <c r="D836" s="28" t="s">
        <v>240</v>
      </c>
      <c r="E836" s="42" t="s">
        <v>35</v>
      </c>
      <c r="F836" s="43">
        <v>13.5</v>
      </c>
      <c r="G836" s="43">
        <v>12.5</v>
      </c>
      <c r="H836" s="43">
        <f>VLOOKUP(D836,'Įkainiai '!$A$3:$B$10,2,FALSE)-G836</f>
        <v>12.77</v>
      </c>
      <c r="I836" s="43">
        <f>VLOOKUP(C836,'Įkainiai '!$E$3:$F$10,2,FALSE)-F836</f>
        <v>14.170000000000002</v>
      </c>
      <c r="J836" s="28">
        <f t="shared" si="26"/>
        <v>1.4000000000000021</v>
      </c>
      <c r="K836" s="28" t="str">
        <f t="shared" si="27"/>
        <v>Upsell</v>
      </c>
      <c r="L836" s="28" t="str">
        <f>IFERROR(VLOOKUP(E836,'2 ataskaita'!$B$1:$E$64,3,FALSE),"-")</f>
        <v>CUSTOMER CARE</v>
      </c>
      <c r="M836" s="28">
        <f>IFERROR(VLOOKUP(E836,'2 ataskaita'!$B$1:$E$64,4,FALSE),"-")</f>
        <v>0</v>
      </c>
    </row>
    <row r="837" spans="1:13" x14ac:dyDescent="0.3">
      <c r="A837" s="55">
        <v>44042</v>
      </c>
      <c r="B837">
        <v>30745305</v>
      </c>
      <c r="C837" s="32" t="s">
        <v>241</v>
      </c>
      <c r="D837" s="32" t="s">
        <v>241</v>
      </c>
      <c r="E837" s="44" t="s">
        <v>6</v>
      </c>
      <c r="F837" s="45">
        <v>6</v>
      </c>
      <c r="G837" s="45" t="s">
        <v>24</v>
      </c>
      <c r="H837" s="43">
        <f>VLOOKUP(D837,'Įkainiai '!$A$3:$B$10,2,FALSE)-G837</f>
        <v>29.270000000000003</v>
      </c>
      <c r="I837" s="43">
        <f>VLOOKUP(C837,'Įkainiai '!$E$3:$F$10,2,FALSE)-F837</f>
        <v>25.67</v>
      </c>
      <c r="J837" s="28">
        <f t="shared" si="26"/>
        <v>-3.6000000000000014</v>
      </c>
      <c r="K837" s="32" t="str">
        <f t="shared" si="27"/>
        <v>Rerate</v>
      </c>
      <c r="L837" s="32" t="str">
        <f>IFERROR(VLOOKUP(E837,'2 ataskaita'!$B$1:$E$64,3,FALSE),"-")</f>
        <v>TELEMARKETING</v>
      </c>
      <c r="M837" s="32">
        <f>IFERROR(VLOOKUP(E837,'2 ataskaita'!$B$1:$E$64,4,FALSE),"-")</f>
        <v>0</v>
      </c>
    </row>
    <row r="838" spans="1:13" x14ac:dyDescent="0.3">
      <c r="A838" s="54">
        <v>44038.461111111108</v>
      </c>
      <c r="B838">
        <v>45821460</v>
      </c>
      <c r="C838" s="28" t="s">
        <v>244</v>
      </c>
      <c r="D838" s="28" t="s">
        <v>243</v>
      </c>
      <c r="E838" s="42" t="s">
        <v>218</v>
      </c>
      <c r="F838" s="43">
        <v>0</v>
      </c>
      <c r="G838" s="43">
        <v>0</v>
      </c>
      <c r="H838" s="43">
        <f>VLOOKUP(D838,'Įkainiai '!$A$3:$B$10,2,FALSE)-G838</f>
        <v>18.27</v>
      </c>
      <c r="I838" s="43">
        <f>VLOOKUP(C838,'Įkainiai '!$E$3:$F$10,2,FALSE)-F838</f>
        <v>27.67</v>
      </c>
      <c r="J838" s="28">
        <f t="shared" si="26"/>
        <v>9.4000000000000021</v>
      </c>
      <c r="K838" s="28" t="str">
        <f t="shared" si="27"/>
        <v>Upsell</v>
      </c>
      <c r="L838" s="28" t="str">
        <f>IFERROR(VLOOKUP(E838,'2 ataskaita'!$B$1:$E$64,3,FALSE),"-")</f>
        <v>OUTLET</v>
      </c>
      <c r="M838" s="28" t="str">
        <f>IFERROR(VLOOKUP(E838,'2 ataskaita'!$B$1:$E$64,4,FALSE),"-")</f>
        <v>Pietų</v>
      </c>
    </row>
    <row r="839" spans="1:13" x14ac:dyDescent="0.3">
      <c r="A839" s="55">
        <v>44042</v>
      </c>
      <c r="B839">
        <v>9158828</v>
      </c>
      <c r="C839" s="32" t="s">
        <v>241</v>
      </c>
      <c r="D839" s="32" t="s">
        <v>241</v>
      </c>
      <c r="E839" s="44" t="s">
        <v>14</v>
      </c>
      <c r="F839" s="45">
        <v>8.5</v>
      </c>
      <c r="G839" s="45">
        <v>2.5</v>
      </c>
      <c r="H839" s="43">
        <f>VLOOKUP(D839,'Įkainiai '!$A$3:$B$10,2,FALSE)-G839</f>
        <v>30.770000000000003</v>
      </c>
      <c r="I839" s="43">
        <f>VLOOKUP(C839,'Įkainiai '!$E$3:$F$10,2,FALSE)-F839</f>
        <v>23.17</v>
      </c>
      <c r="J839" s="28">
        <f t="shared" si="26"/>
        <v>-7.6000000000000014</v>
      </c>
      <c r="K839" s="32" t="str">
        <f t="shared" si="27"/>
        <v>Rerate</v>
      </c>
      <c r="L839" s="32" t="str">
        <f>IFERROR(VLOOKUP(E839,'2 ataskaita'!$B$1:$E$64,3,FALSE),"-")</f>
        <v>CUSTOMER CARE</v>
      </c>
      <c r="M839" s="32">
        <f>IFERROR(VLOOKUP(E839,'2 ataskaita'!$B$1:$E$64,4,FALSE),"-")</f>
        <v>0</v>
      </c>
    </row>
    <row r="840" spans="1:13" x14ac:dyDescent="0.3">
      <c r="A840" s="54">
        <v>44016.705555555556</v>
      </c>
      <c r="B840">
        <v>42812009</v>
      </c>
      <c r="C840" s="28" t="s">
        <v>241</v>
      </c>
      <c r="D840" s="28" t="s">
        <v>244</v>
      </c>
      <c r="E840" s="42" t="s">
        <v>227</v>
      </c>
      <c r="F840" s="43">
        <v>12</v>
      </c>
      <c r="G840" s="43" t="s">
        <v>7</v>
      </c>
      <c r="H840" s="43">
        <f>VLOOKUP(D840,'Įkainiai '!$A$3:$B$10,2,FALSE)-G840</f>
        <v>18.27</v>
      </c>
      <c r="I840" s="43">
        <f>VLOOKUP(C840,'Įkainiai '!$E$3:$F$10,2,FALSE)-F840</f>
        <v>19.670000000000002</v>
      </c>
      <c r="J840" s="28">
        <f t="shared" si="26"/>
        <v>1.4000000000000021</v>
      </c>
      <c r="K840" s="28" t="str">
        <f t="shared" si="27"/>
        <v>Upsell</v>
      </c>
      <c r="L840" s="28" t="str">
        <f>IFERROR(VLOOKUP(E840,'2 ataskaita'!$B$1:$E$64,3,FALSE),"-")</f>
        <v>OUTLET</v>
      </c>
      <c r="M840" s="28" t="str">
        <f>IFERROR(VLOOKUP(E840,'2 ataskaita'!$B$1:$E$64,4,FALSE),"-")</f>
        <v>Vakarų</v>
      </c>
    </row>
    <row r="841" spans="1:13" x14ac:dyDescent="0.3">
      <c r="A841" s="55">
        <v>44022</v>
      </c>
      <c r="B841">
        <v>16796176</v>
      </c>
      <c r="C841" s="32" t="s">
        <v>241</v>
      </c>
      <c r="D841" s="32" t="s">
        <v>241</v>
      </c>
      <c r="E841" s="44" t="s">
        <v>13</v>
      </c>
      <c r="F841" s="45">
        <v>11</v>
      </c>
      <c r="G841" s="45" t="s">
        <v>57</v>
      </c>
      <c r="H841" s="43">
        <f>VLOOKUP(D841,'Įkainiai '!$A$3:$B$10,2,FALSE)-G841</f>
        <v>23.270000000000003</v>
      </c>
      <c r="I841" s="43">
        <f>VLOOKUP(C841,'Įkainiai '!$E$3:$F$10,2,FALSE)-F841</f>
        <v>20.67</v>
      </c>
      <c r="J841" s="28">
        <f t="shared" si="26"/>
        <v>-2.6000000000000014</v>
      </c>
      <c r="K841" s="32" t="str">
        <f t="shared" si="27"/>
        <v>Rerate</v>
      </c>
      <c r="L841" s="32" t="str">
        <f>IFERROR(VLOOKUP(E841,'2 ataskaita'!$B$1:$E$64,3,FALSE),"-")</f>
        <v>TELEMARKETING</v>
      </c>
      <c r="M841" s="32">
        <f>IFERROR(VLOOKUP(E841,'2 ataskaita'!$B$1:$E$64,4,FALSE),"-")</f>
        <v>0</v>
      </c>
    </row>
    <row r="842" spans="1:13" x14ac:dyDescent="0.3">
      <c r="A842" s="54">
        <v>44017.448611111111</v>
      </c>
      <c r="B842">
        <v>45154988</v>
      </c>
      <c r="C842" s="28" t="s">
        <v>244</v>
      </c>
      <c r="D842" s="28" t="s">
        <v>240</v>
      </c>
      <c r="E842" s="42" t="s">
        <v>237</v>
      </c>
      <c r="F842" s="43">
        <v>12.5</v>
      </c>
      <c r="G842" s="43">
        <v>11.5</v>
      </c>
      <c r="H842" s="43">
        <f>VLOOKUP(D842,'Įkainiai '!$A$3:$B$10,2,FALSE)-G842</f>
        <v>13.77</v>
      </c>
      <c r="I842" s="43">
        <f>VLOOKUP(C842,'Įkainiai '!$E$3:$F$10,2,FALSE)-F842</f>
        <v>15.170000000000002</v>
      </c>
      <c r="J842" s="28">
        <f t="shared" si="26"/>
        <v>1.4000000000000021</v>
      </c>
      <c r="K842" s="28" t="str">
        <f t="shared" si="27"/>
        <v>Upsell</v>
      </c>
      <c r="L842" s="28" t="str">
        <f>IFERROR(VLOOKUP(E842,'2 ataskaita'!$B$1:$E$64,3,FALSE),"-")</f>
        <v>OUTLET</v>
      </c>
      <c r="M842" s="28" t="str">
        <f>IFERROR(VLOOKUP(E842,'2 ataskaita'!$B$1:$E$64,4,FALSE),"-")</f>
        <v>Vakarų</v>
      </c>
    </row>
    <row r="843" spans="1:13" x14ac:dyDescent="0.3">
      <c r="A843" s="55">
        <v>44042</v>
      </c>
      <c r="B843">
        <v>33992396</v>
      </c>
      <c r="C843" s="32" t="s">
        <v>241</v>
      </c>
      <c r="D843" s="32" t="s">
        <v>241</v>
      </c>
      <c r="E843" s="44" t="s">
        <v>6</v>
      </c>
      <c r="F843" s="45">
        <v>6</v>
      </c>
      <c r="G843" s="45" t="s">
        <v>45</v>
      </c>
      <c r="H843" s="43">
        <f>VLOOKUP(D843,'Įkainiai '!$A$3:$B$10,2,FALSE)-G843</f>
        <v>28.270000000000003</v>
      </c>
      <c r="I843" s="43">
        <f>VLOOKUP(C843,'Įkainiai '!$E$3:$F$10,2,FALSE)-F843</f>
        <v>25.67</v>
      </c>
      <c r="J843" s="28">
        <f t="shared" si="26"/>
        <v>-2.6000000000000014</v>
      </c>
      <c r="K843" s="32" t="str">
        <f t="shared" si="27"/>
        <v>Rerate</v>
      </c>
      <c r="L843" s="32" t="str">
        <f>IFERROR(VLOOKUP(E843,'2 ataskaita'!$B$1:$E$64,3,FALSE),"-")</f>
        <v>TELEMARKETING</v>
      </c>
      <c r="M843" s="32">
        <f>IFERROR(VLOOKUP(E843,'2 ataskaita'!$B$1:$E$64,4,FALSE),"-")</f>
        <v>0</v>
      </c>
    </row>
    <row r="844" spans="1:13" x14ac:dyDescent="0.3">
      <c r="A844" s="54">
        <v>44042</v>
      </c>
      <c r="B844">
        <v>15073437</v>
      </c>
      <c r="C844" s="28" t="s">
        <v>245</v>
      </c>
      <c r="D844" s="28" t="s">
        <v>245</v>
      </c>
      <c r="E844" s="42" t="s">
        <v>43</v>
      </c>
      <c r="F844" s="43">
        <v>3.6</v>
      </c>
      <c r="G844" s="43">
        <v>0</v>
      </c>
      <c r="H844" s="43">
        <f>VLOOKUP(D844,'Įkainiai '!$A$3:$B$10,2,FALSE)-G844</f>
        <v>14.27</v>
      </c>
      <c r="I844" s="43">
        <f>VLOOKUP(C844,'Įkainiai '!$E$3:$F$10,2,FALSE)-F844</f>
        <v>8.07</v>
      </c>
      <c r="J844" s="28">
        <f t="shared" si="26"/>
        <v>-6.1999999999999993</v>
      </c>
      <c r="K844" s="28" t="str">
        <f t="shared" si="27"/>
        <v>Rerate</v>
      </c>
      <c r="L844" s="28" t="str">
        <f>IFERROR(VLOOKUP(E844,'2 ataskaita'!$B$1:$E$64,3,FALSE),"-")</f>
        <v>CUSTOMER CARE</v>
      </c>
      <c r="M844" s="28">
        <f>IFERROR(VLOOKUP(E844,'2 ataskaita'!$B$1:$E$64,4,FALSE),"-")</f>
        <v>0</v>
      </c>
    </row>
    <row r="845" spans="1:13" x14ac:dyDescent="0.3">
      <c r="A845" s="55">
        <v>44016.384722222225</v>
      </c>
      <c r="B845">
        <v>4562203</v>
      </c>
      <c r="C845" s="32" t="s">
        <v>244</v>
      </c>
      <c r="D845" s="32" t="s">
        <v>240</v>
      </c>
      <c r="E845" s="44" t="s">
        <v>23</v>
      </c>
      <c r="F845" s="45">
        <v>13.5</v>
      </c>
      <c r="G845" s="45">
        <v>11.5</v>
      </c>
      <c r="H845" s="43">
        <f>VLOOKUP(D845,'Įkainiai '!$A$3:$B$10,2,FALSE)-G845</f>
        <v>13.77</v>
      </c>
      <c r="I845" s="43">
        <f>VLOOKUP(C845,'Įkainiai '!$E$3:$F$10,2,FALSE)-F845</f>
        <v>14.170000000000002</v>
      </c>
      <c r="J845" s="28">
        <f t="shared" si="26"/>
        <v>0.40000000000000213</v>
      </c>
      <c r="K845" s="32" t="str">
        <f t="shared" si="27"/>
        <v>Upsell</v>
      </c>
      <c r="L845" s="32" t="str">
        <f>IFERROR(VLOOKUP(E845,'2 ataskaita'!$B$1:$E$64,3,FALSE),"-")</f>
        <v>CUSTOMER CARE</v>
      </c>
      <c r="M845" s="32">
        <f>IFERROR(VLOOKUP(E845,'2 ataskaita'!$B$1:$E$64,4,FALSE),"-")</f>
        <v>0</v>
      </c>
    </row>
    <row r="846" spans="1:13" x14ac:dyDescent="0.3">
      <c r="A846" s="54">
        <v>44042</v>
      </c>
      <c r="B846">
        <v>42329329</v>
      </c>
      <c r="C846" s="28" t="s">
        <v>246</v>
      </c>
      <c r="D846" s="28" t="s">
        <v>246</v>
      </c>
      <c r="E846" s="42" t="s">
        <v>13</v>
      </c>
      <c r="F846" s="43">
        <v>12</v>
      </c>
      <c r="G846" s="43" t="s">
        <v>7</v>
      </c>
      <c r="H846" s="43">
        <f>VLOOKUP(D846,'Įkainiai '!$A$3:$B$10,2,FALSE)-G846</f>
        <v>18.27</v>
      </c>
      <c r="I846" s="43">
        <f>VLOOKUP(C846,'Įkainiai '!$E$3:$F$10,2,FALSE)-F846</f>
        <v>17.670000000000002</v>
      </c>
      <c r="J846" s="28">
        <f t="shared" si="26"/>
        <v>-0.59999999999999787</v>
      </c>
      <c r="K846" s="28" t="str">
        <f t="shared" si="27"/>
        <v>Rerate</v>
      </c>
      <c r="L846" s="28" t="str">
        <f>IFERROR(VLOOKUP(E846,'2 ataskaita'!$B$1:$E$64,3,FALSE),"-")</f>
        <v>TELEMARKETING</v>
      </c>
      <c r="M846" s="28">
        <f>IFERROR(VLOOKUP(E846,'2 ataskaita'!$B$1:$E$64,4,FALSE),"-")</f>
        <v>0</v>
      </c>
    </row>
    <row r="847" spans="1:13" x14ac:dyDescent="0.3">
      <c r="A847" s="55">
        <v>44042</v>
      </c>
      <c r="B847">
        <v>28412640</v>
      </c>
      <c r="C847" s="32" t="s">
        <v>246</v>
      </c>
      <c r="D847" s="32" t="s">
        <v>246</v>
      </c>
      <c r="E847" s="44" t="s">
        <v>8</v>
      </c>
      <c r="F847" s="45">
        <v>13</v>
      </c>
      <c r="G847" s="45">
        <v>5.05</v>
      </c>
      <c r="H847" s="43">
        <f>VLOOKUP(D847,'Įkainiai '!$A$3:$B$10,2,FALSE)-G847</f>
        <v>26.22</v>
      </c>
      <c r="I847" s="43">
        <f>VLOOKUP(C847,'Įkainiai '!$E$3:$F$10,2,FALSE)-F847</f>
        <v>16.670000000000002</v>
      </c>
      <c r="J847" s="28">
        <f t="shared" si="26"/>
        <v>-9.5499999999999972</v>
      </c>
      <c r="K847" s="32" t="str">
        <f t="shared" si="27"/>
        <v>Rerate</v>
      </c>
      <c r="L847" s="32" t="str">
        <f>IFERROR(VLOOKUP(E847,'2 ataskaita'!$B$1:$E$64,3,FALSE),"-")</f>
        <v>TELEMARKETING</v>
      </c>
      <c r="M847" s="32">
        <f>IFERROR(VLOOKUP(E847,'2 ataskaita'!$B$1:$E$64,4,FALSE),"-")</f>
        <v>0</v>
      </c>
    </row>
    <row r="848" spans="1:13" x14ac:dyDescent="0.3">
      <c r="A848" s="54">
        <v>44042</v>
      </c>
      <c r="B848">
        <v>4452761</v>
      </c>
      <c r="C848" s="28" t="s">
        <v>241</v>
      </c>
      <c r="D848" s="28" t="s">
        <v>241</v>
      </c>
      <c r="E848" s="42" t="s">
        <v>6</v>
      </c>
      <c r="F848" s="43">
        <v>11</v>
      </c>
      <c r="G848" s="43" t="s">
        <v>33</v>
      </c>
      <c r="H848" s="43">
        <f>VLOOKUP(D848,'Įkainiai '!$A$3:$B$10,2,FALSE)-G848</f>
        <v>19.270000000000003</v>
      </c>
      <c r="I848" s="43">
        <f>VLOOKUP(C848,'Įkainiai '!$E$3:$F$10,2,FALSE)-F848</f>
        <v>20.67</v>
      </c>
      <c r="J848" s="28">
        <f t="shared" si="26"/>
        <v>1.3999999999999986</v>
      </c>
      <c r="K848" s="28" t="str">
        <f t="shared" si="27"/>
        <v>Upsell</v>
      </c>
      <c r="L848" s="28" t="str">
        <f>IFERROR(VLOOKUP(E848,'2 ataskaita'!$B$1:$E$64,3,FALSE),"-")</f>
        <v>TELEMARKETING</v>
      </c>
      <c r="M848" s="28">
        <f>IFERROR(VLOOKUP(E848,'2 ataskaita'!$B$1:$E$64,4,FALSE),"-")</f>
        <v>0</v>
      </c>
    </row>
    <row r="849" spans="1:13" x14ac:dyDescent="0.3">
      <c r="A849" s="55">
        <v>44042</v>
      </c>
      <c r="B849">
        <v>45495504</v>
      </c>
      <c r="C849" s="32" t="s">
        <v>241</v>
      </c>
      <c r="D849" s="32" t="s">
        <v>241</v>
      </c>
      <c r="E849" s="44" t="s">
        <v>6</v>
      </c>
      <c r="F849" s="45">
        <v>11</v>
      </c>
      <c r="G849" s="45" t="s">
        <v>7</v>
      </c>
      <c r="H849" s="43">
        <f>VLOOKUP(D849,'Įkainiai '!$A$3:$B$10,2,FALSE)-G849</f>
        <v>20.270000000000003</v>
      </c>
      <c r="I849" s="43">
        <f>VLOOKUP(C849,'Įkainiai '!$E$3:$F$10,2,FALSE)-F849</f>
        <v>20.67</v>
      </c>
      <c r="J849" s="28">
        <f t="shared" si="26"/>
        <v>0.39999999999999858</v>
      </c>
      <c r="K849" s="32" t="str">
        <f t="shared" si="27"/>
        <v>Upsell</v>
      </c>
      <c r="L849" s="32" t="str">
        <f>IFERROR(VLOOKUP(E849,'2 ataskaita'!$B$1:$E$64,3,FALSE),"-")</f>
        <v>TELEMARKETING</v>
      </c>
      <c r="M849" s="32">
        <f>IFERROR(VLOOKUP(E849,'2 ataskaita'!$B$1:$E$64,4,FALSE),"-")</f>
        <v>0</v>
      </c>
    </row>
    <row r="850" spans="1:13" x14ac:dyDescent="0.3">
      <c r="A850" s="54">
        <v>44042</v>
      </c>
      <c r="B850">
        <v>20672430</v>
      </c>
      <c r="C850" s="28" t="s">
        <v>241</v>
      </c>
      <c r="D850" s="28" t="s">
        <v>241</v>
      </c>
      <c r="E850" s="42" t="s">
        <v>23</v>
      </c>
      <c r="F850" s="43">
        <v>6</v>
      </c>
      <c r="G850" s="43" t="s">
        <v>9</v>
      </c>
      <c r="H850" s="43">
        <f>VLOOKUP(D850,'Įkainiai '!$A$3:$B$10,2,FALSE)-G850</f>
        <v>22.270000000000003</v>
      </c>
      <c r="I850" s="43">
        <f>VLOOKUP(C850,'Įkainiai '!$E$3:$F$10,2,FALSE)-F850</f>
        <v>25.67</v>
      </c>
      <c r="J850" s="28">
        <f t="shared" si="26"/>
        <v>3.3999999999999986</v>
      </c>
      <c r="K850" s="28" t="str">
        <f t="shared" si="27"/>
        <v>Upsell</v>
      </c>
      <c r="L850" s="28" t="str">
        <f>IFERROR(VLOOKUP(E850,'2 ataskaita'!$B$1:$E$64,3,FALSE),"-")</f>
        <v>CUSTOMER CARE</v>
      </c>
      <c r="M850" s="28">
        <f>IFERROR(VLOOKUP(E850,'2 ataskaita'!$B$1:$E$64,4,FALSE),"-")</f>
        <v>0</v>
      </c>
    </row>
    <row r="851" spans="1:13" x14ac:dyDescent="0.3">
      <c r="A851" s="55">
        <v>44022.423611111109</v>
      </c>
      <c r="B851">
        <v>4452655</v>
      </c>
      <c r="C851" s="32" t="s">
        <v>241</v>
      </c>
      <c r="D851" s="32" t="s">
        <v>243</v>
      </c>
      <c r="E851" s="44" t="s">
        <v>14</v>
      </c>
      <c r="F851" s="45">
        <v>16.510000000000002</v>
      </c>
      <c r="G851" s="45">
        <v>7.5</v>
      </c>
      <c r="H851" s="43">
        <f>VLOOKUP(D851,'Įkainiai '!$A$3:$B$10,2,FALSE)-G851</f>
        <v>10.77</v>
      </c>
      <c r="I851" s="43">
        <f>VLOOKUP(C851,'Įkainiai '!$E$3:$F$10,2,FALSE)-F851</f>
        <v>15.16</v>
      </c>
      <c r="J851" s="28">
        <f t="shared" si="26"/>
        <v>4.3900000000000006</v>
      </c>
      <c r="K851" s="32" t="str">
        <f t="shared" si="27"/>
        <v>Upsell</v>
      </c>
      <c r="L851" s="32" t="str">
        <f>IFERROR(VLOOKUP(E851,'2 ataskaita'!$B$1:$E$64,3,FALSE),"-")</f>
        <v>CUSTOMER CARE</v>
      </c>
      <c r="M851" s="32">
        <f>IFERROR(VLOOKUP(E851,'2 ataskaita'!$B$1:$E$64,4,FALSE),"-")</f>
        <v>0</v>
      </c>
    </row>
    <row r="852" spans="1:13" x14ac:dyDescent="0.3">
      <c r="A852" s="54">
        <v>44036.769444444442</v>
      </c>
      <c r="B852">
        <v>21865508</v>
      </c>
      <c r="C852" s="28" t="s">
        <v>245</v>
      </c>
      <c r="D852" s="28" t="s">
        <v>245</v>
      </c>
      <c r="E852" s="42" t="s">
        <v>231</v>
      </c>
      <c r="F852" s="43">
        <v>7.6</v>
      </c>
      <c r="G852" s="43">
        <v>5.51</v>
      </c>
      <c r="H852" s="43">
        <f>VLOOKUP(D852,'Įkainiai '!$A$3:$B$10,2,FALSE)-G852</f>
        <v>8.76</v>
      </c>
      <c r="I852" s="43">
        <f>VLOOKUP(C852,'Įkainiai '!$E$3:$F$10,2,FALSE)-F852</f>
        <v>4.07</v>
      </c>
      <c r="J852" s="28">
        <f t="shared" si="26"/>
        <v>-4.6899999999999995</v>
      </c>
      <c r="K852" s="28" t="str">
        <f t="shared" si="27"/>
        <v>Rerate</v>
      </c>
      <c r="L852" s="28" t="str">
        <f>IFERROR(VLOOKUP(E852,'2 ataskaita'!$B$1:$E$64,3,FALSE),"-")</f>
        <v>OUTLET</v>
      </c>
      <c r="M852" s="28" t="str">
        <f>IFERROR(VLOOKUP(E852,'2 ataskaita'!$B$1:$E$64,4,FALSE),"-")</f>
        <v>Pietų</v>
      </c>
    </row>
    <row r="853" spans="1:13" x14ac:dyDescent="0.3">
      <c r="A853" s="55">
        <v>44042</v>
      </c>
      <c r="B853">
        <v>42633619</v>
      </c>
      <c r="C853" s="32" t="s">
        <v>241</v>
      </c>
      <c r="D853" s="32" t="s">
        <v>241</v>
      </c>
      <c r="E853" s="44" t="s">
        <v>6</v>
      </c>
      <c r="F853" s="45">
        <v>12</v>
      </c>
      <c r="G853" s="45">
        <v>15.5</v>
      </c>
      <c r="H853" s="43">
        <f>VLOOKUP(D853,'Įkainiai '!$A$3:$B$10,2,FALSE)-G853</f>
        <v>17.770000000000003</v>
      </c>
      <c r="I853" s="43">
        <f>VLOOKUP(C853,'Įkainiai '!$E$3:$F$10,2,FALSE)-F853</f>
        <v>19.670000000000002</v>
      </c>
      <c r="J853" s="28">
        <f t="shared" si="26"/>
        <v>1.8999999999999986</v>
      </c>
      <c r="K853" s="32" t="str">
        <f t="shared" si="27"/>
        <v>Upsell</v>
      </c>
      <c r="L853" s="32" t="str">
        <f>IFERROR(VLOOKUP(E853,'2 ataskaita'!$B$1:$E$64,3,FALSE),"-")</f>
        <v>TELEMARKETING</v>
      </c>
      <c r="M853" s="32">
        <f>IFERROR(VLOOKUP(E853,'2 ataskaita'!$B$1:$E$64,4,FALSE),"-")</f>
        <v>0</v>
      </c>
    </row>
    <row r="854" spans="1:13" x14ac:dyDescent="0.3">
      <c r="A854" s="54">
        <v>44029.53125</v>
      </c>
      <c r="B854">
        <v>41431145</v>
      </c>
      <c r="C854" s="28" t="s">
        <v>243</v>
      </c>
      <c r="D854" s="28" t="s">
        <v>241</v>
      </c>
      <c r="E854" s="42" t="s">
        <v>218</v>
      </c>
      <c r="F854" s="43">
        <v>3.6</v>
      </c>
      <c r="G854" s="43">
        <v>9.5</v>
      </c>
      <c r="H854" s="43">
        <f>VLOOKUP(D854,'Įkainiai '!$A$3:$B$10,2,FALSE)-G854</f>
        <v>23.770000000000003</v>
      </c>
      <c r="I854" s="43">
        <f>VLOOKUP(C854,'Įkainiai '!$E$3:$F$10,2,FALSE)-F854</f>
        <v>12.07</v>
      </c>
      <c r="J854" s="28">
        <f t="shared" si="26"/>
        <v>-11.700000000000003</v>
      </c>
      <c r="K854" s="28" t="str">
        <f t="shared" si="27"/>
        <v>Rerate</v>
      </c>
      <c r="L854" s="28" t="str">
        <f>IFERROR(VLOOKUP(E854,'2 ataskaita'!$B$1:$E$64,3,FALSE),"-")</f>
        <v>OUTLET</v>
      </c>
      <c r="M854" s="28" t="str">
        <f>IFERROR(VLOOKUP(E854,'2 ataskaita'!$B$1:$E$64,4,FALSE),"-")</f>
        <v>Pietų</v>
      </c>
    </row>
    <row r="855" spans="1:13" x14ac:dyDescent="0.3">
      <c r="A855" s="55">
        <v>44042</v>
      </c>
      <c r="B855">
        <v>45697817</v>
      </c>
      <c r="C855" s="32" t="s">
        <v>244</v>
      </c>
      <c r="D855" s="32" t="s">
        <v>244</v>
      </c>
      <c r="E855" s="44" t="s">
        <v>23</v>
      </c>
      <c r="F855" s="45">
        <v>13.5</v>
      </c>
      <c r="G855" s="45" t="s">
        <v>9</v>
      </c>
      <c r="H855" s="43">
        <f>VLOOKUP(D855,'Įkainiai '!$A$3:$B$10,2,FALSE)-G855</f>
        <v>20.27</v>
      </c>
      <c r="I855" s="43">
        <f>VLOOKUP(C855,'Įkainiai '!$E$3:$F$10,2,FALSE)-F855</f>
        <v>14.170000000000002</v>
      </c>
      <c r="J855" s="28">
        <f t="shared" si="26"/>
        <v>-6.0999999999999979</v>
      </c>
      <c r="K855" s="32" t="str">
        <f t="shared" si="27"/>
        <v>Rerate</v>
      </c>
      <c r="L855" s="32" t="str">
        <f>IFERROR(VLOOKUP(E855,'2 ataskaita'!$B$1:$E$64,3,FALSE),"-")</f>
        <v>CUSTOMER CARE</v>
      </c>
      <c r="M855" s="32">
        <f>IFERROR(VLOOKUP(E855,'2 ataskaita'!$B$1:$E$64,4,FALSE),"-")</f>
        <v>0</v>
      </c>
    </row>
    <row r="856" spans="1:13" x14ac:dyDescent="0.3">
      <c r="A856" s="54">
        <v>44014.577777777777</v>
      </c>
      <c r="B856">
        <v>45275463</v>
      </c>
      <c r="C856" s="28" t="s">
        <v>244</v>
      </c>
      <c r="D856" s="28" t="s">
        <v>240</v>
      </c>
      <c r="E856" s="42" t="s">
        <v>216</v>
      </c>
      <c r="F856" s="43">
        <v>12</v>
      </c>
      <c r="G856" s="43">
        <v>11.5</v>
      </c>
      <c r="H856" s="43">
        <f>VLOOKUP(D856,'Įkainiai '!$A$3:$B$10,2,FALSE)-G856</f>
        <v>13.77</v>
      </c>
      <c r="I856" s="43">
        <f>VLOOKUP(C856,'Įkainiai '!$E$3:$F$10,2,FALSE)-F856</f>
        <v>15.670000000000002</v>
      </c>
      <c r="J856" s="28">
        <f t="shared" si="26"/>
        <v>1.9000000000000021</v>
      </c>
      <c r="K856" s="28" t="str">
        <f t="shared" si="27"/>
        <v>Upsell</v>
      </c>
      <c r="L856" s="28" t="str">
        <f>IFERROR(VLOOKUP(E856,'2 ataskaita'!$B$1:$E$64,3,FALSE),"-")</f>
        <v>OUTLET</v>
      </c>
      <c r="M856" s="28" t="str">
        <f>IFERROR(VLOOKUP(E856,'2 ataskaita'!$B$1:$E$64,4,FALSE),"-")</f>
        <v>Kaunas</v>
      </c>
    </row>
    <row r="857" spans="1:13" x14ac:dyDescent="0.3">
      <c r="A857" s="55">
        <v>44042</v>
      </c>
      <c r="B857">
        <v>4611571</v>
      </c>
      <c r="C857" s="32" t="s">
        <v>246</v>
      </c>
      <c r="D857" s="32" t="s">
        <v>246</v>
      </c>
      <c r="E857" s="44" t="s">
        <v>6</v>
      </c>
      <c r="F857" s="49">
        <v>12</v>
      </c>
      <c r="G857" s="45" t="s">
        <v>5</v>
      </c>
      <c r="H857" s="43">
        <f>VLOOKUP(D857,'Įkainiai '!$A$3:$B$10,2,FALSE)-G857</f>
        <v>19.27</v>
      </c>
      <c r="I857" s="43">
        <f>VLOOKUP(C857,'Įkainiai '!$E$3:$F$10,2,FALSE)-F857</f>
        <v>17.670000000000002</v>
      </c>
      <c r="J857" s="28">
        <f t="shared" si="26"/>
        <v>-1.5999999999999979</v>
      </c>
      <c r="K857" s="32" t="str">
        <f t="shared" si="27"/>
        <v>Rerate</v>
      </c>
      <c r="L857" s="32" t="str">
        <f>IFERROR(VLOOKUP(E857,'2 ataskaita'!$B$1:$E$64,3,FALSE),"-")</f>
        <v>TELEMARKETING</v>
      </c>
      <c r="M857" s="32">
        <f>IFERROR(VLOOKUP(E857,'2 ataskaita'!$B$1:$E$64,4,FALSE),"-")</f>
        <v>0</v>
      </c>
    </row>
    <row r="858" spans="1:13" x14ac:dyDescent="0.3">
      <c r="A858" s="54">
        <v>44042</v>
      </c>
      <c r="B858">
        <v>44721803</v>
      </c>
      <c r="C858" s="28" t="s">
        <v>244</v>
      </c>
      <c r="D858" s="28" t="s">
        <v>244</v>
      </c>
      <c r="E858" s="42" t="s">
        <v>22</v>
      </c>
      <c r="F858" s="43">
        <v>12.5</v>
      </c>
      <c r="G858" s="43">
        <v>11.5</v>
      </c>
      <c r="H858" s="43">
        <f>VLOOKUP(D858,'Įkainiai '!$A$3:$B$10,2,FALSE)-G858</f>
        <v>19.77</v>
      </c>
      <c r="I858" s="43">
        <f>VLOOKUP(C858,'Įkainiai '!$E$3:$F$10,2,FALSE)-F858</f>
        <v>15.170000000000002</v>
      </c>
      <c r="J858" s="28">
        <f t="shared" si="26"/>
        <v>-4.5999999999999979</v>
      </c>
      <c r="K858" s="28" t="str">
        <f t="shared" si="27"/>
        <v>Rerate</v>
      </c>
      <c r="L858" s="28" t="str">
        <f>IFERROR(VLOOKUP(E858,'2 ataskaita'!$B$1:$E$64,3,FALSE),"-")</f>
        <v>CUSTOMER CARE</v>
      </c>
      <c r="M858" s="28">
        <f>IFERROR(VLOOKUP(E858,'2 ataskaita'!$B$1:$E$64,4,FALSE),"-")</f>
        <v>0</v>
      </c>
    </row>
    <row r="859" spans="1:13" x14ac:dyDescent="0.3">
      <c r="A859" s="55">
        <v>44023.600694444445</v>
      </c>
      <c r="B859">
        <v>44943121</v>
      </c>
      <c r="C859" s="32" t="s">
        <v>244</v>
      </c>
      <c r="D859" s="32" t="s">
        <v>240</v>
      </c>
      <c r="E859" s="44" t="s">
        <v>14</v>
      </c>
      <c r="F859" s="45">
        <v>13.5</v>
      </c>
      <c r="G859" s="45">
        <v>10.5</v>
      </c>
      <c r="H859" s="43">
        <f>VLOOKUP(D859,'Įkainiai '!$A$3:$B$10,2,FALSE)-G859</f>
        <v>14.77</v>
      </c>
      <c r="I859" s="43">
        <f>VLOOKUP(C859,'Įkainiai '!$E$3:$F$10,2,FALSE)-F859</f>
        <v>14.170000000000002</v>
      </c>
      <c r="J859" s="28">
        <f t="shared" si="26"/>
        <v>-0.59999999999999787</v>
      </c>
      <c r="K859" s="32" t="str">
        <f t="shared" si="27"/>
        <v>Rerate</v>
      </c>
      <c r="L859" s="32" t="str">
        <f>IFERROR(VLOOKUP(E859,'2 ataskaita'!$B$1:$E$64,3,FALSE),"-")</f>
        <v>CUSTOMER CARE</v>
      </c>
      <c r="M859" s="32">
        <f>IFERROR(VLOOKUP(E859,'2 ataskaita'!$B$1:$E$64,4,FALSE),"-")</f>
        <v>0</v>
      </c>
    </row>
    <row r="860" spans="1:13" x14ac:dyDescent="0.3">
      <c r="A860" s="54">
        <v>44015</v>
      </c>
      <c r="B860">
        <v>4675363</v>
      </c>
      <c r="C860" s="28" t="s">
        <v>241</v>
      </c>
      <c r="D860" s="28" t="s">
        <v>241</v>
      </c>
      <c r="E860" s="42" t="s">
        <v>6</v>
      </c>
      <c r="F860" s="43">
        <v>8.5</v>
      </c>
      <c r="G860" s="43" t="s">
        <v>5</v>
      </c>
      <c r="H860" s="43">
        <f>VLOOKUP(D860,'Įkainiai '!$A$3:$B$10,2,FALSE)-G860</f>
        <v>21.270000000000003</v>
      </c>
      <c r="I860" s="43">
        <f>VLOOKUP(C860,'Įkainiai '!$E$3:$F$10,2,FALSE)-F860</f>
        <v>23.17</v>
      </c>
      <c r="J860" s="28">
        <f t="shared" si="26"/>
        <v>1.8999999999999986</v>
      </c>
      <c r="K860" s="28" t="str">
        <f t="shared" si="27"/>
        <v>Upsell</v>
      </c>
      <c r="L860" s="28" t="str">
        <f>IFERROR(VLOOKUP(E860,'2 ataskaita'!$B$1:$E$64,3,FALSE),"-")</f>
        <v>TELEMARKETING</v>
      </c>
      <c r="M860" s="28">
        <f>IFERROR(VLOOKUP(E860,'2 ataskaita'!$B$1:$E$64,4,FALSE),"-")</f>
        <v>0</v>
      </c>
    </row>
    <row r="861" spans="1:13" x14ac:dyDescent="0.3">
      <c r="A861" s="55">
        <v>44042</v>
      </c>
      <c r="B861">
        <v>42107712</v>
      </c>
      <c r="C861" s="32" t="s">
        <v>242</v>
      </c>
      <c r="D861" s="32" t="s">
        <v>242</v>
      </c>
      <c r="E861" s="44" t="s">
        <v>193</v>
      </c>
      <c r="F861" s="45">
        <v>10.6</v>
      </c>
      <c r="G861" s="45" t="s">
        <v>45</v>
      </c>
      <c r="H861" s="43">
        <f>VLOOKUP(D861,'Įkainiai '!$A$3:$B$10,2,FALSE)-G861</f>
        <v>16.27</v>
      </c>
      <c r="I861" s="43">
        <f>VLOOKUP(C861,'Įkainiai '!$E$3:$F$10,2,FALSE)-F861</f>
        <v>9.0700000000000021</v>
      </c>
      <c r="J861" s="28">
        <f t="shared" si="26"/>
        <v>-7.1999999999999975</v>
      </c>
      <c r="K861" s="32" t="str">
        <f t="shared" si="27"/>
        <v>Rerate</v>
      </c>
      <c r="L861" s="32" t="str">
        <f>IFERROR(VLOOKUP(E861,'2 ataskaita'!$B$1:$E$64,3,FALSE),"-")</f>
        <v>OUTLET</v>
      </c>
      <c r="M861" s="32" t="str">
        <f>IFERROR(VLOOKUP(E861,'2 ataskaita'!$B$1:$E$64,4,FALSE),"-")</f>
        <v>Vilnius</v>
      </c>
    </row>
    <row r="862" spans="1:13" x14ac:dyDescent="0.3">
      <c r="A862" s="54">
        <v>44042</v>
      </c>
      <c r="B862">
        <v>17852481</v>
      </c>
      <c r="C862" s="28" t="s">
        <v>242</v>
      </c>
      <c r="D862" s="28" t="s">
        <v>242</v>
      </c>
      <c r="E862" s="42" t="s">
        <v>223</v>
      </c>
      <c r="F862" s="43">
        <v>11.51</v>
      </c>
      <c r="G862" s="43" t="s">
        <v>5</v>
      </c>
      <c r="H862" s="43">
        <f>VLOOKUP(D862,'Įkainiai '!$A$3:$B$10,2,FALSE)-G862</f>
        <v>9.27</v>
      </c>
      <c r="I862" s="43">
        <f>VLOOKUP(C862,'Įkainiai '!$E$3:$F$10,2,FALSE)-F862</f>
        <v>8.1600000000000019</v>
      </c>
      <c r="J862" s="28">
        <f t="shared" si="26"/>
        <v>-1.1099999999999977</v>
      </c>
      <c r="K862" s="28" t="str">
        <f t="shared" si="27"/>
        <v>Rerate</v>
      </c>
      <c r="L862" s="28" t="str">
        <f>IFERROR(VLOOKUP(E862,'2 ataskaita'!$B$1:$E$64,3,FALSE),"-")</f>
        <v>OUTLET</v>
      </c>
      <c r="M862" s="28" t="str">
        <f>IFERROR(VLOOKUP(E862,'2 ataskaita'!$B$1:$E$64,4,FALSE),"-")</f>
        <v>Kaunas</v>
      </c>
    </row>
    <row r="863" spans="1:13" x14ac:dyDescent="0.3">
      <c r="A863" s="55">
        <v>44042</v>
      </c>
      <c r="B863">
        <v>24586189</v>
      </c>
      <c r="C863" s="32" t="s">
        <v>241</v>
      </c>
      <c r="D863" s="32" t="s">
        <v>241</v>
      </c>
      <c r="E863" s="44" t="s">
        <v>202</v>
      </c>
      <c r="F863" s="45">
        <v>3.6</v>
      </c>
      <c r="G863" s="45">
        <v>5.15</v>
      </c>
      <c r="H863" s="43">
        <f>VLOOKUP(D863,'Įkainiai '!$A$3:$B$10,2,FALSE)-G863</f>
        <v>28.120000000000005</v>
      </c>
      <c r="I863" s="43">
        <f>VLOOKUP(C863,'Įkainiai '!$E$3:$F$10,2,FALSE)-F863</f>
        <v>28.07</v>
      </c>
      <c r="J863" s="28">
        <f t="shared" si="26"/>
        <v>-5.0000000000004263E-2</v>
      </c>
      <c r="K863" s="32" t="str">
        <f t="shared" si="27"/>
        <v>Rerate</v>
      </c>
      <c r="L863" s="32" t="str">
        <f>IFERROR(VLOOKUP(E863,'2 ataskaita'!$B$1:$E$64,3,FALSE),"-")</f>
        <v>OUTLET</v>
      </c>
      <c r="M863" s="32" t="str">
        <f>IFERROR(VLOOKUP(E863,'2 ataskaita'!$B$1:$E$64,4,FALSE),"-")</f>
        <v>Šiaurės</v>
      </c>
    </row>
    <row r="864" spans="1:13" x14ac:dyDescent="0.3">
      <c r="A864" s="54">
        <v>44042</v>
      </c>
      <c r="B864">
        <v>42860165</v>
      </c>
      <c r="C864" s="28" t="s">
        <v>244</v>
      </c>
      <c r="D864" s="28" t="s">
        <v>244</v>
      </c>
      <c r="E864" s="42" t="s">
        <v>8</v>
      </c>
      <c r="F864" s="43">
        <v>13.5</v>
      </c>
      <c r="G864" s="43" t="s">
        <v>5</v>
      </c>
      <c r="H864" s="43">
        <f>VLOOKUP(D864,'Įkainiai '!$A$3:$B$10,2,FALSE)-G864</f>
        <v>19.27</v>
      </c>
      <c r="I864" s="43">
        <f>VLOOKUP(C864,'Įkainiai '!$E$3:$F$10,2,FALSE)-F864</f>
        <v>14.170000000000002</v>
      </c>
      <c r="J864" s="28">
        <f t="shared" si="26"/>
        <v>-5.0999999999999979</v>
      </c>
      <c r="K864" s="28" t="str">
        <f t="shared" si="27"/>
        <v>Rerate</v>
      </c>
      <c r="L864" s="28" t="str">
        <f>IFERROR(VLOOKUP(E864,'2 ataskaita'!$B$1:$E$64,3,FALSE),"-")</f>
        <v>TELEMARKETING</v>
      </c>
      <c r="M864" s="28">
        <f>IFERROR(VLOOKUP(E864,'2 ataskaita'!$B$1:$E$64,4,FALSE),"-")</f>
        <v>0</v>
      </c>
    </row>
    <row r="865" spans="1:13" x14ac:dyDescent="0.3">
      <c r="A865" s="55">
        <v>44021.696527777778</v>
      </c>
      <c r="B865">
        <v>13073204</v>
      </c>
      <c r="C865" s="32" t="s">
        <v>244</v>
      </c>
      <c r="D865" s="32" t="s">
        <v>240</v>
      </c>
      <c r="E865" s="44" t="s">
        <v>192</v>
      </c>
      <c r="F865" s="45">
        <v>12.5</v>
      </c>
      <c r="G865" s="45">
        <v>11.5</v>
      </c>
      <c r="H865" s="43">
        <f>VLOOKUP(D865,'Įkainiai '!$A$3:$B$10,2,FALSE)-G865</f>
        <v>13.77</v>
      </c>
      <c r="I865" s="43">
        <f>VLOOKUP(C865,'Įkainiai '!$E$3:$F$10,2,FALSE)-F865</f>
        <v>15.170000000000002</v>
      </c>
      <c r="J865" s="28">
        <f t="shared" si="26"/>
        <v>1.4000000000000021</v>
      </c>
      <c r="K865" s="32" t="str">
        <f t="shared" si="27"/>
        <v>Upsell</v>
      </c>
      <c r="L865" s="32" t="str">
        <f>IFERROR(VLOOKUP(E865,'2 ataskaita'!$B$1:$E$64,3,FALSE),"-")</f>
        <v>OUTLET</v>
      </c>
      <c r="M865" s="32" t="str">
        <f>IFERROR(VLOOKUP(E865,'2 ataskaita'!$B$1:$E$64,4,FALSE),"-")</f>
        <v>Vakarų</v>
      </c>
    </row>
    <row r="866" spans="1:13" x14ac:dyDescent="0.3">
      <c r="A866" s="54">
        <v>44042</v>
      </c>
      <c r="B866">
        <v>16232732</v>
      </c>
      <c r="C866" s="28" t="s">
        <v>242</v>
      </c>
      <c r="D866" s="28" t="s">
        <v>242</v>
      </c>
      <c r="E866" s="42" t="s">
        <v>205</v>
      </c>
      <c r="F866" s="43">
        <v>9.5</v>
      </c>
      <c r="G866" s="43" t="s">
        <v>18</v>
      </c>
      <c r="H866" s="43">
        <f>VLOOKUP(D866,'Įkainiai '!$A$3:$B$10,2,FALSE)-G866</f>
        <v>15.27</v>
      </c>
      <c r="I866" s="43">
        <f>VLOOKUP(C866,'Įkainiai '!$E$3:$F$10,2,FALSE)-F866</f>
        <v>10.170000000000002</v>
      </c>
      <c r="J866" s="28">
        <f t="shared" si="26"/>
        <v>-5.0999999999999979</v>
      </c>
      <c r="K866" s="28" t="str">
        <f t="shared" si="27"/>
        <v>Rerate</v>
      </c>
      <c r="L866" s="28" t="str">
        <f>IFERROR(VLOOKUP(E866,'2 ataskaita'!$B$1:$E$64,3,FALSE),"-")</f>
        <v>OUTLET</v>
      </c>
      <c r="M866" s="28" t="str">
        <f>IFERROR(VLOOKUP(E866,'2 ataskaita'!$B$1:$E$64,4,FALSE),"-")</f>
        <v>Šiaurės</v>
      </c>
    </row>
    <row r="867" spans="1:13" x14ac:dyDescent="0.3">
      <c r="A867" s="55">
        <v>44021.5625</v>
      </c>
      <c r="B867">
        <v>45743919</v>
      </c>
      <c r="C867" s="32" t="s">
        <v>240</v>
      </c>
      <c r="D867" s="32" t="s">
        <v>242</v>
      </c>
      <c r="E867" s="44" t="s">
        <v>23</v>
      </c>
      <c r="F867" s="45">
        <v>12</v>
      </c>
      <c r="G867" s="45">
        <v>11.5</v>
      </c>
      <c r="H867" s="43">
        <f>VLOOKUP(D867,'Įkainiai '!$A$3:$B$10,2,FALSE)-G867</f>
        <v>9.77</v>
      </c>
      <c r="I867" s="43">
        <f>VLOOKUP(C867,'Įkainiai '!$E$3:$F$10,2,FALSE)-F867</f>
        <v>11.670000000000002</v>
      </c>
      <c r="J867" s="28">
        <f t="shared" si="26"/>
        <v>1.9000000000000021</v>
      </c>
      <c r="K867" s="32" t="str">
        <f t="shared" si="27"/>
        <v>Upsell</v>
      </c>
      <c r="L867" s="32" t="str">
        <f>IFERROR(VLOOKUP(E867,'2 ataskaita'!$B$1:$E$64,3,FALSE),"-")</f>
        <v>CUSTOMER CARE</v>
      </c>
      <c r="M867" s="32">
        <f>IFERROR(VLOOKUP(E867,'2 ataskaita'!$B$1:$E$64,4,FALSE),"-")</f>
        <v>0</v>
      </c>
    </row>
    <row r="868" spans="1:13" x14ac:dyDescent="0.3">
      <c r="A868" s="54">
        <v>44042</v>
      </c>
      <c r="B868">
        <v>41779894</v>
      </c>
      <c r="C868" s="28" t="s">
        <v>244</v>
      </c>
      <c r="D868" s="28" t="s">
        <v>244</v>
      </c>
      <c r="E868" s="42" t="s">
        <v>6</v>
      </c>
      <c r="F868" s="43">
        <v>12.5</v>
      </c>
      <c r="G868" s="43" t="s">
        <v>28</v>
      </c>
      <c r="H868" s="43">
        <f>VLOOKUP(D868,'Įkainiai '!$A$3:$B$10,2,FALSE)-G868</f>
        <v>23.27</v>
      </c>
      <c r="I868" s="43">
        <f>VLOOKUP(C868,'Įkainiai '!$E$3:$F$10,2,FALSE)-F868</f>
        <v>15.170000000000002</v>
      </c>
      <c r="J868" s="28">
        <f t="shared" si="26"/>
        <v>-8.0999999999999979</v>
      </c>
      <c r="K868" s="28" t="str">
        <f t="shared" si="27"/>
        <v>Rerate</v>
      </c>
      <c r="L868" s="28" t="str">
        <f>IFERROR(VLOOKUP(E868,'2 ataskaita'!$B$1:$E$64,3,FALSE),"-")</f>
        <v>TELEMARKETING</v>
      </c>
      <c r="M868" s="28">
        <f>IFERROR(VLOOKUP(E868,'2 ataskaita'!$B$1:$E$64,4,FALSE),"-")</f>
        <v>0</v>
      </c>
    </row>
    <row r="869" spans="1:13" x14ac:dyDescent="0.3">
      <c r="A869" s="55">
        <v>44021.716666666667</v>
      </c>
      <c r="B869">
        <v>17841468</v>
      </c>
      <c r="C869" s="32" t="s">
        <v>241</v>
      </c>
      <c r="D869" s="32" t="s">
        <v>244</v>
      </c>
      <c r="E869" s="44" t="s">
        <v>22</v>
      </c>
      <c r="F869" s="45">
        <v>11</v>
      </c>
      <c r="G869" s="45" t="s">
        <v>33</v>
      </c>
      <c r="H869" s="43">
        <f>VLOOKUP(D869,'Įkainiai '!$A$3:$B$10,2,FALSE)-G869</f>
        <v>17.27</v>
      </c>
      <c r="I869" s="43">
        <f>VLOOKUP(C869,'Įkainiai '!$E$3:$F$10,2,FALSE)-F869</f>
        <v>20.67</v>
      </c>
      <c r="J869" s="28">
        <f t="shared" si="26"/>
        <v>3.4000000000000021</v>
      </c>
      <c r="K869" s="32" t="str">
        <f t="shared" si="27"/>
        <v>Upsell</v>
      </c>
      <c r="L869" s="32" t="str">
        <f>IFERROR(VLOOKUP(E869,'2 ataskaita'!$B$1:$E$64,3,FALSE),"-")</f>
        <v>CUSTOMER CARE</v>
      </c>
      <c r="M869" s="32">
        <f>IFERROR(VLOOKUP(E869,'2 ataskaita'!$B$1:$E$64,4,FALSE),"-")</f>
        <v>0</v>
      </c>
    </row>
    <row r="870" spans="1:13" x14ac:dyDescent="0.3">
      <c r="A870" s="54">
        <v>44042</v>
      </c>
      <c r="B870">
        <v>15705146</v>
      </c>
      <c r="C870" s="28" t="s">
        <v>243</v>
      </c>
      <c r="D870" s="28" t="s">
        <v>243</v>
      </c>
      <c r="E870" s="42" t="s">
        <v>210</v>
      </c>
      <c r="F870" s="43">
        <v>7.6</v>
      </c>
      <c r="G870" s="43">
        <v>0</v>
      </c>
      <c r="H870" s="43">
        <f>VLOOKUP(D870,'Įkainiai '!$A$3:$B$10,2,FALSE)-G870</f>
        <v>18.27</v>
      </c>
      <c r="I870" s="43">
        <f>VLOOKUP(C870,'Įkainiai '!$E$3:$F$10,2,FALSE)-F870</f>
        <v>8.07</v>
      </c>
      <c r="J870" s="28">
        <f t="shared" si="26"/>
        <v>-10.199999999999999</v>
      </c>
      <c r="K870" s="28" t="str">
        <f t="shared" si="27"/>
        <v>Rerate</v>
      </c>
      <c r="L870" s="28" t="str">
        <f>IFERROR(VLOOKUP(E870,'2 ataskaita'!$B$1:$E$64,3,FALSE),"-")</f>
        <v>OUTLET</v>
      </c>
      <c r="M870" s="28" t="str">
        <f>IFERROR(VLOOKUP(E870,'2 ataskaita'!$B$1:$E$64,4,FALSE),"-")</f>
        <v>Pietų</v>
      </c>
    </row>
    <row r="871" spans="1:13" x14ac:dyDescent="0.3">
      <c r="A871" s="55">
        <v>44042</v>
      </c>
      <c r="B871">
        <v>41548350</v>
      </c>
      <c r="C871" s="32" t="s">
        <v>242</v>
      </c>
      <c r="D871" s="32" t="s">
        <v>242</v>
      </c>
      <c r="E871" s="44" t="s">
        <v>48</v>
      </c>
      <c r="F871" s="45">
        <v>12.01</v>
      </c>
      <c r="G871" s="45" t="s">
        <v>45</v>
      </c>
      <c r="H871" s="43">
        <f>VLOOKUP(D871,'Įkainiai '!$A$3:$B$10,2,FALSE)-G871</f>
        <v>16.27</v>
      </c>
      <c r="I871" s="43">
        <f>VLOOKUP(C871,'Įkainiai '!$E$3:$F$10,2,FALSE)-F871</f>
        <v>7.6600000000000019</v>
      </c>
      <c r="J871" s="28">
        <f t="shared" si="26"/>
        <v>-8.6099999999999977</v>
      </c>
      <c r="K871" s="32" t="str">
        <f t="shared" si="27"/>
        <v>Rerate</v>
      </c>
      <c r="L871" s="32" t="str">
        <f>IFERROR(VLOOKUP(E871,'2 ataskaita'!$B$1:$E$64,3,FALSE),"-")</f>
        <v>TELEMARKETING</v>
      </c>
      <c r="M871" s="32">
        <f>IFERROR(VLOOKUP(E871,'2 ataskaita'!$B$1:$E$64,4,FALSE),"-")</f>
        <v>0</v>
      </c>
    </row>
    <row r="872" spans="1:13" x14ac:dyDescent="0.3">
      <c r="A872" s="54">
        <v>44030.411805555559</v>
      </c>
      <c r="B872">
        <v>42499143</v>
      </c>
      <c r="C872" s="28" t="s">
        <v>244</v>
      </c>
      <c r="D872" s="28" t="s">
        <v>242</v>
      </c>
      <c r="E872" s="42" t="s">
        <v>14</v>
      </c>
      <c r="F872" s="43">
        <v>13.5</v>
      </c>
      <c r="G872" s="43">
        <v>10.5</v>
      </c>
      <c r="H872" s="43">
        <f>VLOOKUP(D872,'Įkainiai '!$A$3:$B$10,2,FALSE)-G872</f>
        <v>10.77</v>
      </c>
      <c r="I872" s="43">
        <f>VLOOKUP(C872,'Įkainiai '!$E$3:$F$10,2,FALSE)-F872</f>
        <v>14.170000000000002</v>
      </c>
      <c r="J872" s="28">
        <f t="shared" si="26"/>
        <v>3.4000000000000021</v>
      </c>
      <c r="K872" s="28" t="str">
        <f t="shared" si="27"/>
        <v>Upsell</v>
      </c>
      <c r="L872" s="28" t="str">
        <f>IFERROR(VLOOKUP(E872,'2 ataskaita'!$B$1:$E$64,3,FALSE),"-")</f>
        <v>CUSTOMER CARE</v>
      </c>
      <c r="M872" s="28">
        <f>IFERROR(VLOOKUP(E872,'2 ataskaita'!$B$1:$E$64,4,FALSE),"-")</f>
        <v>0</v>
      </c>
    </row>
    <row r="873" spans="1:13" x14ac:dyDescent="0.3">
      <c r="A873" s="55">
        <v>44014</v>
      </c>
      <c r="B873">
        <v>15541325</v>
      </c>
      <c r="C873" s="32" t="s">
        <v>241</v>
      </c>
      <c r="D873" s="32" t="s">
        <v>241</v>
      </c>
      <c r="E873" s="44" t="s">
        <v>205</v>
      </c>
      <c r="F873" s="45">
        <v>14.5</v>
      </c>
      <c r="G873" s="45" t="s">
        <v>45</v>
      </c>
      <c r="H873" s="43">
        <f>VLOOKUP(D873,'Įkainiai '!$A$3:$B$10,2,FALSE)-G873</f>
        <v>28.270000000000003</v>
      </c>
      <c r="I873" s="43">
        <f>VLOOKUP(C873,'Įkainiai '!$E$3:$F$10,2,FALSE)-F873</f>
        <v>17.170000000000002</v>
      </c>
      <c r="J873" s="28">
        <f t="shared" si="26"/>
        <v>-11.100000000000001</v>
      </c>
      <c r="K873" s="32" t="str">
        <f t="shared" si="27"/>
        <v>Rerate</v>
      </c>
      <c r="L873" s="32" t="str">
        <f>IFERROR(VLOOKUP(E873,'2 ataskaita'!$B$1:$E$64,3,FALSE),"-")</f>
        <v>OUTLET</v>
      </c>
      <c r="M873" s="32" t="str">
        <f>IFERROR(VLOOKUP(E873,'2 ataskaita'!$B$1:$E$64,4,FALSE),"-")</f>
        <v>Šiaurės</v>
      </c>
    </row>
    <row r="874" spans="1:13" x14ac:dyDescent="0.3">
      <c r="A874" s="54">
        <v>44014.591666666667</v>
      </c>
      <c r="B874">
        <v>20794599</v>
      </c>
      <c r="C874" s="28" t="s">
        <v>246</v>
      </c>
      <c r="D874" s="28" t="s">
        <v>244</v>
      </c>
      <c r="E874" s="42" t="s">
        <v>237</v>
      </c>
      <c r="F874" s="43">
        <v>12.5</v>
      </c>
      <c r="G874" s="43" t="s">
        <v>7</v>
      </c>
      <c r="H874" s="43">
        <f>VLOOKUP(D874,'Įkainiai '!$A$3:$B$10,2,FALSE)-G874</f>
        <v>18.27</v>
      </c>
      <c r="I874" s="43">
        <f>VLOOKUP(C874,'Įkainiai '!$E$3:$F$10,2,FALSE)-F874</f>
        <v>17.170000000000002</v>
      </c>
      <c r="J874" s="28">
        <f t="shared" si="26"/>
        <v>-1.0999999999999979</v>
      </c>
      <c r="K874" s="28" t="str">
        <f t="shared" si="27"/>
        <v>Rerate</v>
      </c>
      <c r="L874" s="28" t="str">
        <f>IFERROR(VLOOKUP(E874,'2 ataskaita'!$B$1:$E$64,3,FALSE),"-")</f>
        <v>OUTLET</v>
      </c>
      <c r="M874" s="28" t="str">
        <f>IFERROR(VLOOKUP(E874,'2 ataskaita'!$B$1:$E$64,4,FALSE),"-")</f>
        <v>Vakarų</v>
      </c>
    </row>
    <row r="875" spans="1:13" x14ac:dyDescent="0.3">
      <c r="A875" s="55">
        <v>44042</v>
      </c>
      <c r="B875">
        <v>43416536</v>
      </c>
      <c r="C875" s="32" t="s">
        <v>242</v>
      </c>
      <c r="D875" s="32" t="s">
        <v>242</v>
      </c>
      <c r="E875" s="44" t="s">
        <v>6</v>
      </c>
      <c r="F875" s="45">
        <v>10.5</v>
      </c>
      <c r="G875" s="45" t="s">
        <v>27</v>
      </c>
      <c r="H875" s="43">
        <f>VLOOKUP(D875,'Įkainiai '!$A$3:$B$10,2,FALSE)-G875</f>
        <v>12.27</v>
      </c>
      <c r="I875" s="43">
        <f>VLOOKUP(C875,'Įkainiai '!$E$3:$F$10,2,FALSE)-F875</f>
        <v>9.1700000000000017</v>
      </c>
      <c r="J875" s="28">
        <f t="shared" si="26"/>
        <v>-3.0999999999999979</v>
      </c>
      <c r="K875" s="32" t="str">
        <f t="shared" si="27"/>
        <v>Rerate</v>
      </c>
      <c r="L875" s="32" t="str">
        <f>IFERROR(VLOOKUP(E875,'2 ataskaita'!$B$1:$E$64,3,FALSE),"-")</f>
        <v>TELEMARKETING</v>
      </c>
      <c r="M875" s="32">
        <f>IFERROR(VLOOKUP(E875,'2 ataskaita'!$B$1:$E$64,4,FALSE),"-")</f>
        <v>0</v>
      </c>
    </row>
    <row r="876" spans="1:13" x14ac:dyDescent="0.3">
      <c r="A876" s="54">
        <v>44042</v>
      </c>
      <c r="B876">
        <v>15943371</v>
      </c>
      <c r="C876" s="28" t="s">
        <v>241</v>
      </c>
      <c r="D876" s="28" t="s">
        <v>241</v>
      </c>
      <c r="E876" s="42" t="s">
        <v>8</v>
      </c>
      <c r="F876" s="43">
        <v>11</v>
      </c>
      <c r="G876" s="43" t="s">
        <v>7</v>
      </c>
      <c r="H876" s="43">
        <f>VLOOKUP(D876,'Įkainiai '!$A$3:$B$10,2,FALSE)-G876</f>
        <v>20.270000000000003</v>
      </c>
      <c r="I876" s="43">
        <f>VLOOKUP(C876,'Įkainiai '!$E$3:$F$10,2,FALSE)-F876</f>
        <v>20.67</v>
      </c>
      <c r="J876" s="28">
        <f t="shared" si="26"/>
        <v>0.39999999999999858</v>
      </c>
      <c r="K876" s="28" t="str">
        <f t="shared" si="27"/>
        <v>Upsell</v>
      </c>
      <c r="L876" s="28" t="str">
        <f>IFERROR(VLOOKUP(E876,'2 ataskaita'!$B$1:$E$64,3,FALSE),"-")</f>
        <v>TELEMARKETING</v>
      </c>
      <c r="M876" s="28">
        <f>IFERROR(VLOOKUP(E876,'2 ataskaita'!$B$1:$E$64,4,FALSE),"-")</f>
        <v>0</v>
      </c>
    </row>
    <row r="877" spans="1:13" x14ac:dyDescent="0.3">
      <c r="A877" s="55">
        <v>44042</v>
      </c>
      <c r="B877">
        <v>41857280</v>
      </c>
      <c r="C877" s="32" t="s">
        <v>246</v>
      </c>
      <c r="D877" s="32" t="s">
        <v>246</v>
      </c>
      <c r="E877" s="44" t="s">
        <v>8</v>
      </c>
      <c r="F877" s="45">
        <v>12</v>
      </c>
      <c r="G877" s="45" t="s">
        <v>57</v>
      </c>
      <c r="H877" s="43">
        <f>VLOOKUP(D877,'Įkainiai '!$A$3:$B$10,2,FALSE)-G877</f>
        <v>21.27</v>
      </c>
      <c r="I877" s="43">
        <f>VLOOKUP(C877,'Įkainiai '!$E$3:$F$10,2,FALSE)-F877</f>
        <v>17.670000000000002</v>
      </c>
      <c r="J877" s="28">
        <f t="shared" si="26"/>
        <v>-3.5999999999999979</v>
      </c>
      <c r="K877" s="32" t="str">
        <f t="shared" si="27"/>
        <v>Rerate</v>
      </c>
      <c r="L877" s="32" t="str">
        <f>IFERROR(VLOOKUP(E877,'2 ataskaita'!$B$1:$E$64,3,FALSE),"-")</f>
        <v>TELEMARKETING</v>
      </c>
      <c r="M877" s="32">
        <f>IFERROR(VLOOKUP(E877,'2 ataskaita'!$B$1:$E$64,4,FALSE),"-")</f>
        <v>0</v>
      </c>
    </row>
    <row r="878" spans="1:13" x14ac:dyDescent="0.3">
      <c r="A878" s="54">
        <v>44036.605555555558</v>
      </c>
      <c r="B878">
        <v>43451431</v>
      </c>
      <c r="C878" s="28" t="s">
        <v>246</v>
      </c>
      <c r="D878" s="28" t="s">
        <v>242</v>
      </c>
      <c r="E878" s="42" t="s">
        <v>227</v>
      </c>
      <c r="F878" s="43">
        <v>13</v>
      </c>
      <c r="G878" s="43">
        <v>8.5</v>
      </c>
      <c r="H878" s="43">
        <f>VLOOKUP(D878,'Įkainiai '!$A$3:$B$10,2,FALSE)-G878</f>
        <v>12.77</v>
      </c>
      <c r="I878" s="43">
        <f>VLOOKUP(C878,'Įkainiai '!$E$3:$F$10,2,FALSE)-F878</f>
        <v>16.670000000000002</v>
      </c>
      <c r="J878" s="28">
        <f t="shared" si="26"/>
        <v>3.9000000000000021</v>
      </c>
      <c r="K878" s="28" t="str">
        <f t="shared" si="27"/>
        <v>Upsell</v>
      </c>
      <c r="L878" s="28" t="str">
        <f>IFERROR(VLOOKUP(E878,'2 ataskaita'!$B$1:$E$64,3,FALSE),"-")</f>
        <v>OUTLET</v>
      </c>
      <c r="M878" s="28" t="str">
        <f>IFERROR(VLOOKUP(E878,'2 ataskaita'!$B$1:$E$64,4,FALSE),"-")</f>
        <v>Vakarų</v>
      </c>
    </row>
    <row r="879" spans="1:13" x14ac:dyDescent="0.3">
      <c r="A879" s="55">
        <v>44015.768750000003</v>
      </c>
      <c r="B879">
        <v>45173382</v>
      </c>
      <c r="C879" s="32" t="s">
        <v>240</v>
      </c>
      <c r="D879" s="32" t="s">
        <v>242</v>
      </c>
      <c r="E879" s="44" t="s">
        <v>218</v>
      </c>
      <c r="F879" s="45">
        <v>10.5</v>
      </c>
      <c r="G879" s="45" t="s">
        <v>9</v>
      </c>
      <c r="H879" s="43">
        <f>VLOOKUP(D879,'Įkainiai '!$A$3:$B$10,2,FALSE)-G879</f>
        <v>10.27</v>
      </c>
      <c r="I879" s="43">
        <f>VLOOKUP(C879,'Įkainiai '!$E$3:$F$10,2,FALSE)-F879</f>
        <v>13.170000000000002</v>
      </c>
      <c r="J879" s="28">
        <f t="shared" si="26"/>
        <v>2.9000000000000021</v>
      </c>
      <c r="K879" s="32" t="str">
        <f t="shared" si="27"/>
        <v>Upsell</v>
      </c>
      <c r="L879" s="32" t="str">
        <f>IFERROR(VLOOKUP(E879,'2 ataskaita'!$B$1:$E$64,3,FALSE),"-")</f>
        <v>OUTLET</v>
      </c>
      <c r="M879" s="32" t="str">
        <f>IFERROR(VLOOKUP(E879,'2 ataskaita'!$B$1:$E$64,4,FALSE),"-")</f>
        <v>Pietų</v>
      </c>
    </row>
    <row r="880" spans="1:13" x14ac:dyDescent="0.3">
      <c r="A880" s="54">
        <v>44042</v>
      </c>
      <c r="B880">
        <v>44235631</v>
      </c>
      <c r="C880" s="28" t="s">
        <v>241</v>
      </c>
      <c r="D880" s="28" t="s">
        <v>241</v>
      </c>
      <c r="E880" s="42" t="s">
        <v>23</v>
      </c>
      <c r="F880" s="43">
        <v>3.6</v>
      </c>
      <c r="G880" s="43" t="s">
        <v>45</v>
      </c>
      <c r="H880" s="43">
        <f>VLOOKUP(D880,'Įkainiai '!$A$3:$B$10,2,FALSE)-G880</f>
        <v>28.270000000000003</v>
      </c>
      <c r="I880" s="43">
        <f>VLOOKUP(C880,'Įkainiai '!$E$3:$F$10,2,FALSE)-F880</f>
        <v>28.07</v>
      </c>
      <c r="J880" s="28">
        <f t="shared" si="26"/>
        <v>-0.20000000000000284</v>
      </c>
      <c r="K880" s="28" t="str">
        <f t="shared" si="27"/>
        <v>Rerate</v>
      </c>
      <c r="L880" s="28" t="str">
        <f>IFERROR(VLOOKUP(E880,'2 ataskaita'!$B$1:$E$64,3,FALSE),"-")</f>
        <v>CUSTOMER CARE</v>
      </c>
      <c r="M880" s="28">
        <f>IFERROR(VLOOKUP(E880,'2 ataskaita'!$B$1:$E$64,4,FALSE),"-")</f>
        <v>0</v>
      </c>
    </row>
    <row r="881" spans="1:13" x14ac:dyDescent="0.3">
      <c r="A881" s="55">
        <v>44042</v>
      </c>
      <c r="B881">
        <v>42115912</v>
      </c>
      <c r="C881" s="32" t="s">
        <v>244</v>
      </c>
      <c r="D881" s="32" t="s">
        <v>244</v>
      </c>
      <c r="E881" s="44" t="s">
        <v>35</v>
      </c>
      <c r="F881" s="49">
        <v>13.5</v>
      </c>
      <c r="G881" s="45">
        <v>13.5</v>
      </c>
      <c r="H881" s="43">
        <f>VLOOKUP(D881,'Įkainiai '!$A$3:$B$10,2,FALSE)-G881</f>
        <v>17.77</v>
      </c>
      <c r="I881" s="43">
        <f>VLOOKUP(C881,'Įkainiai '!$E$3:$F$10,2,FALSE)-F881</f>
        <v>14.170000000000002</v>
      </c>
      <c r="J881" s="28">
        <f t="shared" si="26"/>
        <v>-3.5999999999999979</v>
      </c>
      <c r="K881" s="32" t="str">
        <f t="shared" si="27"/>
        <v>Rerate</v>
      </c>
      <c r="L881" s="32" t="str">
        <f>IFERROR(VLOOKUP(E881,'2 ataskaita'!$B$1:$E$64,3,FALSE),"-")</f>
        <v>CUSTOMER CARE</v>
      </c>
      <c r="M881" s="32">
        <f>IFERROR(VLOOKUP(E881,'2 ataskaita'!$B$1:$E$64,4,FALSE),"-")</f>
        <v>0</v>
      </c>
    </row>
    <row r="882" spans="1:13" x14ac:dyDescent="0.3">
      <c r="A882" s="54">
        <v>44021.675000000003</v>
      </c>
      <c r="B882">
        <v>14648002</v>
      </c>
      <c r="C882" s="28" t="s">
        <v>242</v>
      </c>
      <c r="D882" s="28" t="s">
        <v>241</v>
      </c>
      <c r="E882" s="42" t="s">
        <v>23</v>
      </c>
      <c r="F882" s="43">
        <v>3.6</v>
      </c>
      <c r="G882" s="43" t="s">
        <v>18</v>
      </c>
      <c r="H882" s="43">
        <f>VLOOKUP(D882,'Įkainiai '!$A$3:$B$10,2,FALSE)-G882</f>
        <v>27.270000000000003</v>
      </c>
      <c r="I882" s="43">
        <f>VLOOKUP(C882,'Įkainiai '!$E$3:$F$10,2,FALSE)-F882</f>
        <v>16.07</v>
      </c>
      <c r="J882" s="28">
        <f t="shared" si="26"/>
        <v>-11.200000000000003</v>
      </c>
      <c r="K882" s="28" t="str">
        <f t="shared" si="27"/>
        <v>Rerate</v>
      </c>
      <c r="L882" s="28" t="str">
        <f>IFERROR(VLOOKUP(E882,'2 ataskaita'!$B$1:$E$64,3,FALSE),"-")</f>
        <v>CUSTOMER CARE</v>
      </c>
      <c r="M882" s="28">
        <f>IFERROR(VLOOKUP(E882,'2 ataskaita'!$B$1:$E$64,4,FALSE),"-")</f>
        <v>0</v>
      </c>
    </row>
    <row r="883" spans="1:13" x14ac:dyDescent="0.3">
      <c r="A883" s="55">
        <v>44042</v>
      </c>
      <c r="B883">
        <v>24768315</v>
      </c>
      <c r="C883" s="32" t="s">
        <v>243</v>
      </c>
      <c r="D883" s="32" t="s">
        <v>243</v>
      </c>
      <c r="E883" s="44" t="s">
        <v>4</v>
      </c>
      <c r="F883" s="45">
        <v>7.6</v>
      </c>
      <c r="G883" s="45">
        <v>0</v>
      </c>
      <c r="H883" s="43">
        <f>VLOOKUP(D883,'Įkainiai '!$A$3:$B$10,2,FALSE)-G883</f>
        <v>18.27</v>
      </c>
      <c r="I883" s="43">
        <f>VLOOKUP(C883,'Įkainiai '!$E$3:$F$10,2,FALSE)-F883</f>
        <v>8.07</v>
      </c>
      <c r="J883" s="28">
        <f t="shared" si="26"/>
        <v>-10.199999999999999</v>
      </c>
      <c r="K883" s="32" t="str">
        <f t="shared" si="27"/>
        <v>Rerate</v>
      </c>
      <c r="L883" s="32" t="str">
        <f>IFERROR(VLOOKUP(E883,'2 ataskaita'!$B$1:$E$64,3,FALSE),"-")</f>
        <v>-</v>
      </c>
      <c r="M883" s="32" t="str">
        <f>IFERROR(VLOOKUP(E883,'2 ataskaita'!$B$1:$E$64,4,FALSE),"-")</f>
        <v>-</v>
      </c>
    </row>
    <row r="884" spans="1:13" x14ac:dyDescent="0.3">
      <c r="A884" s="54">
        <v>44037</v>
      </c>
      <c r="B884">
        <v>43489892</v>
      </c>
      <c r="C884" s="28" t="s">
        <v>244</v>
      </c>
      <c r="D884" s="28" t="s">
        <v>244</v>
      </c>
      <c r="E884" s="42" t="s">
        <v>14</v>
      </c>
      <c r="F884" s="43">
        <v>11.5</v>
      </c>
      <c r="G884" s="43">
        <v>12.5</v>
      </c>
      <c r="H884" s="43">
        <f>VLOOKUP(D884,'Įkainiai '!$A$3:$B$10,2,FALSE)-G884</f>
        <v>18.77</v>
      </c>
      <c r="I884" s="43">
        <f>VLOOKUP(C884,'Įkainiai '!$E$3:$F$10,2,FALSE)-F884</f>
        <v>16.170000000000002</v>
      </c>
      <c r="J884" s="28">
        <f t="shared" si="26"/>
        <v>-2.5999999999999979</v>
      </c>
      <c r="K884" s="28" t="str">
        <f t="shared" si="27"/>
        <v>Rerate</v>
      </c>
      <c r="L884" s="28" t="str">
        <f>IFERROR(VLOOKUP(E884,'2 ataskaita'!$B$1:$E$64,3,FALSE),"-")</f>
        <v>CUSTOMER CARE</v>
      </c>
      <c r="M884" s="28">
        <f>IFERROR(VLOOKUP(E884,'2 ataskaita'!$B$1:$E$64,4,FALSE),"-")</f>
        <v>0</v>
      </c>
    </row>
    <row r="885" spans="1:13" x14ac:dyDescent="0.3">
      <c r="A885" s="55">
        <v>44013.481944444444</v>
      </c>
      <c r="B885">
        <v>38340297</v>
      </c>
      <c r="C885" s="32" t="s">
        <v>241</v>
      </c>
      <c r="D885" s="32" t="s">
        <v>246</v>
      </c>
      <c r="E885" s="44" t="s">
        <v>199</v>
      </c>
      <c r="F885" s="45">
        <v>23.5</v>
      </c>
      <c r="G885" s="45">
        <v>16.510000000000002</v>
      </c>
      <c r="H885" s="43">
        <f>VLOOKUP(D885,'Įkainiai '!$A$3:$B$10,2,FALSE)-G885</f>
        <v>14.759999999999998</v>
      </c>
      <c r="I885" s="43">
        <f>VLOOKUP(C885,'Įkainiai '!$E$3:$F$10,2,FALSE)-F885</f>
        <v>8.1700000000000017</v>
      </c>
      <c r="J885" s="28">
        <f t="shared" si="26"/>
        <v>-6.5899999999999963</v>
      </c>
      <c r="K885" s="32" t="str">
        <f t="shared" si="27"/>
        <v>Rerate</v>
      </c>
      <c r="L885" s="32" t="str">
        <f>IFERROR(VLOOKUP(E885,'2 ataskaita'!$B$1:$E$64,3,FALSE),"-")</f>
        <v>OUTLET</v>
      </c>
      <c r="M885" s="32" t="str">
        <f>IFERROR(VLOOKUP(E885,'2 ataskaita'!$B$1:$E$64,4,FALSE),"-")</f>
        <v>Kaunas</v>
      </c>
    </row>
    <row r="886" spans="1:13" x14ac:dyDescent="0.3">
      <c r="A886" s="54">
        <v>44024.397916666669</v>
      </c>
      <c r="B886">
        <v>45852351</v>
      </c>
      <c r="C886" s="28" t="s">
        <v>240</v>
      </c>
      <c r="D886" s="28" t="s">
        <v>242</v>
      </c>
      <c r="E886" s="42" t="s">
        <v>43</v>
      </c>
      <c r="F886" s="43">
        <v>12</v>
      </c>
      <c r="G886" s="43">
        <v>11.5</v>
      </c>
      <c r="H886" s="43">
        <f>VLOOKUP(D886,'Įkainiai '!$A$3:$B$10,2,FALSE)-G886</f>
        <v>9.77</v>
      </c>
      <c r="I886" s="43">
        <f>VLOOKUP(C886,'Įkainiai '!$E$3:$F$10,2,FALSE)-F886</f>
        <v>11.670000000000002</v>
      </c>
      <c r="J886" s="28">
        <f t="shared" si="26"/>
        <v>1.9000000000000021</v>
      </c>
      <c r="K886" s="28" t="str">
        <f t="shared" si="27"/>
        <v>Upsell</v>
      </c>
      <c r="L886" s="28" t="str">
        <f>IFERROR(VLOOKUP(E886,'2 ataskaita'!$B$1:$E$64,3,FALSE),"-")</f>
        <v>CUSTOMER CARE</v>
      </c>
      <c r="M886" s="28">
        <f>IFERROR(VLOOKUP(E886,'2 ataskaita'!$B$1:$E$64,4,FALSE),"-")</f>
        <v>0</v>
      </c>
    </row>
    <row r="887" spans="1:13" x14ac:dyDescent="0.3">
      <c r="A887" s="55">
        <v>44042</v>
      </c>
      <c r="B887">
        <v>16217171</v>
      </c>
      <c r="C887" s="32" t="s">
        <v>243</v>
      </c>
      <c r="D887" s="32" t="s">
        <v>243</v>
      </c>
      <c r="E887" s="44" t="s">
        <v>23</v>
      </c>
      <c r="F887" s="45">
        <v>3.6</v>
      </c>
      <c r="G887" s="45" t="s">
        <v>18</v>
      </c>
      <c r="H887" s="43">
        <f>VLOOKUP(D887,'Įkainiai '!$A$3:$B$10,2,FALSE)-G887</f>
        <v>12.27</v>
      </c>
      <c r="I887" s="43">
        <f>VLOOKUP(C887,'Įkainiai '!$E$3:$F$10,2,FALSE)-F887</f>
        <v>12.07</v>
      </c>
      <c r="J887" s="28">
        <f t="shared" si="26"/>
        <v>-0.19999999999999929</v>
      </c>
      <c r="K887" s="32" t="str">
        <f t="shared" si="27"/>
        <v>Rerate</v>
      </c>
      <c r="L887" s="32" t="str">
        <f>IFERROR(VLOOKUP(E887,'2 ataskaita'!$B$1:$E$64,3,FALSE),"-")</f>
        <v>CUSTOMER CARE</v>
      </c>
      <c r="M887" s="32">
        <f>IFERROR(VLOOKUP(E887,'2 ataskaita'!$B$1:$E$64,4,FALSE),"-")</f>
        <v>0</v>
      </c>
    </row>
    <row r="888" spans="1:13" x14ac:dyDescent="0.3">
      <c r="A888" s="54">
        <v>44014.709722222222</v>
      </c>
      <c r="B888">
        <v>43006292</v>
      </c>
      <c r="C888" s="28" t="s">
        <v>241</v>
      </c>
      <c r="D888" s="28" t="s">
        <v>246</v>
      </c>
      <c r="E888" s="42" t="s">
        <v>205</v>
      </c>
      <c r="F888" s="43">
        <v>11</v>
      </c>
      <c r="G888" s="43">
        <v>11.5</v>
      </c>
      <c r="H888" s="43">
        <f>VLOOKUP(D888,'Įkainiai '!$A$3:$B$10,2,FALSE)-G888</f>
        <v>19.77</v>
      </c>
      <c r="I888" s="43">
        <f>VLOOKUP(C888,'Įkainiai '!$E$3:$F$10,2,FALSE)-F888</f>
        <v>20.67</v>
      </c>
      <c r="J888" s="28">
        <f t="shared" si="26"/>
        <v>0.90000000000000213</v>
      </c>
      <c r="K888" s="28" t="str">
        <f t="shared" si="27"/>
        <v>Upsell</v>
      </c>
      <c r="L888" s="28" t="str">
        <f>IFERROR(VLOOKUP(E888,'2 ataskaita'!$B$1:$E$64,3,FALSE),"-")</f>
        <v>OUTLET</v>
      </c>
      <c r="M888" s="28" t="str">
        <f>IFERROR(VLOOKUP(E888,'2 ataskaita'!$B$1:$E$64,4,FALSE),"-")</f>
        <v>Šiaurės</v>
      </c>
    </row>
    <row r="889" spans="1:13" x14ac:dyDescent="0.3">
      <c r="A889" s="55">
        <v>44043</v>
      </c>
      <c r="B889">
        <v>45957720</v>
      </c>
      <c r="C889" s="32" t="s">
        <v>244</v>
      </c>
      <c r="D889" s="32" t="s">
        <v>243</v>
      </c>
      <c r="E889" s="44" t="s">
        <v>237</v>
      </c>
      <c r="F889" s="45">
        <v>13.5</v>
      </c>
      <c r="G889" s="45">
        <v>8.5</v>
      </c>
      <c r="H889" s="43">
        <f>VLOOKUP(D889,'Įkainiai '!$A$3:$B$10,2,FALSE)-G889</f>
        <v>9.77</v>
      </c>
      <c r="I889" s="43">
        <f>VLOOKUP(C889,'Įkainiai '!$E$3:$F$10,2,FALSE)-F889</f>
        <v>14.170000000000002</v>
      </c>
      <c r="J889" s="28">
        <f t="shared" si="26"/>
        <v>4.4000000000000021</v>
      </c>
      <c r="K889" s="32" t="str">
        <f t="shared" si="27"/>
        <v>Upsell</v>
      </c>
      <c r="L889" s="32" t="str">
        <f>IFERROR(VLOOKUP(E889,'2 ataskaita'!$B$1:$E$64,3,FALSE),"-")</f>
        <v>OUTLET</v>
      </c>
      <c r="M889" s="32" t="str">
        <f>IFERROR(VLOOKUP(E889,'2 ataskaita'!$B$1:$E$64,4,FALSE),"-")</f>
        <v>Vakarų</v>
      </c>
    </row>
    <row r="890" spans="1:13" x14ac:dyDescent="0.3">
      <c r="A890" s="54">
        <v>44023.52847222222</v>
      </c>
      <c r="B890">
        <v>4425485</v>
      </c>
      <c r="C890" s="28" t="s">
        <v>242</v>
      </c>
      <c r="D890" s="28" t="s">
        <v>240</v>
      </c>
      <c r="E890" s="42" t="s">
        <v>219</v>
      </c>
      <c r="F890" s="43">
        <v>11.51</v>
      </c>
      <c r="G890" s="43">
        <v>10.5</v>
      </c>
      <c r="H890" s="43">
        <f>VLOOKUP(D890,'Įkainiai '!$A$3:$B$10,2,FALSE)-G890</f>
        <v>14.77</v>
      </c>
      <c r="I890" s="43">
        <f>VLOOKUP(C890,'Įkainiai '!$E$3:$F$10,2,FALSE)-F890</f>
        <v>8.1600000000000019</v>
      </c>
      <c r="J890" s="28">
        <f t="shared" si="26"/>
        <v>-6.6099999999999977</v>
      </c>
      <c r="K890" s="28" t="str">
        <f t="shared" si="27"/>
        <v>Rerate</v>
      </c>
      <c r="L890" s="28" t="str">
        <f>IFERROR(VLOOKUP(E890,'2 ataskaita'!$B$1:$E$64,3,FALSE),"-")</f>
        <v>OUTLET</v>
      </c>
      <c r="M890" s="28" t="str">
        <f>IFERROR(VLOOKUP(E890,'2 ataskaita'!$B$1:$E$64,4,FALSE),"-")</f>
        <v>Kaunas</v>
      </c>
    </row>
    <row r="891" spans="1:13" x14ac:dyDescent="0.3">
      <c r="A891" s="55">
        <v>44016.749305555553</v>
      </c>
      <c r="B891">
        <v>43033945</v>
      </c>
      <c r="C891" s="32" t="s">
        <v>243</v>
      </c>
      <c r="D891" s="32" t="s">
        <v>246</v>
      </c>
      <c r="E891" s="44" t="s">
        <v>200</v>
      </c>
      <c r="F891" s="45">
        <v>8.51</v>
      </c>
      <c r="G891" s="45">
        <v>12.5</v>
      </c>
      <c r="H891" s="43">
        <f>VLOOKUP(D891,'Įkainiai '!$A$3:$B$10,2,FALSE)-G891</f>
        <v>18.77</v>
      </c>
      <c r="I891" s="43">
        <f>VLOOKUP(C891,'Įkainiai '!$E$3:$F$10,2,FALSE)-F891</f>
        <v>7.16</v>
      </c>
      <c r="J891" s="28">
        <f t="shared" si="26"/>
        <v>-11.61</v>
      </c>
      <c r="K891" s="32" t="str">
        <f t="shared" si="27"/>
        <v>Rerate</v>
      </c>
      <c r="L891" s="32" t="str">
        <f>IFERROR(VLOOKUP(E891,'2 ataskaita'!$B$1:$E$64,3,FALSE),"-")</f>
        <v>OUTLET</v>
      </c>
      <c r="M891" s="32" t="str">
        <f>IFERROR(VLOOKUP(E891,'2 ataskaita'!$B$1:$E$64,4,FALSE),"-")</f>
        <v>Šiaurės</v>
      </c>
    </row>
    <row r="892" spans="1:13" x14ac:dyDescent="0.3">
      <c r="A892" s="54">
        <v>44035.39166666667</v>
      </c>
      <c r="B892">
        <v>20402227</v>
      </c>
      <c r="C892" s="28" t="s">
        <v>241</v>
      </c>
      <c r="D892" s="28" t="s">
        <v>244</v>
      </c>
      <c r="E892" s="42" t="s">
        <v>43</v>
      </c>
      <c r="F892" s="43">
        <v>12</v>
      </c>
      <c r="G892" s="43" t="s">
        <v>33</v>
      </c>
      <c r="H892" s="43">
        <f>VLOOKUP(D892,'Įkainiai '!$A$3:$B$10,2,FALSE)-G892</f>
        <v>17.27</v>
      </c>
      <c r="I892" s="43">
        <f>VLOOKUP(C892,'Įkainiai '!$E$3:$F$10,2,FALSE)-F892</f>
        <v>19.670000000000002</v>
      </c>
      <c r="J892" s="28">
        <f t="shared" si="26"/>
        <v>2.4000000000000021</v>
      </c>
      <c r="K892" s="28" t="str">
        <f t="shared" si="27"/>
        <v>Upsell</v>
      </c>
      <c r="L892" s="28" t="str">
        <f>IFERROR(VLOOKUP(E892,'2 ataskaita'!$B$1:$E$64,3,FALSE),"-")</f>
        <v>CUSTOMER CARE</v>
      </c>
      <c r="M892" s="28">
        <f>IFERROR(VLOOKUP(E892,'2 ataskaita'!$B$1:$E$64,4,FALSE),"-")</f>
        <v>0</v>
      </c>
    </row>
    <row r="893" spans="1:13" x14ac:dyDescent="0.3">
      <c r="A893" s="55">
        <v>44042</v>
      </c>
      <c r="B893">
        <v>26501437</v>
      </c>
      <c r="C893" s="32" t="s">
        <v>241</v>
      </c>
      <c r="D893" s="32" t="s">
        <v>241</v>
      </c>
      <c r="E893" s="44" t="s">
        <v>220</v>
      </c>
      <c r="F893" s="45">
        <v>3.6</v>
      </c>
      <c r="G893" s="45" t="s">
        <v>18</v>
      </c>
      <c r="H893" s="43">
        <f>VLOOKUP(D893,'Įkainiai '!$A$3:$B$10,2,FALSE)-G893</f>
        <v>27.270000000000003</v>
      </c>
      <c r="I893" s="43">
        <f>VLOOKUP(C893,'Įkainiai '!$E$3:$F$10,2,FALSE)-F893</f>
        <v>28.07</v>
      </c>
      <c r="J893" s="28">
        <f t="shared" si="26"/>
        <v>0.79999999999999716</v>
      </c>
      <c r="K893" s="32" t="str">
        <f t="shared" si="27"/>
        <v>Upsell</v>
      </c>
      <c r="L893" s="32" t="str">
        <f>IFERROR(VLOOKUP(E893,'2 ataskaita'!$B$1:$E$64,3,FALSE),"-")</f>
        <v>OUTLET</v>
      </c>
      <c r="M893" s="32" t="str">
        <f>IFERROR(VLOOKUP(E893,'2 ataskaita'!$B$1:$E$64,4,FALSE),"-")</f>
        <v>Vakarų</v>
      </c>
    </row>
    <row r="894" spans="1:13" x14ac:dyDescent="0.3">
      <c r="A894" s="54">
        <v>44042</v>
      </c>
      <c r="B894">
        <v>37690801</v>
      </c>
      <c r="C894" s="28" t="s">
        <v>241</v>
      </c>
      <c r="D894" s="28" t="s">
        <v>241</v>
      </c>
      <c r="E894" s="42" t="s">
        <v>6</v>
      </c>
      <c r="F894" s="43">
        <v>11</v>
      </c>
      <c r="G894" s="43" t="s">
        <v>11</v>
      </c>
      <c r="H894" s="43">
        <f>VLOOKUP(D894,'Įkainiai '!$A$3:$B$10,2,FALSE)-G894</f>
        <v>18.270000000000003</v>
      </c>
      <c r="I894" s="43">
        <f>VLOOKUP(C894,'Įkainiai '!$E$3:$F$10,2,FALSE)-F894</f>
        <v>20.67</v>
      </c>
      <c r="J894" s="28">
        <f t="shared" si="26"/>
        <v>2.3999999999999986</v>
      </c>
      <c r="K894" s="28" t="str">
        <f t="shared" si="27"/>
        <v>Upsell</v>
      </c>
      <c r="L894" s="28" t="str">
        <f>IFERROR(VLOOKUP(E894,'2 ataskaita'!$B$1:$E$64,3,FALSE),"-")</f>
        <v>TELEMARKETING</v>
      </c>
      <c r="M894" s="28">
        <f>IFERROR(VLOOKUP(E894,'2 ataskaita'!$B$1:$E$64,4,FALSE),"-")</f>
        <v>0</v>
      </c>
    </row>
    <row r="895" spans="1:13" x14ac:dyDescent="0.3">
      <c r="A895" s="55">
        <v>44030.711111111108</v>
      </c>
      <c r="B895">
        <v>45792088</v>
      </c>
      <c r="C895" s="32" t="s">
        <v>244</v>
      </c>
      <c r="D895" s="32" t="s">
        <v>242</v>
      </c>
      <c r="E895" s="44" t="s">
        <v>43</v>
      </c>
      <c r="F895" s="45">
        <v>12.5</v>
      </c>
      <c r="G895" s="45">
        <v>9.5</v>
      </c>
      <c r="H895" s="43">
        <f>VLOOKUP(D895,'Įkainiai '!$A$3:$B$10,2,FALSE)-G895</f>
        <v>11.77</v>
      </c>
      <c r="I895" s="43">
        <f>VLOOKUP(C895,'Įkainiai '!$E$3:$F$10,2,FALSE)-F895</f>
        <v>15.170000000000002</v>
      </c>
      <c r="J895" s="28">
        <f t="shared" si="26"/>
        <v>3.4000000000000021</v>
      </c>
      <c r="K895" s="32" t="str">
        <f t="shared" si="27"/>
        <v>Upsell</v>
      </c>
      <c r="L895" s="32" t="str">
        <f>IFERROR(VLOOKUP(E895,'2 ataskaita'!$B$1:$E$64,3,FALSE),"-")</f>
        <v>CUSTOMER CARE</v>
      </c>
      <c r="M895" s="32">
        <f>IFERROR(VLOOKUP(E895,'2 ataskaita'!$B$1:$E$64,4,FALSE),"-")</f>
        <v>0</v>
      </c>
    </row>
    <row r="896" spans="1:13" x14ac:dyDescent="0.3">
      <c r="A896" s="54">
        <v>44024.84097222222</v>
      </c>
      <c r="B896">
        <v>41944718</v>
      </c>
      <c r="C896" s="28" t="s">
        <v>241</v>
      </c>
      <c r="D896" s="28" t="s">
        <v>246</v>
      </c>
      <c r="E896" s="42" t="s">
        <v>35</v>
      </c>
      <c r="F896" s="43">
        <v>12</v>
      </c>
      <c r="G896" s="43">
        <v>11.5</v>
      </c>
      <c r="H896" s="43">
        <f>VLOOKUP(D896,'Įkainiai '!$A$3:$B$10,2,FALSE)-G896</f>
        <v>19.77</v>
      </c>
      <c r="I896" s="43">
        <f>VLOOKUP(C896,'Įkainiai '!$E$3:$F$10,2,FALSE)-F896</f>
        <v>19.670000000000002</v>
      </c>
      <c r="J896" s="28">
        <f t="shared" si="26"/>
        <v>-9.9999999999997868E-2</v>
      </c>
      <c r="K896" s="28" t="str">
        <f t="shared" si="27"/>
        <v>Rerate</v>
      </c>
      <c r="L896" s="28" t="str">
        <f>IFERROR(VLOOKUP(E896,'2 ataskaita'!$B$1:$E$64,3,FALSE),"-")</f>
        <v>CUSTOMER CARE</v>
      </c>
      <c r="M896" s="28">
        <f>IFERROR(VLOOKUP(E896,'2 ataskaita'!$B$1:$E$64,4,FALSE),"-")</f>
        <v>0</v>
      </c>
    </row>
    <row r="897" spans="1:13" x14ac:dyDescent="0.3">
      <c r="A897" s="55">
        <v>44030.62222222222</v>
      </c>
      <c r="B897">
        <v>18565048</v>
      </c>
      <c r="C897" s="32" t="s">
        <v>245</v>
      </c>
      <c r="D897" s="32" t="s">
        <v>245</v>
      </c>
      <c r="E897" s="44" t="s">
        <v>35</v>
      </c>
      <c r="F897" s="45">
        <v>7.6</v>
      </c>
      <c r="G897" s="45">
        <v>5.51</v>
      </c>
      <c r="H897" s="43">
        <f>VLOOKUP(D897,'Įkainiai '!$A$3:$B$10,2,FALSE)-G897</f>
        <v>8.76</v>
      </c>
      <c r="I897" s="43">
        <f>VLOOKUP(C897,'Įkainiai '!$E$3:$F$10,2,FALSE)-F897</f>
        <v>4.07</v>
      </c>
      <c r="J897" s="28">
        <f t="shared" si="26"/>
        <v>-4.6899999999999995</v>
      </c>
      <c r="K897" s="32" t="str">
        <f t="shared" si="27"/>
        <v>Rerate</v>
      </c>
      <c r="L897" s="32" t="str">
        <f>IFERROR(VLOOKUP(E897,'2 ataskaita'!$B$1:$E$64,3,FALSE),"-")</f>
        <v>CUSTOMER CARE</v>
      </c>
      <c r="M897" s="32">
        <f>IFERROR(VLOOKUP(E897,'2 ataskaita'!$B$1:$E$64,4,FALSE),"-")</f>
        <v>0</v>
      </c>
    </row>
    <row r="898" spans="1:13" x14ac:dyDescent="0.3">
      <c r="A898" s="54">
        <v>44016</v>
      </c>
      <c r="B898">
        <v>10133578</v>
      </c>
      <c r="C898" s="28" t="s">
        <v>244</v>
      </c>
      <c r="D898" s="28" t="s">
        <v>244</v>
      </c>
      <c r="E898" s="42" t="s">
        <v>229</v>
      </c>
      <c r="F898" s="50">
        <v>12</v>
      </c>
      <c r="G898" s="43" t="s">
        <v>5</v>
      </c>
      <c r="H898" s="43">
        <f>VLOOKUP(D898,'Įkainiai '!$A$3:$B$10,2,FALSE)-G898</f>
        <v>19.27</v>
      </c>
      <c r="I898" s="43">
        <f>VLOOKUP(C898,'Įkainiai '!$E$3:$F$10,2,FALSE)-F898</f>
        <v>15.670000000000002</v>
      </c>
      <c r="J898" s="28">
        <f t="shared" si="26"/>
        <v>-3.5999999999999979</v>
      </c>
      <c r="K898" s="28" t="str">
        <f t="shared" si="27"/>
        <v>Rerate</v>
      </c>
      <c r="L898" s="28" t="str">
        <f>IFERROR(VLOOKUP(E898,'2 ataskaita'!$B$1:$E$64,3,FALSE),"-")</f>
        <v>OUTLET</v>
      </c>
      <c r="M898" s="28" t="str">
        <f>IFERROR(VLOOKUP(E898,'2 ataskaita'!$B$1:$E$64,4,FALSE),"-")</f>
        <v>Pietų</v>
      </c>
    </row>
    <row r="899" spans="1:13" x14ac:dyDescent="0.3">
      <c r="A899" s="55">
        <v>44043</v>
      </c>
      <c r="B899">
        <v>45549435</v>
      </c>
      <c r="C899" s="32" t="s">
        <v>241</v>
      </c>
      <c r="D899" s="32" t="s">
        <v>246</v>
      </c>
      <c r="E899" s="44" t="s">
        <v>212</v>
      </c>
      <c r="F899" s="45">
        <v>8.5</v>
      </c>
      <c r="G899" s="45">
        <v>12.5</v>
      </c>
      <c r="H899" s="43">
        <f>VLOOKUP(D899,'Įkainiai '!$A$3:$B$10,2,FALSE)-G899</f>
        <v>18.77</v>
      </c>
      <c r="I899" s="43">
        <f>VLOOKUP(C899,'Įkainiai '!$E$3:$F$10,2,FALSE)-F899</f>
        <v>23.17</v>
      </c>
      <c r="J899" s="28">
        <f t="shared" ref="J899:J962" si="28">I899-H899</f>
        <v>4.4000000000000021</v>
      </c>
      <c r="K899" s="32" t="str">
        <f t="shared" ref="K899:K962" si="29">IF(J899&gt;0,"Upsell",IF(J899&lt;0,"Rerate","Kaina nepakito"))</f>
        <v>Upsell</v>
      </c>
      <c r="L899" s="32" t="str">
        <f>IFERROR(VLOOKUP(E899,'2 ataskaita'!$B$1:$E$64,3,FALSE),"-")</f>
        <v>OUTLET</v>
      </c>
      <c r="M899" s="32" t="str">
        <f>IFERROR(VLOOKUP(E899,'2 ataskaita'!$B$1:$E$64,4,FALSE),"-")</f>
        <v>Pietų</v>
      </c>
    </row>
    <row r="900" spans="1:13" x14ac:dyDescent="0.3">
      <c r="A900" s="54">
        <v>44035.561805555553</v>
      </c>
      <c r="B900">
        <v>30910490</v>
      </c>
      <c r="C900" s="28" t="s">
        <v>240</v>
      </c>
      <c r="D900" s="28" t="s">
        <v>245</v>
      </c>
      <c r="E900" s="42" t="s">
        <v>22</v>
      </c>
      <c r="F900" s="43">
        <v>11</v>
      </c>
      <c r="G900" s="43">
        <v>3.6</v>
      </c>
      <c r="H900" s="43">
        <f>VLOOKUP(D900,'Įkainiai '!$A$3:$B$10,2,FALSE)-G900</f>
        <v>10.67</v>
      </c>
      <c r="I900" s="43">
        <f>VLOOKUP(C900,'Įkainiai '!$E$3:$F$10,2,FALSE)-F900</f>
        <v>12.670000000000002</v>
      </c>
      <c r="J900" s="28">
        <f t="shared" si="28"/>
        <v>2.0000000000000018</v>
      </c>
      <c r="K900" s="28" t="str">
        <f t="shared" si="29"/>
        <v>Upsell</v>
      </c>
      <c r="L900" s="28" t="str">
        <f>IFERROR(VLOOKUP(E900,'2 ataskaita'!$B$1:$E$64,3,FALSE),"-")</f>
        <v>CUSTOMER CARE</v>
      </c>
      <c r="M900" s="28">
        <f>IFERROR(VLOOKUP(E900,'2 ataskaita'!$B$1:$E$64,4,FALSE),"-")</f>
        <v>0</v>
      </c>
    </row>
    <row r="901" spans="1:13" x14ac:dyDescent="0.3">
      <c r="A901" s="55">
        <v>44017.571527777778</v>
      </c>
      <c r="B901">
        <v>45706918</v>
      </c>
      <c r="C901" s="32" t="s">
        <v>240</v>
      </c>
      <c r="D901" s="32" t="s">
        <v>243</v>
      </c>
      <c r="E901" s="44" t="s">
        <v>200</v>
      </c>
      <c r="F901" s="45">
        <v>10</v>
      </c>
      <c r="G901" s="45">
        <v>7.5</v>
      </c>
      <c r="H901" s="43">
        <f>VLOOKUP(D901,'Įkainiai '!$A$3:$B$10,2,FALSE)-G901</f>
        <v>10.77</v>
      </c>
      <c r="I901" s="43">
        <f>VLOOKUP(C901,'Įkainiai '!$E$3:$F$10,2,FALSE)-F901</f>
        <v>13.670000000000002</v>
      </c>
      <c r="J901" s="28">
        <f t="shared" si="28"/>
        <v>2.9000000000000021</v>
      </c>
      <c r="K901" s="32" t="str">
        <f t="shared" si="29"/>
        <v>Upsell</v>
      </c>
      <c r="L901" s="32" t="str">
        <f>IFERROR(VLOOKUP(E901,'2 ataskaita'!$B$1:$E$64,3,FALSE),"-")</f>
        <v>OUTLET</v>
      </c>
      <c r="M901" s="32" t="str">
        <f>IFERROR(VLOOKUP(E901,'2 ataskaita'!$B$1:$E$64,4,FALSE),"-")</f>
        <v>Šiaurės</v>
      </c>
    </row>
    <row r="902" spans="1:13" x14ac:dyDescent="0.3">
      <c r="A902" s="54">
        <v>44042</v>
      </c>
      <c r="B902">
        <v>42759540</v>
      </c>
      <c r="C902" s="28" t="s">
        <v>244</v>
      </c>
      <c r="D902" s="28" t="s">
        <v>244</v>
      </c>
      <c r="E902" s="42" t="s">
        <v>6</v>
      </c>
      <c r="F902" s="50">
        <v>13.5</v>
      </c>
      <c r="G902" s="43">
        <v>13.5</v>
      </c>
      <c r="H902" s="43">
        <f>VLOOKUP(D902,'Įkainiai '!$A$3:$B$10,2,FALSE)-G902</f>
        <v>17.77</v>
      </c>
      <c r="I902" s="43">
        <f>VLOOKUP(C902,'Įkainiai '!$E$3:$F$10,2,FALSE)-F902</f>
        <v>14.170000000000002</v>
      </c>
      <c r="J902" s="28">
        <f t="shared" si="28"/>
        <v>-3.5999999999999979</v>
      </c>
      <c r="K902" s="28" t="str">
        <f t="shared" si="29"/>
        <v>Rerate</v>
      </c>
      <c r="L902" s="28" t="str">
        <f>IFERROR(VLOOKUP(E902,'2 ataskaita'!$B$1:$E$64,3,FALSE),"-")</f>
        <v>TELEMARKETING</v>
      </c>
      <c r="M902" s="28">
        <f>IFERROR(VLOOKUP(E902,'2 ataskaita'!$B$1:$E$64,4,FALSE),"-")</f>
        <v>0</v>
      </c>
    </row>
    <row r="903" spans="1:13" x14ac:dyDescent="0.3">
      <c r="A903" s="55">
        <v>44042</v>
      </c>
      <c r="B903">
        <v>29845142</v>
      </c>
      <c r="C903" s="32" t="s">
        <v>241</v>
      </c>
      <c r="D903" s="32" t="s">
        <v>241</v>
      </c>
      <c r="E903" s="44" t="s">
        <v>8</v>
      </c>
      <c r="F903" s="45">
        <v>11</v>
      </c>
      <c r="G903" s="45" t="s">
        <v>11</v>
      </c>
      <c r="H903" s="43">
        <f>VLOOKUP(D903,'Įkainiai '!$A$3:$B$10,2,FALSE)-G903</f>
        <v>18.270000000000003</v>
      </c>
      <c r="I903" s="43">
        <f>VLOOKUP(C903,'Įkainiai '!$E$3:$F$10,2,FALSE)-F903</f>
        <v>20.67</v>
      </c>
      <c r="J903" s="28">
        <f t="shared" si="28"/>
        <v>2.3999999999999986</v>
      </c>
      <c r="K903" s="32" t="str">
        <f t="shared" si="29"/>
        <v>Upsell</v>
      </c>
      <c r="L903" s="32" t="str">
        <f>IFERROR(VLOOKUP(E903,'2 ataskaita'!$B$1:$E$64,3,FALSE),"-")</f>
        <v>TELEMARKETING</v>
      </c>
      <c r="M903" s="32">
        <f>IFERROR(VLOOKUP(E903,'2 ataskaita'!$B$1:$E$64,4,FALSE),"-")</f>
        <v>0</v>
      </c>
    </row>
    <row r="904" spans="1:13" x14ac:dyDescent="0.3">
      <c r="A904" s="54">
        <v>44017.5625</v>
      </c>
      <c r="B904">
        <v>45756813</v>
      </c>
      <c r="C904" s="28" t="s">
        <v>241</v>
      </c>
      <c r="D904" s="28" t="s">
        <v>242</v>
      </c>
      <c r="E904" s="42" t="s">
        <v>14</v>
      </c>
      <c r="F904" s="43">
        <v>11</v>
      </c>
      <c r="G904" s="43">
        <v>0</v>
      </c>
      <c r="H904" s="43">
        <f>VLOOKUP(D904,'Įkainiai '!$A$3:$B$10,2,FALSE)-G904</f>
        <v>21.27</v>
      </c>
      <c r="I904" s="43">
        <f>VLOOKUP(C904,'Įkainiai '!$E$3:$F$10,2,FALSE)-F904</f>
        <v>20.67</v>
      </c>
      <c r="J904" s="28">
        <f t="shared" si="28"/>
        <v>-0.59999999999999787</v>
      </c>
      <c r="K904" s="28" t="str">
        <f t="shared" si="29"/>
        <v>Rerate</v>
      </c>
      <c r="L904" s="28" t="str">
        <f>IFERROR(VLOOKUP(E904,'2 ataskaita'!$B$1:$E$64,3,FALSE),"-")</f>
        <v>CUSTOMER CARE</v>
      </c>
      <c r="M904" s="28">
        <f>IFERROR(VLOOKUP(E904,'2 ataskaita'!$B$1:$E$64,4,FALSE),"-")</f>
        <v>0</v>
      </c>
    </row>
    <row r="905" spans="1:13" x14ac:dyDescent="0.3">
      <c r="A905" s="55">
        <v>44017.544444444444</v>
      </c>
      <c r="B905">
        <v>9938804</v>
      </c>
      <c r="C905" s="32" t="s">
        <v>242</v>
      </c>
      <c r="D905" s="32" t="s">
        <v>245</v>
      </c>
      <c r="E905" s="44" t="s">
        <v>211</v>
      </c>
      <c r="F905" s="45">
        <v>9.5</v>
      </c>
      <c r="G905" s="45">
        <v>3.6</v>
      </c>
      <c r="H905" s="43">
        <f>VLOOKUP(D905,'Įkainiai '!$A$3:$B$10,2,FALSE)-G905</f>
        <v>10.67</v>
      </c>
      <c r="I905" s="43">
        <f>VLOOKUP(C905,'Įkainiai '!$E$3:$F$10,2,FALSE)-F905</f>
        <v>10.170000000000002</v>
      </c>
      <c r="J905" s="28">
        <f t="shared" si="28"/>
        <v>-0.49999999999999822</v>
      </c>
      <c r="K905" s="32" t="str">
        <f t="shared" si="29"/>
        <v>Rerate</v>
      </c>
      <c r="L905" s="32" t="str">
        <f>IFERROR(VLOOKUP(E905,'2 ataskaita'!$B$1:$E$64,3,FALSE),"-")</f>
        <v>OUTLET</v>
      </c>
      <c r="M905" s="32" t="str">
        <f>IFERROR(VLOOKUP(E905,'2 ataskaita'!$B$1:$E$64,4,FALSE),"-")</f>
        <v>Kaunas</v>
      </c>
    </row>
    <row r="906" spans="1:13" x14ac:dyDescent="0.3">
      <c r="A906" s="54">
        <v>44017.651388888888</v>
      </c>
      <c r="B906">
        <v>8509241</v>
      </c>
      <c r="C906" s="28" t="s">
        <v>243</v>
      </c>
      <c r="D906" s="28" t="s">
        <v>244</v>
      </c>
      <c r="E906" s="42" t="s">
        <v>23</v>
      </c>
      <c r="F906" s="43">
        <v>3.6</v>
      </c>
      <c r="G906" s="43" t="s">
        <v>5</v>
      </c>
      <c r="H906" s="43">
        <f>VLOOKUP(D906,'Įkainiai '!$A$3:$B$10,2,FALSE)-G906</f>
        <v>19.27</v>
      </c>
      <c r="I906" s="43">
        <f>VLOOKUP(C906,'Įkainiai '!$E$3:$F$10,2,FALSE)-F906</f>
        <v>12.07</v>
      </c>
      <c r="J906" s="28">
        <f t="shared" si="28"/>
        <v>-7.1999999999999993</v>
      </c>
      <c r="K906" s="28" t="str">
        <f t="shared" si="29"/>
        <v>Rerate</v>
      </c>
      <c r="L906" s="28" t="str">
        <f>IFERROR(VLOOKUP(E906,'2 ataskaita'!$B$1:$E$64,3,FALSE),"-")</f>
        <v>CUSTOMER CARE</v>
      </c>
      <c r="M906" s="28">
        <f>IFERROR(VLOOKUP(E906,'2 ataskaita'!$B$1:$E$64,4,FALSE),"-")</f>
        <v>0</v>
      </c>
    </row>
    <row r="907" spans="1:13" x14ac:dyDescent="0.3">
      <c r="A907" s="55">
        <v>44036.354166666664</v>
      </c>
      <c r="B907">
        <v>45508459</v>
      </c>
      <c r="C907" s="32" t="s">
        <v>242</v>
      </c>
      <c r="D907" s="32" t="s">
        <v>240</v>
      </c>
      <c r="E907" s="44" t="s">
        <v>8</v>
      </c>
      <c r="F907" s="45">
        <v>12.01</v>
      </c>
      <c r="G907" s="45" t="s">
        <v>9</v>
      </c>
      <c r="H907" s="43">
        <f>VLOOKUP(D907,'Įkainiai '!$A$3:$B$10,2,FALSE)-G907</f>
        <v>14.27</v>
      </c>
      <c r="I907" s="43">
        <f>VLOOKUP(C907,'Įkainiai '!$E$3:$F$10,2,FALSE)-F907</f>
        <v>7.6600000000000019</v>
      </c>
      <c r="J907" s="28">
        <f t="shared" si="28"/>
        <v>-6.6099999999999977</v>
      </c>
      <c r="K907" s="32" t="str">
        <f t="shared" si="29"/>
        <v>Rerate</v>
      </c>
      <c r="L907" s="32" t="str">
        <f>IFERROR(VLOOKUP(E907,'2 ataskaita'!$B$1:$E$64,3,FALSE),"-")</f>
        <v>TELEMARKETING</v>
      </c>
      <c r="M907" s="32">
        <f>IFERROR(VLOOKUP(E907,'2 ataskaita'!$B$1:$E$64,4,FALSE),"-")</f>
        <v>0</v>
      </c>
    </row>
    <row r="908" spans="1:13" x14ac:dyDescent="0.3">
      <c r="A908" s="54">
        <v>44041.847916666666</v>
      </c>
      <c r="B908">
        <v>25212279</v>
      </c>
      <c r="C908" s="28" t="s">
        <v>243</v>
      </c>
      <c r="D908" s="28" t="s">
        <v>245</v>
      </c>
      <c r="E908" s="42" t="s">
        <v>22</v>
      </c>
      <c r="F908" s="43">
        <v>7.6</v>
      </c>
      <c r="G908" s="43">
        <v>5.51</v>
      </c>
      <c r="H908" s="43">
        <f>VLOOKUP(D908,'Įkainiai '!$A$3:$B$10,2,FALSE)-G908</f>
        <v>8.76</v>
      </c>
      <c r="I908" s="43">
        <f>VLOOKUP(C908,'Įkainiai '!$E$3:$F$10,2,FALSE)-F908</f>
        <v>8.07</v>
      </c>
      <c r="J908" s="28">
        <f t="shared" si="28"/>
        <v>-0.6899999999999995</v>
      </c>
      <c r="K908" s="28" t="str">
        <f t="shared" si="29"/>
        <v>Rerate</v>
      </c>
      <c r="L908" s="28" t="str">
        <f>IFERROR(VLOOKUP(E908,'2 ataskaita'!$B$1:$E$64,3,FALSE),"-")</f>
        <v>CUSTOMER CARE</v>
      </c>
      <c r="M908" s="28">
        <f>IFERROR(VLOOKUP(E908,'2 ataskaita'!$B$1:$E$64,4,FALSE),"-")</f>
        <v>0</v>
      </c>
    </row>
    <row r="909" spans="1:13" x14ac:dyDescent="0.3">
      <c r="A909" s="55">
        <v>44042</v>
      </c>
      <c r="B909">
        <v>45877437</v>
      </c>
      <c r="C909" s="32" t="s">
        <v>241</v>
      </c>
      <c r="D909" s="32" t="s">
        <v>241</v>
      </c>
      <c r="E909" s="44" t="s">
        <v>192</v>
      </c>
      <c r="F909" s="45">
        <v>23.5</v>
      </c>
      <c r="G909" s="45">
        <v>3.6</v>
      </c>
      <c r="H909" s="43">
        <f>VLOOKUP(D909,'Įkainiai '!$A$3:$B$10,2,FALSE)-G909</f>
        <v>29.67</v>
      </c>
      <c r="I909" s="43">
        <f>VLOOKUP(C909,'Įkainiai '!$E$3:$F$10,2,FALSE)-F909</f>
        <v>8.1700000000000017</v>
      </c>
      <c r="J909" s="28">
        <f t="shared" si="28"/>
        <v>-21.5</v>
      </c>
      <c r="K909" s="32" t="str">
        <f t="shared" si="29"/>
        <v>Rerate</v>
      </c>
      <c r="L909" s="32" t="str">
        <f>IFERROR(VLOOKUP(E909,'2 ataskaita'!$B$1:$E$64,3,FALSE),"-")</f>
        <v>OUTLET</v>
      </c>
      <c r="M909" s="32" t="str">
        <f>IFERROR(VLOOKUP(E909,'2 ataskaita'!$B$1:$E$64,4,FALSE),"-")</f>
        <v>Vakarų</v>
      </c>
    </row>
    <row r="910" spans="1:13" x14ac:dyDescent="0.3">
      <c r="A910" s="54">
        <v>44024.540277777778</v>
      </c>
      <c r="B910">
        <v>45829243</v>
      </c>
      <c r="C910" s="28" t="s">
        <v>240</v>
      </c>
      <c r="D910" s="28" t="s">
        <v>242</v>
      </c>
      <c r="E910" s="42" t="s">
        <v>43</v>
      </c>
      <c r="F910" s="43">
        <v>11</v>
      </c>
      <c r="G910" s="43">
        <v>0</v>
      </c>
      <c r="H910" s="43">
        <f>VLOOKUP(D910,'Įkainiai '!$A$3:$B$10,2,FALSE)-G910</f>
        <v>21.27</v>
      </c>
      <c r="I910" s="43">
        <f>VLOOKUP(C910,'Įkainiai '!$E$3:$F$10,2,FALSE)-F910</f>
        <v>12.670000000000002</v>
      </c>
      <c r="J910" s="28">
        <f t="shared" si="28"/>
        <v>-8.5999999999999979</v>
      </c>
      <c r="K910" s="28" t="str">
        <f t="shared" si="29"/>
        <v>Rerate</v>
      </c>
      <c r="L910" s="28" t="str">
        <f>IFERROR(VLOOKUP(E910,'2 ataskaita'!$B$1:$E$64,3,FALSE),"-")</f>
        <v>CUSTOMER CARE</v>
      </c>
      <c r="M910" s="28">
        <f>IFERROR(VLOOKUP(E910,'2 ataskaita'!$B$1:$E$64,4,FALSE),"-")</f>
        <v>0</v>
      </c>
    </row>
    <row r="911" spans="1:13" x14ac:dyDescent="0.3">
      <c r="A911" s="55">
        <v>44042</v>
      </c>
      <c r="B911">
        <v>35723987</v>
      </c>
      <c r="C911" s="32" t="s">
        <v>241</v>
      </c>
      <c r="D911" s="32" t="s">
        <v>241</v>
      </c>
      <c r="E911" s="44" t="s">
        <v>6</v>
      </c>
      <c r="F911" s="45">
        <v>9.5</v>
      </c>
      <c r="G911" s="45" t="s">
        <v>27</v>
      </c>
      <c r="H911" s="43">
        <f>VLOOKUP(D911,'Įkainiai '!$A$3:$B$10,2,FALSE)-G911</f>
        <v>24.270000000000003</v>
      </c>
      <c r="I911" s="43">
        <f>VLOOKUP(C911,'Įkainiai '!$E$3:$F$10,2,FALSE)-F911</f>
        <v>22.17</v>
      </c>
      <c r="J911" s="28">
        <f t="shared" si="28"/>
        <v>-2.1000000000000014</v>
      </c>
      <c r="K911" s="32" t="str">
        <f t="shared" si="29"/>
        <v>Rerate</v>
      </c>
      <c r="L911" s="32" t="str">
        <f>IFERROR(VLOOKUP(E911,'2 ataskaita'!$B$1:$E$64,3,FALSE),"-")</f>
        <v>TELEMARKETING</v>
      </c>
      <c r="M911" s="32">
        <f>IFERROR(VLOOKUP(E911,'2 ataskaita'!$B$1:$E$64,4,FALSE),"-")</f>
        <v>0</v>
      </c>
    </row>
    <row r="912" spans="1:13" x14ac:dyDescent="0.3">
      <c r="A912" s="54">
        <v>44025.556944444441</v>
      </c>
      <c r="B912">
        <v>34266862</v>
      </c>
      <c r="C912" s="28" t="s">
        <v>245</v>
      </c>
      <c r="D912" s="28" t="s">
        <v>241</v>
      </c>
      <c r="E912" s="42" t="s">
        <v>200</v>
      </c>
      <c r="F912" s="43">
        <v>5.51</v>
      </c>
      <c r="G912" s="43" t="s">
        <v>18</v>
      </c>
      <c r="H912" s="43">
        <f>VLOOKUP(D912,'Įkainiai '!$A$3:$B$10,2,FALSE)-G912</f>
        <v>27.270000000000003</v>
      </c>
      <c r="I912" s="43">
        <f>VLOOKUP(C912,'Įkainiai '!$E$3:$F$10,2,FALSE)-F912</f>
        <v>6.16</v>
      </c>
      <c r="J912" s="28">
        <f t="shared" si="28"/>
        <v>-21.110000000000003</v>
      </c>
      <c r="K912" s="28" t="str">
        <f t="shared" si="29"/>
        <v>Rerate</v>
      </c>
      <c r="L912" s="28" t="str">
        <f>IFERROR(VLOOKUP(E912,'2 ataskaita'!$B$1:$E$64,3,FALSE),"-")</f>
        <v>OUTLET</v>
      </c>
      <c r="M912" s="28" t="str">
        <f>IFERROR(VLOOKUP(E912,'2 ataskaita'!$B$1:$E$64,4,FALSE),"-")</f>
        <v>Šiaurės</v>
      </c>
    </row>
    <row r="913" spans="1:13" x14ac:dyDescent="0.3">
      <c r="A913" s="55">
        <v>44013.661111111112</v>
      </c>
      <c r="B913">
        <v>45792145</v>
      </c>
      <c r="C913" s="32" t="s">
        <v>246</v>
      </c>
      <c r="D913" s="32" t="s">
        <v>242</v>
      </c>
      <c r="E913" s="44" t="s">
        <v>35</v>
      </c>
      <c r="F913" s="45">
        <v>12.5</v>
      </c>
      <c r="G913" s="45">
        <v>3.6</v>
      </c>
      <c r="H913" s="43">
        <f>VLOOKUP(D913,'Įkainiai '!$A$3:$B$10,2,FALSE)-G913</f>
        <v>17.669999999999998</v>
      </c>
      <c r="I913" s="43">
        <f>VLOOKUP(C913,'Įkainiai '!$E$3:$F$10,2,FALSE)-F913</f>
        <v>17.170000000000002</v>
      </c>
      <c r="J913" s="28">
        <f t="shared" si="28"/>
        <v>-0.49999999999999645</v>
      </c>
      <c r="K913" s="32" t="str">
        <f t="shared" si="29"/>
        <v>Rerate</v>
      </c>
      <c r="L913" s="32" t="str">
        <f>IFERROR(VLOOKUP(E913,'2 ataskaita'!$B$1:$E$64,3,FALSE),"-")</f>
        <v>CUSTOMER CARE</v>
      </c>
      <c r="M913" s="32">
        <f>IFERROR(VLOOKUP(E913,'2 ataskaita'!$B$1:$E$64,4,FALSE),"-")</f>
        <v>0</v>
      </c>
    </row>
    <row r="914" spans="1:13" x14ac:dyDescent="0.3">
      <c r="A914" s="54">
        <v>44028.452777777777</v>
      </c>
      <c r="B914">
        <v>26505219</v>
      </c>
      <c r="C914" s="28" t="s">
        <v>241</v>
      </c>
      <c r="D914" s="28" t="s">
        <v>245</v>
      </c>
      <c r="E914" s="42" t="s">
        <v>200</v>
      </c>
      <c r="F914" s="43">
        <v>10</v>
      </c>
      <c r="G914" s="43">
        <v>3.6</v>
      </c>
      <c r="H914" s="43">
        <f>VLOOKUP(D914,'Įkainiai '!$A$3:$B$10,2,FALSE)-G914</f>
        <v>10.67</v>
      </c>
      <c r="I914" s="43">
        <f>VLOOKUP(C914,'Įkainiai '!$E$3:$F$10,2,FALSE)-F914</f>
        <v>21.67</v>
      </c>
      <c r="J914" s="28">
        <f t="shared" si="28"/>
        <v>11.000000000000002</v>
      </c>
      <c r="K914" s="28" t="str">
        <f t="shared" si="29"/>
        <v>Upsell</v>
      </c>
      <c r="L914" s="28" t="str">
        <f>IFERROR(VLOOKUP(E914,'2 ataskaita'!$B$1:$E$64,3,FALSE),"-")</f>
        <v>OUTLET</v>
      </c>
      <c r="M914" s="28" t="str">
        <f>IFERROR(VLOOKUP(E914,'2 ataskaita'!$B$1:$E$64,4,FALSE),"-")</f>
        <v>Šiaurės</v>
      </c>
    </row>
    <row r="915" spans="1:13" x14ac:dyDescent="0.3">
      <c r="A915" s="55">
        <v>44042</v>
      </c>
      <c r="B915">
        <v>4481218</v>
      </c>
      <c r="C915" s="32" t="s">
        <v>241</v>
      </c>
      <c r="D915" s="32" t="s">
        <v>241</v>
      </c>
      <c r="E915" s="44" t="s">
        <v>192</v>
      </c>
      <c r="F915" s="45">
        <v>3.6</v>
      </c>
      <c r="G915" s="45">
        <v>8.5</v>
      </c>
      <c r="H915" s="43">
        <f>VLOOKUP(D915,'Įkainiai '!$A$3:$B$10,2,FALSE)-G915</f>
        <v>24.770000000000003</v>
      </c>
      <c r="I915" s="43">
        <f>VLOOKUP(C915,'Įkainiai '!$E$3:$F$10,2,FALSE)-F915</f>
        <v>28.07</v>
      </c>
      <c r="J915" s="28">
        <f t="shared" si="28"/>
        <v>3.2999999999999972</v>
      </c>
      <c r="K915" s="32" t="str">
        <f t="shared" si="29"/>
        <v>Upsell</v>
      </c>
      <c r="L915" s="32" t="str">
        <f>IFERROR(VLOOKUP(E915,'2 ataskaita'!$B$1:$E$64,3,FALSE),"-")</f>
        <v>OUTLET</v>
      </c>
      <c r="M915" s="32" t="str">
        <f>IFERROR(VLOOKUP(E915,'2 ataskaita'!$B$1:$E$64,4,FALSE),"-")</f>
        <v>Vakarų</v>
      </c>
    </row>
    <row r="916" spans="1:13" x14ac:dyDescent="0.3">
      <c r="A916" s="54">
        <v>44024.595833333333</v>
      </c>
      <c r="B916">
        <v>43444716</v>
      </c>
      <c r="C916" s="28" t="s">
        <v>241</v>
      </c>
      <c r="D916" s="28" t="s">
        <v>244</v>
      </c>
      <c r="E916" s="42" t="s">
        <v>194</v>
      </c>
      <c r="F916" s="43">
        <v>11</v>
      </c>
      <c r="G916" s="43">
        <v>13.5</v>
      </c>
      <c r="H916" s="43">
        <f>VLOOKUP(D916,'Įkainiai '!$A$3:$B$10,2,FALSE)-G916</f>
        <v>17.77</v>
      </c>
      <c r="I916" s="43">
        <f>VLOOKUP(C916,'Įkainiai '!$E$3:$F$10,2,FALSE)-F916</f>
        <v>20.67</v>
      </c>
      <c r="J916" s="28">
        <f t="shared" si="28"/>
        <v>2.9000000000000021</v>
      </c>
      <c r="K916" s="28" t="str">
        <f t="shared" si="29"/>
        <v>Upsell</v>
      </c>
      <c r="L916" s="28" t="str">
        <f>IFERROR(VLOOKUP(E916,'2 ataskaita'!$B$1:$E$64,3,FALSE),"-")</f>
        <v>OUTLET</v>
      </c>
      <c r="M916" s="28" t="str">
        <f>IFERROR(VLOOKUP(E916,'2 ataskaita'!$B$1:$E$64,4,FALSE),"-")</f>
        <v>Vilnius</v>
      </c>
    </row>
    <row r="917" spans="1:13" x14ac:dyDescent="0.3">
      <c r="A917" s="55">
        <v>44042</v>
      </c>
      <c r="B917">
        <v>41048860</v>
      </c>
      <c r="C917" s="32" t="s">
        <v>244</v>
      </c>
      <c r="D917" s="32" t="s">
        <v>244</v>
      </c>
      <c r="E917" s="44" t="s">
        <v>8</v>
      </c>
      <c r="F917" s="45">
        <v>12.5</v>
      </c>
      <c r="G917" s="45">
        <v>11.5</v>
      </c>
      <c r="H917" s="43">
        <f>VLOOKUP(D917,'Įkainiai '!$A$3:$B$10,2,FALSE)-G917</f>
        <v>19.77</v>
      </c>
      <c r="I917" s="43">
        <f>VLOOKUP(C917,'Įkainiai '!$E$3:$F$10,2,FALSE)-F917</f>
        <v>15.170000000000002</v>
      </c>
      <c r="J917" s="28">
        <f t="shared" si="28"/>
        <v>-4.5999999999999979</v>
      </c>
      <c r="K917" s="32" t="str">
        <f t="shared" si="29"/>
        <v>Rerate</v>
      </c>
      <c r="L917" s="32" t="str">
        <f>IFERROR(VLOOKUP(E917,'2 ataskaita'!$B$1:$E$64,3,FALSE),"-")</f>
        <v>TELEMARKETING</v>
      </c>
      <c r="M917" s="32">
        <f>IFERROR(VLOOKUP(E917,'2 ataskaita'!$B$1:$E$64,4,FALSE),"-")</f>
        <v>0</v>
      </c>
    </row>
    <row r="918" spans="1:13" x14ac:dyDescent="0.3">
      <c r="A918" s="54">
        <v>44042</v>
      </c>
      <c r="B918">
        <v>12857263</v>
      </c>
      <c r="C918" s="28" t="s">
        <v>243</v>
      </c>
      <c r="D918" s="28" t="s">
        <v>243</v>
      </c>
      <c r="E918" s="42" t="s">
        <v>22</v>
      </c>
      <c r="F918" s="43">
        <v>8.5</v>
      </c>
      <c r="G918" s="43">
        <v>1.65</v>
      </c>
      <c r="H918" s="43">
        <f>VLOOKUP(D918,'Įkainiai '!$A$3:$B$10,2,FALSE)-G918</f>
        <v>16.62</v>
      </c>
      <c r="I918" s="43">
        <f>VLOOKUP(C918,'Įkainiai '!$E$3:$F$10,2,FALSE)-F918</f>
        <v>7.17</v>
      </c>
      <c r="J918" s="28">
        <f t="shared" si="28"/>
        <v>-9.4500000000000011</v>
      </c>
      <c r="K918" s="28" t="str">
        <f t="shared" si="29"/>
        <v>Rerate</v>
      </c>
      <c r="L918" s="28" t="str">
        <f>IFERROR(VLOOKUP(E918,'2 ataskaita'!$B$1:$E$64,3,FALSE),"-")</f>
        <v>CUSTOMER CARE</v>
      </c>
      <c r="M918" s="28">
        <f>IFERROR(VLOOKUP(E918,'2 ataskaita'!$B$1:$E$64,4,FALSE),"-")</f>
        <v>0</v>
      </c>
    </row>
    <row r="919" spans="1:13" x14ac:dyDescent="0.3">
      <c r="A919" s="55">
        <v>44036.470833333333</v>
      </c>
      <c r="B919">
        <v>43822896</v>
      </c>
      <c r="C919" s="32" t="s">
        <v>243</v>
      </c>
      <c r="D919" s="32" t="s">
        <v>245</v>
      </c>
      <c r="E919" s="44" t="s">
        <v>211</v>
      </c>
      <c r="F919" s="45">
        <v>7.5</v>
      </c>
      <c r="G919" s="45">
        <v>3.6</v>
      </c>
      <c r="H919" s="43">
        <f>VLOOKUP(D919,'Įkainiai '!$A$3:$B$10,2,FALSE)-G919</f>
        <v>10.67</v>
      </c>
      <c r="I919" s="43">
        <f>VLOOKUP(C919,'Įkainiai '!$E$3:$F$10,2,FALSE)-F919</f>
        <v>8.17</v>
      </c>
      <c r="J919" s="28">
        <f t="shared" si="28"/>
        <v>-2.5</v>
      </c>
      <c r="K919" s="32" t="str">
        <f t="shared" si="29"/>
        <v>Rerate</v>
      </c>
      <c r="L919" s="32" t="str">
        <f>IFERROR(VLOOKUP(E919,'2 ataskaita'!$B$1:$E$64,3,FALSE),"-")</f>
        <v>OUTLET</v>
      </c>
      <c r="M919" s="32" t="str">
        <f>IFERROR(VLOOKUP(E919,'2 ataskaita'!$B$1:$E$64,4,FALSE),"-")</f>
        <v>Kaunas</v>
      </c>
    </row>
    <row r="920" spans="1:13" x14ac:dyDescent="0.3">
      <c r="A920" s="54">
        <v>44036.845833333333</v>
      </c>
      <c r="B920">
        <v>25897035</v>
      </c>
      <c r="C920" s="28" t="s">
        <v>241</v>
      </c>
      <c r="D920" s="28" t="s">
        <v>244</v>
      </c>
      <c r="E920" s="42" t="s">
        <v>22</v>
      </c>
      <c r="F920" s="43">
        <v>23.5</v>
      </c>
      <c r="G920" s="43" t="s">
        <v>5</v>
      </c>
      <c r="H920" s="43">
        <f>VLOOKUP(D920,'Įkainiai '!$A$3:$B$10,2,FALSE)-G920</f>
        <v>19.27</v>
      </c>
      <c r="I920" s="43">
        <f>VLOOKUP(C920,'Įkainiai '!$E$3:$F$10,2,FALSE)-F920</f>
        <v>8.1700000000000017</v>
      </c>
      <c r="J920" s="28">
        <f t="shared" si="28"/>
        <v>-11.099999999999998</v>
      </c>
      <c r="K920" s="28" t="str">
        <f t="shared" si="29"/>
        <v>Rerate</v>
      </c>
      <c r="L920" s="28" t="str">
        <f>IFERROR(VLOOKUP(E920,'2 ataskaita'!$B$1:$E$64,3,FALSE),"-")</f>
        <v>CUSTOMER CARE</v>
      </c>
      <c r="M920" s="28">
        <f>IFERROR(VLOOKUP(E920,'2 ataskaita'!$B$1:$E$64,4,FALSE),"-")</f>
        <v>0</v>
      </c>
    </row>
    <row r="921" spans="1:13" x14ac:dyDescent="0.3">
      <c r="A921" s="55">
        <v>44042</v>
      </c>
      <c r="B921">
        <v>37396401</v>
      </c>
      <c r="C921" s="32" t="s">
        <v>241</v>
      </c>
      <c r="D921" s="32" t="s">
        <v>241</v>
      </c>
      <c r="E921" s="44" t="s">
        <v>6</v>
      </c>
      <c r="F921" s="45">
        <v>9.5</v>
      </c>
      <c r="G921" s="45" t="s">
        <v>7</v>
      </c>
      <c r="H921" s="43">
        <f>VLOOKUP(D921,'Įkainiai '!$A$3:$B$10,2,FALSE)-G921</f>
        <v>20.270000000000003</v>
      </c>
      <c r="I921" s="43">
        <f>VLOOKUP(C921,'Įkainiai '!$E$3:$F$10,2,FALSE)-F921</f>
        <v>22.17</v>
      </c>
      <c r="J921" s="28">
        <f t="shared" si="28"/>
        <v>1.8999999999999986</v>
      </c>
      <c r="K921" s="32" t="str">
        <f t="shared" si="29"/>
        <v>Upsell</v>
      </c>
      <c r="L921" s="32" t="str">
        <f>IFERROR(VLOOKUP(E921,'2 ataskaita'!$B$1:$E$64,3,FALSE),"-")</f>
        <v>TELEMARKETING</v>
      </c>
      <c r="M921" s="32">
        <f>IFERROR(VLOOKUP(E921,'2 ataskaita'!$B$1:$E$64,4,FALSE),"-")</f>
        <v>0</v>
      </c>
    </row>
    <row r="922" spans="1:13" x14ac:dyDescent="0.3">
      <c r="A922" s="54">
        <v>44032.474305555559</v>
      </c>
      <c r="B922">
        <v>19631463</v>
      </c>
      <c r="C922" s="28" t="s">
        <v>241</v>
      </c>
      <c r="D922" s="28" t="s">
        <v>244</v>
      </c>
      <c r="E922" s="42" t="s">
        <v>230</v>
      </c>
      <c r="F922" s="43">
        <v>12</v>
      </c>
      <c r="G922" s="43" t="s">
        <v>7</v>
      </c>
      <c r="H922" s="43">
        <f>VLOOKUP(D922,'Įkainiai '!$A$3:$B$10,2,FALSE)-G922</f>
        <v>18.27</v>
      </c>
      <c r="I922" s="43">
        <f>VLOOKUP(C922,'Įkainiai '!$E$3:$F$10,2,FALSE)-F922</f>
        <v>19.670000000000002</v>
      </c>
      <c r="J922" s="28">
        <f t="shared" si="28"/>
        <v>1.4000000000000021</v>
      </c>
      <c r="K922" s="28" t="str">
        <f t="shared" si="29"/>
        <v>Upsell</v>
      </c>
      <c r="L922" s="28" t="str">
        <f>IFERROR(VLOOKUP(E922,'2 ataskaita'!$B$1:$E$64,3,FALSE),"-")</f>
        <v>OUTLET</v>
      </c>
      <c r="M922" s="28" t="str">
        <f>IFERROR(VLOOKUP(E922,'2 ataskaita'!$B$1:$E$64,4,FALSE),"-")</f>
        <v>Pietų</v>
      </c>
    </row>
    <row r="923" spans="1:13" x14ac:dyDescent="0.3">
      <c r="A923" s="55">
        <v>44042</v>
      </c>
      <c r="B923">
        <v>41602178</v>
      </c>
      <c r="C923" s="32" t="s">
        <v>240</v>
      </c>
      <c r="D923" s="32" t="s">
        <v>240</v>
      </c>
      <c r="E923" s="44" t="s">
        <v>6</v>
      </c>
      <c r="F923" s="45">
        <v>11</v>
      </c>
      <c r="G923" s="45">
        <v>11.5</v>
      </c>
      <c r="H923" s="43">
        <f>VLOOKUP(D923,'Įkainiai '!$A$3:$B$10,2,FALSE)-G923</f>
        <v>13.77</v>
      </c>
      <c r="I923" s="43">
        <f>VLOOKUP(C923,'Įkainiai '!$E$3:$F$10,2,FALSE)-F923</f>
        <v>12.670000000000002</v>
      </c>
      <c r="J923" s="28">
        <f t="shared" si="28"/>
        <v>-1.0999999999999979</v>
      </c>
      <c r="K923" s="32" t="str">
        <f t="shared" si="29"/>
        <v>Rerate</v>
      </c>
      <c r="L923" s="32" t="str">
        <f>IFERROR(VLOOKUP(E923,'2 ataskaita'!$B$1:$E$64,3,FALSE),"-")</f>
        <v>TELEMARKETING</v>
      </c>
      <c r="M923" s="32">
        <f>IFERROR(VLOOKUP(E923,'2 ataskaita'!$B$1:$E$64,4,FALSE),"-")</f>
        <v>0</v>
      </c>
    </row>
    <row r="924" spans="1:13" x14ac:dyDescent="0.3">
      <c r="A924" s="54">
        <v>44036.50277777778</v>
      </c>
      <c r="B924">
        <v>45493354</v>
      </c>
      <c r="C924" s="28" t="s">
        <v>244</v>
      </c>
      <c r="D924" s="28" t="s">
        <v>240</v>
      </c>
      <c r="E924" s="42" t="s">
        <v>200</v>
      </c>
      <c r="F924" s="43">
        <v>12.5</v>
      </c>
      <c r="G924" s="43" t="s">
        <v>9</v>
      </c>
      <c r="H924" s="43">
        <f>VLOOKUP(D924,'Įkainiai '!$A$3:$B$10,2,FALSE)-G924</f>
        <v>14.27</v>
      </c>
      <c r="I924" s="43">
        <f>VLOOKUP(C924,'Įkainiai '!$E$3:$F$10,2,FALSE)-F924</f>
        <v>15.170000000000002</v>
      </c>
      <c r="J924" s="28">
        <f t="shared" si="28"/>
        <v>0.90000000000000213</v>
      </c>
      <c r="K924" s="28" t="str">
        <f t="shared" si="29"/>
        <v>Upsell</v>
      </c>
      <c r="L924" s="28" t="str">
        <f>IFERROR(VLOOKUP(E924,'2 ataskaita'!$B$1:$E$64,3,FALSE),"-")</f>
        <v>OUTLET</v>
      </c>
      <c r="M924" s="28" t="str">
        <f>IFERROR(VLOOKUP(E924,'2 ataskaita'!$B$1:$E$64,4,FALSE),"-")</f>
        <v>Šiaurės</v>
      </c>
    </row>
    <row r="925" spans="1:13" x14ac:dyDescent="0.3">
      <c r="A925" s="55">
        <v>44030.557638888888</v>
      </c>
      <c r="B925">
        <v>33769260</v>
      </c>
      <c r="C925" s="32" t="s">
        <v>241</v>
      </c>
      <c r="D925" s="32" t="s">
        <v>242</v>
      </c>
      <c r="E925" s="44" t="s">
        <v>35</v>
      </c>
      <c r="F925" s="45">
        <v>23.5</v>
      </c>
      <c r="G925" s="45">
        <v>14.5</v>
      </c>
      <c r="H925" s="43">
        <f>VLOOKUP(D925,'Įkainiai '!$A$3:$B$10,2,FALSE)-G925</f>
        <v>6.77</v>
      </c>
      <c r="I925" s="43">
        <f>VLOOKUP(C925,'Įkainiai '!$E$3:$F$10,2,FALSE)-F925</f>
        <v>8.1700000000000017</v>
      </c>
      <c r="J925" s="28">
        <f t="shared" si="28"/>
        <v>1.4000000000000021</v>
      </c>
      <c r="K925" s="32" t="str">
        <f t="shared" si="29"/>
        <v>Upsell</v>
      </c>
      <c r="L925" s="32" t="str">
        <f>IFERROR(VLOOKUP(E925,'2 ataskaita'!$B$1:$E$64,3,FALSE),"-")</f>
        <v>CUSTOMER CARE</v>
      </c>
      <c r="M925" s="32">
        <f>IFERROR(VLOOKUP(E925,'2 ataskaita'!$B$1:$E$64,4,FALSE),"-")</f>
        <v>0</v>
      </c>
    </row>
    <row r="926" spans="1:13" x14ac:dyDescent="0.3">
      <c r="A926" s="54">
        <v>44042</v>
      </c>
      <c r="B926">
        <v>45688372</v>
      </c>
      <c r="C926" s="28" t="s">
        <v>242</v>
      </c>
      <c r="D926" s="28" t="s">
        <v>242</v>
      </c>
      <c r="E926" s="42" t="s">
        <v>48</v>
      </c>
      <c r="F926" s="43">
        <v>12.01</v>
      </c>
      <c r="G926" s="43">
        <v>0</v>
      </c>
      <c r="H926" s="43">
        <f>VLOOKUP(D926,'Įkainiai '!$A$3:$B$10,2,FALSE)-G926</f>
        <v>21.27</v>
      </c>
      <c r="I926" s="43">
        <f>VLOOKUP(C926,'Įkainiai '!$E$3:$F$10,2,FALSE)-F926</f>
        <v>7.6600000000000019</v>
      </c>
      <c r="J926" s="28">
        <f t="shared" si="28"/>
        <v>-13.609999999999998</v>
      </c>
      <c r="K926" s="28" t="str">
        <f t="shared" si="29"/>
        <v>Rerate</v>
      </c>
      <c r="L926" s="28" t="str">
        <f>IFERROR(VLOOKUP(E926,'2 ataskaita'!$B$1:$E$64,3,FALSE),"-")</f>
        <v>TELEMARKETING</v>
      </c>
      <c r="M926" s="28">
        <f>IFERROR(VLOOKUP(E926,'2 ataskaita'!$B$1:$E$64,4,FALSE),"-")</f>
        <v>0</v>
      </c>
    </row>
    <row r="927" spans="1:13" x14ac:dyDescent="0.3">
      <c r="A927" s="55">
        <v>44042</v>
      </c>
      <c r="B927">
        <v>42462910</v>
      </c>
      <c r="C927" s="32" t="s">
        <v>241</v>
      </c>
      <c r="D927" s="32" t="s">
        <v>241</v>
      </c>
      <c r="E927" s="44" t="s">
        <v>8</v>
      </c>
      <c r="F927" s="45">
        <v>11</v>
      </c>
      <c r="G927" s="45" t="s">
        <v>11</v>
      </c>
      <c r="H927" s="43">
        <f>VLOOKUP(D927,'Įkainiai '!$A$3:$B$10,2,FALSE)-G927</f>
        <v>18.270000000000003</v>
      </c>
      <c r="I927" s="43">
        <f>VLOOKUP(C927,'Įkainiai '!$E$3:$F$10,2,FALSE)-F927</f>
        <v>20.67</v>
      </c>
      <c r="J927" s="28">
        <f t="shared" si="28"/>
        <v>2.3999999999999986</v>
      </c>
      <c r="K927" s="32" t="str">
        <f t="shared" si="29"/>
        <v>Upsell</v>
      </c>
      <c r="L927" s="32" t="str">
        <f>IFERROR(VLOOKUP(E927,'2 ataskaita'!$B$1:$E$64,3,FALSE),"-")</f>
        <v>TELEMARKETING</v>
      </c>
      <c r="M927" s="32">
        <f>IFERROR(VLOOKUP(E927,'2 ataskaita'!$B$1:$E$64,4,FALSE),"-")</f>
        <v>0</v>
      </c>
    </row>
    <row r="928" spans="1:13" x14ac:dyDescent="0.3">
      <c r="A928" s="54">
        <v>44024.677777777775</v>
      </c>
      <c r="B928">
        <v>45894658</v>
      </c>
      <c r="C928" s="28" t="s">
        <v>241</v>
      </c>
      <c r="D928" s="28" t="s">
        <v>244</v>
      </c>
      <c r="E928" s="42" t="s">
        <v>14</v>
      </c>
      <c r="F928" s="43">
        <v>11</v>
      </c>
      <c r="G928" s="43">
        <v>0</v>
      </c>
      <c r="H928" s="43">
        <f>VLOOKUP(D928,'Įkainiai '!$A$3:$B$10,2,FALSE)-G928</f>
        <v>31.27</v>
      </c>
      <c r="I928" s="43">
        <f>VLOOKUP(C928,'Įkainiai '!$E$3:$F$10,2,FALSE)-F928</f>
        <v>20.67</v>
      </c>
      <c r="J928" s="28">
        <f t="shared" si="28"/>
        <v>-10.599999999999998</v>
      </c>
      <c r="K928" s="28" t="str">
        <f t="shared" si="29"/>
        <v>Rerate</v>
      </c>
      <c r="L928" s="28" t="str">
        <f>IFERROR(VLOOKUP(E928,'2 ataskaita'!$B$1:$E$64,3,FALSE),"-")</f>
        <v>CUSTOMER CARE</v>
      </c>
      <c r="M928" s="28">
        <f>IFERROR(VLOOKUP(E928,'2 ataskaita'!$B$1:$E$64,4,FALSE),"-")</f>
        <v>0</v>
      </c>
    </row>
    <row r="929" spans="1:13" x14ac:dyDescent="0.3">
      <c r="A929" s="55">
        <v>44023.359722222223</v>
      </c>
      <c r="B929">
        <v>45623625</v>
      </c>
      <c r="C929" s="32" t="s">
        <v>240</v>
      </c>
      <c r="D929" s="32" t="s">
        <v>245</v>
      </c>
      <c r="E929" s="44" t="s">
        <v>35</v>
      </c>
      <c r="F929" s="45">
        <v>12</v>
      </c>
      <c r="G929" s="45">
        <v>3.6</v>
      </c>
      <c r="H929" s="43">
        <f>VLOOKUP(D929,'Įkainiai '!$A$3:$B$10,2,FALSE)-G929</f>
        <v>10.67</v>
      </c>
      <c r="I929" s="43">
        <f>VLOOKUP(C929,'Įkainiai '!$E$3:$F$10,2,FALSE)-F929</f>
        <v>11.670000000000002</v>
      </c>
      <c r="J929" s="28">
        <f t="shared" si="28"/>
        <v>1.0000000000000018</v>
      </c>
      <c r="K929" s="32" t="str">
        <f t="shared" si="29"/>
        <v>Upsell</v>
      </c>
      <c r="L929" s="32" t="str">
        <f>IFERROR(VLOOKUP(E929,'2 ataskaita'!$B$1:$E$64,3,FALSE),"-")</f>
        <v>CUSTOMER CARE</v>
      </c>
      <c r="M929" s="32">
        <f>IFERROR(VLOOKUP(E929,'2 ataskaita'!$B$1:$E$64,4,FALSE),"-")</f>
        <v>0</v>
      </c>
    </row>
    <row r="930" spans="1:13" x14ac:dyDescent="0.3">
      <c r="A930" s="54">
        <v>44013.379861111112</v>
      </c>
      <c r="B930">
        <v>45627850</v>
      </c>
      <c r="C930" s="28" t="s">
        <v>240</v>
      </c>
      <c r="D930" s="28" t="s">
        <v>243</v>
      </c>
      <c r="E930" s="42" t="s">
        <v>35</v>
      </c>
      <c r="F930" s="43">
        <v>3.6</v>
      </c>
      <c r="G930" s="43">
        <v>8.5</v>
      </c>
      <c r="H930" s="43">
        <f>VLOOKUP(D930,'Įkainiai '!$A$3:$B$10,2,FALSE)-G930</f>
        <v>9.77</v>
      </c>
      <c r="I930" s="43">
        <f>VLOOKUP(C930,'Įkainiai '!$E$3:$F$10,2,FALSE)-F930</f>
        <v>20.07</v>
      </c>
      <c r="J930" s="28">
        <f t="shared" si="28"/>
        <v>10.3</v>
      </c>
      <c r="K930" s="28" t="str">
        <f t="shared" si="29"/>
        <v>Upsell</v>
      </c>
      <c r="L930" s="28" t="str">
        <f>IFERROR(VLOOKUP(E930,'2 ataskaita'!$B$1:$E$64,3,FALSE),"-")</f>
        <v>CUSTOMER CARE</v>
      </c>
      <c r="M930" s="28">
        <f>IFERROR(VLOOKUP(E930,'2 ataskaita'!$B$1:$E$64,4,FALSE),"-")</f>
        <v>0</v>
      </c>
    </row>
    <row r="931" spans="1:13" x14ac:dyDescent="0.3">
      <c r="A931" s="55">
        <v>44041.491666666669</v>
      </c>
      <c r="B931">
        <v>38812208</v>
      </c>
      <c r="C931" s="32" t="s">
        <v>241</v>
      </c>
      <c r="D931" s="32" t="s">
        <v>244</v>
      </c>
      <c r="E931" s="44" t="s">
        <v>23</v>
      </c>
      <c r="F931" s="45">
        <v>10.5</v>
      </c>
      <c r="G931" s="45" t="s">
        <v>5</v>
      </c>
      <c r="H931" s="43">
        <f>VLOOKUP(D931,'Įkainiai '!$A$3:$B$10,2,FALSE)-G931</f>
        <v>19.27</v>
      </c>
      <c r="I931" s="43">
        <f>VLOOKUP(C931,'Įkainiai '!$E$3:$F$10,2,FALSE)-F931</f>
        <v>21.17</v>
      </c>
      <c r="J931" s="28">
        <f t="shared" si="28"/>
        <v>1.9000000000000021</v>
      </c>
      <c r="K931" s="32" t="str">
        <f t="shared" si="29"/>
        <v>Upsell</v>
      </c>
      <c r="L931" s="32" t="str">
        <f>IFERROR(VLOOKUP(E931,'2 ataskaita'!$B$1:$E$64,3,FALSE),"-")</f>
        <v>CUSTOMER CARE</v>
      </c>
      <c r="M931" s="32">
        <f>IFERROR(VLOOKUP(E931,'2 ataskaita'!$B$1:$E$64,4,FALSE),"-")</f>
        <v>0</v>
      </c>
    </row>
    <row r="932" spans="1:13" x14ac:dyDescent="0.3">
      <c r="A932" s="54">
        <v>44023.435416666667</v>
      </c>
      <c r="B932">
        <v>42135523</v>
      </c>
      <c r="C932" s="28" t="s">
        <v>240</v>
      </c>
      <c r="D932" s="28" t="s">
        <v>245</v>
      </c>
      <c r="E932" s="42" t="s">
        <v>199</v>
      </c>
      <c r="F932" s="43">
        <v>11</v>
      </c>
      <c r="G932" s="43">
        <v>3.6</v>
      </c>
      <c r="H932" s="43">
        <f>VLOOKUP(D932,'Įkainiai '!$A$3:$B$10,2,FALSE)-G932</f>
        <v>10.67</v>
      </c>
      <c r="I932" s="43">
        <f>VLOOKUP(C932,'Įkainiai '!$E$3:$F$10,2,FALSE)-F932</f>
        <v>12.670000000000002</v>
      </c>
      <c r="J932" s="28">
        <f t="shared" si="28"/>
        <v>2.0000000000000018</v>
      </c>
      <c r="K932" s="28" t="str">
        <f t="shared" si="29"/>
        <v>Upsell</v>
      </c>
      <c r="L932" s="28" t="str">
        <f>IFERROR(VLOOKUP(E932,'2 ataskaita'!$B$1:$E$64,3,FALSE),"-")</f>
        <v>OUTLET</v>
      </c>
      <c r="M932" s="28" t="str">
        <f>IFERROR(VLOOKUP(E932,'2 ataskaita'!$B$1:$E$64,4,FALSE),"-")</f>
        <v>Kaunas</v>
      </c>
    </row>
    <row r="933" spans="1:13" x14ac:dyDescent="0.3">
      <c r="A933" s="55">
        <v>44042</v>
      </c>
      <c r="B933">
        <v>19049583</v>
      </c>
      <c r="C933" s="32" t="s">
        <v>245</v>
      </c>
      <c r="D933" s="32" t="s">
        <v>245</v>
      </c>
      <c r="E933" s="44" t="s">
        <v>35</v>
      </c>
      <c r="F933" s="45">
        <v>8.5</v>
      </c>
      <c r="G933" s="45">
        <v>5.51</v>
      </c>
      <c r="H933" s="43">
        <f>VLOOKUP(D933,'Įkainiai '!$A$3:$B$10,2,FALSE)-G933</f>
        <v>8.76</v>
      </c>
      <c r="I933" s="43">
        <f>VLOOKUP(C933,'Įkainiai '!$E$3:$F$10,2,FALSE)-F933</f>
        <v>3.17</v>
      </c>
      <c r="J933" s="28">
        <f t="shared" si="28"/>
        <v>-5.59</v>
      </c>
      <c r="K933" s="32" t="str">
        <f t="shared" si="29"/>
        <v>Rerate</v>
      </c>
      <c r="L933" s="32" t="str">
        <f>IFERROR(VLOOKUP(E933,'2 ataskaita'!$B$1:$E$64,3,FALSE),"-")</f>
        <v>CUSTOMER CARE</v>
      </c>
      <c r="M933" s="32">
        <f>IFERROR(VLOOKUP(E933,'2 ataskaita'!$B$1:$E$64,4,FALSE),"-")</f>
        <v>0</v>
      </c>
    </row>
    <row r="934" spans="1:13" x14ac:dyDescent="0.3">
      <c r="A934" s="54">
        <v>44042</v>
      </c>
      <c r="B934">
        <v>26152869</v>
      </c>
      <c r="C934" s="28" t="s">
        <v>241</v>
      </c>
      <c r="D934" s="28" t="s">
        <v>241</v>
      </c>
      <c r="E934" s="42" t="s">
        <v>22</v>
      </c>
      <c r="F934" s="43">
        <v>16.510000000000002</v>
      </c>
      <c r="G934" s="43" t="s">
        <v>5</v>
      </c>
      <c r="H934" s="43">
        <f>VLOOKUP(D934,'Įkainiai '!$A$3:$B$10,2,FALSE)-G934</f>
        <v>21.270000000000003</v>
      </c>
      <c r="I934" s="43">
        <f>VLOOKUP(C934,'Įkainiai '!$E$3:$F$10,2,FALSE)-F934</f>
        <v>15.16</v>
      </c>
      <c r="J934" s="28">
        <f t="shared" si="28"/>
        <v>-6.110000000000003</v>
      </c>
      <c r="K934" s="28" t="str">
        <f t="shared" si="29"/>
        <v>Rerate</v>
      </c>
      <c r="L934" s="28" t="str">
        <f>IFERROR(VLOOKUP(E934,'2 ataskaita'!$B$1:$E$64,3,FALSE),"-")</f>
        <v>CUSTOMER CARE</v>
      </c>
      <c r="M934" s="28">
        <f>IFERROR(VLOOKUP(E934,'2 ataskaita'!$B$1:$E$64,4,FALSE),"-")</f>
        <v>0</v>
      </c>
    </row>
    <row r="935" spans="1:13" x14ac:dyDescent="0.3">
      <c r="A935" s="55">
        <v>44029.736805555556</v>
      </c>
      <c r="B935">
        <v>45916221</v>
      </c>
      <c r="C935" s="32" t="s">
        <v>242</v>
      </c>
      <c r="D935" s="32" t="s">
        <v>245</v>
      </c>
      <c r="E935" s="44" t="s">
        <v>193</v>
      </c>
      <c r="F935" s="45">
        <v>9.5</v>
      </c>
      <c r="G935" s="45">
        <v>3.6</v>
      </c>
      <c r="H935" s="43">
        <f>VLOOKUP(D935,'Įkainiai '!$A$3:$B$10,2,FALSE)-G935</f>
        <v>10.67</v>
      </c>
      <c r="I935" s="43">
        <f>VLOOKUP(C935,'Įkainiai '!$E$3:$F$10,2,FALSE)-F935</f>
        <v>10.170000000000002</v>
      </c>
      <c r="J935" s="28">
        <f t="shared" si="28"/>
        <v>-0.49999999999999822</v>
      </c>
      <c r="K935" s="32" t="str">
        <f t="shared" si="29"/>
        <v>Rerate</v>
      </c>
      <c r="L935" s="32" t="str">
        <f>IFERROR(VLOOKUP(E935,'2 ataskaita'!$B$1:$E$64,3,FALSE),"-")</f>
        <v>OUTLET</v>
      </c>
      <c r="M935" s="32" t="str">
        <f>IFERROR(VLOOKUP(E935,'2 ataskaita'!$B$1:$E$64,4,FALSE),"-")</f>
        <v>Vilnius</v>
      </c>
    </row>
    <row r="936" spans="1:13" x14ac:dyDescent="0.3">
      <c r="A936" s="54">
        <v>44043</v>
      </c>
      <c r="B936">
        <v>39851644</v>
      </c>
      <c r="C936" s="28" t="s">
        <v>243</v>
      </c>
      <c r="D936" s="28" t="s">
        <v>244</v>
      </c>
      <c r="E936" s="42" t="s">
        <v>216</v>
      </c>
      <c r="F936" s="43">
        <v>8.5</v>
      </c>
      <c r="G936" s="43" t="s">
        <v>5</v>
      </c>
      <c r="H936" s="43">
        <f>VLOOKUP(D936,'Įkainiai '!$A$3:$B$10,2,FALSE)-G936</f>
        <v>19.27</v>
      </c>
      <c r="I936" s="43">
        <f>VLOOKUP(C936,'Įkainiai '!$E$3:$F$10,2,FALSE)-F936</f>
        <v>7.17</v>
      </c>
      <c r="J936" s="28">
        <f t="shared" si="28"/>
        <v>-12.1</v>
      </c>
      <c r="K936" s="28" t="str">
        <f t="shared" si="29"/>
        <v>Rerate</v>
      </c>
      <c r="L936" s="28" t="str">
        <f>IFERROR(VLOOKUP(E936,'2 ataskaita'!$B$1:$E$64,3,FALSE),"-")</f>
        <v>OUTLET</v>
      </c>
      <c r="M936" s="28" t="str">
        <f>IFERROR(VLOOKUP(E936,'2 ataskaita'!$B$1:$E$64,4,FALSE),"-")</f>
        <v>Kaunas</v>
      </c>
    </row>
    <row r="937" spans="1:13" x14ac:dyDescent="0.3">
      <c r="A937" s="55">
        <v>44025.586805555555</v>
      </c>
      <c r="B937">
        <v>45739511</v>
      </c>
      <c r="C937" s="32" t="s">
        <v>240</v>
      </c>
      <c r="D937" s="32" t="s">
        <v>242</v>
      </c>
      <c r="E937" s="44" t="s">
        <v>43</v>
      </c>
      <c r="F937" s="45">
        <v>11</v>
      </c>
      <c r="G937" s="45">
        <v>3.6</v>
      </c>
      <c r="H937" s="43">
        <f>VLOOKUP(D937,'Įkainiai '!$A$3:$B$10,2,FALSE)-G937</f>
        <v>17.669999999999998</v>
      </c>
      <c r="I937" s="43">
        <f>VLOOKUP(C937,'Įkainiai '!$E$3:$F$10,2,FALSE)-F937</f>
        <v>12.670000000000002</v>
      </c>
      <c r="J937" s="28">
        <f t="shared" si="28"/>
        <v>-4.9999999999999964</v>
      </c>
      <c r="K937" s="32" t="str">
        <f t="shared" si="29"/>
        <v>Rerate</v>
      </c>
      <c r="L937" s="32" t="str">
        <f>IFERROR(VLOOKUP(E937,'2 ataskaita'!$B$1:$E$64,3,FALSE),"-")</f>
        <v>CUSTOMER CARE</v>
      </c>
      <c r="M937" s="32">
        <f>IFERROR(VLOOKUP(E937,'2 ataskaita'!$B$1:$E$64,4,FALSE),"-")</f>
        <v>0</v>
      </c>
    </row>
    <row r="938" spans="1:13" x14ac:dyDescent="0.3">
      <c r="A938" s="54">
        <v>44037</v>
      </c>
      <c r="B938">
        <v>45935868</v>
      </c>
      <c r="C938" s="28" t="s">
        <v>243</v>
      </c>
      <c r="D938" s="28" t="s">
        <v>243</v>
      </c>
      <c r="E938" s="42" t="s">
        <v>207</v>
      </c>
      <c r="F938" s="43">
        <v>8.51</v>
      </c>
      <c r="G938" s="43">
        <v>3.6</v>
      </c>
      <c r="H938" s="43">
        <f>VLOOKUP(D938,'Įkainiai '!$A$3:$B$10,2,FALSE)-G938</f>
        <v>14.67</v>
      </c>
      <c r="I938" s="43">
        <f>VLOOKUP(C938,'Įkainiai '!$E$3:$F$10,2,FALSE)-F938</f>
        <v>7.16</v>
      </c>
      <c r="J938" s="28">
        <f t="shared" si="28"/>
        <v>-7.51</v>
      </c>
      <c r="K938" s="28" t="str">
        <f t="shared" si="29"/>
        <v>Rerate</v>
      </c>
      <c r="L938" s="28" t="str">
        <f>IFERROR(VLOOKUP(E938,'2 ataskaita'!$B$1:$E$64,3,FALSE),"-")</f>
        <v>OUTLET</v>
      </c>
      <c r="M938" s="28" t="str">
        <f>IFERROR(VLOOKUP(E938,'2 ataskaita'!$B$1:$E$64,4,FALSE),"-")</f>
        <v>Vilnius</v>
      </c>
    </row>
    <row r="939" spans="1:13" x14ac:dyDescent="0.3">
      <c r="A939" s="55">
        <v>44013.474999999999</v>
      </c>
      <c r="B939">
        <v>11744293</v>
      </c>
      <c r="C939" s="32" t="s">
        <v>240</v>
      </c>
      <c r="D939" s="32" t="s">
        <v>243</v>
      </c>
      <c r="E939" s="44" t="s">
        <v>200</v>
      </c>
      <c r="F939" s="45">
        <v>9.5</v>
      </c>
      <c r="G939" s="45">
        <v>7.5</v>
      </c>
      <c r="H939" s="43">
        <f>VLOOKUP(D939,'Įkainiai '!$A$3:$B$10,2,FALSE)-G939</f>
        <v>10.77</v>
      </c>
      <c r="I939" s="43">
        <f>VLOOKUP(C939,'Įkainiai '!$E$3:$F$10,2,FALSE)-F939</f>
        <v>14.170000000000002</v>
      </c>
      <c r="J939" s="28">
        <f t="shared" si="28"/>
        <v>3.4000000000000021</v>
      </c>
      <c r="K939" s="32" t="str">
        <f t="shared" si="29"/>
        <v>Upsell</v>
      </c>
      <c r="L939" s="32" t="str">
        <f>IFERROR(VLOOKUP(E939,'2 ataskaita'!$B$1:$E$64,3,FALSE),"-")</f>
        <v>OUTLET</v>
      </c>
      <c r="M939" s="32" t="str">
        <f>IFERROR(VLOOKUP(E939,'2 ataskaita'!$B$1:$E$64,4,FALSE),"-")</f>
        <v>Šiaurės</v>
      </c>
    </row>
    <row r="940" spans="1:13" x14ac:dyDescent="0.3">
      <c r="A940" s="54">
        <v>44021.673611111109</v>
      </c>
      <c r="B940">
        <v>45749838</v>
      </c>
      <c r="C940" s="28" t="s">
        <v>243</v>
      </c>
      <c r="D940" s="28" t="s">
        <v>245</v>
      </c>
      <c r="E940" s="42" t="s">
        <v>14</v>
      </c>
      <c r="F940" s="43">
        <v>8.5</v>
      </c>
      <c r="G940" s="43" t="s">
        <v>18</v>
      </c>
      <c r="H940" s="43">
        <f>VLOOKUP(D940,'Įkainiai '!$A$3:$B$10,2,FALSE)-G940</f>
        <v>8.27</v>
      </c>
      <c r="I940" s="43">
        <f>VLOOKUP(C940,'Įkainiai '!$E$3:$F$10,2,FALSE)-F940</f>
        <v>7.17</v>
      </c>
      <c r="J940" s="28">
        <f t="shared" si="28"/>
        <v>-1.0999999999999996</v>
      </c>
      <c r="K940" s="28" t="str">
        <f t="shared" si="29"/>
        <v>Rerate</v>
      </c>
      <c r="L940" s="28" t="str">
        <f>IFERROR(VLOOKUP(E940,'2 ataskaita'!$B$1:$E$64,3,FALSE),"-")</f>
        <v>CUSTOMER CARE</v>
      </c>
      <c r="M940" s="28">
        <f>IFERROR(VLOOKUP(E940,'2 ataskaita'!$B$1:$E$64,4,FALSE),"-")</f>
        <v>0</v>
      </c>
    </row>
    <row r="941" spans="1:13" x14ac:dyDescent="0.3">
      <c r="A941" s="55">
        <v>44043</v>
      </c>
      <c r="B941">
        <v>45905155</v>
      </c>
      <c r="C941" s="32" t="s">
        <v>240</v>
      </c>
      <c r="D941" s="32" t="s">
        <v>243</v>
      </c>
      <c r="E941" s="44" t="s">
        <v>23</v>
      </c>
      <c r="F941" s="45">
        <v>11</v>
      </c>
      <c r="G941" s="45">
        <v>3.6</v>
      </c>
      <c r="H941" s="43">
        <f>VLOOKUP(D941,'Įkainiai '!$A$3:$B$10,2,FALSE)-G941</f>
        <v>14.67</v>
      </c>
      <c r="I941" s="43">
        <f>VLOOKUP(C941,'Įkainiai '!$E$3:$F$10,2,FALSE)-F941</f>
        <v>12.670000000000002</v>
      </c>
      <c r="J941" s="28">
        <f t="shared" si="28"/>
        <v>-1.9999999999999982</v>
      </c>
      <c r="K941" s="32" t="str">
        <f t="shared" si="29"/>
        <v>Rerate</v>
      </c>
      <c r="L941" s="32" t="str">
        <f>IFERROR(VLOOKUP(E941,'2 ataskaita'!$B$1:$E$64,3,FALSE),"-")</f>
        <v>CUSTOMER CARE</v>
      </c>
      <c r="M941" s="32">
        <f>IFERROR(VLOOKUP(E941,'2 ataskaita'!$B$1:$E$64,4,FALSE),"-")</f>
        <v>0</v>
      </c>
    </row>
    <row r="942" spans="1:13" x14ac:dyDescent="0.3">
      <c r="A942" s="54">
        <v>44042</v>
      </c>
      <c r="B942">
        <v>36707889</v>
      </c>
      <c r="C942" s="28" t="s">
        <v>241</v>
      </c>
      <c r="D942" s="28" t="s">
        <v>241</v>
      </c>
      <c r="E942" s="42" t="s">
        <v>193</v>
      </c>
      <c r="F942" s="43">
        <v>11</v>
      </c>
      <c r="G942" s="43" t="s">
        <v>11</v>
      </c>
      <c r="H942" s="43">
        <f>VLOOKUP(D942,'Įkainiai '!$A$3:$B$10,2,FALSE)-G942</f>
        <v>18.270000000000003</v>
      </c>
      <c r="I942" s="43">
        <f>VLOOKUP(C942,'Įkainiai '!$E$3:$F$10,2,FALSE)-F942</f>
        <v>20.67</v>
      </c>
      <c r="J942" s="28">
        <f t="shared" si="28"/>
        <v>2.3999999999999986</v>
      </c>
      <c r="K942" s="28" t="str">
        <f t="shared" si="29"/>
        <v>Upsell</v>
      </c>
      <c r="L942" s="28" t="str">
        <f>IFERROR(VLOOKUP(E942,'2 ataskaita'!$B$1:$E$64,3,FALSE),"-")</f>
        <v>OUTLET</v>
      </c>
      <c r="M942" s="28" t="str">
        <f>IFERROR(VLOOKUP(E942,'2 ataskaita'!$B$1:$E$64,4,FALSE),"-")</f>
        <v>Vilnius</v>
      </c>
    </row>
    <row r="943" spans="1:13" x14ac:dyDescent="0.3">
      <c r="A943" s="55">
        <v>44041</v>
      </c>
      <c r="B943">
        <v>40866397</v>
      </c>
      <c r="C943" s="32" t="s">
        <v>241</v>
      </c>
      <c r="D943" s="32" t="s">
        <v>241</v>
      </c>
      <c r="E943" s="44" t="s">
        <v>196</v>
      </c>
      <c r="F943" s="45">
        <v>16.510000000000002</v>
      </c>
      <c r="G943" s="45">
        <v>10.5</v>
      </c>
      <c r="H943" s="43">
        <f>VLOOKUP(D943,'Įkainiai '!$A$3:$B$10,2,FALSE)-G943</f>
        <v>22.770000000000003</v>
      </c>
      <c r="I943" s="43">
        <f>VLOOKUP(C943,'Įkainiai '!$E$3:$F$10,2,FALSE)-F943</f>
        <v>15.16</v>
      </c>
      <c r="J943" s="28">
        <f t="shared" si="28"/>
        <v>-7.610000000000003</v>
      </c>
      <c r="K943" s="32" t="str">
        <f t="shared" si="29"/>
        <v>Rerate</v>
      </c>
      <c r="L943" s="32" t="str">
        <f>IFERROR(VLOOKUP(E943,'2 ataskaita'!$B$1:$E$64,3,FALSE),"-")</f>
        <v>OUTLET</v>
      </c>
      <c r="M943" s="32" t="str">
        <f>IFERROR(VLOOKUP(E943,'2 ataskaita'!$B$1:$E$64,4,FALSE),"-")</f>
        <v>Kaunas</v>
      </c>
    </row>
    <row r="944" spans="1:13" x14ac:dyDescent="0.3">
      <c r="A944" s="54">
        <v>44021.661805555559</v>
      </c>
      <c r="B944">
        <v>45816375</v>
      </c>
      <c r="C944" s="28" t="s">
        <v>244</v>
      </c>
      <c r="D944" s="28" t="s">
        <v>242</v>
      </c>
      <c r="E944" s="42" t="s">
        <v>35</v>
      </c>
      <c r="F944" s="43">
        <v>12.5</v>
      </c>
      <c r="G944" s="43">
        <v>0</v>
      </c>
      <c r="H944" s="43">
        <f>VLOOKUP(D944,'Įkainiai '!$A$3:$B$10,2,FALSE)-G944</f>
        <v>21.27</v>
      </c>
      <c r="I944" s="43">
        <f>VLOOKUP(C944,'Įkainiai '!$E$3:$F$10,2,FALSE)-F944</f>
        <v>15.170000000000002</v>
      </c>
      <c r="J944" s="28">
        <f t="shared" si="28"/>
        <v>-6.0999999999999979</v>
      </c>
      <c r="K944" s="28" t="str">
        <f t="shared" si="29"/>
        <v>Rerate</v>
      </c>
      <c r="L944" s="28" t="str">
        <f>IFERROR(VLOOKUP(E944,'2 ataskaita'!$B$1:$E$64,3,FALSE),"-")</f>
        <v>CUSTOMER CARE</v>
      </c>
      <c r="M944" s="28">
        <f>IFERROR(VLOOKUP(E944,'2 ataskaita'!$B$1:$E$64,4,FALSE),"-")</f>
        <v>0</v>
      </c>
    </row>
    <row r="945" spans="1:13" x14ac:dyDescent="0.3">
      <c r="A945" s="55">
        <v>44036.688194444447</v>
      </c>
      <c r="B945">
        <v>23821776</v>
      </c>
      <c r="C945" s="32" t="s">
        <v>244</v>
      </c>
      <c r="D945" s="32" t="s">
        <v>240</v>
      </c>
      <c r="E945" s="44" t="s">
        <v>22</v>
      </c>
      <c r="F945" s="45">
        <v>12.5</v>
      </c>
      <c r="G945" s="45">
        <v>11.5</v>
      </c>
      <c r="H945" s="43">
        <f>VLOOKUP(D945,'Įkainiai '!$A$3:$B$10,2,FALSE)-G945</f>
        <v>13.77</v>
      </c>
      <c r="I945" s="43">
        <f>VLOOKUP(C945,'Įkainiai '!$E$3:$F$10,2,FALSE)-F945</f>
        <v>15.170000000000002</v>
      </c>
      <c r="J945" s="28">
        <f t="shared" si="28"/>
        <v>1.4000000000000021</v>
      </c>
      <c r="K945" s="32" t="str">
        <f t="shared" si="29"/>
        <v>Upsell</v>
      </c>
      <c r="L945" s="32" t="str">
        <f>IFERROR(VLOOKUP(E945,'2 ataskaita'!$B$1:$E$64,3,FALSE),"-")</f>
        <v>CUSTOMER CARE</v>
      </c>
      <c r="M945" s="32">
        <f>IFERROR(VLOOKUP(E945,'2 ataskaita'!$B$1:$E$64,4,FALSE),"-")</f>
        <v>0</v>
      </c>
    </row>
    <row r="946" spans="1:13" x14ac:dyDescent="0.3">
      <c r="A946" s="54">
        <v>44042</v>
      </c>
      <c r="B946">
        <v>39399560</v>
      </c>
      <c r="C946" s="28" t="s">
        <v>241</v>
      </c>
      <c r="D946" s="28" t="s">
        <v>241</v>
      </c>
      <c r="E946" s="42" t="s">
        <v>6</v>
      </c>
      <c r="F946" s="43">
        <v>6</v>
      </c>
      <c r="G946" s="43" t="s">
        <v>57</v>
      </c>
      <c r="H946" s="43">
        <f>VLOOKUP(D946,'Įkainiai '!$A$3:$B$10,2,FALSE)-G946</f>
        <v>23.270000000000003</v>
      </c>
      <c r="I946" s="43">
        <f>VLOOKUP(C946,'Įkainiai '!$E$3:$F$10,2,FALSE)-F946</f>
        <v>25.67</v>
      </c>
      <c r="J946" s="28">
        <f t="shared" si="28"/>
        <v>2.3999999999999986</v>
      </c>
      <c r="K946" s="28" t="str">
        <f t="shared" si="29"/>
        <v>Upsell</v>
      </c>
      <c r="L946" s="28" t="str">
        <f>IFERROR(VLOOKUP(E946,'2 ataskaita'!$B$1:$E$64,3,FALSE),"-")</f>
        <v>TELEMARKETING</v>
      </c>
      <c r="M946" s="28">
        <f>IFERROR(VLOOKUP(E946,'2 ataskaita'!$B$1:$E$64,4,FALSE),"-")</f>
        <v>0</v>
      </c>
    </row>
    <row r="947" spans="1:13" x14ac:dyDescent="0.3">
      <c r="A947" s="55">
        <v>44021.851388888892</v>
      </c>
      <c r="B947">
        <v>43757564</v>
      </c>
      <c r="C947" s="32" t="s">
        <v>244</v>
      </c>
      <c r="D947" s="32" t="s">
        <v>240</v>
      </c>
      <c r="E947" s="44" t="s">
        <v>200</v>
      </c>
      <c r="F947" s="45">
        <v>12.5</v>
      </c>
      <c r="G947" s="45">
        <v>11.5</v>
      </c>
      <c r="H947" s="43">
        <f>VLOOKUP(D947,'Įkainiai '!$A$3:$B$10,2,FALSE)-G947</f>
        <v>13.77</v>
      </c>
      <c r="I947" s="43">
        <f>VLOOKUP(C947,'Įkainiai '!$E$3:$F$10,2,FALSE)-F947</f>
        <v>15.170000000000002</v>
      </c>
      <c r="J947" s="28">
        <f t="shared" si="28"/>
        <v>1.4000000000000021</v>
      </c>
      <c r="K947" s="32" t="str">
        <f t="shared" si="29"/>
        <v>Upsell</v>
      </c>
      <c r="L947" s="32" t="str">
        <f>IFERROR(VLOOKUP(E947,'2 ataskaita'!$B$1:$E$64,3,FALSE),"-")</f>
        <v>OUTLET</v>
      </c>
      <c r="M947" s="32" t="str">
        <f>IFERROR(VLOOKUP(E947,'2 ataskaita'!$B$1:$E$64,4,FALSE),"-")</f>
        <v>Šiaurės</v>
      </c>
    </row>
    <row r="948" spans="1:13" x14ac:dyDescent="0.3">
      <c r="A948" s="54">
        <v>44023.781944444447</v>
      </c>
      <c r="B948">
        <v>45076713</v>
      </c>
      <c r="C948" s="28" t="s">
        <v>244</v>
      </c>
      <c r="D948" s="28" t="s">
        <v>240</v>
      </c>
      <c r="E948" s="42" t="s">
        <v>22</v>
      </c>
      <c r="F948" s="43">
        <v>13.5</v>
      </c>
      <c r="G948" s="43">
        <v>11.5</v>
      </c>
      <c r="H948" s="43">
        <f>VLOOKUP(D948,'Įkainiai '!$A$3:$B$10,2,FALSE)-G948</f>
        <v>13.77</v>
      </c>
      <c r="I948" s="43">
        <f>VLOOKUP(C948,'Įkainiai '!$E$3:$F$10,2,FALSE)-F948</f>
        <v>14.170000000000002</v>
      </c>
      <c r="J948" s="28">
        <f t="shared" si="28"/>
        <v>0.40000000000000213</v>
      </c>
      <c r="K948" s="28" t="str">
        <f t="shared" si="29"/>
        <v>Upsell</v>
      </c>
      <c r="L948" s="28" t="str">
        <f>IFERROR(VLOOKUP(E948,'2 ataskaita'!$B$1:$E$64,3,FALSE),"-")</f>
        <v>CUSTOMER CARE</v>
      </c>
      <c r="M948" s="28">
        <f>IFERROR(VLOOKUP(E948,'2 ataskaita'!$B$1:$E$64,4,FALSE),"-")</f>
        <v>0</v>
      </c>
    </row>
    <row r="949" spans="1:13" x14ac:dyDescent="0.3">
      <c r="A949" s="55">
        <v>44042</v>
      </c>
      <c r="B949">
        <v>35048848</v>
      </c>
      <c r="C949" s="32" t="s">
        <v>241</v>
      </c>
      <c r="D949" s="32" t="s">
        <v>241</v>
      </c>
      <c r="E949" s="44" t="s">
        <v>8</v>
      </c>
      <c r="F949" s="45">
        <v>11</v>
      </c>
      <c r="G949" s="45" t="s">
        <v>11</v>
      </c>
      <c r="H949" s="43">
        <f>VLOOKUP(D949,'Įkainiai '!$A$3:$B$10,2,FALSE)-G949</f>
        <v>18.270000000000003</v>
      </c>
      <c r="I949" s="43">
        <f>VLOOKUP(C949,'Įkainiai '!$E$3:$F$10,2,FALSE)-F949</f>
        <v>20.67</v>
      </c>
      <c r="J949" s="28">
        <f t="shared" si="28"/>
        <v>2.3999999999999986</v>
      </c>
      <c r="K949" s="32" t="str">
        <f t="shared" si="29"/>
        <v>Upsell</v>
      </c>
      <c r="L949" s="32" t="str">
        <f>IFERROR(VLOOKUP(E949,'2 ataskaita'!$B$1:$E$64,3,FALSE),"-")</f>
        <v>TELEMARKETING</v>
      </c>
      <c r="M949" s="32">
        <f>IFERROR(VLOOKUP(E949,'2 ataskaita'!$B$1:$E$64,4,FALSE),"-")</f>
        <v>0</v>
      </c>
    </row>
    <row r="950" spans="1:13" x14ac:dyDescent="0.3">
      <c r="A950" s="54">
        <v>44032.843055555553</v>
      </c>
      <c r="B950">
        <v>18553618</v>
      </c>
      <c r="C950" s="28" t="s">
        <v>240</v>
      </c>
      <c r="D950" s="28" t="s">
        <v>245</v>
      </c>
      <c r="E950" s="42" t="s">
        <v>200</v>
      </c>
      <c r="F950" s="43">
        <v>10</v>
      </c>
      <c r="G950" s="43">
        <v>3.6</v>
      </c>
      <c r="H950" s="43">
        <f>VLOOKUP(D950,'Įkainiai '!$A$3:$B$10,2,FALSE)-G950</f>
        <v>10.67</v>
      </c>
      <c r="I950" s="43">
        <f>VLOOKUP(C950,'Įkainiai '!$E$3:$F$10,2,FALSE)-F950</f>
        <v>13.670000000000002</v>
      </c>
      <c r="J950" s="28">
        <f t="shared" si="28"/>
        <v>3.0000000000000018</v>
      </c>
      <c r="K950" s="28" t="str">
        <f t="shared" si="29"/>
        <v>Upsell</v>
      </c>
      <c r="L950" s="28" t="str">
        <f>IFERROR(VLOOKUP(E950,'2 ataskaita'!$B$1:$E$64,3,FALSE),"-")</f>
        <v>OUTLET</v>
      </c>
      <c r="M950" s="28" t="str">
        <f>IFERROR(VLOOKUP(E950,'2 ataskaita'!$B$1:$E$64,4,FALSE),"-")</f>
        <v>Šiaurės</v>
      </c>
    </row>
    <row r="951" spans="1:13" x14ac:dyDescent="0.3">
      <c r="A951" s="55">
        <v>44042</v>
      </c>
      <c r="B951">
        <v>16796059</v>
      </c>
      <c r="C951" s="32" t="s">
        <v>241</v>
      </c>
      <c r="D951" s="32" t="s">
        <v>241</v>
      </c>
      <c r="E951" s="44" t="s">
        <v>43</v>
      </c>
      <c r="F951" s="45">
        <v>11</v>
      </c>
      <c r="G951" s="45" t="s">
        <v>41</v>
      </c>
      <c r="H951" s="43">
        <f>VLOOKUP(D951,'Įkainiai '!$A$3:$B$10,2,FALSE)-G951</f>
        <v>26.270000000000003</v>
      </c>
      <c r="I951" s="43">
        <f>VLOOKUP(C951,'Įkainiai '!$E$3:$F$10,2,FALSE)-F951</f>
        <v>20.67</v>
      </c>
      <c r="J951" s="28">
        <f t="shared" si="28"/>
        <v>-5.6000000000000014</v>
      </c>
      <c r="K951" s="32" t="str">
        <f t="shared" si="29"/>
        <v>Rerate</v>
      </c>
      <c r="L951" s="32" t="str">
        <f>IFERROR(VLOOKUP(E951,'2 ataskaita'!$B$1:$E$64,3,FALSE),"-")</f>
        <v>CUSTOMER CARE</v>
      </c>
      <c r="M951" s="32">
        <f>IFERROR(VLOOKUP(E951,'2 ataskaita'!$B$1:$E$64,4,FALSE),"-")</f>
        <v>0</v>
      </c>
    </row>
    <row r="952" spans="1:13" x14ac:dyDescent="0.3">
      <c r="A952" s="54">
        <v>44022.60833333333</v>
      </c>
      <c r="B952">
        <v>18279123</v>
      </c>
      <c r="C952" s="28" t="s">
        <v>241</v>
      </c>
      <c r="D952" s="28" t="s">
        <v>246</v>
      </c>
      <c r="E952" s="42" t="s">
        <v>23</v>
      </c>
      <c r="F952" s="43">
        <v>12</v>
      </c>
      <c r="G952" s="43">
        <v>11.5</v>
      </c>
      <c r="H952" s="43">
        <f>VLOOKUP(D952,'Įkainiai '!$A$3:$B$10,2,FALSE)-G952</f>
        <v>19.77</v>
      </c>
      <c r="I952" s="43">
        <f>VLOOKUP(C952,'Įkainiai '!$E$3:$F$10,2,FALSE)-F952</f>
        <v>19.670000000000002</v>
      </c>
      <c r="J952" s="28">
        <f t="shared" si="28"/>
        <v>-9.9999999999997868E-2</v>
      </c>
      <c r="K952" s="28" t="str">
        <f t="shared" si="29"/>
        <v>Rerate</v>
      </c>
      <c r="L952" s="28" t="str">
        <f>IFERROR(VLOOKUP(E952,'2 ataskaita'!$B$1:$E$64,3,FALSE),"-")</f>
        <v>CUSTOMER CARE</v>
      </c>
      <c r="M952" s="28">
        <f>IFERROR(VLOOKUP(E952,'2 ataskaita'!$B$1:$E$64,4,FALSE),"-")</f>
        <v>0</v>
      </c>
    </row>
    <row r="953" spans="1:13" x14ac:dyDescent="0.3">
      <c r="A953" s="55">
        <v>44042</v>
      </c>
      <c r="B953">
        <v>36661656</v>
      </c>
      <c r="C953" s="32" t="s">
        <v>246</v>
      </c>
      <c r="D953" s="32" t="s">
        <v>246</v>
      </c>
      <c r="E953" s="44" t="s">
        <v>195</v>
      </c>
      <c r="F953" s="45">
        <v>13</v>
      </c>
      <c r="G953" s="45">
        <v>5.15</v>
      </c>
      <c r="H953" s="43">
        <f>VLOOKUP(D953,'Įkainiai '!$A$3:$B$10,2,FALSE)-G953</f>
        <v>26.119999999999997</v>
      </c>
      <c r="I953" s="43">
        <f>VLOOKUP(C953,'Įkainiai '!$E$3:$F$10,2,FALSE)-F953</f>
        <v>16.670000000000002</v>
      </c>
      <c r="J953" s="28">
        <f t="shared" si="28"/>
        <v>-9.4499999999999957</v>
      </c>
      <c r="K953" s="32" t="str">
        <f t="shared" si="29"/>
        <v>Rerate</v>
      </c>
      <c r="L953" s="32" t="str">
        <f>IFERROR(VLOOKUP(E953,'2 ataskaita'!$B$1:$E$64,3,FALSE),"-")</f>
        <v>OUTLET</v>
      </c>
      <c r="M953" s="32" t="str">
        <f>IFERROR(VLOOKUP(E953,'2 ataskaita'!$B$1:$E$64,4,FALSE),"-")</f>
        <v>Vakarų</v>
      </c>
    </row>
    <row r="954" spans="1:13" x14ac:dyDescent="0.3">
      <c r="A954" s="54">
        <v>44021.555555555555</v>
      </c>
      <c r="B954">
        <v>45813349</v>
      </c>
      <c r="C954" s="28" t="s">
        <v>244</v>
      </c>
      <c r="D954" s="28" t="s">
        <v>240</v>
      </c>
      <c r="E954" s="42" t="s">
        <v>192</v>
      </c>
      <c r="F954" s="43">
        <v>14</v>
      </c>
      <c r="G954" s="43">
        <v>11.5</v>
      </c>
      <c r="H954" s="43">
        <f>VLOOKUP(D954,'Įkainiai '!$A$3:$B$10,2,FALSE)-G954</f>
        <v>13.77</v>
      </c>
      <c r="I954" s="43">
        <f>VLOOKUP(C954,'Įkainiai '!$E$3:$F$10,2,FALSE)-F954</f>
        <v>13.670000000000002</v>
      </c>
      <c r="J954" s="28">
        <f t="shared" si="28"/>
        <v>-9.9999999999997868E-2</v>
      </c>
      <c r="K954" s="28" t="str">
        <f t="shared" si="29"/>
        <v>Rerate</v>
      </c>
      <c r="L954" s="28" t="str">
        <f>IFERROR(VLOOKUP(E954,'2 ataskaita'!$B$1:$E$64,3,FALSE),"-")</f>
        <v>OUTLET</v>
      </c>
      <c r="M954" s="28" t="str">
        <f>IFERROR(VLOOKUP(E954,'2 ataskaita'!$B$1:$E$64,4,FALSE),"-")</f>
        <v>Vakarų</v>
      </c>
    </row>
    <row r="955" spans="1:13" x14ac:dyDescent="0.3">
      <c r="A955" s="55">
        <v>44043</v>
      </c>
      <c r="B955">
        <v>45857278</v>
      </c>
      <c r="C955" s="32" t="s">
        <v>242</v>
      </c>
      <c r="D955" s="32" t="s">
        <v>242</v>
      </c>
      <c r="E955" s="44" t="s">
        <v>200</v>
      </c>
      <c r="F955" s="45">
        <v>11.51</v>
      </c>
      <c r="G955" s="45">
        <v>10.5</v>
      </c>
      <c r="H955" s="43">
        <f>VLOOKUP(D955,'Įkainiai '!$A$3:$B$10,2,FALSE)-G955</f>
        <v>10.77</v>
      </c>
      <c r="I955" s="43">
        <f>VLOOKUP(C955,'Įkainiai '!$E$3:$F$10,2,FALSE)-F955</f>
        <v>8.1600000000000019</v>
      </c>
      <c r="J955" s="28">
        <f t="shared" si="28"/>
        <v>-2.6099999999999977</v>
      </c>
      <c r="K955" s="32" t="str">
        <f t="shared" si="29"/>
        <v>Rerate</v>
      </c>
      <c r="L955" s="32" t="str">
        <f>IFERROR(VLOOKUP(E955,'2 ataskaita'!$B$1:$E$64,3,FALSE),"-")</f>
        <v>OUTLET</v>
      </c>
      <c r="M955" s="32" t="str">
        <f>IFERROR(VLOOKUP(E955,'2 ataskaita'!$B$1:$E$64,4,FALSE),"-")</f>
        <v>Šiaurės</v>
      </c>
    </row>
    <row r="956" spans="1:13" x14ac:dyDescent="0.3">
      <c r="A956" s="54">
        <v>44029.40625</v>
      </c>
      <c r="B956">
        <v>45916468</v>
      </c>
      <c r="C956" s="28" t="s">
        <v>243</v>
      </c>
      <c r="D956" s="28" t="s">
        <v>245</v>
      </c>
      <c r="E956" s="42" t="s">
        <v>199</v>
      </c>
      <c r="F956" s="43">
        <v>7.5</v>
      </c>
      <c r="G956" s="43">
        <v>3.6</v>
      </c>
      <c r="H956" s="43">
        <f>VLOOKUP(D956,'Įkainiai '!$A$3:$B$10,2,FALSE)-G956</f>
        <v>10.67</v>
      </c>
      <c r="I956" s="43">
        <f>VLOOKUP(C956,'Įkainiai '!$E$3:$F$10,2,FALSE)-F956</f>
        <v>8.17</v>
      </c>
      <c r="J956" s="28">
        <f t="shared" si="28"/>
        <v>-2.5</v>
      </c>
      <c r="K956" s="28" t="str">
        <f t="shared" si="29"/>
        <v>Rerate</v>
      </c>
      <c r="L956" s="28" t="str">
        <f>IFERROR(VLOOKUP(E956,'2 ataskaita'!$B$1:$E$64,3,FALSE),"-")</f>
        <v>OUTLET</v>
      </c>
      <c r="M956" s="28" t="str">
        <f>IFERROR(VLOOKUP(E956,'2 ataskaita'!$B$1:$E$64,4,FALSE),"-")</f>
        <v>Kaunas</v>
      </c>
    </row>
    <row r="957" spans="1:13" x14ac:dyDescent="0.3">
      <c r="A957" s="55">
        <v>44016.613194444442</v>
      </c>
      <c r="B957">
        <v>23211141</v>
      </c>
      <c r="C957" s="32" t="s">
        <v>244</v>
      </c>
      <c r="D957" s="32" t="s">
        <v>240</v>
      </c>
      <c r="E957" s="44" t="s">
        <v>23</v>
      </c>
      <c r="F957" s="45">
        <v>13.5</v>
      </c>
      <c r="G957" s="45">
        <v>11.5</v>
      </c>
      <c r="H957" s="43">
        <f>VLOOKUP(D957,'Įkainiai '!$A$3:$B$10,2,FALSE)-G957</f>
        <v>13.77</v>
      </c>
      <c r="I957" s="43">
        <f>VLOOKUP(C957,'Įkainiai '!$E$3:$F$10,2,FALSE)-F957</f>
        <v>14.170000000000002</v>
      </c>
      <c r="J957" s="28">
        <f t="shared" si="28"/>
        <v>0.40000000000000213</v>
      </c>
      <c r="K957" s="32" t="str">
        <f t="shared" si="29"/>
        <v>Upsell</v>
      </c>
      <c r="L957" s="32" t="str">
        <f>IFERROR(VLOOKUP(E957,'2 ataskaita'!$B$1:$E$64,3,FALSE),"-")</f>
        <v>CUSTOMER CARE</v>
      </c>
      <c r="M957" s="32">
        <f>IFERROR(VLOOKUP(E957,'2 ataskaita'!$B$1:$E$64,4,FALSE),"-")</f>
        <v>0</v>
      </c>
    </row>
    <row r="958" spans="1:13" x14ac:dyDescent="0.3">
      <c r="A958" s="54">
        <v>44023.509027777778</v>
      </c>
      <c r="B958">
        <v>40086358</v>
      </c>
      <c r="C958" s="28" t="s">
        <v>243</v>
      </c>
      <c r="D958" s="28" t="s">
        <v>245</v>
      </c>
      <c r="E958" s="42" t="s">
        <v>211</v>
      </c>
      <c r="F958" s="43">
        <v>7.5</v>
      </c>
      <c r="G958" s="43">
        <v>3.6</v>
      </c>
      <c r="H958" s="43">
        <f>VLOOKUP(D958,'Įkainiai '!$A$3:$B$10,2,FALSE)-G958</f>
        <v>10.67</v>
      </c>
      <c r="I958" s="43">
        <f>VLOOKUP(C958,'Įkainiai '!$E$3:$F$10,2,FALSE)-F958</f>
        <v>8.17</v>
      </c>
      <c r="J958" s="28">
        <f t="shared" si="28"/>
        <v>-2.5</v>
      </c>
      <c r="K958" s="28" t="str">
        <f t="shared" si="29"/>
        <v>Rerate</v>
      </c>
      <c r="L958" s="28" t="str">
        <f>IFERROR(VLOOKUP(E958,'2 ataskaita'!$B$1:$E$64,3,FALSE),"-")</f>
        <v>OUTLET</v>
      </c>
      <c r="M958" s="28" t="str">
        <f>IFERROR(VLOOKUP(E958,'2 ataskaita'!$B$1:$E$64,4,FALSE),"-")</f>
        <v>Kaunas</v>
      </c>
    </row>
    <row r="959" spans="1:13" x14ac:dyDescent="0.3">
      <c r="A959" s="55">
        <v>44023.614583333336</v>
      </c>
      <c r="B959">
        <v>45680191</v>
      </c>
      <c r="C959" s="32" t="s">
        <v>241</v>
      </c>
      <c r="D959" s="32" t="s">
        <v>243</v>
      </c>
      <c r="E959" s="44" t="s">
        <v>35</v>
      </c>
      <c r="F959" s="45">
        <v>3.6</v>
      </c>
      <c r="G959" s="45">
        <v>7.5</v>
      </c>
      <c r="H959" s="43">
        <f>VLOOKUP(D959,'Įkainiai '!$A$3:$B$10,2,FALSE)-G959</f>
        <v>10.77</v>
      </c>
      <c r="I959" s="43">
        <f>VLOOKUP(C959,'Įkainiai '!$E$3:$F$10,2,FALSE)-F959</f>
        <v>28.07</v>
      </c>
      <c r="J959" s="28">
        <f t="shared" si="28"/>
        <v>17.3</v>
      </c>
      <c r="K959" s="32" t="str">
        <f t="shared" si="29"/>
        <v>Upsell</v>
      </c>
      <c r="L959" s="32" t="str">
        <f>IFERROR(VLOOKUP(E959,'2 ataskaita'!$B$1:$E$64,3,FALSE),"-")</f>
        <v>CUSTOMER CARE</v>
      </c>
      <c r="M959" s="32">
        <f>IFERROR(VLOOKUP(E959,'2 ataskaita'!$B$1:$E$64,4,FALSE),"-")</f>
        <v>0</v>
      </c>
    </row>
    <row r="960" spans="1:13" x14ac:dyDescent="0.3">
      <c r="A960" s="54">
        <v>44042</v>
      </c>
      <c r="B960">
        <v>41550973</v>
      </c>
      <c r="C960" s="28" t="s">
        <v>244</v>
      </c>
      <c r="D960" s="28" t="s">
        <v>244</v>
      </c>
      <c r="E960" s="42" t="s">
        <v>8</v>
      </c>
      <c r="F960" s="43">
        <v>13.5</v>
      </c>
      <c r="G960" s="43" t="s">
        <v>7</v>
      </c>
      <c r="H960" s="43">
        <f>VLOOKUP(D960,'Įkainiai '!$A$3:$B$10,2,FALSE)-G960</f>
        <v>18.27</v>
      </c>
      <c r="I960" s="43">
        <f>VLOOKUP(C960,'Įkainiai '!$E$3:$F$10,2,FALSE)-F960</f>
        <v>14.170000000000002</v>
      </c>
      <c r="J960" s="28">
        <f t="shared" si="28"/>
        <v>-4.0999999999999979</v>
      </c>
      <c r="K960" s="28" t="str">
        <f t="shared" si="29"/>
        <v>Rerate</v>
      </c>
      <c r="L960" s="28" t="str">
        <f>IFERROR(VLOOKUP(E960,'2 ataskaita'!$B$1:$E$64,3,FALSE),"-")</f>
        <v>TELEMARKETING</v>
      </c>
      <c r="M960" s="28">
        <f>IFERROR(VLOOKUP(E960,'2 ataskaita'!$B$1:$E$64,4,FALSE),"-")</f>
        <v>0</v>
      </c>
    </row>
    <row r="961" spans="1:13" x14ac:dyDescent="0.3">
      <c r="A961" s="55">
        <v>44042</v>
      </c>
      <c r="B961">
        <v>43008162</v>
      </c>
      <c r="C961" s="32" t="s">
        <v>244</v>
      </c>
      <c r="D961" s="32" t="s">
        <v>244</v>
      </c>
      <c r="E961" s="44" t="s">
        <v>6</v>
      </c>
      <c r="F961" s="45">
        <v>12.5</v>
      </c>
      <c r="G961" s="45">
        <v>13.5</v>
      </c>
      <c r="H961" s="43">
        <f>VLOOKUP(D961,'Įkainiai '!$A$3:$B$10,2,FALSE)-G961</f>
        <v>17.77</v>
      </c>
      <c r="I961" s="43">
        <f>VLOOKUP(C961,'Įkainiai '!$E$3:$F$10,2,FALSE)-F961</f>
        <v>15.170000000000002</v>
      </c>
      <c r="J961" s="28">
        <f t="shared" si="28"/>
        <v>-2.5999999999999979</v>
      </c>
      <c r="K961" s="32" t="str">
        <f t="shared" si="29"/>
        <v>Rerate</v>
      </c>
      <c r="L961" s="32" t="str">
        <f>IFERROR(VLOOKUP(E961,'2 ataskaita'!$B$1:$E$64,3,FALSE),"-")</f>
        <v>TELEMARKETING</v>
      </c>
      <c r="M961" s="32">
        <f>IFERROR(VLOOKUP(E961,'2 ataskaita'!$B$1:$E$64,4,FALSE),"-")</f>
        <v>0</v>
      </c>
    </row>
    <row r="962" spans="1:13" x14ac:dyDescent="0.3">
      <c r="A962" s="54">
        <v>44013.420138888891</v>
      </c>
      <c r="B962">
        <v>45832835</v>
      </c>
      <c r="C962" s="28" t="s">
        <v>241</v>
      </c>
      <c r="D962" s="28" t="s">
        <v>242</v>
      </c>
      <c r="E962" s="42" t="s">
        <v>207</v>
      </c>
      <c r="F962" s="43">
        <v>23.5</v>
      </c>
      <c r="G962" s="43">
        <v>0</v>
      </c>
      <c r="H962" s="43">
        <f>VLOOKUP(D962,'Įkainiai '!$A$3:$B$10,2,FALSE)-G962</f>
        <v>21.27</v>
      </c>
      <c r="I962" s="43">
        <f>VLOOKUP(C962,'Įkainiai '!$E$3:$F$10,2,FALSE)-F962</f>
        <v>8.1700000000000017</v>
      </c>
      <c r="J962" s="28">
        <f t="shared" si="28"/>
        <v>-13.099999999999998</v>
      </c>
      <c r="K962" s="28" t="str">
        <f t="shared" si="29"/>
        <v>Rerate</v>
      </c>
      <c r="L962" s="28" t="str">
        <f>IFERROR(VLOOKUP(E962,'2 ataskaita'!$B$1:$E$64,3,FALSE),"-")</f>
        <v>OUTLET</v>
      </c>
      <c r="M962" s="28" t="str">
        <f>IFERROR(VLOOKUP(E962,'2 ataskaita'!$B$1:$E$64,4,FALSE),"-")</f>
        <v>Vilnius</v>
      </c>
    </row>
    <row r="963" spans="1:13" x14ac:dyDescent="0.3">
      <c r="A963" s="55">
        <v>44016.382638888892</v>
      </c>
      <c r="B963">
        <v>41167162</v>
      </c>
      <c r="C963" s="32" t="s">
        <v>244</v>
      </c>
      <c r="D963" s="32" t="s">
        <v>240</v>
      </c>
      <c r="E963" s="44" t="s">
        <v>23</v>
      </c>
      <c r="F963" s="45">
        <v>13.5</v>
      </c>
      <c r="G963" s="45">
        <v>10.5</v>
      </c>
      <c r="H963" s="43">
        <f>VLOOKUP(D963,'Įkainiai '!$A$3:$B$10,2,FALSE)-G963</f>
        <v>14.77</v>
      </c>
      <c r="I963" s="43">
        <f>VLOOKUP(C963,'Įkainiai '!$E$3:$F$10,2,FALSE)-F963</f>
        <v>14.170000000000002</v>
      </c>
      <c r="J963" s="28">
        <f t="shared" ref="J963:J1026" si="30">I963-H963</f>
        <v>-0.59999999999999787</v>
      </c>
      <c r="K963" s="32" t="str">
        <f t="shared" ref="K963:K1026" si="31">IF(J963&gt;0,"Upsell",IF(J963&lt;0,"Rerate","Kaina nepakito"))</f>
        <v>Rerate</v>
      </c>
      <c r="L963" s="32" t="str">
        <f>IFERROR(VLOOKUP(E963,'2 ataskaita'!$B$1:$E$64,3,FALSE),"-")</f>
        <v>CUSTOMER CARE</v>
      </c>
      <c r="M963" s="32">
        <f>IFERROR(VLOOKUP(E963,'2 ataskaita'!$B$1:$E$64,4,FALSE),"-")</f>
        <v>0</v>
      </c>
    </row>
    <row r="964" spans="1:13" x14ac:dyDescent="0.3">
      <c r="A964" s="54">
        <v>44038</v>
      </c>
      <c r="B964">
        <v>4867626</v>
      </c>
      <c r="C964" s="28" t="s">
        <v>241</v>
      </c>
      <c r="D964" s="28" t="s">
        <v>241</v>
      </c>
      <c r="E964" s="42" t="s">
        <v>43</v>
      </c>
      <c r="F964" s="43">
        <v>23.5</v>
      </c>
      <c r="G964" s="43">
        <v>3.6</v>
      </c>
      <c r="H964" s="43">
        <f>VLOOKUP(D964,'Įkainiai '!$A$3:$B$10,2,FALSE)-G964</f>
        <v>29.67</v>
      </c>
      <c r="I964" s="43">
        <f>VLOOKUP(C964,'Įkainiai '!$E$3:$F$10,2,FALSE)-F964</f>
        <v>8.1700000000000017</v>
      </c>
      <c r="J964" s="28">
        <f t="shared" si="30"/>
        <v>-21.5</v>
      </c>
      <c r="K964" s="28" t="str">
        <f t="shared" si="31"/>
        <v>Rerate</v>
      </c>
      <c r="L964" s="28" t="str">
        <f>IFERROR(VLOOKUP(E964,'2 ataskaita'!$B$1:$E$64,3,FALSE),"-")</f>
        <v>CUSTOMER CARE</v>
      </c>
      <c r="M964" s="28">
        <f>IFERROR(VLOOKUP(E964,'2 ataskaita'!$B$1:$E$64,4,FALSE),"-")</f>
        <v>0</v>
      </c>
    </row>
    <row r="965" spans="1:13" x14ac:dyDescent="0.3">
      <c r="A965" s="55">
        <v>44017.581250000003</v>
      </c>
      <c r="B965">
        <v>25746933</v>
      </c>
      <c r="C965" s="32" t="s">
        <v>244</v>
      </c>
      <c r="D965" s="32" t="s">
        <v>240</v>
      </c>
      <c r="E965" s="44" t="s">
        <v>14</v>
      </c>
      <c r="F965" s="45">
        <v>13.5</v>
      </c>
      <c r="G965" s="45">
        <v>10.5</v>
      </c>
      <c r="H965" s="43">
        <f>VLOOKUP(D965,'Įkainiai '!$A$3:$B$10,2,FALSE)-G965</f>
        <v>14.77</v>
      </c>
      <c r="I965" s="43">
        <f>VLOOKUP(C965,'Įkainiai '!$E$3:$F$10,2,FALSE)-F965</f>
        <v>14.170000000000002</v>
      </c>
      <c r="J965" s="28">
        <f t="shared" si="30"/>
        <v>-0.59999999999999787</v>
      </c>
      <c r="K965" s="32" t="str">
        <f t="shared" si="31"/>
        <v>Rerate</v>
      </c>
      <c r="L965" s="32" t="str">
        <f>IFERROR(VLOOKUP(E965,'2 ataskaita'!$B$1:$E$64,3,FALSE),"-")</f>
        <v>CUSTOMER CARE</v>
      </c>
      <c r="M965" s="32">
        <f>IFERROR(VLOOKUP(E965,'2 ataskaita'!$B$1:$E$64,4,FALSE),"-")</f>
        <v>0</v>
      </c>
    </row>
    <row r="966" spans="1:13" x14ac:dyDescent="0.3">
      <c r="A966" s="54">
        <v>44030.435416666667</v>
      </c>
      <c r="B966">
        <v>45707745</v>
      </c>
      <c r="C966" s="28" t="s">
        <v>244</v>
      </c>
      <c r="D966" s="28" t="s">
        <v>245</v>
      </c>
      <c r="E966" s="42" t="s">
        <v>35</v>
      </c>
      <c r="F966" s="43">
        <v>13.5</v>
      </c>
      <c r="G966" s="43">
        <v>3.6</v>
      </c>
      <c r="H966" s="43">
        <f>VLOOKUP(D966,'Įkainiai '!$A$3:$B$10,2,FALSE)-G966</f>
        <v>10.67</v>
      </c>
      <c r="I966" s="43">
        <f>VLOOKUP(C966,'Įkainiai '!$E$3:$F$10,2,FALSE)-F966</f>
        <v>14.170000000000002</v>
      </c>
      <c r="J966" s="28">
        <f t="shared" si="30"/>
        <v>3.5000000000000018</v>
      </c>
      <c r="K966" s="28" t="str">
        <f t="shared" si="31"/>
        <v>Upsell</v>
      </c>
      <c r="L966" s="28" t="str">
        <f>IFERROR(VLOOKUP(E966,'2 ataskaita'!$B$1:$E$64,3,FALSE),"-")</f>
        <v>CUSTOMER CARE</v>
      </c>
      <c r="M966" s="28">
        <f>IFERROR(VLOOKUP(E966,'2 ataskaita'!$B$1:$E$64,4,FALSE),"-")</f>
        <v>0</v>
      </c>
    </row>
    <row r="967" spans="1:13" x14ac:dyDescent="0.3">
      <c r="A967" s="55">
        <v>44041.434027777781</v>
      </c>
      <c r="B967">
        <v>45960337</v>
      </c>
      <c r="C967" s="32" t="s">
        <v>244</v>
      </c>
      <c r="D967" s="32" t="s">
        <v>240</v>
      </c>
      <c r="E967" s="44" t="s">
        <v>14</v>
      </c>
      <c r="F967" s="45">
        <v>12.5</v>
      </c>
      <c r="G967" s="45">
        <v>11.5</v>
      </c>
      <c r="H967" s="43">
        <f>VLOOKUP(D967,'Įkainiai '!$A$3:$B$10,2,FALSE)-G967</f>
        <v>13.77</v>
      </c>
      <c r="I967" s="43">
        <f>VLOOKUP(C967,'Įkainiai '!$E$3:$F$10,2,FALSE)-F967</f>
        <v>15.170000000000002</v>
      </c>
      <c r="J967" s="28">
        <f t="shared" si="30"/>
        <v>1.4000000000000021</v>
      </c>
      <c r="K967" s="32" t="str">
        <f t="shared" si="31"/>
        <v>Upsell</v>
      </c>
      <c r="L967" s="32" t="str">
        <f>IFERROR(VLOOKUP(E967,'2 ataskaita'!$B$1:$E$64,3,FALSE),"-")</f>
        <v>CUSTOMER CARE</v>
      </c>
      <c r="M967" s="32">
        <f>IFERROR(VLOOKUP(E967,'2 ataskaita'!$B$1:$E$64,4,FALSE),"-")</f>
        <v>0</v>
      </c>
    </row>
    <row r="968" spans="1:13" x14ac:dyDescent="0.3">
      <c r="A968" s="54">
        <v>44041.465277777781</v>
      </c>
      <c r="B968">
        <v>38362833</v>
      </c>
      <c r="C968" s="28" t="s">
        <v>244</v>
      </c>
      <c r="D968" s="28" t="s">
        <v>240</v>
      </c>
      <c r="E968" s="42" t="s">
        <v>14</v>
      </c>
      <c r="F968" s="43">
        <v>12.5</v>
      </c>
      <c r="G968" s="43">
        <v>10.5</v>
      </c>
      <c r="H968" s="43">
        <f>VLOOKUP(D968,'Įkainiai '!$A$3:$B$10,2,FALSE)-G968</f>
        <v>14.77</v>
      </c>
      <c r="I968" s="43">
        <f>VLOOKUP(C968,'Įkainiai '!$E$3:$F$10,2,FALSE)-F968</f>
        <v>15.170000000000002</v>
      </c>
      <c r="J968" s="28">
        <f t="shared" si="30"/>
        <v>0.40000000000000213</v>
      </c>
      <c r="K968" s="28" t="str">
        <f t="shared" si="31"/>
        <v>Upsell</v>
      </c>
      <c r="L968" s="28" t="str">
        <f>IFERROR(VLOOKUP(E968,'2 ataskaita'!$B$1:$E$64,3,FALSE),"-")</f>
        <v>CUSTOMER CARE</v>
      </c>
      <c r="M968" s="28">
        <f>IFERROR(VLOOKUP(E968,'2 ataskaita'!$B$1:$E$64,4,FALSE),"-")</f>
        <v>0</v>
      </c>
    </row>
    <row r="969" spans="1:13" x14ac:dyDescent="0.3">
      <c r="A969" s="55">
        <v>44042</v>
      </c>
      <c r="B969">
        <v>19226903</v>
      </c>
      <c r="C969" s="32" t="s">
        <v>242</v>
      </c>
      <c r="D969" s="32" t="s">
        <v>242</v>
      </c>
      <c r="E969" s="44" t="s">
        <v>8</v>
      </c>
      <c r="F969" s="49">
        <v>9.5</v>
      </c>
      <c r="G969" s="45">
        <v>9.5</v>
      </c>
      <c r="H969" s="43">
        <f>VLOOKUP(D969,'Įkainiai '!$A$3:$B$10,2,FALSE)-G969</f>
        <v>11.77</v>
      </c>
      <c r="I969" s="43">
        <f>VLOOKUP(C969,'Įkainiai '!$E$3:$F$10,2,FALSE)-F969</f>
        <v>10.170000000000002</v>
      </c>
      <c r="J969" s="28">
        <f t="shared" si="30"/>
        <v>-1.5999999999999979</v>
      </c>
      <c r="K969" s="32" t="str">
        <f t="shared" si="31"/>
        <v>Rerate</v>
      </c>
      <c r="L969" s="32" t="str">
        <f>IFERROR(VLOOKUP(E969,'2 ataskaita'!$B$1:$E$64,3,FALSE),"-")</f>
        <v>TELEMARKETING</v>
      </c>
      <c r="M969" s="32">
        <f>IFERROR(VLOOKUP(E969,'2 ataskaita'!$B$1:$E$64,4,FALSE),"-")</f>
        <v>0</v>
      </c>
    </row>
    <row r="970" spans="1:13" x14ac:dyDescent="0.3">
      <c r="A970" s="54">
        <v>44034.436805555553</v>
      </c>
      <c r="B970">
        <v>38047508</v>
      </c>
      <c r="C970" s="28" t="s">
        <v>240</v>
      </c>
      <c r="D970" s="28" t="s">
        <v>242</v>
      </c>
      <c r="E970" s="42" t="s">
        <v>200</v>
      </c>
      <c r="F970" s="43">
        <v>10</v>
      </c>
      <c r="G970" s="43">
        <v>9.5</v>
      </c>
      <c r="H970" s="43">
        <f>VLOOKUP(D970,'Įkainiai '!$A$3:$B$10,2,FALSE)-G970</f>
        <v>11.77</v>
      </c>
      <c r="I970" s="43">
        <f>VLOOKUP(C970,'Įkainiai '!$E$3:$F$10,2,FALSE)-F970</f>
        <v>13.670000000000002</v>
      </c>
      <c r="J970" s="28">
        <f t="shared" si="30"/>
        <v>1.9000000000000021</v>
      </c>
      <c r="K970" s="28" t="str">
        <f t="shared" si="31"/>
        <v>Upsell</v>
      </c>
      <c r="L970" s="28" t="str">
        <f>IFERROR(VLOOKUP(E970,'2 ataskaita'!$B$1:$E$64,3,FALSE),"-")</f>
        <v>OUTLET</v>
      </c>
      <c r="M970" s="28" t="str">
        <f>IFERROR(VLOOKUP(E970,'2 ataskaita'!$B$1:$E$64,4,FALSE),"-")</f>
        <v>Šiaurės</v>
      </c>
    </row>
    <row r="971" spans="1:13" x14ac:dyDescent="0.3">
      <c r="A971" s="55">
        <v>44020.866666666669</v>
      </c>
      <c r="B971">
        <v>45653604</v>
      </c>
      <c r="C971" s="32" t="s">
        <v>244</v>
      </c>
      <c r="D971" s="32" t="s">
        <v>240</v>
      </c>
      <c r="E971" s="44" t="s">
        <v>23</v>
      </c>
      <c r="F971" s="45">
        <v>13.5</v>
      </c>
      <c r="G971" s="45">
        <v>11.5</v>
      </c>
      <c r="H971" s="43">
        <f>VLOOKUP(D971,'Įkainiai '!$A$3:$B$10,2,FALSE)-G971</f>
        <v>13.77</v>
      </c>
      <c r="I971" s="43">
        <f>VLOOKUP(C971,'Įkainiai '!$E$3:$F$10,2,FALSE)-F971</f>
        <v>14.170000000000002</v>
      </c>
      <c r="J971" s="28">
        <f t="shared" si="30"/>
        <v>0.40000000000000213</v>
      </c>
      <c r="K971" s="32" t="str">
        <f t="shared" si="31"/>
        <v>Upsell</v>
      </c>
      <c r="L971" s="32" t="str">
        <f>IFERROR(VLOOKUP(E971,'2 ataskaita'!$B$1:$E$64,3,FALSE),"-")</f>
        <v>CUSTOMER CARE</v>
      </c>
      <c r="M971" s="32">
        <f>IFERROR(VLOOKUP(E971,'2 ataskaita'!$B$1:$E$64,4,FALSE),"-")</f>
        <v>0</v>
      </c>
    </row>
    <row r="972" spans="1:13" x14ac:dyDescent="0.3">
      <c r="A972" s="54">
        <v>44013.839583333334</v>
      </c>
      <c r="B972">
        <v>18575723</v>
      </c>
      <c r="C972" s="28" t="s">
        <v>243</v>
      </c>
      <c r="D972" s="28" t="s">
        <v>241</v>
      </c>
      <c r="E972" s="42" t="s">
        <v>224</v>
      </c>
      <c r="F972" s="43">
        <v>3.6</v>
      </c>
      <c r="G972" s="43" t="s">
        <v>5</v>
      </c>
      <c r="H972" s="43">
        <f>VLOOKUP(D972,'Įkainiai '!$A$3:$B$10,2,FALSE)-G972</f>
        <v>21.270000000000003</v>
      </c>
      <c r="I972" s="43">
        <f>VLOOKUP(C972,'Įkainiai '!$E$3:$F$10,2,FALSE)-F972</f>
        <v>12.07</v>
      </c>
      <c r="J972" s="28">
        <f t="shared" si="30"/>
        <v>-9.2000000000000028</v>
      </c>
      <c r="K972" s="28" t="str">
        <f t="shared" si="31"/>
        <v>Rerate</v>
      </c>
      <c r="L972" s="28" t="str">
        <f>IFERROR(VLOOKUP(E972,'2 ataskaita'!$B$1:$E$64,3,FALSE),"-")</f>
        <v>OUTLET</v>
      </c>
      <c r="M972" s="28" t="str">
        <f>IFERROR(VLOOKUP(E972,'2 ataskaita'!$B$1:$E$64,4,FALSE),"-")</f>
        <v>Vilnius</v>
      </c>
    </row>
    <row r="973" spans="1:13" x14ac:dyDescent="0.3">
      <c r="A973" s="55">
        <v>44042</v>
      </c>
      <c r="B973">
        <v>32373317</v>
      </c>
      <c r="C973" s="32" t="s">
        <v>241</v>
      </c>
      <c r="D973" s="32" t="s">
        <v>241</v>
      </c>
      <c r="E973" s="44" t="s">
        <v>23</v>
      </c>
      <c r="F973" s="45">
        <v>3.6</v>
      </c>
      <c r="G973" s="45" t="s">
        <v>45</v>
      </c>
      <c r="H973" s="43">
        <f>VLOOKUP(D973,'Įkainiai '!$A$3:$B$10,2,FALSE)-G973</f>
        <v>28.270000000000003</v>
      </c>
      <c r="I973" s="43">
        <f>VLOOKUP(C973,'Įkainiai '!$E$3:$F$10,2,FALSE)-F973</f>
        <v>28.07</v>
      </c>
      <c r="J973" s="28">
        <f t="shared" si="30"/>
        <v>-0.20000000000000284</v>
      </c>
      <c r="K973" s="32" t="str">
        <f t="shared" si="31"/>
        <v>Rerate</v>
      </c>
      <c r="L973" s="32" t="str">
        <f>IFERROR(VLOOKUP(E973,'2 ataskaita'!$B$1:$E$64,3,FALSE),"-")</f>
        <v>CUSTOMER CARE</v>
      </c>
      <c r="M973" s="32">
        <f>IFERROR(VLOOKUP(E973,'2 ataskaita'!$B$1:$E$64,4,FALSE),"-")</f>
        <v>0</v>
      </c>
    </row>
    <row r="974" spans="1:13" x14ac:dyDescent="0.3">
      <c r="A974" s="54">
        <v>44021.484722222223</v>
      </c>
      <c r="B974">
        <v>45800838</v>
      </c>
      <c r="C974" s="28" t="s">
        <v>241</v>
      </c>
      <c r="D974" s="28" t="s">
        <v>245</v>
      </c>
      <c r="E974" s="42" t="s">
        <v>192</v>
      </c>
      <c r="F974" s="43">
        <v>11</v>
      </c>
      <c r="G974" s="43">
        <v>3.6</v>
      </c>
      <c r="H974" s="43">
        <f>VLOOKUP(D974,'Įkainiai '!$A$3:$B$10,2,FALSE)-G974</f>
        <v>10.67</v>
      </c>
      <c r="I974" s="43">
        <f>VLOOKUP(C974,'Įkainiai '!$E$3:$F$10,2,FALSE)-F974</f>
        <v>20.67</v>
      </c>
      <c r="J974" s="28">
        <f t="shared" si="30"/>
        <v>10.000000000000002</v>
      </c>
      <c r="K974" s="28" t="str">
        <f t="shared" si="31"/>
        <v>Upsell</v>
      </c>
      <c r="L974" s="28" t="str">
        <f>IFERROR(VLOOKUP(E974,'2 ataskaita'!$B$1:$E$64,3,FALSE),"-")</f>
        <v>OUTLET</v>
      </c>
      <c r="M974" s="28" t="str">
        <f>IFERROR(VLOOKUP(E974,'2 ataskaita'!$B$1:$E$64,4,FALSE),"-")</f>
        <v>Vakarų</v>
      </c>
    </row>
    <row r="975" spans="1:13" x14ac:dyDescent="0.3">
      <c r="A975" s="55">
        <v>44014.535416666666</v>
      </c>
      <c r="B975">
        <v>38179028</v>
      </c>
      <c r="C975" s="32" t="s">
        <v>246</v>
      </c>
      <c r="D975" s="32" t="s">
        <v>244</v>
      </c>
      <c r="E975" s="44" t="s">
        <v>193</v>
      </c>
      <c r="F975" s="45">
        <v>11.5</v>
      </c>
      <c r="G975" s="45" t="s">
        <v>7</v>
      </c>
      <c r="H975" s="43">
        <f>VLOOKUP(D975,'Įkainiai '!$A$3:$B$10,2,FALSE)-G975</f>
        <v>18.27</v>
      </c>
      <c r="I975" s="43">
        <f>VLOOKUP(C975,'Įkainiai '!$E$3:$F$10,2,FALSE)-F975</f>
        <v>18.170000000000002</v>
      </c>
      <c r="J975" s="28">
        <f t="shared" si="30"/>
        <v>-9.9999999999997868E-2</v>
      </c>
      <c r="K975" s="32" t="str">
        <f t="shared" si="31"/>
        <v>Rerate</v>
      </c>
      <c r="L975" s="32" t="str">
        <f>IFERROR(VLOOKUP(E975,'2 ataskaita'!$B$1:$E$64,3,FALSE),"-")</f>
        <v>OUTLET</v>
      </c>
      <c r="M975" s="32" t="str">
        <f>IFERROR(VLOOKUP(E975,'2 ataskaita'!$B$1:$E$64,4,FALSE),"-")</f>
        <v>Vilnius</v>
      </c>
    </row>
    <row r="976" spans="1:13" x14ac:dyDescent="0.3">
      <c r="A976" s="54">
        <v>44013.646527777775</v>
      </c>
      <c r="B976">
        <v>45542335</v>
      </c>
      <c r="C976" s="28" t="s">
        <v>244</v>
      </c>
      <c r="D976" s="28" t="s">
        <v>242</v>
      </c>
      <c r="E976" s="42" t="s">
        <v>43</v>
      </c>
      <c r="F976" s="43">
        <v>12</v>
      </c>
      <c r="G976" s="43" t="s">
        <v>9</v>
      </c>
      <c r="H976" s="43">
        <f>VLOOKUP(D976,'Įkainiai '!$A$3:$B$10,2,FALSE)-G976</f>
        <v>10.27</v>
      </c>
      <c r="I976" s="43">
        <f>VLOOKUP(C976,'Įkainiai '!$E$3:$F$10,2,FALSE)-F976</f>
        <v>15.670000000000002</v>
      </c>
      <c r="J976" s="28">
        <f t="shared" si="30"/>
        <v>5.4000000000000021</v>
      </c>
      <c r="K976" s="28" t="str">
        <f t="shared" si="31"/>
        <v>Upsell</v>
      </c>
      <c r="L976" s="28" t="str">
        <f>IFERROR(VLOOKUP(E976,'2 ataskaita'!$B$1:$E$64,3,FALSE),"-")</f>
        <v>CUSTOMER CARE</v>
      </c>
      <c r="M976" s="28">
        <f>IFERROR(VLOOKUP(E976,'2 ataskaita'!$B$1:$E$64,4,FALSE),"-")</f>
        <v>0</v>
      </c>
    </row>
    <row r="977" spans="1:13" x14ac:dyDescent="0.3">
      <c r="A977" s="55">
        <v>44042</v>
      </c>
      <c r="B977">
        <v>36766877</v>
      </c>
      <c r="C977" s="32" t="s">
        <v>241</v>
      </c>
      <c r="D977" s="32" t="s">
        <v>241</v>
      </c>
      <c r="E977" s="44" t="s">
        <v>14</v>
      </c>
      <c r="F977" s="45">
        <v>23.5</v>
      </c>
      <c r="G977" s="45">
        <v>13.5</v>
      </c>
      <c r="H977" s="43">
        <f>VLOOKUP(D977,'Įkainiai '!$A$3:$B$10,2,FALSE)-G977</f>
        <v>19.770000000000003</v>
      </c>
      <c r="I977" s="43">
        <f>VLOOKUP(C977,'Įkainiai '!$E$3:$F$10,2,FALSE)-F977</f>
        <v>8.1700000000000017</v>
      </c>
      <c r="J977" s="28">
        <f t="shared" si="30"/>
        <v>-11.600000000000001</v>
      </c>
      <c r="K977" s="32" t="str">
        <f t="shared" si="31"/>
        <v>Rerate</v>
      </c>
      <c r="L977" s="32" t="str">
        <f>IFERROR(VLOOKUP(E977,'2 ataskaita'!$B$1:$E$64,3,FALSE),"-")</f>
        <v>CUSTOMER CARE</v>
      </c>
      <c r="M977" s="32">
        <f>IFERROR(VLOOKUP(E977,'2 ataskaita'!$B$1:$E$64,4,FALSE),"-")</f>
        <v>0</v>
      </c>
    </row>
    <row r="978" spans="1:13" x14ac:dyDescent="0.3">
      <c r="A978" s="54">
        <v>44023.563194444447</v>
      </c>
      <c r="B978">
        <v>21368317</v>
      </c>
      <c r="C978" s="28" t="s">
        <v>244</v>
      </c>
      <c r="D978" s="28" t="s">
        <v>242</v>
      </c>
      <c r="E978" s="42" t="s">
        <v>200</v>
      </c>
      <c r="F978" s="43">
        <v>11.5</v>
      </c>
      <c r="G978" s="43" t="s">
        <v>57</v>
      </c>
      <c r="H978" s="43">
        <f>VLOOKUP(D978,'Įkainiai '!$A$3:$B$10,2,FALSE)-G978</f>
        <v>11.27</v>
      </c>
      <c r="I978" s="43">
        <f>VLOOKUP(C978,'Įkainiai '!$E$3:$F$10,2,FALSE)-F978</f>
        <v>16.170000000000002</v>
      </c>
      <c r="J978" s="28">
        <f t="shared" si="30"/>
        <v>4.9000000000000021</v>
      </c>
      <c r="K978" s="28" t="str">
        <f t="shared" si="31"/>
        <v>Upsell</v>
      </c>
      <c r="L978" s="28" t="str">
        <f>IFERROR(VLOOKUP(E978,'2 ataskaita'!$B$1:$E$64,3,FALSE),"-")</f>
        <v>OUTLET</v>
      </c>
      <c r="M978" s="28" t="str">
        <f>IFERROR(VLOOKUP(E978,'2 ataskaita'!$B$1:$E$64,4,FALSE),"-")</f>
        <v>Šiaurės</v>
      </c>
    </row>
    <row r="979" spans="1:13" x14ac:dyDescent="0.3">
      <c r="A979" s="55">
        <v>44029.457638888889</v>
      </c>
      <c r="B979">
        <v>42699753</v>
      </c>
      <c r="C979" s="32" t="s">
        <v>246</v>
      </c>
      <c r="D979" s="32" t="s">
        <v>240</v>
      </c>
      <c r="E979" s="44" t="s">
        <v>215</v>
      </c>
      <c r="F979" s="45">
        <v>13</v>
      </c>
      <c r="G979" s="45">
        <v>10.5</v>
      </c>
      <c r="H979" s="43">
        <f>VLOOKUP(D979,'Įkainiai '!$A$3:$B$10,2,FALSE)-G979</f>
        <v>14.77</v>
      </c>
      <c r="I979" s="43">
        <f>VLOOKUP(C979,'Įkainiai '!$E$3:$F$10,2,FALSE)-F979</f>
        <v>16.670000000000002</v>
      </c>
      <c r="J979" s="28">
        <f t="shared" si="30"/>
        <v>1.9000000000000021</v>
      </c>
      <c r="K979" s="32" t="str">
        <f t="shared" si="31"/>
        <v>Upsell</v>
      </c>
      <c r="L979" s="32" t="str">
        <f>IFERROR(VLOOKUP(E979,'2 ataskaita'!$B$1:$E$64,3,FALSE),"-")</f>
        <v>OUTLET</v>
      </c>
      <c r="M979" s="32" t="str">
        <f>IFERROR(VLOOKUP(E979,'2 ataskaita'!$B$1:$E$64,4,FALSE),"-")</f>
        <v>Vilnius</v>
      </c>
    </row>
    <row r="980" spans="1:13" x14ac:dyDescent="0.3">
      <c r="A980" s="54">
        <v>44042</v>
      </c>
      <c r="B980">
        <v>43170799</v>
      </c>
      <c r="C980" s="28" t="s">
        <v>246</v>
      </c>
      <c r="D980" s="28" t="s">
        <v>246</v>
      </c>
      <c r="E980" s="42" t="s">
        <v>35</v>
      </c>
      <c r="F980" s="43">
        <v>13</v>
      </c>
      <c r="G980" s="43">
        <v>13.5</v>
      </c>
      <c r="H980" s="43">
        <f>VLOOKUP(D980,'Įkainiai '!$A$3:$B$10,2,FALSE)-G980</f>
        <v>17.77</v>
      </c>
      <c r="I980" s="43">
        <f>VLOOKUP(C980,'Įkainiai '!$E$3:$F$10,2,FALSE)-F980</f>
        <v>16.670000000000002</v>
      </c>
      <c r="J980" s="28">
        <f t="shared" si="30"/>
        <v>-1.0999999999999979</v>
      </c>
      <c r="K980" s="28" t="str">
        <f t="shared" si="31"/>
        <v>Rerate</v>
      </c>
      <c r="L980" s="28" t="str">
        <f>IFERROR(VLOOKUP(E980,'2 ataskaita'!$B$1:$E$64,3,FALSE),"-")</f>
        <v>CUSTOMER CARE</v>
      </c>
      <c r="M980" s="28">
        <f>IFERROR(VLOOKUP(E980,'2 ataskaita'!$B$1:$E$64,4,FALSE),"-")</f>
        <v>0</v>
      </c>
    </row>
    <row r="981" spans="1:13" x14ac:dyDescent="0.3">
      <c r="A981" s="55">
        <v>44022.545138888891</v>
      </c>
      <c r="B981">
        <v>42494023</v>
      </c>
      <c r="C981" s="32" t="s">
        <v>240</v>
      </c>
      <c r="D981" s="32" t="s">
        <v>245</v>
      </c>
      <c r="E981" s="44" t="s">
        <v>197</v>
      </c>
      <c r="F981" s="45">
        <v>11</v>
      </c>
      <c r="G981" s="45" t="s">
        <v>45</v>
      </c>
      <c r="H981" s="43">
        <f>VLOOKUP(D981,'Įkainiai '!$A$3:$B$10,2,FALSE)-G981</f>
        <v>9.27</v>
      </c>
      <c r="I981" s="43">
        <f>VLOOKUP(C981,'Įkainiai '!$E$3:$F$10,2,FALSE)-F981</f>
        <v>12.670000000000002</v>
      </c>
      <c r="J981" s="28">
        <f t="shared" si="30"/>
        <v>3.4000000000000021</v>
      </c>
      <c r="K981" s="32" t="str">
        <f t="shared" si="31"/>
        <v>Upsell</v>
      </c>
      <c r="L981" s="32" t="str">
        <f>IFERROR(VLOOKUP(E981,'2 ataskaita'!$B$1:$E$64,3,FALSE),"-")</f>
        <v>OUTLET</v>
      </c>
      <c r="M981" s="32" t="str">
        <f>IFERROR(VLOOKUP(E981,'2 ataskaita'!$B$1:$E$64,4,FALSE),"-")</f>
        <v>Šiaurės</v>
      </c>
    </row>
    <row r="982" spans="1:13" x14ac:dyDescent="0.3">
      <c r="A982" s="54">
        <v>44027.711805555555</v>
      </c>
      <c r="B982">
        <v>24196320</v>
      </c>
      <c r="C982" s="28" t="s">
        <v>244</v>
      </c>
      <c r="D982" s="28" t="s">
        <v>245</v>
      </c>
      <c r="E982" s="42" t="s">
        <v>35</v>
      </c>
      <c r="F982" s="43">
        <v>13.5</v>
      </c>
      <c r="G982" s="43">
        <v>3.6</v>
      </c>
      <c r="H982" s="43">
        <f>VLOOKUP(D982,'Įkainiai '!$A$3:$B$10,2,FALSE)-G982</f>
        <v>10.67</v>
      </c>
      <c r="I982" s="43">
        <f>VLOOKUP(C982,'Įkainiai '!$E$3:$F$10,2,FALSE)-F982</f>
        <v>14.170000000000002</v>
      </c>
      <c r="J982" s="28">
        <f t="shared" si="30"/>
        <v>3.5000000000000018</v>
      </c>
      <c r="K982" s="28" t="str">
        <f t="shared" si="31"/>
        <v>Upsell</v>
      </c>
      <c r="L982" s="28" t="str">
        <f>IFERROR(VLOOKUP(E982,'2 ataskaita'!$B$1:$E$64,3,FALSE),"-")</f>
        <v>CUSTOMER CARE</v>
      </c>
      <c r="M982" s="28">
        <f>IFERROR(VLOOKUP(E982,'2 ataskaita'!$B$1:$E$64,4,FALSE),"-")</f>
        <v>0</v>
      </c>
    </row>
    <row r="983" spans="1:13" x14ac:dyDescent="0.3">
      <c r="A983" s="55">
        <v>44021.587500000001</v>
      </c>
      <c r="B983">
        <v>40577390</v>
      </c>
      <c r="C983" s="32" t="s">
        <v>244</v>
      </c>
      <c r="D983" s="32" t="s">
        <v>240</v>
      </c>
      <c r="E983" s="44" t="s">
        <v>23</v>
      </c>
      <c r="F983" s="45">
        <v>12.5</v>
      </c>
      <c r="G983" s="45">
        <v>10.5</v>
      </c>
      <c r="H983" s="43">
        <f>VLOOKUP(D983,'Įkainiai '!$A$3:$B$10,2,FALSE)-G983</f>
        <v>14.77</v>
      </c>
      <c r="I983" s="43">
        <f>VLOOKUP(C983,'Įkainiai '!$E$3:$F$10,2,FALSE)-F983</f>
        <v>15.170000000000002</v>
      </c>
      <c r="J983" s="28">
        <f t="shared" si="30"/>
        <v>0.40000000000000213</v>
      </c>
      <c r="K983" s="32" t="str">
        <f t="shared" si="31"/>
        <v>Upsell</v>
      </c>
      <c r="L983" s="32" t="str">
        <f>IFERROR(VLOOKUP(E983,'2 ataskaita'!$B$1:$E$64,3,FALSE),"-")</f>
        <v>CUSTOMER CARE</v>
      </c>
      <c r="M983" s="32">
        <f>IFERROR(VLOOKUP(E983,'2 ataskaita'!$B$1:$E$64,4,FALSE),"-")</f>
        <v>0</v>
      </c>
    </row>
    <row r="984" spans="1:13" x14ac:dyDescent="0.3">
      <c r="A984" s="54">
        <v>44037.841666666667</v>
      </c>
      <c r="B984">
        <v>41003664</v>
      </c>
      <c r="C984" s="28" t="s">
        <v>243</v>
      </c>
      <c r="D984" s="28" t="s">
        <v>240</v>
      </c>
      <c r="E984" s="42" t="s">
        <v>199</v>
      </c>
      <c r="F984" s="43">
        <v>8.51</v>
      </c>
      <c r="G984" s="43" t="s">
        <v>9</v>
      </c>
      <c r="H984" s="43">
        <f>VLOOKUP(D984,'Įkainiai '!$A$3:$B$10,2,FALSE)-G984</f>
        <v>14.27</v>
      </c>
      <c r="I984" s="43">
        <f>VLOOKUP(C984,'Įkainiai '!$E$3:$F$10,2,FALSE)-F984</f>
        <v>7.16</v>
      </c>
      <c r="J984" s="28">
        <f t="shared" si="30"/>
        <v>-7.1099999999999994</v>
      </c>
      <c r="K984" s="28" t="str">
        <f t="shared" si="31"/>
        <v>Rerate</v>
      </c>
      <c r="L984" s="28" t="str">
        <f>IFERROR(VLOOKUP(E984,'2 ataskaita'!$B$1:$E$64,3,FALSE),"-")</f>
        <v>OUTLET</v>
      </c>
      <c r="M984" s="28" t="str">
        <f>IFERROR(VLOOKUP(E984,'2 ataskaita'!$B$1:$E$64,4,FALSE),"-")</f>
        <v>Kaunas</v>
      </c>
    </row>
    <row r="985" spans="1:13" x14ac:dyDescent="0.3">
      <c r="A985" s="55">
        <v>44020</v>
      </c>
      <c r="B985">
        <v>45830438</v>
      </c>
      <c r="C985" s="32" t="s">
        <v>241</v>
      </c>
      <c r="D985" s="32" t="s">
        <v>241</v>
      </c>
      <c r="E985" s="44" t="s">
        <v>196</v>
      </c>
      <c r="F985" s="45">
        <v>23.5</v>
      </c>
      <c r="G985" s="45">
        <v>0</v>
      </c>
      <c r="H985" s="43">
        <f>VLOOKUP(D985,'Įkainiai '!$A$3:$B$10,2,FALSE)-G985</f>
        <v>33.270000000000003</v>
      </c>
      <c r="I985" s="43">
        <f>VLOOKUP(C985,'Įkainiai '!$E$3:$F$10,2,FALSE)-F985</f>
        <v>8.1700000000000017</v>
      </c>
      <c r="J985" s="28">
        <f t="shared" si="30"/>
        <v>-25.1</v>
      </c>
      <c r="K985" s="32" t="str">
        <f t="shared" si="31"/>
        <v>Rerate</v>
      </c>
      <c r="L985" s="32" t="str">
        <f>IFERROR(VLOOKUP(E985,'2 ataskaita'!$B$1:$E$64,3,FALSE),"-")</f>
        <v>OUTLET</v>
      </c>
      <c r="M985" s="32" t="str">
        <f>IFERROR(VLOOKUP(E985,'2 ataskaita'!$B$1:$E$64,4,FALSE),"-")</f>
        <v>Kaunas</v>
      </c>
    </row>
    <row r="986" spans="1:13" x14ac:dyDescent="0.3">
      <c r="A986" s="54">
        <v>44015.634722222225</v>
      </c>
      <c r="B986">
        <v>39669814</v>
      </c>
      <c r="C986" s="28" t="s">
        <v>243</v>
      </c>
      <c r="D986" s="28" t="s">
        <v>246</v>
      </c>
      <c r="E986" s="42" t="s">
        <v>22</v>
      </c>
      <c r="F986" s="43">
        <v>3.6</v>
      </c>
      <c r="G986" s="43">
        <v>11.5</v>
      </c>
      <c r="H986" s="43">
        <f>VLOOKUP(D986,'Įkainiai '!$A$3:$B$10,2,FALSE)-G986</f>
        <v>19.77</v>
      </c>
      <c r="I986" s="43">
        <f>VLOOKUP(C986,'Įkainiai '!$E$3:$F$10,2,FALSE)-F986</f>
        <v>12.07</v>
      </c>
      <c r="J986" s="28">
        <f t="shared" si="30"/>
        <v>-7.6999999999999993</v>
      </c>
      <c r="K986" s="28" t="str">
        <f t="shared" si="31"/>
        <v>Rerate</v>
      </c>
      <c r="L986" s="28" t="str">
        <f>IFERROR(VLOOKUP(E986,'2 ataskaita'!$B$1:$E$64,3,FALSE),"-")</f>
        <v>CUSTOMER CARE</v>
      </c>
      <c r="M986" s="28">
        <f>IFERROR(VLOOKUP(E986,'2 ataskaita'!$B$1:$E$64,4,FALSE),"-")</f>
        <v>0</v>
      </c>
    </row>
    <row r="987" spans="1:13" x14ac:dyDescent="0.3">
      <c r="A987" s="55">
        <v>44013.726388888892</v>
      </c>
      <c r="B987">
        <v>42664944</v>
      </c>
      <c r="C987" s="32" t="s">
        <v>242</v>
      </c>
      <c r="D987" s="32" t="s">
        <v>240</v>
      </c>
      <c r="E987" s="44" t="s">
        <v>209</v>
      </c>
      <c r="F987" s="45">
        <v>11.51</v>
      </c>
      <c r="G987" s="45">
        <v>10.5</v>
      </c>
      <c r="H987" s="43">
        <f>VLOOKUP(D987,'Įkainiai '!$A$3:$B$10,2,FALSE)-G987</f>
        <v>14.77</v>
      </c>
      <c r="I987" s="43">
        <f>VLOOKUP(C987,'Įkainiai '!$E$3:$F$10,2,FALSE)-F987</f>
        <v>8.1600000000000019</v>
      </c>
      <c r="J987" s="28">
        <f t="shared" si="30"/>
        <v>-6.6099999999999977</v>
      </c>
      <c r="K987" s="32" t="str">
        <f t="shared" si="31"/>
        <v>Rerate</v>
      </c>
      <c r="L987" s="32" t="str">
        <f>IFERROR(VLOOKUP(E987,'2 ataskaita'!$B$1:$E$64,3,FALSE),"-")</f>
        <v>OUTLET</v>
      </c>
      <c r="M987" s="32" t="str">
        <f>IFERROR(VLOOKUP(E987,'2 ataskaita'!$B$1:$E$64,4,FALSE),"-")</f>
        <v>Kaunas</v>
      </c>
    </row>
    <row r="988" spans="1:13" x14ac:dyDescent="0.3">
      <c r="A988" s="54">
        <v>44042</v>
      </c>
      <c r="B988">
        <v>37037194</v>
      </c>
      <c r="C988" s="28" t="s">
        <v>241</v>
      </c>
      <c r="D988" s="28" t="s">
        <v>241</v>
      </c>
      <c r="E988" s="42" t="s">
        <v>222</v>
      </c>
      <c r="F988" s="43">
        <v>23.5</v>
      </c>
      <c r="G988" s="43">
        <v>15.5</v>
      </c>
      <c r="H988" s="43">
        <f>VLOOKUP(D988,'Įkainiai '!$A$3:$B$10,2,FALSE)-G988</f>
        <v>17.770000000000003</v>
      </c>
      <c r="I988" s="43">
        <f>VLOOKUP(C988,'Įkainiai '!$E$3:$F$10,2,FALSE)-F988</f>
        <v>8.1700000000000017</v>
      </c>
      <c r="J988" s="28">
        <f t="shared" si="30"/>
        <v>-9.6000000000000014</v>
      </c>
      <c r="K988" s="28" t="str">
        <f t="shared" si="31"/>
        <v>Rerate</v>
      </c>
      <c r="L988" s="28" t="str">
        <f>IFERROR(VLOOKUP(E988,'2 ataskaita'!$B$1:$E$64,3,FALSE),"-")</f>
        <v>OUTLET</v>
      </c>
      <c r="M988" s="28" t="str">
        <f>IFERROR(VLOOKUP(E988,'2 ataskaita'!$B$1:$E$64,4,FALSE),"-")</f>
        <v>Pietų</v>
      </c>
    </row>
    <row r="989" spans="1:13" x14ac:dyDescent="0.3">
      <c r="A989" s="55">
        <v>44042</v>
      </c>
      <c r="B989">
        <v>20122587</v>
      </c>
      <c r="C989" s="32" t="s">
        <v>242</v>
      </c>
      <c r="D989" s="32" t="s">
        <v>242</v>
      </c>
      <c r="E989" s="44" t="s">
        <v>14</v>
      </c>
      <c r="F989" s="45">
        <v>10.5</v>
      </c>
      <c r="G989" s="45">
        <v>0</v>
      </c>
      <c r="H989" s="43">
        <f>VLOOKUP(D989,'Įkainiai '!$A$3:$B$10,2,FALSE)-G989</f>
        <v>21.27</v>
      </c>
      <c r="I989" s="43">
        <f>VLOOKUP(C989,'Įkainiai '!$E$3:$F$10,2,FALSE)-F989</f>
        <v>9.1700000000000017</v>
      </c>
      <c r="J989" s="28">
        <f t="shared" si="30"/>
        <v>-12.099999999999998</v>
      </c>
      <c r="K989" s="32" t="str">
        <f t="shared" si="31"/>
        <v>Rerate</v>
      </c>
      <c r="L989" s="32" t="str">
        <f>IFERROR(VLOOKUP(E989,'2 ataskaita'!$B$1:$E$64,3,FALSE),"-")</f>
        <v>CUSTOMER CARE</v>
      </c>
      <c r="M989" s="32">
        <f>IFERROR(VLOOKUP(E989,'2 ataskaita'!$B$1:$E$64,4,FALSE),"-")</f>
        <v>0</v>
      </c>
    </row>
    <row r="990" spans="1:13" x14ac:dyDescent="0.3">
      <c r="A990" s="54">
        <v>44017.680555555555</v>
      </c>
      <c r="B990">
        <v>45760897</v>
      </c>
      <c r="C990" s="28" t="s">
        <v>244</v>
      </c>
      <c r="D990" s="28" t="s">
        <v>240</v>
      </c>
      <c r="E990" s="42" t="s">
        <v>22</v>
      </c>
      <c r="F990" s="43">
        <v>13.5</v>
      </c>
      <c r="G990" s="43">
        <v>11.5</v>
      </c>
      <c r="H990" s="43">
        <f>VLOOKUP(D990,'Įkainiai '!$A$3:$B$10,2,FALSE)-G990</f>
        <v>13.77</v>
      </c>
      <c r="I990" s="43">
        <f>VLOOKUP(C990,'Įkainiai '!$E$3:$F$10,2,FALSE)-F990</f>
        <v>14.170000000000002</v>
      </c>
      <c r="J990" s="28">
        <f t="shared" si="30"/>
        <v>0.40000000000000213</v>
      </c>
      <c r="K990" s="28" t="str">
        <f t="shared" si="31"/>
        <v>Upsell</v>
      </c>
      <c r="L990" s="28" t="str">
        <f>IFERROR(VLOOKUP(E990,'2 ataskaita'!$B$1:$E$64,3,FALSE),"-")</f>
        <v>CUSTOMER CARE</v>
      </c>
      <c r="M990" s="28">
        <f>IFERROR(VLOOKUP(E990,'2 ataskaita'!$B$1:$E$64,4,FALSE),"-")</f>
        <v>0</v>
      </c>
    </row>
    <row r="991" spans="1:13" x14ac:dyDescent="0.3">
      <c r="A991" s="55">
        <v>44037</v>
      </c>
      <c r="B991">
        <v>42341309</v>
      </c>
      <c r="C991" s="32" t="s">
        <v>241</v>
      </c>
      <c r="D991" s="32" t="s">
        <v>241</v>
      </c>
      <c r="E991" s="44" t="s">
        <v>211</v>
      </c>
      <c r="F991" s="45">
        <v>16.5</v>
      </c>
      <c r="G991" s="45" t="s">
        <v>5</v>
      </c>
      <c r="H991" s="43">
        <f>VLOOKUP(D991,'Įkainiai '!$A$3:$B$10,2,FALSE)-G991</f>
        <v>21.270000000000003</v>
      </c>
      <c r="I991" s="43">
        <f>VLOOKUP(C991,'Įkainiai '!$E$3:$F$10,2,FALSE)-F991</f>
        <v>15.170000000000002</v>
      </c>
      <c r="J991" s="28">
        <f t="shared" si="30"/>
        <v>-6.1000000000000014</v>
      </c>
      <c r="K991" s="32" t="str">
        <f t="shared" si="31"/>
        <v>Rerate</v>
      </c>
      <c r="L991" s="32" t="str">
        <f>IFERROR(VLOOKUP(E991,'2 ataskaita'!$B$1:$E$64,3,FALSE),"-")</f>
        <v>OUTLET</v>
      </c>
      <c r="M991" s="32" t="str">
        <f>IFERROR(VLOOKUP(E991,'2 ataskaita'!$B$1:$E$64,4,FALSE),"-")</f>
        <v>Kaunas</v>
      </c>
    </row>
    <row r="992" spans="1:13" x14ac:dyDescent="0.3">
      <c r="A992" s="54">
        <v>44042</v>
      </c>
      <c r="B992">
        <v>40888389</v>
      </c>
      <c r="C992" s="28" t="s">
        <v>242</v>
      </c>
      <c r="D992" s="28" t="s">
        <v>242</v>
      </c>
      <c r="E992" s="42" t="s">
        <v>6</v>
      </c>
      <c r="F992" s="50">
        <v>9.5</v>
      </c>
      <c r="G992" s="43">
        <v>9.5</v>
      </c>
      <c r="H992" s="43">
        <f>VLOOKUP(D992,'Įkainiai '!$A$3:$B$10,2,FALSE)-G992</f>
        <v>11.77</v>
      </c>
      <c r="I992" s="43">
        <f>VLOOKUP(C992,'Įkainiai '!$E$3:$F$10,2,FALSE)-F992</f>
        <v>10.170000000000002</v>
      </c>
      <c r="J992" s="28">
        <f t="shared" si="30"/>
        <v>-1.5999999999999979</v>
      </c>
      <c r="K992" s="28" t="str">
        <f t="shared" si="31"/>
        <v>Rerate</v>
      </c>
      <c r="L992" s="28" t="str">
        <f>IFERROR(VLOOKUP(E992,'2 ataskaita'!$B$1:$E$64,3,FALSE),"-")</f>
        <v>TELEMARKETING</v>
      </c>
      <c r="M992" s="28">
        <f>IFERROR(VLOOKUP(E992,'2 ataskaita'!$B$1:$E$64,4,FALSE),"-")</f>
        <v>0</v>
      </c>
    </row>
    <row r="993" spans="1:13" x14ac:dyDescent="0.3">
      <c r="A993" s="55">
        <v>44042</v>
      </c>
      <c r="B993">
        <v>36095274</v>
      </c>
      <c r="C993" s="32" t="s">
        <v>241</v>
      </c>
      <c r="D993" s="32" t="s">
        <v>241</v>
      </c>
      <c r="E993" s="44" t="s">
        <v>22</v>
      </c>
      <c r="F993" s="45">
        <v>16.510000000000002</v>
      </c>
      <c r="G993" s="45">
        <v>2.15</v>
      </c>
      <c r="H993" s="43">
        <f>VLOOKUP(D993,'Įkainiai '!$A$3:$B$10,2,FALSE)-G993</f>
        <v>31.120000000000005</v>
      </c>
      <c r="I993" s="43">
        <f>VLOOKUP(C993,'Įkainiai '!$E$3:$F$10,2,FALSE)-F993</f>
        <v>15.16</v>
      </c>
      <c r="J993" s="28">
        <f t="shared" si="30"/>
        <v>-15.960000000000004</v>
      </c>
      <c r="K993" s="32" t="str">
        <f t="shared" si="31"/>
        <v>Rerate</v>
      </c>
      <c r="L993" s="32" t="str">
        <f>IFERROR(VLOOKUP(E993,'2 ataskaita'!$B$1:$E$64,3,FALSE),"-")</f>
        <v>CUSTOMER CARE</v>
      </c>
      <c r="M993" s="32">
        <f>IFERROR(VLOOKUP(E993,'2 ataskaita'!$B$1:$E$64,4,FALSE),"-")</f>
        <v>0</v>
      </c>
    </row>
    <row r="994" spans="1:13" x14ac:dyDescent="0.3">
      <c r="A994" s="54">
        <v>44042</v>
      </c>
      <c r="B994">
        <v>13293088</v>
      </c>
      <c r="C994" s="28" t="s">
        <v>241</v>
      </c>
      <c r="D994" s="28" t="s">
        <v>241</v>
      </c>
      <c r="E994" s="42" t="s">
        <v>35</v>
      </c>
      <c r="F994" s="43">
        <v>9.5</v>
      </c>
      <c r="G994" s="43">
        <v>6.65</v>
      </c>
      <c r="H994" s="43">
        <f>VLOOKUP(D994,'Įkainiai '!$A$3:$B$10,2,FALSE)-G994</f>
        <v>26.620000000000005</v>
      </c>
      <c r="I994" s="43">
        <f>VLOOKUP(C994,'Įkainiai '!$E$3:$F$10,2,FALSE)-F994</f>
        <v>22.17</v>
      </c>
      <c r="J994" s="28">
        <f t="shared" si="30"/>
        <v>-4.4500000000000028</v>
      </c>
      <c r="K994" s="28" t="str">
        <f t="shared" si="31"/>
        <v>Rerate</v>
      </c>
      <c r="L994" s="28" t="str">
        <f>IFERROR(VLOOKUP(E994,'2 ataskaita'!$B$1:$E$64,3,FALSE),"-")</f>
        <v>CUSTOMER CARE</v>
      </c>
      <c r="M994" s="28">
        <f>IFERROR(VLOOKUP(E994,'2 ataskaita'!$B$1:$E$64,4,FALSE),"-")</f>
        <v>0</v>
      </c>
    </row>
    <row r="995" spans="1:13" x14ac:dyDescent="0.3">
      <c r="A995" s="55">
        <v>44034.559027777781</v>
      </c>
      <c r="B995">
        <v>45939867</v>
      </c>
      <c r="C995" s="32" t="s">
        <v>244</v>
      </c>
      <c r="D995" s="32" t="s">
        <v>245</v>
      </c>
      <c r="E995" s="44" t="s">
        <v>214</v>
      </c>
      <c r="F995" s="45">
        <v>12.5</v>
      </c>
      <c r="G995" s="45" t="s">
        <v>45</v>
      </c>
      <c r="H995" s="43">
        <f>VLOOKUP(D995,'Įkainiai '!$A$3:$B$10,2,FALSE)-G995</f>
        <v>9.27</v>
      </c>
      <c r="I995" s="43">
        <f>VLOOKUP(C995,'Įkainiai '!$E$3:$F$10,2,FALSE)-F995</f>
        <v>15.170000000000002</v>
      </c>
      <c r="J995" s="28">
        <f t="shared" si="30"/>
        <v>5.9000000000000021</v>
      </c>
      <c r="K995" s="32" t="str">
        <f t="shared" si="31"/>
        <v>Upsell</v>
      </c>
      <c r="L995" s="32" t="str">
        <f>IFERROR(VLOOKUP(E995,'2 ataskaita'!$B$1:$E$64,3,FALSE),"-")</f>
        <v>OUTLET</v>
      </c>
      <c r="M995" s="32" t="str">
        <f>IFERROR(VLOOKUP(E995,'2 ataskaita'!$B$1:$E$64,4,FALSE),"-")</f>
        <v>Šiaurės</v>
      </c>
    </row>
    <row r="996" spans="1:13" x14ac:dyDescent="0.3">
      <c r="A996" s="54">
        <v>44042</v>
      </c>
      <c r="B996">
        <v>34029843</v>
      </c>
      <c r="C996" s="28" t="s">
        <v>241</v>
      </c>
      <c r="D996" s="28" t="s">
        <v>241</v>
      </c>
      <c r="E996" s="42" t="s">
        <v>8</v>
      </c>
      <c r="F996" s="43">
        <v>9.5</v>
      </c>
      <c r="G996" s="43" t="s">
        <v>5</v>
      </c>
      <c r="H996" s="43">
        <f>VLOOKUP(D996,'Įkainiai '!$A$3:$B$10,2,FALSE)-G996</f>
        <v>21.270000000000003</v>
      </c>
      <c r="I996" s="43">
        <f>VLOOKUP(C996,'Įkainiai '!$E$3:$F$10,2,FALSE)-F996</f>
        <v>22.17</v>
      </c>
      <c r="J996" s="28">
        <f t="shared" si="30"/>
        <v>0.89999999999999858</v>
      </c>
      <c r="K996" s="28" t="str">
        <f t="shared" si="31"/>
        <v>Upsell</v>
      </c>
      <c r="L996" s="28" t="str">
        <f>IFERROR(VLOOKUP(E996,'2 ataskaita'!$B$1:$E$64,3,FALSE),"-")</f>
        <v>TELEMARKETING</v>
      </c>
      <c r="M996" s="28">
        <f>IFERROR(VLOOKUP(E996,'2 ataskaita'!$B$1:$E$64,4,FALSE),"-")</f>
        <v>0</v>
      </c>
    </row>
    <row r="997" spans="1:13" x14ac:dyDescent="0.3">
      <c r="A997" s="55">
        <v>44042</v>
      </c>
      <c r="B997">
        <v>45556144</v>
      </c>
      <c r="C997" s="32" t="s">
        <v>241</v>
      </c>
      <c r="D997" s="32" t="s">
        <v>241</v>
      </c>
      <c r="E997" s="44" t="s">
        <v>6</v>
      </c>
      <c r="F997" s="45">
        <v>11</v>
      </c>
      <c r="G997" s="45">
        <v>5.5</v>
      </c>
      <c r="H997" s="43">
        <f>VLOOKUP(D997,'Įkainiai '!$A$3:$B$10,2,FALSE)-G997</f>
        <v>27.770000000000003</v>
      </c>
      <c r="I997" s="43">
        <f>VLOOKUP(C997,'Įkainiai '!$E$3:$F$10,2,FALSE)-F997</f>
        <v>20.67</v>
      </c>
      <c r="J997" s="28">
        <f t="shared" si="30"/>
        <v>-7.1000000000000014</v>
      </c>
      <c r="K997" s="32" t="str">
        <f t="shared" si="31"/>
        <v>Rerate</v>
      </c>
      <c r="L997" s="32" t="str">
        <f>IFERROR(VLOOKUP(E997,'2 ataskaita'!$B$1:$E$64,3,FALSE),"-")</f>
        <v>TELEMARKETING</v>
      </c>
      <c r="M997" s="32">
        <f>IFERROR(VLOOKUP(E997,'2 ataskaita'!$B$1:$E$64,4,FALSE),"-")</f>
        <v>0</v>
      </c>
    </row>
    <row r="998" spans="1:13" x14ac:dyDescent="0.3">
      <c r="A998" s="54">
        <v>44014.536111111112</v>
      </c>
      <c r="B998">
        <v>4482417</v>
      </c>
      <c r="C998" s="28" t="s">
        <v>241</v>
      </c>
      <c r="D998" s="28" t="s">
        <v>243</v>
      </c>
      <c r="E998" s="42" t="s">
        <v>221</v>
      </c>
      <c r="F998" s="43">
        <v>12</v>
      </c>
      <c r="G998" s="43">
        <v>3.6</v>
      </c>
      <c r="H998" s="43">
        <f>VLOOKUP(D998,'Įkainiai '!$A$3:$B$10,2,FALSE)-G998</f>
        <v>14.67</v>
      </c>
      <c r="I998" s="43">
        <f>VLOOKUP(C998,'Įkainiai '!$E$3:$F$10,2,FALSE)-F998</f>
        <v>19.670000000000002</v>
      </c>
      <c r="J998" s="28">
        <f t="shared" si="30"/>
        <v>5.0000000000000018</v>
      </c>
      <c r="K998" s="28" t="str">
        <f t="shared" si="31"/>
        <v>Upsell</v>
      </c>
      <c r="L998" s="28" t="str">
        <f>IFERROR(VLOOKUP(E998,'2 ataskaita'!$B$1:$E$64,3,FALSE),"-")</f>
        <v>OUTLET</v>
      </c>
      <c r="M998" s="28" t="str">
        <f>IFERROR(VLOOKUP(E998,'2 ataskaita'!$B$1:$E$64,4,FALSE),"-")</f>
        <v>Vilnius</v>
      </c>
    </row>
    <row r="999" spans="1:13" x14ac:dyDescent="0.3">
      <c r="A999" s="55">
        <v>44042</v>
      </c>
      <c r="B999">
        <v>4822966</v>
      </c>
      <c r="C999" s="32" t="s">
        <v>240</v>
      </c>
      <c r="D999" s="32" t="s">
        <v>240</v>
      </c>
      <c r="E999" s="44" t="s">
        <v>6</v>
      </c>
      <c r="F999" s="45">
        <v>11</v>
      </c>
      <c r="G999" s="45" t="s">
        <v>24</v>
      </c>
      <c r="H999" s="43">
        <f>VLOOKUP(D999,'Įkainiai '!$A$3:$B$10,2,FALSE)-G999</f>
        <v>21.27</v>
      </c>
      <c r="I999" s="43">
        <f>VLOOKUP(C999,'Įkainiai '!$E$3:$F$10,2,FALSE)-F999</f>
        <v>12.670000000000002</v>
      </c>
      <c r="J999" s="28">
        <f t="shared" si="30"/>
        <v>-8.5999999999999979</v>
      </c>
      <c r="K999" s="32" t="str">
        <f t="shared" si="31"/>
        <v>Rerate</v>
      </c>
      <c r="L999" s="32" t="str">
        <f>IFERROR(VLOOKUP(E999,'2 ataskaita'!$B$1:$E$64,3,FALSE),"-")</f>
        <v>TELEMARKETING</v>
      </c>
      <c r="M999" s="32">
        <f>IFERROR(VLOOKUP(E999,'2 ataskaita'!$B$1:$E$64,4,FALSE),"-")</f>
        <v>0</v>
      </c>
    </row>
    <row r="1000" spans="1:13" x14ac:dyDescent="0.3">
      <c r="A1000" s="54">
        <v>44013.476388888892</v>
      </c>
      <c r="B1000">
        <v>11744293</v>
      </c>
      <c r="C1000" s="28" t="s">
        <v>240</v>
      </c>
      <c r="D1000" s="28" t="s">
        <v>245</v>
      </c>
      <c r="E1000" s="42" t="s">
        <v>200</v>
      </c>
      <c r="F1000" s="43">
        <v>10.5</v>
      </c>
      <c r="G1000" s="43" t="s">
        <v>45</v>
      </c>
      <c r="H1000" s="43">
        <f>VLOOKUP(D1000,'Įkainiai '!$A$3:$B$10,2,FALSE)-G1000</f>
        <v>9.27</v>
      </c>
      <c r="I1000" s="43">
        <f>VLOOKUP(C1000,'Įkainiai '!$E$3:$F$10,2,FALSE)-F1000</f>
        <v>13.170000000000002</v>
      </c>
      <c r="J1000" s="28">
        <f t="shared" si="30"/>
        <v>3.9000000000000021</v>
      </c>
      <c r="K1000" s="28" t="str">
        <f t="shared" si="31"/>
        <v>Upsell</v>
      </c>
      <c r="L1000" s="28" t="str">
        <f>IFERROR(VLOOKUP(E1000,'2 ataskaita'!$B$1:$E$64,3,FALSE),"-")</f>
        <v>OUTLET</v>
      </c>
      <c r="M1000" s="28" t="str">
        <f>IFERROR(VLOOKUP(E1000,'2 ataskaita'!$B$1:$E$64,4,FALSE),"-")</f>
        <v>Šiaurės</v>
      </c>
    </row>
    <row r="1001" spans="1:13" x14ac:dyDescent="0.3">
      <c r="A1001" s="55">
        <v>44014.472222222219</v>
      </c>
      <c r="B1001">
        <v>20602838</v>
      </c>
      <c r="C1001" s="32" t="s">
        <v>245</v>
      </c>
      <c r="D1001" s="32" t="s">
        <v>245</v>
      </c>
      <c r="E1001" s="44" t="s">
        <v>8</v>
      </c>
      <c r="F1001" s="45">
        <v>7.6</v>
      </c>
      <c r="G1001" s="45">
        <v>6.5</v>
      </c>
      <c r="H1001" s="43">
        <f>VLOOKUP(D1001,'Įkainiai '!$A$3:$B$10,2,FALSE)-G1001</f>
        <v>7.77</v>
      </c>
      <c r="I1001" s="43">
        <f>VLOOKUP(C1001,'Įkainiai '!$E$3:$F$10,2,FALSE)-F1001</f>
        <v>4.07</v>
      </c>
      <c r="J1001" s="28">
        <f t="shared" si="30"/>
        <v>-3.6999999999999993</v>
      </c>
      <c r="K1001" s="32" t="str">
        <f t="shared" si="31"/>
        <v>Rerate</v>
      </c>
      <c r="L1001" s="32" t="str">
        <f>IFERROR(VLOOKUP(E1001,'2 ataskaita'!$B$1:$E$64,3,FALSE),"-")</f>
        <v>TELEMARKETING</v>
      </c>
      <c r="M1001" s="32">
        <f>IFERROR(VLOOKUP(E1001,'2 ataskaita'!$B$1:$E$64,4,FALSE),"-")</f>
        <v>0</v>
      </c>
    </row>
    <row r="1002" spans="1:13" x14ac:dyDescent="0.3">
      <c r="A1002" s="54">
        <v>44020.643055555556</v>
      </c>
      <c r="B1002">
        <v>35504124</v>
      </c>
      <c r="C1002" s="28" t="s">
        <v>244</v>
      </c>
      <c r="D1002" s="28" t="s">
        <v>240</v>
      </c>
      <c r="E1002" s="42" t="s">
        <v>23</v>
      </c>
      <c r="F1002" s="50">
        <v>13.5</v>
      </c>
      <c r="G1002" s="43">
        <v>9.5</v>
      </c>
      <c r="H1002" s="43">
        <f>VLOOKUP(D1002,'Įkainiai '!$A$3:$B$10,2,FALSE)-G1002</f>
        <v>15.77</v>
      </c>
      <c r="I1002" s="43">
        <f>VLOOKUP(C1002,'Įkainiai '!$E$3:$F$10,2,FALSE)-F1002</f>
        <v>14.170000000000002</v>
      </c>
      <c r="J1002" s="28">
        <f t="shared" si="30"/>
        <v>-1.5999999999999979</v>
      </c>
      <c r="K1002" s="28" t="str">
        <f t="shared" si="31"/>
        <v>Rerate</v>
      </c>
      <c r="L1002" s="28" t="str">
        <f>IFERROR(VLOOKUP(E1002,'2 ataskaita'!$B$1:$E$64,3,FALSE),"-")</f>
        <v>CUSTOMER CARE</v>
      </c>
      <c r="M1002" s="28">
        <f>IFERROR(VLOOKUP(E1002,'2 ataskaita'!$B$1:$E$64,4,FALSE),"-")</f>
        <v>0</v>
      </c>
    </row>
    <row r="1003" spans="1:13" x14ac:dyDescent="0.3">
      <c r="A1003" s="55">
        <v>44022.404861111114</v>
      </c>
      <c r="B1003">
        <v>45780988</v>
      </c>
      <c r="C1003" s="32" t="s">
        <v>244</v>
      </c>
      <c r="D1003" s="32" t="s">
        <v>240</v>
      </c>
      <c r="E1003" s="44" t="s">
        <v>22</v>
      </c>
      <c r="F1003" s="45">
        <v>13.5</v>
      </c>
      <c r="G1003" s="45">
        <v>11.5</v>
      </c>
      <c r="H1003" s="43">
        <f>VLOOKUP(D1003,'Įkainiai '!$A$3:$B$10,2,FALSE)-G1003</f>
        <v>13.77</v>
      </c>
      <c r="I1003" s="43">
        <f>VLOOKUP(C1003,'Įkainiai '!$E$3:$F$10,2,FALSE)-F1003</f>
        <v>14.170000000000002</v>
      </c>
      <c r="J1003" s="28">
        <f t="shared" si="30"/>
        <v>0.40000000000000213</v>
      </c>
      <c r="K1003" s="32" t="str">
        <f t="shared" si="31"/>
        <v>Upsell</v>
      </c>
      <c r="L1003" s="32" t="str">
        <f>IFERROR(VLOOKUP(E1003,'2 ataskaita'!$B$1:$E$64,3,FALSE),"-")</f>
        <v>CUSTOMER CARE</v>
      </c>
      <c r="M1003" s="32">
        <f>IFERROR(VLOOKUP(E1003,'2 ataskaita'!$B$1:$E$64,4,FALSE),"-")</f>
        <v>0</v>
      </c>
    </row>
    <row r="1004" spans="1:13" x14ac:dyDescent="0.3">
      <c r="A1004" s="54">
        <v>44036</v>
      </c>
      <c r="B1004">
        <v>14979320</v>
      </c>
      <c r="C1004" s="28" t="s">
        <v>241</v>
      </c>
      <c r="D1004" s="28" t="s">
        <v>241</v>
      </c>
      <c r="E1004" s="42" t="s">
        <v>228</v>
      </c>
      <c r="F1004" s="43">
        <v>23.5</v>
      </c>
      <c r="G1004" s="43" t="s">
        <v>9</v>
      </c>
      <c r="H1004" s="43">
        <f>VLOOKUP(D1004,'Įkainiai '!$A$3:$B$10,2,FALSE)-G1004</f>
        <v>22.270000000000003</v>
      </c>
      <c r="I1004" s="43">
        <f>VLOOKUP(C1004,'Įkainiai '!$E$3:$F$10,2,FALSE)-F1004</f>
        <v>8.1700000000000017</v>
      </c>
      <c r="J1004" s="28">
        <f t="shared" si="30"/>
        <v>-14.100000000000001</v>
      </c>
      <c r="K1004" s="28" t="str">
        <f t="shared" si="31"/>
        <v>Rerate</v>
      </c>
      <c r="L1004" s="28" t="str">
        <f>IFERROR(VLOOKUP(E1004,'2 ataskaita'!$B$1:$E$64,3,FALSE),"-")</f>
        <v>OUTLET</v>
      </c>
      <c r="M1004" s="28" t="str">
        <f>IFERROR(VLOOKUP(E1004,'2 ataskaita'!$B$1:$E$64,4,FALSE),"-")</f>
        <v>Pietų</v>
      </c>
    </row>
    <row r="1005" spans="1:13" x14ac:dyDescent="0.3">
      <c r="A1005" s="55">
        <v>44042</v>
      </c>
      <c r="B1005">
        <v>4574983</v>
      </c>
      <c r="C1005" s="32" t="s">
        <v>242</v>
      </c>
      <c r="D1005" s="32" t="s">
        <v>242</v>
      </c>
      <c r="E1005" s="44" t="s">
        <v>22</v>
      </c>
      <c r="F1005" s="45">
        <v>11</v>
      </c>
      <c r="G1005" s="45">
        <v>0</v>
      </c>
      <c r="H1005" s="43">
        <f>VLOOKUP(D1005,'Įkainiai '!$A$3:$B$10,2,FALSE)-G1005</f>
        <v>21.27</v>
      </c>
      <c r="I1005" s="43">
        <f>VLOOKUP(C1005,'Įkainiai '!$E$3:$F$10,2,FALSE)-F1005</f>
        <v>8.6700000000000017</v>
      </c>
      <c r="J1005" s="28">
        <f t="shared" si="30"/>
        <v>-12.599999999999998</v>
      </c>
      <c r="K1005" s="32" t="str">
        <f t="shared" si="31"/>
        <v>Rerate</v>
      </c>
      <c r="L1005" s="32" t="str">
        <f>IFERROR(VLOOKUP(E1005,'2 ataskaita'!$B$1:$E$64,3,FALSE),"-")</f>
        <v>CUSTOMER CARE</v>
      </c>
      <c r="M1005" s="32">
        <f>IFERROR(VLOOKUP(E1005,'2 ataskaita'!$B$1:$E$64,4,FALSE),"-")</f>
        <v>0</v>
      </c>
    </row>
    <row r="1006" spans="1:13" x14ac:dyDescent="0.3">
      <c r="A1006" s="54">
        <v>44042</v>
      </c>
      <c r="B1006">
        <v>4386005</v>
      </c>
      <c r="C1006" s="28" t="s">
        <v>245</v>
      </c>
      <c r="D1006" s="28" t="s">
        <v>245</v>
      </c>
      <c r="E1006" s="42" t="s">
        <v>63</v>
      </c>
      <c r="F1006" s="43">
        <v>7.6</v>
      </c>
      <c r="G1006" s="43" t="s">
        <v>7</v>
      </c>
      <c r="H1006" s="43">
        <f>VLOOKUP(D1006,'Įkainiai '!$A$3:$B$10,2,FALSE)-G1006</f>
        <v>1.2699999999999996</v>
      </c>
      <c r="I1006" s="43">
        <f>VLOOKUP(C1006,'Įkainiai '!$E$3:$F$10,2,FALSE)-F1006</f>
        <v>4.07</v>
      </c>
      <c r="J1006" s="28">
        <f t="shared" si="30"/>
        <v>2.8000000000000007</v>
      </c>
      <c r="K1006" s="28" t="str">
        <f t="shared" si="31"/>
        <v>Upsell</v>
      </c>
      <c r="L1006" s="28" t="str">
        <f>IFERROR(VLOOKUP(E1006,'2 ataskaita'!$B$1:$E$64,3,FALSE),"-")</f>
        <v>-</v>
      </c>
      <c r="M1006" s="28" t="str">
        <f>IFERROR(VLOOKUP(E1006,'2 ataskaita'!$B$1:$E$64,4,FALSE),"-")</f>
        <v>-</v>
      </c>
    </row>
    <row r="1007" spans="1:13" x14ac:dyDescent="0.3">
      <c r="A1007" s="55">
        <v>44028.488194444442</v>
      </c>
      <c r="B1007">
        <v>11451068</v>
      </c>
      <c r="C1007" s="32" t="s">
        <v>245</v>
      </c>
      <c r="D1007" s="32" t="s">
        <v>243</v>
      </c>
      <c r="E1007" s="44" t="s">
        <v>43</v>
      </c>
      <c r="F1007" s="45">
        <v>5.51</v>
      </c>
      <c r="G1007" s="45">
        <v>7.6</v>
      </c>
      <c r="H1007" s="43">
        <f>VLOOKUP(D1007,'Įkainiai '!$A$3:$B$10,2,FALSE)-G1007</f>
        <v>10.67</v>
      </c>
      <c r="I1007" s="43">
        <f>VLOOKUP(C1007,'Įkainiai '!$E$3:$F$10,2,FALSE)-F1007</f>
        <v>6.16</v>
      </c>
      <c r="J1007" s="28">
        <f t="shared" si="30"/>
        <v>-4.51</v>
      </c>
      <c r="K1007" s="32" t="str">
        <f t="shared" si="31"/>
        <v>Rerate</v>
      </c>
      <c r="L1007" s="32" t="str">
        <f>IFERROR(VLOOKUP(E1007,'2 ataskaita'!$B$1:$E$64,3,FALSE),"-")</f>
        <v>CUSTOMER CARE</v>
      </c>
      <c r="M1007" s="32">
        <f>IFERROR(VLOOKUP(E1007,'2 ataskaita'!$B$1:$E$64,4,FALSE),"-")</f>
        <v>0</v>
      </c>
    </row>
    <row r="1008" spans="1:13" x14ac:dyDescent="0.3">
      <c r="A1008" s="54">
        <v>44021.444444444445</v>
      </c>
      <c r="B1008">
        <v>4874384</v>
      </c>
      <c r="C1008" s="28" t="s">
        <v>242</v>
      </c>
      <c r="D1008" s="28" t="s">
        <v>243</v>
      </c>
      <c r="E1008" s="42" t="s">
        <v>14</v>
      </c>
      <c r="F1008" s="43">
        <v>11.51</v>
      </c>
      <c r="G1008" s="43">
        <v>8.51</v>
      </c>
      <c r="H1008" s="43">
        <f>VLOOKUP(D1008,'Įkainiai '!$A$3:$B$10,2,FALSE)-G1008</f>
        <v>9.76</v>
      </c>
      <c r="I1008" s="43">
        <f>VLOOKUP(C1008,'Įkainiai '!$E$3:$F$10,2,FALSE)-F1008</f>
        <v>8.1600000000000019</v>
      </c>
      <c r="J1008" s="28">
        <f t="shared" si="30"/>
        <v>-1.5999999999999979</v>
      </c>
      <c r="K1008" s="28" t="str">
        <f t="shared" si="31"/>
        <v>Rerate</v>
      </c>
      <c r="L1008" s="28" t="str">
        <f>IFERROR(VLOOKUP(E1008,'2 ataskaita'!$B$1:$E$64,3,FALSE),"-")</f>
        <v>CUSTOMER CARE</v>
      </c>
      <c r="M1008" s="28">
        <f>IFERROR(VLOOKUP(E1008,'2 ataskaita'!$B$1:$E$64,4,FALSE),"-")</f>
        <v>0</v>
      </c>
    </row>
    <row r="1009" spans="1:13" x14ac:dyDescent="0.3">
      <c r="A1009" s="55">
        <v>44023</v>
      </c>
      <c r="B1009">
        <v>4779965</v>
      </c>
      <c r="C1009" s="32" t="s">
        <v>241</v>
      </c>
      <c r="D1009" s="32" t="s">
        <v>241</v>
      </c>
      <c r="E1009" s="44" t="s">
        <v>8</v>
      </c>
      <c r="F1009" s="45">
        <v>15.5</v>
      </c>
      <c r="G1009" s="45">
        <v>9.5</v>
      </c>
      <c r="H1009" s="43">
        <f>VLOOKUP(D1009,'Įkainiai '!$A$3:$B$10,2,FALSE)-G1009</f>
        <v>23.770000000000003</v>
      </c>
      <c r="I1009" s="43">
        <f>VLOOKUP(C1009,'Įkainiai '!$E$3:$F$10,2,FALSE)-F1009</f>
        <v>16.170000000000002</v>
      </c>
      <c r="J1009" s="28">
        <f t="shared" si="30"/>
        <v>-7.6000000000000014</v>
      </c>
      <c r="K1009" s="32" t="str">
        <f t="shared" si="31"/>
        <v>Rerate</v>
      </c>
      <c r="L1009" s="32" t="str">
        <f>IFERROR(VLOOKUP(E1009,'2 ataskaita'!$B$1:$E$64,3,FALSE),"-")</f>
        <v>TELEMARKETING</v>
      </c>
      <c r="M1009" s="32">
        <f>IFERROR(VLOOKUP(E1009,'2 ataskaita'!$B$1:$E$64,4,FALSE),"-")</f>
        <v>0</v>
      </c>
    </row>
    <row r="1010" spans="1:13" x14ac:dyDescent="0.3">
      <c r="A1010" s="54">
        <v>44016.584027777775</v>
      </c>
      <c r="B1010">
        <v>4699768</v>
      </c>
      <c r="C1010" s="28" t="s">
        <v>243</v>
      </c>
      <c r="D1010" s="28" t="s">
        <v>242</v>
      </c>
      <c r="E1010" s="42" t="s">
        <v>23</v>
      </c>
      <c r="F1010" s="43">
        <v>8.51</v>
      </c>
      <c r="G1010" s="43">
        <v>10.5</v>
      </c>
      <c r="H1010" s="43">
        <f>VLOOKUP(D1010,'Įkainiai '!$A$3:$B$10,2,FALSE)-G1010</f>
        <v>10.77</v>
      </c>
      <c r="I1010" s="43">
        <f>VLOOKUP(C1010,'Įkainiai '!$E$3:$F$10,2,FALSE)-F1010</f>
        <v>7.16</v>
      </c>
      <c r="J1010" s="28">
        <f t="shared" si="30"/>
        <v>-3.6099999999999994</v>
      </c>
      <c r="K1010" s="28" t="str">
        <f t="shared" si="31"/>
        <v>Rerate</v>
      </c>
      <c r="L1010" s="28" t="str">
        <f>IFERROR(VLOOKUP(E1010,'2 ataskaita'!$B$1:$E$64,3,FALSE),"-")</f>
        <v>CUSTOMER CARE</v>
      </c>
      <c r="M1010" s="28">
        <f>IFERROR(VLOOKUP(E1010,'2 ataskaita'!$B$1:$E$64,4,FALSE),"-")</f>
        <v>0</v>
      </c>
    </row>
    <row r="1011" spans="1:13" x14ac:dyDescent="0.3">
      <c r="A1011" s="55">
        <v>44041.663888888892</v>
      </c>
      <c r="B1011">
        <v>4735478</v>
      </c>
      <c r="C1011" s="32" t="s">
        <v>245</v>
      </c>
      <c r="D1011" s="32" t="s">
        <v>240</v>
      </c>
      <c r="E1011" s="44" t="s">
        <v>51</v>
      </c>
      <c r="F1011" s="45">
        <v>7.01</v>
      </c>
      <c r="G1011" s="45">
        <v>11.5</v>
      </c>
      <c r="H1011" s="43">
        <f>VLOOKUP(D1011,'Įkainiai '!$A$3:$B$10,2,FALSE)-G1011</f>
        <v>13.77</v>
      </c>
      <c r="I1011" s="43">
        <f>VLOOKUP(C1011,'Įkainiai '!$E$3:$F$10,2,FALSE)-F1011</f>
        <v>4.66</v>
      </c>
      <c r="J1011" s="28">
        <f t="shared" si="30"/>
        <v>-9.11</v>
      </c>
      <c r="K1011" s="32" t="str">
        <f t="shared" si="31"/>
        <v>Rerate</v>
      </c>
      <c r="L1011" s="32" t="str">
        <f>IFERROR(VLOOKUP(E1011,'2 ataskaita'!$B$1:$E$64,3,FALSE),"-")</f>
        <v>-</v>
      </c>
      <c r="M1011" s="32" t="str">
        <f>IFERROR(VLOOKUP(E1011,'2 ataskaita'!$B$1:$E$64,4,FALSE),"-")</f>
        <v>-</v>
      </c>
    </row>
    <row r="1012" spans="1:13" x14ac:dyDescent="0.3">
      <c r="A1012" s="54">
        <v>44020.729861111111</v>
      </c>
      <c r="B1012">
        <v>25986853</v>
      </c>
      <c r="C1012" s="28" t="s">
        <v>243</v>
      </c>
      <c r="D1012" s="28" t="s">
        <v>241</v>
      </c>
      <c r="E1012" s="42" t="s">
        <v>23</v>
      </c>
      <c r="F1012" s="43">
        <v>3.6</v>
      </c>
      <c r="G1012" s="43">
        <v>9.5</v>
      </c>
      <c r="H1012" s="43">
        <f>VLOOKUP(D1012,'Įkainiai '!$A$3:$B$10,2,FALSE)-G1012</f>
        <v>23.770000000000003</v>
      </c>
      <c r="I1012" s="43">
        <f>VLOOKUP(C1012,'Įkainiai '!$E$3:$F$10,2,FALSE)-F1012</f>
        <v>12.07</v>
      </c>
      <c r="J1012" s="28">
        <f t="shared" si="30"/>
        <v>-11.700000000000003</v>
      </c>
      <c r="K1012" s="28" t="str">
        <f t="shared" si="31"/>
        <v>Rerate</v>
      </c>
      <c r="L1012" s="28" t="str">
        <f>IFERROR(VLOOKUP(E1012,'2 ataskaita'!$B$1:$E$64,3,FALSE),"-")</f>
        <v>CUSTOMER CARE</v>
      </c>
      <c r="M1012" s="28">
        <f>IFERROR(VLOOKUP(E1012,'2 ataskaita'!$B$1:$E$64,4,FALSE),"-")</f>
        <v>0</v>
      </c>
    </row>
    <row r="1013" spans="1:13" x14ac:dyDescent="0.3">
      <c r="A1013" s="55">
        <v>44023.834722222222</v>
      </c>
      <c r="B1013">
        <v>4666882</v>
      </c>
      <c r="C1013" s="32" t="s">
        <v>243</v>
      </c>
      <c r="D1013" s="32" t="s">
        <v>245</v>
      </c>
      <c r="E1013" s="44" t="s">
        <v>22</v>
      </c>
      <c r="F1013" s="45">
        <v>8.5</v>
      </c>
      <c r="G1013" s="45">
        <v>3.6</v>
      </c>
      <c r="H1013" s="43">
        <f>VLOOKUP(D1013,'Įkainiai '!$A$3:$B$10,2,FALSE)-G1013</f>
        <v>10.67</v>
      </c>
      <c r="I1013" s="43">
        <f>VLOOKUP(C1013,'Įkainiai '!$E$3:$F$10,2,FALSE)-F1013</f>
        <v>7.17</v>
      </c>
      <c r="J1013" s="28">
        <f t="shared" si="30"/>
        <v>-3.5</v>
      </c>
      <c r="K1013" s="32" t="str">
        <f t="shared" si="31"/>
        <v>Rerate</v>
      </c>
      <c r="L1013" s="32" t="str">
        <f>IFERROR(VLOOKUP(E1013,'2 ataskaita'!$B$1:$E$64,3,FALSE),"-")</f>
        <v>CUSTOMER CARE</v>
      </c>
      <c r="M1013" s="32">
        <f>IFERROR(VLOOKUP(E1013,'2 ataskaita'!$B$1:$E$64,4,FALSE),"-")</f>
        <v>0</v>
      </c>
    </row>
    <row r="1014" spans="1:13" x14ac:dyDescent="0.3">
      <c r="A1014" s="54">
        <v>44042</v>
      </c>
      <c r="B1014">
        <v>4471965</v>
      </c>
      <c r="C1014" s="28" t="s">
        <v>244</v>
      </c>
      <c r="D1014" s="28" t="s">
        <v>244</v>
      </c>
      <c r="E1014" s="42" t="s">
        <v>54</v>
      </c>
      <c r="F1014" s="43">
        <v>12.5</v>
      </c>
      <c r="G1014" s="43">
        <v>1.5</v>
      </c>
      <c r="H1014" s="43">
        <f>VLOOKUP(D1014,'Įkainiai '!$A$3:$B$10,2,FALSE)-G1014</f>
        <v>29.77</v>
      </c>
      <c r="I1014" s="43">
        <f>VLOOKUP(C1014,'Įkainiai '!$E$3:$F$10,2,FALSE)-F1014</f>
        <v>15.170000000000002</v>
      </c>
      <c r="J1014" s="28">
        <f t="shared" si="30"/>
        <v>-14.599999999999998</v>
      </c>
      <c r="K1014" s="28" t="str">
        <f t="shared" si="31"/>
        <v>Rerate</v>
      </c>
      <c r="L1014" s="28" t="str">
        <f>IFERROR(VLOOKUP(E1014,'2 ataskaita'!$B$1:$E$64,3,FALSE),"-")</f>
        <v>-</v>
      </c>
      <c r="M1014" s="28" t="str">
        <f>IFERROR(VLOOKUP(E1014,'2 ataskaita'!$B$1:$E$64,4,FALSE),"-")</f>
        <v>-</v>
      </c>
    </row>
    <row r="1015" spans="1:13" x14ac:dyDescent="0.3">
      <c r="A1015" s="55">
        <v>44041.548611111109</v>
      </c>
      <c r="B1015">
        <v>20907048</v>
      </c>
      <c r="C1015" s="32" t="s">
        <v>243</v>
      </c>
      <c r="D1015" s="32" t="s">
        <v>244</v>
      </c>
      <c r="E1015" s="44" t="s">
        <v>71</v>
      </c>
      <c r="F1015" s="45">
        <v>8.5</v>
      </c>
      <c r="G1015" s="45" t="s">
        <v>7</v>
      </c>
      <c r="H1015" s="43">
        <f>VLOOKUP(D1015,'Įkainiai '!$A$3:$B$10,2,FALSE)-G1015</f>
        <v>18.27</v>
      </c>
      <c r="I1015" s="43">
        <f>VLOOKUP(C1015,'Įkainiai '!$E$3:$F$10,2,FALSE)-F1015</f>
        <v>7.17</v>
      </c>
      <c r="J1015" s="28">
        <f t="shared" si="30"/>
        <v>-11.1</v>
      </c>
      <c r="K1015" s="32" t="str">
        <f t="shared" si="31"/>
        <v>Rerate</v>
      </c>
      <c r="L1015" s="32" t="str">
        <f>IFERROR(VLOOKUP(E1015,'2 ataskaita'!$B$1:$E$64,3,FALSE),"-")</f>
        <v>-</v>
      </c>
      <c r="M1015" s="32" t="str">
        <f>IFERROR(VLOOKUP(E1015,'2 ataskaita'!$B$1:$E$64,4,FALSE),"-")</f>
        <v>-</v>
      </c>
    </row>
    <row r="1016" spans="1:13" x14ac:dyDescent="0.3">
      <c r="A1016" s="54">
        <v>44042</v>
      </c>
      <c r="B1016">
        <v>4410356</v>
      </c>
      <c r="C1016" s="28" t="s">
        <v>245</v>
      </c>
      <c r="D1016" s="28" t="s">
        <v>245</v>
      </c>
      <c r="E1016" s="42" t="s">
        <v>21</v>
      </c>
      <c r="F1016" s="43">
        <v>8.5</v>
      </c>
      <c r="G1016" s="43">
        <v>0</v>
      </c>
      <c r="H1016" s="43">
        <f>VLOOKUP(D1016,'Įkainiai '!$A$3:$B$10,2,FALSE)-G1016</f>
        <v>14.27</v>
      </c>
      <c r="I1016" s="43">
        <f>VLOOKUP(C1016,'Įkainiai '!$E$3:$F$10,2,FALSE)-F1016</f>
        <v>3.17</v>
      </c>
      <c r="J1016" s="28">
        <f t="shared" si="30"/>
        <v>-11.1</v>
      </c>
      <c r="K1016" s="28" t="str">
        <f t="shared" si="31"/>
        <v>Rerate</v>
      </c>
      <c r="L1016" s="28" t="str">
        <f>IFERROR(VLOOKUP(E1016,'2 ataskaita'!$B$1:$E$64,3,FALSE),"-")</f>
        <v>-</v>
      </c>
      <c r="M1016" s="28" t="str">
        <f>IFERROR(VLOOKUP(E1016,'2 ataskaita'!$B$1:$E$64,4,FALSE),"-")</f>
        <v>-</v>
      </c>
    </row>
    <row r="1017" spans="1:13" x14ac:dyDescent="0.3">
      <c r="A1017" s="55">
        <v>44037.53125</v>
      </c>
      <c r="B1017">
        <v>45483967</v>
      </c>
      <c r="C1017" s="32" t="s">
        <v>242</v>
      </c>
      <c r="D1017" s="32" t="s">
        <v>246</v>
      </c>
      <c r="E1017" s="44" t="s">
        <v>39</v>
      </c>
      <c r="F1017" s="45">
        <v>11.51</v>
      </c>
      <c r="G1017" s="45">
        <v>12.5</v>
      </c>
      <c r="H1017" s="43">
        <f>VLOOKUP(D1017,'Įkainiai '!$A$3:$B$10,2,FALSE)-G1017</f>
        <v>18.77</v>
      </c>
      <c r="I1017" s="43">
        <f>VLOOKUP(C1017,'Įkainiai '!$E$3:$F$10,2,FALSE)-F1017</f>
        <v>8.1600000000000019</v>
      </c>
      <c r="J1017" s="28">
        <f t="shared" si="30"/>
        <v>-10.609999999999998</v>
      </c>
      <c r="K1017" s="32" t="str">
        <f t="shared" si="31"/>
        <v>Rerate</v>
      </c>
      <c r="L1017" s="32" t="str">
        <f>IFERROR(VLOOKUP(E1017,'2 ataskaita'!$B$1:$E$64,3,FALSE),"-")</f>
        <v>-</v>
      </c>
      <c r="M1017" s="32" t="str">
        <f>IFERROR(VLOOKUP(E1017,'2 ataskaita'!$B$1:$E$64,4,FALSE),"-")</f>
        <v>-</v>
      </c>
    </row>
    <row r="1018" spans="1:13" x14ac:dyDescent="0.3">
      <c r="A1018" s="54">
        <v>44042</v>
      </c>
      <c r="B1018">
        <v>10601876</v>
      </c>
      <c r="C1018" s="28" t="s">
        <v>242</v>
      </c>
      <c r="D1018" s="28" t="s">
        <v>242</v>
      </c>
      <c r="E1018" s="42" t="s">
        <v>43</v>
      </c>
      <c r="F1018" s="43">
        <v>9.5</v>
      </c>
      <c r="G1018" s="43">
        <v>0</v>
      </c>
      <c r="H1018" s="43">
        <f>VLOOKUP(D1018,'Įkainiai '!$A$3:$B$10,2,FALSE)-G1018</f>
        <v>21.27</v>
      </c>
      <c r="I1018" s="43">
        <f>VLOOKUP(C1018,'Įkainiai '!$E$3:$F$10,2,FALSE)-F1018</f>
        <v>10.170000000000002</v>
      </c>
      <c r="J1018" s="28">
        <f t="shared" si="30"/>
        <v>-11.099999999999998</v>
      </c>
      <c r="K1018" s="28" t="str">
        <f t="shared" si="31"/>
        <v>Rerate</v>
      </c>
      <c r="L1018" s="28" t="str">
        <f>IFERROR(VLOOKUP(E1018,'2 ataskaita'!$B$1:$E$64,3,FALSE),"-")</f>
        <v>CUSTOMER CARE</v>
      </c>
      <c r="M1018" s="28">
        <f>IFERROR(VLOOKUP(E1018,'2 ataskaita'!$B$1:$E$64,4,FALSE),"-")</f>
        <v>0</v>
      </c>
    </row>
    <row r="1019" spans="1:13" x14ac:dyDescent="0.3">
      <c r="A1019" s="55">
        <v>44043</v>
      </c>
      <c r="B1019">
        <v>14451124</v>
      </c>
      <c r="C1019" s="32" t="s">
        <v>243</v>
      </c>
      <c r="D1019" s="32" t="s">
        <v>242</v>
      </c>
      <c r="E1019" s="44" t="s">
        <v>21</v>
      </c>
      <c r="F1019" s="45">
        <v>8.51</v>
      </c>
      <c r="G1019" s="45">
        <v>9.5</v>
      </c>
      <c r="H1019" s="43">
        <f>VLOOKUP(D1019,'Įkainiai '!$A$3:$B$10,2,FALSE)-G1019</f>
        <v>11.77</v>
      </c>
      <c r="I1019" s="43">
        <f>VLOOKUP(C1019,'Įkainiai '!$E$3:$F$10,2,FALSE)-F1019</f>
        <v>7.16</v>
      </c>
      <c r="J1019" s="28">
        <f t="shared" si="30"/>
        <v>-4.6099999999999994</v>
      </c>
      <c r="K1019" s="32" t="str">
        <f t="shared" si="31"/>
        <v>Rerate</v>
      </c>
      <c r="L1019" s="32" t="str">
        <f>IFERROR(VLOOKUP(E1019,'2 ataskaita'!$B$1:$E$64,3,FALSE),"-")</f>
        <v>-</v>
      </c>
      <c r="M1019" s="32" t="str">
        <f>IFERROR(VLOOKUP(E1019,'2 ataskaita'!$B$1:$E$64,4,FALSE),"-")</f>
        <v>-</v>
      </c>
    </row>
    <row r="1020" spans="1:13" x14ac:dyDescent="0.3">
      <c r="A1020" s="54">
        <v>44042</v>
      </c>
      <c r="B1020">
        <v>16133058</v>
      </c>
      <c r="C1020" s="28" t="s">
        <v>243</v>
      </c>
      <c r="D1020" s="28" t="s">
        <v>243</v>
      </c>
      <c r="E1020" s="42" t="s">
        <v>14</v>
      </c>
      <c r="F1020" s="43">
        <v>7.6</v>
      </c>
      <c r="G1020" s="43">
        <v>0</v>
      </c>
      <c r="H1020" s="43">
        <f>VLOOKUP(D1020,'Įkainiai '!$A$3:$B$10,2,FALSE)-G1020</f>
        <v>18.27</v>
      </c>
      <c r="I1020" s="43">
        <f>VLOOKUP(C1020,'Įkainiai '!$E$3:$F$10,2,FALSE)-F1020</f>
        <v>8.07</v>
      </c>
      <c r="J1020" s="28">
        <f t="shared" si="30"/>
        <v>-10.199999999999999</v>
      </c>
      <c r="K1020" s="28" t="str">
        <f t="shared" si="31"/>
        <v>Rerate</v>
      </c>
      <c r="L1020" s="28" t="str">
        <f>IFERROR(VLOOKUP(E1020,'2 ataskaita'!$B$1:$E$64,3,FALSE),"-")</f>
        <v>CUSTOMER CARE</v>
      </c>
      <c r="M1020" s="28">
        <f>IFERROR(VLOOKUP(E1020,'2 ataskaita'!$B$1:$E$64,4,FALSE),"-")</f>
        <v>0</v>
      </c>
    </row>
    <row r="1021" spans="1:13" x14ac:dyDescent="0.3">
      <c r="A1021" s="55">
        <v>44042</v>
      </c>
      <c r="B1021">
        <v>8965388</v>
      </c>
      <c r="C1021" s="32" t="s">
        <v>242</v>
      </c>
      <c r="D1021" s="32" t="s">
        <v>242</v>
      </c>
      <c r="E1021" s="44" t="s">
        <v>22</v>
      </c>
      <c r="F1021" s="45">
        <v>10.5</v>
      </c>
      <c r="G1021" s="45">
        <v>0</v>
      </c>
      <c r="H1021" s="43">
        <f>VLOOKUP(D1021,'Įkainiai '!$A$3:$B$10,2,FALSE)-G1021</f>
        <v>21.27</v>
      </c>
      <c r="I1021" s="43">
        <f>VLOOKUP(C1021,'Įkainiai '!$E$3:$F$10,2,FALSE)-F1021</f>
        <v>9.1700000000000017</v>
      </c>
      <c r="J1021" s="28">
        <f t="shared" si="30"/>
        <v>-12.099999999999998</v>
      </c>
      <c r="K1021" s="32" t="str">
        <f t="shared" si="31"/>
        <v>Rerate</v>
      </c>
      <c r="L1021" s="32" t="str">
        <f>IFERROR(VLOOKUP(E1021,'2 ataskaita'!$B$1:$E$64,3,FALSE),"-")</f>
        <v>CUSTOMER CARE</v>
      </c>
      <c r="M1021" s="32">
        <f>IFERROR(VLOOKUP(E1021,'2 ataskaita'!$B$1:$E$64,4,FALSE),"-")</f>
        <v>0</v>
      </c>
    </row>
    <row r="1022" spans="1:13" x14ac:dyDescent="0.3">
      <c r="A1022" s="54">
        <v>44036.541666666664</v>
      </c>
      <c r="B1022">
        <v>45611857</v>
      </c>
      <c r="C1022" s="28" t="s">
        <v>240</v>
      </c>
      <c r="D1022" s="28" t="s">
        <v>242</v>
      </c>
      <c r="E1022" s="42" t="s">
        <v>22</v>
      </c>
      <c r="F1022" s="43">
        <v>11</v>
      </c>
      <c r="G1022" s="43">
        <v>10.5</v>
      </c>
      <c r="H1022" s="43">
        <f>VLOOKUP(D1022,'Įkainiai '!$A$3:$B$10,2,FALSE)-G1022</f>
        <v>10.77</v>
      </c>
      <c r="I1022" s="43">
        <f>VLOOKUP(C1022,'Įkainiai '!$E$3:$F$10,2,FALSE)-F1022</f>
        <v>12.670000000000002</v>
      </c>
      <c r="J1022" s="28">
        <f t="shared" si="30"/>
        <v>1.9000000000000021</v>
      </c>
      <c r="K1022" s="28" t="str">
        <f t="shared" si="31"/>
        <v>Upsell</v>
      </c>
      <c r="L1022" s="28" t="str">
        <f>IFERROR(VLOOKUP(E1022,'2 ataskaita'!$B$1:$E$64,3,FALSE),"-")</f>
        <v>CUSTOMER CARE</v>
      </c>
      <c r="M1022" s="28">
        <f>IFERROR(VLOOKUP(E1022,'2 ataskaita'!$B$1:$E$64,4,FALSE),"-")</f>
        <v>0</v>
      </c>
    </row>
    <row r="1023" spans="1:13" x14ac:dyDescent="0.3">
      <c r="A1023" s="55">
        <v>44014</v>
      </c>
      <c r="B1023">
        <v>23836467</v>
      </c>
      <c r="C1023" s="32" t="s">
        <v>242</v>
      </c>
      <c r="D1023" s="32" t="s">
        <v>242</v>
      </c>
      <c r="E1023" s="44" t="s">
        <v>35</v>
      </c>
      <c r="F1023" s="49">
        <v>10.5</v>
      </c>
      <c r="G1023" s="45">
        <v>10.5</v>
      </c>
      <c r="H1023" s="43">
        <f>VLOOKUP(D1023,'Įkainiai '!$A$3:$B$10,2,FALSE)-G1023</f>
        <v>10.77</v>
      </c>
      <c r="I1023" s="43">
        <f>VLOOKUP(C1023,'Įkainiai '!$E$3:$F$10,2,FALSE)-F1023</f>
        <v>9.1700000000000017</v>
      </c>
      <c r="J1023" s="28">
        <f t="shared" si="30"/>
        <v>-1.5999999999999979</v>
      </c>
      <c r="K1023" s="32" t="str">
        <f t="shared" si="31"/>
        <v>Rerate</v>
      </c>
      <c r="L1023" s="32" t="str">
        <f>IFERROR(VLOOKUP(E1023,'2 ataskaita'!$B$1:$E$64,3,FALSE),"-")</f>
        <v>CUSTOMER CARE</v>
      </c>
      <c r="M1023" s="32">
        <f>IFERROR(VLOOKUP(E1023,'2 ataskaita'!$B$1:$E$64,4,FALSE),"-")</f>
        <v>0</v>
      </c>
    </row>
    <row r="1024" spans="1:13" x14ac:dyDescent="0.3">
      <c r="A1024" s="54">
        <v>44042</v>
      </c>
      <c r="B1024">
        <v>4865946</v>
      </c>
      <c r="C1024" s="28" t="s">
        <v>242</v>
      </c>
      <c r="D1024" s="28" t="s">
        <v>242</v>
      </c>
      <c r="E1024" s="42" t="s">
        <v>21</v>
      </c>
      <c r="F1024" s="50">
        <v>11</v>
      </c>
      <c r="G1024" s="43" t="s">
        <v>9</v>
      </c>
      <c r="H1024" s="43">
        <f>VLOOKUP(D1024,'Įkainiai '!$A$3:$B$10,2,FALSE)-G1024</f>
        <v>10.27</v>
      </c>
      <c r="I1024" s="43">
        <f>VLOOKUP(C1024,'Įkainiai '!$E$3:$F$10,2,FALSE)-F1024</f>
        <v>8.6700000000000017</v>
      </c>
      <c r="J1024" s="28">
        <f t="shared" si="30"/>
        <v>-1.5999999999999979</v>
      </c>
      <c r="K1024" s="28" t="str">
        <f t="shared" si="31"/>
        <v>Rerate</v>
      </c>
      <c r="L1024" s="28" t="str">
        <f>IFERROR(VLOOKUP(E1024,'2 ataskaita'!$B$1:$E$64,3,FALSE),"-")</f>
        <v>-</v>
      </c>
      <c r="M1024" s="28" t="str">
        <f>IFERROR(VLOOKUP(E1024,'2 ataskaita'!$B$1:$E$64,4,FALSE),"-")</f>
        <v>-</v>
      </c>
    </row>
    <row r="1025" spans="1:13" x14ac:dyDescent="0.3">
      <c r="A1025" s="55">
        <v>44023.677777777775</v>
      </c>
      <c r="B1025">
        <v>4404449</v>
      </c>
      <c r="C1025" s="32" t="s">
        <v>245</v>
      </c>
      <c r="D1025" s="32" t="s">
        <v>245</v>
      </c>
      <c r="E1025" s="44" t="s">
        <v>22</v>
      </c>
      <c r="F1025" s="45">
        <v>7.6</v>
      </c>
      <c r="G1025" s="45">
        <v>5.51</v>
      </c>
      <c r="H1025" s="43">
        <f>VLOOKUP(D1025,'Įkainiai '!$A$3:$B$10,2,FALSE)-G1025</f>
        <v>8.76</v>
      </c>
      <c r="I1025" s="43">
        <f>VLOOKUP(C1025,'Įkainiai '!$E$3:$F$10,2,FALSE)-F1025</f>
        <v>4.07</v>
      </c>
      <c r="J1025" s="28">
        <f t="shared" si="30"/>
        <v>-4.6899999999999995</v>
      </c>
      <c r="K1025" s="32" t="str">
        <f t="shared" si="31"/>
        <v>Rerate</v>
      </c>
      <c r="L1025" s="32" t="str">
        <f>IFERROR(VLOOKUP(E1025,'2 ataskaita'!$B$1:$E$64,3,FALSE),"-")</f>
        <v>CUSTOMER CARE</v>
      </c>
      <c r="M1025" s="32">
        <f>IFERROR(VLOOKUP(E1025,'2 ataskaita'!$B$1:$E$64,4,FALSE),"-")</f>
        <v>0</v>
      </c>
    </row>
    <row r="1026" spans="1:13" x14ac:dyDescent="0.3">
      <c r="A1026" s="54">
        <v>44016.59097222222</v>
      </c>
      <c r="B1026">
        <v>4803337</v>
      </c>
      <c r="C1026" s="28" t="s">
        <v>243</v>
      </c>
      <c r="D1026" s="28" t="s">
        <v>244</v>
      </c>
      <c r="E1026" s="42" t="s">
        <v>35</v>
      </c>
      <c r="F1026" s="43">
        <v>7.5</v>
      </c>
      <c r="G1026" s="43" t="s">
        <v>7</v>
      </c>
      <c r="H1026" s="43">
        <f>VLOOKUP(D1026,'Įkainiai '!$A$3:$B$10,2,FALSE)-G1026</f>
        <v>18.27</v>
      </c>
      <c r="I1026" s="43">
        <f>VLOOKUP(C1026,'Įkainiai '!$E$3:$F$10,2,FALSE)-F1026</f>
        <v>8.17</v>
      </c>
      <c r="J1026" s="28">
        <f t="shared" si="30"/>
        <v>-10.1</v>
      </c>
      <c r="K1026" s="28" t="str">
        <f t="shared" si="31"/>
        <v>Rerate</v>
      </c>
      <c r="L1026" s="28" t="str">
        <f>IFERROR(VLOOKUP(E1026,'2 ataskaita'!$B$1:$E$64,3,FALSE),"-")</f>
        <v>CUSTOMER CARE</v>
      </c>
      <c r="M1026" s="28">
        <f>IFERROR(VLOOKUP(E1026,'2 ataskaita'!$B$1:$E$64,4,FALSE),"-")</f>
        <v>0</v>
      </c>
    </row>
    <row r="1027" spans="1:13" x14ac:dyDescent="0.3">
      <c r="A1027" s="55">
        <v>44042</v>
      </c>
      <c r="B1027">
        <v>8000897</v>
      </c>
      <c r="C1027" s="32" t="s">
        <v>242</v>
      </c>
      <c r="D1027" s="32" t="s">
        <v>242</v>
      </c>
      <c r="E1027" s="44" t="s">
        <v>14</v>
      </c>
      <c r="F1027" s="45">
        <v>10.5</v>
      </c>
      <c r="G1027" s="45" t="s">
        <v>24</v>
      </c>
      <c r="H1027" s="43">
        <f>VLOOKUP(D1027,'Įkainiai '!$A$3:$B$10,2,FALSE)-G1027</f>
        <v>17.27</v>
      </c>
      <c r="I1027" s="43">
        <f>VLOOKUP(C1027,'Įkainiai '!$E$3:$F$10,2,FALSE)-F1027</f>
        <v>9.1700000000000017</v>
      </c>
      <c r="J1027" s="28">
        <f t="shared" ref="J1027:J1090" si="32">I1027-H1027</f>
        <v>-8.0999999999999979</v>
      </c>
      <c r="K1027" s="32" t="str">
        <f t="shared" ref="K1027:K1090" si="33">IF(J1027&gt;0,"Upsell",IF(J1027&lt;0,"Rerate","Kaina nepakito"))</f>
        <v>Rerate</v>
      </c>
      <c r="L1027" s="32" t="str">
        <f>IFERROR(VLOOKUP(E1027,'2 ataskaita'!$B$1:$E$64,3,FALSE),"-")</f>
        <v>CUSTOMER CARE</v>
      </c>
      <c r="M1027" s="32">
        <f>IFERROR(VLOOKUP(E1027,'2 ataskaita'!$B$1:$E$64,4,FALSE),"-")</f>
        <v>0</v>
      </c>
    </row>
    <row r="1028" spans="1:13" x14ac:dyDescent="0.3">
      <c r="A1028" s="54">
        <v>44029.616666666669</v>
      </c>
      <c r="B1028">
        <v>36464152</v>
      </c>
      <c r="C1028" s="28" t="s">
        <v>245</v>
      </c>
      <c r="D1028" s="28" t="s">
        <v>244</v>
      </c>
      <c r="E1028" s="42" t="s">
        <v>59</v>
      </c>
      <c r="F1028" s="43">
        <v>3.6</v>
      </c>
      <c r="G1028" s="43">
        <v>13.5</v>
      </c>
      <c r="H1028" s="43">
        <f>VLOOKUP(D1028,'Įkainiai '!$A$3:$B$10,2,FALSE)-G1028</f>
        <v>17.77</v>
      </c>
      <c r="I1028" s="43">
        <f>VLOOKUP(C1028,'Įkainiai '!$E$3:$F$10,2,FALSE)-F1028</f>
        <v>8.07</v>
      </c>
      <c r="J1028" s="28">
        <f t="shared" si="32"/>
        <v>-9.6999999999999993</v>
      </c>
      <c r="K1028" s="28" t="str">
        <f t="shared" si="33"/>
        <v>Rerate</v>
      </c>
      <c r="L1028" s="28" t="str">
        <f>IFERROR(VLOOKUP(E1028,'2 ataskaita'!$B$1:$E$64,3,FALSE),"-")</f>
        <v>-</v>
      </c>
      <c r="M1028" s="28" t="str">
        <f>IFERROR(VLOOKUP(E1028,'2 ataskaita'!$B$1:$E$64,4,FALSE),"-")</f>
        <v>-</v>
      </c>
    </row>
    <row r="1029" spans="1:13" x14ac:dyDescent="0.3">
      <c r="A1029" s="55">
        <v>44042</v>
      </c>
      <c r="B1029">
        <v>14566781</v>
      </c>
      <c r="C1029" s="32" t="s">
        <v>243</v>
      </c>
      <c r="D1029" s="32" t="s">
        <v>243</v>
      </c>
      <c r="E1029" s="44" t="s">
        <v>19</v>
      </c>
      <c r="F1029" s="45">
        <v>7.6</v>
      </c>
      <c r="G1029" s="45">
        <v>0</v>
      </c>
      <c r="H1029" s="43">
        <f>VLOOKUP(D1029,'Įkainiai '!$A$3:$B$10,2,FALSE)-G1029</f>
        <v>18.27</v>
      </c>
      <c r="I1029" s="43">
        <f>VLOOKUP(C1029,'Įkainiai '!$E$3:$F$10,2,FALSE)-F1029</f>
        <v>8.07</v>
      </c>
      <c r="J1029" s="28">
        <f t="shared" si="32"/>
        <v>-10.199999999999999</v>
      </c>
      <c r="K1029" s="32" t="str">
        <f t="shared" si="33"/>
        <v>Rerate</v>
      </c>
      <c r="L1029" s="32" t="str">
        <f>IFERROR(VLOOKUP(E1029,'2 ataskaita'!$B$1:$E$64,3,FALSE),"-")</f>
        <v>-</v>
      </c>
      <c r="M1029" s="32" t="str">
        <f>IFERROR(VLOOKUP(E1029,'2 ataskaita'!$B$1:$E$64,4,FALSE),"-")</f>
        <v>-</v>
      </c>
    </row>
    <row r="1030" spans="1:13" x14ac:dyDescent="0.3">
      <c r="A1030" s="54">
        <v>44013.760416666664</v>
      </c>
      <c r="B1030">
        <v>26709040</v>
      </c>
      <c r="C1030" s="28" t="s">
        <v>243</v>
      </c>
      <c r="D1030" s="28" t="s">
        <v>242</v>
      </c>
      <c r="E1030" s="42" t="s">
        <v>43</v>
      </c>
      <c r="F1030" s="43">
        <v>8.51</v>
      </c>
      <c r="G1030" s="43">
        <v>9.5</v>
      </c>
      <c r="H1030" s="43">
        <f>VLOOKUP(D1030,'Įkainiai '!$A$3:$B$10,2,FALSE)-G1030</f>
        <v>11.77</v>
      </c>
      <c r="I1030" s="43">
        <f>VLOOKUP(C1030,'Įkainiai '!$E$3:$F$10,2,FALSE)-F1030</f>
        <v>7.16</v>
      </c>
      <c r="J1030" s="28">
        <f t="shared" si="32"/>
        <v>-4.6099999999999994</v>
      </c>
      <c r="K1030" s="28" t="str">
        <f t="shared" si="33"/>
        <v>Rerate</v>
      </c>
      <c r="L1030" s="28" t="str">
        <f>IFERROR(VLOOKUP(E1030,'2 ataskaita'!$B$1:$E$64,3,FALSE),"-")</f>
        <v>CUSTOMER CARE</v>
      </c>
      <c r="M1030" s="28">
        <f>IFERROR(VLOOKUP(E1030,'2 ataskaita'!$B$1:$E$64,4,FALSE),"-")</f>
        <v>0</v>
      </c>
    </row>
    <row r="1031" spans="1:13" x14ac:dyDescent="0.3">
      <c r="A1031" s="55">
        <v>44024.614583333336</v>
      </c>
      <c r="B1031">
        <v>11729770</v>
      </c>
      <c r="C1031" s="32" t="s">
        <v>242</v>
      </c>
      <c r="D1031" s="32" t="s">
        <v>243</v>
      </c>
      <c r="E1031" s="44" t="s">
        <v>73</v>
      </c>
      <c r="F1031" s="45">
        <v>14.5</v>
      </c>
      <c r="G1031" s="45">
        <v>7.6</v>
      </c>
      <c r="H1031" s="43">
        <f>VLOOKUP(D1031,'Įkainiai '!$A$3:$B$10,2,FALSE)-G1031</f>
        <v>10.67</v>
      </c>
      <c r="I1031" s="43">
        <f>VLOOKUP(C1031,'Įkainiai '!$E$3:$F$10,2,FALSE)-F1031</f>
        <v>5.1700000000000017</v>
      </c>
      <c r="J1031" s="28">
        <f t="shared" si="32"/>
        <v>-5.4999999999999982</v>
      </c>
      <c r="K1031" s="32" t="str">
        <f t="shared" si="33"/>
        <v>Rerate</v>
      </c>
      <c r="L1031" s="32" t="str">
        <f>IFERROR(VLOOKUP(E1031,'2 ataskaita'!$B$1:$E$64,3,FALSE),"-")</f>
        <v>-</v>
      </c>
      <c r="M1031" s="32" t="str">
        <f>IFERROR(VLOOKUP(E1031,'2 ataskaita'!$B$1:$E$64,4,FALSE),"-")</f>
        <v>-</v>
      </c>
    </row>
    <row r="1032" spans="1:13" x14ac:dyDescent="0.3">
      <c r="A1032" s="54">
        <v>44028.868750000001</v>
      </c>
      <c r="B1032">
        <v>22006022</v>
      </c>
      <c r="C1032" s="28" t="s">
        <v>241</v>
      </c>
      <c r="D1032" s="28" t="s">
        <v>242</v>
      </c>
      <c r="E1032" s="42" t="s">
        <v>39</v>
      </c>
      <c r="F1032" s="43">
        <v>11</v>
      </c>
      <c r="G1032" s="43" t="s">
        <v>57</v>
      </c>
      <c r="H1032" s="43">
        <f>VLOOKUP(D1032,'Įkainiai '!$A$3:$B$10,2,FALSE)-G1032</f>
        <v>11.27</v>
      </c>
      <c r="I1032" s="43">
        <f>VLOOKUP(C1032,'Įkainiai '!$E$3:$F$10,2,FALSE)-F1032</f>
        <v>20.67</v>
      </c>
      <c r="J1032" s="28">
        <f t="shared" si="32"/>
        <v>9.4000000000000021</v>
      </c>
      <c r="K1032" s="28" t="str">
        <f t="shared" si="33"/>
        <v>Upsell</v>
      </c>
      <c r="L1032" s="28" t="str">
        <f>IFERROR(VLOOKUP(E1032,'2 ataskaita'!$B$1:$E$64,3,FALSE),"-")</f>
        <v>-</v>
      </c>
      <c r="M1032" s="28" t="str">
        <f>IFERROR(VLOOKUP(E1032,'2 ataskaita'!$B$1:$E$64,4,FALSE),"-")</f>
        <v>-</v>
      </c>
    </row>
    <row r="1033" spans="1:13" x14ac:dyDescent="0.3">
      <c r="A1033" s="55">
        <v>44042</v>
      </c>
      <c r="B1033">
        <v>41341707</v>
      </c>
      <c r="C1033" s="32" t="s">
        <v>242</v>
      </c>
      <c r="D1033" s="32" t="s">
        <v>242</v>
      </c>
      <c r="E1033" s="44" t="s">
        <v>8</v>
      </c>
      <c r="F1033" s="45">
        <v>9.5</v>
      </c>
      <c r="G1033" s="45">
        <v>6.5</v>
      </c>
      <c r="H1033" s="43">
        <f>VLOOKUP(D1033,'Įkainiai '!$A$3:$B$10,2,FALSE)-G1033</f>
        <v>14.77</v>
      </c>
      <c r="I1033" s="43">
        <f>VLOOKUP(C1033,'Įkainiai '!$E$3:$F$10,2,FALSE)-F1033</f>
        <v>10.170000000000002</v>
      </c>
      <c r="J1033" s="28">
        <f t="shared" si="32"/>
        <v>-4.5999999999999979</v>
      </c>
      <c r="K1033" s="32" t="str">
        <f t="shared" si="33"/>
        <v>Rerate</v>
      </c>
      <c r="L1033" s="32" t="str">
        <f>IFERROR(VLOOKUP(E1033,'2 ataskaita'!$B$1:$E$64,3,FALSE),"-")</f>
        <v>TELEMARKETING</v>
      </c>
      <c r="M1033" s="32">
        <f>IFERROR(VLOOKUP(E1033,'2 ataskaita'!$B$1:$E$64,4,FALSE),"-")</f>
        <v>0</v>
      </c>
    </row>
    <row r="1034" spans="1:13" x14ac:dyDescent="0.3">
      <c r="A1034" s="54">
        <v>44042</v>
      </c>
      <c r="B1034">
        <v>4492229</v>
      </c>
      <c r="C1034" s="28" t="s">
        <v>241</v>
      </c>
      <c r="D1034" s="28" t="s">
        <v>241</v>
      </c>
      <c r="E1034" s="42" t="s">
        <v>23</v>
      </c>
      <c r="F1034" s="43">
        <v>3.6</v>
      </c>
      <c r="G1034" s="43">
        <v>8.5</v>
      </c>
      <c r="H1034" s="43">
        <f>VLOOKUP(D1034,'Įkainiai '!$A$3:$B$10,2,FALSE)-G1034</f>
        <v>24.770000000000003</v>
      </c>
      <c r="I1034" s="43">
        <f>VLOOKUP(C1034,'Įkainiai '!$E$3:$F$10,2,FALSE)-F1034</f>
        <v>28.07</v>
      </c>
      <c r="J1034" s="28">
        <f t="shared" si="32"/>
        <v>3.2999999999999972</v>
      </c>
      <c r="K1034" s="28" t="str">
        <f t="shared" si="33"/>
        <v>Upsell</v>
      </c>
      <c r="L1034" s="28" t="str">
        <f>IFERROR(VLOOKUP(E1034,'2 ataskaita'!$B$1:$E$64,3,FALSE),"-")</f>
        <v>CUSTOMER CARE</v>
      </c>
      <c r="M1034" s="28">
        <f>IFERROR(VLOOKUP(E1034,'2 ataskaita'!$B$1:$E$64,4,FALSE),"-")</f>
        <v>0</v>
      </c>
    </row>
    <row r="1035" spans="1:13" x14ac:dyDescent="0.3">
      <c r="A1035" s="55">
        <v>44042</v>
      </c>
      <c r="B1035">
        <v>4609659</v>
      </c>
      <c r="C1035" s="32" t="s">
        <v>241</v>
      </c>
      <c r="D1035" s="32" t="s">
        <v>241</v>
      </c>
      <c r="E1035" s="44" t="s">
        <v>39</v>
      </c>
      <c r="F1035" s="49">
        <v>11</v>
      </c>
      <c r="G1035" s="45" t="s">
        <v>9</v>
      </c>
      <c r="H1035" s="43">
        <f>VLOOKUP(D1035,'Įkainiai '!$A$3:$B$10,2,FALSE)-G1035</f>
        <v>22.270000000000003</v>
      </c>
      <c r="I1035" s="43">
        <f>VLOOKUP(C1035,'Įkainiai '!$E$3:$F$10,2,FALSE)-F1035</f>
        <v>20.67</v>
      </c>
      <c r="J1035" s="28">
        <f t="shared" si="32"/>
        <v>-1.6000000000000014</v>
      </c>
      <c r="K1035" s="32" t="str">
        <f t="shared" si="33"/>
        <v>Rerate</v>
      </c>
      <c r="L1035" s="32" t="str">
        <f>IFERROR(VLOOKUP(E1035,'2 ataskaita'!$B$1:$E$64,3,FALSE),"-")</f>
        <v>-</v>
      </c>
      <c r="M1035" s="32" t="str">
        <f>IFERROR(VLOOKUP(E1035,'2 ataskaita'!$B$1:$E$64,4,FALSE),"-")</f>
        <v>-</v>
      </c>
    </row>
    <row r="1036" spans="1:13" x14ac:dyDescent="0.3">
      <c r="A1036" s="54">
        <v>44021.611805555556</v>
      </c>
      <c r="B1036">
        <v>45762030</v>
      </c>
      <c r="C1036" s="28" t="s">
        <v>243</v>
      </c>
      <c r="D1036" s="28" t="s">
        <v>245</v>
      </c>
      <c r="E1036" s="42" t="s">
        <v>14</v>
      </c>
      <c r="F1036" s="43">
        <v>8.5</v>
      </c>
      <c r="G1036" s="43">
        <v>0</v>
      </c>
      <c r="H1036" s="43">
        <f>VLOOKUP(D1036,'Įkainiai '!$A$3:$B$10,2,FALSE)-G1036</f>
        <v>14.27</v>
      </c>
      <c r="I1036" s="43">
        <f>VLOOKUP(C1036,'Įkainiai '!$E$3:$F$10,2,FALSE)-F1036</f>
        <v>7.17</v>
      </c>
      <c r="J1036" s="28">
        <f t="shared" si="32"/>
        <v>-7.1</v>
      </c>
      <c r="K1036" s="28" t="str">
        <f t="shared" si="33"/>
        <v>Rerate</v>
      </c>
      <c r="L1036" s="28" t="str">
        <f>IFERROR(VLOOKUP(E1036,'2 ataskaita'!$B$1:$E$64,3,FALSE),"-")</f>
        <v>CUSTOMER CARE</v>
      </c>
      <c r="M1036" s="28">
        <f>IFERROR(VLOOKUP(E1036,'2 ataskaita'!$B$1:$E$64,4,FALSE),"-")</f>
        <v>0</v>
      </c>
    </row>
    <row r="1037" spans="1:13" x14ac:dyDescent="0.3">
      <c r="A1037" s="55">
        <v>44016.775000000001</v>
      </c>
      <c r="B1037">
        <v>18739126</v>
      </c>
      <c r="C1037" s="32" t="s">
        <v>243</v>
      </c>
      <c r="D1037" s="32" t="s">
        <v>242</v>
      </c>
      <c r="E1037" s="44" t="s">
        <v>44</v>
      </c>
      <c r="F1037" s="45">
        <v>7.6</v>
      </c>
      <c r="G1037" s="45">
        <v>10.5</v>
      </c>
      <c r="H1037" s="43">
        <f>VLOOKUP(D1037,'Įkainiai '!$A$3:$B$10,2,FALSE)-G1037</f>
        <v>10.77</v>
      </c>
      <c r="I1037" s="43">
        <f>VLOOKUP(C1037,'Įkainiai '!$E$3:$F$10,2,FALSE)-F1037</f>
        <v>8.07</v>
      </c>
      <c r="J1037" s="28">
        <f t="shared" si="32"/>
        <v>-2.6999999999999993</v>
      </c>
      <c r="K1037" s="32" t="str">
        <f t="shared" si="33"/>
        <v>Rerate</v>
      </c>
      <c r="L1037" s="32" t="str">
        <f>IFERROR(VLOOKUP(E1037,'2 ataskaita'!$B$1:$E$64,3,FALSE),"-")</f>
        <v>-</v>
      </c>
      <c r="M1037" s="32" t="str">
        <f>IFERROR(VLOOKUP(E1037,'2 ataskaita'!$B$1:$E$64,4,FALSE),"-")</f>
        <v>-</v>
      </c>
    </row>
    <row r="1038" spans="1:13" x14ac:dyDescent="0.3">
      <c r="A1038" s="54">
        <v>44043</v>
      </c>
      <c r="B1038">
        <v>12048282</v>
      </c>
      <c r="C1038" s="28" t="s">
        <v>245</v>
      </c>
      <c r="D1038" s="28" t="s">
        <v>241</v>
      </c>
      <c r="E1038" s="42" t="s">
        <v>35</v>
      </c>
      <c r="F1038" s="43">
        <v>3.6</v>
      </c>
      <c r="G1038" s="43" t="s">
        <v>18</v>
      </c>
      <c r="H1038" s="43">
        <f>VLOOKUP(D1038,'Įkainiai '!$A$3:$B$10,2,FALSE)-G1038</f>
        <v>27.270000000000003</v>
      </c>
      <c r="I1038" s="43">
        <f>VLOOKUP(C1038,'Įkainiai '!$E$3:$F$10,2,FALSE)-F1038</f>
        <v>8.07</v>
      </c>
      <c r="J1038" s="28">
        <f t="shared" si="32"/>
        <v>-19.200000000000003</v>
      </c>
      <c r="K1038" s="28" t="str">
        <f t="shared" si="33"/>
        <v>Rerate</v>
      </c>
      <c r="L1038" s="28" t="str">
        <f>IFERROR(VLOOKUP(E1038,'2 ataskaita'!$B$1:$E$64,3,FALSE),"-")</f>
        <v>CUSTOMER CARE</v>
      </c>
      <c r="M1038" s="28">
        <f>IFERROR(VLOOKUP(E1038,'2 ataskaita'!$B$1:$E$64,4,FALSE),"-")</f>
        <v>0</v>
      </c>
    </row>
    <row r="1039" spans="1:13" x14ac:dyDescent="0.3">
      <c r="A1039" s="55">
        <v>44042</v>
      </c>
      <c r="B1039">
        <v>4782107</v>
      </c>
      <c r="C1039" s="32" t="s">
        <v>246</v>
      </c>
      <c r="D1039" s="32" t="s">
        <v>246</v>
      </c>
      <c r="E1039" s="44" t="s">
        <v>8</v>
      </c>
      <c r="F1039" s="45">
        <v>13</v>
      </c>
      <c r="G1039" s="45" t="s">
        <v>9</v>
      </c>
      <c r="H1039" s="43">
        <f>VLOOKUP(D1039,'Įkainiai '!$A$3:$B$10,2,FALSE)-G1039</f>
        <v>20.27</v>
      </c>
      <c r="I1039" s="43">
        <f>VLOOKUP(C1039,'Įkainiai '!$E$3:$F$10,2,FALSE)-F1039</f>
        <v>16.670000000000002</v>
      </c>
      <c r="J1039" s="28">
        <f t="shared" si="32"/>
        <v>-3.5999999999999979</v>
      </c>
      <c r="K1039" s="32" t="str">
        <f t="shared" si="33"/>
        <v>Rerate</v>
      </c>
      <c r="L1039" s="32" t="str">
        <f>IFERROR(VLOOKUP(E1039,'2 ataskaita'!$B$1:$E$64,3,FALSE),"-")</f>
        <v>TELEMARKETING</v>
      </c>
      <c r="M1039" s="32">
        <f>IFERROR(VLOOKUP(E1039,'2 ataskaita'!$B$1:$E$64,4,FALSE),"-")</f>
        <v>0</v>
      </c>
    </row>
    <row r="1040" spans="1:13" x14ac:dyDescent="0.3">
      <c r="A1040" s="54">
        <v>44042</v>
      </c>
      <c r="B1040">
        <v>19178269</v>
      </c>
      <c r="C1040" s="28" t="s">
        <v>242</v>
      </c>
      <c r="D1040" s="28" t="s">
        <v>242</v>
      </c>
      <c r="E1040" s="42" t="s">
        <v>26</v>
      </c>
      <c r="F1040" s="43">
        <v>9.5</v>
      </c>
      <c r="G1040" s="43" t="s">
        <v>24</v>
      </c>
      <c r="H1040" s="43">
        <f>VLOOKUP(D1040,'Įkainiai '!$A$3:$B$10,2,FALSE)-G1040</f>
        <v>17.27</v>
      </c>
      <c r="I1040" s="43">
        <f>VLOOKUP(C1040,'Įkainiai '!$E$3:$F$10,2,FALSE)-F1040</f>
        <v>10.170000000000002</v>
      </c>
      <c r="J1040" s="28">
        <f t="shared" si="32"/>
        <v>-7.0999999999999979</v>
      </c>
      <c r="K1040" s="28" t="str">
        <f t="shared" si="33"/>
        <v>Rerate</v>
      </c>
      <c r="L1040" s="28" t="str">
        <f>IFERROR(VLOOKUP(E1040,'2 ataskaita'!$B$1:$E$64,3,FALSE),"-")</f>
        <v>-</v>
      </c>
      <c r="M1040" s="28" t="str">
        <f>IFERROR(VLOOKUP(E1040,'2 ataskaita'!$B$1:$E$64,4,FALSE),"-")</f>
        <v>-</v>
      </c>
    </row>
    <row r="1041" spans="1:13" x14ac:dyDescent="0.3">
      <c r="A1041" s="55">
        <v>44024</v>
      </c>
      <c r="B1041">
        <v>14019906</v>
      </c>
      <c r="C1041" s="32" t="s">
        <v>242</v>
      </c>
      <c r="D1041" s="32" t="s">
        <v>242</v>
      </c>
      <c r="E1041" s="44" t="s">
        <v>13</v>
      </c>
      <c r="F1041" s="45">
        <v>10.5</v>
      </c>
      <c r="G1041" s="45">
        <v>9.5</v>
      </c>
      <c r="H1041" s="43">
        <f>VLOOKUP(D1041,'Įkainiai '!$A$3:$B$10,2,FALSE)-G1041</f>
        <v>11.77</v>
      </c>
      <c r="I1041" s="43">
        <f>VLOOKUP(C1041,'Įkainiai '!$E$3:$F$10,2,FALSE)-F1041</f>
        <v>9.1700000000000017</v>
      </c>
      <c r="J1041" s="28">
        <f t="shared" si="32"/>
        <v>-2.5999999999999979</v>
      </c>
      <c r="K1041" s="32" t="str">
        <f t="shared" si="33"/>
        <v>Rerate</v>
      </c>
      <c r="L1041" s="32" t="str">
        <f>IFERROR(VLOOKUP(E1041,'2 ataskaita'!$B$1:$E$64,3,FALSE),"-")</f>
        <v>TELEMARKETING</v>
      </c>
      <c r="M1041" s="32">
        <f>IFERROR(VLOOKUP(E1041,'2 ataskaita'!$B$1:$E$64,4,FALSE),"-")</f>
        <v>0</v>
      </c>
    </row>
    <row r="1042" spans="1:13" x14ac:dyDescent="0.3">
      <c r="A1042" s="54">
        <v>44042</v>
      </c>
      <c r="B1042">
        <v>4862809</v>
      </c>
      <c r="C1042" s="28" t="s">
        <v>240</v>
      </c>
      <c r="D1042" s="28" t="s">
        <v>240</v>
      </c>
      <c r="E1042" s="42" t="s">
        <v>70</v>
      </c>
      <c r="F1042" s="43">
        <v>12</v>
      </c>
      <c r="G1042" s="43" t="s">
        <v>60</v>
      </c>
      <c r="H1042" s="43">
        <f>VLOOKUP(D1042,'Įkainiai '!$A$3:$B$10,2,FALSE)-G1042</f>
        <v>23.27</v>
      </c>
      <c r="I1042" s="43">
        <f>VLOOKUP(C1042,'Įkainiai '!$E$3:$F$10,2,FALSE)-F1042</f>
        <v>11.670000000000002</v>
      </c>
      <c r="J1042" s="28">
        <f t="shared" si="32"/>
        <v>-11.599999999999998</v>
      </c>
      <c r="K1042" s="28" t="str">
        <f t="shared" si="33"/>
        <v>Rerate</v>
      </c>
      <c r="L1042" s="28" t="str">
        <f>IFERROR(VLOOKUP(E1042,'2 ataskaita'!$B$1:$E$64,3,FALSE),"-")</f>
        <v>-</v>
      </c>
      <c r="M1042" s="28" t="str">
        <f>IFERROR(VLOOKUP(E1042,'2 ataskaita'!$B$1:$E$64,4,FALSE),"-")</f>
        <v>-</v>
      </c>
    </row>
    <row r="1043" spans="1:13" x14ac:dyDescent="0.3">
      <c r="A1043" s="55">
        <v>44028.508333333331</v>
      </c>
      <c r="B1043">
        <v>45926953</v>
      </c>
      <c r="C1043" s="32" t="s">
        <v>243</v>
      </c>
      <c r="D1043" s="32" t="s">
        <v>245</v>
      </c>
      <c r="E1043" s="44" t="s">
        <v>14</v>
      </c>
      <c r="F1043" s="45">
        <v>8.5</v>
      </c>
      <c r="G1043" s="45" t="s">
        <v>45</v>
      </c>
      <c r="H1043" s="43">
        <f>VLOOKUP(D1043,'Įkainiai '!$A$3:$B$10,2,FALSE)-G1043</f>
        <v>9.27</v>
      </c>
      <c r="I1043" s="43">
        <f>VLOOKUP(C1043,'Įkainiai '!$E$3:$F$10,2,FALSE)-F1043</f>
        <v>7.17</v>
      </c>
      <c r="J1043" s="28">
        <f t="shared" si="32"/>
        <v>-2.0999999999999996</v>
      </c>
      <c r="K1043" s="32" t="str">
        <f t="shared" si="33"/>
        <v>Rerate</v>
      </c>
      <c r="L1043" s="32" t="str">
        <f>IFERROR(VLOOKUP(E1043,'2 ataskaita'!$B$1:$E$64,3,FALSE),"-")</f>
        <v>CUSTOMER CARE</v>
      </c>
      <c r="M1043" s="32">
        <f>IFERROR(VLOOKUP(E1043,'2 ataskaita'!$B$1:$E$64,4,FALSE),"-")</f>
        <v>0</v>
      </c>
    </row>
    <row r="1044" spans="1:13" x14ac:dyDescent="0.3">
      <c r="A1044" s="54">
        <v>44023.861805555556</v>
      </c>
      <c r="B1044">
        <v>7490139</v>
      </c>
      <c r="C1044" s="28" t="s">
        <v>243</v>
      </c>
      <c r="D1044" s="28" t="s">
        <v>241</v>
      </c>
      <c r="E1044" s="42" t="s">
        <v>43</v>
      </c>
      <c r="F1044" s="43">
        <v>3.6</v>
      </c>
      <c r="G1044" s="43" t="s">
        <v>18</v>
      </c>
      <c r="H1044" s="43">
        <f>VLOOKUP(D1044,'Įkainiai '!$A$3:$B$10,2,FALSE)-G1044</f>
        <v>27.270000000000003</v>
      </c>
      <c r="I1044" s="43">
        <f>VLOOKUP(C1044,'Įkainiai '!$E$3:$F$10,2,FALSE)-F1044</f>
        <v>12.07</v>
      </c>
      <c r="J1044" s="28">
        <f t="shared" si="32"/>
        <v>-15.200000000000003</v>
      </c>
      <c r="K1044" s="28" t="str">
        <f t="shared" si="33"/>
        <v>Rerate</v>
      </c>
      <c r="L1044" s="28" t="str">
        <f>IFERROR(VLOOKUP(E1044,'2 ataskaita'!$B$1:$E$64,3,FALSE),"-")</f>
        <v>CUSTOMER CARE</v>
      </c>
      <c r="M1044" s="28">
        <f>IFERROR(VLOOKUP(E1044,'2 ataskaita'!$B$1:$E$64,4,FALSE),"-")</f>
        <v>0</v>
      </c>
    </row>
    <row r="1045" spans="1:13" x14ac:dyDescent="0.3">
      <c r="A1045" s="55">
        <v>44014</v>
      </c>
      <c r="B1045">
        <v>4713090</v>
      </c>
      <c r="C1045" s="32" t="s">
        <v>241</v>
      </c>
      <c r="D1045" s="32" t="s">
        <v>241</v>
      </c>
      <c r="E1045" s="44" t="s">
        <v>43</v>
      </c>
      <c r="F1045" s="45">
        <v>14.5</v>
      </c>
      <c r="G1045" s="45" t="s">
        <v>18</v>
      </c>
      <c r="H1045" s="43">
        <f>VLOOKUP(D1045,'Įkainiai '!$A$3:$B$10,2,FALSE)-G1045</f>
        <v>27.270000000000003</v>
      </c>
      <c r="I1045" s="43">
        <f>VLOOKUP(C1045,'Įkainiai '!$E$3:$F$10,2,FALSE)-F1045</f>
        <v>17.170000000000002</v>
      </c>
      <c r="J1045" s="28">
        <f t="shared" si="32"/>
        <v>-10.100000000000001</v>
      </c>
      <c r="K1045" s="32" t="str">
        <f t="shared" si="33"/>
        <v>Rerate</v>
      </c>
      <c r="L1045" s="32" t="str">
        <f>IFERROR(VLOOKUP(E1045,'2 ataskaita'!$B$1:$E$64,3,FALSE),"-")</f>
        <v>CUSTOMER CARE</v>
      </c>
      <c r="M1045" s="32">
        <f>IFERROR(VLOOKUP(E1045,'2 ataskaita'!$B$1:$E$64,4,FALSE),"-")</f>
        <v>0</v>
      </c>
    </row>
    <row r="1046" spans="1:13" x14ac:dyDescent="0.3">
      <c r="A1046" s="54">
        <v>44042</v>
      </c>
      <c r="B1046">
        <v>4510007</v>
      </c>
      <c r="C1046" s="28" t="s">
        <v>241</v>
      </c>
      <c r="D1046" s="28" t="s">
        <v>241</v>
      </c>
      <c r="E1046" s="42" t="s">
        <v>46</v>
      </c>
      <c r="F1046" s="43">
        <v>3.6</v>
      </c>
      <c r="G1046" s="43" t="s">
        <v>45</v>
      </c>
      <c r="H1046" s="43">
        <f>VLOOKUP(D1046,'Įkainiai '!$A$3:$B$10,2,FALSE)-G1046</f>
        <v>28.270000000000003</v>
      </c>
      <c r="I1046" s="43">
        <f>VLOOKUP(C1046,'Įkainiai '!$E$3:$F$10,2,FALSE)-F1046</f>
        <v>28.07</v>
      </c>
      <c r="J1046" s="28">
        <f t="shared" si="32"/>
        <v>-0.20000000000000284</v>
      </c>
      <c r="K1046" s="28" t="str">
        <f t="shared" si="33"/>
        <v>Rerate</v>
      </c>
      <c r="L1046" s="28" t="str">
        <f>IFERROR(VLOOKUP(E1046,'2 ataskaita'!$B$1:$E$64,3,FALSE),"-")</f>
        <v>-</v>
      </c>
      <c r="M1046" s="28" t="str">
        <f>IFERROR(VLOOKUP(E1046,'2 ataskaita'!$B$1:$E$64,4,FALSE),"-")</f>
        <v>-</v>
      </c>
    </row>
    <row r="1047" spans="1:13" x14ac:dyDescent="0.3">
      <c r="A1047" s="55">
        <v>44042</v>
      </c>
      <c r="B1047">
        <v>8894114</v>
      </c>
      <c r="C1047" s="32" t="s">
        <v>245</v>
      </c>
      <c r="D1047" s="32" t="s">
        <v>245</v>
      </c>
      <c r="E1047" s="44" t="s">
        <v>22</v>
      </c>
      <c r="F1047" s="45">
        <v>8.5</v>
      </c>
      <c r="G1047" s="45">
        <v>0</v>
      </c>
      <c r="H1047" s="43">
        <f>VLOOKUP(D1047,'Įkainiai '!$A$3:$B$10,2,FALSE)-G1047</f>
        <v>14.27</v>
      </c>
      <c r="I1047" s="43">
        <f>VLOOKUP(C1047,'Įkainiai '!$E$3:$F$10,2,FALSE)-F1047</f>
        <v>3.17</v>
      </c>
      <c r="J1047" s="28">
        <f t="shared" si="32"/>
        <v>-11.1</v>
      </c>
      <c r="K1047" s="32" t="str">
        <f t="shared" si="33"/>
        <v>Rerate</v>
      </c>
      <c r="L1047" s="32" t="str">
        <f>IFERROR(VLOOKUP(E1047,'2 ataskaita'!$B$1:$E$64,3,FALSE),"-")</f>
        <v>CUSTOMER CARE</v>
      </c>
      <c r="M1047" s="32">
        <f>IFERROR(VLOOKUP(E1047,'2 ataskaita'!$B$1:$E$64,4,FALSE),"-")</f>
        <v>0</v>
      </c>
    </row>
    <row r="1048" spans="1:13" x14ac:dyDescent="0.3">
      <c r="A1048" s="54">
        <v>44027.463888888888</v>
      </c>
      <c r="B1048">
        <v>44811137</v>
      </c>
      <c r="C1048" s="28" t="s">
        <v>246</v>
      </c>
      <c r="D1048" s="28" t="s">
        <v>240</v>
      </c>
      <c r="E1048" s="42" t="s">
        <v>39</v>
      </c>
      <c r="F1048" s="43">
        <v>12</v>
      </c>
      <c r="G1048" s="43">
        <v>10.5</v>
      </c>
      <c r="H1048" s="43">
        <f>VLOOKUP(D1048,'Įkainiai '!$A$3:$B$10,2,FALSE)-G1048</f>
        <v>14.77</v>
      </c>
      <c r="I1048" s="43">
        <f>VLOOKUP(C1048,'Įkainiai '!$E$3:$F$10,2,FALSE)-F1048</f>
        <v>17.670000000000002</v>
      </c>
      <c r="J1048" s="28">
        <f t="shared" si="32"/>
        <v>2.9000000000000021</v>
      </c>
      <c r="K1048" s="28" t="str">
        <f t="shared" si="33"/>
        <v>Upsell</v>
      </c>
      <c r="L1048" s="28" t="str">
        <f>IFERROR(VLOOKUP(E1048,'2 ataskaita'!$B$1:$E$64,3,FALSE),"-")</f>
        <v>-</v>
      </c>
      <c r="M1048" s="28" t="str">
        <f>IFERROR(VLOOKUP(E1048,'2 ataskaita'!$B$1:$E$64,4,FALSE),"-")</f>
        <v>-</v>
      </c>
    </row>
    <row r="1049" spans="1:13" x14ac:dyDescent="0.3">
      <c r="A1049" s="55">
        <v>44028.425000000003</v>
      </c>
      <c r="B1049">
        <v>4560728</v>
      </c>
      <c r="C1049" s="32" t="s">
        <v>242</v>
      </c>
      <c r="D1049" s="32" t="s">
        <v>246</v>
      </c>
      <c r="E1049" s="44" t="s">
        <v>8</v>
      </c>
      <c r="F1049" s="45">
        <v>11.51</v>
      </c>
      <c r="G1049" s="45">
        <v>12.5</v>
      </c>
      <c r="H1049" s="43">
        <f>VLOOKUP(D1049,'Įkainiai '!$A$3:$B$10,2,FALSE)-G1049</f>
        <v>18.77</v>
      </c>
      <c r="I1049" s="43">
        <f>VLOOKUP(C1049,'Įkainiai '!$E$3:$F$10,2,FALSE)-F1049</f>
        <v>8.1600000000000019</v>
      </c>
      <c r="J1049" s="28">
        <f t="shared" si="32"/>
        <v>-10.609999999999998</v>
      </c>
      <c r="K1049" s="32" t="str">
        <f t="shared" si="33"/>
        <v>Rerate</v>
      </c>
      <c r="L1049" s="32" t="str">
        <f>IFERROR(VLOOKUP(E1049,'2 ataskaita'!$B$1:$E$64,3,FALSE),"-")</f>
        <v>TELEMARKETING</v>
      </c>
      <c r="M1049" s="32">
        <f>IFERROR(VLOOKUP(E1049,'2 ataskaita'!$B$1:$E$64,4,FALSE),"-")</f>
        <v>0</v>
      </c>
    </row>
    <row r="1050" spans="1:13" x14ac:dyDescent="0.3">
      <c r="A1050" s="54">
        <v>44042</v>
      </c>
      <c r="B1050">
        <v>15258941</v>
      </c>
      <c r="C1050" s="28" t="s">
        <v>241</v>
      </c>
      <c r="D1050" s="28" t="s">
        <v>241</v>
      </c>
      <c r="E1050" s="42" t="s">
        <v>74</v>
      </c>
      <c r="F1050" s="43">
        <v>15.5</v>
      </c>
      <c r="G1050" s="43">
        <v>7.5</v>
      </c>
      <c r="H1050" s="43">
        <f>VLOOKUP(D1050,'Įkainiai '!$A$3:$B$10,2,FALSE)-G1050</f>
        <v>25.770000000000003</v>
      </c>
      <c r="I1050" s="43">
        <f>VLOOKUP(C1050,'Įkainiai '!$E$3:$F$10,2,FALSE)-F1050</f>
        <v>16.170000000000002</v>
      </c>
      <c r="J1050" s="28">
        <f t="shared" si="32"/>
        <v>-9.6000000000000014</v>
      </c>
      <c r="K1050" s="28" t="str">
        <f t="shared" si="33"/>
        <v>Rerate</v>
      </c>
      <c r="L1050" s="28" t="str">
        <f>IFERROR(VLOOKUP(E1050,'2 ataskaita'!$B$1:$E$64,3,FALSE),"-")</f>
        <v>-</v>
      </c>
      <c r="M1050" s="28" t="str">
        <f>IFERROR(VLOOKUP(E1050,'2 ataskaita'!$B$1:$E$64,4,FALSE),"-")</f>
        <v>-</v>
      </c>
    </row>
    <row r="1051" spans="1:13" x14ac:dyDescent="0.3">
      <c r="A1051" s="55">
        <v>44032.581250000003</v>
      </c>
      <c r="B1051">
        <v>17387655</v>
      </c>
      <c r="C1051" s="32" t="s">
        <v>243</v>
      </c>
      <c r="D1051" s="32" t="s">
        <v>246</v>
      </c>
      <c r="E1051" s="44" t="s">
        <v>30</v>
      </c>
      <c r="F1051" s="45">
        <v>8.51</v>
      </c>
      <c r="G1051" s="45">
        <v>12.5</v>
      </c>
      <c r="H1051" s="43">
        <f>VLOOKUP(D1051,'Įkainiai '!$A$3:$B$10,2,FALSE)-G1051</f>
        <v>18.77</v>
      </c>
      <c r="I1051" s="43">
        <f>VLOOKUP(C1051,'Įkainiai '!$E$3:$F$10,2,FALSE)-F1051</f>
        <v>7.16</v>
      </c>
      <c r="J1051" s="28">
        <f t="shared" si="32"/>
        <v>-11.61</v>
      </c>
      <c r="K1051" s="32" t="str">
        <f t="shared" si="33"/>
        <v>Rerate</v>
      </c>
      <c r="L1051" s="32" t="str">
        <f>IFERROR(VLOOKUP(E1051,'2 ataskaita'!$B$1:$E$64,3,FALSE),"-")</f>
        <v>-</v>
      </c>
      <c r="M1051" s="32" t="str">
        <f>IFERROR(VLOOKUP(E1051,'2 ataskaita'!$B$1:$E$64,4,FALSE),"-")</f>
        <v>-</v>
      </c>
    </row>
    <row r="1052" spans="1:13" x14ac:dyDescent="0.3">
      <c r="A1052" s="54">
        <v>44043</v>
      </c>
      <c r="B1052">
        <v>4690251</v>
      </c>
      <c r="C1052" s="28" t="s">
        <v>243</v>
      </c>
      <c r="D1052" s="28" t="s">
        <v>243</v>
      </c>
      <c r="E1052" s="42" t="s">
        <v>17</v>
      </c>
      <c r="F1052" s="50">
        <v>7.6</v>
      </c>
      <c r="G1052" s="43">
        <v>7.6</v>
      </c>
      <c r="H1052" s="43">
        <f>VLOOKUP(D1052,'Įkainiai '!$A$3:$B$10,2,FALSE)-G1052</f>
        <v>10.67</v>
      </c>
      <c r="I1052" s="43">
        <f>VLOOKUP(C1052,'Įkainiai '!$E$3:$F$10,2,FALSE)-F1052</f>
        <v>8.07</v>
      </c>
      <c r="J1052" s="28">
        <f t="shared" si="32"/>
        <v>-2.5999999999999996</v>
      </c>
      <c r="K1052" s="28" t="str">
        <f t="shared" si="33"/>
        <v>Rerate</v>
      </c>
      <c r="L1052" s="28" t="str">
        <f>IFERROR(VLOOKUP(E1052,'2 ataskaita'!$B$1:$E$64,3,FALSE),"-")</f>
        <v>-</v>
      </c>
      <c r="M1052" s="28" t="str">
        <f>IFERROR(VLOOKUP(E1052,'2 ataskaita'!$B$1:$E$64,4,FALSE),"-")</f>
        <v>-</v>
      </c>
    </row>
    <row r="1053" spans="1:13" x14ac:dyDescent="0.3">
      <c r="A1053" s="55">
        <v>44042</v>
      </c>
      <c r="B1053">
        <v>10384937</v>
      </c>
      <c r="C1053" s="32" t="s">
        <v>242</v>
      </c>
      <c r="D1053" s="32" t="s">
        <v>242</v>
      </c>
      <c r="E1053" s="44" t="s">
        <v>40</v>
      </c>
      <c r="F1053" s="45">
        <v>10.5</v>
      </c>
      <c r="G1053" s="45">
        <v>7.6</v>
      </c>
      <c r="H1053" s="43">
        <f>VLOOKUP(D1053,'Įkainiai '!$A$3:$B$10,2,FALSE)-G1053</f>
        <v>13.67</v>
      </c>
      <c r="I1053" s="43">
        <f>VLOOKUP(C1053,'Įkainiai '!$E$3:$F$10,2,FALSE)-F1053</f>
        <v>9.1700000000000017</v>
      </c>
      <c r="J1053" s="28">
        <f t="shared" si="32"/>
        <v>-4.4999999999999982</v>
      </c>
      <c r="K1053" s="32" t="str">
        <f t="shared" si="33"/>
        <v>Rerate</v>
      </c>
      <c r="L1053" s="32" t="str">
        <f>IFERROR(VLOOKUP(E1053,'2 ataskaita'!$B$1:$E$64,3,FALSE),"-")</f>
        <v>-</v>
      </c>
      <c r="M1053" s="32" t="str">
        <f>IFERROR(VLOOKUP(E1053,'2 ataskaita'!$B$1:$E$64,4,FALSE),"-")</f>
        <v>-</v>
      </c>
    </row>
    <row r="1054" spans="1:13" x14ac:dyDescent="0.3">
      <c r="A1054" s="54">
        <v>44042</v>
      </c>
      <c r="B1054">
        <v>4455749</v>
      </c>
      <c r="C1054" s="28" t="s">
        <v>243</v>
      </c>
      <c r="D1054" s="28" t="s">
        <v>243</v>
      </c>
      <c r="E1054" s="42" t="s">
        <v>73</v>
      </c>
      <c r="F1054" s="50">
        <v>7.6</v>
      </c>
      <c r="G1054" s="43">
        <v>7.6</v>
      </c>
      <c r="H1054" s="43">
        <f>VLOOKUP(D1054,'Įkainiai '!$A$3:$B$10,2,FALSE)-G1054</f>
        <v>10.67</v>
      </c>
      <c r="I1054" s="43">
        <f>VLOOKUP(C1054,'Įkainiai '!$E$3:$F$10,2,FALSE)-F1054</f>
        <v>8.07</v>
      </c>
      <c r="J1054" s="28">
        <f t="shared" si="32"/>
        <v>-2.5999999999999996</v>
      </c>
      <c r="K1054" s="28" t="str">
        <f t="shared" si="33"/>
        <v>Rerate</v>
      </c>
      <c r="L1054" s="28" t="str">
        <f>IFERROR(VLOOKUP(E1054,'2 ataskaita'!$B$1:$E$64,3,FALSE),"-")</f>
        <v>-</v>
      </c>
      <c r="M1054" s="28" t="str">
        <f>IFERROR(VLOOKUP(E1054,'2 ataskaita'!$B$1:$E$64,4,FALSE),"-")</f>
        <v>-</v>
      </c>
    </row>
    <row r="1055" spans="1:13" x14ac:dyDescent="0.3">
      <c r="A1055" s="55">
        <v>44029.772916666669</v>
      </c>
      <c r="B1055">
        <v>4801758</v>
      </c>
      <c r="C1055" s="32" t="s">
        <v>241</v>
      </c>
      <c r="D1055" s="32" t="s">
        <v>246</v>
      </c>
      <c r="E1055" s="44" t="s">
        <v>35</v>
      </c>
      <c r="F1055" s="45">
        <v>16.5</v>
      </c>
      <c r="G1055" s="45">
        <v>11.5</v>
      </c>
      <c r="H1055" s="43">
        <f>VLOOKUP(D1055,'Įkainiai '!$A$3:$B$10,2,FALSE)-G1055</f>
        <v>19.77</v>
      </c>
      <c r="I1055" s="43">
        <f>VLOOKUP(C1055,'Įkainiai '!$E$3:$F$10,2,FALSE)-F1055</f>
        <v>15.170000000000002</v>
      </c>
      <c r="J1055" s="28">
        <f t="shared" si="32"/>
        <v>-4.5999999999999979</v>
      </c>
      <c r="K1055" s="32" t="str">
        <f t="shared" si="33"/>
        <v>Rerate</v>
      </c>
      <c r="L1055" s="32" t="str">
        <f>IFERROR(VLOOKUP(E1055,'2 ataskaita'!$B$1:$E$64,3,FALSE),"-")</f>
        <v>CUSTOMER CARE</v>
      </c>
      <c r="M1055" s="32">
        <f>IFERROR(VLOOKUP(E1055,'2 ataskaita'!$B$1:$E$64,4,FALSE),"-")</f>
        <v>0</v>
      </c>
    </row>
    <row r="1056" spans="1:13" x14ac:dyDescent="0.3">
      <c r="A1056" s="54">
        <v>44042</v>
      </c>
      <c r="B1056">
        <v>18702644</v>
      </c>
      <c r="C1056" s="28" t="s">
        <v>242</v>
      </c>
      <c r="D1056" s="28" t="s">
        <v>242</v>
      </c>
      <c r="E1056" s="42" t="s">
        <v>14</v>
      </c>
      <c r="F1056" s="43">
        <v>11</v>
      </c>
      <c r="G1056" s="43">
        <v>0</v>
      </c>
      <c r="H1056" s="43">
        <f>VLOOKUP(D1056,'Įkainiai '!$A$3:$B$10,2,FALSE)-G1056</f>
        <v>21.27</v>
      </c>
      <c r="I1056" s="43">
        <f>VLOOKUP(C1056,'Įkainiai '!$E$3:$F$10,2,FALSE)-F1056</f>
        <v>8.6700000000000017</v>
      </c>
      <c r="J1056" s="28">
        <f t="shared" si="32"/>
        <v>-12.599999999999998</v>
      </c>
      <c r="K1056" s="28" t="str">
        <f t="shared" si="33"/>
        <v>Rerate</v>
      </c>
      <c r="L1056" s="28" t="str">
        <f>IFERROR(VLOOKUP(E1056,'2 ataskaita'!$B$1:$E$64,3,FALSE),"-")</f>
        <v>CUSTOMER CARE</v>
      </c>
      <c r="M1056" s="28">
        <f>IFERROR(VLOOKUP(E1056,'2 ataskaita'!$B$1:$E$64,4,FALSE),"-")</f>
        <v>0</v>
      </c>
    </row>
    <row r="1057" spans="1:13" x14ac:dyDescent="0.3">
      <c r="A1057" s="55">
        <v>44042</v>
      </c>
      <c r="B1057">
        <v>13331961</v>
      </c>
      <c r="C1057" s="32" t="s">
        <v>245</v>
      </c>
      <c r="D1057" s="32" t="s">
        <v>245</v>
      </c>
      <c r="E1057" s="44" t="s">
        <v>14</v>
      </c>
      <c r="F1057" s="45">
        <v>7.6</v>
      </c>
      <c r="G1057" s="45">
        <v>0</v>
      </c>
      <c r="H1057" s="43">
        <f>VLOOKUP(D1057,'Įkainiai '!$A$3:$B$10,2,FALSE)-G1057</f>
        <v>14.27</v>
      </c>
      <c r="I1057" s="43">
        <f>VLOOKUP(C1057,'Įkainiai '!$E$3:$F$10,2,FALSE)-F1057</f>
        <v>4.07</v>
      </c>
      <c r="J1057" s="28">
        <f t="shared" si="32"/>
        <v>-10.199999999999999</v>
      </c>
      <c r="K1057" s="32" t="str">
        <f t="shared" si="33"/>
        <v>Rerate</v>
      </c>
      <c r="L1057" s="32" t="str">
        <f>IFERROR(VLOOKUP(E1057,'2 ataskaita'!$B$1:$E$64,3,FALSE),"-")</f>
        <v>CUSTOMER CARE</v>
      </c>
      <c r="M1057" s="32">
        <f>IFERROR(VLOOKUP(E1057,'2 ataskaita'!$B$1:$E$64,4,FALSE),"-")</f>
        <v>0</v>
      </c>
    </row>
    <row r="1058" spans="1:13" x14ac:dyDescent="0.3">
      <c r="A1058" s="54">
        <v>44042</v>
      </c>
      <c r="B1058">
        <v>18702936</v>
      </c>
      <c r="C1058" s="28" t="s">
        <v>244</v>
      </c>
      <c r="D1058" s="28" t="s">
        <v>244</v>
      </c>
      <c r="E1058" s="42" t="s">
        <v>51</v>
      </c>
      <c r="F1058" s="43">
        <v>11.5</v>
      </c>
      <c r="G1058" s="43">
        <v>2.5</v>
      </c>
      <c r="H1058" s="43">
        <f>VLOOKUP(D1058,'Įkainiai '!$A$3:$B$10,2,FALSE)-G1058</f>
        <v>28.77</v>
      </c>
      <c r="I1058" s="43">
        <f>VLOOKUP(C1058,'Įkainiai '!$E$3:$F$10,2,FALSE)-F1058</f>
        <v>16.170000000000002</v>
      </c>
      <c r="J1058" s="28">
        <f t="shared" si="32"/>
        <v>-12.599999999999998</v>
      </c>
      <c r="K1058" s="28" t="str">
        <f t="shared" si="33"/>
        <v>Rerate</v>
      </c>
      <c r="L1058" s="28" t="str">
        <f>IFERROR(VLOOKUP(E1058,'2 ataskaita'!$B$1:$E$64,3,FALSE),"-")</f>
        <v>-</v>
      </c>
      <c r="M1058" s="28" t="str">
        <f>IFERROR(VLOOKUP(E1058,'2 ataskaita'!$B$1:$E$64,4,FALSE),"-")</f>
        <v>-</v>
      </c>
    </row>
    <row r="1059" spans="1:13" x14ac:dyDescent="0.3">
      <c r="A1059" s="55">
        <v>44027</v>
      </c>
      <c r="B1059">
        <v>38018993</v>
      </c>
      <c r="C1059" s="32" t="s">
        <v>241</v>
      </c>
      <c r="D1059" s="32" t="s">
        <v>241</v>
      </c>
      <c r="E1059" s="44" t="s">
        <v>6</v>
      </c>
      <c r="F1059" s="49">
        <v>8.5</v>
      </c>
      <c r="G1059" s="45">
        <v>8.5</v>
      </c>
      <c r="H1059" s="43">
        <f>VLOOKUP(D1059,'Įkainiai '!$A$3:$B$10,2,FALSE)-G1059</f>
        <v>24.770000000000003</v>
      </c>
      <c r="I1059" s="43">
        <f>VLOOKUP(C1059,'Įkainiai '!$E$3:$F$10,2,FALSE)-F1059</f>
        <v>23.17</v>
      </c>
      <c r="J1059" s="28">
        <f t="shared" si="32"/>
        <v>-1.6000000000000014</v>
      </c>
      <c r="K1059" s="32" t="str">
        <f t="shared" si="33"/>
        <v>Rerate</v>
      </c>
      <c r="L1059" s="32" t="str">
        <f>IFERROR(VLOOKUP(E1059,'2 ataskaita'!$B$1:$E$64,3,FALSE),"-")</f>
        <v>TELEMARKETING</v>
      </c>
      <c r="M1059" s="32">
        <f>IFERROR(VLOOKUP(E1059,'2 ataskaita'!$B$1:$E$64,4,FALSE),"-")</f>
        <v>0</v>
      </c>
    </row>
    <row r="1060" spans="1:13" x14ac:dyDescent="0.3">
      <c r="A1060" s="54">
        <v>44022.473611111112</v>
      </c>
      <c r="B1060">
        <v>13455749</v>
      </c>
      <c r="C1060" s="28" t="s">
        <v>244</v>
      </c>
      <c r="D1060" s="28" t="s">
        <v>245</v>
      </c>
      <c r="E1060" s="42" t="s">
        <v>39</v>
      </c>
      <c r="F1060" s="43">
        <v>12.5</v>
      </c>
      <c r="G1060" s="43">
        <v>3.6</v>
      </c>
      <c r="H1060" s="43">
        <f>VLOOKUP(D1060,'Įkainiai '!$A$3:$B$10,2,FALSE)-G1060</f>
        <v>10.67</v>
      </c>
      <c r="I1060" s="43">
        <f>VLOOKUP(C1060,'Įkainiai '!$E$3:$F$10,2,FALSE)-F1060</f>
        <v>15.170000000000002</v>
      </c>
      <c r="J1060" s="28">
        <f t="shared" si="32"/>
        <v>4.5000000000000018</v>
      </c>
      <c r="K1060" s="28" t="str">
        <f t="shared" si="33"/>
        <v>Upsell</v>
      </c>
      <c r="L1060" s="28" t="str">
        <f>IFERROR(VLOOKUP(E1060,'2 ataskaita'!$B$1:$E$64,3,FALSE),"-")</f>
        <v>-</v>
      </c>
      <c r="M1060" s="28" t="str">
        <f>IFERROR(VLOOKUP(E1060,'2 ataskaita'!$B$1:$E$64,4,FALSE),"-")</f>
        <v>-</v>
      </c>
    </row>
    <row r="1061" spans="1:13" x14ac:dyDescent="0.3">
      <c r="A1061" s="55">
        <v>44042</v>
      </c>
      <c r="B1061">
        <v>14234563</v>
      </c>
      <c r="C1061" s="32" t="s">
        <v>245</v>
      </c>
      <c r="D1061" s="32" t="s">
        <v>245</v>
      </c>
      <c r="E1061" s="44" t="s">
        <v>43</v>
      </c>
      <c r="F1061" s="45">
        <v>7.6</v>
      </c>
      <c r="G1061" s="45">
        <v>0</v>
      </c>
      <c r="H1061" s="43">
        <f>VLOOKUP(D1061,'Įkainiai '!$A$3:$B$10,2,FALSE)-G1061</f>
        <v>14.27</v>
      </c>
      <c r="I1061" s="43">
        <f>VLOOKUP(C1061,'Įkainiai '!$E$3:$F$10,2,FALSE)-F1061</f>
        <v>4.07</v>
      </c>
      <c r="J1061" s="28">
        <f t="shared" si="32"/>
        <v>-10.199999999999999</v>
      </c>
      <c r="K1061" s="32" t="str">
        <f t="shared" si="33"/>
        <v>Rerate</v>
      </c>
      <c r="L1061" s="32" t="str">
        <f>IFERROR(VLOOKUP(E1061,'2 ataskaita'!$B$1:$E$64,3,FALSE),"-")</f>
        <v>CUSTOMER CARE</v>
      </c>
      <c r="M1061" s="32">
        <f>IFERROR(VLOOKUP(E1061,'2 ataskaita'!$B$1:$E$64,4,FALSE),"-")</f>
        <v>0</v>
      </c>
    </row>
    <row r="1062" spans="1:13" x14ac:dyDescent="0.3">
      <c r="A1062" s="54">
        <v>44042</v>
      </c>
      <c r="B1062">
        <v>12485077</v>
      </c>
      <c r="C1062" s="28" t="s">
        <v>241</v>
      </c>
      <c r="D1062" s="28" t="s">
        <v>241</v>
      </c>
      <c r="E1062" s="42" t="s">
        <v>26</v>
      </c>
      <c r="F1062" s="43">
        <v>8.5</v>
      </c>
      <c r="G1062" s="43" t="s">
        <v>5</v>
      </c>
      <c r="H1062" s="43">
        <f>VLOOKUP(D1062,'Įkainiai '!$A$3:$B$10,2,FALSE)-G1062</f>
        <v>21.270000000000003</v>
      </c>
      <c r="I1062" s="43">
        <f>VLOOKUP(C1062,'Įkainiai '!$E$3:$F$10,2,FALSE)-F1062</f>
        <v>23.17</v>
      </c>
      <c r="J1062" s="28">
        <f t="shared" si="32"/>
        <v>1.8999999999999986</v>
      </c>
      <c r="K1062" s="28" t="str">
        <f t="shared" si="33"/>
        <v>Upsell</v>
      </c>
      <c r="L1062" s="28" t="str">
        <f>IFERROR(VLOOKUP(E1062,'2 ataskaita'!$B$1:$E$64,3,FALSE),"-")</f>
        <v>-</v>
      </c>
      <c r="M1062" s="28" t="str">
        <f>IFERROR(VLOOKUP(E1062,'2 ataskaita'!$B$1:$E$64,4,FALSE),"-")</f>
        <v>-</v>
      </c>
    </row>
    <row r="1063" spans="1:13" x14ac:dyDescent="0.3">
      <c r="A1063" s="55">
        <v>44042</v>
      </c>
      <c r="B1063">
        <v>14016025</v>
      </c>
      <c r="C1063" s="32" t="s">
        <v>243</v>
      </c>
      <c r="D1063" s="32" t="s">
        <v>243</v>
      </c>
      <c r="E1063" s="44" t="s">
        <v>4</v>
      </c>
      <c r="F1063" s="45">
        <v>3.6</v>
      </c>
      <c r="G1063" s="45" t="s">
        <v>57</v>
      </c>
      <c r="H1063" s="43">
        <f>VLOOKUP(D1063,'Įkainiai '!$A$3:$B$10,2,FALSE)-G1063</f>
        <v>8.27</v>
      </c>
      <c r="I1063" s="43">
        <f>VLOOKUP(C1063,'Įkainiai '!$E$3:$F$10,2,FALSE)-F1063</f>
        <v>12.07</v>
      </c>
      <c r="J1063" s="28">
        <f t="shared" si="32"/>
        <v>3.8000000000000007</v>
      </c>
      <c r="K1063" s="32" t="str">
        <f t="shared" si="33"/>
        <v>Upsell</v>
      </c>
      <c r="L1063" s="32" t="str">
        <f>IFERROR(VLOOKUP(E1063,'2 ataskaita'!$B$1:$E$64,3,FALSE),"-")</f>
        <v>-</v>
      </c>
      <c r="M1063" s="32" t="str">
        <f>IFERROR(VLOOKUP(E1063,'2 ataskaita'!$B$1:$E$64,4,FALSE),"-")</f>
        <v>-</v>
      </c>
    </row>
    <row r="1064" spans="1:13" x14ac:dyDescent="0.3">
      <c r="A1064" s="54">
        <v>44042</v>
      </c>
      <c r="B1064">
        <v>4502800</v>
      </c>
      <c r="C1064" s="28" t="s">
        <v>242</v>
      </c>
      <c r="D1064" s="28" t="s">
        <v>242</v>
      </c>
      <c r="E1064" s="42" t="s">
        <v>23</v>
      </c>
      <c r="F1064" s="43">
        <v>11</v>
      </c>
      <c r="G1064" s="43">
        <v>0</v>
      </c>
      <c r="H1064" s="43">
        <f>VLOOKUP(D1064,'Įkainiai '!$A$3:$B$10,2,FALSE)-G1064</f>
        <v>21.27</v>
      </c>
      <c r="I1064" s="43">
        <f>VLOOKUP(C1064,'Įkainiai '!$E$3:$F$10,2,FALSE)-F1064</f>
        <v>8.6700000000000017</v>
      </c>
      <c r="J1064" s="28">
        <f t="shared" si="32"/>
        <v>-12.599999999999998</v>
      </c>
      <c r="K1064" s="28" t="str">
        <f t="shared" si="33"/>
        <v>Rerate</v>
      </c>
      <c r="L1064" s="28" t="str">
        <f>IFERROR(VLOOKUP(E1064,'2 ataskaita'!$B$1:$E$64,3,FALSE),"-")</f>
        <v>CUSTOMER CARE</v>
      </c>
      <c r="M1064" s="28">
        <f>IFERROR(VLOOKUP(E1064,'2 ataskaita'!$B$1:$E$64,4,FALSE),"-")</f>
        <v>0</v>
      </c>
    </row>
    <row r="1065" spans="1:13" x14ac:dyDescent="0.3">
      <c r="A1065" s="55">
        <v>44023.402083333334</v>
      </c>
      <c r="B1065">
        <v>35868774</v>
      </c>
      <c r="C1065" s="32" t="s">
        <v>244</v>
      </c>
      <c r="D1065" s="32" t="s">
        <v>240</v>
      </c>
      <c r="E1065" s="44" t="s">
        <v>23</v>
      </c>
      <c r="F1065" s="45">
        <v>13.5</v>
      </c>
      <c r="G1065" s="45">
        <v>10.5</v>
      </c>
      <c r="H1065" s="43">
        <f>VLOOKUP(D1065,'Įkainiai '!$A$3:$B$10,2,FALSE)-G1065</f>
        <v>14.77</v>
      </c>
      <c r="I1065" s="43">
        <f>VLOOKUP(C1065,'Įkainiai '!$E$3:$F$10,2,FALSE)-F1065</f>
        <v>14.170000000000002</v>
      </c>
      <c r="J1065" s="28">
        <f t="shared" si="32"/>
        <v>-0.59999999999999787</v>
      </c>
      <c r="K1065" s="32" t="str">
        <f t="shared" si="33"/>
        <v>Rerate</v>
      </c>
      <c r="L1065" s="32" t="str">
        <f>IFERROR(VLOOKUP(E1065,'2 ataskaita'!$B$1:$E$64,3,FALSE),"-")</f>
        <v>CUSTOMER CARE</v>
      </c>
      <c r="M1065" s="32">
        <f>IFERROR(VLOOKUP(E1065,'2 ataskaita'!$B$1:$E$64,4,FALSE),"-")</f>
        <v>0</v>
      </c>
    </row>
    <row r="1066" spans="1:13" x14ac:dyDescent="0.3">
      <c r="A1066" s="54">
        <v>44040.479166666664</v>
      </c>
      <c r="B1066">
        <v>45957142</v>
      </c>
      <c r="C1066" s="28" t="s">
        <v>241</v>
      </c>
      <c r="D1066" s="28" t="s">
        <v>245</v>
      </c>
      <c r="E1066" s="42" t="s">
        <v>14</v>
      </c>
      <c r="F1066" s="43">
        <v>23.5</v>
      </c>
      <c r="G1066" s="43" t="s">
        <v>45</v>
      </c>
      <c r="H1066" s="43">
        <f>VLOOKUP(D1066,'Įkainiai '!$A$3:$B$10,2,FALSE)-G1066</f>
        <v>9.27</v>
      </c>
      <c r="I1066" s="43">
        <f>VLOOKUP(C1066,'Įkainiai '!$E$3:$F$10,2,FALSE)-F1066</f>
        <v>8.1700000000000017</v>
      </c>
      <c r="J1066" s="28">
        <f t="shared" si="32"/>
        <v>-1.0999999999999979</v>
      </c>
      <c r="K1066" s="28" t="str">
        <f t="shared" si="33"/>
        <v>Rerate</v>
      </c>
      <c r="L1066" s="28" t="str">
        <f>IFERROR(VLOOKUP(E1066,'2 ataskaita'!$B$1:$E$64,3,FALSE),"-")</f>
        <v>CUSTOMER CARE</v>
      </c>
      <c r="M1066" s="28">
        <f>IFERROR(VLOOKUP(E1066,'2 ataskaita'!$B$1:$E$64,4,FALSE),"-")</f>
        <v>0</v>
      </c>
    </row>
    <row r="1067" spans="1:13" x14ac:dyDescent="0.3">
      <c r="A1067" s="55">
        <v>44015.393055555556</v>
      </c>
      <c r="B1067">
        <v>9039872</v>
      </c>
      <c r="C1067" s="32" t="s">
        <v>243</v>
      </c>
      <c r="D1067" s="32" t="s">
        <v>245</v>
      </c>
      <c r="E1067" s="44" t="s">
        <v>23</v>
      </c>
      <c r="F1067" s="45">
        <v>7.5</v>
      </c>
      <c r="G1067" s="45">
        <v>5.6</v>
      </c>
      <c r="H1067" s="43">
        <f>VLOOKUP(D1067,'Įkainiai '!$A$3:$B$10,2,FALSE)-G1067</f>
        <v>8.67</v>
      </c>
      <c r="I1067" s="43">
        <f>VLOOKUP(C1067,'Įkainiai '!$E$3:$F$10,2,FALSE)-F1067</f>
        <v>8.17</v>
      </c>
      <c r="J1067" s="28">
        <f t="shared" si="32"/>
        <v>-0.5</v>
      </c>
      <c r="K1067" s="32" t="str">
        <f t="shared" si="33"/>
        <v>Rerate</v>
      </c>
      <c r="L1067" s="32" t="str">
        <f>IFERROR(VLOOKUP(E1067,'2 ataskaita'!$B$1:$E$64,3,FALSE),"-")</f>
        <v>CUSTOMER CARE</v>
      </c>
      <c r="M1067" s="32">
        <f>IFERROR(VLOOKUP(E1067,'2 ataskaita'!$B$1:$E$64,4,FALSE),"-")</f>
        <v>0</v>
      </c>
    </row>
    <row r="1068" spans="1:13" x14ac:dyDescent="0.3">
      <c r="A1068" s="54">
        <v>44040.477777777778</v>
      </c>
      <c r="B1068">
        <v>45957113</v>
      </c>
      <c r="C1068" s="28" t="s">
        <v>241</v>
      </c>
      <c r="D1068" s="28" t="s">
        <v>245</v>
      </c>
      <c r="E1068" s="42" t="s">
        <v>14</v>
      </c>
      <c r="F1068" s="43">
        <v>23.5</v>
      </c>
      <c r="G1068" s="43" t="s">
        <v>45</v>
      </c>
      <c r="H1068" s="43">
        <f>VLOOKUP(D1068,'Įkainiai '!$A$3:$B$10,2,FALSE)-G1068</f>
        <v>9.27</v>
      </c>
      <c r="I1068" s="43">
        <f>VLOOKUP(C1068,'Įkainiai '!$E$3:$F$10,2,FALSE)-F1068</f>
        <v>8.1700000000000017</v>
      </c>
      <c r="J1068" s="28">
        <f t="shared" si="32"/>
        <v>-1.0999999999999979</v>
      </c>
      <c r="K1068" s="28" t="str">
        <f t="shared" si="33"/>
        <v>Rerate</v>
      </c>
      <c r="L1068" s="28" t="str">
        <f>IFERROR(VLOOKUP(E1068,'2 ataskaita'!$B$1:$E$64,3,FALSE),"-")</f>
        <v>CUSTOMER CARE</v>
      </c>
      <c r="M1068" s="28">
        <f>IFERROR(VLOOKUP(E1068,'2 ataskaita'!$B$1:$E$64,4,FALSE),"-")</f>
        <v>0</v>
      </c>
    </row>
    <row r="1069" spans="1:13" x14ac:dyDescent="0.3">
      <c r="A1069" s="55">
        <v>44042</v>
      </c>
      <c r="B1069">
        <v>14012224</v>
      </c>
      <c r="C1069" s="32" t="s">
        <v>241</v>
      </c>
      <c r="D1069" s="32" t="s">
        <v>241</v>
      </c>
      <c r="E1069" s="44" t="s">
        <v>8</v>
      </c>
      <c r="F1069" s="45">
        <v>23.5</v>
      </c>
      <c r="G1069" s="45">
        <v>16.510000000000002</v>
      </c>
      <c r="H1069" s="43">
        <f>VLOOKUP(D1069,'Įkainiai '!$A$3:$B$10,2,FALSE)-G1069</f>
        <v>16.760000000000002</v>
      </c>
      <c r="I1069" s="43">
        <f>VLOOKUP(C1069,'Įkainiai '!$E$3:$F$10,2,FALSE)-F1069</f>
        <v>8.1700000000000017</v>
      </c>
      <c r="J1069" s="28">
        <f t="shared" si="32"/>
        <v>-8.59</v>
      </c>
      <c r="K1069" s="32" t="str">
        <f t="shared" si="33"/>
        <v>Rerate</v>
      </c>
      <c r="L1069" s="32" t="str">
        <f>IFERROR(VLOOKUP(E1069,'2 ataskaita'!$B$1:$E$64,3,FALSE),"-")</f>
        <v>TELEMARKETING</v>
      </c>
      <c r="M1069" s="32">
        <f>IFERROR(VLOOKUP(E1069,'2 ataskaita'!$B$1:$E$64,4,FALSE),"-")</f>
        <v>0</v>
      </c>
    </row>
    <row r="1070" spans="1:13" x14ac:dyDescent="0.3">
      <c r="A1070" s="54">
        <v>44042</v>
      </c>
      <c r="B1070">
        <v>45503554</v>
      </c>
      <c r="C1070" s="28" t="s">
        <v>240</v>
      </c>
      <c r="D1070" s="28" t="s">
        <v>240</v>
      </c>
      <c r="E1070" s="42" t="s">
        <v>6</v>
      </c>
      <c r="F1070" s="43">
        <v>11</v>
      </c>
      <c r="G1070" s="43">
        <v>11.5</v>
      </c>
      <c r="H1070" s="43">
        <f>VLOOKUP(D1070,'Įkainiai '!$A$3:$B$10,2,FALSE)-G1070</f>
        <v>13.77</v>
      </c>
      <c r="I1070" s="43">
        <f>VLOOKUP(C1070,'Įkainiai '!$E$3:$F$10,2,FALSE)-F1070</f>
        <v>12.670000000000002</v>
      </c>
      <c r="J1070" s="28">
        <f t="shared" si="32"/>
        <v>-1.0999999999999979</v>
      </c>
      <c r="K1070" s="28" t="str">
        <f t="shared" si="33"/>
        <v>Rerate</v>
      </c>
      <c r="L1070" s="28" t="str">
        <f>IFERROR(VLOOKUP(E1070,'2 ataskaita'!$B$1:$E$64,3,FALSE),"-")</f>
        <v>TELEMARKETING</v>
      </c>
      <c r="M1070" s="28">
        <f>IFERROR(VLOOKUP(E1070,'2 ataskaita'!$B$1:$E$64,4,FALSE),"-")</f>
        <v>0</v>
      </c>
    </row>
    <row r="1071" spans="1:13" x14ac:dyDescent="0.3">
      <c r="A1071" s="55">
        <v>44032.683333333334</v>
      </c>
      <c r="B1071">
        <v>41902698</v>
      </c>
      <c r="C1071" s="32" t="s">
        <v>240</v>
      </c>
      <c r="D1071" s="32" t="s">
        <v>243</v>
      </c>
      <c r="E1071" s="44" t="s">
        <v>21</v>
      </c>
      <c r="F1071" s="45">
        <v>11</v>
      </c>
      <c r="G1071" s="45">
        <v>9.5</v>
      </c>
      <c r="H1071" s="43">
        <f>VLOOKUP(D1071,'Įkainiai '!$A$3:$B$10,2,FALSE)-G1071</f>
        <v>8.77</v>
      </c>
      <c r="I1071" s="43">
        <f>VLOOKUP(C1071,'Įkainiai '!$E$3:$F$10,2,FALSE)-F1071</f>
        <v>12.670000000000002</v>
      </c>
      <c r="J1071" s="28">
        <f t="shared" si="32"/>
        <v>3.9000000000000021</v>
      </c>
      <c r="K1071" s="32" t="str">
        <f t="shared" si="33"/>
        <v>Upsell</v>
      </c>
      <c r="L1071" s="32" t="str">
        <f>IFERROR(VLOOKUP(E1071,'2 ataskaita'!$B$1:$E$64,3,FALSE),"-")</f>
        <v>-</v>
      </c>
      <c r="M1071" s="32" t="str">
        <f>IFERROR(VLOOKUP(E1071,'2 ataskaita'!$B$1:$E$64,4,FALSE),"-")</f>
        <v>-</v>
      </c>
    </row>
    <row r="1072" spans="1:13" x14ac:dyDescent="0.3">
      <c r="A1072" s="54">
        <v>44016.558333333334</v>
      </c>
      <c r="B1072">
        <v>4398486</v>
      </c>
      <c r="C1072" s="28" t="s">
        <v>242</v>
      </c>
      <c r="D1072" s="28" t="s">
        <v>244</v>
      </c>
      <c r="E1072" s="42" t="s">
        <v>8</v>
      </c>
      <c r="F1072" s="43">
        <v>11</v>
      </c>
      <c r="G1072" s="43">
        <v>12.5</v>
      </c>
      <c r="H1072" s="43">
        <f>VLOOKUP(D1072,'Įkainiai '!$A$3:$B$10,2,FALSE)-G1072</f>
        <v>18.77</v>
      </c>
      <c r="I1072" s="43">
        <f>VLOOKUP(C1072,'Įkainiai '!$E$3:$F$10,2,FALSE)-F1072</f>
        <v>8.6700000000000017</v>
      </c>
      <c r="J1072" s="28">
        <f t="shared" si="32"/>
        <v>-10.099999999999998</v>
      </c>
      <c r="K1072" s="28" t="str">
        <f t="shared" si="33"/>
        <v>Rerate</v>
      </c>
      <c r="L1072" s="28" t="str">
        <f>IFERROR(VLOOKUP(E1072,'2 ataskaita'!$B$1:$E$64,3,FALSE),"-")</f>
        <v>TELEMARKETING</v>
      </c>
      <c r="M1072" s="28">
        <f>IFERROR(VLOOKUP(E1072,'2 ataskaita'!$B$1:$E$64,4,FALSE),"-")</f>
        <v>0</v>
      </c>
    </row>
    <row r="1073" spans="1:13" x14ac:dyDescent="0.3">
      <c r="A1073" s="55">
        <v>44028.489583333336</v>
      </c>
      <c r="B1073">
        <v>13877530</v>
      </c>
      <c r="C1073" s="32" t="s">
        <v>240</v>
      </c>
      <c r="D1073" s="32" t="s">
        <v>245</v>
      </c>
      <c r="E1073" s="44" t="s">
        <v>35</v>
      </c>
      <c r="F1073" s="45">
        <v>11</v>
      </c>
      <c r="G1073" s="45">
        <v>0</v>
      </c>
      <c r="H1073" s="43">
        <f>VLOOKUP(D1073,'Įkainiai '!$A$3:$B$10,2,FALSE)-G1073</f>
        <v>14.27</v>
      </c>
      <c r="I1073" s="43">
        <f>VLOOKUP(C1073,'Įkainiai '!$E$3:$F$10,2,FALSE)-F1073</f>
        <v>12.670000000000002</v>
      </c>
      <c r="J1073" s="28">
        <f t="shared" si="32"/>
        <v>-1.5999999999999979</v>
      </c>
      <c r="K1073" s="32" t="str">
        <f t="shared" si="33"/>
        <v>Rerate</v>
      </c>
      <c r="L1073" s="32" t="str">
        <f>IFERROR(VLOOKUP(E1073,'2 ataskaita'!$B$1:$E$64,3,FALSE),"-")</f>
        <v>CUSTOMER CARE</v>
      </c>
      <c r="M1073" s="32">
        <f>IFERROR(VLOOKUP(E1073,'2 ataskaita'!$B$1:$E$64,4,FALSE),"-")</f>
        <v>0</v>
      </c>
    </row>
    <row r="1074" spans="1:13" x14ac:dyDescent="0.3">
      <c r="A1074" s="54">
        <v>44042</v>
      </c>
      <c r="B1074">
        <v>4526470</v>
      </c>
      <c r="C1074" s="28" t="s">
        <v>242</v>
      </c>
      <c r="D1074" s="28" t="s">
        <v>242</v>
      </c>
      <c r="E1074" s="42" t="s">
        <v>35</v>
      </c>
      <c r="F1074" s="50">
        <v>10.5</v>
      </c>
      <c r="G1074" s="43">
        <v>10.5</v>
      </c>
      <c r="H1074" s="43">
        <f>VLOOKUP(D1074,'Įkainiai '!$A$3:$B$10,2,FALSE)-G1074</f>
        <v>10.77</v>
      </c>
      <c r="I1074" s="43">
        <f>VLOOKUP(C1074,'Įkainiai '!$E$3:$F$10,2,FALSE)-F1074</f>
        <v>9.1700000000000017</v>
      </c>
      <c r="J1074" s="28">
        <f t="shared" si="32"/>
        <v>-1.5999999999999979</v>
      </c>
      <c r="K1074" s="28" t="str">
        <f t="shared" si="33"/>
        <v>Rerate</v>
      </c>
      <c r="L1074" s="28" t="str">
        <f>IFERROR(VLOOKUP(E1074,'2 ataskaita'!$B$1:$E$64,3,FALSE),"-")</f>
        <v>CUSTOMER CARE</v>
      </c>
      <c r="M1074" s="28">
        <f>IFERROR(VLOOKUP(E1074,'2 ataskaita'!$B$1:$E$64,4,FALSE),"-")</f>
        <v>0</v>
      </c>
    </row>
    <row r="1075" spans="1:13" x14ac:dyDescent="0.3">
      <c r="A1075" s="55">
        <v>44037.473611111112</v>
      </c>
      <c r="B1075">
        <v>4589221</v>
      </c>
      <c r="C1075" s="32" t="s">
        <v>242</v>
      </c>
      <c r="D1075" s="32" t="s">
        <v>241</v>
      </c>
      <c r="E1075" s="44" t="s">
        <v>26</v>
      </c>
      <c r="F1075" s="45">
        <v>3.6</v>
      </c>
      <c r="G1075" s="45" t="s">
        <v>41</v>
      </c>
      <c r="H1075" s="43">
        <f>VLOOKUP(D1075,'Įkainiai '!$A$3:$B$10,2,FALSE)-G1075</f>
        <v>26.270000000000003</v>
      </c>
      <c r="I1075" s="43">
        <f>VLOOKUP(C1075,'Įkainiai '!$E$3:$F$10,2,FALSE)-F1075</f>
        <v>16.07</v>
      </c>
      <c r="J1075" s="28">
        <f t="shared" si="32"/>
        <v>-10.200000000000003</v>
      </c>
      <c r="K1075" s="32" t="str">
        <f t="shared" si="33"/>
        <v>Rerate</v>
      </c>
      <c r="L1075" s="32" t="str">
        <f>IFERROR(VLOOKUP(E1075,'2 ataskaita'!$B$1:$E$64,3,FALSE),"-")</f>
        <v>-</v>
      </c>
      <c r="M1075" s="32" t="str">
        <f>IFERROR(VLOOKUP(E1075,'2 ataskaita'!$B$1:$E$64,4,FALSE),"-")</f>
        <v>-</v>
      </c>
    </row>
    <row r="1076" spans="1:13" x14ac:dyDescent="0.3">
      <c r="A1076" s="54">
        <v>44042</v>
      </c>
      <c r="B1076">
        <v>16232377</v>
      </c>
      <c r="C1076" s="28" t="s">
        <v>246</v>
      </c>
      <c r="D1076" s="28" t="s">
        <v>246</v>
      </c>
      <c r="E1076" s="42" t="s">
        <v>6</v>
      </c>
      <c r="F1076" s="43">
        <v>13</v>
      </c>
      <c r="G1076" s="43" t="s">
        <v>28</v>
      </c>
      <c r="H1076" s="43">
        <f>VLOOKUP(D1076,'Įkainiai '!$A$3:$B$10,2,FALSE)-G1076</f>
        <v>23.27</v>
      </c>
      <c r="I1076" s="43">
        <f>VLOOKUP(C1076,'Įkainiai '!$E$3:$F$10,2,FALSE)-F1076</f>
        <v>16.670000000000002</v>
      </c>
      <c r="J1076" s="28">
        <f t="shared" si="32"/>
        <v>-6.5999999999999979</v>
      </c>
      <c r="K1076" s="28" t="str">
        <f t="shared" si="33"/>
        <v>Rerate</v>
      </c>
      <c r="L1076" s="28" t="str">
        <f>IFERROR(VLOOKUP(E1076,'2 ataskaita'!$B$1:$E$64,3,FALSE),"-")</f>
        <v>TELEMARKETING</v>
      </c>
      <c r="M1076" s="28">
        <f>IFERROR(VLOOKUP(E1076,'2 ataskaita'!$B$1:$E$64,4,FALSE),"-")</f>
        <v>0</v>
      </c>
    </row>
    <row r="1077" spans="1:13" x14ac:dyDescent="0.3">
      <c r="A1077" s="55">
        <v>44042</v>
      </c>
      <c r="B1077">
        <v>4588466</v>
      </c>
      <c r="C1077" s="32" t="s">
        <v>240</v>
      </c>
      <c r="D1077" s="32" t="s">
        <v>240</v>
      </c>
      <c r="E1077" s="44" t="s">
        <v>30</v>
      </c>
      <c r="F1077" s="45">
        <v>12.5</v>
      </c>
      <c r="G1077" s="45" t="s">
        <v>5</v>
      </c>
      <c r="H1077" s="43">
        <f>VLOOKUP(D1077,'Įkainiai '!$A$3:$B$10,2,FALSE)-G1077</f>
        <v>13.27</v>
      </c>
      <c r="I1077" s="43">
        <f>VLOOKUP(C1077,'Įkainiai '!$E$3:$F$10,2,FALSE)-F1077</f>
        <v>11.170000000000002</v>
      </c>
      <c r="J1077" s="28">
        <f t="shared" si="32"/>
        <v>-2.0999999999999979</v>
      </c>
      <c r="K1077" s="32" t="str">
        <f t="shared" si="33"/>
        <v>Rerate</v>
      </c>
      <c r="L1077" s="32" t="str">
        <f>IFERROR(VLOOKUP(E1077,'2 ataskaita'!$B$1:$E$64,3,FALSE),"-")</f>
        <v>-</v>
      </c>
      <c r="M1077" s="32" t="str">
        <f>IFERROR(VLOOKUP(E1077,'2 ataskaita'!$B$1:$E$64,4,FALSE),"-")</f>
        <v>-</v>
      </c>
    </row>
    <row r="1078" spans="1:13" x14ac:dyDescent="0.3">
      <c r="A1078" s="54">
        <v>44042</v>
      </c>
      <c r="B1078">
        <v>4813191</v>
      </c>
      <c r="C1078" s="28" t="s">
        <v>243</v>
      </c>
      <c r="D1078" s="28" t="s">
        <v>243</v>
      </c>
      <c r="E1078" s="42" t="s">
        <v>51</v>
      </c>
      <c r="F1078" s="43">
        <v>3.6</v>
      </c>
      <c r="G1078" s="43" t="s">
        <v>5</v>
      </c>
      <c r="H1078" s="43">
        <f>VLOOKUP(D1078,'Įkainiai '!$A$3:$B$10,2,FALSE)-G1078</f>
        <v>6.27</v>
      </c>
      <c r="I1078" s="43">
        <f>VLOOKUP(C1078,'Įkainiai '!$E$3:$F$10,2,FALSE)-F1078</f>
        <v>12.07</v>
      </c>
      <c r="J1078" s="28">
        <f t="shared" si="32"/>
        <v>5.8000000000000007</v>
      </c>
      <c r="K1078" s="28" t="str">
        <f t="shared" si="33"/>
        <v>Upsell</v>
      </c>
      <c r="L1078" s="28" t="str">
        <f>IFERROR(VLOOKUP(E1078,'2 ataskaita'!$B$1:$E$64,3,FALSE),"-")</f>
        <v>-</v>
      </c>
      <c r="M1078" s="28" t="str">
        <f>IFERROR(VLOOKUP(E1078,'2 ataskaita'!$B$1:$E$64,4,FALSE),"-")</f>
        <v>-</v>
      </c>
    </row>
    <row r="1079" spans="1:13" x14ac:dyDescent="0.3">
      <c r="A1079" s="55">
        <v>44042</v>
      </c>
      <c r="B1079">
        <v>6695612</v>
      </c>
      <c r="C1079" s="32" t="s">
        <v>243</v>
      </c>
      <c r="D1079" s="32" t="s">
        <v>243</v>
      </c>
      <c r="E1079" s="44" t="s">
        <v>43</v>
      </c>
      <c r="F1079" s="45">
        <v>8.51</v>
      </c>
      <c r="G1079" s="45">
        <v>0</v>
      </c>
      <c r="H1079" s="43">
        <f>VLOOKUP(D1079,'Įkainiai '!$A$3:$B$10,2,FALSE)-G1079</f>
        <v>18.27</v>
      </c>
      <c r="I1079" s="43">
        <f>VLOOKUP(C1079,'Įkainiai '!$E$3:$F$10,2,FALSE)-F1079</f>
        <v>7.16</v>
      </c>
      <c r="J1079" s="28">
        <f t="shared" si="32"/>
        <v>-11.11</v>
      </c>
      <c r="K1079" s="32" t="str">
        <f t="shared" si="33"/>
        <v>Rerate</v>
      </c>
      <c r="L1079" s="32" t="str">
        <f>IFERROR(VLOOKUP(E1079,'2 ataskaita'!$B$1:$E$64,3,FALSE),"-")</f>
        <v>CUSTOMER CARE</v>
      </c>
      <c r="M1079" s="32">
        <f>IFERROR(VLOOKUP(E1079,'2 ataskaita'!$B$1:$E$64,4,FALSE),"-")</f>
        <v>0</v>
      </c>
    </row>
    <row r="1080" spans="1:13" x14ac:dyDescent="0.3">
      <c r="A1080" s="54">
        <v>44023.609722222223</v>
      </c>
      <c r="B1080">
        <v>11412768</v>
      </c>
      <c r="C1080" s="28" t="s">
        <v>245</v>
      </c>
      <c r="D1080" s="28" t="s">
        <v>246</v>
      </c>
      <c r="E1080" s="42" t="s">
        <v>13</v>
      </c>
      <c r="F1080" s="43">
        <v>3.6</v>
      </c>
      <c r="G1080" s="43">
        <v>12.5</v>
      </c>
      <c r="H1080" s="43">
        <f>VLOOKUP(D1080,'Įkainiai '!$A$3:$B$10,2,FALSE)-G1080</f>
        <v>18.77</v>
      </c>
      <c r="I1080" s="43">
        <f>VLOOKUP(C1080,'Įkainiai '!$E$3:$F$10,2,FALSE)-F1080</f>
        <v>8.07</v>
      </c>
      <c r="J1080" s="28">
        <f t="shared" si="32"/>
        <v>-10.7</v>
      </c>
      <c r="K1080" s="28" t="str">
        <f t="shared" si="33"/>
        <v>Rerate</v>
      </c>
      <c r="L1080" s="28" t="str">
        <f>IFERROR(VLOOKUP(E1080,'2 ataskaita'!$B$1:$E$64,3,FALSE),"-")</f>
        <v>TELEMARKETING</v>
      </c>
      <c r="M1080" s="28">
        <f>IFERROR(VLOOKUP(E1080,'2 ataskaita'!$B$1:$E$64,4,FALSE),"-")</f>
        <v>0</v>
      </c>
    </row>
    <row r="1081" spans="1:13" x14ac:dyDescent="0.3">
      <c r="A1081" s="55">
        <v>44037.590277777781</v>
      </c>
      <c r="B1081">
        <v>4441430</v>
      </c>
      <c r="C1081" s="32" t="s">
        <v>241</v>
      </c>
      <c r="D1081" s="32" t="s">
        <v>244</v>
      </c>
      <c r="E1081" s="44" t="s">
        <v>64</v>
      </c>
      <c r="F1081" s="45">
        <v>11</v>
      </c>
      <c r="G1081" s="45" t="s">
        <v>7</v>
      </c>
      <c r="H1081" s="43">
        <f>VLOOKUP(D1081,'Įkainiai '!$A$3:$B$10,2,FALSE)-G1081</f>
        <v>18.27</v>
      </c>
      <c r="I1081" s="43">
        <f>VLOOKUP(C1081,'Įkainiai '!$E$3:$F$10,2,FALSE)-F1081</f>
        <v>20.67</v>
      </c>
      <c r="J1081" s="28">
        <f t="shared" si="32"/>
        <v>2.4000000000000021</v>
      </c>
      <c r="K1081" s="32" t="str">
        <f t="shared" si="33"/>
        <v>Upsell</v>
      </c>
      <c r="L1081" s="32" t="str">
        <f>IFERROR(VLOOKUP(E1081,'2 ataskaita'!$B$1:$E$64,3,FALSE),"-")</f>
        <v>-</v>
      </c>
      <c r="M1081" s="32" t="str">
        <f>IFERROR(VLOOKUP(E1081,'2 ataskaita'!$B$1:$E$64,4,FALSE),"-")</f>
        <v>-</v>
      </c>
    </row>
    <row r="1082" spans="1:13" x14ac:dyDescent="0.3">
      <c r="A1082" s="54">
        <v>44030.425000000003</v>
      </c>
      <c r="B1082">
        <v>20523942</v>
      </c>
      <c r="C1082" s="28" t="s">
        <v>240</v>
      </c>
      <c r="D1082" s="28" t="s">
        <v>242</v>
      </c>
      <c r="E1082" s="42" t="s">
        <v>53</v>
      </c>
      <c r="F1082" s="43">
        <v>11.6</v>
      </c>
      <c r="G1082" s="43" t="s">
        <v>9</v>
      </c>
      <c r="H1082" s="43">
        <f>VLOOKUP(D1082,'Įkainiai '!$A$3:$B$10,2,FALSE)-G1082</f>
        <v>10.27</v>
      </c>
      <c r="I1082" s="43">
        <f>VLOOKUP(C1082,'Įkainiai '!$E$3:$F$10,2,FALSE)-F1082</f>
        <v>12.070000000000002</v>
      </c>
      <c r="J1082" s="28">
        <f t="shared" si="32"/>
        <v>1.8000000000000025</v>
      </c>
      <c r="K1082" s="28" t="str">
        <f t="shared" si="33"/>
        <v>Upsell</v>
      </c>
      <c r="L1082" s="28" t="str">
        <f>IFERROR(VLOOKUP(E1082,'2 ataskaita'!$B$1:$E$64,3,FALSE),"-")</f>
        <v>-</v>
      </c>
      <c r="M1082" s="28" t="str">
        <f>IFERROR(VLOOKUP(E1082,'2 ataskaita'!$B$1:$E$64,4,FALSE),"-")</f>
        <v>-</v>
      </c>
    </row>
    <row r="1083" spans="1:13" x14ac:dyDescent="0.3">
      <c r="A1083" s="55">
        <v>44027.435416666667</v>
      </c>
      <c r="B1083">
        <v>6617500</v>
      </c>
      <c r="C1083" s="32" t="s">
        <v>242</v>
      </c>
      <c r="D1083" s="32" t="s">
        <v>243</v>
      </c>
      <c r="E1083" s="44" t="s">
        <v>21</v>
      </c>
      <c r="F1083" s="45">
        <v>9.5</v>
      </c>
      <c r="G1083" s="45">
        <v>8.5</v>
      </c>
      <c r="H1083" s="43">
        <f>VLOOKUP(D1083,'Įkainiai '!$A$3:$B$10,2,FALSE)-G1083</f>
        <v>9.77</v>
      </c>
      <c r="I1083" s="43">
        <f>VLOOKUP(C1083,'Įkainiai '!$E$3:$F$10,2,FALSE)-F1083</f>
        <v>10.170000000000002</v>
      </c>
      <c r="J1083" s="28">
        <f t="shared" si="32"/>
        <v>0.40000000000000213</v>
      </c>
      <c r="K1083" s="32" t="str">
        <f t="shared" si="33"/>
        <v>Upsell</v>
      </c>
      <c r="L1083" s="32" t="str">
        <f>IFERROR(VLOOKUP(E1083,'2 ataskaita'!$B$1:$E$64,3,FALSE),"-")</f>
        <v>-</v>
      </c>
      <c r="M1083" s="32" t="str">
        <f>IFERROR(VLOOKUP(E1083,'2 ataskaita'!$B$1:$E$64,4,FALSE),"-")</f>
        <v>-</v>
      </c>
    </row>
    <row r="1084" spans="1:13" x14ac:dyDescent="0.3">
      <c r="A1084" s="54">
        <v>44023.853472222225</v>
      </c>
      <c r="B1084">
        <v>45704174</v>
      </c>
      <c r="C1084" s="28" t="s">
        <v>244</v>
      </c>
      <c r="D1084" s="28" t="s">
        <v>245</v>
      </c>
      <c r="E1084" s="42" t="s">
        <v>77</v>
      </c>
      <c r="F1084" s="43">
        <v>12.5</v>
      </c>
      <c r="G1084" s="43">
        <v>3.6</v>
      </c>
      <c r="H1084" s="43">
        <f>VLOOKUP(D1084,'Įkainiai '!$A$3:$B$10,2,FALSE)-G1084</f>
        <v>10.67</v>
      </c>
      <c r="I1084" s="43">
        <f>VLOOKUP(C1084,'Įkainiai '!$E$3:$F$10,2,FALSE)-F1084</f>
        <v>15.170000000000002</v>
      </c>
      <c r="J1084" s="28">
        <f t="shared" si="32"/>
        <v>4.5000000000000018</v>
      </c>
      <c r="K1084" s="28" t="str">
        <f t="shared" si="33"/>
        <v>Upsell</v>
      </c>
      <c r="L1084" s="28" t="str">
        <f>IFERROR(VLOOKUP(E1084,'2 ataskaita'!$B$1:$E$64,3,FALSE),"-")</f>
        <v>-</v>
      </c>
      <c r="M1084" s="28" t="str">
        <f>IFERROR(VLOOKUP(E1084,'2 ataskaita'!$B$1:$E$64,4,FALSE),"-")</f>
        <v>-</v>
      </c>
    </row>
    <row r="1085" spans="1:13" x14ac:dyDescent="0.3">
      <c r="A1085" s="55">
        <v>44042</v>
      </c>
      <c r="B1085">
        <v>19873044</v>
      </c>
      <c r="C1085" s="32" t="s">
        <v>242</v>
      </c>
      <c r="D1085" s="32" t="s">
        <v>242</v>
      </c>
      <c r="E1085" s="44" t="s">
        <v>73</v>
      </c>
      <c r="F1085" s="45">
        <v>11</v>
      </c>
      <c r="G1085" s="45">
        <v>0</v>
      </c>
      <c r="H1085" s="43">
        <f>VLOOKUP(D1085,'Įkainiai '!$A$3:$B$10,2,FALSE)-G1085</f>
        <v>21.27</v>
      </c>
      <c r="I1085" s="43">
        <f>VLOOKUP(C1085,'Įkainiai '!$E$3:$F$10,2,FALSE)-F1085</f>
        <v>8.6700000000000017</v>
      </c>
      <c r="J1085" s="28">
        <f t="shared" si="32"/>
        <v>-12.599999999999998</v>
      </c>
      <c r="K1085" s="32" t="str">
        <f t="shared" si="33"/>
        <v>Rerate</v>
      </c>
      <c r="L1085" s="32" t="str">
        <f>IFERROR(VLOOKUP(E1085,'2 ataskaita'!$B$1:$E$64,3,FALSE),"-")</f>
        <v>-</v>
      </c>
      <c r="M1085" s="32" t="str">
        <f>IFERROR(VLOOKUP(E1085,'2 ataskaita'!$B$1:$E$64,4,FALSE),"-")</f>
        <v>-</v>
      </c>
    </row>
    <row r="1086" spans="1:13" x14ac:dyDescent="0.3">
      <c r="A1086" s="54">
        <v>44023.624305555553</v>
      </c>
      <c r="B1086">
        <v>42472382</v>
      </c>
      <c r="C1086" s="28" t="s">
        <v>245</v>
      </c>
      <c r="D1086" s="28" t="s">
        <v>244</v>
      </c>
      <c r="E1086" s="42" t="s">
        <v>30</v>
      </c>
      <c r="F1086" s="43">
        <v>6</v>
      </c>
      <c r="G1086" s="43" t="s">
        <v>33</v>
      </c>
      <c r="H1086" s="43">
        <f>VLOOKUP(D1086,'Įkainiai '!$A$3:$B$10,2,FALSE)-G1086</f>
        <v>17.27</v>
      </c>
      <c r="I1086" s="43">
        <f>VLOOKUP(C1086,'Įkainiai '!$E$3:$F$10,2,FALSE)-F1086</f>
        <v>5.67</v>
      </c>
      <c r="J1086" s="28">
        <f t="shared" si="32"/>
        <v>-11.6</v>
      </c>
      <c r="K1086" s="28" t="str">
        <f t="shared" si="33"/>
        <v>Rerate</v>
      </c>
      <c r="L1086" s="28" t="str">
        <f>IFERROR(VLOOKUP(E1086,'2 ataskaita'!$B$1:$E$64,3,FALSE),"-")</f>
        <v>-</v>
      </c>
      <c r="M1086" s="28" t="str">
        <f>IFERROR(VLOOKUP(E1086,'2 ataskaita'!$B$1:$E$64,4,FALSE),"-")</f>
        <v>-</v>
      </c>
    </row>
    <row r="1087" spans="1:13" x14ac:dyDescent="0.3">
      <c r="A1087" s="55">
        <v>44042</v>
      </c>
      <c r="B1087">
        <v>4855815</v>
      </c>
      <c r="C1087" s="32" t="s">
        <v>241</v>
      </c>
      <c r="D1087" s="32" t="s">
        <v>241</v>
      </c>
      <c r="E1087" s="44" t="s">
        <v>30</v>
      </c>
      <c r="F1087" s="45">
        <v>3.6</v>
      </c>
      <c r="G1087" s="45">
        <v>4.5</v>
      </c>
      <c r="H1087" s="43">
        <f>VLOOKUP(D1087,'Įkainiai '!$A$3:$B$10,2,FALSE)-G1087</f>
        <v>28.770000000000003</v>
      </c>
      <c r="I1087" s="43">
        <f>VLOOKUP(C1087,'Įkainiai '!$E$3:$F$10,2,FALSE)-F1087</f>
        <v>28.07</v>
      </c>
      <c r="J1087" s="28">
        <f t="shared" si="32"/>
        <v>-0.70000000000000284</v>
      </c>
      <c r="K1087" s="32" t="str">
        <f t="shared" si="33"/>
        <v>Rerate</v>
      </c>
      <c r="L1087" s="32" t="str">
        <f>IFERROR(VLOOKUP(E1087,'2 ataskaita'!$B$1:$E$64,3,FALSE),"-")</f>
        <v>-</v>
      </c>
      <c r="M1087" s="32" t="str">
        <f>IFERROR(VLOOKUP(E1087,'2 ataskaita'!$B$1:$E$64,4,FALSE),"-")</f>
        <v>-</v>
      </c>
    </row>
    <row r="1088" spans="1:13" x14ac:dyDescent="0.3">
      <c r="A1088" s="54">
        <v>44042</v>
      </c>
      <c r="B1088">
        <v>45492465</v>
      </c>
      <c r="C1088" s="28" t="s">
        <v>240</v>
      </c>
      <c r="D1088" s="28" t="s">
        <v>240</v>
      </c>
      <c r="E1088" s="42" t="s">
        <v>6</v>
      </c>
      <c r="F1088" s="43">
        <v>11</v>
      </c>
      <c r="G1088" s="43">
        <v>11.5</v>
      </c>
      <c r="H1088" s="43">
        <f>VLOOKUP(D1088,'Įkainiai '!$A$3:$B$10,2,FALSE)-G1088</f>
        <v>13.77</v>
      </c>
      <c r="I1088" s="43">
        <f>VLOOKUP(C1088,'Įkainiai '!$E$3:$F$10,2,FALSE)-F1088</f>
        <v>12.670000000000002</v>
      </c>
      <c r="J1088" s="28">
        <f t="shared" si="32"/>
        <v>-1.0999999999999979</v>
      </c>
      <c r="K1088" s="28" t="str">
        <f t="shared" si="33"/>
        <v>Rerate</v>
      </c>
      <c r="L1088" s="28" t="str">
        <f>IFERROR(VLOOKUP(E1088,'2 ataskaita'!$B$1:$E$64,3,FALSE),"-")</f>
        <v>TELEMARKETING</v>
      </c>
      <c r="M1088" s="28">
        <f>IFERROR(VLOOKUP(E1088,'2 ataskaita'!$B$1:$E$64,4,FALSE),"-")</f>
        <v>0</v>
      </c>
    </row>
    <row r="1089" spans="1:13" x14ac:dyDescent="0.3">
      <c r="A1089" s="55">
        <v>44042</v>
      </c>
      <c r="B1089">
        <v>16598497</v>
      </c>
      <c r="C1089" s="32" t="s">
        <v>246</v>
      </c>
      <c r="D1089" s="32" t="s">
        <v>246</v>
      </c>
      <c r="E1089" s="44" t="s">
        <v>36</v>
      </c>
      <c r="F1089" s="45">
        <v>13</v>
      </c>
      <c r="G1089" s="45">
        <v>4.5</v>
      </c>
      <c r="H1089" s="43">
        <f>VLOOKUP(D1089,'Įkainiai '!$A$3:$B$10,2,FALSE)-G1089</f>
        <v>26.77</v>
      </c>
      <c r="I1089" s="43">
        <f>VLOOKUP(C1089,'Įkainiai '!$E$3:$F$10,2,FALSE)-F1089</f>
        <v>16.670000000000002</v>
      </c>
      <c r="J1089" s="28">
        <f t="shared" si="32"/>
        <v>-10.099999999999998</v>
      </c>
      <c r="K1089" s="32" t="str">
        <f t="shared" si="33"/>
        <v>Rerate</v>
      </c>
      <c r="L1089" s="32" t="str">
        <f>IFERROR(VLOOKUP(E1089,'2 ataskaita'!$B$1:$E$64,3,FALSE),"-")</f>
        <v>-</v>
      </c>
      <c r="M1089" s="32" t="str">
        <f>IFERROR(VLOOKUP(E1089,'2 ataskaita'!$B$1:$E$64,4,FALSE),"-")</f>
        <v>-</v>
      </c>
    </row>
    <row r="1090" spans="1:13" x14ac:dyDescent="0.3">
      <c r="A1090" s="54">
        <v>44042</v>
      </c>
      <c r="B1090">
        <v>4672229</v>
      </c>
      <c r="C1090" s="28" t="s">
        <v>241</v>
      </c>
      <c r="D1090" s="28" t="s">
        <v>241</v>
      </c>
      <c r="E1090" s="42" t="s">
        <v>13</v>
      </c>
      <c r="F1090" s="43">
        <v>12</v>
      </c>
      <c r="G1090" s="43" t="s">
        <v>11</v>
      </c>
      <c r="H1090" s="43">
        <f>VLOOKUP(D1090,'Įkainiai '!$A$3:$B$10,2,FALSE)-G1090</f>
        <v>18.270000000000003</v>
      </c>
      <c r="I1090" s="43">
        <f>VLOOKUP(C1090,'Įkainiai '!$E$3:$F$10,2,FALSE)-F1090</f>
        <v>19.670000000000002</v>
      </c>
      <c r="J1090" s="28">
        <f t="shared" si="32"/>
        <v>1.3999999999999986</v>
      </c>
      <c r="K1090" s="28" t="str">
        <f t="shared" si="33"/>
        <v>Upsell</v>
      </c>
      <c r="L1090" s="28" t="str">
        <f>IFERROR(VLOOKUP(E1090,'2 ataskaita'!$B$1:$E$64,3,FALSE),"-")</f>
        <v>TELEMARKETING</v>
      </c>
      <c r="M1090" s="28">
        <f>IFERROR(VLOOKUP(E1090,'2 ataskaita'!$B$1:$E$64,4,FALSE),"-")</f>
        <v>0</v>
      </c>
    </row>
    <row r="1091" spans="1:13" x14ac:dyDescent="0.3">
      <c r="A1091" s="55">
        <v>44042</v>
      </c>
      <c r="B1091">
        <v>4875013</v>
      </c>
      <c r="C1091" s="32" t="s">
        <v>242</v>
      </c>
      <c r="D1091" s="32" t="s">
        <v>242</v>
      </c>
      <c r="E1091" s="44" t="s">
        <v>22</v>
      </c>
      <c r="F1091" s="45">
        <v>11</v>
      </c>
      <c r="G1091" s="45">
        <v>5.05</v>
      </c>
      <c r="H1091" s="43">
        <f>VLOOKUP(D1091,'Įkainiai '!$A$3:$B$10,2,FALSE)-G1091</f>
        <v>16.22</v>
      </c>
      <c r="I1091" s="43">
        <f>VLOOKUP(C1091,'Įkainiai '!$E$3:$F$10,2,FALSE)-F1091</f>
        <v>8.6700000000000017</v>
      </c>
      <c r="J1091" s="28">
        <f t="shared" ref="J1091:J1154" si="34">I1091-H1091</f>
        <v>-7.5499999999999972</v>
      </c>
      <c r="K1091" s="32" t="str">
        <f t="shared" ref="K1091:K1154" si="35">IF(J1091&gt;0,"Upsell",IF(J1091&lt;0,"Rerate","Kaina nepakito"))</f>
        <v>Rerate</v>
      </c>
      <c r="L1091" s="32" t="str">
        <f>IFERROR(VLOOKUP(E1091,'2 ataskaita'!$B$1:$E$64,3,FALSE),"-")</f>
        <v>CUSTOMER CARE</v>
      </c>
      <c r="M1091" s="32">
        <f>IFERROR(VLOOKUP(E1091,'2 ataskaita'!$B$1:$E$64,4,FALSE),"-")</f>
        <v>0</v>
      </c>
    </row>
    <row r="1092" spans="1:13" x14ac:dyDescent="0.3">
      <c r="A1092" s="54">
        <v>44042</v>
      </c>
      <c r="B1092">
        <v>13293088</v>
      </c>
      <c r="C1092" s="28" t="s">
        <v>243</v>
      </c>
      <c r="D1092" s="28" t="s">
        <v>243</v>
      </c>
      <c r="E1092" s="42" t="s">
        <v>35</v>
      </c>
      <c r="F1092" s="43">
        <v>7.6</v>
      </c>
      <c r="G1092" s="43">
        <v>0</v>
      </c>
      <c r="H1092" s="43">
        <f>VLOOKUP(D1092,'Įkainiai '!$A$3:$B$10,2,FALSE)-G1092</f>
        <v>18.27</v>
      </c>
      <c r="I1092" s="43">
        <f>VLOOKUP(C1092,'Įkainiai '!$E$3:$F$10,2,FALSE)-F1092</f>
        <v>8.07</v>
      </c>
      <c r="J1092" s="28">
        <f t="shared" si="34"/>
        <v>-10.199999999999999</v>
      </c>
      <c r="K1092" s="28" t="str">
        <f t="shared" si="35"/>
        <v>Rerate</v>
      </c>
      <c r="L1092" s="28" t="str">
        <f>IFERROR(VLOOKUP(E1092,'2 ataskaita'!$B$1:$E$64,3,FALSE),"-")</f>
        <v>CUSTOMER CARE</v>
      </c>
      <c r="M1092" s="28">
        <f>IFERROR(VLOOKUP(E1092,'2 ataskaita'!$B$1:$E$64,4,FALSE),"-")</f>
        <v>0</v>
      </c>
    </row>
    <row r="1093" spans="1:13" x14ac:dyDescent="0.3">
      <c r="A1093" s="55">
        <v>44013</v>
      </c>
      <c r="B1093">
        <v>17385988</v>
      </c>
      <c r="C1093" s="32" t="s">
        <v>241</v>
      </c>
      <c r="D1093" s="32" t="s">
        <v>241</v>
      </c>
      <c r="E1093" s="44" t="s">
        <v>63</v>
      </c>
      <c r="F1093" s="45">
        <v>16.510000000000002</v>
      </c>
      <c r="G1093" s="45">
        <v>3.6</v>
      </c>
      <c r="H1093" s="43">
        <f>VLOOKUP(D1093,'Įkainiai '!$A$3:$B$10,2,FALSE)-G1093</f>
        <v>29.67</v>
      </c>
      <c r="I1093" s="43">
        <f>VLOOKUP(C1093,'Įkainiai '!$E$3:$F$10,2,FALSE)-F1093</f>
        <v>15.16</v>
      </c>
      <c r="J1093" s="28">
        <f t="shared" si="34"/>
        <v>-14.510000000000002</v>
      </c>
      <c r="K1093" s="32" t="str">
        <f t="shared" si="35"/>
        <v>Rerate</v>
      </c>
      <c r="L1093" s="32" t="str">
        <f>IFERROR(VLOOKUP(E1093,'2 ataskaita'!$B$1:$E$64,3,FALSE),"-")</f>
        <v>-</v>
      </c>
      <c r="M1093" s="32" t="str">
        <f>IFERROR(VLOOKUP(E1093,'2 ataskaita'!$B$1:$E$64,4,FALSE),"-")</f>
        <v>-</v>
      </c>
    </row>
    <row r="1094" spans="1:13" x14ac:dyDescent="0.3">
      <c r="A1094" s="54">
        <v>44042</v>
      </c>
      <c r="B1094">
        <v>19920724</v>
      </c>
      <c r="C1094" s="28" t="s">
        <v>244</v>
      </c>
      <c r="D1094" s="28" t="s">
        <v>244</v>
      </c>
      <c r="E1094" s="42" t="s">
        <v>17</v>
      </c>
      <c r="F1094" s="43">
        <v>12.5</v>
      </c>
      <c r="G1094" s="43" t="s">
        <v>60</v>
      </c>
      <c r="H1094" s="43">
        <f>VLOOKUP(D1094,'Įkainiai '!$A$3:$B$10,2,FALSE)-G1094</f>
        <v>29.27</v>
      </c>
      <c r="I1094" s="43">
        <f>VLOOKUP(C1094,'Įkainiai '!$E$3:$F$10,2,FALSE)-F1094</f>
        <v>15.170000000000002</v>
      </c>
      <c r="J1094" s="28">
        <f t="shared" si="34"/>
        <v>-14.099999999999998</v>
      </c>
      <c r="K1094" s="28" t="str">
        <f t="shared" si="35"/>
        <v>Rerate</v>
      </c>
      <c r="L1094" s="28" t="str">
        <f>IFERROR(VLOOKUP(E1094,'2 ataskaita'!$B$1:$E$64,3,FALSE),"-")</f>
        <v>-</v>
      </c>
      <c r="M1094" s="28" t="str">
        <f>IFERROR(VLOOKUP(E1094,'2 ataskaita'!$B$1:$E$64,4,FALSE),"-")</f>
        <v>-</v>
      </c>
    </row>
    <row r="1095" spans="1:13" x14ac:dyDescent="0.3">
      <c r="A1095" s="55">
        <v>44042</v>
      </c>
      <c r="B1095">
        <v>39797136</v>
      </c>
      <c r="C1095" s="32" t="s">
        <v>243</v>
      </c>
      <c r="D1095" s="32" t="s">
        <v>243</v>
      </c>
      <c r="E1095" s="44" t="s">
        <v>22</v>
      </c>
      <c r="F1095" s="45">
        <v>8.51</v>
      </c>
      <c r="G1095" s="45" t="s">
        <v>60</v>
      </c>
      <c r="H1095" s="43">
        <f>VLOOKUP(D1095,'Įkainiai '!$A$3:$B$10,2,FALSE)-G1095</f>
        <v>16.27</v>
      </c>
      <c r="I1095" s="43">
        <f>VLOOKUP(C1095,'Įkainiai '!$E$3:$F$10,2,FALSE)-F1095</f>
        <v>7.16</v>
      </c>
      <c r="J1095" s="28">
        <f t="shared" si="34"/>
        <v>-9.11</v>
      </c>
      <c r="K1095" s="32" t="str">
        <f t="shared" si="35"/>
        <v>Rerate</v>
      </c>
      <c r="L1095" s="32" t="str">
        <f>IFERROR(VLOOKUP(E1095,'2 ataskaita'!$B$1:$E$64,3,FALSE),"-")</f>
        <v>CUSTOMER CARE</v>
      </c>
      <c r="M1095" s="32">
        <f>IFERROR(VLOOKUP(E1095,'2 ataskaita'!$B$1:$E$64,4,FALSE),"-")</f>
        <v>0</v>
      </c>
    </row>
    <row r="1096" spans="1:13" x14ac:dyDescent="0.3">
      <c r="A1096" s="54">
        <v>44020.426388888889</v>
      </c>
      <c r="B1096">
        <v>19481093</v>
      </c>
      <c r="C1096" s="28" t="s">
        <v>241</v>
      </c>
      <c r="D1096" s="28" t="s">
        <v>244</v>
      </c>
      <c r="E1096" s="42" t="s">
        <v>39</v>
      </c>
      <c r="F1096" s="43">
        <v>12</v>
      </c>
      <c r="G1096" s="43" t="s">
        <v>5</v>
      </c>
      <c r="H1096" s="43">
        <f>VLOOKUP(D1096,'Įkainiai '!$A$3:$B$10,2,FALSE)-G1096</f>
        <v>19.27</v>
      </c>
      <c r="I1096" s="43">
        <f>VLOOKUP(C1096,'Įkainiai '!$E$3:$F$10,2,FALSE)-F1096</f>
        <v>19.670000000000002</v>
      </c>
      <c r="J1096" s="28">
        <f t="shared" si="34"/>
        <v>0.40000000000000213</v>
      </c>
      <c r="K1096" s="28" t="str">
        <f t="shared" si="35"/>
        <v>Upsell</v>
      </c>
      <c r="L1096" s="28" t="str">
        <f>IFERROR(VLOOKUP(E1096,'2 ataskaita'!$B$1:$E$64,3,FALSE),"-")</f>
        <v>-</v>
      </c>
      <c r="M1096" s="28" t="str">
        <f>IFERROR(VLOOKUP(E1096,'2 ataskaita'!$B$1:$E$64,4,FALSE),"-")</f>
        <v>-</v>
      </c>
    </row>
    <row r="1097" spans="1:13" x14ac:dyDescent="0.3">
      <c r="A1097" s="55">
        <v>44034.470138888886</v>
      </c>
      <c r="B1097">
        <v>45943893</v>
      </c>
      <c r="C1097" s="32" t="s">
        <v>243</v>
      </c>
      <c r="D1097" s="32" t="s">
        <v>245</v>
      </c>
      <c r="E1097" s="44" t="s">
        <v>73</v>
      </c>
      <c r="F1097" s="45">
        <v>7.5</v>
      </c>
      <c r="G1097" s="45">
        <v>3.6</v>
      </c>
      <c r="H1097" s="43">
        <f>VLOOKUP(D1097,'Įkainiai '!$A$3:$B$10,2,FALSE)-G1097</f>
        <v>10.67</v>
      </c>
      <c r="I1097" s="43">
        <f>VLOOKUP(C1097,'Įkainiai '!$E$3:$F$10,2,FALSE)-F1097</f>
        <v>8.17</v>
      </c>
      <c r="J1097" s="28">
        <f t="shared" si="34"/>
        <v>-2.5</v>
      </c>
      <c r="K1097" s="32" t="str">
        <f t="shared" si="35"/>
        <v>Rerate</v>
      </c>
      <c r="L1097" s="32" t="str">
        <f>IFERROR(VLOOKUP(E1097,'2 ataskaita'!$B$1:$E$64,3,FALSE),"-")</f>
        <v>-</v>
      </c>
      <c r="M1097" s="32" t="str">
        <f>IFERROR(VLOOKUP(E1097,'2 ataskaita'!$B$1:$E$64,4,FALSE),"-")</f>
        <v>-</v>
      </c>
    </row>
    <row r="1098" spans="1:13" x14ac:dyDescent="0.3">
      <c r="A1098" s="54">
        <v>44042</v>
      </c>
      <c r="B1098">
        <v>19045832</v>
      </c>
      <c r="C1098" s="28" t="s">
        <v>243</v>
      </c>
      <c r="D1098" s="28" t="s">
        <v>243</v>
      </c>
      <c r="E1098" s="42" t="s">
        <v>14</v>
      </c>
      <c r="F1098" s="43">
        <v>7.6</v>
      </c>
      <c r="G1098" s="43">
        <v>0</v>
      </c>
      <c r="H1098" s="43">
        <f>VLOOKUP(D1098,'Įkainiai '!$A$3:$B$10,2,FALSE)-G1098</f>
        <v>18.27</v>
      </c>
      <c r="I1098" s="43">
        <f>VLOOKUP(C1098,'Įkainiai '!$E$3:$F$10,2,FALSE)-F1098</f>
        <v>8.07</v>
      </c>
      <c r="J1098" s="28">
        <f t="shared" si="34"/>
        <v>-10.199999999999999</v>
      </c>
      <c r="K1098" s="28" t="str">
        <f t="shared" si="35"/>
        <v>Rerate</v>
      </c>
      <c r="L1098" s="28" t="str">
        <f>IFERROR(VLOOKUP(E1098,'2 ataskaita'!$B$1:$E$64,3,FALSE),"-")</f>
        <v>CUSTOMER CARE</v>
      </c>
      <c r="M1098" s="28">
        <f>IFERROR(VLOOKUP(E1098,'2 ataskaita'!$B$1:$E$64,4,FALSE),"-")</f>
        <v>0</v>
      </c>
    </row>
    <row r="1099" spans="1:13" x14ac:dyDescent="0.3">
      <c r="A1099" s="55">
        <v>44042</v>
      </c>
      <c r="B1099">
        <v>4873324</v>
      </c>
      <c r="C1099" s="32" t="s">
        <v>243</v>
      </c>
      <c r="D1099" s="32" t="s">
        <v>243</v>
      </c>
      <c r="E1099" s="44" t="s">
        <v>68</v>
      </c>
      <c r="F1099" s="45">
        <v>7.6</v>
      </c>
      <c r="G1099" s="45">
        <v>0</v>
      </c>
      <c r="H1099" s="43">
        <f>VLOOKUP(D1099,'Įkainiai '!$A$3:$B$10,2,FALSE)-G1099</f>
        <v>18.27</v>
      </c>
      <c r="I1099" s="43">
        <f>VLOOKUP(C1099,'Įkainiai '!$E$3:$F$10,2,FALSE)-F1099</f>
        <v>8.07</v>
      </c>
      <c r="J1099" s="28">
        <f t="shared" si="34"/>
        <v>-10.199999999999999</v>
      </c>
      <c r="K1099" s="32" t="str">
        <f t="shared" si="35"/>
        <v>Rerate</v>
      </c>
      <c r="L1099" s="32" t="str">
        <f>IFERROR(VLOOKUP(E1099,'2 ataskaita'!$B$1:$E$64,3,FALSE),"-")</f>
        <v>-</v>
      </c>
      <c r="M1099" s="32" t="str">
        <f>IFERROR(VLOOKUP(E1099,'2 ataskaita'!$B$1:$E$64,4,FALSE),"-")</f>
        <v>-</v>
      </c>
    </row>
    <row r="1100" spans="1:13" x14ac:dyDescent="0.3">
      <c r="A1100" s="54">
        <v>44014.705555555556</v>
      </c>
      <c r="B1100">
        <v>12636130</v>
      </c>
      <c r="C1100" s="28" t="s">
        <v>243</v>
      </c>
      <c r="D1100" s="28" t="s">
        <v>246</v>
      </c>
      <c r="E1100" s="42" t="s">
        <v>79</v>
      </c>
      <c r="F1100" s="43">
        <v>3.6</v>
      </c>
      <c r="G1100" s="43">
        <v>12.5</v>
      </c>
      <c r="H1100" s="43">
        <f>VLOOKUP(D1100,'Įkainiai '!$A$3:$B$10,2,FALSE)-G1100</f>
        <v>18.77</v>
      </c>
      <c r="I1100" s="43">
        <f>VLOOKUP(C1100,'Įkainiai '!$E$3:$F$10,2,FALSE)-F1100</f>
        <v>12.07</v>
      </c>
      <c r="J1100" s="28">
        <f t="shared" si="34"/>
        <v>-6.6999999999999993</v>
      </c>
      <c r="K1100" s="28" t="str">
        <f t="shared" si="35"/>
        <v>Rerate</v>
      </c>
      <c r="L1100" s="28" t="str">
        <f>IFERROR(VLOOKUP(E1100,'2 ataskaita'!$B$1:$E$64,3,FALSE),"-")</f>
        <v>-</v>
      </c>
      <c r="M1100" s="28" t="str">
        <f>IFERROR(VLOOKUP(E1100,'2 ataskaita'!$B$1:$E$64,4,FALSE),"-")</f>
        <v>-</v>
      </c>
    </row>
    <row r="1101" spans="1:13" x14ac:dyDescent="0.3">
      <c r="A1101" s="55">
        <v>44042</v>
      </c>
      <c r="B1101">
        <v>4378209</v>
      </c>
      <c r="C1101" s="32" t="s">
        <v>245</v>
      </c>
      <c r="D1101" s="32" t="s">
        <v>245</v>
      </c>
      <c r="E1101" s="44" t="s">
        <v>35</v>
      </c>
      <c r="F1101" s="45">
        <v>7.6</v>
      </c>
      <c r="G1101" s="45">
        <v>0</v>
      </c>
      <c r="H1101" s="43">
        <f>VLOOKUP(D1101,'Įkainiai '!$A$3:$B$10,2,FALSE)-G1101</f>
        <v>14.27</v>
      </c>
      <c r="I1101" s="43">
        <f>VLOOKUP(C1101,'Įkainiai '!$E$3:$F$10,2,FALSE)-F1101</f>
        <v>4.07</v>
      </c>
      <c r="J1101" s="28">
        <f t="shared" si="34"/>
        <v>-10.199999999999999</v>
      </c>
      <c r="K1101" s="32" t="str">
        <f t="shared" si="35"/>
        <v>Rerate</v>
      </c>
      <c r="L1101" s="32" t="str">
        <f>IFERROR(VLOOKUP(E1101,'2 ataskaita'!$B$1:$E$64,3,FALSE),"-")</f>
        <v>CUSTOMER CARE</v>
      </c>
      <c r="M1101" s="32">
        <f>IFERROR(VLOOKUP(E1101,'2 ataskaita'!$B$1:$E$64,4,FALSE),"-")</f>
        <v>0</v>
      </c>
    </row>
    <row r="1102" spans="1:13" x14ac:dyDescent="0.3">
      <c r="A1102" s="54">
        <v>44042</v>
      </c>
      <c r="B1102">
        <v>20933815</v>
      </c>
      <c r="C1102" s="28" t="s">
        <v>242</v>
      </c>
      <c r="D1102" s="28" t="s">
        <v>242</v>
      </c>
      <c r="E1102" s="42" t="s">
        <v>65</v>
      </c>
      <c r="F1102" s="43">
        <v>9.5</v>
      </c>
      <c r="G1102" s="43">
        <v>7.6</v>
      </c>
      <c r="H1102" s="43">
        <f>VLOOKUP(D1102,'Įkainiai '!$A$3:$B$10,2,FALSE)-G1102</f>
        <v>13.67</v>
      </c>
      <c r="I1102" s="43">
        <f>VLOOKUP(C1102,'Įkainiai '!$E$3:$F$10,2,FALSE)-F1102</f>
        <v>10.170000000000002</v>
      </c>
      <c r="J1102" s="28">
        <f t="shared" si="34"/>
        <v>-3.4999999999999982</v>
      </c>
      <c r="K1102" s="28" t="str">
        <f t="shared" si="35"/>
        <v>Rerate</v>
      </c>
      <c r="L1102" s="28" t="str">
        <f>IFERROR(VLOOKUP(E1102,'2 ataskaita'!$B$1:$E$64,3,FALSE),"-")</f>
        <v>-</v>
      </c>
      <c r="M1102" s="28" t="str">
        <f>IFERROR(VLOOKUP(E1102,'2 ataskaita'!$B$1:$E$64,4,FALSE),"-")</f>
        <v>-</v>
      </c>
    </row>
    <row r="1103" spans="1:13" x14ac:dyDescent="0.3">
      <c r="A1103" s="55">
        <v>44042</v>
      </c>
      <c r="B1103">
        <v>14277344</v>
      </c>
      <c r="C1103" s="32" t="s">
        <v>245</v>
      </c>
      <c r="D1103" s="32" t="s">
        <v>245</v>
      </c>
      <c r="E1103" s="44" t="s">
        <v>23</v>
      </c>
      <c r="F1103" s="45">
        <v>7.5</v>
      </c>
      <c r="G1103" s="45">
        <v>0</v>
      </c>
      <c r="H1103" s="43">
        <f>VLOOKUP(D1103,'Įkainiai '!$A$3:$B$10,2,FALSE)-G1103</f>
        <v>14.27</v>
      </c>
      <c r="I1103" s="43">
        <f>VLOOKUP(C1103,'Įkainiai '!$E$3:$F$10,2,FALSE)-F1103</f>
        <v>4.17</v>
      </c>
      <c r="J1103" s="28">
        <f t="shared" si="34"/>
        <v>-10.1</v>
      </c>
      <c r="K1103" s="32" t="str">
        <f t="shared" si="35"/>
        <v>Rerate</v>
      </c>
      <c r="L1103" s="32" t="str">
        <f>IFERROR(VLOOKUP(E1103,'2 ataskaita'!$B$1:$E$64,3,FALSE),"-")</f>
        <v>CUSTOMER CARE</v>
      </c>
      <c r="M1103" s="32">
        <f>IFERROR(VLOOKUP(E1103,'2 ataskaita'!$B$1:$E$64,4,FALSE),"-")</f>
        <v>0</v>
      </c>
    </row>
    <row r="1104" spans="1:13" x14ac:dyDescent="0.3">
      <c r="A1104" s="54">
        <v>44042</v>
      </c>
      <c r="B1104">
        <v>4786042</v>
      </c>
      <c r="C1104" s="28" t="s">
        <v>245</v>
      </c>
      <c r="D1104" s="28" t="s">
        <v>245</v>
      </c>
      <c r="E1104" s="42" t="s">
        <v>14</v>
      </c>
      <c r="F1104" s="43">
        <v>8.5</v>
      </c>
      <c r="G1104" s="43">
        <v>0</v>
      </c>
      <c r="H1104" s="43">
        <f>VLOOKUP(D1104,'Įkainiai '!$A$3:$B$10,2,FALSE)-G1104</f>
        <v>14.27</v>
      </c>
      <c r="I1104" s="43">
        <f>VLOOKUP(C1104,'Įkainiai '!$E$3:$F$10,2,FALSE)-F1104</f>
        <v>3.17</v>
      </c>
      <c r="J1104" s="28">
        <f t="shared" si="34"/>
        <v>-11.1</v>
      </c>
      <c r="K1104" s="28" t="str">
        <f t="shared" si="35"/>
        <v>Rerate</v>
      </c>
      <c r="L1104" s="28" t="str">
        <f>IFERROR(VLOOKUP(E1104,'2 ataskaita'!$B$1:$E$64,3,FALSE),"-")</f>
        <v>CUSTOMER CARE</v>
      </c>
      <c r="M1104" s="28">
        <f>IFERROR(VLOOKUP(E1104,'2 ataskaita'!$B$1:$E$64,4,FALSE),"-")</f>
        <v>0</v>
      </c>
    </row>
    <row r="1105" spans="1:13" x14ac:dyDescent="0.3">
      <c r="A1105" s="55">
        <v>44042</v>
      </c>
      <c r="B1105">
        <v>8596484</v>
      </c>
      <c r="C1105" s="32" t="s">
        <v>241</v>
      </c>
      <c r="D1105" s="32" t="s">
        <v>241</v>
      </c>
      <c r="E1105" s="44" t="s">
        <v>73</v>
      </c>
      <c r="F1105" s="49">
        <v>12</v>
      </c>
      <c r="G1105" s="45" t="s">
        <v>5</v>
      </c>
      <c r="H1105" s="43">
        <f>VLOOKUP(D1105,'Įkainiai '!$A$3:$B$10,2,FALSE)-G1105</f>
        <v>21.270000000000003</v>
      </c>
      <c r="I1105" s="43">
        <f>VLOOKUP(C1105,'Įkainiai '!$E$3:$F$10,2,FALSE)-F1105</f>
        <v>19.670000000000002</v>
      </c>
      <c r="J1105" s="28">
        <f t="shared" si="34"/>
        <v>-1.6000000000000014</v>
      </c>
      <c r="K1105" s="32" t="str">
        <f t="shared" si="35"/>
        <v>Rerate</v>
      </c>
      <c r="L1105" s="32" t="str">
        <f>IFERROR(VLOOKUP(E1105,'2 ataskaita'!$B$1:$E$64,3,FALSE),"-")</f>
        <v>-</v>
      </c>
      <c r="M1105" s="32" t="str">
        <f>IFERROR(VLOOKUP(E1105,'2 ataskaita'!$B$1:$E$64,4,FALSE),"-")</f>
        <v>-</v>
      </c>
    </row>
    <row r="1106" spans="1:13" x14ac:dyDescent="0.3">
      <c r="A1106" s="54">
        <v>44042</v>
      </c>
      <c r="B1106">
        <v>4570533</v>
      </c>
      <c r="C1106" s="28" t="s">
        <v>242</v>
      </c>
      <c r="D1106" s="28" t="s">
        <v>242</v>
      </c>
      <c r="E1106" s="42" t="s">
        <v>17</v>
      </c>
      <c r="F1106" s="50">
        <v>11</v>
      </c>
      <c r="G1106" s="43" t="s">
        <v>9</v>
      </c>
      <c r="H1106" s="43">
        <f>VLOOKUP(D1106,'Įkainiai '!$A$3:$B$10,2,FALSE)-G1106</f>
        <v>10.27</v>
      </c>
      <c r="I1106" s="43">
        <f>VLOOKUP(C1106,'Įkainiai '!$E$3:$F$10,2,FALSE)-F1106</f>
        <v>8.6700000000000017</v>
      </c>
      <c r="J1106" s="28">
        <f t="shared" si="34"/>
        <v>-1.5999999999999979</v>
      </c>
      <c r="K1106" s="28" t="str">
        <f t="shared" si="35"/>
        <v>Rerate</v>
      </c>
      <c r="L1106" s="28" t="str">
        <f>IFERROR(VLOOKUP(E1106,'2 ataskaita'!$B$1:$E$64,3,FALSE),"-")</f>
        <v>-</v>
      </c>
      <c r="M1106" s="28" t="str">
        <f>IFERROR(VLOOKUP(E1106,'2 ataskaita'!$B$1:$E$64,4,FALSE),"-")</f>
        <v>-</v>
      </c>
    </row>
    <row r="1107" spans="1:13" x14ac:dyDescent="0.3">
      <c r="A1107" s="55">
        <v>44038.513888888891</v>
      </c>
      <c r="B1107">
        <v>4867626</v>
      </c>
      <c r="C1107" s="32" t="s">
        <v>242</v>
      </c>
      <c r="D1107" s="32" t="s">
        <v>243</v>
      </c>
      <c r="E1107" s="44" t="s">
        <v>43</v>
      </c>
      <c r="F1107" s="45">
        <v>14.5</v>
      </c>
      <c r="G1107" s="45">
        <v>7.6</v>
      </c>
      <c r="H1107" s="43">
        <f>VLOOKUP(D1107,'Įkainiai '!$A$3:$B$10,2,FALSE)-G1107</f>
        <v>10.67</v>
      </c>
      <c r="I1107" s="43">
        <f>VLOOKUP(C1107,'Įkainiai '!$E$3:$F$10,2,FALSE)-F1107</f>
        <v>5.1700000000000017</v>
      </c>
      <c r="J1107" s="28">
        <f t="shared" si="34"/>
        <v>-5.4999999999999982</v>
      </c>
      <c r="K1107" s="32" t="str">
        <f t="shared" si="35"/>
        <v>Rerate</v>
      </c>
      <c r="L1107" s="32" t="str">
        <f>IFERROR(VLOOKUP(E1107,'2 ataskaita'!$B$1:$E$64,3,FALSE),"-")</f>
        <v>CUSTOMER CARE</v>
      </c>
      <c r="M1107" s="32">
        <f>IFERROR(VLOOKUP(E1107,'2 ataskaita'!$B$1:$E$64,4,FALSE),"-")</f>
        <v>0</v>
      </c>
    </row>
    <row r="1108" spans="1:13" x14ac:dyDescent="0.3">
      <c r="A1108" s="54">
        <v>44023.6875</v>
      </c>
      <c r="B1108">
        <v>45463703</v>
      </c>
      <c r="C1108" s="28" t="s">
        <v>244</v>
      </c>
      <c r="D1108" s="28" t="s">
        <v>240</v>
      </c>
      <c r="E1108" s="42" t="s">
        <v>35</v>
      </c>
      <c r="F1108" s="43">
        <v>12.5</v>
      </c>
      <c r="G1108" s="43">
        <v>10.5</v>
      </c>
      <c r="H1108" s="43">
        <f>VLOOKUP(D1108,'Įkainiai '!$A$3:$B$10,2,FALSE)-G1108</f>
        <v>14.77</v>
      </c>
      <c r="I1108" s="43">
        <f>VLOOKUP(C1108,'Įkainiai '!$E$3:$F$10,2,FALSE)-F1108</f>
        <v>15.170000000000002</v>
      </c>
      <c r="J1108" s="28">
        <f t="shared" si="34"/>
        <v>0.40000000000000213</v>
      </c>
      <c r="K1108" s="28" t="str">
        <f t="shared" si="35"/>
        <v>Upsell</v>
      </c>
      <c r="L1108" s="28" t="str">
        <f>IFERROR(VLOOKUP(E1108,'2 ataskaita'!$B$1:$E$64,3,FALSE),"-")</f>
        <v>CUSTOMER CARE</v>
      </c>
      <c r="M1108" s="28">
        <f>IFERROR(VLOOKUP(E1108,'2 ataskaita'!$B$1:$E$64,4,FALSE),"-")</f>
        <v>0</v>
      </c>
    </row>
    <row r="1109" spans="1:13" x14ac:dyDescent="0.3">
      <c r="A1109" s="55">
        <v>44042</v>
      </c>
      <c r="B1109">
        <v>18983728</v>
      </c>
      <c r="C1109" s="32" t="s">
        <v>242</v>
      </c>
      <c r="D1109" s="32" t="s">
        <v>242</v>
      </c>
      <c r="E1109" s="44" t="s">
        <v>26</v>
      </c>
      <c r="F1109" s="45">
        <v>9.5</v>
      </c>
      <c r="G1109" s="45" t="s">
        <v>24</v>
      </c>
      <c r="H1109" s="43">
        <f>VLOOKUP(D1109,'Įkainiai '!$A$3:$B$10,2,FALSE)-G1109</f>
        <v>17.27</v>
      </c>
      <c r="I1109" s="43">
        <f>VLOOKUP(C1109,'Įkainiai '!$E$3:$F$10,2,FALSE)-F1109</f>
        <v>10.170000000000002</v>
      </c>
      <c r="J1109" s="28">
        <f t="shared" si="34"/>
        <v>-7.0999999999999979</v>
      </c>
      <c r="K1109" s="32" t="str">
        <f t="shared" si="35"/>
        <v>Rerate</v>
      </c>
      <c r="L1109" s="32" t="str">
        <f>IFERROR(VLOOKUP(E1109,'2 ataskaita'!$B$1:$E$64,3,FALSE),"-")</f>
        <v>-</v>
      </c>
      <c r="M1109" s="32" t="str">
        <f>IFERROR(VLOOKUP(E1109,'2 ataskaita'!$B$1:$E$64,4,FALSE),"-")</f>
        <v>-</v>
      </c>
    </row>
    <row r="1110" spans="1:13" x14ac:dyDescent="0.3">
      <c r="A1110" s="54">
        <v>44016</v>
      </c>
      <c r="B1110">
        <v>7298982</v>
      </c>
      <c r="C1110" s="28" t="s">
        <v>241</v>
      </c>
      <c r="D1110" s="28" t="s">
        <v>241</v>
      </c>
      <c r="E1110" s="42" t="s">
        <v>44</v>
      </c>
      <c r="F1110" s="43">
        <v>11</v>
      </c>
      <c r="G1110" s="43" t="s">
        <v>57</v>
      </c>
      <c r="H1110" s="43">
        <f>VLOOKUP(D1110,'Įkainiai '!$A$3:$B$10,2,FALSE)-G1110</f>
        <v>23.270000000000003</v>
      </c>
      <c r="I1110" s="43">
        <f>VLOOKUP(C1110,'Įkainiai '!$E$3:$F$10,2,FALSE)-F1110</f>
        <v>20.67</v>
      </c>
      <c r="J1110" s="28">
        <f t="shared" si="34"/>
        <v>-2.6000000000000014</v>
      </c>
      <c r="K1110" s="28" t="str">
        <f t="shared" si="35"/>
        <v>Rerate</v>
      </c>
      <c r="L1110" s="28" t="str">
        <f>IFERROR(VLOOKUP(E1110,'2 ataskaita'!$B$1:$E$64,3,FALSE),"-")</f>
        <v>-</v>
      </c>
      <c r="M1110" s="28" t="str">
        <f>IFERROR(VLOOKUP(E1110,'2 ataskaita'!$B$1:$E$64,4,FALSE),"-")</f>
        <v>-</v>
      </c>
    </row>
    <row r="1111" spans="1:13" x14ac:dyDescent="0.3">
      <c r="A1111" s="55">
        <v>44042</v>
      </c>
      <c r="B1111">
        <v>11457605</v>
      </c>
      <c r="C1111" s="32" t="s">
        <v>241</v>
      </c>
      <c r="D1111" s="32" t="s">
        <v>241</v>
      </c>
      <c r="E1111" s="44" t="s">
        <v>35</v>
      </c>
      <c r="F1111" s="45">
        <v>3.6</v>
      </c>
      <c r="G1111" s="45" t="s">
        <v>45</v>
      </c>
      <c r="H1111" s="43">
        <f>VLOOKUP(D1111,'Įkainiai '!$A$3:$B$10,2,FALSE)-G1111</f>
        <v>28.270000000000003</v>
      </c>
      <c r="I1111" s="43">
        <f>VLOOKUP(C1111,'Įkainiai '!$E$3:$F$10,2,FALSE)-F1111</f>
        <v>28.07</v>
      </c>
      <c r="J1111" s="28">
        <f t="shared" si="34"/>
        <v>-0.20000000000000284</v>
      </c>
      <c r="K1111" s="32" t="str">
        <f t="shared" si="35"/>
        <v>Rerate</v>
      </c>
      <c r="L1111" s="32" t="str">
        <f>IFERROR(VLOOKUP(E1111,'2 ataskaita'!$B$1:$E$64,3,FALSE),"-")</f>
        <v>CUSTOMER CARE</v>
      </c>
      <c r="M1111" s="32">
        <f>IFERROR(VLOOKUP(E1111,'2 ataskaita'!$B$1:$E$64,4,FALSE),"-")</f>
        <v>0</v>
      </c>
    </row>
    <row r="1112" spans="1:13" x14ac:dyDescent="0.3">
      <c r="A1112" s="54">
        <v>44015.37222222222</v>
      </c>
      <c r="B1112">
        <v>14080930</v>
      </c>
      <c r="C1112" s="28" t="s">
        <v>243</v>
      </c>
      <c r="D1112" s="28" t="s">
        <v>246</v>
      </c>
      <c r="E1112" s="42" t="s">
        <v>17</v>
      </c>
      <c r="F1112" s="43">
        <v>3.6</v>
      </c>
      <c r="G1112" s="43">
        <v>11.5</v>
      </c>
      <c r="H1112" s="43">
        <f>VLOOKUP(D1112,'Įkainiai '!$A$3:$B$10,2,FALSE)-G1112</f>
        <v>19.77</v>
      </c>
      <c r="I1112" s="43">
        <f>VLOOKUP(C1112,'Įkainiai '!$E$3:$F$10,2,FALSE)-F1112</f>
        <v>12.07</v>
      </c>
      <c r="J1112" s="28">
        <f t="shared" si="34"/>
        <v>-7.6999999999999993</v>
      </c>
      <c r="K1112" s="28" t="str">
        <f t="shared" si="35"/>
        <v>Rerate</v>
      </c>
      <c r="L1112" s="28" t="str">
        <f>IFERROR(VLOOKUP(E1112,'2 ataskaita'!$B$1:$E$64,3,FALSE),"-")</f>
        <v>-</v>
      </c>
      <c r="M1112" s="28" t="str">
        <f>IFERROR(VLOOKUP(E1112,'2 ataskaita'!$B$1:$E$64,4,FALSE),"-")</f>
        <v>-</v>
      </c>
    </row>
    <row r="1113" spans="1:13" x14ac:dyDescent="0.3">
      <c r="A1113" s="55">
        <v>44042</v>
      </c>
      <c r="B1113">
        <v>27880737</v>
      </c>
      <c r="C1113" s="32" t="s">
        <v>241</v>
      </c>
      <c r="D1113" s="32" t="s">
        <v>241</v>
      </c>
      <c r="E1113" s="44" t="s">
        <v>43</v>
      </c>
      <c r="F1113" s="45">
        <v>11</v>
      </c>
      <c r="G1113" s="45">
        <v>15.5</v>
      </c>
      <c r="H1113" s="43">
        <f>VLOOKUP(D1113,'Įkainiai '!$A$3:$B$10,2,FALSE)-G1113</f>
        <v>17.770000000000003</v>
      </c>
      <c r="I1113" s="43">
        <f>VLOOKUP(C1113,'Įkainiai '!$E$3:$F$10,2,FALSE)-F1113</f>
        <v>20.67</v>
      </c>
      <c r="J1113" s="28">
        <f t="shared" si="34"/>
        <v>2.8999999999999986</v>
      </c>
      <c r="K1113" s="32" t="str">
        <f t="shared" si="35"/>
        <v>Upsell</v>
      </c>
      <c r="L1113" s="32" t="str">
        <f>IFERROR(VLOOKUP(E1113,'2 ataskaita'!$B$1:$E$64,3,FALSE),"-")</f>
        <v>CUSTOMER CARE</v>
      </c>
      <c r="M1113" s="32">
        <f>IFERROR(VLOOKUP(E1113,'2 ataskaita'!$B$1:$E$64,4,FALSE),"-")</f>
        <v>0</v>
      </c>
    </row>
    <row r="1114" spans="1:13" x14ac:dyDescent="0.3">
      <c r="A1114" s="54">
        <v>44022.541666666664</v>
      </c>
      <c r="B1114">
        <v>19639818</v>
      </c>
      <c r="C1114" s="28" t="s">
        <v>242</v>
      </c>
      <c r="D1114" s="28" t="s">
        <v>243</v>
      </c>
      <c r="E1114" s="42" t="s">
        <v>39</v>
      </c>
      <c r="F1114" s="43">
        <v>9.5</v>
      </c>
      <c r="G1114" s="43" t="s">
        <v>28</v>
      </c>
      <c r="H1114" s="43">
        <f>VLOOKUP(D1114,'Įkainiai '!$A$3:$B$10,2,FALSE)-G1114</f>
        <v>10.27</v>
      </c>
      <c r="I1114" s="43">
        <f>VLOOKUP(C1114,'Įkainiai '!$E$3:$F$10,2,FALSE)-F1114</f>
        <v>10.170000000000002</v>
      </c>
      <c r="J1114" s="28">
        <f t="shared" si="34"/>
        <v>-9.9999999999997868E-2</v>
      </c>
      <c r="K1114" s="28" t="str">
        <f t="shared" si="35"/>
        <v>Rerate</v>
      </c>
      <c r="L1114" s="28" t="str">
        <f>IFERROR(VLOOKUP(E1114,'2 ataskaita'!$B$1:$E$64,3,FALSE),"-")</f>
        <v>-</v>
      </c>
      <c r="M1114" s="28" t="str">
        <f>IFERROR(VLOOKUP(E1114,'2 ataskaita'!$B$1:$E$64,4,FALSE),"-")</f>
        <v>-</v>
      </c>
    </row>
    <row r="1115" spans="1:13" x14ac:dyDescent="0.3">
      <c r="A1115" s="55">
        <v>44016.68472222222</v>
      </c>
      <c r="B1115">
        <v>4779507</v>
      </c>
      <c r="C1115" s="32" t="s">
        <v>245</v>
      </c>
      <c r="D1115" s="32" t="s">
        <v>246</v>
      </c>
      <c r="E1115" s="44" t="s">
        <v>44</v>
      </c>
      <c r="F1115" s="45">
        <v>3.6</v>
      </c>
      <c r="G1115" s="45">
        <v>11.5</v>
      </c>
      <c r="H1115" s="43">
        <f>VLOOKUP(D1115,'Įkainiai '!$A$3:$B$10,2,FALSE)-G1115</f>
        <v>19.77</v>
      </c>
      <c r="I1115" s="43">
        <f>VLOOKUP(C1115,'Įkainiai '!$E$3:$F$10,2,FALSE)-F1115</f>
        <v>8.07</v>
      </c>
      <c r="J1115" s="28">
        <f t="shared" si="34"/>
        <v>-11.7</v>
      </c>
      <c r="K1115" s="32" t="str">
        <f t="shared" si="35"/>
        <v>Rerate</v>
      </c>
      <c r="L1115" s="32" t="str">
        <f>IFERROR(VLOOKUP(E1115,'2 ataskaita'!$B$1:$E$64,3,FALSE),"-")</f>
        <v>-</v>
      </c>
      <c r="M1115" s="32" t="str">
        <f>IFERROR(VLOOKUP(E1115,'2 ataskaita'!$B$1:$E$64,4,FALSE),"-")</f>
        <v>-</v>
      </c>
    </row>
    <row r="1116" spans="1:13" x14ac:dyDescent="0.3">
      <c r="A1116" s="54">
        <v>44042</v>
      </c>
      <c r="B1116">
        <v>4684994</v>
      </c>
      <c r="C1116" s="28" t="s">
        <v>243</v>
      </c>
      <c r="D1116" s="28" t="s">
        <v>243</v>
      </c>
      <c r="E1116" s="42" t="s">
        <v>51</v>
      </c>
      <c r="F1116" s="50">
        <v>9.01</v>
      </c>
      <c r="G1116" s="43" t="s">
        <v>27</v>
      </c>
      <c r="H1116" s="43">
        <f>VLOOKUP(D1116,'Įkainiai '!$A$3:$B$10,2,FALSE)-G1116</f>
        <v>9.27</v>
      </c>
      <c r="I1116" s="43">
        <f>VLOOKUP(C1116,'Įkainiai '!$E$3:$F$10,2,FALSE)-F1116</f>
        <v>6.66</v>
      </c>
      <c r="J1116" s="28">
        <f t="shared" si="34"/>
        <v>-2.6099999999999994</v>
      </c>
      <c r="K1116" s="28" t="str">
        <f t="shared" si="35"/>
        <v>Rerate</v>
      </c>
      <c r="L1116" s="28" t="str">
        <f>IFERROR(VLOOKUP(E1116,'2 ataskaita'!$B$1:$E$64,3,FALSE),"-")</f>
        <v>-</v>
      </c>
      <c r="M1116" s="28" t="str">
        <f>IFERROR(VLOOKUP(E1116,'2 ataskaita'!$B$1:$E$64,4,FALSE),"-")</f>
        <v>-</v>
      </c>
    </row>
    <row r="1117" spans="1:13" x14ac:dyDescent="0.3">
      <c r="A1117" s="55">
        <v>44042</v>
      </c>
      <c r="B1117">
        <v>26299429</v>
      </c>
      <c r="C1117" s="32" t="s">
        <v>242</v>
      </c>
      <c r="D1117" s="32" t="s">
        <v>242</v>
      </c>
      <c r="E1117" s="44" t="s">
        <v>55</v>
      </c>
      <c r="F1117" s="45">
        <v>11</v>
      </c>
      <c r="G1117" s="45">
        <v>0</v>
      </c>
      <c r="H1117" s="43">
        <f>VLOOKUP(D1117,'Įkainiai '!$A$3:$B$10,2,FALSE)-G1117</f>
        <v>21.27</v>
      </c>
      <c r="I1117" s="43">
        <f>VLOOKUP(C1117,'Įkainiai '!$E$3:$F$10,2,FALSE)-F1117</f>
        <v>8.6700000000000017</v>
      </c>
      <c r="J1117" s="28">
        <f t="shared" si="34"/>
        <v>-12.599999999999998</v>
      </c>
      <c r="K1117" s="32" t="str">
        <f t="shared" si="35"/>
        <v>Rerate</v>
      </c>
      <c r="L1117" s="32" t="str">
        <f>IFERROR(VLOOKUP(E1117,'2 ataskaita'!$B$1:$E$64,3,FALSE),"-")</f>
        <v>-</v>
      </c>
      <c r="M1117" s="32" t="str">
        <f>IFERROR(VLOOKUP(E1117,'2 ataskaita'!$B$1:$E$64,4,FALSE),"-")</f>
        <v>-</v>
      </c>
    </row>
    <row r="1118" spans="1:13" x14ac:dyDescent="0.3">
      <c r="A1118" s="54">
        <v>44034.456250000003</v>
      </c>
      <c r="B1118">
        <v>45943872</v>
      </c>
      <c r="C1118" s="28" t="s">
        <v>243</v>
      </c>
      <c r="D1118" s="28" t="s">
        <v>245</v>
      </c>
      <c r="E1118" s="42" t="s">
        <v>73</v>
      </c>
      <c r="F1118" s="43">
        <v>8.5</v>
      </c>
      <c r="G1118" s="43">
        <v>3.6</v>
      </c>
      <c r="H1118" s="43">
        <f>VLOOKUP(D1118,'Įkainiai '!$A$3:$B$10,2,FALSE)-G1118</f>
        <v>10.67</v>
      </c>
      <c r="I1118" s="43">
        <f>VLOOKUP(C1118,'Įkainiai '!$E$3:$F$10,2,FALSE)-F1118</f>
        <v>7.17</v>
      </c>
      <c r="J1118" s="28">
        <f t="shared" si="34"/>
        <v>-3.5</v>
      </c>
      <c r="K1118" s="28" t="str">
        <f t="shared" si="35"/>
        <v>Rerate</v>
      </c>
      <c r="L1118" s="28" t="str">
        <f>IFERROR(VLOOKUP(E1118,'2 ataskaita'!$B$1:$E$64,3,FALSE),"-")</f>
        <v>-</v>
      </c>
      <c r="M1118" s="28" t="str">
        <f>IFERROR(VLOOKUP(E1118,'2 ataskaita'!$B$1:$E$64,4,FALSE),"-")</f>
        <v>-</v>
      </c>
    </row>
    <row r="1119" spans="1:13" x14ac:dyDescent="0.3">
      <c r="A1119" s="55">
        <v>44042</v>
      </c>
      <c r="B1119">
        <v>25927052</v>
      </c>
      <c r="C1119" s="32" t="s">
        <v>243</v>
      </c>
      <c r="D1119" s="32" t="s">
        <v>243</v>
      </c>
      <c r="E1119" s="44" t="s">
        <v>17</v>
      </c>
      <c r="F1119" s="45">
        <v>7.6</v>
      </c>
      <c r="G1119" s="45">
        <v>0</v>
      </c>
      <c r="H1119" s="43">
        <f>VLOOKUP(D1119,'Įkainiai '!$A$3:$B$10,2,FALSE)-G1119</f>
        <v>18.27</v>
      </c>
      <c r="I1119" s="43">
        <f>VLOOKUP(C1119,'Įkainiai '!$E$3:$F$10,2,FALSE)-F1119</f>
        <v>8.07</v>
      </c>
      <c r="J1119" s="28">
        <f t="shared" si="34"/>
        <v>-10.199999999999999</v>
      </c>
      <c r="K1119" s="32" t="str">
        <f t="shared" si="35"/>
        <v>Rerate</v>
      </c>
      <c r="L1119" s="32" t="str">
        <f>IFERROR(VLOOKUP(E1119,'2 ataskaita'!$B$1:$E$64,3,FALSE),"-")</f>
        <v>-</v>
      </c>
      <c r="M1119" s="32" t="str">
        <f>IFERROR(VLOOKUP(E1119,'2 ataskaita'!$B$1:$E$64,4,FALSE),"-")</f>
        <v>-</v>
      </c>
    </row>
    <row r="1120" spans="1:13" x14ac:dyDescent="0.3">
      <c r="A1120" s="54">
        <v>44021.621527777781</v>
      </c>
      <c r="B1120">
        <v>45550653</v>
      </c>
      <c r="C1120" s="28" t="s">
        <v>241</v>
      </c>
      <c r="D1120" s="28" t="s">
        <v>243</v>
      </c>
      <c r="E1120" s="42" t="s">
        <v>39</v>
      </c>
      <c r="F1120" s="43">
        <v>11</v>
      </c>
      <c r="G1120" s="43">
        <v>3.6</v>
      </c>
      <c r="H1120" s="43">
        <f>VLOOKUP(D1120,'Įkainiai '!$A$3:$B$10,2,FALSE)-G1120</f>
        <v>14.67</v>
      </c>
      <c r="I1120" s="43">
        <f>VLOOKUP(C1120,'Įkainiai '!$E$3:$F$10,2,FALSE)-F1120</f>
        <v>20.67</v>
      </c>
      <c r="J1120" s="28">
        <f t="shared" si="34"/>
        <v>6.0000000000000018</v>
      </c>
      <c r="K1120" s="28" t="str">
        <f t="shared" si="35"/>
        <v>Upsell</v>
      </c>
      <c r="L1120" s="28" t="str">
        <f>IFERROR(VLOOKUP(E1120,'2 ataskaita'!$B$1:$E$64,3,FALSE),"-")</f>
        <v>-</v>
      </c>
      <c r="M1120" s="28" t="str">
        <f>IFERROR(VLOOKUP(E1120,'2 ataskaita'!$B$1:$E$64,4,FALSE),"-")</f>
        <v>-</v>
      </c>
    </row>
    <row r="1121" spans="1:13" x14ac:dyDescent="0.3">
      <c r="A1121" s="55">
        <v>44042</v>
      </c>
      <c r="B1121">
        <v>4630950</v>
      </c>
      <c r="C1121" s="32" t="s">
        <v>243</v>
      </c>
      <c r="D1121" s="32" t="s">
        <v>243</v>
      </c>
      <c r="E1121" s="44" t="s">
        <v>23</v>
      </c>
      <c r="F1121" s="49">
        <v>7.6</v>
      </c>
      <c r="G1121" s="45">
        <v>7.6</v>
      </c>
      <c r="H1121" s="43">
        <f>VLOOKUP(D1121,'Įkainiai '!$A$3:$B$10,2,FALSE)-G1121</f>
        <v>10.67</v>
      </c>
      <c r="I1121" s="43">
        <f>VLOOKUP(C1121,'Įkainiai '!$E$3:$F$10,2,FALSE)-F1121</f>
        <v>8.07</v>
      </c>
      <c r="J1121" s="28">
        <f t="shared" si="34"/>
        <v>-2.5999999999999996</v>
      </c>
      <c r="K1121" s="32" t="str">
        <f t="shared" si="35"/>
        <v>Rerate</v>
      </c>
      <c r="L1121" s="32" t="str">
        <f>IFERROR(VLOOKUP(E1121,'2 ataskaita'!$B$1:$E$64,3,FALSE),"-")</f>
        <v>CUSTOMER CARE</v>
      </c>
      <c r="M1121" s="32">
        <f>IFERROR(VLOOKUP(E1121,'2 ataskaita'!$B$1:$E$64,4,FALSE),"-")</f>
        <v>0</v>
      </c>
    </row>
    <row r="1122" spans="1:13" x14ac:dyDescent="0.3">
      <c r="A1122" s="54">
        <v>44017.375</v>
      </c>
      <c r="B1122">
        <v>45828861</v>
      </c>
      <c r="C1122" s="28" t="s">
        <v>241</v>
      </c>
      <c r="D1122" s="28" t="s">
        <v>242</v>
      </c>
      <c r="E1122" s="42" t="s">
        <v>35</v>
      </c>
      <c r="F1122" s="43">
        <v>11</v>
      </c>
      <c r="G1122" s="43">
        <v>0</v>
      </c>
      <c r="H1122" s="43">
        <f>VLOOKUP(D1122,'Įkainiai '!$A$3:$B$10,2,FALSE)-G1122</f>
        <v>21.27</v>
      </c>
      <c r="I1122" s="43">
        <f>VLOOKUP(C1122,'Įkainiai '!$E$3:$F$10,2,FALSE)-F1122</f>
        <v>20.67</v>
      </c>
      <c r="J1122" s="28">
        <f t="shared" si="34"/>
        <v>-0.59999999999999787</v>
      </c>
      <c r="K1122" s="28" t="str">
        <f t="shared" si="35"/>
        <v>Rerate</v>
      </c>
      <c r="L1122" s="28" t="str">
        <f>IFERROR(VLOOKUP(E1122,'2 ataskaita'!$B$1:$E$64,3,FALSE),"-")</f>
        <v>CUSTOMER CARE</v>
      </c>
      <c r="M1122" s="28">
        <f>IFERROR(VLOOKUP(E1122,'2 ataskaita'!$B$1:$E$64,4,FALSE),"-")</f>
        <v>0</v>
      </c>
    </row>
    <row r="1123" spans="1:13" x14ac:dyDescent="0.3">
      <c r="A1123" s="55">
        <v>44042</v>
      </c>
      <c r="B1123">
        <v>4880296</v>
      </c>
      <c r="C1123" s="32" t="s">
        <v>241</v>
      </c>
      <c r="D1123" s="32" t="s">
        <v>241</v>
      </c>
      <c r="E1123" s="44" t="s">
        <v>23</v>
      </c>
      <c r="F1123" s="45">
        <v>3.6</v>
      </c>
      <c r="G1123" s="45">
        <v>2.5</v>
      </c>
      <c r="H1123" s="43">
        <f>VLOOKUP(D1123,'Įkainiai '!$A$3:$B$10,2,FALSE)-G1123</f>
        <v>30.770000000000003</v>
      </c>
      <c r="I1123" s="43">
        <f>VLOOKUP(C1123,'Įkainiai '!$E$3:$F$10,2,FALSE)-F1123</f>
        <v>28.07</v>
      </c>
      <c r="J1123" s="28">
        <f t="shared" si="34"/>
        <v>-2.7000000000000028</v>
      </c>
      <c r="K1123" s="32" t="str">
        <f t="shared" si="35"/>
        <v>Rerate</v>
      </c>
      <c r="L1123" s="32" t="str">
        <f>IFERROR(VLOOKUP(E1123,'2 ataskaita'!$B$1:$E$64,3,FALSE),"-")</f>
        <v>CUSTOMER CARE</v>
      </c>
      <c r="M1123" s="32">
        <f>IFERROR(VLOOKUP(E1123,'2 ataskaita'!$B$1:$E$64,4,FALSE),"-")</f>
        <v>0</v>
      </c>
    </row>
    <row r="1124" spans="1:13" x14ac:dyDescent="0.3">
      <c r="A1124" s="54">
        <v>44042</v>
      </c>
      <c r="B1124">
        <v>9325734</v>
      </c>
      <c r="C1124" s="28" t="s">
        <v>245</v>
      </c>
      <c r="D1124" s="28" t="s">
        <v>245</v>
      </c>
      <c r="E1124" s="42" t="s">
        <v>49</v>
      </c>
      <c r="F1124" s="43">
        <v>7.6</v>
      </c>
      <c r="G1124" s="43">
        <v>0</v>
      </c>
      <c r="H1124" s="43">
        <f>VLOOKUP(D1124,'Įkainiai '!$A$3:$B$10,2,FALSE)-G1124</f>
        <v>14.27</v>
      </c>
      <c r="I1124" s="43">
        <f>VLOOKUP(C1124,'Įkainiai '!$E$3:$F$10,2,FALSE)-F1124</f>
        <v>4.07</v>
      </c>
      <c r="J1124" s="28">
        <f t="shared" si="34"/>
        <v>-10.199999999999999</v>
      </c>
      <c r="K1124" s="28" t="str">
        <f t="shared" si="35"/>
        <v>Rerate</v>
      </c>
      <c r="L1124" s="28" t="str">
        <f>IFERROR(VLOOKUP(E1124,'2 ataskaita'!$B$1:$E$64,3,FALSE),"-")</f>
        <v>-</v>
      </c>
      <c r="M1124" s="28" t="str">
        <f>IFERROR(VLOOKUP(E1124,'2 ataskaita'!$B$1:$E$64,4,FALSE),"-")</f>
        <v>-</v>
      </c>
    </row>
    <row r="1125" spans="1:13" x14ac:dyDescent="0.3">
      <c r="A1125" s="55">
        <v>44043</v>
      </c>
      <c r="B1125">
        <v>4653406</v>
      </c>
      <c r="C1125" s="32" t="s">
        <v>241</v>
      </c>
      <c r="D1125" s="32" t="s">
        <v>240</v>
      </c>
      <c r="E1125" s="44" t="s">
        <v>22</v>
      </c>
      <c r="F1125" s="45">
        <v>3.6</v>
      </c>
      <c r="G1125" s="45">
        <v>3.6</v>
      </c>
      <c r="H1125" s="43">
        <f>VLOOKUP(D1125,'Įkainiai '!$A$3:$B$10,2,FALSE)-G1125</f>
        <v>21.669999999999998</v>
      </c>
      <c r="I1125" s="43">
        <f>VLOOKUP(C1125,'Įkainiai '!$E$3:$F$10,2,FALSE)-F1125</f>
        <v>28.07</v>
      </c>
      <c r="J1125" s="28">
        <f t="shared" si="34"/>
        <v>6.4000000000000021</v>
      </c>
      <c r="K1125" s="32" t="str">
        <f t="shared" si="35"/>
        <v>Upsell</v>
      </c>
      <c r="L1125" s="32" t="str">
        <f>IFERROR(VLOOKUP(E1125,'2 ataskaita'!$B$1:$E$64,3,FALSE),"-")</f>
        <v>CUSTOMER CARE</v>
      </c>
      <c r="M1125" s="32">
        <f>IFERROR(VLOOKUP(E1125,'2 ataskaita'!$B$1:$E$64,4,FALSE),"-")</f>
        <v>0</v>
      </c>
    </row>
    <row r="1126" spans="1:13" x14ac:dyDescent="0.3">
      <c r="A1126" s="54">
        <v>44029.506944444445</v>
      </c>
      <c r="B1126">
        <v>4901627</v>
      </c>
      <c r="C1126" s="28" t="s">
        <v>243</v>
      </c>
      <c r="D1126" s="28" t="s">
        <v>244</v>
      </c>
      <c r="E1126" s="42" t="s">
        <v>74</v>
      </c>
      <c r="F1126" s="43">
        <v>8.5</v>
      </c>
      <c r="G1126" s="43" t="s">
        <v>5</v>
      </c>
      <c r="H1126" s="43">
        <f>VLOOKUP(D1126,'Įkainiai '!$A$3:$B$10,2,FALSE)-G1126</f>
        <v>19.27</v>
      </c>
      <c r="I1126" s="43">
        <f>VLOOKUP(C1126,'Įkainiai '!$E$3:$F$10,2,FALSE)-F1126</f>
        <v>7.17</v>
      </c>
      <c r="J1126" s="28">
        <f t="shared" si="34"/>
        <v>-12.1</v>
      </c>
      <c r="K1126" s="28" t="str">
        <f t="shared" si="35"/>
        <v>Rerate</v>
      </c>
      <c r="L1126" s="28" t="str">
        <f>IFERROR(VLOOKUP(E1126,'2 ataskaita'!$B$1:$E$64,3,FALSE),"-")</f>
        <v>-</v>
      </c>
      <c r="M1126" s="28" t="str">
        <f>IFERROR(VLOOKUP(E1126,'2 ataskaita'!$B$1:$E$64,4,FALSE),"-")</f>
        <v>-</v>
      </c>
    </row>
    <row r="1127" spans="1:13" x14ac:dyDescent="0.3">
      <c r="A1127" s="55">
        <v>44015.703472222223</v>
      </c>
      <c r="B1127">
        <v>45738429</v>
      </c>
      <c r="C1127" s="32" t="s">
        <v>243</v>
      </c>
      <c r="D1127" s="32" t="s">
        <v>245</v>
      </c>
      <c r="E1127" s="44" t="s">
        <v>30</v>
      </c>
      <c r="F1127" s="45">
        <v>3.6</v>
      </c>
      <c r="G1127" s="45">
        <v>3.6</v>
      </c>
      <c r="H1127" s="43">
        <f>VLOOKUP(D1127,'Įkainiai '!$A$3:$B$10,2,FALSE)-G1127</f>
        <v>10.67</v>
      </c>
      <c r="I1127" s="43">
        <f>VLOOKUP(C1127,'Įkainiai '!$E$3:$F$10,2,FALSE)-F1127</f>
        <v>12.07</v>
      </c>
      <c r="J1127" s="28">
        <f t="shared" si="34"/>
        <v>1.4000000000000004</v>
      </c>
      <c r="K1127" s="32" t="str">
        <f t="shared" si="35"/>
        <v>Upsell</v>
      </c>
      <c r="L1127" s="32" t="str">
        <f>IFERROR(VLOOKUP(E1127,'2 ataskaita'!$B$1:$E$64,3,FALSE),"-")</f>
        <v>-</v>
      </c>
      <c r="M1127" s="32" t="str">
        <f>IFERROR(VLOOKUP(E1127,'2 ataskaita'!$B$1:$E$64,4,FALSE),"-")</f>
        <v>-</v>
      </c>
    </row>
    <row r="1128" spans="1:13" x14ac:dyDescent="0.3">
      <c r="A1128" s="54">
        <v>44034.761805555558</v>
      </c>
      <c r="B1128">
        <v>4401898</v>
      </c>
      <c r="C1128" s="28" t="s">
        <v>243</v>
      </c>
      <c r="D1128" s="28" t="s">
        <v>241</v>
      </c>
      <c r="E1128" s="42" t="s">
        <v>73</v>
      </c>
      <c r="F1128" s="43">
        <v>8.51</v>
      </c>
      <c r="G1128" s="43" t="s">
        <v>41</v>
      </c>
      <c r="H1128" s="43">
        <f>VLOOKUP(D1128,'Įkainiai '!$A$3:$B$10,2,FALSE)-G1128</f>
        <v>26.270000000000003</v>
      </c>
      <c r="I1128" s="43">
        <f>VLOOKUP(C1128,'Įkainiai '!$E$3:$F$10,2,FALSE)-F1128</f>
        <v>7.16</v>
      </c>
      <c r="J1128" s="28">
        <f t="shared" si="34"/>
        <v>-19.110000000000003</v>
      </c>
      <c r="K1128" s="28" t="str">
        <f t="shared" si="35"/>
        <v>Rerate</v>
      </c>
      <c r="L1128" s="28" t="str">
        <f>IFERROR(VLOOKUP(E1128,'2 ataskaita'!$B$1:$E$64,3,FALSE),"-")</f>
        <v>-</v>
      </c>
      <c r="M1128" s="28" t="str">
        <f>IFERROR(VLOOKUP(E1128,'2 ataskaita'!$B$1:$E$64,4,FALSE),"-")</f>
        <v>-</v>
      </c>
    </row>
    <row r="1129" spans="1:13" x14ac:dyDescent="0.3">
      <c r="A1129" s="55">
        <v>44022.77847222222</v>
      </c>
      <c r="B1129">
        <v>4886520</v>
      </c>
      <c r="C1129" s="32" t="s">
        <v>243</v>
      </c>
      <c r="D1129" s="32" t="s">
        <v>242</v>
      </c>
      <c r="E1129" s="44" t="s">
        <v>23</v>
      </c>
      <c r="F1129" s="45">
        <v>7.6</v>
      </c>
      <c r="G1129" s="45">
        <v>9.5</v>
      </c>
      <c r="H1129" s="43">
        <f>VLOOKUP(D1129,'Įkainiai '!$A$3:$B$10,2,FALSE)-G1129</f>
        <v>11.77</v>
      </c>
      <c r="I1129" s="43">
        <f>VLOOKUP(C1129,'Įkainiai '!$E$3:$F$10,2,FALSE)-F1129</f>
        <v>8.07</v>
      </c>
      <c r="J1129" s="28">
        <f t="shared" si="34"/>
        <v>-3.6999999999999993</v>
      </c>
      <c r="K1129" s="32" t="str">
        <f t="shared" si="35"/>
        <v>Rerate</v>
      </c>
      <c r="L1129" s="32" t="str">
        <f>IFERROR(VLOOKUP(E1129,'2 ataskaita'!$B$1:$E$64,3,FALSE),"-")</f>
        <v>CUSTOMER CARE</v>
      </c>
      <c r="M1129" s="32">
        <f>IFERROR(VLOOKUP(E1129,'2 ataskaita'!$B$1:$E$64,4,FALSE),"-")</f>
        <v>0</v>
      </c>
    </row>
    <row r="1130" spans="1:13" x14ac:dyDescent="0.3">
      <c r="A1130" s="54">
        <v>44037.836805555555</v>
      </c>
      <c r="B1130">
        <v>14241863</v>
      </c>
      <c r="C1130" s="28" t="s">
        <v>242</v>
      </c>
      <c r="D1130" s="28" t="s">
        <v>243</v>
      </c>
      <c r="E1130" s="42" t="s">
        <v>43</v>
      </c>
      <c r="F1130" s="43">
        <v>9.5</v>
      </c>
      <c r="G1130" s="43">
        <v>7.5</v>
      </c>
      <c r="H1130" s="43">
        <f>VLOOKUP(D1130,'Įkainiai '!$A$3:$B$10,2,FALSE)-G1130</f>
        <v>10.77</v>
      </c>
      <c r="I1130" s="43">
        <f>VLOOKUP(C1130,'Įkainiai '!$E$3:$F$10,2,FALSE)-F1130</f>
        <v>10.170000000000002</v>
      </c>
      <c r="J1130" s="28">
        <f t="shared" si="34"/>
        <v>-0.59999999999999787</v>
      </c>
      <c r="K1130" s="28" t="str">
        <f t="shared" si="35"/>
        <v>Rerate</v>
      </c>
      <c r="L1130" s="28" t="str">
        <f>IFERROR(VLOOKUP(E1130,'2 ataskaita'!$B$1:$E$64,3,FALSE),"-")</f>
        <v>CUSTOMER CARE</v>
      </c>
      <c r="M1130" s="28">
        <f>IFERROR(VLOOKUP(E1130,'2 ataskaita'!$B$1:$E$64,4,FALSE),"-")</f>
        <v>0</v>
      </c>
    </row>
    <row r="1131" spans="1:13" x14ac:dyDescent="0.3">
      <c r="A1131" s="55">
        <v>44042</v>
      </c>
      <c r="B1131">
        <v>24605482</v>
      </c>
      <c r="C1131" s="32" t="s">
        <v>242</v>
      </c>
      <c r="D1131" s="32" t="s">
        <v>242</v>
      </c>
      <c r="E1131" s="44" t="s">
        <v>75</v>
      </c>
      <c r="F1131" s="45">
        <v>10.5</v>
      </c>
      <c r="G1131" s="45">
        <v>0</v>
      </c>
      <c r="H1131" s="43">
        <f>VLOOKUP(D1131,'Įkainiai '!$A$3:$B$10,2,FALSE)-G1131</f>
        <v>21.27</v>
      </c>
      <c r="I1131" s="43">
        <f>VLOOKUP(C1131,'Įkainiai '!$E$3:$F$10,2,FALSE)-F1131</f>
        <v>9.1700000000000017</v>
      </c>
      <c r="J1131" s="28">
        <f t="shared" si="34"/>
        <v>-12.099999999999998</v>
      </c>
      <c r="K1131" s="32" t="str">
        <f t="shared" si="35"/>
        <v>Rerate</v>
      </c>
      <c r="L1131" s="32" t="str">
        <f>IFERROR(VLOOKUP(E1131,'2 ataskaita'!$B$1:$E$64,3,FALSE),"-")</f>
        <v>-</v>
      </c>
      <c r="M1131" s="32" t="str">
        <f>IFERROR(VLOOKUP(E1131,'2 ataskaita'!$B$1:$E$64,4,FALSE),"-")</f>
        <v>-</v>
      </c>
    </row>
    <row r="1132" spans="1:13" x14ac:dyDescent="0.3">
      <c r="A1132" s="54">
        <v>44042</v>
      </c>
      <c r="B1132">
        <v>44878821</v>
      </c>
      <c r="C1132" s="28" t="s">
        <v>244</v>
      </c>
      <c r="D1132" s="28" t="s">
        <v>244</v>
      </c>
      <c r="E1132" s="42" t="s">
        <v>81</v>
      </c>
      <c r="F1132" s="43">
        <v>13.5</v>
      </c>
      <c r="G1132" s="43" t="s">
        <v>9</v>
      </c>
      <c r="H1132" s="43">
        <f>VLOOKUP(D1132,'Įkainiai '!$A$3:$B$10,2,FALSE)-G1132</f>
        <v>20.27</v>
      </c>
      <c r="I1132" s="43">
        <f>VLOOKUP(C1132,'Įkainiai '!$E$3:$F$10,2,FALSE)-F1132</f>
        <v>14.170000000000002</v>
      </c>
      <c r="J1132" s="28">
        <f t="shared" si="34"/>
        <v>-6.0999999999999979</v>
      </c>
      <c r="K1132" s="28" t="str">
        <f t="shared" si="35"/>
        <v>Rerate</v>
      </c>
      <c r="L1132" s="28" t="str">
        <f>IFERROR(VLOOKUP(E1132,'2 ataskaita'!$B$1:$E$64,3,FALSE),"-")</f>
        <v>-</v>
      </c>
      <c r="M1132" s="28" t="str">
        <f>IFERROR(VLOOKUP(E1132,'2 ataskaita'!$B$1:$E$64,4,FALSE),"-")</f>
        <v>-</v>
      </c>
    </row>
    <row r="1133" spans="1:13" x14ac:dyDescent="0.3">
      <c r="A1133" s="55">
        <v>44041.638888888891</v>
      </c>
      <c r="B1133">
        <v>44878821</v>
      </c>
      <c r="C1133" s="32" t="s">
        <v>240</v>
      </c>
      <c r="D1133" s="32" t="s">
        <v>242</v>
      </c>
      <c r="E1133" s="44" t="s">
        <v>81</v>
      </c>
      <c r="F1133" s="45">
        <v>13.5</v>
      </c>
      <c r="G1133" s="45" t="s">
        <v>9</v>
      </c>
      <c r="H1133" s="43">
        <f>VLOOKUP(D1133,'Įkainiai '!$A$3:$B$10,2,FALSE)-G1133</f>
        <v>10.27</v>
      </c>
      <c r="I1133" s="43">
        <f>VLOOKUP(C1133,'Įkainiai '!$E$3:$F$10,2,FALSE)-F1133</f>
        <v>10.170000000000002</v>
      </c>
      <c r="J1133" s="28">
        <f t="shared" si="34"/>
        <v>-9.9999999999997868E-2</v>
      </c>
      <c r="K1133" s="32" t="str">
        <f t="shared" si="35"/>
        <v>Rerate</v>
      </c>
      <c r="L1133" s="32" t="str">
        <f>IFERROR(VLOOKUP(E1133,'2 ataskaita'!$B$1:$E$64,3,FALSE),"-")</f>
        <v>-</v>
      </c>
      <c r="M1133" s="32" t="str">
        <f>IFERROR(VLOOKUP(E1133,'2 ataskaita'!$B$1:$E$64,4,FALSE),"-")</f>
        <v>-</v>
      </c>
    </row>
    <row r="1134" spans="1:13" x14ac:dyDescent="0.3">
      <c r="A1134" s="54">
        <v>44042</v>
      </c>
      <c r="B1134">
        <v>4527484</v>
      </c>
      <c r="C1134" s="28" t="s">
        <v>240</v>
      </c>
      <c r="D1134" s="28" t="s">
        <v>240</v>
      </c>
      <c r="E1134" s="42" t="s">
        <v>66</v>
      </c>
      <c r="F1134" s="43">
        <v>11</v>
      </c>
      <c r="G1134" s="43">
        <v>12.1</v>
      </c>
      <c r="H1134" s="43">
        <f>VLOOKUP(D1134,'Įkainiai '!$A$3:$B$10,2,FALSE)-G1134</f>
        <v>13.17</v>
      </c>
      <c r="I1134" s="43">
        <f>VLOOKUP(C1134,'Įkainiai '!$E$3:$F$10,2,FALSE)-F1134</f>
        <v>12.670000000000002</v>
      </c>
      <c r="J1134" s="28">
        <f t="shared" si="34"/>
        <v>-0.49999999999999822</v>
      </c>
      <c r="K1134" s="28" t="str">
        <f t="shared" si="35"/>
        <v>Rerate</v>
      </c>
      <c r="L1134" s="28" t="str">
        <f>IFERROR(VLOOKUP(E1134,'2 ataskaita'!$B$1:$E$64,3,FALSE),"-")</f>
        <v>-</v>
      </c>
      <c r="M1134" s="28" t="str">
        <f>IFERROR(VLOOKUP(E1134,'2 ataskaita'!$B$1:$E$64,4,FALSE),"-")</f>
        <v>-</v>
      </c>
    </row>
    <row r="1135" spans="1:13" x14ac:dyDescent="0.3">
      <c r="A1135" s="55">
        <v>44041.538888888892</v>
      </c>
      <c r="B1135">
        <v>14019200</v>
      </c>
      <c r="C1135" s="32" t="s">
        <v>243</v>
      </c>
      <c r="D1135" s="32" t="s">
        <v>242</v>
      </c>
      <c r="E1135" s="44" t="s">
        <v>74</v>
      </c>
      <c r="F1135" s="45">
        <v>8.51</v>
      </c>
      <c r="G1135" s="45" t="s">
        <v>27</v>
      </c>
      <c r="H1135" s="43">
        <f>VLOOKUP(D1135,'Įkainiai '!$A$3:$B$10,2,FALSE)-G1135</f>
        <v>12.27</v>
      </c>
      <c r="I1135" s="43">
        <f>VLOOKUP(C1135,'Įkainiai '!$E$3:$F$10,2,FALSE)-F1135</f>
        <v>7.16</v>
      </c>
      <c r="J1135" s="28">
        <f t="shared" si="34"/>
        <v>-5.1099999999999994</v>
      </c>
      <c r="K1135" s="32" t="str">
        <f t="shared" si="35"/>
        <v>Rerate</v>
      </c>
      <c r="L1135" s="32" t="str">
        <f>IFERROR(VLOOKUP(E1135,'2 ataskaita'!$B$1:$E$64,3,FALSE),"-")</f>
        <v>-</v>
      </c>
      <c r="M1135" s="32" t="str">
        <f>IFERROR(VLOOKUP(E1135,'2 ataskaita'!$B$1:$E$64,4,FALSE),"-")</f>
        <v>-</v>
      </c>
    </row>
    <row r="1136" spans="1:13" x14ac:dyDescent="0.3">
      <c r="A1136" s="54">
        <v>44038.484027777777</v>
      </c>
      <c r="B1136">
        <v>4526916</v>
      </c>
      <c r="C1136" s="28" t="s">
        <v>245</v>
      </c>
      <c r="D1136" s="28" t="s">
        <v>242</v>
      </c>
      <c r="E1136" s="42" t="s">
        <v>22</v>
      </c>
      <c r="F1136" s="43">
        <v>7.6</v>
      </c>
      <c r="G1136" s="43">
        <v>10.5</v>
      </c>
      <c r="H1136" s="43">
        <f>VLOOKUP(D1136,'Įkainiai '!$A$3:$B$10,2,FALSE)-G1136</f>
        <v>10.77</v>
      </c>
      <c r="I1136" s="43">
        <f>VLOOKUP(C1136,'Įkainiai '!$E$3:$F$10,2,FALSE)-F1136</f>
        <v>4.07</v>
      </c>
      <c r="J1136" s="28">
        <f t="shared" si="34"/>
        <v>-6.6999999999999993</v>
      </c>
      <c r="K1136" s="28" t="str">
        <f t="shared" si="35"/>
        <v>Rerate</v>
      </c>
      <c r="L1136" s="28" t="str">
        <f>IFERROR(VLOOKUP(E1136,'2 ataskaita'!$B$1:$E$64,3,FALSE),"-")</f>
        <v>CUSTOMER CARE</v>
      </c>
      <c r="M1136" s="28">
        <f>IFERROR(VLOOKUP(E1136,'2 ataskaita'!$B$1:$E$64,4,FALSE),"-")</f>
        <v>0</v>
      </c>
    </row>
    <row r="1137" spans="1:13" x14ac:dyDescent="0.3">
      <c r="A1137" s="55">
        <v>44042</v>
      </c>
      <c r="B1137">
        <v>24089869</v>
      </c>
      <c r="C1137" s="32" t="s">
        <v>243</v>
      </c>
      <c r="D1137" s="32" t="s">
        <v>243</v>
      </c>
      <c r="E1137" s="44" t="s">
        <v>75</v>
      </c>
      <c r="F1137" s="45">
        <v>7.6</v>
      </c>
      <c r="G1137" s="45">
        <v>0</v>
      </c>
      <c r="H1137" s="43">
        <f>VLOOKUP(D1137,'Įkainiai '!$A$3:$B$10,2,FALSE)-G1137</f>
        <v>18.27</v>
      </c>
      <c r="I1137" s="43">
        <f>VLOOKUP(C1137,'Įkainiai '!$E$3:$F$10,2,FALSE)-F1137</f>
        <v>8.07</v>
      </c>
      <c r="J1137" s="28">
        <f t="shared" si="34"/>
        <v>-10.199999999999999</v>
      </c>
      <c r="K1137" s="32" t="str">
        <f t="shared" si="35"/>
        <v>Rerate</v>
      </c>
      <c r="L1137" s="32" t="str">
        <f>IFERROR(VLOOKUP(E1137,'2 ataskaita'!$B$1:$E$64,3,FALSE),"-")</f>
        <v>-</v>
      </c>
      <c r="M1137" s="32" t="str">
        <f>IFERROR(VLOOKUP(E1137,'2 ataskaita'!$B$1:$E$64,4,FALSE),"-")</f>
        <v>-</v>
      </c>
    </row>
    <row r="1138" spans="1:13" x14ac:dyDescent="0.3">
      <c r="A1138" s="54">
        <v>44042</v>
      </c>
      <c r="B1138">
        <v>4608597</v>
      </c>
      <c r="C1138" s="28" t="s">
        <v>242</v>
      </c>
      <c r="D1138" s="28" t="s">
        <v>242</v>
      </c>
      <c r="E1138" s="42" t="s">
        <v>22</v>
      </c>
      <c r="F1138" s="50">
        <v>10.5</v>
      </c>
      <c r="G1138" s="43">
        <v>10.5</v>
      </c>
      <c r="H1138" s="43">
        <f>VLOOKUP(D1138,'Įkainiai '!$A$3:$B$10,2,FALSE)-G1138</f>
        <v>10.77</v>
      </c>
      <c r="I1138" s="43">
        <f>VLOOKUP(C1138,'Įkainiai '!$E$3:$F$10,2,FALSE)-F1138</f>
        <v>9.1700000000000017</v>
      </c>
      <c r="J1138" s="28">
        <f t="shared" si="34"/>
        <v>-1.5999999999999979</v>
      </c>
      <c r="K1138" s="28" t="str">
        <f t="shared" si="35"/>
        <v>Rerate</v>
      </c>
      <c r="L1138" s="28" t="str">
        <f>IFERROR(VLOOKUP(E1138,'2 ataskaita'!$B$1:$E$64,3,FALSE),"-")</f>
        <v>CUSTOMER CARE</v>
      </c>
      <c r="M1138" s="28">
        <f>IFERROR(VLOOKUP(E1138,'2 ataskaita'!$B$1:$E$64,4,FALSE),"-")</f>
        <v>0</v>
      </c>
    </row>
    <row r="1139" spans="1:13" x14ac:dyDescent="0.3">
      <c r="A1139" s="55">
        <v>44042</v>
      </c>
      <c r="B1139">
        <v>4523676</v>
      </c>
      <c r="C1139" s="32" t="s">
        <v>243</v>
      </c>
      <c r="D1139" s="32" t="s">
        <v>243</v>
      </c>
      <c r="E1139" s="44" t="s">
        <v>67</v>
      </c>
      <c r="F1139" s="49">
        <v>7.6</v>
      </c>
      <c r="G1139" s="45">
        <v>7.6</v>
      </c>
      <c r="H1139" s="43">
        <f>VLOOKUP(D1139,'Įkainiai '!$A$3:$B$10,2,FALSE)-G1139</f>
        <v>10.67</v>
      </c>
      <c r="I1139" s="43">
        <f>VLOOKUP(C1139,'Įkainiai '!$E$3:$F$10,2,FALSE)-F1139</f>
        <v>8.07</v>
      </c>
      <c r="J1139" s="28">
        <f t="shared" si="34"/>
        <v>-2.5999999999999996</v>
      </c>
      <c r="K1139" s="32" t="str">
        <f t="shared" si="35"/>
        <v>Rerate</v>
      </c>
      <c r="L1139" s="32" t="str">
        <f>IFERROR(VLOOKUP(E1139,'2 ataskaita'!$B$1:$E$64,3,FALSE),"-")</f>
        <v>-</v>
      </c>
      <c r="M1139" s="32" t="str">
        <f>IFERROR(VLOOKUP(E1139,'2 ataskaita'!$B$1:$E$64,4,FALSE),"-")</f>
        <v>-</v>
      </c>
    </row>
    <row r="1140" spans="1:13" x14ac:dyDescent="0.3">
      <c r="A1140" s="54">
        <v>44042</v>
      </c>
      <c r="B1140">
        <v>4718143</v>
      </c>
      <c r="C1140" s="28" t="s">
        <v>243</v>
      </c>
      <c r="D1140" s="28" t="s">
        <v>243</v>
      </c>
      <c r="E1140" s="42" t="s">
        <v>19</v>
      </c>
      <c r="F1140" s="43">
        <v>7.6</v>
      </c>
      <c r="G1140" s="43">
        <v>0</v>
      </c>
      <c r="H1140" s="43">
        <f>VLOOKUP(D1140,'Įkainiai '!$A$3:$B$10,2,FALSE)-G1140</f>
        <v>18.27</v>
      </c>
      <c r="I1140" s="43">
        <f>VLOOKUP(C1140,'Įkainiai '!$E$3:$F$10,2,FALSE)-F1140</f>
        <v>8.07</v>
      </c>
      <c r="J1140" s="28">
        <f t="shared" si="34"/>
        <v>-10.199999999999999</v>
      </c>
      <c r="K1140" s="28" t="str">
        <f t="shared" si="35"/>
        <v>Rerate</v>
      </c>
      <c r="L1140" s="28" t="str">
        <f>IFERROR(VLOOKUP(E1140,'2 ataskaita'!$B$1:$E$64,3,FALSE),"-")</f>
        <v>-</v>
      </c>
      <c r="M1140" s="28" t="str">
        <f>IFERROR(VLOOKUP(E1140,'2 ataskaita'!$B$1:$E$64,4,FALSE),"-")</f>
        <v>-</v>
      </c>
    </row>
    <row r="1141" spans="1:13" x14ac:dyDescent="0.3">
      <c r="A1141" s="55">
        <v>44042</v>
      </c>
      <c r="B1141">
        <v>18782022</v>
      </c>
      <c r="C1141" s="32" t="s">
        <v>241</v>
      </c>
      <c r="D1141" s="32" t="s">
        <v>241</v>
      </c>
      <c r="E1141" s="44" t="s">
        <v>75</v>
      </c>
      <c r="F1141" s="45">
        <v>16.510000000000002</v>
      </c>
      <c r="G1141" s="45">
        <v>0</v>
      </c>
      <c r="H1141" s="43">
        <f>VLOOKUP(D1141,'Įkainiai '!$A$3:$B$10,2,FALSE)-G1141</f>
        <v>33.270000000000003</v>
      </c>
      <c r="I1141" s="43">
        <f>VLOOKUP(C1141,'Įkainiai '!$E$3:$F$10,2,FALSE)-F1141</f>
        <v>15.16</v>
      </c>
      <c r="J1141" s="28">
        <f t="shared" si="34"/>
        <v>-18.110000000000003</v>
      </c>
      <c r="K1141" s="32" t="str">
        <f t="shared" si="35"/>
        <v>Rerate</v>
      </c>
      <c r="L1141" s="32" t="str">
        <f>IFERROR(VLOOKUP(E1141,'2 ataskaita'!$B$1:$E$64,3,FALSE),"-")</f>
        <v>-</v>
      </c>
      <c r="M1141" s="32" t="str">
        <f>IFERROR(VLOOKUP(E1141,'2 ataskaita'!$B$1:$E$64,4,FALSE),"-")</f>
        <v>-</v>
      </c>
    </row>
    <row r="1142" spans="1:13" x14ac:dyDescent="0.3">
      <c r="A1142" s="54">
        <v>44042</v>
      </c>
      <c r="B1142">
        <v>9588308</v>
      </c>
      <c r="C1142" s="28" t="s">
        <v>243</v>
      </c>
      <c r="D1142" s="28" t="s">
        <v>243</v>
      </c>
      <c r="E1142" s="42" t="s">
        <v>49</v>
      </c>
      <c r="F1142" s="43">
        <v>7.6</v>
      </c>
      <c r="G1142" s="43">
        <v>0</v>
      </c>
      <c r="H1142" s="43">
        <f>VLOOKUP(D1142,'Įkainiai '!$A$3:$B$10,2,FALSE)-G1142</f>
        <v>18.27</v>
      </c>
      <c r="I1142" s="43">
        <f>VLOOKUP(C1142,'Įkainiai '!$E$3:$F$10,2,FALSE)-F1142</f>
        <v>8.07</v>
      </c>
      <c r="J1142" s="28">
        <f t="shared" si="34"/>
        <v>-10.199999999999999</v>
      </c>
      <c r="K1142" s="28" t="str">
        <f t="shared" si="35"/>
        <v>Rerate</v>
      </c>
      <c r="L1142" s="28" t="str">
        <f>IFERROR(VLOOKUP(E1142,'2 ataskaita'!$B$1:$E$64,3,FALSE),"-")</f>
        <v>-</v>
      </c>
      <c r="M1142" s="28" t="str">
        <f>IFERROR(VLOOKUP(E1142,'2 ataskaita'!$B$1:$E$64,4,FALSE),"-")</f>
        <v>-</v>
      </c>
    </row>
    <row r="1143" spans="1:13" x14ac:dyDescent="0.3">
      <c r="A1143" s="55">
        <v>44032.536111111112</v>
      </c>
      <c r="B1143">
        <v>33805418</v>
      </c>
      <c r="C1143" s="32" t="s">
        <v>243</v>
      </c>
      <c r="D1143" s="32" t="s">
        <v>241</v>
      </c>
      <c r="E1143" s="44" t="s">
        <v>75</v>
      </c>
      <c r="F1143" s="45">
        <v>3.6</v>
      </c>
      <c r="G1143" s="45">
        <v>7.5</v>
      </c>
      <c r="H1143" s="43">
        <f>VLOOKUP(D1143,'Įkainiai '!$A$3:$B$10,2,FALSE)-G1143</f>
        <v>25.770000000000003</v>
      </c>
      <c r="I1143" s="43">
        <f>VLOOKUP(C1143,'Įkainiai '!$E$3:$F$10,2,FALSE)-F1143</f>
        <v>12.07</v>
      </c>
      <c r="J1143" s="28">
        <f t="shared" si="34"/>
        <v>-13.700000000000003</v>
      </c>
      <c r="K1143" s="32" t="str">
        <f t="shared" si="35"/>
        <v>Rerate</v>
      </c>
      <c r="L1143" s="32" t="str">
        <f>IFERROR(VLOOKUP(E1143,'2 ataskaita'!$B$1:$E$64,3,FALSE),"-")</f>
        <v>-</v>
      </c>
      <c r="M1143" s="32" t="str">
        <f>IFERROR(VLOOKUP(E1143,'2 ataskaita'!$B$1:$E$64,4,FALSE),"-")</f>
        <v>-</v>
      </c>
    </row>
    <row r="1144" spans="1:13" x14ac:dyDescent="0.3">
      <c r="A1144" s="54">
        <v>44042</v>
      </c>
      <c r="B1144">
        <v>24698856</v>
      </c>
      <c r="C1144" s="28" t="s">
        <v>243</v>
      </c>
      <c r="D1144" s="28" t="s">
        <v>243</v>
      </c>
      <c r="E1144" s="42" t="s">
        <v>3</v>
      </c>
      <c r="F1144" s="43">
        <v>7.6</v>
      </c>
      <c r="G1144" s="43">
        <v>0</v>
      </c>
      <c r="H1144" s="43">
        <f>VLOOKUP(D1144,'Įkainiai '!$A$3:$B$10,2,FALSE)-G1144</f>
        <v>18.27</v>
      </c>
      <c r="I1144" s="43">
        <f>VLOOKUP(C1144,'Įkainiai '!$E$3:$F$10,2,FALSE)-F1144</f>
        <v>8.07</v>
      </c>
      <c r="J1144" s="28">
        <f t="shared" si="34"/>
        <v>-10.199999999999999</v>
      </c>
      <c r="K1144" s="28" t="str">
        <f t="shared" si="35"/>
        <v>Rerate</v>
      </c>
      <c r="L1144" s="28" t="str">
        <f>IFERROR(VLOOKUP(E1144,'2 ataskaita'!$B$1:$E$64,3,FALSE),"-")</f>
        <v>-</v>
      </c>
      <c r="M1144" s="28" t="str">
        <f>IFERROR(VLOOKUP(E1144,'2 ataskaita'!$B$1:$E$64,4,FALSE),"-")</f>
        <v>-</v>
      </c>
    </row>
    <row r="1145" spans="1:13" x14ac:dyDescent="0.3">
      <c r="A1145" s="55">
        <v>44042</v>
      </c>
      <c r="B1145">
        <v>4685608</v>
      </c>
      <c r="C1145" s="32" t="s">
        <v>243</v>
      </c>
      <c r="D1145" s="32" t="s">
        <v>243</v>
      </c>
      <c r="E1145" s="44" t="s">
        <v>73</v>
      </c>
      <c r="F1145" s="49">
        <v>7.6</v>
      </c>
      <c r="G1145" s="45">
        <v>7.6</v>
      </c>
      <c r="H1145" s="43">
        <f>VLOOKUP(D1145,'Įkainiai '!$A$3:$B$10,2,FALSE)-G1145</f>
        <v>10.67</v>
      </c>
      <c r="I1145" s="43">
        <f>VLOOKUP(C1145,'Įkainiai '!$E$3:$F$10,2,FALSE)-F1145</f>
        <v>8.07</v>
      </c>
      <c r="J1145" s="28">
        <f t="shared" si="34"/>
        <v>-2.5999999999999996</v>
      </c>
      <c r="K1145" s="32" t="str">
        <f t="shared" si="35"/>
        <v>Rerate</v>
      </c>
      <c r="L1145" s="32" t="str">
        <f>IFERROR(VLOOKUP(E1145,'2 ataskaita'!$B$1:$E$64,3,FALSE),"-")</f>
        <v>-</v>
      </c>
      <c r="M1145" s="32" t="str">
        <f>IFERROR(VLOOKUP(E1145,'2 ataskaita'!$B$1:$E$64,4,FALSE),"-")</f>
        <v>-</v>
      </c>
    </row>
    <row r="1146" spans="1:13" x14ac:dyDescent="0.3">
      <c r="A1146" s="54">
        <v>44042</v>
      </c>
      <c r="B1146">
        <v>4394450</v>
      </c>
      <c r="C1146" s="28" t="s">
        <v>242</v>
      </c>
      <c r="D1146" s="28" t="s">
        <v>242</v>
      </c>
      <c r="E1146" s="42" t="s">
        <v>21</v>
      </c>
      <c r="F1146" s="43">
        <v>9.5</v>
      </c>
      <c r="G1146" s="43">
        <v>3.5</v>
      </c>
      <c r="H1146" s="43">
        <f>VLOOKUP(D1146,'Įkainiai '!$A$3:$B$10,2,FALSE)-G1146</f>
        <v>17.77</v>
      </c>
      <c r="I1146" s="43">
        <f>VLOOKUP(C1146,'Įkainiai '!$E$3:$F$10,2,FALSE)-F1146</f>
        <v>10.170000000000002</v>
      </c>
      <c r="J1146" s="28">
        <f t="shared" si="34"/>
        <v>-7.5999999999999979</v>
      </c>
      <c r="K1146" s="28" t="str">
        <f t="shared" si="35"/>
        <v>Rerate</v>
      </c>
      <c r="L1146" s="28" t="str">
        <f>IFERROR(VLOOKUP(E1146,'2 ataskaita'!$B$1:$E$64,3,FALSE),"-")</f>
        <v>-</v>
      </c>
      <c r="M1146" s="28" t="str">
        <f>IFERROR(VLOOKUP(E1146,'2 ataskaita'!$B$1:$E$64,4,FALSE),"-")</f>
        <v>-</v>
      </c>
    </row>
    <row r="1147" spans="1:13" x14ac:dyDescent="0.3">
      <c r="A1147" s="55">
        <v>44042</v>
      </c>
      <c r="B1147">
        <v>10585095</v>
      </c>
      <c r="C1147" s="32" t="s">
        <v>243</v>
      </c>
      <c r="D1147" s="32" t="s">
        <v>243</v>
      </c>
      <c r="E1147" s="44" t="s">
        <v>87</v>
      </c>
      <c r="F1147" s="45">
        <v>7.6</v>
      </c>
      <c r="G1147" s="45">
        <v>0</v>
      </c>
      <c r="H1147" s="43">
        <f>VLOOKUP(D1147,'Įkainiai '!$A$3:$B$10,2,FALSE)-G1147</f>
        <v>18.27</v>
      </c>
      <c r="I1147" s="43">
        <f>VLOOKUP(C1147,'Įkainiai '!$E$3:$F$10,2,FALSE)-F1147</f>
        <v>8.07</v>
      </c>
      <c r="J1147" s="28">
        <f t="shared" si="34"/>
        <v>-10.199999999999999</v>
      </c>
      <c r="K1147" s="32" t="str">
        <f t="shared" si="35"/>
        <v>Rerate</v>
      </c>
      <c r="L1147" s="32" t="str">
        <f>IFERROR(VLOOKUP(E1147,'2 ataskaita'!$B$1:$E$64,3,FALSE),"-")</f>
        <v>-</v>
      </c>
      <c r="M1147" s="32" t="str">
        <f>IFERROR(VLOOKUP(E1147,'2 ataskaita'!$B$1:$E$64,4,FALSE),"-")</f>
        <v>-</v>
      </c>
    </row>
    <row r="1148" spans="1:13" x14ac:dyDescent="0.3">
      <c r="A1148" s="54">
        <v>44041.498611111114</v>
      </c>
      <c r="B1148">
        <v>4784964</v>
      </c>
      <c r="C1148" s="28" t="s">
        <v>245</v>
      </c>
      <c r="D1148" s="28" t="s">
        <v>243</v>
      </c>
      <c r="E1148" s="42" t="s">
        <v>14</v>
      </c>
      <c r="F1148" s="43">
        <v>8.5</v>
      </c>
      <c r="G1148" s="43">
        <v>7.6</v>
      </c>
      <c r="H1148" s="43">
        <f>VLOOKUP(D1148,'Įkainiai '!$A$3:$B$10,2,FALSE)-G1148</f>
        <v>10.67</v>
      </c>
      <c r="I1148" s="43">
        <f>VLOOKUP(C1148,'Įkainiai '!$E$3:$F$10,2,FALSE)-F1148</f>
        <v>3.17</v>
      </c>
      <c r="J1148" s="28">
        <f t="shared" si="34"/>
        <v>-7.5</v>
      </c>
      <c r="K1148" s="28" t="str">
        <f t="shared" si="35"/>
        <v>Rerate</v>
      </c>
      <c r="L1148" s="28" t="str">
        <f>IFERROR(VLOOKUP(E1148,'2 ataskaita'!$B$1:$E$64,3,FALSE),"-")</f>
        <v>CUSTOMER CARE</v>
      </c>
      <c r="M1148" s="28">
        <f>IFERROR(VLOOKUP(E1148,'2 ataskaita'!$B$1:$E$64,4,FALSE),"-")</f>
        <v>0</v>
      </c>
    </row>
    <row r="1149" spans="1:13" x14ac:dyDescent="0.3">
      <c r="A1149" s="55">
        <v>44042</v>
      </c>
      <c r="B1149">
        <v>4493018</v>
      </c>
      <c r="C1149" s="32" t="s">
        <v>243</v>
      </c>
      <c r="D1149" s="32" t="s">
        <v>243</v>
      </c>
      <c r="E1149" s="44" t="s">
        <v>77</v>
      </c>
      <c r="F1149" s="45">
        <v>7.6</v>
      </c>
      <c r="G1149" s="45">
        <v>0</v>
      </c>
      <c r="H1149" s="43">
        <f>VLOOKUP(D1149,'Įkainiai '!$A$3:$B$10,2,FALSE)-G1149</f>
        <v>18.27</v>
      </c>
      <c r="I1149" s="43">
        <f>VLOOKUP(C1149,'Įkainiai '!$E$3:$F$10,2,FALSE)-F1149</f>
        <v>8.07</v>
      </c>
      <c r="J1149" s="28">
        <f t="shared" si="34"/>
        <v>-10.199999999999999</v>
      </c>
      <c r="K1149" s="32" t="str">
        <f t="shared" si="35"/>
        <v>Rerate</v>
      </c>
      <c r="L1149" s="32" t="str">
        <f>IFERROR(VLOOKUP(E1149,'2 ataskaita'!$B$1:$E$64,3,FALSE),"-")</f>
        <v>-</v>
      </c>
      <c r="M1149" s="32" t="str">
        <f>IFERROR(VLOOKUP(E1149,'2 ataskaita'!$B$1:$E$64,4,FALSE),"-")</f>
        <v>-</v>
      </c>
    </row>
    <row r="1150" spans="1:13" x14ac:dyDescent="0.3">
      <c r="A1150" s="54">
        <v>44030.790277777778</v>
      </c>
      <c r="B1150">
        <v>4735748</v>
      </c>
      <c r="C1150" s="28" t="s">
        <v>245</v>
      </c>
      <c r="D1150" s="28" t="s">
        <v>245</v>
      </c>
      <c r="E1150" s="42" t="s">
        <v>64</v>
      </c>
      <c r="F1150" s="43">
        <v>7.6</v>
      </c>
      <c r="G1150" s="43">
        <v>5.51</v>
      </c>
      <c r="H1150" s="43">
        <f>VLOOKUP(D1150,'Įkainiai '!$A$3:$B$10,2,FALSE)-G1150</f>
        <v>8.76</v>
      </c>
      <c r="I1150" s="43">
        <f>VLOOKUP(C1150,'Įkainiai '!$E$3:$F$10,2,FALSE)-F1150</f>
        <v>4.07</v>
      </c>
      <c r="J1150" s="28">
        <f t="shared" si="34"/>
        <v>-4.6899999999999995</v>
      </c>
      <c r="K1150" s="28" t="str">
        <f t="shared" si="35"/>
        <v>Rerate</v>
      </c>
      <c r="L1150" s="28" t="str">
        <f>IFERROR(VLOOKUP(E1150,'2 ataskaita'!$B$1:$E$64,3,FALSE),"-")</f>
        <v>-</v>
      </c>
      <c r="M1150" s="28" t="str">
        <f>IFERROR(VLOOKUP(E1150,'2 ataskaita'!$B$1:$E$64,4,FALSE),"-")</f>
        <v>-</v>
      </c>
    </row>
    <row r="1151" spans="1:13" x14ac:dyDescent="0.3">
      <c r="A1151" s="55">
        <v>44042</v>
      </c>
      <c r="B1151">
        <v>14999034</v>
      </c>
      <c r="C1151" s="32" t="s">
        <v>241</v>
      </c>
      <c r="D1151" s="32" t="s">
        <v>241</v>
      </c>
      <c r="E1151" s="44" t="s">
        <v>6</v>
      </c>
      <c r="F1151" s="45">
        <v>11</v>
      </c>
      <c r="G1151" s="45" t="s">
        <v>7</v>
      </c>
      <c r="H1151" s="43">
        <f>VLOOKUP(D1151,'Įkainiai '!$A$3:$B$10,2,FALSE)-G1151</f>
        <v>20.270000000000003</v>
      </c>
      <c r="I1151" s="43">
        <f>VLOOKUP(C1151,'Įkainiai '!$E$3:$F$10,2,FALSE)-F1151</f>
        <v>20.67</v>
      </c>
      <c r="J1151" s="28">
        <f t="shared" si="34"/>
        <v>0.39999999999999858</v>
      </c>
      <c r="K1151" s="32" t="str">
        <f t="shared" si="35"/>
        <v>Upsell</v>
      </c>
      <c r="L1151" s="32" t="str">
        <f>IFERROR(VLOOKUP(E1151,'2 ataskaita'!$B$1:$E$64,3,FALSE),"-")</f>
        <v>TELEMARKETING</v>
      </c>
      <c r="M1151" s="32">
        <f>IFERROR(VLOOKUP(E1151,'2 ataskaita'!$B$1:$E$64,4,FALSE),"-")</f>
        <v>0</v>
      </c>
    </row>
    <row r="1152" spans="1:13" x14ac:dyDescent="0.3">
      <c r="A1152" s="54">
        <v>44024.84375</v>
      </c>
      <c r="B1152">
        <v>8022812</v>
      </c>
      <c r="C1152" s="28" t="s">
        <v>245</v>
      </c>
      <c r="D1152" s="28" t="s">
        <v>245</v>
      </c>
      <c r="E1152" s="42" t="s">
        <v>64</v>
      </c>
      <c r="F1152" s="43">
        <v>7.6</v>
      </c>
      <c r="G1152" s="43">
        <v>5.51</v>
      </c>
      <c r="H1152" s="43">
        <f>VLOOKUP(D1152,'Įkainiai '!$A$3:$B$10,2,FALSE)-G1152</f>
        <v>8.76</v>
      </c>
      <c r="I1152" s="43">
        <f>VLOOKUP(C1152,'Įkainiai '!$E$3:$F$10,2,FALSE)-F1152</f>
        <v>4.07</v>
      </c>
      <c r="J1152" s="28">
        <f t="shared" si="34"/>
        <v>-4.6899999999999995</v>
      </c>
      <c r="K1152" s="28" t="str">
        <f t="shared" si="35"/>
        <v>Rerate</v>
      </c>
      <c r="L1152" s="28" t="str">
        <f>IFERROR(VLOOKUP(E1152,'2 ataskaita'!$B$1:$E$64,3,FALSE),"-")</f>
        <v>-</v>
      </c>
      <c r="M1152" s="28" t="str">
        <f>IFERROR(VLOOKUP(E1152,'2 ataskaita'!$B$1:$E$64,4,FALSE),"-")</f>
        <v>-</v>
      </c>
    </row>
    <row r="1153" spans="1:13" x14ac:dyDescent="0.3">
      <c r="A1153" s="55">
        <v>44042</v>
      </c>
      <c r="B1153">
        <v>4529446</v>
      </c>
      <c r="C1153" s="32" t="s">
        <v>243</v>
      </c>
      <c r="D1153" s="32" t="s">
        <v>243</v>
      </c>
      <c r="E1153" s="44" t="s">
        <v>35</v>
      </c>
      <c r="F1153" s="45">
        <v>7.6</v>
      </c>
      <c r="G1153" s="45">
        <v>0</v>
      </c>
      <c r="H1153" s="43">
        <f>VLOOKUP(D1153,'Įkainiai '!$A$3:$B$10,2,FALSE)-G1153</f>
        <v>18.27</v>
      </c>
      <c r="I1153" s="43">
        <f>VLOOKUP(C1153,'Įkainiai '!$E$3:$F$10,2,FALSE)-F1153</f>
        <v>8.07</v>
      </c>
      <c r="J1153" s="28">
        <f t="shared" si="34"/>
        <v>-10.199999999999999</v>
      </c>
      <c r="K1153" s="32" t="str">
        <f t="shared" si="35"/>
        <v>Rerate</v>
      </c>
      <c r="L1153" s="32" t="str">
        <f>IFERROR(VLOOKUP(E1153,'2 ataskaita'!$B$1:$E$64,3,FALSE),"-")</f>
        <v>CUSTOMER CARE</v>
      </c>
      <c r="M1153" s="32">
        <f>IFERROR(VLOOKUP(E1153,'2 ataskaita'!$B$1:$E$64,4,FALSE),"-")</f>
        <v>0</v>
      </c>
    </row>
    <row r="1154" spans="1:13" x14ac:dyDescent="0.3">
      <c r="A1154" s="54">
        <v>44042</v>
      </c>
      <c r="B1154">
        <v>18631291</v>
      </c>
      <c r="C1154" s="28" t="s">
        <v>243</v>
      </c>
      <c r="D1154" s="28" t="s">
        <v>243</v>
      </c>
      <c r="E1154" s="42" t="s">
        <v>68</v>
      </c>
      <c r="F1154" s="43">
        <v>7.6</v>
      </c>
      <c r="G1154" s="43">
        <v>0</v>
      </c>
      <c r="H1154" s="43">
        <f>VLOOKUP(D1154,'Įkainiai '!$A$3:$B$10,2,FALSE)-G1154</f>
        <v>18.27</v>
      </c>
      <c r="I1154" s="43">
        <f>VLOOKUP(C1154,'Įkainiai '!$E$3:$F$10,2,FALSE)-F1154</f>
        <v>8.07</v>
      </c>
      <c r="J1154" s="28">
        <f t="shared" si="34"/>
        <v>-10.199999999999999</v>
      </c>
      <c r="K1154" s="28" t="str">
        <f t="shared" si="35"/>
        <v>Rerate</v>
      </c>
      <c r="L1154" s="28" t="str">
        <f>IFERROR(VLOOKUP(E1154,'2 ataskaita'!$B$1:$E$64,3,FALSE),"-")</f>
        <v>-</v>
      </c>
      <c r="M1154" s="28" t="str">
        <f>IFERROR(VLOOKUP(E1154,'2 ataskaita'!$B$1:$E$64,4,FALSE),"-")</f>
        <v>-</v>
      </c>
    </row>
    <row r="1155" spans="1:13" x14ac:dyDescent="0.3">
      <c r="A1155" s="55">
        <v>44023.643055555556</v>
      </c>
      <c r="B1155">
        <v>45852280</v>
      </c>
      <c r="C1155" s="32" t="s">
        <v>240</v>
      </c>
      <c r="D1155" s="32" t="s">
        <v>243</v>
      </c>
      <c r="E1155" s="44" t="s">
        <v>23</v>
      </c>
      <c r="F1155" s="45">
        <v>12</v>
      </c>
      <c r="G1155" s="45">
        <v>3.6</v>
      </c>
      <c r="H1155" s="43">
        <f>VLOOKUP(D1155,'Įkainiai '!$A$3:$B$10,2,FALSE)-G1155</f>
        <v>14.67</v>
      </c>
      <c r="I1155" s="43">
        <f>VLOOKUP(C1155,'Įkainiai '!$E$3:$F$10,2,FALSE)-F1155</f>
        <v>11.670000000000002</v>
      </c>
      <c r="J1155" s="28">
        <f t="shared" ref="J1155:J1218" si="36">I1155-H1155</f>
        <v>-2.9999999999999982</v>
      </c>
      <c r="K1155" s="32" t="str">
        <f t="shared" ref="K1155:K1218" si="37">IF(J1155&gt;0,"Upsell",IF(J1155&lt;0,"Rerate","Kaina nepakito"))</f>
        <v>Rerate</v>
      </c>
      <c r="L1155" s="32" t="str">
        <f>IFERROR(VLOOKUP(E1155,'2 ataskaita'!$B$1:$E$64,3,FALSE),"-")</f>
        <v>CUSTOMER CARE</v>
      </c>
      <c r="M1155" s="32">
        <f>IFERROR(VLOOKUP(E1155,'2 ataskaita'!$B$1:$E$64,4,FALSE),"-")</f>
        <v>0</v>
      </c>
    </row>
    <row r="1156" spans="1:13" x14ac:dyDescent="0.3">
      <c r="A1156" s="54">
        <v>44042</v>
      </c>
      <c r="B1156">
        <v>26469531</v>
      </c>
      <c r="C1156" s="28" t="s">
        <v>245</v>
      </c>
      <c r="D1156" s="28" t="s">
        <v>245</v>
      </c>
      <c r="E1156" s="42" t="s">
        <v>14</v>
      </c>
      <c r="F1156" s="43">
        <v>8.5</v>
      </c>
      <c r="G1156" s="43">
        <v>0</v>
      </c>
      <c r="H1156" s="43">
        <f>VLOOKUP(D1156,'Įkainiai '!$A$3:$B$10,2,FALSE)-G1156</f>
        <v>14.27</v>
      </c>
      <c r="I1156" s="43">
        <f>VLOOKUP(C1156,'Įkainiai '!$E$3:$F$10,2,FALSE)-F1156</f>
        <v>3.17</v>
      </c>
      <c r="J1156" s="28">
        <f t="shared" si="36"/>
        <v>-11.1</v>
      </c>
      <c r="K1156" s="28" t="str">
        <f t="shared" si="37"/>
        <v>Rerate</v>
      </c>
      <c r="L1156" s="28" t="str">
        <f>IFERROR(VLOOKUP(E1156,'2 ataskaita'!$B$1:$E$64,3,FALSE),"-")</f>
        <v>CUSTOMER CARE</v>
      </c>
      <c r="M1156" s="28">
        <f>IFERROR(VLOOKUP(E1156,'2 ataskaita'!$B$1:$E$64,4,FALSE),"-")</f>
        <v>0</v>
      </c>
    </row>
    <row r="1157" spans="1:13" x14ac:dyDescent="0.3">
      <c r="A1157" s="55">
        <v>44024.525000000001</v>
      </c>
      <c r="B1157">
        <v>35847472</v>
      </c>
      <c r="C1157" s="32" t="s">
        <v>243</v>
      </c>
      <c r="D1157" s="32" t="s">
        <v>241</v>
      </c>
      <c r="E1157" s="44" t="s">
        <v>23</v>
      </c>
      <c r="F1157" s="45">
        <v>3.6</v>
      </c>
      <c r="G1157" s="45" t="s">
        <v>41</v>
      </c>
      <c r="H1157" s="43">
        <f>VLOOKUP(D1157,'Įkainiai '!$A$3:$B$10,2,FALSE)-G1157</f>
        <v>26.270000000000003</v>
      </c>
      <c r="I1157" s="43">
        <f>VLOOKUP(C1157,'Įkainiai '!$E$3:$F$10,2,FALSE)-F1157</f>
        <v>12.07</v>
      </c>
      <c r="J1157" s="28">
        <f t="shared" si="36"/>
        <v>-14.200000000000003</v>
      </c>
      <c r="K1157" s="32" t="str">
        <f t="shared" si="37"/>
        <v>Rerate</v>
      </c>
      <c r="L1157" s="32" t="str">
        <f>IFERROR(VLOOKUP(E1157,'2 ataskaita'!$B$1:$E$64,3,FALSE),"-")</f>
        <v>CUSTOMER CARE</v>
      </c>
      <c r="M1157" s="32">
        <f>IFERROR(VLOOKUP(E1157,'2 ataskaita'!$B$1:$E$64,4,FALSE),"-")</f>
        <v>0</v>
      </c>
    </row>
    <row r="1158" spans="1:13" x14ac:dyDescent="0.3">
      <c r="A1158" s="54">
        <v>44020</v>
      </c>
      <c r="B1158">
        <v>4481709</v>
      </c>
      <c r="C1158" s="28" t="s">
        <v>242</v>
      </c>
      <c r="D1158" s="28" t="s">
        <v>242</v>
      </c>
      <c r="E1158" s="42" t="s">
        <v>14</v>
      </c>
      <c r="F1158" s="43">
        <v>12.01</v>
      </c>
      <c r="G1158" s="43" t="s">
        <v>57</v>
      </c>
      <c r="H1158" s="43">
        <f>VLOOKUP(D1158,'Įkainiai '!$A$3:$B$10,2,FALSE)-G1158</f>
        <v>11.27</v>
      </c>
      <c r="I1158" s="43">
        <f>VLOOKUP(C1158,'Įkainiai '!$E$3:$F$10,2,FALSE)-F1158</f>
        <v>7.6600000000000019</v>
      </c>
      <c r="J1158" s="28">
        <f t="shared" si="36"/>
        <v>-3.6099999999999977</v>
      </c>
      <c r="K1158" s="28" t="str">
        <f t="shared" si="37"/>
        <v>Rerate</v>
      </c>
      <c r="L1158" s="28" t="str">
        <f>IFERROR(VLOOKUP(E1158,'2 ataskaita'!$B$1:$E$64,3,FALSE),"-")</f>
        <v>CUSTOMER CARE</v>
      </c>
      <c r="M1158" s="28">
        <f>IFERROR(VLOOKUP(E1158,'2 ataskaita'!$B$1:$E$64,4,FALSE),"-")</f>
        <v>0</v>
      </c>
    </row>
    <row r="1159" spans="1:13" x14ac:dyDescent="0.3">
      <c r="A1159" s="55">
        <v>44042</v>
      </c>
      <c r="B1159">
        <v>4389107</v>
      </c>
      <c r="C1159" s="32" t="s">
        <v>242</v>
      </c>
      <c r="D1159" s="32" t="s">
        <v>242</v>
      </c>
      <c r="E1159" s="44" t="s">
        <v>68</v>
      </c>
      <c r="F1159" s="49">
        <v>11</v>
      </c>
      <c r="G1159" s="45" t="s">
        <v>9</v>
      </c>
      <c r="H1159" s="43">
        <f>VLOOKUP(D1159,'Įkainiai '!$A$3:$B$10,2,FALSE)-G1159</f>
        <v>10.27</v>
      </c>
      <c r="I1159" s="43">
        <f>VLOOKUP(C1159,'Įkainiai '!$E$3:$F$10,2,FALSE)-F1159</f>
        <v>8.6700000000000017</v>
      </c>
      <c r="J1159" s="28">
        <f t="shared" si="36"/>
        <v>-1.5999999999999979</v>
      </c>
      <c r="K1159" s="32" t="str">
        <f t="shared" si="37"/>
        <v>Rerate</v>
      </c>
      <c r="L1159" s="32" t="str">
        <f>IFERROR(VLOOKUP(E1159,'2 ataskaita'!$B$1:$E$64,3,FALSE),"-")</f>
        <v>-</v>
      </c>
      <c r="M1159" s="32" t="str">
        <f>IFERROR(VLOOKUP(E1159,'2 ataskaita'!$B$1:$E$64,4,FALSE),"-")</f>
        <v>-</v>
      </c>
    </row>
    <row r="1160" spans="1:13" x14ac:dyDescent="0.3">
      <c r="A1160" s="54">
        <v>44015.632638888892</v>
      </c>
      <c r="B1160">
        <v>12109979</v>
      </c>
      <c r="C1160" s="28" t="s">
        <v>245</v>
      </c>
      <c r="D1160" s="28" t="s">
        <v>241</v>
      </c>
      <c r="E1160" s="42" t="s">
        <v>40</v>
      </c>
      <c r="F1160" s="43">
        <v>3.6</v>
      </c>
      <c r="G1160" s="43">
        <v>8.5</v>
      </c>
      <c r="H1160" s="43">
        <f>VLOOKUP(D1160,'Įkainiai '!$A$3:$B$10,2,FALSE)-G1160</f>
        <v>24.770000000000003</v>
      </c>
      <c r="I1160" s="43">
        <f>VLOOKUP(C1160,'Įkainiai '!$E$3:$F$10,2,FALSE)-F1160</f>
        <v>8.07</v>
      </c>
      <c r="J1160" s="28">
        <f t="shared" si="36"/>
        <v>-16.700000000000003</v>
      </c>
      <c r="K1160" s="28" t="str">
        <f t="shared" si="37"/>
        <v>Rerate</v>
      </c>
      <c r="L1160" s="28" t="str">
        <f>IFERROR(VLOOKUP(E1160,'2 ataskaita'!$B$1:$E$64,3,FALSE),"-")</f>
        <v>-</v>
      </c>
      <c r="M1160" s="28" t="str">
        <f>IFERROR(VLOOKUP(E1160,'2 ataskaita'!$B$1:$E$64,4,FALSE),"-")</f>
        <v>-</v>
      </c>
    </row>
    <row r="1161" spans="1:13" x14ac:dyDescent="0.3">
      <c r="A1161" s="55">
        <v>44032.563194444447</v>
      </c>
      <c r="B1161">
        <v>45670756</v>
      </c>
      <c r="C1161" s="32" t="s">
        <v>241</v>
      </c>
      <c r="D1161" s="32" t="s">
        <v>242</v>
      </c>
      <c r="E1161" s="44" t="s">
        <v>35</v>
      </c>
      <c r="F1161" s="45">
        <v>0</v>
      </c>
      <c r="G1161" s="45">
        <v>0</v>
      </c>
      <c r="H1161" s="43">
        <f>VLOOKUP(D1161,'Įkainiai '!$A$3:$B$10,2,FALSE)-G1161</f>
        <v>21.27</v>
      </c>
      <c r="I1161" s="43">
        <f>VLOOKUP(C1161,'Įkainiai '!$E$3:$F$10,2,FALSE)-F1161</f>
        <v>31.67</v>
      </c>
      <c r="J1161" s="28">
        <f t="shared" si="36"/>
        <v>10.400000000000002</v>
      </c>
      <c r="K1161" s="32" t="str">
        <f t="shared" si="37"/>
        <v>Upsell</v>
      </c>
      <c r="L1161" s="32" t="str">
        <f>IFERROR(VLOOKUP(E1161,'2 ataskaita'!$B$1:$E$64,3,FALSE),"-")</f>
        <v>CUSTOMER CARE</v>
      </c>
      <c r="M1161" s="32">
        <f>IFERROR(VLOOKUP(E1161,'2 ataskaita'!$B$1:$E$64,4,FALSE),"-")</f>
        <v>0</v>
      </c>
    </row>
    <row r="1162" spans="1:13" x14ac:dyDescent="0.3">
      <c r="A1162" s="54">
        <v>44042</v>
      </c>
      <c r="B1162">
        <v>4580899</v>
      </c>
      <c r="C1162" s="28" t="s">
        <v>243</v>
      </c>
      <c r="D1162" s="28" t="s">
        <v>243</v>
      </c>
      <c r="E1162" s="42" t="s">
        <v>75</v>
      </c>
      <c r="F1162" s="43">
        <v>7.6</v>
      </c>
      <c r="G1162" s="43">
        <v>0</v>
      </c>
      <c r="H1162" s="43">
        <f>VLOOKUP(D1162,'Įkainiai '!$A$3:$B$10,2,FALSE)-G1162</f>
        <v>18.27</v>
      </c>
      <c r="I1162" s="43">
        <f>VLOOKUP(C1162,'Įkainiai '!$E$3:$F$10,2,FALSE)-F1162</f>
        <v>8.07</v>
      </c>
      <c r="J1162" s="28">
        <f t="shared" si="36"/>
        <v>-10.199999999999999</v>
      </c>
      <c r="K1162" s="28" t="str">
        <f t="shared" si="37"/>
        <v>Rerate</v>
      </c>
      <c r="L1162" s="28" t="str">
        <f>IFERROR(VLOOKUP(E1162,'2 ataskaita'!$B$1:$E$64,3,FALSE),"-")</f>
        <v>-</v>
      </c>
      <c r="M1162" s="28" t="str">
        <f>IFERROR(VLOOKUP(E1162,'2 ataskaita'!$B$1:$E$64,4,FALSE),"-")</f>
        <v>-</v>
      </c>
    </row>
    <row r="1163" spans="1:13" x14ac:dyDescent="0.3">
      <c r="A1163" s="55">
        <v>44016.582638888889</v>
      </c>
      <c r="B1163">
        <v>22018928</v>
      </c>
      <c r="C1163" s="32" t="s">
        <v>243</v>
      </c>
      <c r="D1163" s="32" t="s">
        <v>240</v>
      </c>
      <c r="E1163" s="44" t="s">
        <v>22</v>
      </c>
      <c r="F1163" s="45">
        <v>7.6</v>
      </c>
      <c r="G1163" s="45">
        <v>11.6</v>
      </c>
      <c r="H1163" s="43">
        <f>VLOOKUP(D1163,'Įkainiai '!$A$3:$B$10,2,FALSE)-G1163</f>
        <v>13.67</v>
      </c>
      <c r="I1163" s="43">
        <f>VLOOKUP(C1163,'Įkainiai '!$E$3:$F$10,2,FALSE)-F1163</f>
        <v>8.07</v>
      </c>
      <c r="J1163" s="28">
        <f t="shared" si="36"/>
        <v>-5.6</v>
      </c>
      <c r="K1163" s="32" t="str">
        <f t="shared" si="37"/>
        <v>Rerate</v>
      </c>
      <c r="L1163" s="32" t="str">
        <f>IFERROR(VLOOKUP(E1163,'2 ataskaita'!$B$1:$E$64,3,FALSE),"-")</f>
        <v>CUSTOMER CARE</v>
      </c>
      <c r="M1163" s="32">
        <f>IFERROR(VLOOKUP(E1163,'2 ataskaita'!$B$1:$E$64,4,FALSE),"-")</f>
        <v>0</v>
      </c>
    </row>
    <row r="1164" spans="1:13" x14ac:dyDescent="0.3">
      <c r="A1164" s="54">
        <v>44020.665972222225</v>
      </c>
      <c r="B1164">
        <v>4560080</v>
      </c>
      <c r="C1164" s="28" t="s">
        <v>242</v>
      </c>
      <c r="D1164" s="28" t="s">
        <v>245</v>
      </c>
      <c r="E1164" s="42" t="s">
        <v>26</v>
      </c>
      <c r="F1164" s="43">
        <v>14.5</v>
      </c>
      <c r="G1164" s="43">
        <v>3.6</v>
      </c>
      <c r="H1164" s="43">
        <f>VLOOKUP(D1164,'Įkainiai '!$A$3:$B$10,2,FALSE)-G1164</f>
        <v>10.67</v>
      </c>
      <c r="I1164" s="43">
        <f>VLOOKUP(C1164,'Įkainiai '!$E$3:$F$10,2,FALSE)-F1164</f>
        <v>5.1700000000000017</v>
      </c>
      <c r="J1164" s="28">
        <f t="shared" si="36"/>
        <v>-5.4999999999999982</v>
      </c>
      <c r="K1164" s="28" t="str">
        <f t="shared" si="37"/>
        <v>Rerate</v>
      </c>
      <c r="L1164" s="28" t="str">
        <f>IFERROR(VLOOKUP(E1164,'2 ataskaita'!$B$1:$E$64,3,FALSE),"-")</f>
        <v>-</v>
      </c>
      <c r="M1164" s="28" t="str">
        <f>IFERROR(VLOOKUP(E1164,'2 ataskaita'!$B$1:$E$64,4,FALSE),"-")</f>
        <v>-</v>
      </c>
    </row>
    <row r="1165" spans="1:13" x14ac:dyDescent="0.3">
      <c r="A1165" s="55">
        <v>44042</v>
      </c>
      <c r="B1165">
        <v>12511773</v>
      </c>
      <c r="C1165" s="32" t="s">
        <v>241</v>
      </c>
      <c r="D1165" s="32" t="s">
        <v>241</v>
      </c>
      <c r="E1165" s="44" t="s">
        <v>66</v>
      </c>
      <c r="F1165" s="45">
        <v>3.6</v>
      </c>
      <c r="G1165" s="45">
        <v>7.5</v>
      </c>
      <c r="H1165" s="43">
        <f>VLOOKUP(D1165,'Įkainiai '!$A$3:$B$10,2,FALSE)-G1165</f>
        <v>25.770000000000003</v>
      </c>
      <c r="I1165" s="43">
        <f>VLOOKUP(C1165,'Įkainiai '!$E$3:$F$10,2,FALSE)-F1165</f>
        <v>28.07</v>
      </c>
      <c r="J1165" s="28">
        <f t="shared" si="36"/>
        <v>2.2999999999999972</v>
      </c>
      <c r="K1165" s="32" t="str">
        <f t="shared" si="37"/>
        <v>Upsell</v>
      </c>
      <c r="L1165" s="32" t="str">
        <f>IFERROR(VLOOKUP(E1165,'2 ataskaita'!$B$1:$E$64,3,FALSE),"-")</f>
        <v>-</v>
      </c>
      <c r="M1165" s="32" t="str">
        <f>IFERROR(VLOOKUP(E1165,'2 ataskaita'!$B$1:$E$64,4,FALSE),"-")</f>
        <v>-</v>
      </c>
    </row>
    <row r="1166" spans="1:13" x14ac:dyDescent="0.3">
      <c r="A1166" s="54">
        <v>44042</v>
      </c>
      <c r="B1166">
        <v>4630908</v>
      </c>
      <c r="C1166" s="28" t="s">
        <v>243</v>
      </c>
      <c r="D1166" s="28" t="s">
        <v>243</v>
      </c>
      <c r="E1166" s="42" t="s">
        <v>86</v>
      </c>
      <c r="F1166" s="50">
        <v>0</v>
      </c>
      <c r="G1166" s="43">
        <v>0</v>
      </c>
      <c r="H1166" s="43">
        <f>VLOOKUP(D1166,'Įkainiai '!$A$3:$B$10,2,FALSE)-G1166</f>
        <v>18.27</v>
      </c>
      <c r="I1166" s="43">
        <f>VLOOKUP(C1166,'Įkainiai '!$E$3:$F$10,2,FALSE)-F1166</f>
        <v>15.67</v>
      </c>
      <c r="J1166" s="28">
        <f t="shared" si="36"/>
        <v>-2.5999999999999996</v>
      </c>
      <c r="K1166" s="28" t="str">
        <f t="shared" si="37"/>
        <v>Rerate</v>
      </c>
      <c r="L1166" s="28" t="str">
        <f>IFERROR(VLOOKUP(E1166,'2 ataskaita'!$B$1:$E$64,3,FALSE),"-")</f>
        <v>-</v>
      </c>
      <c r="M1166" s="28" t="str">
        <f>IFERROR(VLOOKUP(E1166,'2 ataskaita'!$B$1:$E$64,4,FALSE),"-")</f>
        <v>-</v>
      </c>
    </row>
    <row r="1167" spans="1:13" x14ac:dyDescent="0.3">
      <c r="A1167" s="55">
        <v>44042</v>
      </c>
      <c r="B1167">
        <v>11627711</v>
      </c>
      <c r="C1167" s="32" t="s">
        <v>243</v>
      </c>
      <c r="D1167" s="32" t="s">
        <v>243</v>
      </c>
      <c r="E1167" s="44" t="s">
        <v>39</v>
      </c>
      <c r="F1167" s="45">
        <v>7.6</v>
      </c>
      <c r="G1167" s="45">
        <v>0</v>
      </c>
      <c r="H1167" s="43">
        <f>VLOOKUP(D1167,'Įkainiai '!$A$3:$B$10,2,FALSE)-G1167</f>
        <v>18.27</v>
      </c>
      <c r="I1167" s="43">
        <f>VLOOKUP(C1167,'Įkainiai '!$E$3:$F$10,2,FALSE)-F1167</f>
        <v>8.07</v>
      </c>
      <c r="J1167" s="28">
        <f t="shared" si="36"/>
        <v>-10.199999999999999</v>
      </c>
      <c r="K1167" s="32" t="str">
        <f t="shared" si="37"/>
        <v>Rerate</v>
      </c>
      <c r="L1167" s="32" t="str">
        <f>IFERROR(VLOOKUP(E1167,'2 ataskaita'!$B$1:$E$64,3,FALSE),"-")</f>
        <v>-</v>
      </c>
      <c r="M1167" s="32" t="str">
        <f>IFERROR(VLOOKUP(E1167,'2 ataskaita'!$B$1:$E$64,4,FALSE),"-")</f>
        <v>-</v>
      </c>
    </row>
    <row r="1168" spans="1:13" x14ac:dyDescent="0.3">
      <c r="A1168" s="54">
        <v>44034.55972222222</v>
      </c>
      <c r="B1168">
        <v>16506390</v>
      </c>
      <c r="C1168" s="28" t="s">
        <v>244</v>
      </c>
      <c r="D1168" s="28" t="s">
        <v>240</v>
      </c>
      <c r="E1168" s="42" t="s">
        <v>22</v>
      </c>
      <c r="F1168" s="43">
        <v>13.5</v>
      </c>
      <c r="G1168" s="43" t="s">
        <v>57</v>
      </c>
      <c r="H1168" s="43">
        <f>VLOOKUP(D1168,'Įkainiai '!$A$3:$B$10,2,FALSE)-G1168</f>
        <v>15.27</v>
      </c>
      <c r="I1168" s="43">
        <f>VLOOKUP(C1168,'Įkainiai '!$E$3:$F$10,2,FALSE)-F1168</f>
        <v>14.170000000000002</v>
      </c>
      <c r="J1168" s="28">
        <f t="shared" si="36"/>
        <v>-1.0999999999999979</v>
      </c>
      <c r="K1168" s="28" t="str">
        <f t="shared" si="37"/>
        <v>Rerate</v>
      </c>
      <c r="L1168" s="28" t="str">
        <f>IFERROR(VLOOKUP(E1168,'2 ataskaita'!$B$1:$E$64,3,FALSE),"-")</f>
        <v>CUSTOMER CARE</v>
      </c>
      <c r="M1168" s="28">
        <f>IFERROR(VLOOKUP(E1168,'2 ataskaita'!$B$1:$E$64,4,FALSE),"-")</f>
        <v>0</v>
      </c>
    </row>
    <row r="1169" spans="1:13" x14ac:dyDescent="0.3">
      <c r="A1169" s="55">
        <v>44015</v>
      </c>
      <c r="B1169">
        <v>23902578</v>
      </c>
      <c r="C1169" s="32" t="s">
        <v>241</v>
      </c>
      <c r="D1169" s="32" t="s">
        <v>241</v>
      </c>
      <c r="E1169" s="44" t="s">
        <v>43</v>
      </c>
      <c r="F1169" s="45">
        <v>16.510000000000002</v>
      </c>
      <c r="G1169" s="45" t="s">
        <v>41</v>
      </c>
      <c r="H1169" s="43">
        <f>VLOOKUP(D1169,'Įkainiai '!$A$3:$B$10,2,FALSE)-G1169</f>
        <v>26.270000000000003</v>
      </c>
      <c r="I1169" s="43">
        <f>VLOOKUP(C1169,'Įkainiai '!$E$3:$F$10,2,FALSE)-F1169</f>
        <v>15.16</v>
      </c>
      <c r="J1169" s="28">
        <f t="shared" si="36"/>
        <v>-11.110000000000003</v>
      </c>
      <c r="K1169" s="32" t="str">
        <f t="shared" si="37"/>
        <v>Rerate</v>
      </c>
      <c r="L1169" s="32" t="str">
        <f>IFERROR(VLOOKUP(E1169,'2 ataskaita'!$B$1:$E$64,3,FALSE),"-")</f>
        <v>CUSTOMER CARE</v>
      </c>
      <c r="M1169" s="32">
        <f>IFERROR(VLOOKUP(E1169,'2 ataskaita'!$B$1:$E$64,4,FALSE),"-")</f>
        <v>0</v>
      </c>
    </row>
    <row r="1170" spans="1:13" x14ac:dyDescent="0.3">
      <c r="A1170" s="54">
        <v>44042</v>
      </c>
      <c r="B1170">
        <v>19426558</v>
      </c>
      <c r="C1170" s="28" t="s">
        <v>243</v>
      </c>
      <c r="D1170" s="28" t="s">
        <v>243</v>
      </c>
      <c r="E1170" s="42" t="s">
        <v>63</v>
      </c>
      <c r="F1170" s="43">
        <v>8.51</v>
      </c>
      <c r="G1170" s="43" t="s">
        <v>9</v>
      </c>
      <c r="H1170" s="43">
        <f>VLOOKUP(D1170,'Įkainiai '!$A$3:$B$10,2,FALSE)-G1170</f>
        <v>7.27</v>
      </c>
      <c r="I1170" s="43">
        <f>VLOOKUP(C1170,'Įkainiai '!$E$3:$F$10,2,FALSE)-F1170</f>
        <v>7.16</v>
      </c>
      <c r="J1170" s="28">
        <f t="shared" si="36"/>
        <v>-0.10999999999999943</v>
      </c>
      <c r="K1170" s="28" t="str">
        <f t="shared" si="37"/>
        <v>Rerate</v>
      </c>
      <c r="L1170" s="28" t="str">
        <f>IFERROR(VLOOKUP(E1170,'2 ataskaita'!$B$1:$E$64,3,FALSE),"-")</f>
        <v>-</v>
      </c>
      <c r="M1170" s="28" t="str">
        <f>IFERROR(VLOOKUP(E1170,'2 ataskaita'!$B$1:$E$64,4,FALSE),"-")</f>
        <v>-</v>
      </c>
    </row>
    <row r="1171" spans="1:13" x14ac:dyDescent="0.3">
      <c r="A1171" s="55">
        <v>44028.655555555553</v>
      </c>
      <c r="B1171">
        <v>4641160</v>
      </c>
      <c r="C1171" s="32" t="s">
        <v>240</v>
      </c>
      <c r="D1171" s="32" t="s">
        <v>242</v>
      </c>
      <c r="E1171" s="44" t="s">
        <v>39</v>
      </c>
      <c r="F1171" s="45">
        <v>10</v>
      </c>
      <c r="G1171" s="45">
        <v>9.5</v>
      </c>
      <c r="H1171" s="43">
        <f>VLOOKUP(D1171,'Įkainiai '!$A$3:$B$10,2,FALSE)-G1171</f>
        <v>11.77</v>
      </c>
      <c r="I1171" s="43">
        <f>VLOOKUP(C1171,'Įkainiai '!$E$3:$F$10,2,FALSE)-F1171</f>
        <v>13.670000000000002</v>
      </c>
      <c r="J1171" s="28">
        <f t="shared" si="36"/>
        <v>1.9000000000000021</v>
      </c>
      <c r="K1171" s="32" t="str">
        <f t="shared" si="37"/>
        <v>Upsell</v>
      </c>
      <c r="L1171" s="32" t="str">
        <f>IFERROR(VLOOKUP(E1171,'2 ataskaita'!$B$1:$E$64,3,FALSE),"-")</f>
        <v>-</v>
      </c>
      <c r="M1171" s="32" t="str">
        <f>IFERROR(VLOOKUP(E1171,'2 ataskaita'!$B$1:$E$64,4,FALSE),"-")</f>
        <v>-</v>
      </c>
    </row>
    <row r="1172" spans="1:13" x14ac:dyDescent="0.3">
      <c r="A1172" s="54">
        <v>44042</v>
      </c>
      <c r="B1172">
        <v>4647884</v>
      </c>
      <c r="C1172" s="28" t="s">
        <v>242</v>
      </c>
      <c r="D1172" s="28" t="s">
        <v>242</v>
      </c>
      <c r="E1172" s="42" t="s">
        <v>19</v>
      </c>
      <c r="F1172" s="50">
        <v>11</v>
      </c>
      <c r="G1172" s="43" t="s">
        <v>9</v>
      </c>
      <c r="H1172" s="43">
        <f>VLOOKUP(D1172,'Įkainiai '!$A$3:$B$10,2,FALSE)-G1172</f>
        <v>10.27</v>
      </c>
      <c r="I1172" s="43">
        <f>VLOOKUP(C1172,'Įkainiai '!$E$3:$F$10,2,FALSE)-F1172</f>
        <v>8.6700000000000017</v>
      </c>
      <c r="J1172" s="28">
        <f t="shared" si="36"/>
        <v>-1.5999999999999979</v>
      </c>
      <c r="K1172" s="28" t="str">
        <f t="shared" si="37"/>
        <v>Rerate</v>
      </c>
      <c r="L1172" s="28" t="str">
        <f>IFERROR(VLOOKUP(E1172,'2 ataskaita'!$B$1:$E$64,3,FALSE),"-")</f>
        <v>-</v>
      </c>
      <c r="M1172" s="28" t="str">
        <f>IFERROR(VLOOKUP(E1172,'2 ataskaita'!$B$1:$E$64,4,FALSE),"-")</f>
        <v>-</v>
      </c>
    </row>
    <row r="1173" spans="1:13" x14ac:dyDescent="0.3">
      <c r="A1173" s="55">
        <v>44043</v>
      </c>
      <c r="B1173">
        <v>4894150</v>
      </c>
      <c r="C1173" s="32" t="s">
        <v>241</v>
      </c>
      <c r="D1173" s="32" t="s">
        <v>241</v>
      </c>
      <c r="E1173" s="44" t="s">
        <v>87</v>
      </c>
      <c r="F1173" s="45">
        <v>16.510000000000002</v>
      </c>
      <c r="G1173" s="45" t="s">
        <v>7</v>
      </c>
      <c r="H1173" s="43">
        <f>VLOOKUP(D1173,'Įkainiai '!$A$3:$B$10,2,FALSE)-G1173</f>
        <v>20.270000000000003</v>
      </c>
      <c r="I1173" s="43">
        <f>VLOOKUP(C1173,'Įkainiai '!$E$3:$F$10,2,FALSE)-F1173</f>
        <v>15.16</v>
      </c>
      <c r="J1173" s="28">
        <f t="shared" si="36"/>
        <v>-5.110000000000003</v>
      </c>
      <c r="K1173" s="32" t="str">
        <f t="shared" si="37"/>
        <v>Rerate</v>
      </c>
      <c r="L1173" s="32" t="str">
        <f>IFERROR(VLOOKUP(E1173,'2 ataskaita'!$B$1:$E$64,3,FALSE),"-")</f>
        <v>-</v>
      </c>
      <c r="M1173" s="32" t="str">
        <f>IFERROR(VLOOKUP(E1173,'2 ataskaita'!$B$1:$E$64,4,FALSE),"-")</f>
        <v>-</v>
      </c>
    </row>
    <row r="1174" spans="1:13" x14ac:dyDescent="0.3">
      <c r="A1174" s="54">
        <v>44043</v>
      </c>
      <c r="B1174">
        <v>4894150</v>
      </c>
      <c r="C1174" s="28" t="s">
        <v>241</v>
      </c>
      <c r="D1174" s="28" t="s">
        <v>241</v>
      </c>
      <c r="E1174" s="42" t="s">
        <v>87</v>
      </c>
      <c r="F1174" s="43">
        <v>16.510000000000002</v>
      </c>
      <c r="G1174" s="43" t="s">
        <v>7</v>
      </c>
      <c r="H1174" s="43">
        <f>VLOOKUP(D1174,'Įkainiai '!$A$3:$B$10,2,FALSE)-G1174</f>
        <v>20.270000000000003</v>
      </c>
      <c r="I1174" s="43">
        <f>VLOOKUP(C1174,'Įkainiai '!$E$3:$F$10,2,FALSE)-F1174</f>
        <v>15.16</v>
      </c>
      <c r="J1174" s="28">
        <f t="shared" si="36"/>
        <v>-5.110000000000003</v>
      </c>
      <c r="K1174" s="28" t="str">
        <f t="shared" si="37"/>
        <v>Rerate</v>
      </c>
      <c r="L1174" s="28" t="str">
        <f>IFERROR(VLOOKUP(E1174,'2 ataskaita'!$B$1:$E$64,3,FALSE),"-")</f>
        <v>-</v>
      </c>
      <c r="M1174" s="28" t="str">
        <f>IFERROR(VLOOKUP(E1174,'2 ataskaita'!$B$1:$E$64,4,FALSE),"-")</f>
        <v>-</v>
      </c>
    </row>
    <row r="1175" spans="1:13" x14ac:dyDescent="0.3">
      <c r="A1175" s="55">
        <v>44020.727083333331</v>
      </c>
      <c r="B1175">
        <v>44234178</v>
      </c>
      <c r="C1175" s="32" t="s">
        <v>240</v>
      </c>
      <c r="D1175" s="32" t="s">
        <v>243</v>
      </c>
      <c r="E1175" s="44" t="s">
        <v>72</v>
      </c>
      <c r="F1175" s="45">
        <v>10</v>
      </c>
      <c r="G1175" s="45" t="s">
        <v>28</v>
      </c>
      <c r="H1175" s="43">
        <f>VLOOKUP(D1175,'Įkainiai '!$A$3:$B$10,2,FALSE)-G1175</f>
        <v>10.27</v>
      </c>
      <c r="I1175" s="43">
        <f>VLOOKUP(C1175,'Įkainiai '!$E$3:$F$10,2,FALSE)-F1175</f>
        <v>13.670000000000002</v>
      </c>
      <c r="J1175" s="28">
        <f t="shared" si="36"/>
        <v>3.4000000000000021</v>
      </c>
      <c r="K1175" s="32" t="str">
        <f t="shared" si="37"/>
        <v>Upsell</v>
      </c>
      <c r="L1175" s="32" t="str">
        <f>IFERROR(VLOOKUP(E1175,'2 ataskaita'!$B$1:$E$64,3,FALSE),"-")</f>
        <v>-</v>
      </c>
      <c r="M1175" s="32" t="str">
        <f>IFERROR(VLOOKUP(E1175,'2 ataskaita'!$B$1:$E$64,4,FALSE),"-")</f>
        <v>-</v>
      </c>
    </row>
    <row r="1176" spans="1:13" x14ac:dyDescent="0.3">
      <c r="A1176" s="54">
        <v>44037.431250000001</v>
      </c>
      <c r="B1176">
        <v>45939347</v>
      </c>
      <c r="C1176" s="28" t="s">
        <v>243</v>
      </c>
      <c r="D1176" s="28" t="s">
        <v>245</v>
      </c>
      <c r="E1176" s="42" t="s">
        <v>21</v>
      </c>
      <c r="F1176" s="43">
        <v>7.5</v>
      </c>
      <c r="G1176" s="43">
        <v>3.6</v>
      </c>
      <c r="H1176" s="43">
        <f>VLOOKUP(D1176,'Įkainiai '!$A$3:$B$10,2,FALSE)-G1176</f>
        <v>10.67</v>
      </c>
      <c r="I1176" s="43">
        <f>VLOOKUP(C1176,'Įkainiai '!$E$3:$F$10,2,FALSE)-F1176</f>
        <v>8.17</v>
      </c>
      <c r="J1176" s="28">
        <f t="shared" si="36"/>
        <v>-2.5</v>
      </c>
      <c r="K1176" s="28" t="str">
        <f t="shared" si="37"/>
        <v>Rerate</v>
      </c>
      <c r="L1176" s="28" t="str">
        <f>IFERROR(VLOOKUP(E1176,'2 ataskaita'!$B$1:$E$64,3,FALSE),"-")</f>
        <v>-</v>
      </c>
      <c r="M1176" s="28" t="str">
        <f>IFERROR(VLOOKUP(E1176,'2 ataskaita'!$B$1:$E$64,4,FALSE),"-")</f>
        <v>-</v>
      </c>
    </row>
    <row r="1177" spans="1:13" x14ac:dyDescent="0.3">
      <c r="A1177" s="55">
        <v>44032.411111111112</v>
      </c>
      <c r="B1177">
        <v>45934857</v>
      </c>
      <c r="C1177" s="32" t="s">
        <v>243</v>
      </c>
      <c r="D1177" s="32" t="s">
        <v>245</v>
      </c>
      <c r="E1177" s="44" t="s">
        <v>21</v>
      </c>
      <c r="F1177" s="45">
        <v>7.5</v>
      </c>
      <c r="G1177" s="45">
        <v>5.51</v>
      </c>
      <c r="H1177" s="43">
        <f>VLOOKUP(D1177,'Įkainiai '!$A$3:$B$10,2,FALSE)-G1177</f>
        <v>8.76</v>
      </c>
      <c r="I1177" s="43">
        <f>VLOOKUP(C1177,'Įkainiai '!$E$3:$F$10,2,FALSE)-F1177</f>
        <v>8.17</v>
      </c>
      <c r="J1177" s="28">
        <f t="shared" si="36"/>
        <v>-0.58999999999999986</v>
      </c>
      <c r="K1177" s="32" t="str">
        <f t="shared" si="37"/>
        <v>Rerate</v>
      </c>
      <c r="L1177" s="32" t="str">
        <f>IFERROR(VLOOKUP(E1177,'2 ataskaita'!$B$1:$E$64,3,FALSE),"-")</f>
        <v>-</v>
      </c>
      <c r="M1177" s="32" t="str">
        <f>IFERROR(VLOOKUP(E1177,'2 ataskaita'!$B$1:$E$64,4,FALSE),"-")</f>
        <v>-</v>
      </c>
    </row>
    <row r="1178" spans="1:13" x14ac:dyDescent="0.3">
      <c r="A1178" s="54">
        <v>44015.619444444441</v>
      </c>
      <c r="B1178">
        <v>4602685</v>
      </c>
      <c r="C1178" s="28" t="s">
        <v>246</v>
      </c>
      <c r="D1178" s="28" t="s">
        <v>244</v>
      </c>
      <c r="E1178" s="42" t="s">
        <v>30</v>
      </c>
      <c r="F1178" s="43">
        <v>12.5</v>
      </c>
      <c r="G1178" s="43" t="s">
        <v>7</v>
      </c>
      <c r="H1178" s="43">
        <f>VLOOKUP(D1178,'Įkainiai '!$A$3:$B$10,2,FALSE)-G1178</f>
        <v>18.27</v>
      </c>
      <c r="I1178" s="43">
        <f>VLOOKUP(C1178,'Įkainiai '!$E$3:$F$10,2,FALSE)-F1178</f>
        <v>17.170000000000002</v>
      </c>
      <c r="J1178" s="28">
        <f t="shared" si="36"/>
        <v>-1.0999999999999979</v>
      </c>
      <c r="K1178" s="28" t="str">
        <f t="shared" si="37"/>
        <v>Rerate</v>
      </c>
      <c r="L1178" s="28" t="str">
        <f>IFERROR(VLOOKUP(E1178,'2 ataskaita'!$B$1:$E$64,3,FALSE),"-")</f>
        <v>-</v>
      </c>
      <c r="M1178" s="28" t="str">
        <f>IFERROR(VLOOKUP(E1178,'2 ataskaita'!$B$1:$E$64,4,FALSE),"-")</f>
        <v>-</v>
      </c>
    </row>
    <row r="1179" spans="1:13" x14ac:dyDescent="0.3">
      <c r="A1179" s="55">
        <v>44042</v>
      </c>
      <c r="B1179">
        <v>4631478</v>
      </c>
      <c r="C1179" s="32" t="s">
        <v>240</v>
      </c>
      <c r="D1179" s="32" t="s">
        <v>240</v>
      </c>
      <c r="E1179" s="44" t="s">
        <v>39</v>
      </c>
      <c r="F1179" s="45">
        <v>11</v>
      </c>
      <c r="G1179" s="45">
        <v>3.65</v>
      </c>
      <c r="H1179" s="43">
        <f>VLOOKUP(D1179,'Įkainiai '!$A$3:$B$10,2,FALSE)-G1179</f>
        <v>21.62</v>
      </c>
      <c r="I1179" s="43">
        <f>VLOOKUP(C1179,'Įkainiai '!$E$3:$F$10,2,FALSE)-F1179</f>
        <v>12.670000000000002</v>
      </c>
      <c r="J1179" s="28">
        <f t="shared" si="36"/>
        <v>-8.9499999999999993</v>
      </c>
      <c r="K1179" s="32" t="str">
        <f t="shared" si="37"/>
        <v>Rerate</v>
      </c>
      <c r="L1179" s="32" t="str">
        <f>IFERROR(VLOOKUP(E1179,'2 ataskaita'!$B$1:$E$64,3,FALSE),"-")</f>
        <v>-</v>
      </c>
      <c r="M1179" s="32" t="str">
        <f>IFERROR(VLOOKUP(E1179,'2 ataskaita'!$B$1:$E$64,4,FALSE),"-")</f>
        <v>-</v>
      </c>
    </row>
    <row r="1180" spans="1:13" x14ac:dyDescent="0.3">
      <c r="A1180" s="54">
        <v>44013.502083333333</v>
      </c>
      <c r="B1180">
        <v>45781906</v>
      </c>
      <c r="C1180" s="28" t="s">
        <v>244</v>
      </c>
      <c r="D1180" s="28" t="s">
        <v>240</v>
      </c>
      <c r="E1180" s="42" t="s">
        <v>14</v>
      </c>
      <c r="F1180" s="43">
        <v>13</v>
      </c>
      <c r="G1180" s="43">
        <v>11.5</v>
      </c>
      <c r="H1180" s="43">
        <f>VLOOKUP(D1180,'Įkainiai '!$A$3:$B$10,2,FALSE)-G1180</f>
        <v>13.77</v>
      </c>
      <c r="I1180" s="43">
        <f>VLOOKUP(C1180,'Įkainiai '!$E$3:$F$10,2,FALSE)-F1180</f>
        <v>14.670000000000002</v>
      </c>
      <c r="J1180" s="28">
        <f t="shared" si="36"/>
        <v>0.90000000000000213</v>
      </c>
      <c r="K1180" s="28" t="str">
        <f t="shared" si="37"/>
        <v>Upsell</v>
      </c>
      <c r="L1180" s="28" t="str">
        <f>IFERROR(VLOOKUP(E1180,'2 ataskaita'!$B$1:$E$64,3,FALSE),"-")</f>
        <v>CUSTOMER CARE</v>
      </c>
      <c r="M1180" s="28">
        <f>IFERROR(VLOOKUP(E1180,'2 ataskaita'!$B$1:$E$64,4,FALSE),"-")</f>
        <v>0</v>
      </c>
    </row>
    <row r="1181" spans="1:13" x14ac:dyDescent="0.3">
      <c r="A1181" s="55">
        <v>44015.7</v>
      </c>
      <c r="B1181">
        <v>8067052</v>
      </c>
      <c r="C1181" s="32" t="s">
        <v>245</v>
      </c>
      <c r="D1181" s="32" t="s">
        <v>241</v>
      </c>
      <c r="E1181" s="44" t="s">
        <v>44</v>
      </c>
      <c r="F1181" s="45">
        <v>3.6</v>
      </c>
      <c r="G1181" s="45" t="s">
        <v>5</v>
      </c>
      <c r="H1181" s="43">
        <f>VLOOKUP(D1181,'Įkainiai '!$A$3:$B$10,2,FALSE)-G1181</f>
        <v>21.270000000000003</v>
      </c>
      <c r="I1181" s="43">
        <f>VLOOKUP(C1181,'Įkainiai '!$E$3:$F$10,2,FALSE)-F1181</f>
        <v>8.07</v>
      </c>
      <c r="J1181" s="28">
        <f t="shared" si="36"/>
        <v>-13.200000000000003</v>
      </c>
      <c r="K1181" s="32" t="str">
        <f t="shared" si="37"/>
        <v>Rerate</v>
      </c>
      <c r="L1181" s="32" t="str">
        <f>IFERROR(VLOOKUP(E1181,'2 ataskaita'!$B$1:$E$64,3,FALSE),"-")</f>
        <v>-</v>
      </c>
      <c r="M1181" s="32" t="str">
        <f>IFERROR(VLOOKUP(E1181,'2 ataskaita'!$B$1:$E$64,4,FALSE),"-")</f>
        <v>-</v>
      </c>
    </row>
    <row r="1182" spans="1:13" x14ac:dyDescent="0.3">
      <c r="A1182" s="54">
        <v>44042</v>
      </c>
      <c r="B1182">
        <v>4695510</v>
      </c>
      <c r="C1182" s="28" t="s">
        <v>243</v>
      </c>
      <c r="D1182" s="28" t="s">
        <v>243</v>
      </c>
      <c r="E1182" s="42" t="s">
        <v>39</v>
      </c>
      <c r="F1182" s="50">
        <v>7.6</v>
      </c>
      <c r="G1182" s="43">
        <v>7.6</v>
      </c>
      <c r="H1182" s="43">
        <f>VLOOKUP(D1182,'Įkainiai '!$A$3:$B$10,2,FALSE)-G1182</f>
        <v>10.67</v>
      </c>
      <c r="I1182" s="43">
        <f>VLOOKUP(C1182,'Įkainiai '!$E$3:$F$10,2,FALSE)-F1182</f>
        <v>8.07</v>
      </c>
      <c r="J1182" s="28">
        <f t="shared" si="36"/>
        <v>-2.5999999999999996</v>
      </c>
      <c r="K1182" s="28" t="str">
        <f t="shared" si="37"/>
        <v>Rerate</v>
      </c>
      <c r="L1182" s="28" t="str">
        <f>IFERROR(VLOOKUP(E1182,'2 ataskaita'!$B$1:$E$64,3,FALSE),"-")</f>
        <v>-</v>
      </c>
      <c r="M1182" s="28" t="str">
        <f>IFERROR(VLOOKUP(E1182,'2 ataskaita'!$B$1:$E$64,4,FALSE),"-")</f>
        <v>-</v>
      </c>
    </row>
    <row r="1183" spans="1:13" x14ac:dyDescent="0.3">
      <c r="A1183" s="55">
        <v>44042</v>
      </c>
      <c r="B1183">
        <v>4796170</v>
      </c>
      <c r="C1183" s="32" t="s">
        <v>243</v>
      </c>
      <c r="D1183" s="32" t="s">
        <v>243</v>
      </c>
      <c r="E1183" s="44" t="s">
        <v>46</v>
      </c>
      <c r="F1183" s="45">
        <v>8.51</v>
      </c>
      <c r="G1183" s="45" t="s">
        <v>18</v>
      </c>
      <c r="H1183" s="43">
        <f>VLOOKUP(D1183,'Įkainiai '!$A$3:$B$10,2,FALSE)-G1183</f>
        <v>12.27</v>
      </c>
      <c r="I1183" s="43">
        <f>VLOOKUP(C1183,'Įkainiai '!$E$3:$F$10,2,FALSE)-F1183</f>
        <v>7.16</v>
      </c>
      <c r="J1183" s="28">
        <f t="shared" si="36"/>
        <v>-5.1099999999999994</v>
      </c>
      <c r="K1183" s="32" t="str">
        <f t="shared" si="37"/>
        <v>Rerate</v>
      </c>
      <c r="L1183" s="32" t="str">
        <f>IFERROR(VLOOKUP(E1183,'2 ataskaita'!$B$1:$E$64,3,FALSE),"-")</f>
        <v>-</v>
      </c>
      <c r="M1183" s="32" t="str">
        <f>IFERROR(VLOOKUP(E1183,'2 ataskaita'!$B$1:$E$64,4,FALSE),"-")</f>
        <v>-</v>
      </c>
    </row>
    <row r="1184" spans="1:13" x14ac:dyDescent="0.3">
      <c r="A1184" s="54">
        <v>44042</v>
      </c>
      <c r="B1184">
        <v>19144938</v>
      </c>
      <c r="C1184" s="28" t="s">
        <v>241</v>
      </c>
      <c r="D1184" s="28" t="s">
        <v>241</v>
      </c>
      <c r="E1184" s="42" t="s">
        <v>35</v>
      </c>
      <c r="F1184" s="43">
        <v>3.6</v>
      </c>
      <c r="G1184" s="43" t="s">
        <v>28</v>
      </c>
      <c r="H1184" s="43">
        <f>VLOOKUP(D1184,'Įkainiai '!$A$3:$B$10,2,FALSE)-G1184</f>
        <v>25.270000000000003</v>
      </c>
      <c r="I1184" s="43">
        <f>VLOOKUP(C1184,'Įkainiai '!$E$3:$F$10,2,FALSE)-F1184</f>
        <v>28.07</v>
      </c>
      <c r="J1184" s="28">
        <f t="shared" si="36"/>
        <v>2.7999999999999972</v>
      </c>
      <c r="K1184" s="28" t="str">
        <f t="shared" si="37"/>
        <v>Upsell</v>
      </c>
      <c r="L1184" s="28" t="str">
        <f>IFERROR(VLOOKUP(E1184,'2 ataskaita'!$B$1:$E$64,3,FALSE),"-")</f>
        <v>CUSTOMER CARE</v>
      </c>
      <c r="M1184" s="28">
        <f>IFERROR(VLOOKUP(E1184,'2 ataskaita'!$B$1:$E$64,4,FALSE),"-")</f>
        <v>0</v>
      </c>
    </row>
    <row r="1185" spans="1:13" x14ac:dyDescent="0.3">
      <c r="A1185" s="55">
        <v>44042</v>
      </c>
      <c r="B1185">
        <v>4879467</v>
      </c>
      <c r="C1185" s="32" t="s">
        <v>245</v>
      </c>
      <c r="D1185" s="32" t="s">
        <v>245</v>
      </c>
      <c r="E1185" s="44" t="s">
        <v>14</v>
      </c>
      <c r="F1185" s="49">
        <v>5.51</v>
      </c>
      <c r="G1185" s="45">
        <v>5.51</v>
      </c>
      <c r="H1185" s="43">
        <f>VLOOKUP(D1185,'Įkainiai '!$A$3:$B$10,2,FALSE)-G1185</f>
        <v>8.76</v>
      </c>
      <c r="I1185" s="43">
        <f>VLOOKUP(C1185,'Įkainiai '!$E$3:$F$10,2,FALSE)-F1185</f>
        <v>6.16</v>
      </c>
      <c r="J1185" s="28">
        <f t="shared" si="36"/>
        <v>-2.5999999999999996</v>
      </c>
      <c r="K1185" s="32" t="str">
        <f t="shared" si="37"/>
        <v>Rerate</v>
      </c>
      <c r="L1185" s="32" t="str">
        <f>IFERROR(VLOOKUP(E1185,'2 ataskaita'!$B$1:$E$64,3,FALSE),"-")</f>
        <v>CUSTOMER CARE</v>
      </c>
      <c r="M1185" s="32">
        <f>IFERROR(VLOOKUP(E1185,'2 ataskaita'!$B$1:$E$64,4,FALSE),"-")</f>
        <v>0</v>
      </c>
    </row>
    <row r="1186" spans="1:13" x14ac:dyDescent="0.3">
      <c r="A1186" s="54">
        <v>44041.870138888888</v>
      </c>
      <c r="B1186">
        <v>32957842</v>
      </c>
      <c r="C1186" s="28" t="s">
        <v>241</v>
      </c>
      <c r="D1186" s="28" t="s">
        <v>246</v>
      </c>
      <c r="E1186" s="42" t="s">
        <v>35</v>
      </c>
      <c r="F1186" s="43">
        <v>3.6</v>
      </c>
      <c r="G1186" s="43">
        <v>3.6</v>
      </c>
      <c r="H1186" s="43">
        <f>VLOOKUP(D1186,'Įkainiai '!$A$3:$B$10,2,FALSE)-G1186</f>
        <v>27.669999999999998</v>
      </c>
      <c r="I1186" s="43">
        <f>VLOOKUP(C1186,'Įkainiai '!$E$3:$F$10,2,FALSE)-F1186</f>
        <v>28.07</v>
      </c>
      <c r="J1186" s="28">
        <f t="shared" si="36"/>
        <v>0.40000000000000213</v>
      </c>
      <c r="K1186" s="28" t="str">
        <f t="shared" si="37"/>
        <v>Upsell</v>
      </c>
      <c r="L1186" s="28" t="str">
        <f>IFERROR(VLOOKUP(E1186,'2 ataskaita'!$B$1:$E$64,3,FALSE),"-")</f>
        <v>CUSTOMER CARE</v>
      </c>
      <c r="M1186" s="28">
        <f>IFERROR(VLOOKUP(E1186,'2 ataskaita'!$B$1:$E$64,4,FALSE),"-")</f>
        <v>0</v>
      </c>
    </row>
    <row r="1187" spans="1:13" x14ac:dyDescent="0.3">
      <c r="A1187" s="55">
        <v>44042</v>
      </c>
      <c r="B1187">
        <v>28424302</v>
      </c>
      <c r="C1187" s="32" t="s">
        <v>241</v>
      </c>
      <c r="D1187" s="32" t="s">
        <v>241</v>
      </c>
      <c r="E1187" s="44" t="s">
        <v>43</v>
      </c>
      <c r="F1187" s="45">
        <v>3.6</v>
      </c>
      <c r="G1187" s="45" t="s">
        <v>41</v>
      </c>
      <c r="H1187" s="43">
        <f>VLOOKUP(D1187,'Įkainiai '!$A$3:$B$10,2,FALSE)-G1187</f>
        <v>26.270000000000003</v>
      </c>
      <c r="I1187" s="43">
        <f>VLOOKUP(C1187,'Įkainiai '!$E$3:$F$10,2,FALSE)-F1187</f>
        <v>28.07</v>
      </c>
      <c r="J1187" s="28">
        <f t="shared" si="36"/>
        <v>1.7999999999999972</v>
      </c>
      <c r="K1187" s="32" t="str">
        <f t="shared" si="37"/>
        <v>Upsell</v>
      </c>
      <c r="L1187" s="32" t="str">
        <f>IFERROR(VLOOKUP(E1187,'2 ataskaita'!$B$1:$E$64,3,FALSE),"-")</f>
        <v>CUSTOMER CARE</v>
      </c>
      <c r="M1187" s="32">
        <f>IFERROR(VLOOKUP(E1187,'2 ataskaita'!$B$1:$E$64,4,FALSE),"-")</f>
        <v>0</v>
      </c>
    </row>
    <row r="1188" spans="1:13" x14ac:dyDescent="0.3">
      <c r="A1188" s="54">
        <v>44042</v>
      </c>
      <c r="B1188">
        <v>4383307</v>
      </c>
      <c r="C1188" s="28" t="s">
        <v>242</v>
      </c>
      <c r="D1188" s="28" t="s">
        <v>242</v>
      </c>
      <c r="E1188" s="42" t="s">
        <v>14</v>
      </c>
      <c r="F1188" s="43">
        <v>9.5</v>
      </c>
      <c r="G1188" s="43">
        <v>7.6</v>
      </c>
      <c r="H1188" s="43">
        <f>VLOOKUP(D1188,'Įkainiai '!$A$3:$B$10,2,FALSE)-G1188</f>
        <v>13.67</v>
      </c>
      <c r="I1188" s="43">
        <f>VLOOKUP(C1188,'Įkainiai '!$E$3:$F$10,2,FALSE)-F1188</f>
        <v>10.170000000000002</v>
      </c>
      <c r="J1188" s="28">
        <f t="shared" si="36"/>
        <v>-3.4999999999999982</v>
      </c>
      <c r="K1188" s="28" t="str">
        <f t="shared" si="37"/>
        <v>Rerate</v>
      </c>
      <c r="L1188" s="28" t="str">
        <f>IFERROR(VLOOKUP(E1188,'2 ataskaita'!$B$1:$E$64,3,FALSE),"-")</f>
        <v>CUSTOMER CARE</v>
      </c>
      <c r="M1188" s="28">
        <f>IFERROR(VLOOKUP(E1188,'2 ataskaita'!$B$1:$E$64,4,FALSE),"-")</f>
        <v>0</v>
      </c>
    </row>
    <row r="1189" spans="1:13" x14ac:dyDescent="0.3">
      <c r="A1189" s="55">
        <v>44042</v>
      </c>
      <c r="B1189">
        <v>35313059</v>
      </c>
      <c r="C1189" s="32" t="s">
        <v>241</v>
      </c>
      <c r="D1189" s="32" t="s">
        <v>241</v>
      </c>
      <c r="E1189" s="44" t="s">
        <v>6</v>
      </c>
      <c r="F1189" s="45">
        <v>12</v>
      </c>
      <c r="G1189" s="45" t="s">
        <v>50</v>
      </c>
      <c r="H1189" s="43">
        <f>VLOOKUP(D1189,'Įkainiai '!$A$3:$B$10,2,FALSE)-G1189</f>
        <v>17.270000000000003</v>
      </c>
      <c r="I1189" s="43">
        <f>VLOOKUP(C1189,'Įkainiai '!$E$3:$F$10,2,FALSE)-F1189</f>
        <v>19.670000000000002</v>
      </c>
      <c r="J1189" s="28">
        <f t="shared" si="36"/>
        <v>2.3999999999999986</v>
      </c>
      <c r="K1189" s="32" t="str">
        <f t="shared" si="37"/>
        <v>Upsell</v>
      </c>
      <c r="L1189" s="32" t="str">
        <f>IFERROR(VLOOKUP(E1189,'2 ataskaita'!$B$1:$E$64,3,FALSE),"-")</f>
        <v>TELEMARKETING</v>
      </c>
      <c r="M1189" s="32">
        <f>IFERROR(VLOOKUP(E1189,'2 ataskaita'!$B$1:$E$64,4,FALSE),"-")</f>
        <v>0</v>
      </c>
    </row>
    <row r="1190" spans="1:13" x14ac:dyDescent="0.3">
      <c r="A1190" s="54">
        <v>44042</v>
      </c>
      <c r="B1190">
        <v>30612348</v>
      </c>
      <c r="C1190" s="28" t="s">
        <v>241</v>
      </c>
      <c r="D1190" s="28" t="s">
        <v>241</v>
      </c>
      <c r="E1190" s="42" t="s">
        <v>6</v>
      </c>
      <c r="F1190" s="43">
        <v>11</v>
      </c>
      <c r="G1190" s="43" t="s">
        <v>41</v>
      </c>
      <c r="H1190" s="43">
        <f>VLOOKUP(D1190,'Įkainiai '!$A$3:$B$10,2,FALSE)-G1190</f>
        <v>26.270000000000003</v>
      </c>
      <c r="I1190" s="43">
        <f>VLOOKUP(C1190,'Įkainiai '!$E$3:$F$10,2,FALSE)-F1190</f>
        <v>20.67</v>
      </c>
      <c r="J1190" s="28">
        <f t="shared" si="36"/>
        <v>-5.6000000000000014</v>
      </c>
      <c r="K1190" s="28" t="str">
        <f t="shared" si="37"/>
        <v>Rerate</v>
      </c>
      <c r="L1190" s="28" t="str">
        <f>IFERROR(VLOOKUP(E1190,'2 ataskaita'!$B$1:$E$64,3,FALSE),"-")</f>
        <v>TELEMARKETING</v>
      </c>
      <c r="M1190" s="28">
        <f>IFERROR(VLOOKUP(E1190,'2 ataskaita'!$B$1:$E$64,4,FALSE),"-")</f>
        <v>0</v>
      </c>
    </row>
    <row r="1191" spans="1:13" x14ac:dyDescent="0.3">
      <c r="A1191" s="55">
        <v>44015.57708333333</v>
      </c>
      <c r="B1191">
        <v>45265542</v>
      </c>
      <c r="C1191" s="32" t="s">
        <v>243</v>
      </c>
      <c r="D1191" s="32" t="s">
        <v>246</v>
      </c>
      <c r="E1191" s="44" t="s">
        <v>79</v>
      </c>
      <c r="F1191" s="45">
        <v>8</v>
      </c>
      <c r="G1191" s="45">
        <v>13.5</v>
      </c>
      <c r="H1191" s="43">
        <f>VLOOKUP(D1191,'Įkainiai '!$A$3:$B$10,2,FALSE)-G1191</f>
        <v>17.77</v>
      </c>
      <c r="I1191" s="43">
        <f>VLOOKUP(C1191,'Įkainiai '!$E$3:$F$10,2,FALSE)-F1191</f>
        <v>7.67</v>
      </c>
      <c r="J1191" s="28">
        <f t="shared" si="36"/>
        <v>-10.1</v>
      </c>
      <c r="K1191" s="32" t="str">
        <f t="shared" si="37"/>
        <v>Rerate</v>
      </c>
      <c r="L1191" s="32" t="str">
        <f>IFERROR(VLOOKUP(E1191,'2 ataskaita'!$B$1:$E$64,3,FALSE),"-")</f>
        <v>-</v>
      </c>
      <c r="M1191" s="32" t="str">
        <f>IFERROR(VLOOKUP(E1191,'2 ataskaita'!$B$1:$E$64,4,FALSE),"-")</f>
        <v>-</v>
      </c>
    </row>
    <row r="1192" spans="1:13" x14ac:dyDescent="0.3">
      <c r="A1192" s="54">
        <v>44024</v>
      </c>
      <c r="B1192">
        <v>44271957</v>
      </c>
      <c r="C1192" s="28" t="s">
        <v>241</v>
      </c>
      <c r="D1192" s="28" t="s">
        <v>241</v>
      </c>
      <c r="E1192" s="42" t="s">
        <v>35</v>
      </c>
      <c r="F1192" s="50">
        <v>7</v>
      </c>
      <c r="G1192" s="43" t="s">
        <v>41</v>
      </c>
      <c r="H1192" s="43">
        <f>VLOOKUP(D1192,'Įkainiai '!$A$3:$B$10,2,FALSE)-G1192</f>
        <v>26.270000000000003</v>
      </c>
      <c r="I1192" s="43">
        <f>VLOOKUP(C1192,'Įkainiai '!$E$3:$F$10,2,FALSE)-F1192</f>
        <v>24.67</v>
      </c>
      <c r="J1192" s="28">
        <f t="shared" si="36"/>
        <v>-1.6000000000000014</v>
      </c>
      <c r="K1192" s="28" t="str">
        <f t="shared" si="37"/>
        <v>Rerate</v>
      </c>
      <c r="L1192" s="28" t="str">
        <f>IFERROR(VLOOKUP(E1192,'2 ataskaita'!$B$1:$E$64,3,FALSE),"-")</f>
        <v>CUSTOMER CARE</v>
      </c>
      <c r="M1192" s="28">
        <f>IFERROR(VLOOKUP(E1192,'2 ataskaita'!$B$1:$E$64,4,FALSE),"-")</f>
        <v>0</v>
      </c>
    </row>
    <row r="1193" spans="1:13" x14ac:dyDescent="0.3">
      <c r="A1193" s="55">
        <v>44028.651388888888</v>
      </c>
      <c r="B1193">
        <v>45493855</v>
      </c>
      <c r="C1193" s="32" t="s">
        <v>242</v>
      </c>
      <c r="D1193" s="32" t="s">
        <v>244</v>
      </c>
      <c r="E1193" s="44" t="s">
        <v>8</v>
      </c>
      <c r="F1193" s="45">
        <v>10</v>
      </c>
      <c r="G1193" s="45">
        <v>12.5</v>
      </c>
      <c r="H1193" s="43">
        <f>VLOOKUP(D1193,'Įkainiai '!$A$3:$B$10,2,FALSE)-G1193</f>
        <v>18.77</v>
      </c>
      <c r="I1193" s="43">
        <f>VLOOKUP(C1193,'Įkainiai '!$E$3:$F$10,2,FALSE)-F1193</f>
        <v>9.6700000000000017</v>
      </c>
      <c r="J1193" s="28">
        <f t="shared" si="36"/>
        <v>-9.0999999999999979</v>
      </c>
      <c r="K1193" s="32" t="str">
        <f t="shared" si="37"/>
        <v>Rerate</v>
      </c>
      <c r="L1193" s="32" t="str">
        <f>IFERROR(VLOOKUP(E1193,'2 ataskaita'!$B$1:$E$64,3,FALSE),"-")</f>
        <v>TELEMARKETING</v>
      </c>
      <c r="M1193" s="32">
        <f>IFERROR(VLOOKUP(E1193,'2 ataskaita'!$B$1:$E$64,4,FALSE),"-")</f>
        <v>0</v>
      </c>
    </row>
    <row r="1194" spans="1:13" x14ac:dyDescent="0.3">
      <c r="A1194" s="54">
        <v>44042</v>
      </c>
      <c r="B1194">
        <v>4747255</v>
      </c>
      <c r="C1194" s="28" t="s">
        <v>241</v>
      </c>
      <c r="D1194" s="28" t="s">
        <v>241</v>
      </c>
      <c r="E1194" s="42" t="s">
        <v>75</v>
      </c>
      <c r="F1194" s="43">
        <v>16.510000000000002</v>
      </c>
      <c r="G1194" s="43" t="s">
        <v>45</v>
      </c>
      <c r="H1194" s="43">
        <f>VLOOKUP(D1194,'Įkainiai '!$A$3:$B$10,2,FALSE)-G1194</f>
        <v>28.270000000000003</v>
      </c>
      <c r="I1194" s="43">
        <f>VLOOKUP(C1194,'Įkainiai '!$E$3:$F$10,2,FALSE)-F1194</f>
        <v>15.16</v>
      </c>
      <c r="J1194" s="28">
        <f t="shared" si="36"/>
        <v>-13.110000000000003</v>
      </c>
      <c r="K1194" s="28" t="str">
        <f t="shared" si="37"/>
        <v>Rerate</v>
      </c>
      <c r="L1194" s="28" t="str">
        <f>IFERROR(VLOOKUP(E1194,'2 ataskaita'!$B$1:$E$64,3,FALSE),"-")</f>
        <v>-</v>
      </c>
      <c r="M1194" s="28" t="str">
        <f>IFERROR(VLOOKUP(E1194,'2 ataskaita'!$B$1:$E$64,4,FALSE),"-")</f>
        <v>-</v>
      </c>
    </row>
    <row r="1195" spans="1:13" x14ac:dyDescent="0.3">
      <c r="A1195" s="55">
        <v>44021.463888888888</v>
      </c>
      <c r="B1195">
        <v>19201750</v>
      </c>
      <c r="C1195" s="32" t="s">
        <v>243</v>
      </c>
      <c r="D1195" s="32" t="s">
        <v>246</v>
      </c>
      <c r="E1195" s="44" t="s">
        <v>46</v>
      </c>
      <c r="F1195" s="45">
        <v>8.51</v>
      </c>
      <c r="G1195" s="45">
        <v>10.5</v>
      </c>
      <c r="H1195" s="43">
        <f>VLOOKUP(D1195,'Įkainiai '!$A$3:$B$10,2,FALSE)-G1195</f>
        <v>20.77</v>
      </c>
      <c r="I1195" s="43">
        <f>VLOOKUP(C1195,'Įkainiai '!$E$3:$F$10,2,FALSE)-F1195</f>
        <v>7.16</v>
      </c>
      <c r="J1195" s="28">
        <f t="shared" si="36"/>
        <v>-13.61</v>
      </c>
      <c r="K1195" s="32" t="str">
        <f t="shared" si="37"/>
        <v>Rerate</v>
      </c>
      <c r="L1195" s="32" t="str">
        <f>IFERROR(VLOOKUP(E1195,'2 ataskaita'!$B$1:$E$64,3,FALSE),"-")</f>
        <v>-</v>
      </c>
      <c r="M1195" s="32" t="str">
        <f>IFERROR(VLOOKUP(E1195,'2 ataskaita'!$B$1:$E$64,4,FALSE),"-")</f>
        <v>-</v>
      </c>
    </row>
    <row r="1196" spans="1:13" x14ac:dyDescent="0.3">
      <c r="A1196" s="54">
        <v>44041.636805555558</v>
      </c>
      <c r="B1196">
        <v>21128410</v>
      </c>
      <c r="C1196" s="28" t="s">
        <v>240</v>
      </c>
      <c r="D1196" s="28" t="s">
        <v>242</v>
      </c>
      <c r="E1196" s="42" t="s">
        <v>39</v>
      </c>
      <c r="F1196" s="43">
        <v>10</v>
      </c>
      <c r="G1196" s="43">
        <v>11.5</v>
      </c>
      <c r="H1196" s="43">
        <f>VLOOKUP(D1196,'Įkainiai '!$A$3:$B$10,2,FALSE)-G1196</f>
        <v>9.77</v>
      </c>
      <c r="I1196" s="43">
        <f>VLOOKUP(C1196,'Įkainiai '!$E$3:$F$10,2,FALSE)-F1196</f>
        <v>13.670000000000002</v>
      </c>
      <c r="J1196" s="28">
        <f t="shared" si="36"/>
        <v>3.9000000000000021</v>
      </c>
      <c r="K1196" s="28" t="str">
        <f t="shared" si="37"/>
        <v>Upsell</v>
      </c>
      <c r="L1196" s="28" t="str">
        <f>IFERROR(VLOOKUP(E1196,'2 ataskaita'!$B$1:$E$64,3,FALSE),"-")</f>
        <v>-</v>
      </c>
      <c r="M1196" s="28" t="str">
        <f>IFERROR(VLOOKUP(E1196,'2 ataskaita'!$B$1:$E$64,4,FALSE),"-")</f>
        <v>-</v>
      </c>
    </row>
    <row r="1197" spans="1:13" x14ac:dyDescent="0.3">
      <c r="A1197" s="55">
        <v>44042</v>
      </c>
      <c r="B1197">
        <v>4892471</v>
      </c>
      <c r="C1197" s="32" t="s">
        <v>240</v>
      </c>
      <c r="D1197" s="32" t="s">
        <v>240</v>
      </c>
      <c r="E1197" s="44" t="s">
        <v>8</v>
      </c>
      <c r="F1197" s="45">
        <v>12</v>
      </c>
      <c r="G1197" s="45" t="s">
        <v>7</v>
      </c>
      <c r="H1197" s="43">
        <f>VLOOKUP(D1197,'Įkainiai '!$A$3:$B$10,2,FALSE)-G1197</f>
        <v>12.27</v>
      </c>
      <c r="I1197" s="43">
        <f>VLOOKUP(C1197,'Įkainiai '!$E$3:$F$10,2,FALSE)-F1197</f>
        <v>11.670000000000002</v>
      </c>
      <c r="J1197" s="28">
        <f t="shared" si="36"/>
        <v>-0.59999999999999787</v>
      </c>
      <c r="K1197" s="32" t="str">
        <f t="shared" si="37"/>
        <v>Rerate</v>
      </c>
      <c r="L1197" s="32" t="str">
        <f>IFERROR(VLOOKUP(E1197,'2 ataskaita'!$B$1:$E$64,3,FALSE),"-")</f>
        <v>TELEMARKETING</v>
      </c>
      <c r="M1197" s="32">
        <f>IFERROR(VLOOKUP(E1197,'2 ataskaita'!$B$1:$E$64,4,FALSE),"-")</f>
        <v>0</v>
      </c>
    </row>
    <row r="1198" spans="1:13" x14ac:dyDescent="0.3">
      <c r="A1198" s="54">
        <v>44042</v>
      </c>
      <c r="B1198">
        <v>13116113</v>
      </c>
      <c r="C1198" s="28" t="s">
        <v>244</v>
      </c>
      <c r="D1198" s="28" t="s">
        <v>244</v>
      </c>
      <c r="E1198" s="42" t="s">
        <v>14</v>
      </c>
      <c r="F1198" s="43">
        <v>12.5</v>
      </c>
      <c r="G1198" s="43">
        <v>10.5</v>
      </c>
      <c r="H1198" s="43">
        <f>VLOOKUP(D1198,'Įkainiai '!$A$3:$B$10,2,FALSE)-G1198</f>
        <v>20.77</v>
      </c>
      <c r="I1198" s="43">
        <f>VLOOKUP(C1198,'Įkainiai '!$E$3:$F$10,2,FALSE)-F1198</f>
        <v>15.170000000000002</v>
      </c>
      <c r="J1198" s="28">
        <f t="shared" si="36"/>
        <v>-5.5999999999999979</v>
      </c>
      <c r="K1198" s="28" t="str">
        <f t="shared" si="37"/>
        <v>Rerate</v>
      </c>
      <c r="L1198" s="28" t="str">
        <f>IFERROR(VLOOKUP(E1198,'2 ataskaita'!$B$1:$E$64,3,FALSE),"-")</f>
        <v>CUSTOMER CARE</v>
      </c>
      <c r="M1198" s="28">
        <f>IFERROR(VLOOKUP(E1198,'2 ataskaita'!$B$1:$E$64,4,FALSE),"-")</f>
        <v>0</v>
      </c>
    </row>
    <row r="1199" spans="1:13" x14ac:dyDescent="0.3">
      <c r="A1199" s="55">
        <v>44042</v>
      </c>
      <c r="B1199">
        <v>33969117</v>
      </c>
      <c r="C1199" s="32" t="s">
        <v>242</v>
      </c>
      <c r="D1199" s="32" t="s">
        <v>242</v>
      </c>
      <c r="E1199" s="44" t="s">
        <v>34</v>
      </c>
      <c r="F1199" s="45">
        <v>11.51</v>
      </c>
      <c r="G1199" s="45" t="s">
        <v>9</v>
      </c>
      <c r="H1199" s="43">
        <f>VLOOKUP(D1199,'Įkainiai '!$A$3:$B$10,2,FALSE)-G1199</f>
        <v>10.27</v>
      </c>
      <c r="I1199" s="43">
        <f>VLOOKUP(C1199,'Įkainiai '!$E$3:$F$10,2,FALSE)-F1199</f>
        <v>8.1600000000000019</v>
      </c>
      <c r="J1199" s="28">
        <f t="shared" si="36"/>
        <v>-2.1099999999999977</v>
      </c>
      <c r="K1199" s="32" t="str">
        <f t="shared" si="37"/>
        <v>Rerate</v>
      </c>
      <c r="L1199" s="32" t="str">
        <f>IFERROR(VLOOKUP(E1199,'2 ataskaita'!$B$1:$E$64,3,FALSE),"-")</f>
        <v>CUSTOMER CARE</v>
      </c>
      <c r="M1199" s="32">
        <f>IFERROR(VLOOKUP(E1199,'2 ataskaita'!$B$1:$E$64,4,FALSE),"-")</f>
        <v>0</v>
      </c>
    </row>
    <row r="1200" spans="1:13" x14ac:dyDescent="0.3">
      <c r="A1200" s="54">
        <v>44037.521527777775</v>
      </c>
      <c r="B1200">
        <v>4636168</v>
      </c>
      <c r="C1200" s="28" t="s">
        <v>240</v>
      </c>
      <c r="D1200" s="28" t="s">
        <v>243</v>
      </c>
      <c r="E1200" s="42" t="s">
        <v>43</v>
      </c>
      <c r="F1200" s="43">
        <v>12</v>
      </c>
      <c r="G1200" s="43">
        <v>7.6</v>
      </c>
      <c r="H1200" s="43">
        <f>VLOOKUP(D1200,'Įkainiai '!$A$3:$B$10,2,FALSE)-G1200</f>
        <v>10.67</v>
      </c>
      <c r="I1200" s="43">
        <f>VLOOKUP(C1200,'Įkainiai '!$E$3:$F$10,2,FALSE)-F1200</f>
        <v>11.670000000000002</v>
      </c>
      <c r="J1200" s="28">
        <f t="shared" si="36"/>
        <v>1.0000000000000018</v>
      </c>
      <c r="K1200" s="28" t="str">
        <f t="shared" si="37"/>
        <v>Upsell</v>
      </c>
      <c r="L1200" s="28" t="str">
        <f>IFERROR(VLOOKUP(E1200,'2 ataskaita'!$B$1:$E$64,3,FALSE),"-")</f>
        <v>CUSTOMER CARE</v>
      </c>
      <c r="M1200" s="28">
        <f>IFERROR(VLOOKUP(E1200,'2 ataskaita'!$B$1:$E$64,4,FALSE),"-")</f>
        <v>0</v>
      </c>
    </row>
    <row r="1201" spans="1:13" x14ac:dyDescent="0.3">
      <c r="A1201" s="55">
        <v>44042</v>
      </c>
      <c r="B1201">
        <v>29771063</v>
      </c>
      <c r="C1201" s="32" t="s">
        <v>242</v>
      </c>
      <c r="D1201" s="32" t="s">
        <v>242</v>
      </c>
      <c r="E1201" s="44" t="s">
        <v>54</v>
      </c>
      <c r="F1201" s="45">
        <v>11</v>
      </c>
      <c r="G1201" s="45">
        <v>0</v>
      </c>
      <c r="H1201" s="43">
        <f>VLOOKUP(D1201,'Įkainiai '!$A$3:$B$10,2,FALSE)-G1201</f>
        <v>21.27</v>
      </c>
      <c r="I1201" s="43">
        <f>VLOOKUP(C1201,'Įkainiai '!$E$3:$F$10,2,FALSE)-F1201</f>
        <v>8.6700000000000017</v>
      </c>
      <c r="J1201" s="28">
        <f t="shared" si="36"/>
        <v>-12.599999999999998</v>
      </c>
      <c r="K1201" s="32" t="str">
        <f t="shared" si="37"/>
        <v>Rerate</v>
      </c>
      <c r="L1201" s="32" t="str">
        <f>IFERROR(VLOOKUP(E1201,'2 ataskaita'!$B$1:$E$64,3,FALSE),"-")</f>
        <v>-</v>
      </c>
      <c r="M1201" s="32" t="str">
        <f>IFERROR(VLOOKUP(E1201,'2 ataskaita'!$B$1:$E$64,4,FALSE),"-")</f>
        <v>-</v>
      </c>
    </row>
    <row r="1202" spans="1:13" x14ac:dyDescent="0.3">
      <c r="A1202" s="54">
        <v>44042</v>
      </c>
      <c r="B1202">
        <v>16992325</v>
      </c>
      <c r="C1202" s="28" t="s">
        <v>244</v>
      </c>
      <c r="D1202" s="28" t="s">
        <v>244</v>
      </c>
      <c r="E1202" s="42" t="s">
        <v>8</v>
      </c>
      <c r="F1202" s="43">
        <v>12.5</v>
      </c>
      <c r="G1202" s="43" t="s">
        <v>9</v>
      </c>
      <c r="H1202" s="43">
        <f>VLOOKUP(D1202,'Įkainiai '!$A$3:$B$10,2,FALSE)-G1202</f>
        <v>20.27</v>
      </c>
      <c r="I1202" s="43">
        <f>VLOOKUP(C1202,'Įkainiai '!$E$3:$F$10,2,FALSE)-F1202</f>
        <v>15.170000000000002</v>
      </c>
      <c r="J1202" s="28">
        <f t="shared" si="36"/>
        <v>-5.0999999999999979</v>
      </c>
      <c r="K1202" s="28" t="str">
        <f t="shared" si="37"/>
        <v>Rerate</v>
      </c>
      <c r="L1202" s="28" t="str">
        <f>IFERROR(VLOOKUP(E1202,'2 ataskaita'!$B$1:$E$64,3,FALSE),"-")</f>
        <v>TELEMARKETING</v>
      </c>
      <c r="M1202" s="28">
        <f>IFERROR(VLOOKUP(E1202,'2 ataskaita'!$B$1:$E$64,4,FALSE),"-")</f>
        <v>0</v>
      </c>
    </row>
    <row r="1203" spans="1:13" x14ac:dyDescent="0.3">
      <c r="A1203" s="55">
        <v>44042</v>
      </c>
      <c r="B1203">
        <v>11409007</v>
      </c>
      <c r="C1203" s="32" t="s">
        <v>243</v>
      </c>
      <c r="D1203" s="32" t="s">
        <v>243</v>
      </c>
      <c r="E1203" s="44" t="s">
        <v>17</v>
      </c>
      <c r="F1203" s="45">
        <v>7.6</v>
      </c>
      <c r="G1203" s="45">
        <v>0</v>
      </c>
      <c r="H1203" s="43">
        <f>VLOOKUP(D1203,'Įkainiai '!$A$3:$B$10,2,FALSE)-G1203</f>
        <v>18.27</v>
      </c>
      <c r="I1203" s="43">
        <f>VLOOKUP(C1203,'Įkainiai '!$E$3:$F$10,2,FALSE)-F1203</f>
        <v>8.07</v>
      </c>
      <c r="J1203" s="28">
        <f t="shared" si="36"/>
        <v>-10.199999999999999</v>
      </c>
      <c r="K1203" s="32" t="str">
        <f t="shared" si="37"/>
        <v>Rerate</v>
      </c>
      <c r="L1203" s="32" t="str">
        <f>IFERROR(VLOOKUP(E1203,'2 ataskaita'!$B$1:$E$64,3,FALSE),"-")</f>
        <v>-</v>
      </c>
      <c r="M1203" s="32" t="str">
        <f>IFERROR(VLOOKUP(E1203,'2 ataskaita'!$B$1:$E$64,4,FALSE),"-")</f>
        <v>-</v>
      </c>
    </row>
    <row r="1204" spans="1:13" x14ac:dyDescent="0.3">
      <c r="A1204" s="54">
        <v>44021.665277777778</v>
      </c>
      <c r="B1204">
        <v>42330276</v>
      </c>
      <c r="C1204" s="28" t="s">
        <v>243</v>
      </c>
      <c r="D1204" s="28" t="s">
        <v>240</v>
      </c>
      <c r="E1204" s="42" t="s">
        <v>6</v>
      </c>
      <c r="F1204" s="43">
        <v>8.5</v>
      </c>
      <c r="G1204" s="43" t="s">
        <v>9</v>
      </c>
      <c r="H1204" s="43">
        <f>VLOOKUP(D1204,'Įkainiai '!$A$3:$B$10,2,FALSE)-G1204</f>
        <v>14.27</v>
      </c>
      <c r="I1204" s="43">
        <f>VLOOKUP(C1204,'Įkainiai '!$E$3:$F$10,2,FALSE)-F1204</f>
        <v>7.17</v>
      </c>
      <c r="J1204" s="28">
        <f t="shared" si="36"/>
        <v>-7.1</v>
      </c>
      <c r="K1204" s="28" t="str">
        <f t="shared" si="37"/>
        <v>Rerate</v>
      </c>
      <c r="L1204" s="28" t="str">
        <f>IFERROR(VLOOKUP(E1204,'2 ataskaita'!$B$1:$E$64,3,FALSE),"-")</f>
        <v>TELEMARKETING</v>
      </c>
      <c r="M1204" s="28">
        <f>IFERROR(VLOOKUP(E1204,'2 ataskaita'!$B$1:$E$64,4,FALSE),"-")</f>
        <v>0</v>
      </c>
    </row>
    <row r="1205" spans="1:13" x14ac:dyDescent="0.3">
      <c r="A1205" s="55">
        <v>44042</v>
      </c>
      <c r="B1205">
        <v>13518550</v>
      </c>
      <c r="C1205" s="32" t="s">
        <v>242</v>
      </c>
      <c r="D1205" s="32" t="s">
        <v>242</v>
      </c>
      <c r="E1205" s="44" t="s">
        <v>51</v>
      </c>
      <c r="F1205" s="45">
        <v>9.5</v>
      </c>
      <c r="G1205" s="45">
        <v>7.6</v>
      </c>
      <c r="H1205" s="43">
        <f>VLOOKUP(D1205,'Įkainiai '!$A$3:$B$10,2,FALSE)-G1205</f>
        <v>13.67</v>
      </c>
      <c r="I1205" s="43">
        <f>VLOOKUP(C1205,'Įkainiai '!$E$3:$F$10,2,FALSE)-F1205</f>
        <v>10.170000000000002</v>
      </c>
      <c r="J1205" s="28">
        <f t="shared" si="36"/>
        <v>-3.4999999999999982</v>
      </c>
      <c r="K1205" s="32" t="str">
        <f t="shared" si="37"/>
        <v>Rerate</v>
      </c>
      <c r="L1205" s="32" t="str">
        <f>IFERROR(VLOOKUP(E1205,'2 ataskaita'!$B$1:$E$64,3,FALSE),"-")</f>
        <v>-</v>
      </c>
      <c r="M1205" s="32" t="str">
        <f>IFERROR(VLOOKUP(E1205,'2 ataskaita'!$B$1:$E$64,4,FALSE),"-")</f>
        <v>-</v>
      </c>
    </row>
    <row r="1206" spans="1:13" x14ac:dyDescent="0.3">
      <c r="A1206" s="54">
        <v>44043</v>
      </c>
      <c r="B1206">
        <v>36303235</v>
      </c>
      <c r="C1206" s="28" t="s">
        <v>243</v>
      </c>
      <c r="D1206" s="28" t="s">
        <v>241</v>
      </c>
      <c r="E1206" s="42" t="s">
        <v>14</v>
      </c>
      <c r="F1206" s="43">
        <v>6.5</v>
      </c>
      <c r="G1206" s="43" t="s">
        <v>41</v>
      </c>
      <c r="H1206" s="43">
        <f>VLOOKUP(D1206,'Įkainiai '!$A$3:$B$10,2,FALSE)-G1206</f>
        <v>26.270000000000003</v>
      </c>
      <c r="I1206" s="43">
        <f>VLOOKUP(C1206,'Įkainiai '!$E$3:$F$10,2,FALSE)-F1206</f>
        <v>9.17</v>
      </c>
      <c r="J1206" s="28">
        <f t="shared" si="36"/>
        <v>-17.100000000000001</v>
      </c>
      <c r="K1206" s="28" t="str">
        <f t="shared" si="37"/>
        <v>Rerate</v>
      </c>
      <c r="L1206" s="28" t="str">
        <f>IFERROR(VLOOKUP(E1206,'2 ataskaita'!$B$1:$E$64,3,FALSE),"-")</f>
        <v>CUSTOMER CARE</v>
      </c>
      <c r="M1206" s="28">
        <f>IFERROR(VLOOKUP(E1206,'2 ataskaita'!$B$1:$E$64,4,FALSE),"-")</f>
        <v>0</v>
      </c>
    </row>
    <row r="1207" spans="1:13" x14ac:dyDescent="0.3">
      <c r="A1207" s="55">
        <v>44018.4375</v>
      </c>
      <c r="B1207">
        <v>45829031</v>
      </c>
      <c r="C1207" s="32" t="s">
        <v>244</v>
      </c>
      <c r="D1207" s="32" t="s">
        <v>245</v>
      </c>
      <c r="E1207" s="44" t="s">
        <v>44</v>
      </c>
      <c r="F1207" s="45">
        <v>14</v>
      </c>
      <c r="G1207" s="45">
        <v>3.6</v>
      </c>
      <c r="H1207" s="43">
        <f>VLOOKUP(D1207,'Įkainiai '!$A$3:$B$10,2,FALSE)-G1207</f>
        <v>10.67</v>
      </c>
      <c r="I1207" s="43">
        <f>VLOOKUP(C1207,'Įkainiai '!$E$3:$F$10,2,FALSE)-F1207</f>
        <v>13.670000000000002</v>
      </c>
      <c r="J1207" s="28">
        <f t="shared" si="36"/>
        <v>3.0000000000000018</v>
      </c>
      <c r="K1207" s="32" t="str">
        <f t="shared" si="37"/>
        <v>Upsell</v>
      </c>
      <c r="L1207" s="32" t="str">
        <f>IFERROR(VLOOKUP(E1207,'2 ataskaita'!$B$1:$E$64,3,FALSE),"-")</f>
        <v>-</v>
      </c>
      <c r="M1207" s="32" t="str">
        <f>IFERROR(VLOOKUP(E1207,'2 ataskaita'!$B$1:$E$64,4,FALSE),"-")</f>
        <v>-</v>
      </c>
    </row>
    <row r="1208" spans="1:13" x14ac:dyDescent="0.3">
      <c r="A1208" s="54">
        <v>44013.35</v>
      </c>
      <c r="B1208">
        <v>45652255</v>
      </c>
      <c r="C1208" s="28" t="s">
        <v>242</v>
      </c>
      <c r="D1208" s="28" t="s">
        <v>243</v>
      </c>
      <c r="E1208" s="42" t="s">
        <v>35</v>
      </c>
      <c r="F1208" s="43">
        <v>9.5</v>
      </c>
      <c r="G1208" s="43">
        <v>9.5</v>
      </c>
      <c r="H1208" s="43">
        <f>VLOOKUP(D1208,'Įkainiai '!$A$3:$B$10,2,FALSE)-G1208</f>
        <v>8.77</v>
      </c>
      <c r="I1208" s="43">
        <f>VLOOKUP(C1208,'Įkainiai '!$E$3:$F$10,2,FALSE)-F1208</f>
        <v>10.170000000000002</v>
      </c>
      <c r="J1208" s="28">
        <f t="shared" si="36"/>
        <v>1.4000000000000021</v>
      </c>
      <c r="K1208" s="28" t="str">
        <f t="shared" si="37"/>
        <v>Upsell</v>
      </c>
      <c r="L1208" s="28" t="str">
        <f>IFERROR(VLOOKUP(E1208,'2 ataskaita'!$B$1:$E$64,3,FALSE),"-")</f>
        <v>CUSTOMER CARE</v>
      </c>
      <c r="M1208" s="28">
        <f>IFERROR(VLOOKUP(E1208,'2 ataskaita'!$B$1:$E$64,4,FALSE),"-")</f>
        <v>0</v>
      </c>
    </row>
    <row r="1209" spans="1:13" x14ac:dyDescent="0.3">
      <c r="A1209" s="55">
        <v>44043</v>
      </c>
      <c r="B1209">
        <v>45415859</v>
      </c>
      <c r="C1209" s="32" t="s">
        <v>241</v>
      </c>
      <c r="D1209" s="32" t="s">
        <v>244</v>
      </c>
      <c r="E1209" s="44" t="s">
        <v>23</v>
      </c>
      <c r="F1209" s="45">
        <v>9.5</v>
      </c>
      <c r="G1209" s="45" t="s">
        <v>5</v>
      </c>
      <c r="H1209" s="43">
        <f>VLOOKUP(D1209,'Įkainiai '!$A$3:$B$10,2,FALSE)-G1209</f>
        <v>19.27</v>
      </c>
      <c r="I1209" s="43">
        <f>VLOOKUP(C1209,'Įkainiai '!$E$3:$F$10,2,FALSE)-F1209</f>
        <v>22.17</v>
      </c>
      <c r="J1209" s="28">
        <f t="shared" si="36"/>
        <v>2.9000000000000021</v>
      </c>
      <c r="K1209" s="32" t="str">
        <f t="shared" si="37"/>
        <v>Upsell</v>
      </c>
      <c r="L1209" s="32" t="str">
        <f>IFERROR(VLOOKUP(E1209,'2 ataskaita'!$B$1:$E$64,3,FALSE),"-")</f>
        <v>CUSTOMER CARE</v>
      </c>
      <c r="M1209" s="32">
        <f>IFERROR(VLOOKUP(E1209,'2 ataskaita'!$B$1:$E$64,4,FALSE),"-")</f>
        <v>0</v>
      </c>
    </row>
    <row r="1210" spans="1:13" x14ac:dyDescent="0.3">
      <c r="A1210" s="54">
        <v>44042</v>
      </c>
      <c r="B1210">
        <v>25288878</v>
      </c>
      <c r="C1210" s="28" t="s">
        <v>243</v>
      </c>
      <c r="D1210" s="28" t="s">
        <v>243</v>
      </c>
      <c r="E1210" s="42" t="s">
        <v>43</v>
      </c>
      <c r="F1210" s="43">
        <v>3.6</v>
      </c>
      <c r="G1210" s="43" t="s">
        <v>41</v>
      </c>
      <c r="H1210" s="43">
        <f>VLOOKUP(D1210,'Įkainiai '!$A$3:$B$10,2,FALSE)-G1210</f>
        <v>11.27</v>
      </c>
      <c r="I1210" s="43">
        <f>VLOOKUP(C1210,'Įkainiai '!$E$3:$F$10,2,FALSE)-F1210</f>
        <v>12.07</v>
      </c>
      <c r="J1210" s="28">
        <f t="shared" si="36"/>
        <v>0.80000000000000071</v>
      </c>
      <c r="K1210" s="28" t="str">
        <f t="shared" si="37"/>
        <v>Upsell</v>
      </c>
      <c r="L1210" s="28" t="str">
        <f>IFERROR(VLOOKUP(E1210,'2 ataskaita'!$B$1:$E$64,3,FALSE),"-")</f>
        <v>CUSTOMER CARE</v>
      </c>
      <c r="M1210" s="28">
        <f>IFERROR(VLOOKUP(E1210,'2 ataskaita'!$B$1:$E$64,4,FALSE),"-")</f>
        <v>0</v>
      </c>
    </row>
    <row r="1211" spans="1:13" x14ac:dyDescent="0.3">
      <c r="A1211" s="55">
        <v>44021.484722222223</v>
      </c>
      <c r="B1211">
        <v>45800838</v>
      </c>
      <c r="C1211" s="32" t="s">
        <v>241</v>
      </c>
      <c r="D1211" s="32" t="s">
        <v>242</v>
      </c>
      <c r="E1211" s="44" t="s">
        <v>44</v>
      </c>
      <c r="F1211" s="45">
        <v>11</v>
      </c>
      <c r="G1211" s="45">
        <v>9.5</v>
      </c>
      <c r="H1211" s="43">
        <f>VLOOKUP(D1211,'Įkainiai '!$A$3:$B$10,2,FALSE)-G1211</f>
        <v>11.77</v>
      </c>
      <c r="I1211" s="43">
        <f>VLOOKUP(C1211,'Įkainiai '!$E$3:$F$10,2,FALSE)-F1211</f>
        <v>20.67</v>
      </c>
      <c r="J1211" s="28">
        <f t="shared" si="36"/>
        <v>8.9000000000000021</v>
      </c>
      <c r="K1211" s="32" t="str">
        <f t="shared" si="37"/>
        <v>Upsell</v>
      </c>
      <c r="L1211" s="32" t="str">
        <f>IFERROR(VLOOKUP(E1211,'2 ataskaita'!$B$1:$E$64,3,FALSE),"-")</f>
        <v>-</v>
      </c>
      <c r="M1211" s="32" t="str">
        <f>IFERROR(VLOOKUP(E1211,'2 ataskaita'!$B$1:$E$64,4,FALSE),"-")</f>
        <v>-</v>
      </c>
    </row>
    <row r="1212" spans="1:13" x14ac:dyDescent="0.3">
      <c r="A1212" s="54">
        <v>44041.71597222222</v>
      </c>
      <c r="B1212">
        <v>36046735</v>
      </c>
      <c r="C1212" s="28" t="s">
        <v>244</v>
      </c>
      <c r="D1212" s="28" t="s">
        <v>241</v>
      </c>
      <c r="E1212" s="42" t="s">
        <v>85</v>
      </c>
      <c r="F1212" s="43">
        <v>14</v>
      </c>
      <c r="G1212" s="43" t="s">
        <v>33</v>
      </c>
      <c r="H1212" s="43">
        <f>VLOOKUP(D1212,'Įkainiai '!$A$3:$B$10,2,FALSE)-G1212</f>
        <v>19.270000000000003</v>
      </c>
      <c r="I1212" s="43">
        <f>VLOOKUP(C1212,'Įkainiai '!$E$3:$F$10,2,FALSE)-F1212</f>
        <v>13.670000000000002</v>
      </c>
      <c r="J1212" s="28">
        <f t="shared" si="36"/>
        <v>-5.6000000000000014</v>
      </c>
      <c r="K1212" s="28" t="str">
        <f t="shared" si="37"/>
        <v>Rerate</v>
      </c>
      <c r="L1212" s="28" t="str">
        <f>IFERROR(VLOOKUP(E1212,'2 ataskaita'!$B$1:$E$64,3,FALSE),"-")</f>
        <v>OTHER</v>
      </c>
      <c r="M1212" s="28">
        <f>IFERROR(VLOOKUP(E1212,'2 ataskaita'!$B$1:$E$64,4,FALSE),"-")</f>
        <v>0</v>
      </c>
    </row>
    <row r="1213" spans="1:13" x14ac:dyDescent="0.3">
      <c r="A1213" s="55">
        <v>44036.752083333333</v>
      </c>
      <c r="B1213">
        <v>36046735</v>
      </c>
      <c r="C1213" s="32" t="s">
        <v>241</v>
      </c>
      <c r="D1213" s="32" t="s">
        <v>244</v>
      </c>
      <c r="E1213" s="44" t="s">
        <v>22</v>
      </c>
      <c r="F1213" s="45">
        <v>12</v>
      </c>
      <c r="G1213" s="45" t="s">
        <v>33</v>
      </c>
      <c r="H1213" s="43">
        <f>VLOOKUP(D1213,'Įkainiai '!$A$3:$B$10,2,FALSE)-G1213</f>
        <v>17.27</v>
      </c>
      <c r="I1213" s="43">
        <f>VLOOKUP(C1213,'Įkainiai '!$E$3:$F$10,2,FALSE)-F1213</f>
        <v>19.670000000000002</v>
      </c>
      <c r="J1213" s="28">
        <f t="shared" si="36"/>
        <v>2.4000000000000021</v>
      </c>
      <c r="K1213" s="32" t="str">
        <f t="shared" si="37"/>
        <v>Upsell</v>
      </c>
      <c r="L1213" s="32" t="str">
        <f>IFERROR(VLOOKUP(E1213,'2 ataskaita'!$B$1:$E$64,3,FALSE),"-")</f>
        <v>CUSTOMER CARE</v>
      </c>
      <c r="M1213" s="32">
        <f>IFERROR(VLOOKUP(E1213,'2 ataskaita'!$B$1:$E$64,4,FALSE),"-")</f>
        <v>0</v>
      </c>
    </row>
    <row r="1214" spans="1:13" x14ac:dyDescent="0.3">
      <c r="A1214" s="54">
        <v>44021.393750000003</v>
      </c>
      <c r="B1214">
        <v>4497868</v>
      </c>
      <c r="C1214" s="28" t="s">
        <v>240</v>
      </c>
      <c r="D1214" s="28" t="s">
        <v>242</v>
      </c>
      <c r="E1214" s="42" t="s">
        <v>14</v>
      </c>
      <c r="F1214" s="43">
        <v>12</v>
      </c>
      <c r="G1214" s="43" t="s">
        <v>9</v>
      </c>
      <c r="H1214" s="43">
        <f>VLOOKUP(D1214,'Įkainiai '!$A$3:$B$10,2,FALSE)-G1214</f>
        <v>10.27</v>
      </c>
      <c r="I1214" s="43">
        <f>VLOOKUP(C1214,'Įkainiai '!$E$3:$F$10,2,FALSE)-F1214</f>
        <v>11.670000000000002</v>
      </c>
      <c r="J1214" s="28">
        <f t="shared" si="36"/>
        <v>1.4000000000000021</v>
      </c>
      <c r="K1214" s="28" t="str">
        <f t="shared" si="37"/>
        <v>Upsell</v>
      </c>
      <c r="L1214" s="28" t="str">
        <f>IFERROR(VLOOKUP(E1214,'2 ataskaita'!$B$1:$E$64,3,FALSE),"-")</f>
        <v>CUSTOMER CARE</v>
      </c>
      <c r="M1214" s="28">
        <f>IFERROR(VLOOKUP(E1214,'2 ataskaita'!$B$1:$E$64,4,FALSE),"-")</f>
        <v>0</v>
      </c>
    </row>
    <row r="1215" spans="1:13" x14ac:dyDescent="0.3">
      <c r="A1215" s="55">
        <v>44023.631944444445</v>
      </c>
      <c r="B1215">
        <v>9662469</v>
      </c>
      <c r="C1215" s="32" t="s">
        <v>242</v>
      </c>
      <c r="D1215" s="32" t="s">
        <v>243</v>
      </c>
      <c r="E1215" s="44" t="s">
        <v>80</v>
      </c>
      <c r="F1215" s="49">
        <v>11.51</v>
      </c>
      <c r="G1215" s="45">
        <v>7.51</v>
      </c>
      <c r="H1215" s="43">
        <f>VLOOKUP(D1215,'Įkainiai '!$A$3:$B$10,2,FALSE)-G1215</f>
        <v>10.76</v>
      </c>
      <c r="I1215" s="43">
        <f>VLOOKUP(C1215,'Įkainiai '!$E$3:$F$10,2,FALSE)-F1215</f>
        <v>8.1600000000000019</v>
      </c>
      <c r="J1215" s="28">
        <f t="shared" si="36"/>
        <v>-2.5999999999999979</v>
      </c>
      <c r="K1215" s="32" t="str">
        <f t="shared" si="37"/>
        <v>Rerate</v>
      </c>
      <c r="L1215" s="32" t="str">
        <f>IFERROR(VLOOKUP(E1215,'2 ataskaita'!$B$1:$E$64,3,FALSE),"-")</f>
        <v>-</v>
      </c>
      <c r="M1215" s="32" t="str">
        <f>IFERROR(VLOOKUP(E1215,'2 ataskaita'!$B$1:$E$64,4,FALSE),"-")</f>
        <v>-</v>
      </c>
    </row>
    <row r="1216" spans="1:13" x14ac:dyDescent="0.3">
      <c r="A1216" s="54">
        <v>44038.722916666666</v>
      </c>
      <c r="B1216">
        <v>43830286</v>
      </c>
      <c r="C1216" s="28" t="s">
        <v>242</v>
      </c>
      <c r="D1216" s="28" t="s">
        <v>243</v>
      </c>
      <c r="E1216" s="42" t="s">
        <v>55</v>
      </c>
      <c r="F1216" s="43">
        <v>14.5</v>
      </c>
      <c r="G1216" s="43" t="s">
        <v>28</v>
      </c>
      <c r="H1216" s="43">
        <f>VLOOKUP(D1216,'Įkainiai '!$A$3:$B$10,2,FALSE)-G1216</f>
        <v>10.27</v>
      </c>
      <c r="I1216" s="43">
        <f>VLOOKUP(C1216,'Įkainiai '!$E$3:$F$10,2,FALSE)-F1216</f>
        <v>5.1700000000000017</v>
      </c>
      <c r="J1216" s="28">
        <f t="shared" si="36"/>
        <v>-5.0999999999999979</v>
      </c>
      <c r="K1216" s="28" t="str">
        <f t="shared" si="37"/>
        <v>Rerate</v>
      </c>
      <c r="L1216" s="28" t="str">
        <f>IFERROR(VLOOKUP(E1216,'2 ataskaita'!$B$1:$E$64,3,FALSE),"-")</f>
        <v>-</v>
      </c>
      <c r="M1216" s="28" t="str">
        <f>IFERROR(VLOOKUP(E1216,'2 ataskaita'!$B$1:$E$64,4,FALSE),"-")</f>
        <v>-</v>
      </c>
    </row>
    <row r="1217" spans="1:13" x14ac:dyDescent="0.3">
      <c r="A1217" s="55">
        <v>44027.587500000001</v>
      </c>
      <c r="B1217">
        <v>12535336</v>
      </c>
      <c r="C1217" s="32" t="s">
        <v>240</v>
      </c>
      <c r="D1217" s="32" t="s">
        <v>242</v>
      </c>
      <c r="E1217" s="44" t="s">
        <v>23</v>
      </c>
      <c r="F1217" s="45">
        <v>12</v>
      </c>
      <c r="G1217" s="45">
        <v>10.5</v>
      </c>
      <c r="H1217" s="43">
        <f>VLOOKUP(D1217,'Įkainiai '!$A$3:$B$10,2,FALSE)-G1217</f>
        <v>10.77</v>
      </c>
      <c r="I1217" s="43">
        <f>VLOOKUP(C1217,'Įkainiai '!$E$3:$F$10,2,FALSE)-F1217</f>
        <v>11.670000000000002</v>
      </c>
      <c r="J1217" s="28">
        <f t="shared" si="36"/>
        <v>0.90000000000000213</v>
      </c>
      <c r="K1217" s="32" t="str">
        <f t="shared" si="37"/>
        <v>Upsell</v>
      </c>
      <c r="L1217" s="32" t="str">
        <f>IFERROR(VLOOKUP(E1217,'2 ataskaita'!$B$1:$E$64,3,FALSE),"-")</f>
        <v>CUSTOMER CARE</v>
      </c>
      <c r="M1217" s="32">
        <f>IFERROR(VLOOKUP(E1217,'2 ataskaita'!$B$1:$E$64,4,FALSE),"-")</f>
        <v>0</v>
      </c>
    </row>
    <row r="1218" spans="1:13" x14ac:dyDescent="0.3">
      <c r="A1218" s="54">
        <v>44014.517361111109</v>
      </c>
      <c r="B1218">
        <v>12535336</v>
      </c>
      <c r="C1218" s="28" t="s">
        <v>242</v>
      </c>
      <c r="D1218" s="28" t="s">
        <v>245</v>
      </c>
      <c r="E1218" s="42" t="s">
        <v>43</v>
      </c>
      <c r="F1218" s="43">
        <v>10.5</v>
      </c>
      <c r="G1218" s="43" t="s">
        <v>41</v>
      </c>
      <c r="H1218" s="43">
        <f>VLOOKUP(D1218,'Įkainiai '!$A$3:$B$10,2,FALSE)-G1218</f>
        <v>7.27</v>
      </c>
      <c r="I1218" s="43">
        <f>VLOOKUP(C1218,'Įkainiai '!$E$3:$F$10,2,FALSE)-F1218</f>
        <v>9.1700000000000017</v>
      </c>
      <c r="J1218" s="28">
        <f t="shared" si="36"/>
        <v>1.9000000000000021</v>
      </c>
      <c r="K1218" s="28" t="str">
        <f t="shared" si="37"/>
        <v>Upsell</v>
      </c>
      <c r="L1218" s="28" t="str">
        <f>IFERROR(VLOOKUP(E1218,'2 ataskaita'!$B$1:$E$64,3,FALSE),"-")</f>
        <v>CUSTOMER CARE</v>
      </c>
      <c r="M1218" s="28">
        <f>IFERROR(VLOOKUP(E1218,'2 ataskaita'!$B$1:$E$64,4,FALSE),"-")</f>
        <v>0</v>
      </c>
    </row>
    <row r="1219" spans="1:13" x14ac:dyDescent="0.3">
      <c r="A1219" s="55">
        <v>44014.586805555555</v>
      </c>
      <c r="B1219">
        <v>45364771</v>
      </c>
      <c r="C1219" s="32" t="s">
        <v>241</v>
      </c>
      <c r="D1219" s="32" t="s">
        <v>246</v>
      </c>
      <c r="E1219" s="44" t="s">
        <v>22</v>
      </c>
      <c r="F1219" s="45">
        <v>12</v>
      </c>
      <c r="G1219" s="45">
        <v>12.5</v>
      </c>
      <c r="H1219" s="43">
        <f>VLOOKUP(D1219,'Įkainiai '!$A$3:$B$10,2,FALSE)-G1219</f>
        <v>18.77</v>
      </c>
      <c r="I1219" s="43">
        <f>VLOOKUP(C1219,'Įkainiai '!$E$3:$F$10,2,FALSE)-F1219</f>
        <v>19.670000000000002</v>
      </c>
      <c r="J1219" s="28">
        <f t="shared" ref="J1219:J1282" si="38">I1219-H1219</f>
        <v>0.90000000000000213</v>
      </c>
      <c r="K1219" s="32" t="str">
        <f t="shared" ref="K1219:K1282" si="39">IF(J1219&gt;0,"Upsell",IF(J1219&lt;0,"Rerate","Kaina nepakito"))</f>
        <v>Upsell</v>
      </c>
      <c r="L1219" s="32" t="str">
        <f>IFERROR(VLOOKUP(E1219,'2 ataskaita'!$B$1:$E$64,3,FALSE),"-")</f>
        <v>CUSTOMER CARE</v>
      </c>
      <c r="M1219" s="32">
        <f>IFERROR(VLOOKUP(E1219,'2 ataskaita'!$B$1:$E$64,4,FALSE),"-")</f>
        <v>0</v>
      </c>
    </row>
    <row r="1220" spans="1:13" x14ac:dyDescent="0.3">
      <c r="A1220" s="54">
        <v>44042</v>
      </c>
      <c r="B1220">
        <v>4534451</v>
      </c>
      <c r="C1220" s="28" t="s">
        <v>244</v>
      </c>
      <c r="D1220" s="28" t="s">
        <v>244</v>
      </c>
      <c r="E1220" s="42" t="s">
        <v>8</v>
      </c>
      <c r="F1220" s="43">
        <v>13.5</v>
      </c>
      <c r="G1220" s="43" t="s">
        <v>28</v>
      </c>
      <c r="H1220" s="43">
        <f>VLOOKUP(D1220,'Įkainiai '!$A$3:$B$10,2,FALSE)-G1220</f>
        <v>23.27</v>
      </c>
      <c r="I1220" s="43">
        <f>VLOOKUP(C1220,'Įkainiai '!$E$3:$F$10,2,FALSE)-F1220</f>
        <v>14.170000000000002</v>
      </c>
      <c r="J1220" s="28">
        <f t="shared" si="38"/>
        <v>-9.0999999999999979</v>
      </c>
      <c r="K1220" s="28" t="str">
        <f t="shared" si="39"/>
        <v>Rerate</v>
      </c>
      <c r="L1220" s="28" t="str">
        <f>IFERROR(VLOOKUP(E1220,'2 ataskaita'!$B$1:$E$64,3,FALSE),"-")</f>
        <v>TELEMARKETING</v>
      </c>
      <c r="M1220" s="28">
        <f>IFERROR(VLOOKUP(E1220,'2 ataskaita'!$B$1:$E$64,4,FALSE),"-")</f>
        <v>0</v>
      </c>
    </row>
    <row r="1221" spans="1:13" x14ac:dyDescent="0.3">
      <c r="A1221" s="55">
        <v>44042</v>
      </c>
      <c r="B1221">
        <v>20015555</v>
      </c>
      <c r="C1221" s="32" t="s">
        <v>240</v>
      </c>
      <c r="D1221" s="32" t="s">
        <v>240</v>
      </c>
      <c r="E1221" s="44" t="s">
        <v>22</v>
      </c>
      <c r="F1221" s="45">
        <v>11</v>
      </c>
      <c r="G1221" s="45" t="s">
        <v>27</v>
      </c>
      <c r="H1221" s="43">
        <f>VLOOKUP(D1221,'Įkainiai '!$A$3:$B$10,2,FALSE)-G1221</f>
        <v>16.27</v>
      </c>
      <c r="I1221" s="43">
        <f>VLOOKUP(C1221,'Įkainiai '!$E$3:$F$10,2,FALSE)-F1221</f>
        <v>12.670000000000002</v>
      </c>
      <c r="J1221" s="28">
        <f t="shared" si="38"/>
        <v>-3.5999999999999979</v>
      </c>
      <c r="K1221" s="32" t="str">
        <f t="shared" si="39"/>
        <v>Rerate</v>
      </c>
      <c r="L1221" s="32" t="str">
        <f>IFERROR(VLOOKUP(E1221,'2 ataskaita'!$B$1:$E$64,3,FALSE),"-")</f>
        <v>CUSTOMER CARE</v>
      </c>
      <c r="M1221" s="32">
        <f>IFERROR(VLOOKUP(E1221,'2 ataskaita'!$B$1:$E$64,4,FALSE),"-")</f>
        <v>0</v>
      </c>
    </row>
    <row r="1222" spans="1:13" x14ac:dyDescent="0.3">
      <c r="A1222" s="54">
        <v>44042</v>
      </c>
      <c r="B1222">
        <v>10938625</v>
      </c>
      <c r="C1222" s="28" t="s">
        <v>243</v>
      </c>
      <c r="D1222" s="28" t="s">
        <v>243</v>
      </c>
      <c r="E1222" s="42" t="s">
        <v>35</v>
      </c>
      <c r="F1222" s="50">
        <v>7.6</v>
      </c>
      <c r="G1222" s="43">
        <v>7.6</v>
      </c>
      <c r="H1222" s="43">
        <f>VLOOKUP(D1222,'Įkainiai '!$A$3:$B$10,2,FALSE)-G1222</f>
        <v>10.67</v>
      </c>
      <c r="I1222" s="43">
        <f>VLOOKUP(C1222,'Įkainiai '!$E$3:$F$10,2,FALSE)-F1222</f>
        <v>8.07</v>
      </c>
      <c r="J1222" s="28">
        <f t="shared" si="38"/>
        <v>-2.5999999999999996</v>
      </c>
      <c r="K1222" s="28" t="str">
        <f t="shared" si="39"/>
        <v>Rerate</v>
      </c>
      <c r="L1222" s="28" t="str">
        <f>IFERROR(VLOOKUP(E1222,'2 ataskaita'!$B$1:$E$64,3,FALSE),"-")</f>
        <v>CUSTOMER CARE</v>
      </c>
      <c r="M1222" s="28">
        <f>IFERROR(VLOOKUP(E1222,'2 ataskaita'!$B$1:$E$64,4,FALSE),"-")</f>
        <v>0</v>
      </c>
    </row>
    <row r="1223" spans="1:13" x14ac:dyDescent="0.3">
      <c r="A1223" s="55">
        <v>44042</v>
      </c>
      <c r="B1223">
        <v>42647789</v>
      </c>
      <c r="C1223" s="32" t="s">
        <v>240</v>
      </c>
      <c r="D1223" s="32" t="s">
        <v>240</v>
      </c>
      <c r="E1223" s="44" t="s">
        <v>6</v>
      </c>
      <c r="F1223" s="45">
        <v>11</v>
      </c>
      <c r="G1223" s="45" t="s">
        <v>27</v>
      </c>
      <c r="H1223" s="43">
        <f>VLOOKUP(D1223,'Įkainiai '!$A$3:$B$10,2,FALSE)-G1223</f>
        <v>16.27</v>
      </c>
      <c r="I1223" s="43">
        <f>VLOOKUP(C1223,'Įkainiai '!$E$3:$F$10,2,FALSE)-F1223</f>
        <v>12.670000000000002</v>
      </c>
      <c r="J1223" s="28">
        <f t="shared" si="38"/>
        <v>-3.5999999999999979</v>
      </c>
      <c r="K1223" s="32" t="str">
        <f t="shared" si="39"/>
        <v>Rerate</v>
      </c>
      <c r="L1223" s="32" t="str">
        <f>IFERROR(VLOOKUP(E1223,'2 ataskaita'!$B$1:$E$64,3,FALSE),"-")</f>
        <v>TELEMARKETING</v>
      </c>
      <c r="M1223" s="32">
        <f>IFERROR(VLOOKUP(E1223,'2 ataskaita'!$B$1:$E$64,4,FALSE),"-")</f>
        <v>0</v>
      </c>
    </row>
    <row r="1224" spans="1:13" x14ac:dyDescent="0.3">
      <c r="A1224" s="54">
        <v>44042</v>
      </c>
      <c r="B1224">
        <v>12719807</v>
      </c>
      <c r="C1224" s="28" t="s">
        <v>243</v>
      </c>
      <c r="D1224" s="28" t="s">
        <v>243</v>
      </c>
      <c r="E1224" s="42" t="s">
        <v>39</v>
      </c>
      <c r="F1224" s="43">
        <v>7.6</v>
      </c>
      <c r="G1224" s="43">
        <v>0</v>
      </c>
      <c r="H1224" s="43">
        <f>VLOOKUP(D1224,'Įkainiai '!$A$3:$B$10,2,FALSE)-G1224</f>
        <v>18.27</v>
      </c>
      <c r="I1224" s="43">
        <f>VLOOKUP(C1224,'Įkainiai '!$E$3:$F$10,2,FALSE)-F1224</f>
        <v>8.07</v>
      </c>
      <c r="J1224" s="28">
        <f t="shared" si="38"/>
        <v>-10.199999999999999</v>
      </c>
      <c r="K1224" s="28" t="str">
        <f t="shared" si="39"/>
        <v>Rerate</v>
      </c>
      <c r="L1224" s="28" t="str">
        <f>IFERROR(VLOOKUP(E1224,'2 ataskaita'!$B$1:$E$64,3,FALSE),"-")</f>
        <v>-</v>
      </c>
      <c r="M1224" s="28" t="str">
        <f>IFERROR(VLOOKUP(E1224,'2 ataskaita'!$B$1:$E$64,4,FALSE),"-")</f>
        <v>-</v>
      </c>
    </row>
    <row r="1225" spans="1:13" x14ac:dyDescent="0.3">
      <c r="A1225" s="55">
        <v>44042</v>
      </c>
      <c r="B1225">
        <v>42978948</v>
      </c>
      <c r="C1225" s="32" t="s">
        <v>244</v>
      </c>
      <c r="D1225" s="32" t="s">
        <v>244</v>
      </c>
      <c r="E1225" s="44" t="s">
        <v>6</v>
      </c>
      <c r="F1225" s="45">
        <v>12.5</v>
      </c>
      <c r="G1225" s="45" t="s">
        <v>5</v>
      </c>
      <c r="H1225" s="43">
        <f>VLOOKUP(D1225,'Įkainiai '!$A$3:$B$10,2,FALSE)-G1225</f>
        <v>19.27</v>
      </c>
      <c r="I1225" s="43">
        <f>VLOOKUP(C1225,'Įkainiai '!$E$3:$F$10,2,FALSE)-F1225</f>
        <v>15.170000000000002</v>
      </c>
      <c r="J1225" s="28">
        <f t="shared" si="38"/>
        <v>-4.0999999999999979</v>
      </c>
      <c r="K1225" s="32" t="str">
        <f t="shared" si="39"/>
        <v>Rerate</v>
      </c>
      <c r="L1225" s="32" t="str">
        <f>IFERROR(VLOOKUP(E1225,'2 ataskaita'!$B$1:$E$64,3,FALSE),"-")</f>
        <v>TELEMARKETING</v>
      </c>
      <c r="M1225" s="32">
        <f>IFERROR(VLOOKUP(E1225,'2 ataskaita'!$B$1:$E$64,4,FALSE),"-")</f>
        <v>0</v>
      </c>
    </row>
    <row r="1226" spans="1:13" x14ac:dyDescent="0.3">
      <c r="A1226" s="54">
        <v>44042</v>
      </c>
      <c r="B1226">
        <v>36982597</v>
      </c>
      <c r="C1226" s="28" t="s">
        <v>242</v>
      </c>
      <c r="D1226" s="28" t="s">
        <v>242</v>
      </c>
      <c r="E1226" s="42" t="s">
        <v>8</v>
      </c>
      <c r="F1226" s="43">
        <v>10.5</v>
      </c>
      <c r="G1226" s="43">
        <v>1.5</v>
      </c>
      <c r="H1226" s="43">
        <f>VLOOKUP(D1226,'Įkainiai '!$A$3:$B$10,2,FALSE)-G1226</f>
        <v>19.77</v>
      </c>
      <c r="I1226" s="43">
        <f>VLOOKUP(C1226,'Įkainiai '!$E$3:$F$10,2,FALSE)-F1226</f>
        <v>9.1700000000000017</v>
      </c>
      <c r="J1226" s="28">
        <f t="shared" si="38"/>
        <v>-10.599999999999998</v>
      </c>
      <c r="K1226" s="28" t="str">
        <f t="shared" si="39"/>
        <v>Rerate</v>
      </c>
      <c r="L1226" s="28" t="str">
        <f>IFERROR(VLOOKUP(E1226,'2 ataskaita'!$B$1:$E$64,3,FALSE),"-")</f>
        <v>TELEMARKETING</v>
      </c>
      <c r="M1226" s="28">
        <f>IFERROR(VLOOKUP(E1226,'2 ataskaita'!$B$1:$E$64,4,FALSE),"-")</f>
        <v>0</v>
      </c>
    </row>
    <row r="1227" spans="1:13" x14ac:dyDescent="0.3">
      <c r="A1227" s="55">
        <v>44042</v>
      </c>
      <c r="B1227">
        <v>14701962</v>
      </c>
      <c r="C1227" s="32" t="s">
        <v>243</v>
      </c>
      <c r="D1227" s="32" t="s">
        <v>243</v>
      </c>
      <c r="E1227" s="44" t="s">
        <v>71</v>
      </c>
      <c r="F1227" s="45">
        <v>7.6</v>
      </c>
      <c r="G1227" s="45">
        <v>0</v>
      </c>
      <c r="H1227" s="43">
        <f>VLOOKUP(D1227,'Įkainiai '!$A$3:$B$10,2,FALSE)-G1227</f>
        <v>18.27</v>
      </c>
      <c r="I1227" s="43">
        <f>VLOOKUP(C1227,'Įkainiai '!$E$3:$F$10,2,FALSE)-F1227</f>
        <v>8.07</v>
      </c>
      <c r="J1227" s="28">
        <f t="shared" si="38"/>
        <v>-10.199999999999999</v>
      </c>
      <c r="K1227" s="32" t="str">
        <f t="shared" si="39"/>
        <v>Rerate</v>
      </c>
      <c r="L1227" s="32" t="str">
        <f>IFERROR(VLOOKUP(E1227,'2 ataskaita'!$B$1:$E$64,3,FALSE),"-")</f>
        <v>-</v>
      </c>
      <c r="M1227" s="32" t="str">
        <f>IFERROR(VLOOKUP(E1227,'2 ataskaita'!$B$1:$E$64,4,FALSE),"-")</f>
        <v>-</v>
      </c>
    </row>
    <row r="1228" spans="1:13" x14ac:dyDescent="0.3">
      <c r="A1228" s="54">
        <v>44017.595138888886</v>
      </c>
      <c r="B1228">
        <v>22600831</v>
      </c>
      <c r="C1228" s="28" t="s">
        <v>245</v>
      </c>
      <c r="D1228" s="28" t="s">
        <v>241</v>
      </c>
      <c r="E1228" s="42" t="s">
        <v>21</v>
      </c>
      <c r="F1228" s="43">
        <v>3.6</v>
      </c>
      <c r="G1228" s="43">
        <v>3.6</v>
      </c>
      <c r="H1228" s="43">
        <f>VLOOKUP(D1228,'Įkainiai '!$A$3:$B$10,2,FALSE)-G1228</f>
        <v>29.67</v>
      </c>
      <c r="I1228" s="43">
        <f>VLOOKUP(C1228,'Įkainiai '!$E$3:$F$10,2,FALSE)-F1228</f>
        <v>8.07</v>
      </c>
      <c r="J1228" s="28">
        <f t="shared" si="38"/>
        <v>-21.6</v>
      </c>
      <c r="K1228" s="28" t="str">
        <f t="shared" si="39"/>
        <v>Rerate</v>
      </c>
      <c r="L1228" s="28" t="str">
        <f>IFERROR(VLOOKUP(E1228,'2 ataskaita'!$B$1:$E$64,3,FALSE),"-")</f>
        <v>-</v>
      </c>
      <c r="M1228" s="28" t="str">
        <f>IFERROR(VLOOKUP(E1228,'2 ataskaita'!$B$1:$E$64,4,FALSE),"-")</f>
        <v>-</v>
      </c>
    </row>
    <row r="1229" spans="1:13" x14ac:dyDescent="0.3">
      <c r="A1229" s="55">
        <v>44042</v>
      </c>
      <c r="B1229">
        <v>4835284</v>
      </c>
      <c r="C1229" s="32" t="s">
        <v>241</v>
      </c>
      <c r="D1229" s="32" t="s">
        <v>241</v>
      </c>
      <c r="E1229" s="44" t="s">
        <v>21</v>
      </c>
      <c r="F1229" s="45">
        <v>16.510000000000002</v>
      </c>
      <c r="G1229" s="45">
        <v>9.5</v>
      </c>
      <c r="H1229" s="43">
        <f>VLOOKUP(D1229,'Įkainiai '!$A$3:$B$10,2,FALSE)-G1229</f>
        <v>23.770000000000003</v>
      </c>
      <c r="I1229" s="43">
        <f>VLOOKUP(C1229,'Įkainiai '!$E$3:$F$10,2,FALSE)-F1229</f>
        <v>15.16</v>
      </c>
      <c r="J1229" s="28">
        <f t="shared" si="38"/>
        <v>-8.610000000000003</v>
      </c>
      <c r="K1229" s="32" t="str">
        <f t="shared" si="39"/>
        <v>Rerate</v>
      </c>
      <c r="L1229" s="32" t="str">
        <f>IFERROR(VLOOKUP(E1229,'2 ataskaita'!$B$1:$E$64,3,FALSE),"-")</f>
        <v>-</v>
      </c>
      <c r="M1229" s="32" t="str">
        <f>IFERROR(VLOOKUP(E1229,'2 ataskaita'!$B$1:$E$64,4,FALSE),"-")</f>
        <v>-</v>
      </c>
    </row>
    <row r="1230" spans="1:13" x14ac:dyDescent="0.3">
      <c r="A1230" s="54">
        <v>44042</v>
      </c>
      <c r="B1230">
        <v>33533194</v>
      </c>
      <c r="C1230" s="28" t="s">
        <v>242</v>
      </c>
      <c r="D1230" s="28" t="s">
        <v>242</v>
      </c>
      <c r="E1230" s="42" t="s">
        <v>17</v>
      </c>
      <c r="F1230" s="43">
        <v>11</v>
      </c>
      <c r="G1230" s="43">
        <v>0</v>
      </c>
      <c r="H1230" s="43">
        <f>VLOOKUP(D1230,'Įkainiai '!$A$3:$B$10,2,FALSE)-G1230</f>
        <v>21.27</v>
      </c>
      <c r="I1230" s="43">
        <f>VLOOKUP(C1230,'Įkainiai '!$E$3:$F$10,2,FALSE)-F1230</f>
        <v>8.6700000000000017</v>
      </c>
      <c r="J1230" s="28">
        <f t="shared" si="38"/>
        <v>-12.599999999999998</v>
      </c>
      <c r="K1230" s="28" t="str">
        <f t="shared" si="39"/>
        <v>Rerate</v>
      </c>
      <c r="L1230" s="28" t="str">
        <f>IFERROR(VLOOKUP(E1230,'2 ataskaita'!$B$1:$E$64,3,FALSE),"-")</f>
        <v>-</v>
      </c>
      <c r="M1230" s="28" t="str">
        <f>IFERROR(VLOOKUP(E1230,'2 ataskaita'!$B$1:$E$64,4,FALSE),"-")</f>
        <v>-</v>
      </c>
    </row>
    <row r="1231" spans="1:13" x14ac:dyDescent="0.3">
      <c r="A1231" s="55">
        <v>44043</v>
      </c>
      <c r="B1231">
        <v>11795567</v>
      </c>
      <c r="C1231" s="32" t="s">
        <v>243</v>
      </c>
      <c r="D1231" s="32" t="s">
        <v>243</v>
      </c>
      <c r="E1231" s="44" t="s">
        <v>35</v>
      </c>
      <c r="F1231" s="49">
        <v>8.51</v>
      </c>
      <c r="G1231" s="45">
        <v>8.51</v>
      </c>
      <c r="H1231" s="43">
        <f>VLOOKUP(D1231,'Įkainiai '!$A$3:$B$10,2,FALSE)-G1231</f>
        <v>9.76</v>
      </c>
      <c r="I1231" s="43">
        <f>VLOOKUP(C1231,'Įkainiai '!$E$3:$F$10,2,FALSE)-F1231</f>
        <v>7.16</v>
      </c>
      <c r="J1231" s="28">
        <f t="shared" si="38"/>
        <v>-2.5999999999999996</v>
      </c>
      <c r="K1231" s="32" t="str">
        <f t="shared" si="39"/>
        <v>Rerate</v>
      </c>
      <c r="L1231" s="32" t="str">
        <f>IFERROR(VLOOKUP(E1231,'2 ataskaita'!$B$1:$E$64,3,FALSE),"-")</f>
        <v>CUSTOMER CARE</v>
      </c>
      <c r="M1231" s="32">
        <f>IFERROR(VLOOKUP(E1231,'2 ataskaita'!$B$1:$E$64,4,FALSE),"-")</f>
        <v>0</v>
      </c>
    </row>
    <row r="1232" spans="1:13" x14ac:dyDescent="0.3">
      <c r="A1232" s="54">
        <v>44042</v>
      </c>
      <c r="B1232">
        <v>43090501</v>
      </c>
      <c r="C1232" s="28" t="s">
        <v>240</v>
      </c>
      <c r="D1232" s="28" t="s">
        <v>240</v>
      </c>
      <c r="E1232" s="42" t="s">
        <v>63</v>
      </c>
      <c r="F1232" s="43">
        <v>11</v>
      </c>
      <c r="G1232" s="43" t="s">
        <v>7</v>
      </c>
      <c r="H1232" s="43">
        <f>VLOOKUP(D1232,'Įkainiai '!$A$3:$B$10,2,FALSE)-G1232</f>
        <v>12.27</v>
      </c>
      <c r="I1232" s="43">
        <f>VLOOKUP(C1232,'Įkainiai '!$E$3:$F$10,2,FALSE)-F1232</f>
        <v>12.670000000000002</v>
      </c>
      <c r="J1232" s="28">
        <f t="shared" si="38"/>
        <v>0.40000000000000213</v>
      </c>
      <c r="K1232" s="28" t="str">
        <f t="shared" si="39"/>
        <v>Upsell</v>
      </c>
      <c r="L1232" s="28" t="str">
        <f>IFERROR(VLOOKUP(E1232,'2 ataskaita'!$B$1:$E$64,3,FALSE),"-")</f>
        <v>-</v>
      </c>
      <c r="M1232" s="28" t="str">
        <f>IFERROR(VLOOKUP(E1232,'2 ataskaita'!$B$1:$E$64,4,FALSE),"-")</f>
        <v>-</v>
      </c>
    </row>
    <row r="1233" spans="1:13" x14ac:dyDescent="0.3">
      <c r="A1233" s="55">
        <v>44024</v>
      </c>
      <c r="B1233">
        <v>45878682</v>
      </c>
      <c r="C1233" s="32" t="s">
        <v>244</v>
      </c>
      <c r="D1233" s="32" t="s">
        <v>244</v>
      </c>
      <c r="E1233" s="44" t="s">
        <v>23</v>
      </c>
      <c r="F1233" s="45">
        <v>12.5</v>
      </c>
      <c r="G1233" s="45">
        <v>13.5</v>
      </c>
      <c r="H1233" s="43">
        <f>VLOOKUP(D1233,'Įkainiai '!$A$3:$B$10,2,FALSE)-G1233</f>
        <v>17.77</v>
      </c>
      <c r="I1233" s="43">
        <f>VLOOKUP(C1233,'Įkainiai '!$E$3:$F$10,2,FALSE)-F1233</f>
        <v>15.170000000000002</v>
      </c>
      <c r="J1233" s="28">
        <f t="shared" si="38"/>
        <v>-2.5999999999999979</v>
      </c>
      <c r="K1233" s="32" t="str">
        <f t="shared" si="39"/>
        <v>Rerate</v>
      </c>
      <c r="L1233" s="32" t="str">
        <f>IFERROR(VLOOKUP(E1233,'2 ataskaita'!$B$1:$E$64,3,FALSE),"-")</f>
        <v>CUSTOMER CARE</v>
      </c>
      <c r="M1233" s="32">
        <f>IFERROR(VLOOKUP(E1233,'2 ataskaita'!$B$1:$E$64,4,FALSE),"-")</f>
        <v>0</v>
      </c>
    </row>
    <row r="1234" spans="1:13" x14ac:dyDescent="0.3">
      <c r="A1234" s="54">
        <v>44023.595833333333</v>
      </c>
      <c r="B1234">
        <v>45878682</v>
      </c>
      <c r="C1234" s="28" t="s">
        <v>244</v>
      </c>
      <c r="D1234" s="28" t="s">
        <v>240</v>
      </c>
      <c r="E1234" s="42" t="s">
        <v>30</v>
      </c>
      <c r="F1234" s="43">
        <v>12.5</v>
      </c>
      <c r="G1234" s="43">
        <v>13.5</v>
      </c>
      <c r="H1234" s="43">
        <f>VLOOKUP(D1234,'Įkainiai '!$A$3:$B$10,2,FALSE)-G1234</f>
        <v>11.77</v>
      </c>
      <c r="I1234" s="43">
        <f>VLOOKUP(C1234,'Įkainiai '!$E$3:$F$10,2,FALSE)-F1234</f>
        <v>15.170000000000002</v>
      </c>
      <c r="J1234" s="28">
        <f t="shared" si="38"/>
        <v>3.4000000000000021</v>
      </c>
      <c r="K1234" s="28" t="str">
        <f t="shared" si="39"/>
        <v>Upsell</v>
      </c>
      <c r="L1234" s="28" t="str">
        <f>IFERROR(VLOOKUP(E1234,'2 ataskaita'!$B$1:$E$64,3,FALSE),"-")</f>
        <v>-</v>
      </c>
      <c r="M1234" s="28" t="str">
        <f>IFERROR(VLOOKUP(E1234,'2 ataskaita'!$B$1:$E$64,4,FALSE),"-")</f>
        <v>-</v>
      </c>
    </row>
    <row r="1235" spans="1:13" x14ac:dyDescent="0.3">
      <c r="A1235" s="55">
        <v>44017.45208333333</v>
      </c>
      <c r="B1235">
        <v>18983509</v>
      </c>
      <c r="C1235" s="32" t="s">
        <v>242</v>
      </c>
      <c r="D1235" s="32" t="s">
        <v>243</v>
      </c>
      <c r="E1235" s="44" t="s">
        <v>73</v>
      </c>
      <c r="F1235" s="45">
        <v>11</v>
      </c>
      <c r="G1235" s="45">
        <v>7.6</v>
      </c>
      <c r="H1235" s="43">
        <f>VLOOKUP(D1235,'Įkainiai '!$A$3:$B$10,2,FALSE)-G1235</f>
        <v>10.67</v>
      </c>
      <c r="I1235" s="43">
        <f>VLOOKUP(C1235,'Įkainiai '!$E$3:$F$10,2,FALSE)-F1235</f>
        <v>8.6700000000000017</v>
      </c>
      <c r="J1235" s="28">
        <f t="shared" si="38"/>
        <v>-1.9999999999999982</v>
      </c>
      <c r="K1235" s="32" t="str">
        <f t="shared" si="39"/>
        <v>Rerate</v>
      </c>
      <c r="L1235" s="32" t="str">
        <f>IFERROR(VLOOKUP(E1235,'2 ataskaita'!$B$1:$E$64,3,FALSE),"-")</f>
        <v>-</v>
      </c>
      <c r="M1235" s="32" t="str">
        <f>IFERROR(VLOOKUP(E1235,'2 ataskaita'!$B$1:$E$64,4,FALSE),"-")</f>
        <v>-</v>
      </c>
    </row>
    <row r="1236" spans="1:13" x14ac:dyDescent="0.3">
      <c r="A1236" s="54">
        <v>44042</v>
      </c>
      <c r="B1236">
        <v>4608154</v>
      </c>
      <c r="C1236" s="28" t="s">
        <v>244</v>
      </c>
      <c r="D1236" s="28" t="s">
        <v>244</v>
      </c>
      <c r="E1236" s="42" t="s">
        <v>51</v>
      </c>
      <c r="F1236" s="43">
        <v>13.5</v>
      </c>
      <c r="G1236" s="43">
        <v>3.65</v>
      </c>
      <c r="H1236" s="43">
        <f>VLOOKUP(D1236,'Įkainiai '!$A$3:$B$10,2,FALSE)-G1236</f>
        <v>27.62</v>
      </c>
      <c r="I1236" s="43">
        <f>VLOOKUP(C1236,'Įkainiai '!$E$3:$F$10,2,FALSE)-F1236</f>
        <v>14.170000000000002</v>
      </c>
      <c r="J1236" s="28">
        <f t="shared" si="38"/>
        <v>-13.45</v>
      </c>
      <c r="K1236" s="28" t="str">
        <f t="shared" si="39"/>
        <v>Rerate</v>
      </c>
      <c r="L1236" s="28" t="str">
        <f>IFERROR(VLOOKUP(E1236,'2 ataskaita'!$B$1:$E$64,3,FALSE),"-")</f>
        <v>-</v>
      </c>
      <c r="M1236" s="28" t="str">
        <f>IFERROR(VLOOKUP(E1236,'2 ataskaita'!$B$1:$E$64,4,FALSE),"-")</f>
        <v>-</v>
      </c>
    </row>
    <row r="1237" spans="1:13" x14ac:dyDescent="0.3">
      <c r="A1237" s="55">
        <v>44042</v>
      </c>
      <c r="B1237">
        <v>4612340</v>
      </c>
      <c r="C1237" s="32" t="s">
        <v>246</v>
      </c>
      <c r="D1237" s="32" t="s">
        <v>246</v>
      </c>
      <c r="E1237" s="44" t="s">
        <v>13</v>
      </c>
      <c r="F1237" s="45">
        <v>12</v>
      </c>
      <c r="G1237" s="45" t="s">
        <v>28</v>
      </c>
      <c r="H1237" s="43">
        <f>VLOOKUP(D1237,'Įkainiai '!$A$3:$B$10,2,FALSE)-G1237</f>
        <v>23.27</v>
      </c>
      <c r="I1237" s="43">
        <f>VLOOKUP(C1237,'Įkainiai '!$E$3:$F$10,2,FALSE)-F1237</f>
        <v>17.670000000000002</v>
      </c>
      <c r="J1237" s="28">
        <f t="shared" si="38"/>
        <v>-5.5999999999999979</v>
      </c>
      <c r="K1237" s="32" t="str">
        <f t="shared" si="39"/>
        <v>Rerate</v>
      </c>
      <c r="L1237" s="32" t="str">
        <f>IFERROR(VLOOKUP(E1237,'2 ataskaita'!$B$1:$E$64,3,FALSE),"-")</f>
        <v>TELEMARKETING</v>
      </c>
      <c r="M1237" s="32">
        <f>IFERROR(VLOOKUP(E1237,'2 ataskaita'!$B$1:$E$64,4,FALSE),"-")</f>
        <v>0</v>
      </c>
    </row>
    <row r="1238" spans="1:13" x14ac:dyDescent="0.3">
      <c r="A1238" s="54">
        <v>44042</v>
      </c>
      <c r="B1238">
        <v>14467583</v>
      </c>
      <c r="C1238" s="28" t="s">
        <v>243</v>
      </c>
      <c r="D1238" s="28" t="s">
        <v>243</v>
      </c>
      <c r="E1238" s="42" t="s">
        <v>72</v>
      </c>
      <c r="F1238" s="43">
        <v>7.6</v>
      </c>
      <c r="G1238" s="43">
        <v>0</v>
      </c>
      <c r="H1238" s="43">
        <f>VLOOKUP(D1238,'Įkainiai '!$A$3:$B$10,2,FALSE)-G1238</f>
        <v>18.27</v>
      </c>
      <c r="I1238" s="43">
        <f>VLOOKUP(C1238,'Įkainiai '!$E$3:$F$10,2,FALSE)-F1238</f>
        <v>8.07</v>
      </c>
      <c r="J1238" s="28">
        <f t="shared" si="38"/>
        <v>-10.199999999999999</v>
      </c>
      <c r="K1238" s="28" t="str">
        <f t="shared" si="39"/>
        <v>Rerate</v>
      </c>
      <c r="L1238" s="28" t="str">
        <f>IFERROR(VLOOKUP(E1238,'2 ataskaita'!$B$1:$E$64,3,FALSE),"-")</f>
        <v>-</v>
      </c>
      <c r="M1238" s="28" t="str">
        <f>IFERROR(VLOOKUP(E1238,'2 ataskaita'!$B$1:$E$64,4,FALSE),"-")</f>
        <v>-</v>
      </c>
    </row>
    <row r="1239" spans="1:13" x14ac:dyDescent="0.3">
      <c r="A1239" s="55">
        <v>44037.607638888891</v>
      </c>
      <c r="B1239">
        <v>20750823</v>
      </c>
      <c r="C1239" s="32" t="s">
        <v>242</v>
      </c>
      <c r="D1239" s="32" t="s">
        <v>246</v>
      </c>
      <c r="E1239" s="44" t="s">
        <v>23</v>
      </c>
      <c r="F1239" s="45">
        <v>11.51</v>
      </c>
      <c r="G1239" s="45" t="s">
        <v>7</v>
      </c>
      <c r="H1239" s="43">
        <f>VLOOKUP(D1239,'Įkainiai '!$A$3:$B$10,2,FALSE)-G1239</f>
        <v>18.27</v>
      </c>
      <c r="I1239" s="43">
        <f>VLOOKUP(C1239,'Įkainiai '!$E$3:$F$10,2,FALSE)-F1239</f>
        <v>8.1600000000000019</v>
      </c>
      <c r="J1239" s="28">
        <f t="shared" si="38"/>
        <v>-10.109999999999998</v>
      </c>
      <c r="K1239" s="32" t="str">
        <f t="shared" si="39"/>
        <v>Rerate</v>
      </c>
      <c r="L1239" s="32" t="str">
        <f>IFERROR(VLOOKUP(E1239,'2 ataskaita'!$B$1:$E$64,3,FALSE),"-")</f>
        <v>CUSTOMER CARE</v>
      </c>
      <c r="M1239" s="32">
        <f>IFERROR(VLOOKUP(E1239,'2 ataskaita'!$B$1:$E$64,4,FALSE),"-")</f>
        <v>0</v>
      </c>
    </row>
    <row r="1240" spans="1:13" x14ac:dyDescent="0.3">
      <c r="A1240" s="54">
        <v>44042</v>
      </c>
      <c r="B1240">
        <v>43042929</v>
      </c>
      <c r="C1240" s="28" t="s">
        <v>244</v>
      </c>
      <c r="D1240" s="28" t="s">
        <v>244</v>
      </c>
      <c r="E1240" s="42" t="s">
        <v>52</v>
      </c>
      <c r="F1240" s="43">
        <v>11.5</v>
      </c>
      <c r="G1240" s="43" t="s">
        <v>5</v>
      </c>
      <c r="H1240" s="43">
        <f>VLOOKUP(D1240,'Įkainiai '!$A$3:$B$10,2,FALSE)-G1240</f>
        <v>19.27</v>
      </c>
      <c r="I1240" s="43">
        <f>VLOOKUP(C1240,'Įkainiai '!$E$3:$F$10,2,FALSE)-F1240</f>
        <v>16.170000000000002</v>
      </c>
      <c r="J1240" s="28">
        <f t="shared" si="38"/>
        <v>-3.0999999999999979</v>
      </c>
      <c r="K1240" s="28" t="str">
        <f t="shared" si="39"/>
        <v>Rerate</v>
      </c>
      <c r="L1240" s="28" t="str">
        <f>IFERROR(VLOOKUP(E1240,'2 ataskaita'!$B$1:$E$64,3,FALSE),"-")</f>
        <v>-</v>
      </c>
      <c r="M1240" s="28" t="str">
        <f>IFERROR(VLOOKUP(E1240,'2 ataskaita'!$B$1:$E$64,4,FALSE),"-")</f>
        <v>-</v>
      </c>
    </row>
    <row r="1241" spans="1:13" x14ac:dyDescent="0.3">
      <c r="A1241" s="55">
        <v>44042</v>
      </c>
      <c r="B1241">
        <v>45856448</v>
      </c>
      <c r="C1241" s="32" t="s">
        <v>243</v>
      </c>
      <c r="D1241" s="32" t="s">
        <v>243</v>
      </c>
      <c r="E1241" s="44" t="s">
        <v>35</v>
      </c>
      <c r="F1241" s="49">
        <v>9.5</v>
      </c>
      <c r="G1241" s="45">
        <v>9.5</v>
      </c>
      <c r="H1241" s="43">
        <f>VLOOKUP(D1241,'Įkainiai '!$A$3:$B$10,2,FALSE)-G1241</f>
        <v>8.77</v>
      </c>
      <c r="I1241" s="43">
        <f>VLOOKUP(C1241,'Įkainiai '!$E$3:$F$10,2,FALSE)-F1241</f>
        <v>6.17</v>
      </c>
      <c r="J1241" s="28">
        <f t="shared" si="38"/>
        <v>-2.5999999999999996</v>
      </c>
      <c r="K1241" s="32" t="str">
        <f t="shared" si="39"/>
        <v>Rerate</v>
      </c>
      <c r="L1241" s="32" t="str">
        <f>IFERROR(VLOOKUP(E1241,'2 ataskaita'!$B$1:$E$64,3,FALSE),"-")</f>
        <v>CUSTOMER CARE</v>
      </c>
      <c r="M1241" s="32">
        <f>IFERROR(VLOOKUP(E1241,'2 ataskaita'!$B$1:$E$64,4,FALSE),"-")</f>
        <v>0</v>
      </c>
    </row>
    <row r="1242" spans="1:13" x14ac:dyDescent="0.3">
      <c r="A1242" s="54">
        <v>44028.70208333333</v>
      </c>
      <c r="B1242">
        <v>4385302</v>
      </c>
      <c r="C1242" s="28" t="s">
        <v>245</v>
      </c>
      <c r="D1242" s="28" t="s">
        <v>245</v>
      </c>
      <c r="E1242" s="42" t="s">
        <v>22</v>
      </c>
      <c r="F1242" s="43">
        <v>7.6</v>
      </c>
      <c r="G1242" s="43">
        <v>5.51</v>
      </c>
      <c r="H1242" s="43">
        <f>VLOOKUP(D1242,'Įkainiai '!$A$3:$B$10,2,FALSE)-G1242</f>
        <v>8.76</v>
      </c>
      <c r="I1242" s="43">
        <f>VLOOKUP(C1242,'Įkainiai '!$E$3:$F$10,2,FALSE)-F1242</f>
        <v>4.07</v>
      </c>
      <c r="J1242" s="28">
        <f t="shared" si="38"/>
        <v>-4.6899999999999995</v>
      </c>
      <c r="K1242" s="28" t="str">
        <f t="shared" si="39"/>
        <v>Rerate</v>
      </c>
      <c r="L1242" s="28" t="str">
        <f>IFERROR(VLOOKUP(E1242,'2 ataskaita'!$B$1:$E$64,3,FALSE),"-")</f>
        <v>CUSTOMER CARE</v>
      </c>
      <c r="M1242" s="28">
        <f>IFERROR(VLOOKUP(E1242,'2 ataskaita'!$B$1:$E$64,4,FALSE),"-")</f>
        <v>0</v>
      </c>
    </row>
    <row r="1243" spans="1:13" x14ac:dyDescent="0.3">
      <c r="A1243" s="55">
        <v>44042</v>
      </c>
      <c r="B1243">
        <v>21080399</v>
      </c>
      <c r="C1243" s="32" t="s">
        <v>243</v>
      </c>
      <c r="D1243" s="32" t="s">
        <v>243</v>
      </c>
      <c r="E1243" s="44" t="s">
        <v>14</v>
      </c>
      <c r="F1243" s="45">
        <v>6.5</v>
      </c>
      <c r="G1243" s="45">
        <v>1.5</v>
      </c>
      <c r="H1243" s="43">
        <f>VLOOKUP(D1243,'Įkainiai '!$A$3:$B$10,2,FALSE)-G1243</f>
        <v>16.77</v>
      </c>
      <c r="I1243" s="43">
        <f>VLOOKUP(C1243,'Įkainiai '!$E$3:$F$10,2,FALSE)-F1243</f>
        <v>9.17</v>
      </c>
      <c r="J1243" s="28">
        <f t="shared" si="38"/>
        <v>-7.6</v>
      </c>
      <c r="K1243" s="32" t="str">
        <f t="shared" si="39"/>
        <v>Rerate</v>
      </c>
      <c r="L1243" s="32" t="str">
        <f>IFERROR(VLOOKUP(E1243,'2 ataskaita'!$B$1:$E$64,3,FALSE),"-")</f>
        <v>CUSTOMER CARE</v>
      </c>
      <c r="M1243" s="32">
        <f>IFERROR(VLOOKUP(E1243,'2 ataskaita'!$B$1:$E$64,4,FALSE),"-")</f>
        <v>0</v>
      </c>
    </row>
    <row r="1244" spans="1:13" x14ac:dyDescent="0.3">
      <c r="A1244" s="54">
        <v>44042</v>
      </c>
      <c r="B1244">
        <v>36362369</v>
      </c>
      <c r="C1244" s="28" t="s">
        <v>240</v>
      </c>
      <c r="D1244" s="28" t="s">
        <v>240</v>
      </c>
      <c r="E1244" s="42" t="s">
        <v>58</v>
      </c>
      <c r="F1244" s="43">
        <v>11</v>
      </c>
      <c r="G1244" s="43">
        <v>1.5</v>
      </c>
      <c r="H1244" s="43">
        <f>VLOOKUP(D1244,'Įkainiai '!$A$3:$B$10,2,FALSE)-G1244</f>
        <v>23.77</v>
      </c>
      <c r="I1244" s="43">
        <f>VLOOKUP(C1244,'Įkainiai '!$E$3:$F$10,2,FALSE)-F1244</f>
        <v>12.670000000000002</v>
      </c>
      <c r="J1244" s="28">
        <f t="shared" si="38"/>
        <v>-11.099999999999998</v>
      </c>
      <c r="K1244" s="28" t="str">
        <f t="shared" si="39"/>
        <v>Rerate</v>
      </c>
      <c r="L1244" s="28" t="str">
        <f>IFERROR(VLOOKUP(E1244,'2 ataskaita'!$B$1:$E$64,3,FALSE),"-")</f>
        <v>-</v>
      </c>
      <c r="M1244" s="28" t="str">
        <f>IFERROR(VLOOKUP(E1244,'2 ataskaita'!$B$1:$E$64,4,FALSE),"-")</f>
        <v>-</v>
      </c>
    </row>
    <row r="1245" spans="1:13" x14ac:dyDescent="0.3">
      <c r="A1245" s="55">
        <v>44027.369444444441</v>
      </c>
      <c r="B1245">
        <v>6199587</v>
      </c>
      <c r="C1245" s="32" t="s">
        <v>240</v>
      </c>
      <c r="D1245" s="32" t="s">
        <v>245</v>
      </c>
      <c r="E1245" s="44" t="s">
        <v>17</v>
      </c>
      <c r="F1245" s="45">
        <v>10</v>
      </c>
      <c r="G1245" s="45" t="s">
        <v>18</v>
      </c>
      <c r="H1245" s="43">
        <f>VLOOKUP(D1245,'Įkainiai '!$A$3:$B$10,2,FALSE)-G1245</f>
        <v>8.27</v>
      </c>
      <c r="I1245" s="43">
        <f>VLOOKUP(C1245,'Įkainiai '!$E$3:$F$10,2,FALSE)-F1245</f>
        <v>13.670000000000002</v>
      </c>
      <c r="J1245" s="28">
        <f t="shared" si="38"/>
        <v>5.4000000000000021</v>
      </c>
      <c r="K1245" s="32" t="str">
        <f t="shared" si="39"/>
        <v>Upsell</v>
      </c>
      <c r="L1245" s="32" t="str">
        <f>IFERROR(VLOOKUP(E1245,'2 ataskaita'!$B$1:$E$64,3,FALSE),"-")</f>
        <v>-</v>
      </c>
      <c r="M1245" s="32" t="str">
        <f>IFERROR(VLOOKUP(E1245,'2 ataskaita'!$B$1:$E$64,4,FALSE),"-")</f>
        <v>-</v>
      </c>
    </row>
    <row r="1246" spans="1:13" x14ac:dyDescent="0.3">
      <c r="A1246" s="54">
        <v>44042</v>
      </c>
      <c r="B1246">
        <v>9600237</v>
      </c>
      <c r="C1246" s="28" t="s">
        <v>242</v>
      </c>
      <c r="D1246" s="28" t="s">
        <v>242</v>
      </c>
      <c r="E1246" s="42" t="s">
        <v>21</v>
      </c>
      <c r="F1246" s="43">
        <v>11.51</v>
      </c>
      <c r="G1246" s="43" t="s">
        <v>28</v>
      </c>
      <c r="H1246" s="43">
        <f>VLOOKUP(D1246,'Įkainiai '!$A$3:$B$10,2,FALSE)-G1246</f>
        <v>13.27</v>
      </c>
      <c r="I1246" s="43">
        <f>VLOOKUP(C1246,'Įkainiai '!$E$3:$F$10,2,FALSE)-F1246</f>
        <v>8.1600000000000019</v>
      </c>
      <c r="J1246" s="28">
        <f t="shared" si="38"/>
        <v>-5.1099999999999977</v>
      </c>
      <c r="K1246" s="28" t="str">
        <f t="shared" si="39"/>
        <v>Rerate</v>
      </c>
      <c r="L1246" s="28" t="str">
        <f>IFERROR(VLOOKUP(E1246,'2 ataskaita'!$B$1:$E$64,3,FALSE),"-")</f>
        <v>-</v>
      </c>
      <c r="M1246" s="28" t="str">
        <f>IFERROR(VLOOKUP(E1246,'2 ataskaita'!$B$1:$E$64,4,FALSE),"-")</f>
        <v>-</v>
      </c>
    </row>
    <row r="1247" spans="1:13" x14ac:dyDescent="0.3">
      <c r="A1247" s="55">
        <v>44032.413888888892</v>
      </c>
      <c r="B1247">
        <v>45663931</v>
      </c>
      <c r="C1247" s="32" t="s">
        <v>240</v>
      </c>
      <c r="D1247" s="32" t="s">
        <v>242</v>
      </c>
      <c r="E1247" s="44" t="s">
        <v>37</v>
      </c>
      <c r="F1247" s="45">
        <v>11</v>
      </c>
      <c r="G1247" s="45">
        <v>11.5</v>
      </c>
      <c r="H1247" s="43">
        <f>VLOOKUP(D1247,'Įkainiai '!$A$3:$B$10,2,FALSE)-G1247</f>
        <v>9.77</v>
      </c>
      <c r="I1247" s="43">
        <f>VLOOKUP(C1247,'Įkainiai '!$E$3:$F$10,2,FALSE)-F1247</f>
        <v>12.670000000000002</v>
      </c>
      <c r="J1247" s="28">
        <f t="shared" si="38"/>
        <v>2.9000000000000021</v>
      </c>
      <c r="K1247" s="32" t="str">
        <f t="shared" si="39"/>
        <v>Upsell</v>
      </c>
      <c r="L1247" s="32" t="str">
        <f>IFERROR(VLOOKUP(E1247,'2 ataskaita'!$B$1:$E$64,3,FALSE),"-")</f>
        <v>-</v>
      </c>
      <c r="M1247" s="32" t="str">
        <f>IFERROR(VLOOKUP(E1247,'2 ataskaita'!$B$1:$E$64,4,FALSE),"-")</f>
        <v>-</v>
      </c>
    </row>
    <row r="1248" spans="1:13" x14ac:dyDescent="0.3">
      <c r="A1248" s="54">
        <v>44022.383333333331</v>
      </c>
      <c r="B1248">
        <v>4896412</v>
      </c>
      <c r="C1248" s="28" t="s">
        <v>240</v>
      </c>
      <c r="D1248" s="28" t="s">
        <v>242</v>
      </c>
      <c r="E1248" s="42" t="s">
        <v>22</v>
      </c>
      <c r="F1248" s="43">
        <v>12</v>
      </c>
      <c r="G1248" s="43">
        <v>10.5</v>
      </c>
      <c r="H1248" s="43">
        <f>VLOOKUP(D1248,'Įkainiai '!$A$3:$B$10,2,FALSE)-G1248</f>
        <v>10.77</v>
      </c>
      <c r="I1248" s="43">
        <f>VLOOKUP(C1248,'Įkainiai '!$E$3:$F$10,2,FALSE)-F1248</f>
        <v>11.670000000000002</v>
      </c>
      <c r="J1248" s="28">
        <f t="shared" si="38"/>
        <v>0.90000000000000213</v>
      </c>
      <c r="K1248" s="28" t="str">
        <f t="shared" si="39"/>
        <v>Upsell</v>
      </c>
      <c r="L1248" s="28" t="str">
        <f>IFERROR(VLOOKUP(E1248,'2 ataskaita'!$B$1:$E$64,3,FALSE),"-")</f>
        <v>CUSTOMER CARE</v>
      </c>
      <c r="M1248" s="28">
        <f>IFERROR(VLOOKUP(E1248,'2 ataskaita'!$B$1:$E$64,4,FALSE),"-")</f>
        <v>0</v>
      </c>
    </row>
    <row r="1249" spans="1:13" x14ac:dyDescent="0.3">
      <c r="A1249" s="55">
        <v>44042</v>
      </c>
      <c r="B1249">
        <v>16588049</v>
      </c>
      <c r="C1249" s="32" t="s">
        <v>243</v>
      </c>
      <c r="D1249" s="32" t="s">
        <v>243</v>
      </c>
      <c r="E1249" s="44" t="s">
        <v>21</v>
      </c>
      <c r="F1249" s="45">
        <v>3.6</v>
      </c>
      <c r="G1249" s="45">
        <v>15.5</v>
      </c>
      <c r="H1249" s="43">
        <f>VLOOKUP(D1249,'Įkainiai '!$A$3:$B$10,2,FALSE)-G1249</f>
        <v>2.7699999999999996</v>
      </c>
      <c r="I1249" s="43">
        <f>VLOOKUP(C1249,'Įkainiai '!$E$3:$F$10,2,FALSE)-F1249</f>
        <v>12.07</v>
      </c>
      <c r="J1249" s="28">
        <f t="shared" si="38"/>
        <v>9.3000000000000007</v>
      </c>
      <c r="K1249" s="32" t="str">
        <f t="shared" si="39"/>
        <v>Upsell</v>
      </c>
      <c r="L1249" s="32" t="str">
        <f>IFERROR(VLOOKUP(E1249,'2 ataskaita'!$B$1:$E$64,3,FALSE),"-")</f>
        <v>-</v>
      </c>
      <c r="M1249" s="32" t="str">
        <f>IFERROR(VLOOKUP(E1249,'2 ataskaita'!$B$1:$E$64,4,FALSE),"-")</f>
        <v>-</v>
      </c>
    </row>
    <row r="1250" spans="1:13" x14ac:dyDescent="0.3">
      <c r="A1250" s="54">
        <v>44042</v>
      </c>
      <c r="B1250">
        <v>18576677</v>
      </c>
      <c r="C1250" s="28" t="s">
        <v>245</v>
      </c>
      <c r="D1250" s="28" t="s">
        <v>245</v>
      </c>
      <c r="E1250" s="42" t="s">
        <v>22</v>
      </c>
      <c r="F1250" s="43">
        <v>8.5</v>
      </c>
      <c r="G1250" s="43">
        <v>0</v>
      </c>
      <c r="H1250" s="43">
        <f>VLOOKUP(D1250,'Įkainiai '!$A$3:$B$10,2,FALSE)-G1250</f>
        <v>14.27</v>
      </c>
      <c r="I1250" s="43">
        <f>VLOOKUP(C1250,'Įkainiai '!$E$3:$F$10,2,FALSE)-F1250</f>
        <v>3.17</v>
      </c>
      <c r="J1250" s="28">
        <f t="shared" si="38"/>
        <v>-11.1</v>
      </c>
      <c r="K1250" s="28" t="str">
        <f t="shared" si="39"/>
        <v>Rerate</v>
      </c>
      <c r="L1250" s="28" t="str">
        <f>IFERROR(VLOOKUP(E1250,'2 ataskaita'!$B$1:$E$64,3,FALSE),"-")</f>
        <v>CUSTOMER CARE</v>
      </c>
      <c r="M1250" s="28">
        <f>IFERROR(VLOOKUP(E1250,'2 ataskaita'!$B$1:$E$64,4,FALSE),"-")</f>
        <v>0</v>
      </c>
    </row>
    <row r="1251" spans="1:13" x14ac:dyDescent="0.3">
      <c r="A1251" s="55">
        <v>44027.487500000003</v>
      </c>
      <c r="B1251">
        <v>15312384</v>
      </c>
      <c r="C1251" s="32" t="s">
        <v>243</v>
      </c>
      <c r="D1251" s="32" t="s">
        <v>241</v>
      </c>
      <c r="E1251" s="44" t="s">
        <v>37</v>
      </c>
      <c r="F1251" s="45">
        <v>0</v>
      </c>
      <c r="G1251" s="45">
        <v>0</v>
      </c>
      <c r="H1251" s="43">
        <f>VLOOKUP(D1251,'Įkainiai '!$A$3:$B$10,2,FALSE)-G1251</f>
        <v>33.270000000000003</v>
      </c>
      <c r="I1251" s="43">
        <f>VLOOKUP(C1251,'Įkainiai '!$E$3:$F$10,2,FALSE)-F1251</f>
        <v>15.67</v>
      </c>
      <c r="J1251" s="28">
        <f t="shared" si="38"/>
        <v>-17.600000000000001</v>
      </c>
      <c r="K1251" s="32" t="str">
        <f t="shared" si="39"/>
        <v>Rerate</v>
      </c>
      <c r="L1251" s="32" t="str">
        <f>IFERROR(VLOOKUP(E1251,'2 ataskaita'!$B$1:$E$64,3,FALSE),"-")</f>
        <v>-</v>
      </c>
      <c r="M1251" s="32" t="str">
        <f>IFERROR(VLOOKUP(E1251,'2 ataskaita'!$B$1:$E$64,4,FALSE),"-")</f>
        <v>-</v>
      </c>
    </row>
    <row r="1252" spans="1:13" x14ac:dyDescent="0.3">
      <c r="A1252" s="54">
        <v>44042</v>
      </c>
      <c r="B1252">
        <v>4447082</v>
      </c>
      <c r="C1252" s="28" t="s">
        <v>244</v>
      </c>
      <c r="D1252" s="28" t="s">
        <v>244</v>
      </c>
      <c r="E1252" s="42" t="s">
        <v>82</v>
      </c>
      <c r="F1252" s="43">
        <v>12.5</v>
      </c>
      <c r="G1252" s="43">
        <v>1.5</v>
      </c>
      <c r="H1252" s="43">
        <f>VLOOKUP(D1252,'Įkainiai '!$A$3:$B$10,2,FALSE)-G1252</f>
        <v>29.77</v>
      </c>
      <c r="I1252" s="43">
        <f>VLOOKUP(C1252,'Įkainiai '!$E$3:$F$10,2,FALSE)-F1252</f>
        <v>15.170000000000002</v>
      </c>
      <c r="J1252" s="28">
        <f t="shared" si="38"/>
        <v>-14.599999999999998</v>
      </c>
      <c r="K1252" s="28" t="str">
        <f t="shared" si="39"/>
        <v>Rerate</v>
      </c>
      <c r="L1252" s="28" t="str">
        <f>IFERROR(VLOOKUP(E1252,'2 ataskaita'!$B$1:$E$64,3,FALSE),"-")</f>
        <v>-</v>
      </c>
      <c r="M1252" s="28" t="str">
        <f>IFERROR(VLOOKUP(E1252,'2 ataskaita'!$B$1:$E$64,4,FALSE),"-")</f>
        <v>-</v>
      </c>
    </row>
    <row r="1253" spans="1:13" x14ac:dyDescent="0.3">
      <c r="A1253" s="55">
        <v>44042</v>
      </c>
      <c r="B1253">
        <v>41206586</v>
      </c>
      <c r="C1253" s="32" t="s">
        <v>241</v>
      </c>
      <c r="D1253" s="32" t="s">
        <v>241</v>
      </c>
      <c r="E1253" s="44" t="s">
        <v>78</v>
      </c>
      <c r="F1253" s="45">
        <v>9.5</v>
      </c>
      <c r="G1253" s="45">
        <v>15.5</v>
      </c>
      <c r="H1253" s="43">
        <f>VLOOKUP(D1253,'Įkainiai '!$A$3:$B$10,2,FALSE)-G1253</f>
        <v>17.770000000000003</v>
      </c>
      <c r="I1253" s="43">
        <f>VLOOKUP(C1253,'Įkainiai '!$E$3:$F$10,2,FALSE)-F1253</f>
        <v>22.17</v>
      </c>
      <c r="J1253" s="28">
        <f t="shared" si="38"/>
        <v>4.3999999999999986</v>
      </c>
      <c r="K1253" s="32" t="str">
        <f t="shared" si="39"/>
        <v>Upsell</v>
      </c>
      <c r="L1253" s="32" t="str">
        <f>IFERROR(VLOOKUP(E1253,'2 ataskaita'!$B$1:$E$64,3,FALSE),"-")</f>
        <v>-</v>
      </c>
      <c r="M1253" s="32" t="str">
        <f>IFERROR(VLOOKUP(E1253,'2 ataskaita'!$B$1:$E$64,4,FALSE),"-")</f>
        <v>-</v>
      </c>
    </row>
    <row r="1254" spans="1:13" x14ac:dyDescent="0.3">
      <c r="A1254" s="54">
        <v>44020.463194444441</v>
      </c>
      <c r="B1254">
        <v>17145559</v>
      </c>
      <c r="C1254" s="28" t="s">
        <v>241</v>
      </c>
      <c r="D1254" s="28" t="s">
        <v>246</v>
      </c>
      <c r="E1254" s="42" t="s">
        <v>46</v>
      </c>
      <c r="F1254" s="43">
        <v>23.5</v>
      </c>
      <c r="G1254" s="43">
        <v>12.5</v>
      </c>
      <c r="H1254" s="43">
        <f>VLOOKUP(D1254,'Įkainiai '!$A$3:$B$10,2,FALSE)-G1254</f>
        <v>18.77</v>
      </c>
      <c r="I1254" s="43">
        <f>VLOOKUP(C1254,'Įkainiai '!$E$3:$F$10,2,FALSE)-F1254</f>
        <v>8.1700000000000017</v>
      </c>
      <c r="J1254" s="28">
        <f t="shared" si="38"/>
        <v>-10.599999999999998</v>
      </c>
      <c r="K1254" s="28" t="str">
        <f t="shared" si="39"/>
        <v>Rerate</v>
      </c>
      <c r="L1254" s="28" t="str">
        <f>IFERROR(VLOOKUP(E1254,'2 ataskaita'!$B$1:$E$64,3,FALSE),"-")</f>
        <v>-</v>
      </c>
      <c r="M1254" s="28" t="str">
        <f>IFERROR(VLOOKUP(E1254,'2 ataskaita'!$B$1:$E$64,4,FALSE),"-")</f>
        <v>-</v>
      </c>
    </row>
    <row r="1255" spans="1:13" x14ac:dyDescent="0.3">
      <c r="A1255" s="55">
        <v>44042</v>
      </c>
      <c r="B1255">
        <v>4522401</v>
      </c>
      <c r="C1255" s="32" t="s">
        <v>241</v>
      </c>
      <c r="D1255" s="32" t="s">
        <v>241</v>
      </c>
      <c r="E1255" s="44" t="s">
        <v>52</v>
      </c>
      <c r="F1255" s="45">
        <v>12</v>
      </c>
      <c r="G1255" s="45">
        <v>4.5</v>
      </c>
      <c r="H1255" s="43">
        <f>VLOOKUP(D1255,'Įkainiai '!$A$3:$B$10,2,FALSE)-G1255</f>
        <v>28.770000000000003</v>
      </c>
      <c r="I1255" s="43">
        <f>VLOOKUP(C1255,'Įkainiai '!$E$3:$F$10,2,FALSE)-F1255</f>
        <v>19.670000000000002</v>
      </c>
      <c r="J1255" s="28">
        <f t="shared" si="38"/>
        <v>-9.1000000000000014</v>
      </c>
      <c r="K1255" s="32" t="str">
        <f t="shared" si="39"/>
        <v>Rerate</v>
      </c>
      <c r="L1255" s="32" t="str">
        <f>IFERROR(VLOOKUP(E1255,'2 ataskaita'!$B$1:$E$64,3,FALSE),"-")</f>
        <v>-</v>
      </c>
      <c r="M1255" s="32" t="str">
        <f>IFERROR(VLOOKUP(E1255,'2 ataskaita'!$B$1:$E$64,4,FALSE),"-")</f>
        <v>-</v>
      </c>
    </row>
    <row r="1256" spans="1:13" x14ac:dyDescent="0.3">
      <c r="A1256" s="54">
        <v>44042</v>
      </c>
      <c r="B1256">
        <v>4489352</v>
      </c>
      <c r="C1256" s="28" t="s">
        <v>243</v>
      </c>
      <c r="D1256" s="28" t="s">
        <v>243</v>
      </c>
      <c r="E1256" s="42" t="s">
        <v>19</v>
      </c>
      <c r="F1256" s="43">
        <v>3.6</v>
      </c>
      <c r="G1256" s="43" t="s">
        <v>18</v>
      </c>
      <c r="H1256" s="43">
        <f>VLOOKUP(D1256,'Įkainiai '!$A$3:$B$10,2,FALSE)-G1256</f>
        <v>12.27</v>
      </c>
      <c r="I1256" s="43">
        <f>VLOOKUP(C1256,'Įkainiai '!$E$3:$F$10,2,FALSE)-F1256</f>
        <v>12.07</v>
      </c>
      <c r="J1256" s="28">
        <f t="shared" si="38"/>
        <v>-0.19999999999999929</v>
      </c>
      <c r="K1256" s="28" t="str">
        <f t="shared" si="39"/>
        <v>Rerate</v>
      </c>
      <c r="L1256" s="28" t="str">
        <f>IFERROR(VLOOKUP(E1256,'2 ataskaita'!$B$1:$E$64,3,FALSE),"-")</f>
        <v>-</v>
      </c>
      <c r="M1256" s="28" t="str">
        <f>IFERROR(VLOOKUP(E1256,'2 ataskaita'!$B$1:$E$64,4,FALSE),"-")</f>
        <v>-</v>
      </c>
    </row>
    <row r="1257" spans="1:13" x14ac:dyDescent="0.3">
      <c r="A1257" s="55">
        <v>44028.74722222222</v>
      </c>
      <c r="B1257">
        <v>43422870</v>
      </c>
      <c r="C1257" s="32" t="s">
        <v>243</v>
      </c>
      <c r="D1257" s="32" t="s">
        <v>245</v>
      </c>
      <c r="E1257" s="44" t="s">
        <v>21</v>
      </c>
      <c r="F1257" s="45">
        <v>7.5</v>
      </c>
      <c r="G1257" s="45" t="s">
        <v>45</v>
      </c>
      <c r="H1257" s="43">
        <f>VLOOKUP(D1257,'Įkainiai '!$A$3:$B$10,2,FALSE)-G1257</f>
        <v>9.27</v>
      </c>
      <c r="I1257" s="43">
        <f>VLOOKUP(C1257,'Įkainiai '!$E$3:$F$10,2,FALSE)-F1257</f>
        <v>8.17</v>
      </c>
      <c r="J1257" s="28">
        <f t="shared" si="38"/>
        <v>-1.0999999999999996</v>
      </c>
      <c r="K1257" s="32" t="str">
        <f t="shared" si="39"/>
        <v>Rerate</v>
      </c>
      <c r="L1257" s="32" t="str">
        <f>IFERROR(VLOOKUP(E1257,'2 ataskaita'!$B$1:$E$64,3,FALSE),"-")</f>
        <v>-</v>
      </c>
      <c r="M1257" s="32" t="str">
        <f>IFERROR(VLOOKUP(E1257,'2 ataskaita'!$B$1:$E$64,4,FALSE),"-")</f>
        <v>-</v>
      </c>
    </row>
    <row r="1258" spans="1:13" x14ac:dyDescent="0.3">
      <c r="A1258" s="54">
        <v>44042</v>
      </c>
      <c r="B1258">
        <v>14104144</v>
      </c>
      <c r="C1258" s="28" t="s">
        <v>240</v>
      </c>
      <c r="D1258" s="28" t="s">
        <v>240</v>
      </c>
      <c r="E1258" s="42" t="s">
        <v>14</v>
      </c>
      <c r="F1258" s="43">
        <v>11</v>
      </c>
      <c r="G1258" s="43">
        <v>1.5</v>
      </c>
      <c r="H1258" s="43">
        <f>VLOOKUP(D1258,'Įkainiai '!$A$3:$B$10,2,FALSE)-G1258</f>
        <v>23.77</v>
      </c>
      <c r="I1258" s="43">
        <f>VLOOKUP(C1258,'Įkainiai '!$E$3:$F$10,2,FALSE)-F1258</f>
        <v>12.670000000000002</v>
      </c>
      <c r="J1258" s="28">
        <f t="shared" si="38"/>
        <v>-11.099999999999998</v>
      </c>
      <c r="K1258" s="28" t="str">
        <f t="shared" si="39"/>
        <v>Rerate</v>
      </c>
      <c r="L1258" s="28" t="str">
        <f>IFERROR(VLOOKUP(E1258,'2 ataskaita'!$B$1:$E$64,3,FALSE),"-")</f>
        <v>CUSTOMER CARE</v>
      </c>
      <c r="M1258" s="28">
        <f>IFERROR(VLOOKUP(E1258,'2 ataskaita'!$B$1:$E$64,4,FALSE),"-")</f>
        <v>0</v>
      </c>
    </row>
    <row r="1259" spans="1:13" x14ac:dyDescent="0.3">
      <c r="A1259" s="55">
        <v>44042</v>
      </c>
      <c r="B1259">
        <v>4662063</v>
      </c>
      <c r="C1259" s="32" t="s">
        <v>245</v>
      </c>
      <c r="D1259" s="32" t="s">
        <v>245</v>
      </c>
      <c r="E1259" s="44" t="s">
        <v>51</v>
      </c>
      <c r="F1259" s="45">
        <v>7</v>
      </c>
      <c r="G1259" s="45">
        <v>3.6</v>
      </c>
      <c r="H1259" s="43">
        <f>VLOOKUP(D1259,'Įkainiai '!$A$3:$B$10,2,FALSE)-G1259</f>
        <v>10.67</v>
      </c>
      <c r="I1259" s="43">
        <f>VLOOKUP(C1259,'Įkainiai '!$E$3:$F$10,2,FALSE)-F1259</f>
        <v>4.67</v>
      </c>
      <c r="J1259" s="28">
        <f t="shared" si="38"/>
        <v>-6</v>
      </c>
      <c r="K1259" s="32" t="str">
        <f t="shared" si="39"/>
        <v>Rerate</v>
      </c>
      <c r="L1259" s="32" t="str">
        <f>IFERROR(VLOOKUP(E1259,'2 ataskaita'!$B$1:$E$64,3,FALSE),"-")</f>
        <v>-</v>
      </c>
      <c r="M1259" s="32" t="str">
        <f>IFERROR(VLOOKUP(E1259,'2 ataskaita'!$B$1:$E$64,4,FALSE),"-")</f>
        <v>-</v>
      </c>
    </row>
    <row r="1260" spans="1:13" x14ac:dyDescent="0.3">
      <c r="A1260" s="54">
        <v>44015.677083333336</v>
      </c>
      <c r="B1260">
        <v>4399443</v>
      </c>
      <c r="C1260" s="28" t="s">
        <v>245</v>
      </c>
      <c r="D1260" s="28" t="s">
        <v>241</v>
      </c>
      <c r="E1260" s="42" t="s">
        <v>48</v>
      </c>
      <c r="F1260" s="43">
        <v>7.01</v>
      </c>
      <c r="G1260" s="43">
        <v>10.5</v>
      </c>
      <c r="H1260" s="43">
        <f>VLOOKUP(D1260,'Įkainiai '!$A$3:$B$10,2,FALSE)-G1260</f>
        <v>22.770000000000003</v>
      </c>
      <c r="I1260" s="43">
        <f>VLOOKUP(C1260,'Įkainiai '!$E$3:$F$10,2,FALSE)-F1260</f>
        <v>4.66</v>
      </c>
      <c r="J1260" s="28">
        <f t="shared" si="38"/>
        <v>-18.110000000000003</v>
      </c>
      <c r="K1260" s="28" t="str">
        <f t="shared" si="39"/>
        <v>Rerate</v>
      </c>
      <c r="L1260" s="28" t="str">
        <f>IFERROR(VLOOKUP(E1260,'2 ataskaita'!$B$1:$E$64,3,FALSE),"-")</f>
        <v>TELEMARKETING</v>
      </c>
      <c r="M1260" s="28">
        <f>IFERROR(VLOOKUP(E1260,'2 ataskaita'!$B$1:$E$64,4,FALSE),"-")</f>
        <v>0</v>
      </c>
    </row>
    <row r="1261" spans="1:13" x14ac:dyDescent="0.3">
      <c r="A1261" s="55">
        <v>44042</v>
      </c>
      <c r="B1261">
        <v>9558284</v>
      </c>
      <c r="C1261" s="32" t="s">
        <v>243</v>
      </c>
      <c r="D1261" s="32" t="s">
        <v>243</v>
      </c>
      <c r="E1261" s="44" t="s">
        <v>22</v>
      </c>
      <c r="F1261" s="45">
        <v>8.51</v>
      </c>
      <c r="G1261" s="45">
        <v>5.51</v>
      </c>
      <c r="H1261" s="43">
        <f>VLOOKUP(D1261,'Įkainiai '!$A$3:$B$10,2,FALSE)-G1261</f>
        <v>12.76</v>
      </c>
      <c r="I1261" s="43">
        <f>VLOOKUP(C1261,'Įkainiai '!$E$3:$F$10,2,FALSE)-F1261</f>
        <v>7.16</v>
      </c>
      <c r="J1261" s="28">
        <f t="shared" si="38"/>
        <v>-5.6</v>
      </c>
      <c r="K1261" s="32" t="str">
        <f t="shared" si="39"/>
        <v>Rerate</v>
      </c>
      <c r="L1261" s="32" t="str">
        <f>IFERROR(VLOOKUP(E1261,'2 ataskaita'!$B$1:$E$64,3,FALSE),"-")</f>
        <v>CUSTOMER CARE</v>
      </c>
      <c r="M1261" s="32">
        <f>IFERROR(VLOOKUP(E1261,'2 ataskaita'!$B$1:$E$64,4,FALSE),"-")</f>
        <v>0</v>
      </c>
    </row>
    <row r="1262" spans="1:13" x14ac:dyDescent="0.3">
      <c r="A1262" s="54">
        <v>44042</v>
      </c>
      <c r="B1262">
        <v>22210274</v>
      </c>
      <c r="C1262" s="28" t="s">
        <v>245</v>
      </c>
      <c r="D1262" s="28" t="s">
        <v>245</v>
      </c>
      <c r="E1262" s="42" t="s">
        <v>42</v>
      </c>
      <c r="F1262" s="43">
        <v>8.5</v>
      </c>
      <c r="G1262" s="43">
        <v>0</v>
      </c>
      <c r="H1262" s="43">
        <f>VLOOKUP(D1262,'Įkainiai '!$A$3:$B$10,2,FALSE)-G1262</f>
        <v>14.27</v>
      </c>
      <c r="I1262" s="43">
        <f>VLOOKUP(C1262,'Įkainiai '!$E$3:$F$10,2,FALSE)-F1262</f>
        <v>3.17</v>
      </c>
      <c r="J1262" s="28">
        <f t="shared" si="38"/>
        <v>-11.1</v>
      </c>
      <c r="K1262" s="28" t="str">
        <f t="shared" si="39"/>
        <v>Rerate</v>
      </c>
      <c r="L1262" s="28" t="str">
        <f>IFERROR(VLOOKUP(E1262,'2 ataskaita'!$B$1:$E$64,3,FALSE),"-")</f>
        <v>-</v>
      </c>
      <c r="M1262" s="28" t="str">
        <f>IFERROR(VLOOKUP(E1262,'2 ataskaita'!$B$1:$E$64,4,FALSE),"-")</f>
        <v>-</v>
      </c>
    </row>
    <row r="1263" spans="1:13" x14ac:dyDescent="0.3">
      <c r="A1263" s="55">
        <v>44023</v>
      </c>
      <c r="B1263">
        <v>4492723</v>
      </c>
      <c r="C1263" s="32" t="s">
        <v>241</v>
      </c>
      <c r="D1263" s="32" t="s">
        <v>241</v>
      </c>
      <c r="E1263" s="44" t="s">
        <v>14</v>
      </c>
      <c r="F1263" s="45">
        <v>23.5</v>
      </c>
      <c r="G1263" s="45">
        <v>3.6</v>
      </c>
      <c r="H1263" s="43">
        <f>VLOOKUP(D1263,'Įkainiai '!$A$3:$B$10,2,FALSE)-G1263</f>
        <v>29.67</v>
      </c>
      <c r="I1263" s="43">
        <f>VLOOKUP(C1263,'Įkainiai '!$E$3:$F$10,2,FALSE)-F1263</f>
        <v>8.1700000000000017</v>
      </c>
      <c r="J1263" s="28">
        <f t="shared" si="38"/>
        <v>-21.5</v>
      </c>
      <c r="K1263" s="32" t="str">
        <f t="shared" si="39"/>
        <v>Rerate</v>
      </c>
      <c r="L1263" s="32" t="str">
        <f>IFERROR(VLOOKUP(E1263,'2 ataskaita'!$B$1:$E$64,3,FALSE),"-")</f>
        <v>CUSTOMER CARE</v>
      </c>
      <c r="M1263" s="32">
        <f>IFERROR(VLOOKUP(E1263,'2 ataskaita'!$B$1:$E$64,4,FALSE),"-")</f>
        <v>0</v>
      </c>
    </row>
    <row r="1264" spans="1:13" x14ac:dyDescent="0.3">
      <c r="A1264" s="54">
        <v>44037.683333333334</v>
      </c>
      <c r="B1264">
        <v>4845390</v>
      </c>
      <c r="C1264" s="28" t="s">
        <v>245</v>
      </c>
      <c r="D1264" s="28" t="s">
        <v>242</v>
      </c>
      <c r="E1264" s="42" t="s">
        <v>43</v>
      </c>
      <c r="F1264" s="43">
        <v>7.6</v>
      </c>
      <c r="G1264" s="43">
        <v>10.5</v>
      </c>
      <c r="H1264" s="43">
        <f>VLOOKUP(D1264,'Įkainiai '!$A$3:$B$10,2,FALSE)-G1264</f>
        <v>10.77</v>
      </c>
      <c r="I1264" s="43">
        <f>VLOOKUP(C1264,'Įkainiai '!$E$3:$F$10,2,FALSE)-F1264</f>
        <v>4.07</v>
      </c>
      <c r="J1264" s="28">
        <f t="shared" si="38"/>
        <v>-6.6999999999999993</v>
      </c>
      <c r="K1264" s="28" t="str">
        <f t="shared" si="39"/>
        <v>Rerate</v>
      </c>
      <c r="L1264" s="28" t="str">
        <f>IFERROR(VLOOKUP(E1264,'2 ataskaita'!$B$1:$E$64,3,FALSE),"-")</f>
        <v>CUSTOMER CARE</v>
      </c>
      <c r="M1264" s="28">
        <f>IFERROR(VLOOKUP(E1264,'2 ataskaita'!$B$1:$E$64,4,FALSE),"-")</f>
        <v>0</v>
      </c>
    </row>
    <row r="1265" spans="1:13" x14ac:dyDescent="0.3">
      <c r="A1265" s="55">
        <v>44013.434027777781</v>
      </c>
      <c r="B1265">
        <v>19335581</v>
      </c>
      <c r="C1265" s="32" t="s">
        <v>243</v>
      </c>
      <c r="D1265" s="32" t="s">
        <v>241</v>
      </c>
      <c r="E1265" s="44" t="s">
        <v>14</v>
      </c>
      <c r="F1265" s="45">
        <v>3.6</v>
      </c>
      <c r="G1265" s="45" t="s">
        <v>5</v>
      </c>
      <c r="H1265" s="43">
        <f>VLOOKUP(D1265,'Įkainiai '!$A$3:$B$10,2,FALSE)-G1265</f>
        <v>21.270000000000003</v>
      </c>
      <c r="I1265" s="43">
        <f>VLOOKUP(C1265,'Įkainiai '!$E$3:$F$10,2,FALSE)-F1265</f>
        <v>12.07</v>
      </c>
      <c r="J1265" s="28">
        <f t="shared" si="38"/>
        <v>-9.2000000000000028</v>
      </c>
      <c r="K1265" s="32" t="str">
        <f t="shared" si="39"/>
        <v>Rerate</v>
      </c>
      <c r="L1265" s="32" t="str">
        <f>IFERROR(VLOOKUP(E1265,'2 ataskaita'!$B$1:$E$64,3,FALSE),"-")</f>
        <v>CUSTOMER CARE</v>
      </c>
      <c r="M1265" s="32">
        <f>IFERROR(VLOOKUP(E1265,'2 ataskaita'!$B$1:$E$64,4,FALSE),"-")</f>
        <v>0</v>
      </c>
    </row>
    <row r="1266" spans="1:13" x14ac:dyDescent="0.3">
      <c r="A1266" s="54">
        <v>44024.71875</v>
      </c>
      <c r="B1266">
        <v>4566048</v>
      </c>
      <c r="C1266" s="28" t="s">
        <v>242</v>
      </c>
      <c r="D1266" s="28" t="s">
        <v>240</v>
      </c>
      <c r="E1266" s="42" t="s">
        <v>43</v>
      </c>
      <c r="F1266" s="43">
        <v>11.51</v>
      </c>
      <c r="G1266" s="43" t="s">
        <v>57</v>
      </c>
      <c r="H1266" s="43">
        <f>VLOOKUP(D1266,'Įkainiai '!$A$3:$B$10,2,FALSE)-G1266</f>
        <v>15.27</v>
      </c>
      <c r="I1266" s="43">
        <f>VLOOKUP(C1266,'Įkainiai '!$E$3:$F$10,2,FALSE)-F1266</f>
        <v>8.1600000000000019</v>
      </c>
      <c r="J1266" s="28">
        <f t="shared" si="38"/>
        <v>-7.1099999999999977</v>
      </c>
      <c r="K1266" s="28" t="str">
        <f t="shared" si="39"/>
        <v>Rerate</v>
      </c>
      <c r="L1266" s="28" t="str">
        <f>IFERROR(VLOOKUP(E1266,'2 ataskaita'!$B$1:$E$64,3,FALSE),"-")</f>
        <v>CUSTOMER CARE</v>
      </c>
      <c r="M1266" s="28">
        <f>IFERROR(VLOOKUP(E1266,'2 ataskaita'!$B$1:$E$64,4,FALSE),"-")</f>
        <v>0</v>
      </c>
    </row>
    <row r="1267" spans="1:13" x14ac:dyDescent="0.3">
      <c r="A1267" s="55">
        <v>44032.384722222225</v>
      </c>
      <c r="B1267">
        <v>4577435</v>
      </c>
      <c r="C1267" s="32" t="s">
        <v>243</v>
      </c>
      <c r="D1267" s="32" t="s">
        <v>241</v>
      </c>
      <c r="E1267" s="44" t="s">
        <v>81</v>
      </c>
      <c r="F1267" s="45">
        <v>8.5</v>
      </c>
      <c r="G1267" s="45">
        <v>10.5</v>
      </c>
      <c r="H1267" s="43">
        <f>VLOOKUP(D1267,'Įkainiai '!$A$3:$B$10,2,FALSE)-G1267</f>
        <v>22.770000000000003</v>
      </c>
      <c r="I1267" s="43">
        <f>VLOOKUP(C1267,'Įkainiai '!$E$3:$F$10,2,FALSE)-F1267</f>
        <v>7.17</v>
      </c>
      <c r="J1267" s="28">
        <f t="shared" si="38"/>
        <v>-15.600000000000003</v>
      </c>
      <c r="K1267" s="32" t="str">
        <f t="shared" si="39"/>
        <v>Rerate</v>
      </c>
      <c r="L1267" s="32" t="str">
        <f>IFERROR(VLOOKUP(E1267,'2 ataskaita'!$B$1:$E$64,3,FALSE),"-")</f>
        <v>-</v>
      </c>
      <c r="M1267" s="32" t="str">
        <f>IFERROR(VLOOKUP(E1267,'2 ataskaita'!$B$1:$E$64,4,FALSE),"-")</f>
        <v>-</v>
      </c>
    </row>
    <row r="1268" spans="1:13" x14ac:dyDescent="0.3">
      <c r="A1268" s="54">
        <v>44029</v>
      </c>
      <c r="B1268">
        <v>4679989</v>
      </c>
      <c r="C1268" s="28" t="s">
        <v>241</v>
      </c>
      <c r="D1268" s="28" t="s">
        <v>241</v>
      </c>
      <c r="E1268" s="42" t="s">
        <v>21</v>
      </c>
      <c r="F1268" s="43">
        <v>16.5</v>
      </c>
      <c r="G1268" s="43" t="s">
        <v>18</v>
      </c>
      <c r="H1268" s="43">
        <f>VLOOKUP(D1268,'Įkainiai '!$A$3:$B$10,2,FALSE)-G1268</f>
        <v>27.270000000000003</v>
      </c>
      <c r="I1268" s="43">
        <f>VLOOKUP(C1268,'Įkainiai '!$E$3:$F$10,2,FALSE)-F1268</f>
        <v>15.170000000000002</v>
      </c>
      <c r="J1268" s="28">
        <f t="shared" si="38"/>
        <v>-12.100000000000001</v>
      </c>
      <c r="K1268" s="28" t="str">
        <f t="shared" si="39"/>
        <v>Rerate</v>
      </c>
      <c r="L1268" s="28" t="str">
        <f>IFERROR(VLOOKUP(E1268,'2 ataskaita'!$B$1:$E$64,3,FALSE),"-")</f>
        <v>-</v>
      </c>
      <c r="M1268" s="28" t="str">
        <f>IFERROR(VLOOKUP(E1268,'2 ataskaita'!$B$1:$E$64,4,FALSE),"-")</f>
        <v>-</v>
      </c>
    </row>
    <row r="1269" spans="1:13" x14ac:dyDescent="0.3">
      <c r="A1269" s="55">
        <v>44015.65</v>
      </c>
      <c r="B1269">
        <v>4545210</v>
      </c>
      <c r="C1269" s="32" t="s">
        <v>243</v>
      </c>
      <c r="D1269" s="32" t="s">
        <v>241</v>
      </c>
      <c r="E1269" s="44" t="s">
        <v>23</v>
      </c>
      <c r="F1269" s="45">
        <v>3.6</v>
      </c>
      <c r="G1269" s="45">
        <v>3.6</v>
      </c>
      <c r="H1269" s="43">
        <f>VLOOKUP(D1269,'Įkainiai '!$A$3:$B$10,2,FALSE)-G1269</f>
        <v>29.67</v>
      </c>
      <c r="I1269" s="43">
        <f>VLOOKUP(C1269,'Įkainiai '!$E$3:$F$10,2,FALSE)-F1269</f>
        <v>12.07</v>
      </c>
      <c r="J1269" s="28">
        <f t="shared" si="38"/>
        <v>-17.600000000000001</v>
      </c>
      <c r="K1269" s="32" t="str">
        <f t="shared" si="39"/>
        <v>Rerate</v>
      </c>
      <c r="L1269" s="32" t="str">
        <f>IFERROR(VLOOKUP(E1269,'2 ataskaita'!$B$1:$E$64,3,FALSE),"-")</f>
        <v>CUSTOMER CARE</v>
      </c>
      <c r="M1269" s="32">
        <f>IFERROR(VLOOKUP(E1269,'2 ataskaita'!$B$1:$E$64,4,FALSE),"-")</f>
        <v>0</v>
      </c>
    </row>
    <row r="1270" spans="1:13" x14ac:dyDescent="0.3">
      <c r="A1270" s="54">
        <v>44015.617361111108</v>
      </c>
      <c r="B1270">
        <v>4545210</v>
      </c>
      <c r="C1270" s="28" t="s">
        <v>241</v>
      </c>
      <c r="D1270" s="28" t="s">
        <v>243</v>
      </c>
      <c r="E1270" s="42" t="s">
        <v>23</v>
      </c>
      <c r="F1270" s="43">
        <v>3.6</v>
      </c>
      <c r="G1270" s="43">
        <v>3.6</v>
      </c>
      <c r="H1270" s="43">
        <f>VLOOKUP(D1270,'Įkainiai '!$A$3:$B$10,2,FALSE)-G1270</f>
        <v>14.67</v>
      </c>
      <c r="I1270" s="43">
        <f>VLOOKUP(C1270,'Įkainiai '!$E$3:$F$10,2,FALSE)-F1270</f>
        <v>28.07</v>
      </c>
      <c r="J1270" s="28">
        <f t="shared" si="38"/>
        <v>13.4</v>
      </c>
      <c r="K1270" s="28" t="str">
        <f t="shared" si="39"/>
        <v>Upsell</v>
      </c>
      <c r="L1270" s="28" t="str">
        <f>IFERROR(VLOOKUP(E1270,'2 ataskaita'!$B$1:$E$64,3,FALSE),"-")</f>
        <v>CUSTOMER CARE</v>
      </c>
      <c r="M1270" s="28">
        <f>IFERROR(VLOOKUP(E1270,'2 ataskaita'!$B$1:$E$64,4,FALSE),"-")</f>
        <v>0</v>
      </c>
    </row>
    <row r="1271" spans="1:13" x14ac:dyDescent="0.3">
      <c r="A1271" s="55">
        <v>44018.833333333336</v>
      </c>
      <c r="B1271">
        <v>13765897</v>
      </c>
      <c r="C1271" s="32" t="s">
        <v>242</v>
      </c>
      <c r="D1271" s="32" t="s">
        <v>245</v>
      </c>
      <c r="E1271" s="44" t="s">
        <v>21</v>
      </c>
      <c r="F1271" s="45">
        <v>14.5</v>
      </c>
      <c r="G1271" s="45">
        <v>3.6</v>
      </c>
      <c r="H1271" s="43">
        <f>VLOOKUP(D1271,'Įkainiai '!$A$3:$B$10,2,FALSE)-G1271</f>
        <v>10.67</v>
      </c>
      <c r="I1271" s="43">
        <f>VLOOKUP(C1271,'Įkainiai '!$E$3:$F$10,2,FALSE)-F1271</f>
        <v>5.1700000000000017</v>
      </c>
      <c r="J1271" s="28">
        <f t="shared" si="38"/>
        <v>-5.4999999999999982</v>
      </c>
      <c r="K1271" s="32" t="str">
        <f t="shared" si="39"/>
        <v>Rerate</v>
      </c>
      <c r="L1271" s="32" t="str">
        <f>IFERROR(VLOOKUP(E1271,'2 ataskaita'!$B$1:$E$64,3,FALSE),"-")</f>
        <v>-</v>
      </c>
      <c r="M1271" s="32" t="str">
        <f>IFERROR(VLOOKUP(E1271,'2 ataskaita'!$B$1:$E$64,4,FALSE),"-")</f>
        <v>-</v>
      </c>
    </row>
    <row r="1272" spans="1:13" x14ac:dyDescent="0.3">
      <c r="A1272" s="54">
        <v>44042</v>
      </c>
      <c r="B1272">
        <v>4631713</v>
      </c>
      <c r="C1272" s="28" t="s">
        <v>241</v>
      </c>
      <c r="D1272" s="28" t="s">
        <v>241</v>
      </c>
      <c r="E1272" s="42" t="s">
        <v>55</v>
      </c>
      <c r="F1272" s="43">
        <v>12</v>
      </c>
      <c r="G1272" s="43" t="s">
        <v>57</v>
      </c>
      <c r="H1272" s="43">
        <f>VLOOKUP(D1272,'Įkainiai '!$A$3:$B$10,2,FALSE)-G1272</f>
        <v>23.270000000000003</v>
      </c>
      <c r="I1272" s="43">
        <f>VLOOKUP(C1272,'Įkainiai '!$E$3:$F$10,2,FALSE)-F1272</f>
        <v>19.670000000000002</v>
      </c>
      <c r="J1272" s="28">
        <f t="shared" si="38"/>
        <v>-3.6000000000000014</v>
      </c>
      <c r="K1272" s="28" t="str">
        <f t="shared" si="39"/>
        <v>Rerate</v>
      </c>
      <c r="L1272" s="28" t="str">
        <f>IFERROR(VLOOKUP(E1272,'2 ataskaita'!$B$1:$E$64,3,FALSE),"-")</f>
        <v>-</v>
      </c>
      <c r="M1272" s="28" t="str">
        <f>IFERROR(VLOOKUP(E1272,'2 ataskaita'!$B$1:$E$64,4,FALSE),"-")</f>
        <v>-</v>
      </c>
    </row>
    <row r="1273" spans="1:13" x14ac:dyDescent="0.3">
      <c r="A1273" s="55">
        <v>44013.393055555556</v>
      </c>
      <c r="B1273">
        <v>42673540</v>
      </c>
      <c r="C1273" s="32" t="s">
        <v>242</v>
      </c>
      <c r="D1273" s="32" t="s">
        <v>240</v>
      </c>
      <c r="E1273" s="44" t="s">
        <v>55</v>
      </c>
      <c r="F1273" s="45">
        <v>11</v>
      </c>
      <c r="G1273" s="45">
        <v>10.5</v>
      </c>
      <c r="H1273" s="43">
        <f>VLOOKUP(D1273,'Įkainiai '!$A$3:$B$10,2,FALSE)-G1273</f>
        <v>14.77</v>
      </c>
      <c r="I1273" s="43">
        <f>VLOOKUP(C1273,'Įkainiai '!$E$3:$F$10,2,FALSE)-F1273</f>
        <v>8.6700000000000017</v>
      </c>
      <c r="J1273" s="28">
        <f t="shared" si="38"/>
        <v>-6.0999999999999979</v>
      </c>
      <c r="K1273" s="32" t="str">
        <f t="shared" si="39"/>
        <v>Rerate</v>
      </c>
      <c r="L1273" s="32" t="str">
        <f>IFERROR(VLOOKUP(E1273,'2 ataskaita'!$B$1:$E$64,3,FALSE),"-")</f>
        <v>-</v>
      </c>
      <c r="M1273" s="32" t="str">
        <f>IFERROR(VLOOKUP(E1273,'2 ataskaita'!$B$1:$E$64,4,FALSE),"-")</f>
        <v>-</v>
      </c>
    </row>
    <row r="1274" spans="1:13" x14ac:dyDescent="0.3">
      <c r="A1274" s="54">
        <v>44043</v>
      </c>
      <c r="B1274">
        <v>18995459</v>
      </c>
      <c r="C1274" s="28" t="s">
        <v>240</v>
      </c>
      <c r="D1274" s="28" t="s">
        <v>242</v>
      </c>
      <c r="E1274" s="42" t="s">
        <v>14</v>
      </c>
      <c r="F1274" s="43">
        <v>12</v>
      </c>
      <c r="G1274" s="43">
        <v>10.5</v>
      </c>
      <c r="H1274" s="43">
        <f>VLOOKUP(D1274,'Įkainiai '!$A$3:$B$10,2,FALSE)-G1274</f>
        <v>10.77</v>
      </c>
      <c r="I1274" s="43">
        <f>VLOOKUP(C1274,'Įkainiai '!$E$3:$F$10,2,FALSE)-F1274</f>
        <v>11.670000000000002</v>
      </c>
      <c r="J1274" s="28">
        <f t="shared" si="38"/>
        <v>0.90000000000000213</v>
      </c>
      <c r="K1274" s="28" t="str">
        <f t="shared" si="39"/>
        <v>Upsell</v>
      </c>
      <c r="L1274" s="28" t="str">
        <f>IFERROR(VLOOKUP(E1274,'2 ataskaita'!$B$1:$E$64,3,FALSE),"-")</f>
        <v>CUSTOMER CARE</v>
      </c>
      <c r="M1274" s="28">
        <f>IFERROR(VLOOKUP(E1274,'2 ataskaita'!$B$1:$E$64,4,FALSE),"-")</f>
        <v>0</v>
      </c>
    </row>
    <row r="1275" spans="1:13" x14ac:dyDescent="0.3">
      <c r="A1275" s="55">
        <v>44030.57916666667</v>
      </c>
      <c r="B1275">
        <v>4493848</v>
      </c>
      <c r="C1275" s="32" t="s">
        <v>245</v>
      </c>
      <c r="D1275" s="32" t="s">
        <v>245</v>
      </c>
      <c r="E1275" s="44" t="s">
        <v>23</v>
      </c>
      <c r="F1275" s="45">
        <v>7.6</v>
      </c>
      <c r="G1275" s="45">
        <v>5.51</v>
      </c>
      <c r="H1275" s="43">
        <f>VLOOKUP(D1275,'Įkainiai '!$A$3:$B$10,2,FALSE)-G1275</f>
        <v>8.76</v>
      </c>
      <c r="I1275" s="43">
        <f>VLOOKUP(C1275,'Įkainiai '!$E$3:$F$10,2,FALSE)-F1275</f>
        <v>4.07</v>
      </c>
      <c r="J1275" s="28">
        <f t="shared" si="38"/>
        <v>-4.6899999999999995</v>
      </c>
      <c r="K1275" s="32" t="str">
        <f t="shared" si="39"/>
        <v>Rerate</v>
      </c>
      <c r="L1275" s="32" t="str">
        <f>IFERROR(VLOOKUP(E1275,'2 ataskaita'!$B$1:$E$64,3,FALSE),"-")</f>
        <v>CUSTOMER CARE</v>
      </c>
      <c r="M1275" s="32">
        <f>IFERROR(VLOOKUP(E1275,'2 ataskaita'!$B$1:$E$64,4,FALSE),"-")</f>
        <v>0</v>
      </c>
    </row>
    <row r="1276" spans="1:13" x14ac:dyDescent="0.3">
      <c r="A1276" s="54">
        <v>44042</v>
      </c>
      <c r="B1276">
        <v>19104097</v>
      </c>
      <c r="C1276" s="28" t="s">
        <v>243</v>
      </c>
      <c r="D1276" s="28" t="s">
        <v>243</v>
      </c>
      <c r="E1276" s="42" t="s">
        <v>75</v>
      </c>
      <c r="F1276" s="43">
        <v>3.6</v>
      </c>
      <c r="G1276" s="43">
        <v>7.5</v>
      </c>
      <c r="H1276" s="43">
        <f>VLOOKUP(D1276,'Įkainiai '!$A$3:$B$10,2,FALSE)-G1276</f>
        <v>10.77</v>
      </c>
      <c r="I1276" s="43">
        <f>VLOOKUP(C1276,'Įkainiai '!$E$3:$F$10,2,FALSE)-F1276</f>
        <v>12.07</v>
      </c>
      <c r="J1276" s="28">
        <f t="shared" si="38"/>
        <v>1.3000000000000007</v>
      </c>
      <c r="K1276" s="28" t="str">
        <f t="shared" si="39"/>
        <v>Upsell</v>
      </c>
      <c r="L1276" s="28" t="str">
        <f>IFERROR(VLOOKUP(E1276,'2 ataskaita'!$B$1:$E$64,3,FALSE),"-")</f>
        <v>-</v>
      </c>
      <c r="M1276" s="28" t="str">
        <f>IFERROR(VLOOKUP(E1276,'2 ataskaita'!$B$1:$E$64,4,FALSE),"-")</f>
        <v>-</v>
      </c>
    </row>
    <row r="1277" spans="1:13" x14ac:dyDescent="0.3">
      <c r="A1277" s="55">
        <v>44024.864583333336</v>
      </c>
      <c r="B1277">
        <v>33396127</v>
      </c>
      <c r="C1277" s="32" t="s">
        <v>243</v>
      </c>
      <c r="D1277" s="32" t="s">
        <v>240</v>
      </c>
      <c r="E1277" s="44" t="s">
        <v>30</v>
      </c>
      <c r="F1277" s="45">
        <v>8.5</v>
      </c>
      <c r="G1277" s="45">
        <v>10.5</v>
      </c>
      <c r="H1277" s="43">
        <f>VLOOKUP(D1277,'Įkainiai '!$A$3:$B$10,2,FALSE)-G1277</f>
        <v>14.77</v>
      </c>
      <c r="I1277" s="43">
        <f>VLOOKUP(C1277,'Įkainiai '!$E$3:$F$10,2,FALSE)-F1277</f>
        <v>7.17</v>
      </c>
      <c r="J1277" s="28">
        <f t="shared" si="38"/>
        <v>-7.6</v>
      </c>
      <c r="K1277" s="32" t="str">
        <f t="shared" si="39"/>
        <v>Rerate</v>
      </c>
      <c r="L1277" s="32" t="str">
        <f>IFERROR(VLOOKUP(E1277,'2 ataskaita'!$B$1:$E$64,3,FALSE),"-")</f>
        <v>-</v>
      </c>
      <c r="M1277" s="32" t="str">
        <f>IFERROR(VLOOKUP(E1277,'2 ataskaita'!$B$1:$E$64,4,FALSE),"-")</f>
        <v>-</v>
      </c>
    </row>
    <row r="1278" spans="1:13" x14ac:dyDescent="0.3">
      <c r="A1278" s="54">
        <v>44015.45416666667</v>
      </c>
      <c r="B1278">
        <v>4515456</v>
      </c>
      <c r="C1278" s="28" t="s">
        <v>241</v>
      </c>
      <c r="D1278" s="28" t="s">
        <v>246</v>
      </c>
      <c r="E1278" s="42" t="s">
        <v>48</v>
      </c>
      <c r="F1278" s="43">
        <v>16.5</v>
      </c>
      <c r="G1278" s="43">
        <v>10.5</v>
      </c>
      <c r="H1278" s="43">
        <f>VLOOKUP(D1278,'Įkainiai '!$A$3:$B$10,2,FALSE)-G1278</f>
        <v>20.77</v>
      </c>
      <c r="I1278" s="43">
        <f>VLOOKUP(C1278,'Įkainiai '!$E$3:$F$10,2,FALSE)-F1278</f>
        <v>15.170000000000002</v>
      </c>
      <c r="J1278" s="28">
        <f t="shared" si="38"/>
        <v>-5.5999999999999979</v>
      </c>
      <c r="K1278" s="28" t="str">
        <f t="shared" si="39"/>
        <v>Rerate</v>
      </c>
      <c r="L1278" s="28" t="str">
        <f>IFERROR(VLOOKUP(E1278,'2 ataskaita'!$B$1:$E$64,3,FALSE),"-")</f>
        <v>TELEMARKETING</v>
      </c>
      <c r="M1278" s="28">
        <f>IFERROR(VLOOKUP(E1278,'2 ataskaita'!$B$1:$E$64,4,FALSE),"-")</f>
        <v>0</v>
      </c>
    </row>
    <row r="1279" spans="1:13" x14ac:dyDescent="0.3">
      <c r="A1279" s="55">
        <v>44017.331944444442</v>
      </c>
      <c r="B1279">
        <v>4781731</v>
      </c>
      <c r="C1279" s="32" t="s">
        <v>245</v>
      </c>
      <c r="D1279" s="32" t="s">
        <v>243</v>
      </c>
      <c r="E1279" s="44" t="s">
        <v>48</v>
      </c>
      <c r="F1279" s="45">
        <v>7.01</v>
      </c>
      <c r="G1279" s="45">
        <v>7.6</v>
      </c>
      <c r="H1279" s="43">
        <f>VLOOKUP(D1279,'Įkainiai '!$A$3:$B$10,2,FALSE)-G1279</f>
        <v>10.67</v>
      </c>
      <c r="I1279" s="43">
        <f>VLOOKUP(C1279,'Įkainiai '!$E$3:$F$10,2,FALSE)-F1279</f>
        <v>4.66</v>
      </c>
      <c r="J1279" s="28">
        <f t="shared" si="38"/>
        <v>-6.01</v>
      </c>
      <c r="K1279" s="32" t="str">
        <f t="shared" si="39"/>
        <v>Rerate</v>
      </c>
      <c r="L1279" s="32" t="str">
        <f>IFERROR(VLOOKUP(E1279,'2 ataskaita'!$B$1:$E$64,3,FALSE),"-")</f>
        <v>TELEMARKETING</v>
      </c>
      <c r="M1279" s="32">
        <f>IFERROR(VLOOKUP(E1279,'2 ataskaita'!$B$1:$E$64,4,FALSE),"-")</f>
        <v>0</v>
      </c>
    </row>
    <row r="1280" spans="1:13" x14ac:dyDescent="0.3">
      <c r="A1280" s="54">
        <v>44042</v>
      </c>
      <c r="B1280">
        <v>40613857</v>
      </c>
      <c r="C1280" s="28" t="s">
        <v>241</v>
      </c>
      <c r="D1280" s="28" t="s">
        <v>241</v>
      </c>
      <c r="E1280" s="42" t="s">
        <v>22</v>
      </c>
      <c r="F1280" s="43">
        <v>3.6</v>
      </c>
      <c r="G1280" s="43">
        <v>2.5</v>
      </c>
      <c r="H1280" s="43">
        <f>VLOOKUP(D1280,'Įkainiai '!$A$3:$B$10,2,FALSE)-G1280</f>
        <v>30.770000000000003</v>
      </c>
      <c r="I1280" s="43">
        <f>VLOOKUP(C1280,'Įkainiai '!$E$3:$F$10,2,FALSE)-F1280</f>
        <v>28.07</v>
      </c>
      <c r="J1280" s="28">
        <f t="shared" si="38"/>
        <v>-2.7000000000000028</v>
      </c>
      <c r="K1280" s="28" t="str">
        <f t="shared" si="39"/>
        <v>Rerate</v>
      </c>
      <c r="L1280" s="28" t="str">
        <f>IFERROR(VLOOKUP(E1280,'2 ataskaita'!$B$1:$E$64,3,FALSE),"-")</f>
        <v>CUSTOMER CARE</v>
      </c>
      <c r="M1280" s="28">
        <f>IFERROR(VLOOKUP(E1280,'2 ataskaita'!$B$1:$E$64,4,FALSE),"-")</f>
        <v>0</v>
      </c>
    </row>
    <row r="1281" spans="1:13" x14ac:dyDescent="0.3">
      <c r="A1281" s="55">
        <v>44021.484027777777</v>
      </c>
      <c r="B1281">
        <v>45800838</v>
      </c>
      <c r="C1281" s="32" t="s">
        <v>241</v>
      </c>
      <c r="D1281" s="32" t="s">
        <v>245</v>
      </c>
      <c r="E1281" s="44" t="s">
        <v>44</v>
      </c>
      <c r="F1281" s="45">
        <v>11</v>
      </c>
      <c r="G1281" s="45">
        <v>5.6</v>
      </c>
      <c r="H1281" s="43">
        <f>VLOOKUP(D1281,'Įkainiai '!$A$3:$B$10,2,FALSE)-G1281</f>
        <v>8.67</v>
      </c>
      <c r="I1281" s="43">
        <f>VLOOKUP(C1281,'Įkainiai '!$E$3:$F$10,2,FALSE)-F1281</f>
        <v>20.67</v>
      </c>
      <c r="J1281" s="28">
        <f t="shared" si="38"/>
        <v>12.000000000000002</v>
      </c>
      <c r="K1281" s="32" t="str">
        <f t="shared" si="39"/>
        <v>Upsell</v>
      </c>
      <c r="L1281" s="32" t="str">
        <f>IFERROR(VLOOKUP(E1281,'2 ataskaita'!$B$1:$E$64,3,FALSE),"-")</f>
        <v>-</v>
      </c>
      <c r="M1281" s="32" t="str">
        <f>IFERROR(VLOOKUP(E1281,'2 ataskaita'!$B$1:$E$64,4,FALSE),"-")</f>
        <v>-</v>
      </c>
    </row>
    <row r="1282" spans="1:13" x14ac:dyDescent="0.3">
      <c r="A1282" s="54">
        <v>44042</v>
      </c>
      <c r="B1282">
        <v>13630710</v>
      </c>
      <c r="C1282" s="28" t="s">
        <v>241</v>
      </c>
      <c r="D1282" s="28" t="s">
        <v>241</v>
      </c>
      <c r="E1282" s="42" t="s">
        <v>26</v>
      </c>
      <c r="F1282" s="43">
        <v>3.6</v>
      </c>
      <c r="G1282" s="43" t="s">
        <v>60</v>
      </c>
      <c r="H1282" s="43">
        <f>VLOOKUP(D1282,'Įkainiai '!$A$3:$B$10,2,FALSE)-G1282</f>
        <v>31.270000000000003</v>
      </c>
      <c r="I1282" s="43">
        <f>VLOOKUP(C1282,'Įkainiai '!$E$3:$F$10,2,FALSE)-F1282</f>
        <v>28.07</v>
      </c>
      <c r="J1282" s="28">
        <f t="shared" si="38"/>
        <v>-3.2000000000000028</v>
      </c>
      <c r="K1282" s="28" t="str">
        <f t="shared" si="39"/>
        <v>Rerate</v>
      </c>
      <c r="L1282" s="28" t="str">
        <f>IFERROR(VLOOKUP(E1282,'2 ataskaita'!$B$1:$E$64,3,FALSE),"-")</f>
        <v>-</v>
      </c>
      <c r="M1282" s="28" t="str">
        <f>IFERROR(VLOOKUP(E1282,'2 ataskaita'!$B$1:$E$64,4,FALSE),"-")</f>
        <v>-</v>
      </c>
    </row>
    <row r="1283" spans="1:13" x14ac:dyDescent="0.3">
      <c r="A1283" s="55">
        <v>44030.565972222219</v>
      </c>
      <c r="B1283">
        <v>7491608</v>
      </c>
      <c r="C1283" s="32" t="s">
        <v>245</v>
      </c>
      <c r="D1283" s="32" t="s">
        <v>241</v>
      </c>
      <c r="E1283" s="44" t="s">
        <v>44</v>
      </c>
      <c r="F1283" s="45">
        <v>3.6</v>
      </c>
      <c r="G1283" s="45" t="s">
        <v>5</v>
      </c>
      <c r="H1283" s="43">
        <f>VLOOKUP(D1283,'Įkainiai '!$A$3:$B$10,2,FALSE)-G1283</f>
        <v>21.270000000000003</v>
      </c>
      <c r="I1283" s="43">
        <f>VLOOKUP(C1283,'Įkainiai '!$E$3:$F$10,2,FALSE)-F1283</f>
        <v>8.07</v>
      </c>
      <c r="J1283" s="28">
        <f t="shared" ref="J1283:J1346" si="40">I1283-H1283</f>
        <v>-13.200000000000003</v>
      </c>
      <c r="K1283" s="32" t="str">
        <f t="shared" ref="K1283:K1346" si="41">IF(J1283&gt;0,"Upsell",IF(J1283&lt;0,"Rerate","Kaina nepakito"))</f>
        <v>Rerate</v>
      </c>
      <c r="L1283" s="32" t="str">
        <f>IFERROR(VLOOKUP(E1283,'2 ataskaita'!$B$1:$E$64,3,FALSE),"-")</f>
        <v>-</v>
      </c>
      <c r="M1283" s="32" t="str">
        <f>IFERROR(VLOOKUP(E1283,'2 ataskaita'!$B$1:$E$64,4,FALSE),"-")</f>
        <v>-</v>
      </c>
    </row>
    <row r="1284" spans="1:13" x14ac:dyDescent="0.3">
      <c r="A1284" s="54">
        <v>44018.640277777777</v>
      </c>
      <c r="B1284">
        <v>42408239</v>
      </c>
      <c r="C1284" s="28" t="s">
        <v>241</v>
      </c>
      <c r="D1284" s="28" t="s">
        <v>244</v>
      </c>
      <c r="E1284" s="42" t="s">
        <v>26</v>
      </c>
      <c r="F1284" s="43">
        <v>11</v>
      </c>
      <c r="G1284" s="43" t="s">
        <v>9</v>
      </c>
      <c r="H1284" s="43">
        <f>VLOOKUP(D1284,'Įkainiai '!$A$3:$B$10,2,FALSE)-G1284</f>
        <v>20.27</v>
      </c>
      <c r="I1284" s="43">
        <f>VLOOKUP(C1284,'Įkainiai '!$E$3:$F$10,2,FALSE)-F1284</f>
        <v>20.67</v>
      </c>
      <c r="J1284" s="28">
        <f t="shared" si="40"/>
        <v>0.40000000000000213</v>
      </c>
      <c r="K1284" s="28" t="str">
        <f t="shared" si="41"/>
        <v>Upsell</v>
      </c>
      <c r="L1284" s="28" t="str">
        <f>IFERROR(VLOOKUP(E1284,'2 ataskaita'!$B$1:$E$64,3,FALSE),"-")</f>
        <v>-</v>
      </c>
      <c r="M1284" s="28" t="str">
        <f>IFERROR(VLOOKUP(E1284,'2 ataskaita'!$B$1:$E$64,4,FALSE),"-")</f>
        <v>-</v>
      </c>
    </row>
    <row r="1285" spans="1:13" x14ac:dyDescent="0.3">
      <c r="A1285" s="55">
        <v>44023</v>
      </c>
      <c r="B1285">
        <v>45671902</v>
      </c>
      <c r="C1285" s="32" t="s">
        <v>245</v>
      </c>
      <c r="D1285" s="32" t="s">
        <v>245</v>
      </c>
      <c r="E1285" s="44" t="s">
        <v>48</v>
      </c>
      <c r="F1285" s="45">
        <v>7.01</v>
      </c>
      <c r="G1285" s="45">
        <v>3.6</v>
      </c>
      <c r="H1285" s="43">
        <f>VLOOKUP(D1285,'Įkainiai '!$A$3:$B$10,2,FALSE)-G1285</f>
        <v>10.67</v>
      </c>
      <c r="I1285" s="43">
        <f>VLOOKUP(C1285,'Įkainiai '!$E$3:$F$10,2,FALSE)-F1285</f>
        <v>4.66</v>
      </c>
      <c r="J1285" s="28">
        <f t="shared" si="40"/>
        <v>-6.01</v>
      </c>
      <c r="K1285" s="32" t="str">
        <f t="shared" si="41"/>
        <v>Rerate</v>
      </c>
      <c r="L1285" s="32" t="str">
        <f>IFERROR(VLOOKUP(E1285,'2 ataskaita'!$B$1:$E$64,3,FALSE),"-")</f>
        <v>TELEMARKETING</v>
      </c>
      <c r="M1285" s="32">
        <f>IFERROR(VLOOKUP(E1285,'2 ataskaita'!$B$1:$E$64,4,FALSE),"-")</f>
        <v>0</v>
      </c>
    </row>
    <row r="1286" spans="1:13" x14ac:dyDescent="0.3">
      <c r="A1286" s="54">
        <v>44042</v>
      </c>
      <c r="B1286">
        <v>15118218</v>
      </c>
      <c r="C1286" s="28" t="s">
        <v>242</v>
      </c>
      <c r="D1286" s="28" t="s">
        <v>242</v>
      </c>
      <c r="E1286" s="42" t="s">
        <v>43</v>
      </c>
      <c r="F1286" s="43">
        <v>11.51</v>
      </c>
      <c r="G1286" s="43" t="s">
        <v>18</v>
      </c>
      <c r="H1286" s="43">
        <f>VLOOKUP(D1286,'Įkainiai '!$A$3:$B$10,2,FALSE)-G1286</f>
        <v>15.27</v>
      </c>
      <c r="I1286" s="43">
        <f>VLOOKUP(C1286,'Įkainiai '!$E$3:$F$10,2,FALSE)-F1286</f>
        <v>8.1600000000000019</v>
      </c>
      <c r="J1286" s="28">
        <f t="shared" si="40"/>
        <v>-7.1099999999999977</v>
      </c>
      <c r="K1286" s="28" t="str">
        <f t="shared" si="41"/>
        <v>Rerate</v>
      </c>
      <c r="L1286" s="28" t="str">
        <f>IFERROR(VLOOKUP(E1286,'2 ataskaita'!$B$1:$E$64,3,FALSE),"-")</f>
        <v>CUSTOMER CARE</v>
      </c>
      <c r="M1286" s="28">
        <f>IFERROR(VLOOKUP(E1286,'2 ataskaita'!$B$1:$E$64,4,FALSE),"-")</f>
        <v>0</v>
      </c>
    </row>
    <row r="1287" spans="1:13" x14ac:dyDescent="0.3">
      <c r="A1287" s="55">
        <v>44017.443749999999</v>
      </c>
      <c r="B1287">
        <v>4627231</v>
      </c>
      <c r="C1287" s="32" t="s">
        <v>242</v>
      </c>
      <c r="D1287" s="32" t="s">
        <v>243</v>
      </c>
      <c r="E1287" s="44" t="s">
        <v>76</v>
      </c>
      <c r="F1287" s="45">
        <v>10.5</v>
      </c>
      <c r="G1287" s="45">
        <v>7.6</v>
      </c>
      <c r="H1287" s="43">
        <f>VLOOKUP(D1287,'Įkainiai '!$A$3:$B$10,2,FALSE)-G1287</f>
        <v>10.67</v>
      </c>
      <c r="I1287" s="43">
        <f>VLOOKUP(C1287,'Įkainiai '!$E$3:$F$10,2,FALSE)-F1287</f>
        <v>9.1700000000000017</v>
      </c>
      <c r="J1287" s="28">
        <f t="shared" si="40"/>
        <v>-1.4999999999999982</v>
      </c>
      <c r="K1287" s="32" t="str">
        <f t="shared" si="41"/>
        <v>Rerate</v>
      </c>
      <c r="L1287" s="32" t="str">
        <f>IFERROR(VLOOKUP(E1287,'2 ataskaita'!$B$1:$E$64,3,FALSE),"-")</f>
        <v>-</v>
      </c>
      <c r="M1287" s="32" t="str">
        <f>IFERROR(VLOOKUP(E1287,'2 ataskaita'!$B$1:$E$64,4,FALSE),"-")</f>
        <v>-</v>
      </c>
    </row>
    <row r="1288" spans="1:13" x14ac:dyDescent="0.3">
      <c r="A1288" s="54">
        <v>44042</v>
      </c>
      <c r="B1288">
        <v>4754400</v>
      </c>
      <c r="C1288" s="28" t="s">
        <v>241</v>
      </c>
      <c r="D1288" s="28" t="s">
        <v>241</v>
      </c>
      <c r="E1288" s="42" t="s">
        <v>13</v>
      </c>
      <c r="F1288" s="43">
        <v>9.5</v>
      </c>
      <c r="G1288" s="43" t="s">
        <v>7</v>
      </c>
      <c r="H1288" s="43">
        <f>VLOOKUP(D1288,'Įkainiai '!$A$3:$B$10,2,FALSE)-G1288</f>
        <v>20.270000000000003</v>
      </c>
      <c r="I1288" s="43">
        <f>VLOOKUP(C1288,'Įkainiai '!$E$3:$F$10,2,FALSE)-F1288</f>
        <v>22.17</v>
      </c>
      <c r="J1288" s="28">
        <f t="shared" si="40"/>
        <v>1.8999999999999986</v>
      </c>
      <c r="K1288" s="28" t="str">
        <f t="shared" si="41"/>
        <v>Upsell</v>
      </c>
      <c r="L1288" s="28" t="str">
        <f>IFERROR(VLOOKUP(E1288,'2 ataskaita'!$B$1:$E$64,3,FALSE),"-")</f>
        <v>TELEMARKETING</v>
      </c>
      <c r="M1288" s="28">
        <f>IFERROR(VLOOKUP(E1288,'2 ataskaita'!$B$1:$E$64,4,FALSE),"-")</f>
        <v>0</v>
      </c>
    </row>
    <row r="1289" spans="1:13" x14ac:dyDescent="0.3">
      <c r="A1289" s="55">
        <v>44020.597222222219</v>
      </c>
      <c r="B1289">
        <v>45747193</v>
      </c>
      <c r="C1289" s="32" t="s">
        <v>243</v>
      </c>
      <c r="D1289" s="32" t="s">
        <v>245</v>
      </c>
      <c r="E1289" s="44" t="s">
        <v>35</v>
      </c>
      <c r="F1289" s="45">
        <v>8.5</v>
      </c>
      <c r="G1289" s="45" t="s">
        <v>45</v>
      </c>
      <c r="H1289" s="43">
        <f>VLOOKUP(D1289,'Įkainiai '!$A$3:$B$10,2,FALSE)-G1289</f>
        <v>9.27</v>
      </c>
      <c r="I1289" s="43">
        <f>VLOOKUP(C1289,'Įkainiai '!$E$3:$F$10,2,FALSE)-F1289</f>
        <v>7.17</v>
      </c>
      <c r="J1289" s="28">
        <f t="shared" si="40"/>
        <v>-2.0999999999999996</v>
      </c>
      <c r="K1289" s="32" t="str">
        <f t="shared" si="41"/>
        <v>Rerate</v>
      </c>
      <c r="L1289" s="32" t="str">
        <f>IFERROR(VLOOKUP(E1289,'2 ataskaita'!$B$1:$E$64,3,FALSE),"-")</f>
        <v>CUSTOMER CARE</v>
      </c>
      <c r="M1289" s="32">
        <f>IFERROR(VLOOKUP(E1289,'2 ataskaita'!$B$1:$E$64,4,FALSE),"-")</f>
        <v>0</v>
      </c>
    </row>
    <row r="1290" spans="1:13" x14ac:dyDescent="0.3">
      <c r="A1290" s="54">
        <v>44032.436805555553</v>
      </c>
      <c r="B1290">
        <v>22653781</v>
      </c>
      <c r="C1290" s="28" t="s">
        <v>245</v>
      </c>
      <c r="D1290" s="28" t="s">
        <v>242</v>
      </c>
      <c r="E1290" s="42" t="s">
        <v>8</v>
      </c>
      <c r="F1290" s="43">
        <v>6.5</v>
      </c>
      <c r="G1290" s="43">
        <v>10.5</v>
      </c>
      <c r="H1290" s="43">
        <f>VLOOKUP(D1290,'Įkainiai '!$A$3:$B$10,2,FALSE)-G1290</f>
        <v>10.77</v>
      </c>
      <c r="I1290" s="43">
        <f>VLOOKUP(C1290,'Įkainiai '!$E$3:$F$10,2,FALSE)-F1290</f>
        <v>5.17</v>
      </c>
      <c r="J1290" s="28">
        <f t="shared" si="40"/>
        <v>-5.6</v>
      </c>
      <c r="K1290" s="28" t="str">
        <f t="shared" si="41"/>
        <v>Rerate</v>
      </c>
      <c r="L1290" s="28" t="str">
        <f>IFERROR(VLOOKUP(E1290,'2 ataskaita'!$B$1:$E$64,3,FALSE),"-")</f>
        <v>TELEMARKETING</v>
      </c>
      <c r="M1290" s="28">
        <f>IFERROR(VLOOKUP(E1290,'2 ataskaita'!$B$1:$E$64,4,FALSE),"-")</f>
        <v>0</v>
      </c>
    </row>
    <row r="1291" spans="1:13" x14ac:dyDescent="0.3">
      <c r="A1291" s="55">
        <v>44021.500694444447</v>
      </c>
      <c r="B1291">
        <v>25987798</v>
      </c>
      <c r="C1291" s="32" t="s">
        <v>245</v>
      </c>
      <c r="D1291" s="32" t="s">
        <v>246</v>
      </c>
      <c r="E1291" s="44" t="s">
        <v>23</v>
      </c>
      <c r="F1291" s="45">
        <v>3.6</v>
      </c>
      <c r="G1291" s="45">
        <v>11.5</v>
      </c>
      <c r="H1291" s="43">
        <f>VLOOKUP(D1291,'Įkainiai '!$A$3:$B$10,2,FALSE)-G1291</f>
        <v>19.77</v>
      </c>
      <c r="I1291" s="43">
        <f>VLOOKUP(C1291,'Įkainiai '!$E$3:$F$10,2,FALSE)-F1291</f>
        <v>8.07</v>
      </c>
      <c r="J1291" s="28">
        <f t="shared" si="40"/>
        <v>-11.7</v>
      </c>
      <c r="K1291" s="32" t="str">
        <f t="shared" si="41"/>
        <v>Rerate</v>
      </c>
      <c r="L1291" s="32" t="str">
        <f>IFERROR(VLOOKUP(E1291,'2 ataskaita'!$B$1:$E$64,3,FALSE),"-")</f>
        <v>CUSTOMER CARE</v>
      </c>
      <c r="M1291" s="32">
        <f>IFERROR(VLOOKUP(E1291,'2 ataskaita'!$B$1:$E$64,4,FALSE),"-")</f>
        <v>0</v>
      </c>
    </row>
    <row r="1292" spans="1:13" x14ac:dyDescent="0.3">
      <c r="A1292" s="54">
        <v>44042</v>
      </c>
      <c r="B1292">
        <v>5035253</v>
      </c>
      <c r="C1292" s="28" t="s">
        <v>241</v>
      </c>
      <c r="D1292" s="28" t="s">
        <v>241</v>
      </c>
      <c r="E1292" s="42" t="s">
        <v>31</v>
      </c>
      <c r="F1292" s="43">
        <v>12</v>
      </c>
      <c r="G1292" s="43">
        <v>15.5</v>
      </c>
      <c r="H1292" s="43">
        <f>VLOOKUP(D1292,'Įkainiai '!$A$3:$B$10,2,FALSE)-G1292</f>
        <v>17.770000000000003</v>
      </c>
      <c r="I1292" s="43">
        <f>VLOOKUP(C1292,'Įkainiai '!$E$3:$F$10,2,FALSE)-F1292</f>
        <v>19.670000000000002</v>
      </c>
      <c r="J1292" s="28">
        <f t="shared" si="40"/>
        <v>1.8999999999999986</v>
      </c>
      <c r="K1292" s="28" t="str">
        <f t="shared" si="41"/>
        <v>Upsell</v>
      </c>
      <c r="L1292" s="28" t="str">
        <f>IFERROR(VLOOKUP(E1292,'2 ataskaita'!$B$1:$E$64,3,FALSE),"-")</f>
        <v>-</v>
      </c>
      <c r="M1292" s="28" t="str">
        <f>IFERROR(VLOOKUP(E1292,'2 ataskaita'!$B$1:$E$64,4,FALSE),"-")</f>
        <v>-</v>
      </c>
    </row>
    <row r="1293" spans="1:13" x14ac:dyDescent="0.3">
      <c r="A1293" s="55">
        <v>44042</v>
      </c>
      <c r="B1293">
        <v>5119862</v>
      </c>
      <c r="C1293" s="32" t="s">
        <v>246</v>
      </c>
      <c r="D1293" s="32" t="s">
        <v>246</v>
      </c>
      <c r="E1293" s="44" t="s">
        <v>22</v>
      </c>
      <c r="F1293" s="45">
        <v>12</v>
      </c>
      <c r="G1293" s="45" t="s">
        <v>45</v>
      </c>
      <c r="H1293" s="43">
        <f>VLOOKUP(D1293,'Įkainiai '!$A$3:$B$10,2,FALSE)-G1293</f>
        <v>26.27</v>
      </c>
      <c r="I1293" s="43">
        <f>VLOOKUP(C1293,'Įkainiai '!$E$3:$F$10,2,FALSE)-F1293</f>
        <v>17.670000000000002</v>
      </c>
      <c r="J1293" s="28">
        <f t="shared" si="40"/>
        <v>-8.5999999999999979</v>
      </c>
      <c r="K1293" s="32" t="str">
        <f t="shared" si="41"/>
        <v>Rerate</v>
      </c>
      <c r="L1293" s="32" t="str">
        <f>IFERROR(VLOOKUP(E1293,'2 ataskaita'!$B$1:$E$64,3,FALSE),"-")</f>
        <v>CUSTOMER CARE</v>
      </c>
      <c r="M1293" s="32">
        <f>IFERROR(VLOOKUP(E1293,'2 ataskaita'!$B$1:$E$64,4,FALSE),"-")</f>
        <v>0</v>
      </c>
    </row>
    <row r="1294" spans="1:13" x14ac:dyDescent="0.3">
      <c r="A1294" s="54">
        <v>44043</v>
      </c>
      <c r="B1294">
        <v>43407015</v>
      </c>
      <c r="C1294" s="28" t="s">
        <v>241</v>
      </c>
      <c r="D1294" s="28" t="s">
        <v>244</v>
      </c>
      <c r="E1294" s="42" t="s">
        <v>22</v>
      </c>
      <c r="F1294" s="43">
        <v>12</v>
      </c>
      <c r="G1294" s="43">
        <v>12.5</v>
      </c>
      <c r="H1294" s="43">
        <f>VLOOKUP(D1294,'Įkainiai '!$A$3:$B$10,2,FALSE)-G1294</f>
        <v>18.77</v>
      </c>
      <c r="I1294" s="43">
        <f>VLOOKUP(C1294,'Įkainiai '!$E$3:$F$10,2,FALSE)-F1294</f>
        <v>19.670000000000002</v>
      </c>
      <c r="J1294" s="28">
        <f t="shared" si="40"/>
        <v>0.90000000000000213</v>
      </c>
      <c r="K1294" s="28" t="str">
        <f t="shared" si="41"/>
        <v>Upsell</v>
      </c>
      <c r="L1294" s="28" t="str">
        <f>IFERROR(VLOOKUP(E1294,'2 ataskaita'!$B$1:$E$64,3,FALSE),"-")</f>
        <v>CUSTOMER CARE</v>
      </c>
      <c r="M1294" s="28">
        <f>IFERROR(VLOOKUP(E1294,'2 ataskaita'!$B$1:$E$64,4,FALSE),"-")</f>
        <v>0</v>
      </c>
    </row>
    <row r="1295" spans="1:13" x14ac:dyDescent="0.3">
      <c r="A1295" s="55">
        <v>44035.760416666664</v>
      </c>
      <c r="B1295">
        <v>43407015</v>
      </c>
      <c r="C1295" s="32" t="s">
        <v>244</v>
      </c>
      <c r="D1295" s="32" t="s">
        <v>243</v>
      </c>
      <c r="E1295" s="44" t="s">
        <v>22</v>
      </c>
      <c r="F1295" s="45">
        <v>12.5</v>
      </c>
      <c r="G1295" s="45">
        <v>7.5</v>
      </c>
      <c r="H1295" s="43">
        <f>VLOOKUP(D1295,'Įkainiai '!$A$3:$B$10,2,FALSE)-G1295</f>
        <v>10.77</v>
      </c>
      <c r="I1295" s="43">
        <f>VLOOKUP(C1295,'Įkainiai '!$E$3:$F$10,2,FALSE)-F1295</f>
        <v>15.170000000000002</v>
      </c>
      <c r="J1295" s="28">
        <f t="shared" si="40"/>
        <v>4.4000000000000021</v>
      </c>
      <c r="K1295" s="32" t="str">
        <f t="shared" si="41"/>
        <v>Upsell</v>
      </c>
      <c r="L1295" s="32" t="str">
        <f>IFERROR(VLOOKUP(E1295,'2 ataskaita'!$B$1:$E$64,3,FALSE),"-")</f>
        <v>CUSTOMER CARE</v>
      </c>
      <c r="M1295" s="32">
        <f>IFERROR(VLOOKUP(E1295,'2 ataskaita'!$B$1:$E$64,4,FALSE),"-")</f>
        <v>0</v>
      </c>
    </row>
    <row r="1296" spans="1:13" x14ac:dyDescent="0.3">
      <c r="A1296" s="54">
        <v>44036.511111111111</v>
      </c>
      <c r="B1296">
        <v>20202707</v>
      </c>
      <c r="C1296" s="28" t="s">
        <v>242</v>
      </c>
      <c r="D1296" s="28" t="s">
        <v>241</v>
      </c>
      <c r="E1296" s="42" t="s">
        <v>23</v>
      </c>
      <c r="F1296" s="43">
        <v>3.6</v>
      </c>
      <c r="G1296" s="43" t="s">
        <v>45</v>
      </c>
      <c r="H1296" s="43">
        <f>VLOOKUP(D1296,'Įkainiai '!$A$3:$B$10,2,FALSE)-G1296</f>
        <v>28.270000000000003</v>
      </c>
      <c r="I1296" s="43">
        <f>VLOOKUP(C1296,'Įkainiai '!$E$3:$F$10,2,FALSE)-F1296</f>
        <v>16.07</v>
      </c>
      <c r="J1296" s="28">
        <f t="shared" si="40"/>
        <v>-12.200000000000003</v>
      </c>
      <c r="K1296" s="28" t="str">
        <f t="shared" si="41"/>
        <v>Rerate</v>
      </c>
      <c r="L1296" s="28" t="str">
        <f>IFERROR(VLOOKUP(E1296,'2 ataskaita'!$B$1:$E$64,3,FALSE),"-")</f>
        <v>CUSTOMER CARE</v>
      </c>
      <c r="M1296" s="28">
        <f>IFERROR(VLOOKUP(E1296,'2 ataskaita'!$B$1:$E$64,4,FALSE),"-")</f>
        <v>0</v>
      </c>
    </row>
    <row r="1297" spans="1:13" x14ac:dyDescent="0.3">
      <c r="A1297" s="55">
        <v>44042</v>
      </c>
      <c r="B1297">
        <v>4697963</v>
      </c>
      <c r="C1297" s="32" t="s">
        <v>243</v>
      </c>
      <c r="D1297" s="32" t="s">
        <v>243</v>
      </c>
      <c r="E1297" s="44" t="s">
        <v>87</v>
      </c>
      <c r="F1297" s="49">
        <v>8.51</v>
      </c>
      <c r="G1297" s="45">
        <v>8.51</v>
      </c>
      <c r="H1297" s="43">
        <f>VLOOKUP(D1297,'Įkainiai '!$A$3:$B$10,2,FALSE)-G1297</f>
        <v>9.76</v>
      </c>
      <c r="I1297" s="43">
        <f>VLOOKUP(C1297,'Įkainiai '!$E$3:$F$10,2,FALSE)-F1297</f>
        <v>7.16</v>
      </c>
      <c r="J1297" s="28">
        <f t="shared" si="40"/>
        <v>-2.5999999999999996</v>
      </c>
      <c r="K1297" s="32" t="str">
        <f t="shared" si="41"/>
        <v>Rerate</v>
      </c>
      <c r="L1297" s="32" t="str">
        <f>IFERROR(VLOOKUP(E1297,'2 ataskaita'!$B$1:$E$64,3,FALSE),"-")</f>
        <v>-</v>
      </c>
      <c r="M1297" s="32" t="str">
        <f>IFERROR(VLOOKUP(E1297,'2 ataskaita'!$B$1:$E$64,4,FALSE),"-")</f>
        <v>-</v>
      </c>
    </row>
    <row r="1298" spans="1:13" x14ac:dyDescent="0.3">
      <c r="A1298" s="54">
        <v>44042</v>
      </c>
      <c r="B1298">
        <v>14667742</v>
      </c>
      <c r="C1298" s="28" t="s">
        <v>243</v>
      </c>
      <c r="D1298" s="28" t="s">
        <v>243</v>
      </c>
      <c r="E1298" s="42" t="s">
        <v>72</v>
      </c>
      <c r="F1298" s="43">
        <v>7.6</v>
      </c>
      <c r="G1298" s="43">
        <v>0</v>
      </c>
      <c r="H1298" s="43">
        <f>VLOOKUP(D1298,'Įkainiai '!$A$3:$B$10,2,FALSE)-G1298</f>
        <v>18.27</v>
      </c>
      <c r="I1298" s="43">
        <f>VLOOKUP(C1298,'Įkainiai '!$E$3:$F$10,2,FALSE)-F1298</f>
        <v>8.07</v>
      </c>
      <c r="J1298" s="28">
        <f t="shared" si="40"/>
        <v>-10.199999999999999</v>
      </c>
      <c r="K1298" s="28" t="str">
        <f t="shared" si="41"/>
        <v>Rerate</v>
      </c>
      <c r="L1298" s="28" t="str">
        <f>IFERROR(VLOOKUP(E1298,'2 ataskaita'!$B$1:$E$64,3,FALSE),"-")</f>
        <v>-</v>
      </c>
      <c r="M1298" s="28" t="str">
        <f>IFERROR(VLOOKUP(E1298,'2 ataskaita'!$B$1:$E$64,4,FALSE),"-")</f>
        <v>-</v>
      </c>
    </row>
    <row r="1299" spans="1:13" x14ac:dyDescent="0.3">
      <c r="A1299" s="55">
        <v>44021.473611111112</v>
      </c>
      <c r="B1299">
        <v>4613276</v>
      </c>
      <c r="C1299" s="32" t="s">
        <v>241</v>
      </c>
      <c r="D1299" s="32" t="s">
        <v>246</v>
      </c>
      <c r="E1299" s="44" t="s">
        <v>35</v>
      </c>
      <c r="F1299" s="45">
        <v>12</v>
      </c>
      <c r="G1299" s="45">
        <v>12.5</v>
      </c>
      <c r="H1299" s="43">
        <f>VLOOKUP(D1299,'Įkainiai '!$A$3:$B$10,2,FALSE)-G1299</f>
        <v>18.77</v>
      </c>
      <c r="I1299" s="43">
        <f>VLOOKUP(C1299,'Įkainiai '!$E$3:$F$10,2,FALSE)-F1299</f>
        <v>19.670000000000002</v>
      </c>
      <c r="J1299" s="28">
        <f t="shared" si="40"/>
        <v>0.90000000000000213</v>
      </c>
      <c r="K1299" s="32" t="str">
        <f t="shared" si="41"/>
        <v>Upsell</v>
      </c>
      <c r="L1299" s="32" t="str">
        <f>IFERROR(VLOOKUP(E1299,'2 ataskaita'!$B$1:$E$64,3,FALSE),"-")</f>
        <v>CUSTOMER CARE</v>
      </c>
      <c r="M1299" s="32">
        <f>IFERROR(VLOOKUP(E1299,'2 ataskaita'!$B$1:$E$64,4,FALSE),"-")</f>
        <v>0</v>
      </c>
    </row>
    <row r="1300" spans="1:13" x14ac:dyDescent="0.3">
      <c r="A1300" s="54">
        <v>44024.443749999999</v>
      </c>
      <c r="B1300">
        <v>38368218</v>
      </c>
      <c r="C1300" s="28" t="s">
        <v>241</v>
      </c>
      <c r="D1300" s="28" t="s">
        <v>244</v>
      </c>
      <c r="E1300" s="42" t="s">
        <v>75</v>
      </c>
      <c r="F1300" s="43">
        <v>11</v>
      </c>
      <c r="G1300" s="43">
        <v>3.6</v>
      </c>
      <c r="H1300" s="43">
        <f>VLOOKUP(D1300,'Įkainiai '!$A$3:$B$10,2,FALSE)-G1300</f>
        <v>27.669999999999998</v>
      </c>
      <c r="I1300" s="43">
        <f>VLOOKUP(C1300,'Įkainiai '!$E$3:$F$10,2,FALSE)-F1300</f>
        <v>20.67</v>
      </c>
      <c r="J1300" s="28">
        <f t="shared" si="40"/>
        <v>-6.9999999999999964</v>
      </c>
      <c r="K1300" s="28" t="str">
        <f t="shared" si="41"/>
        <v>Rerate</v>
      </c>
      <c r="L1300" s="28" t="str">
        <f>IFERROR(VLOOKUP(E1300,'2 ataskaita'!$B$1:$E$64,3,FALSE),"-")</f>
        <v>-</v>
      </c>
      <c r="M1300" s="28" t="str">
        <f>IFERROR(VLOOKUP(E1300,'2 ataskaita'!$B$1:$E$64,4,FALSE),"-")</f>
        <v>-</v>
      </c>
    </row>
    <row r="1301" spans="1:13" x14ac:dyDescent="0.3">
      <c r="A1301" s="55">
        <v>44030</v>
      </c>
      <c r="B1301">
        <v>9773627</v>
      </c>
      <c r="C1301" s="32" t="s">
        <v>241</v>
      </c>
      <c r="D1301" s="32" t="s">
        <v>241</v>
      </c>
      <c r="E1301" s="44" t="s">
        <v>44</v>
      </c>
      <c r="F1301" s="45">
        <v>13.5</v>
      </c>
      <c r="G1301" s="45">
        <v>3.6</v>
      </c>
      <c r="H1301" s="43">
        <f>VLOOKUP(D1301,'Įkainiai '!$A$3:$B$10,2,FALSE)-G1301</f>
        <v>29.67</v>
      </c>
      <c r="I1301" s="43">
        <f>VLOOKUP(C1301,'Įkainiai '!$E$3:$F$10,2,FALSE)-F1301</f>
        <v>18.170000000000002</v>
      </c>
      <c r="J1301" s="28">
        <f t="shared" si="40"/>
        <v>-11.5</v>
      </c>
      <c r="K1301" s="32" t="str">
        <f t="shared" si="41"/>
        <v>Rerate</v>
      </c>
      <c r="L1301" s="32" t="str">
        <f>IFERROR(VLOOKUP(E1301,'2 ataskaita'!$B$1:$E$64,3,FALSE),"-")</f>
        <v>-</v>
      </c>
      <c r="M1301" s="32" t="str">
        <f>IFERROR(VLOOKUP(E1301,'2 ataskaita'!$B$1:$E$64,4,FALSE),"-")</f>
        <v>-</v>
      </c>
    </row>
    <row r="1302" spans="1:13" x14ac:dyDescent="0.3">
      <c r="A1302" s="54">
        <v>44042</v>
      </c>
      <c r="B1302">
        <v>9035939</v>
      </c>
      <c r="C1302" s="28" t="s">
        <v>242</v>
      </c>
      <c r="D1302" s="28" t="s">
        <v>242</v>
      </c>
      <c r="E1302" s="42" t="s">
        <v>51</v>
      </c>
      <c r="F1302" s="43">
        <v>10.5</v>
      </c>
      <c r="G1302" s="43">
        <v>8.5</v>
      </c>
      <c r="H1302" s="43">
        <f>VLOOKUP(D1302,'Įkainiai '!$A$3:$B$10,2,FALSE)-G1302</f>
        <v>12.77</v>
      </c>
      <c r="I1302" s="43">
        <f>VLOOKUP(C1302,'Įkainiai '!$E$3:$F$10,2,FALSE)-F1302</f>
        <v>9.1700000000000017</v>
      </c>
      <c r="J1302" s="28">
        <f t="shared" si="40"/>
        <v>-3.5999999999999979</v>
      </c>
      <c r="K1302" s="28" t="str">
        <f t="shared" si="41"/>
        <v>Rerate</v>
      </c>
      <c r="L1302" s="28" t="str">
        <f>IFERROR(VLOOKUP(E1302,'2 ataskaita'!$B$1:$E$64,3,FALSE),"-")</f>
        <v>-</v>
      </c>
      <c r="M1302" s="28" t="str">
        <f>IFERROR(VLOOKUP(E1302,'2 ataskaita'!$B$1:$E$64,4,FALSE),"-")</f>
        <v>-</v>
      </c>
    </row>
    <row r="1303" spans="1:13" x14ac:dyDescent="0.3">
      <c r="A1303" s="55">
        <v>44042</v>
      </c>
      <c r="B1303">
        <v>18667604</v>
      </c>
      <c r="C1303" s="32" t="s">
        <v>243</v>
      </c>
      <c r="D1303" s="32" t="s">
        <v>243</v>
      </c>
      <c r="E1303" s="44" t="s">
        <v>87</v>
      </c>
      <c r="F1303" s="45">
        <v>7.6</v>
      </c>
      <c r="G1303" s="45">
        <v>0</v>
      </c>
      <c r="H1303" s="43">
        <f>VLOOKUP(D1303,'Įkainiai '!$A$3:$B$10,2,FALSE)-G1303</f>
        <v>18.27</v>
      </c>
      <c r="I1303" s="43">
        <f>VLOOKUP(C1303,'Įkainiai '!$E$3:$F$10,2,FALSE)-F1303</f>
        <v>8.07</v>
      </c>
      <c r="J1303" s="28">
        <f t="shared" si="40"/>
        <v>-10.199999999999999</v>
      </c>
      <c r="K1303" s="32" t="str">
        <f t="shared" si="41"/>
        <v>Rerate</v>
      </c>
      <c r="L1303" s="32" t="str">
        <f>IFERROR(VLOOKUP(E1303,'2 ataskaita'!$B$1:$E$64,3,FALSE),"-")</f>
        <v>-</v>
      </c>
      <c r="M1303" s="32" t="str">
        <f>IFERROR(VLOOKUP(E1303,'2 ataskaita'!$B$1:$E$64,4,FALSE),"-")</f>
        <v>-</v>
      </c>
    </row>
    <row r="1304" spans="1:13" x14ac:dyDescent="0.3">
      <c r="A1304" s="54">
        <v>44023.863888888889</v>
      </c>
      <c r="B1304">
        <v>14421533</v>
      </c>
      <c r="C1304" s="28" t="s">
        <v>243</v>
      </c>
      <c r="D1304" s="28" t="s">
        <v>241</v>
      </c>
      <c r="E1304" s="42" t="s">
        <v>35</v>
      </c>
      <c r="F1304" s="43">
        <v>3.6</v>
      </c>
      <c r="G1304" s="43">
        <v>3.6</v>
      </c>
      <c r="H1304" s="43">
        <f>VLOOKUP(D1304,'Įkainiai '!$A$3:$B$10,2,FALSE)-G1304</f>
        <v>29.67</v>
      </c>
      <c r="I1304" s="43">
        <f>VLOOKUP(C1304,'Įkainiai '!$E$3:$F$10,2,FALSE)-F1304</f>
        <v>12.07</v>
      </c>
      <c r="J1304" s="28">
        <f t="shared" si="40"/>
        <v>-17.600000000000001</v>
      </c>
      <c r="K1304" s="28" t="str">
        <f t="shared" si="41"/>
        <v>Rerate</v>
      </c>
      <c r="L1304" s="28" t="str">
        <f>IFERROR(VLOOKUP(E1304,'2 ataskaita'!$B$1:$E$64,3,FALSE),"-")</f>
        <v>CUSTOMER CARE</v>
      </c>
      <c r="M1304" s="28">
        <f>IFERROR(VLOOKUP(E1304,'2 ataskaita'!$B$1:$E$64,4,FALSE),"-")</f>
        <v>0</v>
      </c>
    </row>
    <row r="1305" spans="1:13" x14ac:dyDescent="0.3">
      <c r="A1305" s="55">
        <v>44014.469444444447</v>
      </c>
      <c r="B1305">
        <v>9144749</v>
      </c>
      <c r="C1305" s="32" t="s">
        <v>241</v>
      </c>
      <c r="D1305" s="32" t="s">
        <v>246</v>
      </c>
      <c r="E1305" s="44" t="s">
        <v>43</v>
      </c>
      <c r="F1305" s="45">
        <v>12</v>
      </c>
      <c r="G1305" s="45">
        <v>11.5</v>
      </c>
      <c r="H1305" s="43">
        <f>VLOOKUP(D1305,'Įkainiai '!$A$3:$B$10,2,FALSE)-G1305</f>
        <v>19.77</v>
      </c>
      <c r="I1305" s="43">
        <f>VLOOKUP(C1305,'Įkainiai '!$E$3:$F$10,2,FALSE)-F1305</f>
        <v>19.670000000000002</v>
      </c>
      <c r="J1305" s="28">
        <f t="shared" si="40"/>
        <v>-9.9999999999997868E-2</v>
      </c>
      <c r="K1305" s="32" t="str">
        <f t="shared" si="41"/>
        <v>Rerate</v>
      </c>
      <c r="L1305" s="32" t="str">
        <f>IFERROR(VLOOKUP(E1305,'2 ataskaita'!$B$1:$E$64,3,FALSE),"-")</f>
        <v>CUSTOMER CARE</v>
      </c>
      <c r="M1305" s="32">
        <f>IFERROR(VLOOKUP(E1305,'2 ataskaita'!$B$1:$E$64,4,FALSE),"-")</f>
        <v>0</v>
      </c>
    </row>
    <row r="1306" spans="1:13" x14ac:dyDescent="0.3">
      <c r="A1306" s="54">
        <v>44016</v>
      </c>
      <c r="B1306">
        <v>4703860</v>
      </c>
      <c r="C1306" s="28" t="s">
        <v>241</v>
      </c>
      <c r="D1306" s="28" t="s">
        <v>241</v>
      </c>
      <c r="E1306" s="42" t="s">
        <v>51</v>
      </c>
      <c r="F1306" s="43">
        <v>16.5</v>
      </c>
      <c r="G1306" s="43" t="s">
        <v>9</v>
      </c>
      <c r="H1306" s="43">
        <f>VLOOKUP(D1306,'Įkainiai '!$A$3:$B$10,2,FALSE)-G1306</f>
        <v>22.270000000000003</v>
      </c>
      <c r="I1306" s="43">
        <f>VLOOKUP(C1306,'Įkainiai '!$E$3:$F$10,2,FALSE)-F1306</f>
        <v>15.170000000000002</v>
      </c>
      <c r="J1306" s="28">
        <f t="shared" si="40"/>
        <v>-7.1000000000000014</v>
      </c>
      <c r="K1306" s="28" t="str">
        <f t="shared" si="41"/>
        <v>Rerate</v>
      </c>
      <c r="L1306" s="28" t="str">
        <f>IFERROR(VLOOKUP(E1306,'2 ataskaita'!$B$1:$E$64,3,FALSE),"-")</f>
        <v>-</v>
      </c>
      <c r="M1306" s="28" t="str">
        <f>IFERROR(VLOOKUP(E1306,'2 ataskaita'!$B$1:$E$64,4,FALSE),"-")</f>
        <v>-</v>
      </c>
    </row>
    <row r="1307" spans="1:13" x14ac:dyDescent="0.3">
      <c r="A1307" s="55">
        <v>44042</v>
      </c>
      <c r="B1307">
        <v>8584658</v>
      </c>
      <c r="C1307" s="32" t="s">
        <v>243</v>
      </c>
      <c r="D1307" s="32" t="s">
        <v>243</v>
      </c>
      <c r="E1307" s="44" t="s">
        <v>74</v>
      </c>
      <c r="F1307" s="45">
        <v>3.6</v>
      </c>
      <c r="G1307" s="45">
        <v>3.5</v>
      </c>
      <c r="H1307" s="43">
        <f>VLOOKUP(D1307,'Įkainiai '!$A$3:$B$10,2,FALSE)-G1307</f>
        <v>14.77</v>
      </c>
      <c r="I1307" s="43">
        <f>VLOOKUP(C1307,'Įkainiai '!$E$3:$F$10,2,FALSE)-F1307</f>
        <v>12.07</v>
      </c>
      <c r="J1307" s="28">
        <f t="shared" si="40"/>
        <v>-2.6999999999999993</v>
      </c>
      <c r="K1307" s="32" t="str">
        <f t="shared" si="41"/>
        <v>Rerate</v>
      </c>
      <c r="L1307" s="32" t="str">
        <f>IFERROR(VLOOKUP(E1307,'2 ataskaita'!$B$1:$E$64,3,FALSE),"-")</f>
        <v>-</v>
      </c>
      <c r="M1307" s="32" t="str">
        <f>IFERROR(VLOOKUP(E1307,'2 ataskaita'!$B$1:$E$64,4,FALSE),"-")</f>
        <v>-</v>
      </c>
    </row>
    <row r="1308" spans="1:13" x14ac:dyDescent="0.3">
      <c r="A1308" s="54">
        <v>44030.70416666667</v>
      </c>
      <c r="B1308">
        <v>45925941</v>
      </c>
      <c r="C1308" s="28" t="s">
        <v>240</v>
      </c>
      <c r="D1308" s="28" t="s">
        <v>242</v>
      </c>
      <c r="E1308" s="42" t="s">
        <v>35</v>
      </c>
      <c r="F1308" s="43">
        <v>12</v>
      </c>
      <c r="G1308" s="43">
        <v>10.5</v>
      </c>
      <c r="H1308" s="43">
        <f>VLOOKUP(D1308,'Įkainiai '!$A$3:$B$10,2,FALSE)-G1308</f>
        <v>10.77</v>
      </c>
      <c r="I1308" s="43">
        <f>VLOOKUP(C1308,'Įkainiai '!$E$3:$F$10,2,FALSE)-F1308</f>
        <v>11.670000000000002</v>
      </c>
      <c r="J1308" s="28">
        <f t="shared" si="40"/>
        <v>0.90000000000000213</v>
      </c>
      <c r="K1308" s="28" t="str">
        <f t="shared" si="41"/>
        <v>Upsell</v>
      </c>
      <c r="L1308" s="28" t="str">
        <f>IFERROR(VLOOKUP(E1308,'2 ataskaita'!$B$1:$E$64,3,FALSE),"-")</f>
        <v>CUSTOMER CARE</v>
      </c>
      <c r="M1308" s="28">
        <f>IFERROR(VLOOKUP(E1308,'2 ataskaita'!$B$1:$E$64,4,FALSE),"-")</f>
        <v>0</v>
      </c>
    </row>
    <row r="1309" spans="1:13" x14ac:dyDescent="0.3">
      <c r="A1309" s="55">
        <v>44037.487500000003</v>
      </c>
      <c r="B1309">
        <v>45928485</v>
      </c>
      <c r="C1309" s="32" t="s">
        <v>240</v>
      </c>
      <c r="D1309" s="32" t="s">
        <v>245</v>
      </c>
      <c r="E1309" s="44" t="s">
        <v>22</v>
      </c>
      <c r="F1309" s="45">
        <v>11</v>
      </c>
      <c r="G1309" s="45" t="s">
        <v>45</v>
      </c>
      <c r="H1309" s="43">
        <f>VLOOKUP(D1309,'Įkainiai '!$A$3:$B$10,2,FALSE)-G1309</f>
        <v>9.27</v>
      </c>
      <c r="I1309" s="43">
        <f>VLOOKUP(C1309,'Įkainiai '!$E$3:$F$10,2,FALSE)-F1309</f>
        <v>12.670000000000002</v>
      </c>
      <c r="J1309" s="28">
        <f t="shared" si="40"/>
        <v>3.4000000000000021</v>
      </c>
      <c r="K1309" s="32" t="str">
        <f t="shared" si="41"/>
        <v>Upsell</v>
      </c>
      <c r="L1309" s="32" t="str">
        <f>IFERROR(VLOOKUP(E1309,'2 ataskaita'!$B$1:$E$64,3,FALSE),"-")</f>
        <v>CUSTOMER CARE</v>
      </c>
      <c r="M1309" s="32">
        <f>IFERROR(VLOOKUP(E1309,'2 ataskaita'!$B$1:$E$64,4,FALSE),"-")</f>
        <v>0</v>
      </c>
    </row>
    <row r="1310" spans="1:13" x14ac:dyDescent="0.3">
      <c r="A1310" s="54">
        <v>44032.393750000003</v>
      </c>
      <c r="B1310">
        <v>19361743</v>
      </c>
      <c r="C1310" s="28" t="s">
        <v>244</v>
      </c>
      <c r="D1310" s="28" t="s">
        <v>240</v>
      </c>
      <c r="E1310" s="42" t="s">
        <v>3</v>
      </c>
      <c r="F1310" s="43">
        <v>13.5</v>
      </c>
      <c r="G1310" s="43" t="s">
        <v>9</v>
      </c>
      <c r="H1310" s="43">
        <f>VLOOKUP(D1310,'Įkainiai '!$A$3:$B$10,2,FALSE)-G1310</f>
        <v>14.27</v>
      </c>
      <c r="I1310" s="43">
        <f>VLOOKUP(C1310,'Įkainiai '!$E$3:$F$10,2,FALSE)-F1310</f>
        <v>14.170000000000002</v>
      </c>
      <c r="J1310" s="28">
        <f t="shared" si="40"/>
        <v>-9.9999999999997868E-2</v>
      </c>
      <c r="K1310" s="28" t="str">
        <f t="shared" si="41"/>
        <v>Rerate</v>
      </c>
      <c r="L1310" s="28" t="str">
        <f>IFERROR(VLOOKUP(E1310,'2 ataskaita'!$B$1:$E$64,3,FALSE),"-")</f>
        <v>-</v>
      </c>
      <c r="M1310" s="28" t="str">
        <f>IFERROR(VLOOKUP(E1310,'2 ataskaita'!$B$1:$E$64,4,FALSE),"-")</f>
        <v>-</v>
      </c>
    </row>
    <row r="1311" spans="1:13" x14ac:dyDescent="0.3">
      <c r="A1311" s="55">
        <v>44036.350694444445</v>
      </c>
      <c r="B1311">
        <v>40805105</v>
      </c>
      <c r="C1311" s="32" t="s">
        <v>242</v>
      </c>
      <c r="D1311" s="32" t="s">
        <v>246</v>
      </c>
      <c r="E1311" s="44" t="s">
        <v>8</v>
      </c>
      <c r="F1311" s="45">
        <v>11</v>
      </c>
      <c r="G1311" s="45">
        <v>11.5</v>
      </c>
      <c r="H1311" s="43">
        <f>VLOOKUP(D1311,'Įkainiai '!$A$3:$B$10,2,FALSE)-G1311</f>
        <v>19.77</v>
      </c>
      <c r="I1311" s="43">
        <f>VLOOKUP(C1311,'Įkainiai '!$E$3:$F$10,2,FALSE)-F1311</f>
        <v>8.6700000000000017</v>
      </c>
      <c r="J1311" s="28">
        <f t="shared" si="40"/>
        <v>-11.099999999999998</v>
      </c>
      <c r="K1311" s="32" t="str">
        <f t="shared" si="41"/>
        <v>Rerate</v>
      </c>
      <c r="L1311" s="32" t="str">
        <f>IFERROR(VLOOKUP(E1311,'2 ataskaita'!$B$1:$E$64,3,FALSE),"-")</f>
        <v>TELEMARKETING</v>
      </c>
      <c r="M1311" s="32">
        <f>IFERROR(VLOOKUP(E1311,'2 ataskaita'!$B$1:$E$64,4,FALSE),"-")</f>
        <v>0</v>
      </c>
    </row>
    <row r="1312" spans="1:13" x14ac:dyDescent="0.3">
      <c r="A1312" s="54">
        <v>44037.380555555559</v>
      </c>
      <c r="B1312">
        <v>33315630</v>
      </c>
      <c r="C1312" s="28" t="s">
        <v>245</v>
      </c>
      <c r="D1312" s="28" t="s">
        <v>243</v>
      </c>
      <c r="E1312" s="42" t="s">
        <v>43</v>
      </c>
      <c r="F1312" s="43">
        <v>7.6</v>
      </c>
      <c r="G1312" s="43">
        <v>7.6</v>
      </c>
      <c r="H1312" s="43">
        <f>VLOOKUP(D1312,'Įkainiai '!$A$3:$B$10,2,FALSE)-G1312</f>
        <v>10.67</v>
      </c>
      <c r="I1312" s="43">
        <f>VLOOKUP(C1312,'Įkainiai '!$E$3:$F$10,2,FALSE)-F1312</f>
        <v>4.07</v>
      </c>
      <c r="J1312" s="28">
        <f t="shared" si="40"/>
        <v>-6.6</v>
      </c>
      <c r="K1312" s="28" t="str">
        <f t="shared" si="41"/>
        <v>Rerate</v>
      </c>
      <c r="L1312" s="28" t="str">
        <f>IFERROR(VLOOKUP(E1312,'2 ataskaita'!$B$1:$E$64,3,FALSE),"-")</f>
        <v>CUSTOMER CARE</v>
      </c>
      <c r="M1312" s="28">
        <f>IFERROR(VLOOKUP(E1312,'2 ataskaita'!$B$1:$E$64,4,FALSE),"-")</f>
        <v>0</v>
      </c>
    </row>
    <row r="1313" spans="1:13" x14ac:dyDescent="0.3">
      <c r="A1313" s="55">
        <v>44034.443055555559</v>
      </c>
      <c r="B1313">
        <v>4640164</v>
      </c>
      <c r="C1313" s="32" t="s">
        <v>244</v>
      </c>
      <c r="D1313" s="32" t="s">
        <v>240</v>
      </c>
      <c r="E1313" s="44" t="s">
        <v>35</v>
      </c>
      <c r="F1313" s="45">
        <v>13.5</v>
      </c>
      <c r="G1313" s="45">
        <v>11.5</v>
      </c>
      <c r="H1313" s="43">
        <f>VLOOKUP(D1313,'Įkainiai '!$A$3:$B$10,2,FALSE)-G1313</f>
        <v>13.77</v>
      </c>
      <c r="I1313" s="43">
        <f>VLOOKUP(C1313,'Įkainiai '!$E$3:$F$10,2,FALSE)-F1313</f>
        <v>14.170000000000002</v>
      </c>
      <c r="J1313" s="28">
        <f t="shared" si="40"/>
        <v>0.40000000000000213</v>
      </c>
      <c r="K1313" s="32" t="str">
        <f t="shared" si="41"/>
        <v>Upsell</v>
      </c>
      <c r="L1313" s="32" t="str">
        <f>IFERROR(VLOOKUP(E1313,'2 ataskaita'!$B$1:$E$64,3,FALSE),"-")</f>
        <v>CUSTOMER CARE</v>
      </c>
      <c r="M1313" s="32">
        <f>IFERROR(VLOOKUP(E1313,'2 ataskaita'!$B$1:$E$64,4,FALSE),"-")</f>
        <v>0</v>
      </c>
    </row>
    <row r="1314" spans="1:13" x14ac:dyDescent="0.3">
      <c r="A1314" s="54">
        <v>44042</v>
      </c>
      <c r="B1314">
        <v>4471239</v>
      </c>
      <c r="C1314" s="28" t="s">
        <v>243</v>
      </c>
      <c r="D1314" s="28" t="s">
        <v>243</v>
      </c>
      <c r="E1314" s="42" t="s">
        <v>66</v>
      </c>
      <c r="F1314" s="43">
        <v>7.6</v>
      </c>
      <c r="G1314" s="43">
        <v>0</v>
      </c>
      <c r="H1314" s="43">
        <f>VLOOKUP(D1314,'Įkainiai '!$A$3:$B$10,2,FALSE)-G1314</f>
        <v>18.27</v>
      </c>
      <c r="I1314" s="43">
        <f>VLOOKUP(C1314,'Įkainiai '!$E$3:$F$10,2,FALSE)-F1314</f>
        <v>8.07</v>
      </c>
      <c r="J1314" s="28">
        <f t="shared" si="40"/>
        <v>-10.199999999999999</v>
      </c>
      <c r="K1314" s="28" t="str">
        <f t="shared" si="41"/>
        <v>Rerate</v>
      </c>
      <c r="L1314" s="28" t="str">
        <f>IFERROR(VLOOKUP(E1314,'2 ataskaita'!$B$1:$E$64,3,FALSE),"-")</f>
        <v>-</v>
      </c>
      <c r="M1314" s="28" t="str">
        <f>IFERROR(VLOOKUP(E1314,'2 ataskaita'!$B$1:$E$64,4,FALSE),"-")</f>
        <v>-</v>
      </c>
    </row>
    <row r="1315" spans="1:13" x14ac:dyDescent="0.3">
      <c r="A1315" s="55">
        <v>44042</v>
      </c>
      <c r="B1315">
        <v>38601195</v>
      </c>
      <c r="C1315" s="32" t="s">
        <v>241</v>
      </c>
      <c r="D1315" s="32" t="s">
        <v>241</v>
      </c>
      <c r="E1315" s="44" t="s">
        <v>23</v>
      </c>
      <c r="F1315" s="45">
        <v>8.5</v>
      </c>
      <c r="G1315" s="45">
        <v>11.5</v>
      </c>
      <c r="H1315" s="43">
        <f>VLOOKUP(D1315,'Įkainiai '!$A$3:$B$10,2,FALSE)-G1315</f>
        <v>21.770000000000003</v>
      </c>
      <c r="I1315" s="43">
        <f>VLOOKUP(C1315,'Įkainiai '!$E$3:$F$10,2,FALSE)-F1315</f>
        <v>23.17</v>
      </c>
      <c r="J1315" s="28">
        <f t="shared" si="40"/>
        <v>1.3999999999999986</v>
      </c>
      <c r="K1315" s="32" t="str">
        <f t="shared" si="41"/>
        <v>Upsell</v>
      </c>
      <c r="L1315" s="32" t="str">
        <f>IFERROR(VLOOKUP(E1315,'2 ataskaita'!$B$1:$E$64,3,FALSE),"-")</f>
        <v>CUSTOMER CARE</v>
      </c>
      <c r="M1315" s="32">
        <f>IFERROR(VLOOKUP(E1315,'2 ataskaita'!$B$1:$E$64,4,FALSE),"-")</f>
        <v>0</v>
      </c>
    </row>
    <row r="1316" spans="1:13" x14ac:dyDescent="0.3">
      <c r="A1316" s="54">
        <v>44042</v>
      </c>
      <c r="B1316">
        <v>6995158</v>
      </c>
      <c r="C1316" s="28" t="s">
        <v>243</v>
      </c>
      <c r="D1316" s="28" t="s">
        <v>243</v>
      </c>
      <c r="E1316" s="42" t="s">
        <v>72</v>
      </c>
      <c r="F1316" s="50">
        <v>7.6</v>
      </c>
      <c r="G1316" s="43">
        <v>7.6</v>
      </c>
      <c r="H1316" s="43">
        <f>VLOOKUP(D1316,'Įkainiai '!$A$3:$B$10,2,FALSE)-G1316</f>
        <v>10.67</v>
      </c>
      <c r="I1316" s="43">
        <f>VLOOKUP(C1316,'Įkainiai '!$E$3:$F$10,2,FALSE)-F1316</f>
        <v>8.07</v>
      </c>
      <c r="J1316" s="28">
        <f t="shared" si="40"/>
        <v>-2.5999999999999996</v>
      </c>
      <c r="K1316" s="28" t="str">
        <f t="shared" si="41"/>
        <v>Rerate</v>
      </c>
      <c r="L1316" s="28" t="str">
        <f>IFERROR(VLOOKUP(E1316,'2 ataskaita'!$B$1:$E$64,3,FALSE),"-")</f>
        <v>-</v>
      </c>
      <c r="M1316" s="28" t="str">
        <f>IFERROR(VLOOKUP(E1316,'2 ataskaita'!$B$1:$E$64,4,FALSE),"-")</f>
        <v>-</v>
      </c>
    </row>
    <row r="1317" spans="1:13" x14ac:dyDescent="0.3">
      <c r="A1317" s="55">
        <v>44015.747916666667</v>
      </c>
      <c r="B1317">
        <v>39794421</v>
      </c>
      <c r="C1317" s="32" t="s">
        <v>242</v>
      </c>
      <c r="D1317" s="32" t="s">
        <v>241</v>
      </c>
      <c r="E1317" s="44" t="s">
        <v>75</v>
      </c>
      <c r="F1317" s="45">
        <v>11</v>
      </c>
      <c r="G1317" s="45">
        <v>9.5</v>
      </c>
      <c r="H1317" s="43">
        <f>VLOOKUP(D1317,'Įkainiai '!$A$3:$B$10,2,FALSE)-G1317</f>
        <v>23.770000000000003</v>
      </c>
      <c r="I1317" s="43">
        <f>VLOOKUP(C1317,'Įkainiai '!$E$3:$F$10,2,FALSE)-F1317</f>
        <v>8.6700000000000017</v>
      </c>
      <c r="J1317" s="28">
        <f t="shared" si="40"/>
        <v>-15.100000000000001</v>
      </c>
      <c r="K1317" s="32" t="str">
        <f t="shared" si="41"/>
        <v>Rerate</v>
      </c>
      <c r="L1317" s="32" t="str">
        <f>IFERROR(VLOOKUP(E1317,'2 ataskaita'!$B$1:$E$64,3,FALSE),"-")</f>
        <v>-</v>
      </c>
      <c r="M1317" s="32" t="str">
        <f>IFERROR(VLOOKUP(E1317,'2 ataskaita'!$B$1:$E$64,4,FALSE),"-")</f>
        <v>-</v>
      </c>
    </row>
    <row r="1318" spans="1:13" x14ac:dyDescent="0.3">
      <c r="A1318" s="54">
        <v>44029.637499999997</v>
      </c>
      <c r="B1318">
        <v>4710853</v>
      </c>
      <c r="C1318" s="28" t="s">
        <v>242</v>
      </c>
      <c r="D1318" s="28" t="s">
        <v>240</v>
      </c>
      <c r="E1318" s="42" t="s">
        <v>64</v>
      </c>
      <c r="F1318" s="43">
        <v>11</v>
      </c>
      <c r="G1318" s="43">
        <v>3.6</v>
      </c>
      <c r="H1318" s="43">
        <f>VLOOKUP(D1318,'Įkainiai '!$A$3:$B$10,2,FALSE)-G1318</f>
        <v>21.669999999999998</v>
      </c>
      <c r="I1318" s="43">
        <f>VLOOKUP(C1318,'Įkainiai '!$E$3:$F$10,2,FALSE)-F1318</f>
        <v>8.6700000000000017</v>
      </c>
      <c r="J1318" s="28">
        <f t="shared" si="40"/>
        <v>-12.999999999999996</v>
      </c>
      <c r="K1318" s="28" t="str">
        <f t="shared" si="41"/>
        <v>Rerate</v>
      </c>
      <c r="L1318" s="28" t="str">
        <f>IFERROR(VLOOKUP(E1318,'2 ataskaita'!$B$1:$E$64,3,FALSE),"-")</f>
        <v>-</v>
      </c>
      <c r="M1318" s="28" t="str">
        <f>IFERROR(VLOOKUP(E1318,'2 ataskaita'!$B$1:$E$64,4,FALSE),"-")</f>
        <v>-</v>
      </c>
    </row>
    <row r="1319" spans="1:13" x14ac:dyDescent="0.3">
      <c r="A1319" s="55">
        <v>44018.734027777777</v>
      </c>
      <c r="B1319">
        <v>45809513</v>
      </c>
      <c r="C1319" s="32" t="s">
        <v>243</v>
      </c>
      <c r="D1319" s="32" t="s">
        <v>245</v>
      </c>
      <c r="E1319" s="44" t="s">
        <v>35</v>
      </c>
      <c r="F1319" s="45">
        <v>7.5</v>
      </c>
      <c r="G1319" s="45">
        <v>0</v>
      </c>
      <c r="H1319" s="43">
        <f>VLOOKUP(D1319,'Įkainiai '!$A$3:$B$10,2,FALSE)-G1319</f>
        <v>14.27</v>
      </c>
      <c r="I1319" s="43">
        <f>VLOOKUP(C1319,'Įkainiai '!$E$3:$F$10,2,FALSE)-F1319</f>
        <v>8.17</v>
      </c>
      <c r="J1319" s="28">
        <f t="shared" si="40"/>
        <v>-6.1</v>
      </c>
      <c r="K1319" s="32" t="str">
        <f t="shared" si="41"/>
        <v>Rerate</v>
      </c>
      <c r="L1319" s="32" t="str">
        <f>IFERROR(VLOOKUP(E1319,'2 ataskaita'!$B$1:$E$64,3,FALSE),"-")</f>
        <v>CUSTOMER CARE</v>
      </c>
      <c r="M1319" s="32">
        <f>IFERROR(VLOOKUP(E1319,'2 ataskaita'!$B$1:$E$64,4,FALSE),"-")</f>
        <v>0</v>
      </c>
    </row>
    <row r="1320" spans="1:13" x14ac:dyDescent="0.3">
      <c r="A1320" s="54">
        <v>44024.379861111112</v>
      </c>
      <c r="B1320">
        <v>8593846</v>
      </c>
      <c r="C1320" s="28" t="s">
        <v>243</v>
      </c>
      <c r="D1320" s="28" t="s">
        <v>242</v>
      </c>
      <c r="E1320" s="42" t="s">
        <v>75</v>
      </c>
      <c r="F1320" s="43">
        <v>7.6</v>
      </c>
      <c r="G1320" s="43">
        <v>10.5</v>
      </c>
      <c r="H1320" s="43">
        <f>VLOOKUP(D1320,'Įkainiai '!$A$3:$B$10,2,FALSE)-G1320</f>
        <v>10.77</v>
      </c>
      <c r="I1320" s="43">
        <f>VLOOKUP(C1320,'Įkainiai '!$E$3:$F$10,2,FALSE)-F1320</f>
        <v>8.07</v>
      </c>
      <c r="J1320" s="28">
        <f t="shared" si="40"/>
        <v>-2.6999999999999993</v>
      </c>
      <c r="K1320" s="28" t="str">
        <f t="shared" si="41"/>
        <v>Rerate</v>
      </c>
      <c r="L1320" s="28" t="str">
        <f>IFERROR(VLOOKUP(E1320,'2 ataskaita'!$B$1:$E$64,3,FALSE),"-")</f>
        <v>-</v>
      </c>
      <c r="M1320" s="28" t="str">
        <f>IFERROR(VLOOKUP(E1320,'2 ataskaita'!$B$1:$E$64,4,FALSE),"-")</f>
        <v>-</v>
      </c>
    </row>
    <row r="1321" spans="1:13" x14ac:dyDescent="0.3">
      <c r="A1321" s="55">
        <v>44042</v>
      </c>
      <c r="B1321">
        <v>10005205</v>
      </c>
      <c r="C1321" s="32" t="s">
        <v>242</v>
      </c>
      <c r="D1321" s="32" t="s">
        <v>242</v>
      </c>
      <c r="E1321" s="44" t="s">
        <v>70</v>
      </c>
      <c r="F1321" s="45">
        <v>11</v>
      </c>
      <c r="G1321" s="45">
        <v>0</v>
      </c>
      <c r="H1321" s="43">
        <f>VLOOKUP(D1321,'Įkainiai '!$A$3:$B$10,2,FALSE)-G1321</f>
        <v>21.27</v>
      </c>
      <c r="I1321" s="43">
        <f>VLOOKUP(C1321,'Įkainiai '!$E$3:$F$10,2,FALSE)-F1321</f>
        <v>8.6700000000000017</v>
      </c>
      <c r="J1321" s="28">
        <f t="shared" si="40"/>
        <v>-12.599999999999998</v>
      </c>
      <c r="K1321" s="32" t="str">
        <f t="shared" si="41"/>
        <v>Rerate</v>
      </c>
      <c r="L1321" s="32" t="str">
        <f>IFERROR(VLOOKUP(E1321,'2 ataskaita'!$B$1:$E$64,3,FALSE),"-")</f>
        <v>-</v>
      </c>
      <c r="M1321" s="32" t="str">
        <f>IFERROR(VLOOKUP(E1321,'2 ataskaita'!$B$1:$E$64,4,FALSE),"-")</f>
        <v>-</v>
      </c>
    </row>
    <row r="1322" spans="1:13" x14ac:dyDescent="0.3">
      <c r="A1322" s="54">
        <v>44042</v>
      </c>
      <c r="B1322">
        <v>10005205</v>
      </c>
      <c r="C1322" s="28" t="s">
        <v>242</v>
      </c>
      <c r="D1322" s="28" t="s">
        <v>242</v>
      </c>
      <c r="E1322" s="42" t="s">
        <v>70</v>
      </c>
      <c r="F1322" s="43">
        <v>11</v>
      </c>
      <c r="G1322" s="43">
        <v>0</v>
      </c>
      <c r="H1322" s="43">
        <f>VLOOKUP(D1322,'Įkainiai '!$A$3:$B$10,2,FALSE)-G1322</f>
        <v>21.27</v>
      </c>
      <c r="I1322" s="43">
        <f>VLOOKUP(C1322,'Įkainiai '!$E$3:$F$10,2,FALSE)-F1322</f>
        <v>8.6700000000000017</v>
      </c>
      <c r="J1322" s="28">
        <f t="shared" si="40"/>
        <v>-12.599999999999998</v>
      </c>
      <c r="K1322" s="28" t="str">
        <f t="shared" si="41"/>
        <v>Rerate</v>
      </c>
      <c r="L1322" s="28" t="str">
        <f>IFERROR(VLOOKUP(E1322,'2 ataskaita'!$B$1:$E$64,3,FALSE),"-")</f>
        <v>-</v>
      </c>
      <c r="M1322" s="28" t="str">
        <f>IFERROR(VLOOKUP(E1322,'2 ataskaita'!$B$1:$E$64,4,FALSE),"-")</f>
        <v>-</v>
      </c>
    </row>
    <row r="1323" spans="1:13" x14ac:dyDescent="0.3">
      <c r="A1323" s="55">
        <v>44042</v>
      </c>
      <c r="B1323">
        <v>18580105</v>
      </c>
      <c r="C1323" s="32" t="s">
        <v>243</v>
      </c>
      <c r="D1323" s="32" t="s">
        <v>243</v>
      </c>
      <c r="E1323" s="44" t="s">
        <v>23</v>
      </c>
      <c r="F1323" s="45">
        <v>7.6</v>
      </c>
      <c r="G1323" s="45">
        <v>0</v>
      </c>
      <c r="H1323" s="43">
        <f>VLOOKUP(D1323,'Įkainiai '!$A$3:$B$10,2,FALSE)-G1323</f>
        <v>18.27</v>
      </c>
      <c r="I1323" s="43">
        <f>VLOOKUP(C1323,'Įkainiai '!$E$3:$F$10,2,FALSE)-F1323</f>
        <v>8.07</v>
      </c>
      <c r="J1323" s="28">
        <f t="shared" si="40"/>
        <v>-10.199999999999999</v>
      </c>
      <c r="K1323" s="32" t="str">
        <f t="shared" si="41"/>
        <v>Rerate</v>
      </c>
      <c r="L1323" s="32" t="str">
        <f>IFERROR(VLOOKUP(E1323,'2 ataskaita'!$B$1:$E$64,3,FALSE),"-")</f>
        <v>CUSTOMER CARE</v>
      </c>
      <c r="M1323" s="32">
        <f>IFERROR(VLOOKUP(E1323,'2 ataskaita'!$B$1:$E$64,4,FALSE),"-")</f>
        <v>0</v>
      </c>
    </row>
    <row r="1324" spans="1:13" x14ac:dyDescent="0.3">
      <c r="A1324" s="54">
        <v>44042</v>
      </c>
      <c r="B1324">
        <v>4839071</v>
      </c>
      <c r="C1324" s="28" t="s">
        <v>241</v>
      </c>
      <c r="D1324" s="28" t="s">
        <v>241</v>
      </c>
      <c r="E1324" s="42" t="s">
        <v>13</v>
      </c>
      <c r="F1324" s="43">
        <v>9.5</v>
      </c>
      <c r="G1324" s="43" t="s">
        <v>7</v>
      </c>
      <c r="H1324" s="43">
        <f>VLOOKUP(D1324,'Įkainiai '!$A$3:$B$10,2,FALSE)-G1324</f>
        <v>20.270000000000003</v>
      </c>
      <c r="I1324" s="43">
        <f>VLOOKUP(C1324,'Įkainiai '!$E$3:$F$10,2,FALSE)-F1324</f>
        <v>22.17</v>
      </c>
      <c r="J1324" s="28">
        <f t="shared" si="40"/>
        <v>1.8999999999999986</v>
      </c>
      <c r="K1324" s="28" t="str">
        <f t="shared" si="41"/>
        <v>Upsell</v>
      </c>
      <c r="L1324" s="28" t="str">
        <f>IFERROR(VLOOKUP(E1324,'2 ataskaita'!$B$1:$E$64,3,FALSE),"-")</f>
        <v>TELEMARKETING</v>
      </c>
      <c r="M1324" s="28">
        <f>IFERROR(VLOOKUP(E1324,'2 ataskaita'!$B$1:$E$64,4,FALSE),"-")</f>
        <v>0</v>
      </c>
    </row>
    <row r="1325" spans="1:13" x14ac:dyDescent="0.3">
      <c r="A1325" s="55">
        <v>44038.510416666664</v>
      </c>
      <c r="B1325">
        <v>36813346</v>
      </c>
      <c r="C1325" s="32" t="s">
        <v>242</v>
      </c>
      <c r="D1325" s="32" t="s">
        <v>241</v>
      </c>
      <c r="E1325" s="44" t="s">
        <v>21</v>
      </c>
      <c r="F1325" s="45">
        <v>11.51</v>
      </c>
      <c r="G1325" s="45" t="s">
        <v>18</v>
      </c>
      <c r="H1325" s="43">
        <f>VLOOKUP(D1325,'Įkainiai '!$A$3:$B$10,2,FALSE)-G1325</f>
        <v>27.270000000000003</v>
      </c>
      <c r="I1325" s="43">
        <f>VLOOKUP(C1325,'Įkainiai '!$E$3:$F$10,2,FALSE)-F1325</f>
        <v>8.1600000000000019</v>
      </c>
      <c r="J1325" s="28">
        <f t="shared" si="40"/>
        <v>-19.11</v>
      </c>
      <c r="K1325" s="32" t="str">
        <f t="shared" si="41"/>
        <v>Rerate</v>
      </c>
      <c r="L1325" s="32" t="str">
        <f>IFERROR(VLOOKUP(E1325,'2 ataskaita'!$B$1:$E$64,3,FALSE),"-")</f>
        <v>-</v>
      </c>
      <c r="M1325" s="32" t="str">
        <f>IFERROR(VLOOKUP(E1325,'2 ataskaita'!$B$1:$E$64,4,FALSE),"-")</f>
        <v>-</v>
      </c>
    </row>
    <row r="1326" spans="1:13" x14ac:dyDescent="0.3">
      <c r="A1326" s="54">
        <v>44021</v>
      </c>
      <c r="B1326">
        <v>13339737</v>
      </c>
      <c r="C1326" s="28" t="s">
        <v>241</v>
      </c>
      <c r="D1326" s="28" t="s">
        <v>241</v>
      </c>
      <c r="E1326" s="42" t="s">
        <v>13</v>
      </c>
      <c r="F1326" s="43">
        <v>23.5</v>
      </c>
      <c r="G1326" s="43" t="s">
        <v>9</v>
      </c>
      <c r="H1326" s="43">
        <f>VLOOKUP(D1326,'Įkainiai '!$A$3:$B$10,2,FALSE)-G1326</f>
        <v>22.270000000000003</v>
      </c>
      <c r="I1326" s="43">
        <f>VLOOKUP(C1326,'Įkainiai '!$E$3:$F$10,2,FALSE)-F1326</f>
        <v>8.1700000000000017</v>
      </c>
      <c r="J1326" s="28">
        <f t="shared" si="40"/>
        <v>-14.100000000000001</v>
      </c>
      <c r="K1326" s="28" t="str">
        <f t="shared" si="41"/>
        <v>Rerate</v>
      </c>
      <c r="L1326" s="28" t="str">
        <f>IFERROR(VLOOKUP(E1326,'2 ataskaita'!$B$1:$E$64,3,FALSE),"-")</f>
        <v>TELEMARKETING</v>
      </c>
      <c r="M1326" s="28">
        <f>IFERROR(VLOOKUP(E1326,'2 ataskaita'!$B$1:$E$64,4,FALSE),"-")</f>
        <v>0</v>
      </c>
    </row>
    <row r="1327" spans="1:13" x14ac:dyDescent="0.3">
      <c r="A1327" s="55">
        <v>44032.462500000001</v>
      </c>
      <c r="B1327">
        <v>44458105</v>
      </c>
      <c r="C1327" s="32" t="s">
        <v>244</v>
      </c>
      <c r="D1327" s="32" t="s">
        <v>240</v>
      </c>
      <c r="E1327" s="44" t="s">
        <v>81</v>
      </c>
      <c r="F1327" s="45">
        <v>13.5</v>
      </c>
      <c r="G1327" s="45">
        <v>10.5</v>
      </c>
      <c r="H1327" s="43">
        <f>VLOOKUP(D1327,'Įkainiai '!$A$3:$B$10,2,FALSE)-G1327</f>
        <v>14.77</v>
      </c>
      <c r="I1327" s="43">
        <f>VLOOKUP(C1327,'Įkainiai '!$E$3:$F$10,2,FALSE)-F1327</f>
        <v>14.170000000000002</v>
      </c>
      <c r="J1327" s="28">
        <f t="shared" si="40"/>
        <v>-0.59999999999999787</v>
      </c>
      <c r="K1327" s="32" t="str">
        <f t="shared" si="41"/>
        <v>Rerate</v>
      </c>
      <c r="L1327" s="32" t="str">
        <f>IFERROR(VLOOKUP(E1327,'2 ataskaita'!$B$1:$E$64,3,FALSE),"-")</f>
        <v>-</v>
      </c>
      <c r="M1327" s="32" t="str">
        <f>IFERROR(VLOOKUP(E1327,'2 ataskaita'!$B$1:$E$64,4,FALSE),"-")</f>
        <v>-</v>
      </c>
    </row>
    <row r="1328" spans="1:13" x14ac:dyDescent="0.3">
      <c r="A1328" s="54">
        <v>44026.518750000003</v>
      </c>
      <c r="B1328">
        <v>4407154</v>
      </c>
      <c r="C1328" s="28" t="s">
        <v>243</v>
      </c>
      <c r="D1328" s="28" t="s">
        <v>246</v>
      </c>
      <c r="E1328" s="42" t="s">
        <v>49</v>
      </c>
      <c r="F1328" s="43">
        <v>3.6</v>
      </c>
      <c r="G1328" s="43">
        <v>12.5</v>
      </c>
      <c r="H1328" s="43">
        <f>VLOOKUP(D1328,'Įkainiai '!$A$3:$B$10,2,FALSE)-G1328</f>
        <v>18.77</v>
      </c>
      <c r="I1328" s="43">
        <f>VLOOKUP(C1328,'Įkainiai '!$E$3:$F$10,2,FALSE)-F1328</f>
        <v>12.07</v>
      </c>
      <c r="J1328" s="28">
        <f t="shared" si="40"/>
        <v>-6.6999999999999993</v>
      </c>
      <c r="K1328" s="28" t="str">
        <f t="shared" si="41"/>
        <v>Rerate</v>
      </c>
      <c r="L1328" s="28" t="str">
        <f>IFERROR(VLOOKUP(E1328,'2 ataskaita'!$B$1:$E$64,3,FALSE),"-")</f>
        <v>-</v>
      </c>
      <c r="M1328" s="28" t="str">
        <f>IFERROR(VLOOKUP(E1328,'2 ataskaita'!$B$1:$E$64,4,FALSE),"-")</f>
        <v>-</v>
      </c>
    </row>
    <row r="1329" spans="1:13" x14ac:dyDescent="0.3">
      <c r="A1329" s="55">
        <v>44037.628472222219</v>
      </c>
      <c r="B1329">
        <v>34803073</v>
      </c>
      <c r="C1329" s="32" t="s">
        <v>243</v>
      </c>
      <c r="D1329" s="32" t="s">
        <v>245</v>
      </c>
      <c r="E1329" s="44" t="s">
        <v>37</v>
      </c>
      <c r="F1329" s="45">
        <v>0</v>
      </c>
      <c r="G1329" s="45">
        <v>0</v>
      </c>
      <c r="H1329" s="43">
        <f>VLOOKUP(D1329,'Įkainiai '!$A$3:$B$10,2,FALSE)-G1329</f>
        <v>14.27</v>
      </c>
      <c r="I1329" s="43">
        <f>VLOOKUP(C1329,'Įkainiai '!$E$3:$F$10,2,FALSE)-F1329</f>
        <v>15.67</v>
      </c>
      <c r="J1329" s="28">
        <f t="shared" si="40"/>
        <v>1.4000000000000004</v>
      </c>
      <c r="K1329" s="32" t="str">
        <f t="shared" si="41"/>
        <v>Upsell</v>
      </c>
      <c r="L1329" s="32" t="str">
        <f>IFERROR(VLOOKUP(E1329,'2 ataskaita'!$B$1:$E$64,3,FALSE),"-")</f>
        <v>-</v>
      </c>
      <c r="M1329" s="32" t="str">
        <f>IFERROR(VLOOKUP(E1329,'2 ataskaita'!$B$1:$E$64,4,FALSE),"-")</f>
        <v>-</v>
      </c>
    </row>
    <row r="1330" spans="1:13" x14ac:dyDescent="0.3">
      <c r="A1330" s="54">
        <v>44042</v>
      </c>
      <c r="B1330">
        <v>4736659</v>
      </c>
      <c r="C1330" s="28" t="s">
        <v>243</v>
      </c>
      <c r="D1330" s="28" t="s">
        <v>243</v>
      </c>
      <c r="E1330" s="42" t="s">
        <v>21</v>
      </c>
      <c r="F1330" s="50">
        <v>7.6</v>
      </c>
      <c r="G1330" s="43">
        <v>7.6</v>
      </c>
      <c r="H1330" s="43">
        <f>VLOOKUP(D1330,'Įkainiai '!$A$3:$B$10,2,FALSE)-G1330</f>
        <v>10.67</v>
      </c>
      <c r="I1330" s="43">
        <f>VLOOKUP(C1330,'Įkainiai '!$E$3:$F$10,2,FALSE)-F1330</f>
        <v>8.07</v>
      </c>
      <c r="J1330" s="28">
        <f t="shared" si="40"/>
        <v>-2.5999999999999996</v>
      </c>
      <c r="K1330" s="28" t="str">
        <f t="shared" si="41"/>
        <v>Rerate</v>
      </c>
      <c r="L1330" s="28" t="str">
        <f>IFERROR(VLOOKUP(E1330,'2 ataskaita'!$B$1:$E$64,3,FALSE),"-")</f>
        <v>-</v>
      </c>
      <c r="M1330" s="28" t="str">
        <f>IFERROR(VLOOKUP(E1330,'2 ataskaita'!$B$1:$E$64,4,FALSE),"-")</f>
        <v>-</v>
      </c>
    </row>
    <row r="1331" spans="1:13" x14ac:dyDescent="0.3">
      <c r="A1331" s="55">
        <v>44022.613194444442</v>
      </c>
      <c r="B1331">
        <v>5263308</v>
      </c>
      <c r="C1331" s="32" t="s">
        <v>243</v>
      </c>
      <c r="D1331" s="32" t="s">
        <v>244</v>
      </c>
      <c r="E1331" s="44" t="s">
        <v>8</v>
      </c>
      <c r="F1331" s="45">
        <v>8.51</v>
      </c>
      <c r="G1331" s="45" t="s">
        <v>7</v>
      </c>
      <c r="H1331" s="43">
        <f>VLOOKUP(D1331,'Įkainiai '!$A$3:$B$10,2,FALSE)-G1331</f>
        <v>18.27</v>
      </c>
      <c r="I1331" s="43">
        <f>VLOOKUP(C1331,'Įkainiai '!$E$3:$F$10,2,FALSE)-F1331</f>
        <v>7.16</v>
      </c>
      <c r="J1331" s="28">
        <f t="shared" si="40"/>
        <v>-11.11</v>
      </c>
      <c r="K1331" s="32" t="str">
        <f t="shared" si="41"/>
        <v>Rerate</v>
      </c>
      <c r="L1331" s="32" t="str">
        <f>IFERROR(VLOOKUP(E1331,'2 ataskaita'!$B$1:$E$64,3,FALSE),"-")</f>
        <v>TELEMARKETING</v>
      </c>
      <c r="M1331" s="32">
        <f>IFERROR(VLOOKUP(E1331,'2 ataskaita'!$B$1:$E$64,4,FALSE),"-")</f>
        <v>0</v>
      </c>
    </row>
    <row r="1332" spans="1:13" x14ac:dyDescent="0.3">
      <c r="A1332" s="54">
        <v>44042</v>
      </c>
      <c r="B1332">
        <v>4449660</v>
      </c>
      <c r="C1332" s="28" t="s">
        <v>242</v>
      </c>
      <c r="D1332" s="28" t="s">
        <v>242</v>
      </c>
      <c r="E1332" s="42" t="s">
        <v>52</v>
      </c>
      <c r="F1332" s="43">
        <v>11.51</v>
      </c>
      <c r="G1332" s="43">
        <v>2.5</v>
      </c>
      <c r="H1332" s="43">
        <f>VLOOKUP(D1332,'Įkainiai '!$A$3:$B$10,2,FALSE)-G1332</f>
        <v>18.77</v>
      </c>
      <c r="I1332" s="43">
        <f>VLOOKUP(C1332,'Įkainiai '!$E$3:$F$10,2,FALSE)-F1332</f>
        <v>8.1600000000000019</v>
      </c>
      <c r="J1332" s="28">
        <f t="shared" si="40"/>
        <v>-10.609999999999998</v>
      </c>
      <c r="K1332" s="28" t="str">
        <f t="shared" si="41"/>
        <v>Rerate</v>
      </c>
      <c r="L1332" s="28" t="str">
        <f>IFERROR(VLOOKUP(E1332,'2 ataskaita'!$B$1:$E$64,3,FALSE),"-")</f>
        <v>-</v>
      </c>
      <c r="M1332" s="28" t="str">
        <f>IFERROR(VLOOKUP(E1332,'2 ataskaita'!$B$1:$E$64,4,FALSE),"-")</f>
        <v>-</v>
      </c>
    </row>
    <row r="1333" spans="1:13" x14ac:dyDescent="0.3">
      <c r="A1333" s="55">
        <v>44042</v>
      </c>
      <c r="B1333">
        <v>12792149</v>
      </c>
      <c r="C1333" s="32" t="s">
        <v>245</v>
      </c>
      <c r="D1333" s="32" t="s">
        <v>245</v>
      </c>
      <c r="E1333" s="44" t="s">
        <v>35</v>
      </c>
      <c r="F1333" s="45">
        <v>8.5</v>
      </c>
      <c r="G1333" s="45">
        <v>0</v>
      </c>
      <c r="H1333" s="43">
        <f>VLOOKUP(D1333,'Įkainiai '!$A$3:$B$10,2,FALSE)-G1333</f>
        <v>14.27</v>
      </c>
      <c r="I1333" s="43">
        <f>VLOOKUP(C1333,'Įkainiai '!$E$3:$F$10,2,FALSE)-F1333</f>
        <v>3.17</v>
      </c>
      <c r="J1333" s="28">
        <f t="shared" si="40"/>
        <v>-11.1</v>
      </c>
      <c r="K1333" s="32" t="str">
        <f t="shared" si="41"/>
        <v>Rerate</v>
      </c>
      <c r="L1333" s="32" t="str">
        <f>IFERROR(VLOOKUP(E1333,'2 ataskaita'!$B$1:$E$64,3,FALSE),"-")</f>
        <v>CUSTOMER CARE</v>
      </c>
      <c r="M1333" s="32">
        <f>IFERROR(VLOOKUP(E1333,'2 ataskaita'!$B$1:$E$64,4,FALSE),"-")</f>
        <v>0</v>
      </c>
    </row>
    <row r="1334" spans="1:13" x14ac:dyDescent="0.3">
      <c r="A1334" s="54">
        <v>44042</v>
      </c>
      <c r="B1334">
        <v>4630908</v>
      </c>
      <c r="C1334" s="28" t="s">
        <v>243</v>
      </c>
      <c r="D1334" s="28" t="s">
        <v>243</v>
      </c>
      <c r="E1334" s="42" t="s">
        <v>86</v>
      </c>
      <c r="F1334" s="50">
        <v>7.6</v>
      </c>
      <c r="G1334" s="43">
        <v>7.6</v>
      </c>
      <c r="H1334" s="43">
        <f>VLOOKUP(D1334,'Įkainiai '!$A$3:$B$10,2,FALSE)-G1334</f>
        <v>10.67</v>
      </c>
      <c r="I1334" s="43">
        <f>VLOOKUP(C1334,'Įkainiai '!$E$3:$F$10,2,FALSE)-F1334</f>
        <v>8.07</v>
      </c>
      <c r="J1334" s="28">
        <f t="shared" si="40"/>
        <v>-2.5999999999999996</v>
      </c>
      <c r="K1334" s="28" t="str">
        <f t="shared" si="41"/>
        <v>Rerate</v>
      </c>
      <c r="L1334" s="28" t="str">
        <f>IFERROR(VLOOKUP(E1334,'2 ataskaita'!$B$1:$E$64,3,FALSE),"-")</f>
        <v>-</v>
      </c>
      <c r="M1334" s="28" t="str">
        <f>IFERROR(VLOOKUP(E1334,'2 ataskaita'!$B$1:$E$64,4,FALSE),"-")</f>
        <v>-</v>
      </c>
    </row>
    <row r="1335" spans="1:13" x14ac:dyDescent="0.3">
      <c r="A1335" s="55">
        <v>44029.45</v>
      </c>
      <c r="B1335">
        <v>4698288</v>
      </c>
      <c r="C1335" s="32" t="s">
        <v>242</v>
      </c>
      <c r="D1335" s="32" t="s">
        <v>241</v>
      </c>
      <c r="E1335" s="44" t="s">
        <v>43</v>
      </c>
      <c r="F1335" s="45">
        <v>11.51</v>
      </c>
      <c r="G1335" s="45" t="s">
        <v>7</v>
      </c>
      <c r="H1335" s="43">
        <f>VLOOKUP(D1335,'Įkainiai '!$A$3:$B$10,2,FALSE)-G1335</f>
        <v>20.270000000000003</v>
      </c>
      <c r="I1335" s="43">
        <f>VLOOKUP(C1335,'Įkainiai '!$E$3:$F$10,2,FALSE)-F1335</f>
        <v>8.1600000000000019</v>
      </c>
      <c r="J1335" s="28">
        <f t="shared" si="40"/>
        <v>-12.110000000000001</v>
      </c>
      <c r="K1335" s="32" t="str">
        <f t="shared" si="41"/>
        <v>Rerate</v>
      </c>
      <c r="L1335" s="32" t="str">
        <f>IFERROR(VLOOKUP(E1335,'2 ataskaita'!$B$1:$E$64,3,FALSE),"-")</f>
        <v>CUSTOMER CARE</v>
      </c>
      <c r="M1335" s="32">
        <f>IFERROR(VLOOKUP(E1335,'2 ataskaita'!$B$1:$E$64,4,FALSE),"-")</f>
        <v>0</v>
      </c>
    </row>
    <row r="1336" spans="1:13" x14ac:dyDescent="0.3">
      <c r="A1336" s="54">
        <v>44023.617361111108</v>
      </c>
      <c r="B1336">
        <v>6772143</v>
      </c>
      <c r="C1336" s="28" t="s">
        <v>243</v>
      </c>
      <c r="D1336" s="28" t="s">
        <v>241</v>
      </c>
      <c r="E1336" s="42" t="s">
        <v>6</v>
      </c>
      <c r="F1336" s="43">
        <v>3.6</v>
      </c>
      <c r="G1336" s="43" t="s">
        <v>5</v>
      </c>
      <c r="H1336" s="43">
        <f>VLOOKUP(D1336,'Įkainiai '!$A$3:$B$10,2,FALSE)-G1336</f>
        <v>21.270000000000003</v>
      </c>
      <c r="I1336" s="43">
        <f>VLOOKUP(C1336,'Įkainiai '!$E$3:$F$10,2,FALSE)-F1336</f>
        <v>12.07</v>
      </c>
      <c r="J1336" s="28">
        <f t="shared" si="40"/>
        <v>-9.2000000000000028</v>
      </c>
      <c r="K1336" s="28" t="str">
        <f t="shared" si="41"/>
        <v>Rerate</v>
      </c>
      <c r="L1336" s="28" t="str">
        <f>IFERROR(VLOOKUP(E1336,'2 ataskaita'!$B$1:$E$64,3,FALSE),"-")</f>
        <v>TELEMARKETING</v>
      </c>
      <c r="M1336" s="28">
        <f>IFERROR(VLOOKUP(E1336,'2 ataskaita'!$B$1:$E$64,4,FALSE),"-")</f>
        <v>0</v>
      </c>
    </row>
    <row r="1337" spans="1:13" x14ac:dyDescent="0.3">
      <c r="A1337" s="55">
        <v>44016.538194444445</v>
      </c>
      <c r="B1337">
        <v>33486039</v>
      </c>
      <c r="C1337" s="32" t="s">
        <v>240</v>
      </c>
      <c r="D1337" s="32" t="s">
        <v>246</v>
      </c>
      <c r="E1337" s="44" t="s">
        <v>62</v>
      </c>
      <c r="F1337" s="45">
        <v>0</v>
      </c>
      <c r="G1337" s="45">
        <v>0</v>
      </c>
      <c r="H1337" s="43">
        <f>VLOOKUP(D1337,'Įkainiai '!$A$3:$B$10,2,FALSE)-G1337</f>
        <v>31.27</v>
      </c>
      <c r="I1337" s="43">
        <f>VLOOKUP(C1337,'Įkainiai '!$E$3:$F$10,2,FALSE)-F1337</f>
        <v>23.67</v>
      </c>
      <c r="J1337" s="28">
        <f t="shared" si="40"/>
        <v>-7.5999999999999979</v>
      </c>
      <c r="K1337" s="32" t="str">
        <f t="shared" si="41"/>
        <v>Rerate</v>
      </c>
      <c r="L1337" s="32" t="str">
        <f>IFERROR(VLOOKUP(E1337,'2 ataskaita'!$B$1:$E$64,3,FALSE),"-")</f>
        <v>TELEMARKETING</v>
      </c>
      <c r="M1337" s="32">
        <f>IFERROR(VLOOKUP(E1337,'2 ataskaita'!$B$1:$E$64,4,FALSE),"-")</f>
        <v>0</v>
      </c>
    </row>
    <row r="1338" spans="1:13" x14ac:dyDescent="0.3">
      <c r="A1338" s="54">
        <v>44027.71597222222</v>
      </c>
      <c r="B1338">
        <v>9662694</v>
      </c>
      <c r="C1338" s="28" t="s">
        <v>240</v>
      </c>
      <c r="D1338" s="28" t="s">
        <v>243</v>
      </c>
      <c r="E1338" s="42" t="s">
        <v>86</v>
      </c>
      <c r="F1338" s="43">
        <v>11</v>
      </c>
      <c r="G1338" s="43">
        <v>8.5</v>
      </c>
      <c r="H1338" s="43">
        <f>VLOOKUP(D1338,'Įkainiai '!$A$3:$B$10,2,FALSE)-G1338</f>
        <v>9.77</v>
      </c>
      <c r="I1338" s="43">
        <f>VLOOKUP(C1338,'Įkainiai '!$E$3:$F$10,2,FALSE)-F1338</f>
        <v>12.670000000000002</v>
      </c>
      <c r="J1338" s="28">
        <f t="shared" si="40"/>
        <v>2.9000000000000021</v>
      </c>
      <c r="K1338" s="28" t="str">
        <f t="shared" si="41"/>
        <v>Upsell</v>
      </c>
      <c r="L1338" s="28" t="str">
        <f>IFERROR(VLOOKUP(E1338,'2 ataskaita'!$B$1:$E$64,3,FALSE),"-")</f>
        <v>-</v>
      </c>
      <c r="M1338" s="28" t="str">
        <f>IFERROR(VLOOKUP(E1338,'2 ataskaita'!$B$1:$E$64,4,FALSE),"-")</f>
        <v>-</v>
      </c>
    </row>
    <row r="1339" spans="1:13" x14ac:dyDescent="0.3">
      <c r="A1339" s="55">
        <v>44022.500694444447</v>
      </c>
      <c r="B1339">
        <v>24765288</v>
      </c>
      <c r="C1339" s="32" t="s">
        <v>245</v>
      </c>
      <c r="D1339" s="32" t="s">
        <v>245</v>
      </c>
      <c r="E1339" s="44" t="s">
        <v>64</v>
      </c>
      <c r="F1339" s="45">
        <v>7.6</v>
      </c>
      <c r="G1339" s="45">
        <v>5.51</v>
      </c>
      <c r="H1339" s="43">
        <f>VLOOKUP(D1339,'Įkainiai '!$A$3:$B$10,2,FALSE)-G1339</f>
        <v>8.76</v>
      </c>
      <c r="I1339" s="43">
        <f>VLOOKUP(C1339,'Įkainiai '!$E$3:$F$10,2,FALSE)-F1339</f>
        <v>4.07</v>
      </c>
      <c r="J1339" s="28">
        <f t="shared" si="40"/>
        <v>-4.6899999999999995</v>
      </c>
      <c r="K1339" s="32" t="str">
        <f t="shared" si="41"/>
        <v>Rerate</v>
      </c>
      <c r="L1339" s="32" t="str">
        <f>IFERROR(VLOOKUP(E1339,'2 ataskaita'!$B$1:$E$64,3,FALSE),"-")</f>
        <v>-</v>
      </c>
      <c r="M1339" s="32" t="str">
        <f>IFERROR(VLOOKUP(E1339,'2 ataskaita'!$B$1:$E$64,4,FALSE),"-")</f>
        <v>-</v>
      </c>
    </row>
    <row r="1340" spans="1:13" x14ac:dyDescent="0.3">
      <c r="A1340" s="54">
        <v>44030.379861111112</v>
      </c>
      <c r="B1340">
        <v>43971562</v>
      </c>
      <c r="C1340" s="28" t="s">
        <v>240</v>
      </c>
      <c r="D1340" s="28" t="s">
        <v>243</v>
      </c>
      <c r="E1340" s="42" t="s">
        <v>43</v>
      </c>
      <c r="F1340" s="43">
        <v>12</v>
      </c>
      <c r="G1340" s="43">
        <v>3.6</v>
      </c>
      <c r="H1340" s="43">
        <f>VLOOKUP(D1340,'Įkainiai '!$A$3:$B$10,2,FALSE)-G1340</f>
        <v>14.67</v>
      </c>
      <c r="I1340" s="43">
        <f>VLOOKUP(C1340,'Įkainiai '!$E$3:$F$10,2,FALSE)-F1340</f>
        <v>11.670000000000002</v>
      </c>
      <c r="J1340" s="28">
        <f t="shared" si="40"/>
        <v>-2.9999999999999982</v>
      </c>
      <c r="K1340" s="28" t="str">
        <f t="shared" si="41"/>
        <v>Rerate</v>
      </c>
      <c r="L1340" s="28" t="str">
        <f>IFERROR(VLOOKUP(E1340,'2 ataskaita'!$B$1:$E$64,3,FALSE),"-")</f>
        <v>CUSTOMER CARE</v>
      </c>
      <c r="M1340" s="28">
        <f>IFERROR(VLOOKUP(E1340,'2 ataskaita'!$B$1:$E$64,4,FALSE),"-")</f>
        <v>0</v>
      </c>
    </row>
    <row r="1341" spans="1:13" x14ac:dyDescent="0.3">
      <c r="A1341" s="55">
        <v>44022.657638888886</v>
      </c>
      <c r="B1341">
        <v>14513703</v>
      </c>
      <c r="C1341" s="32" t="s">
        <v>243</v>
      </c>
      <c r="D1341" s="32" t="s">
        <v>245</v>
      </c>
      <c r="E1341" s="44" t="s">
        <v>22</v>
      </c>
      <c r="F1341" s="45">
        <v>8.51</v>
      </c>
      <c r="G1341" s="45">
        <v>5.51</v>
      </c>
      <c r="H1341" s="43">
        <f>VLOOKUP(D1341,'Įkainiai '!$A$3:$B$10,2,FALSE)-G1341</f>
        <v>8.76</v>
      </c>
      <c r="I1341" s="43">
        <f>VLOOKUP(C1341,'Įkainiai '!$E$3:$F$10,2,FALSE)-F1341</f>
        <v>7.16</v>
      </c>
      <c r="J1341" s="28">
        <f t="shared" si="40"/>
        <v>-1.5999999999999996</v>
      </c>
      <c r="K1341" s="32" t="str">
        <f t="shared" si="41"/>
        <v>Rerate</v>
      </c>
      <c r="L1341" s="32" t="str">
        <f>IFERROR(VLOOKUP(E1341,'2 ataskaita'!$B$1:$E$64,3,FALSE),"-")</f>
        <v>CUSTOMER CARE</v>
      </c>
      <c r="M1341" s="32">
        <f>IFERROR(VLOOKUP(E1341,'2 ataskaita'!$B$1:$E$64,4,FALSE),"-")</f>
        <v>0</v>
      </c>
    </row>
    <row r="1342" spans="1:13" x14ac:dyDescent="0.3">
      <c r="A1342" s="54">
        <v>44042</v>
      </c>
      <c r="B1342">
        <v>4557692</v>
      </c>
      <c r="C1342" s="28" t="s">
        <v>243</v>
      </c>
      <c r="D1342" s="28" t="s">
        <v>243</v>
      </c>
      <c r="E1342" s="42" t="s">
        <v>14</v>
      </c>
      <c r="F1342" s="50">
        <v>7.51</v>
      </c>
      <c r="G1342" s="43">
        <v>7.5</v>
      </c>
      <c r="H1342" s="43">
        <f>VLOOKUP(D1342,'Įkainiai '!$A$3:$B$10,2,FALSE)-G1342</f>
        <v>10.77</v>
      </c>
      <c r="I1342" s="43">
        <f>VLOOKUP(C1342,'Įkainiai '!$E$3:$F$10,2,FALSE)-F1342</f>
        <v>8.16</v>
      </c>
      <c r="J1342" s="28">
        <f t="shared" si="40"/>
        <v>-2.6099999999999994</v>
      </c>
      <c r="K1342" s="28" t="str">
        <f t="shared" si="41"/>
        <v>Rerate</v>
      </c>
      <c r="L1342" s="28" t="str">
        <f>IFERROR(VLOOKUP(E1342,'2 ataskaita'!$B$1:$E$64,3,FALSE),"-")</f>
        <v>CUSTOMER CARE</v>
      </c>
      <c r="M1342" s="28">
        <f>IFERROR(VLOOKUP(E1342,'2 ataskaita'!$B$1:$E$64,4,FALSE),"-")</f>
        <v>0</v>
      </c>
    </row>
    <row r="1343" spans="1:13" x14ac:dyDescent="0.3">
      <c r="A1343" s="55">
        <v>44042</v>
      </c>
      <c r="B1343">
        <v>6966493</v>
      </c>
      <c r="C1343" s="32" t="s">
        <v>240</v>
      </c>
      <c r="D1343" s="32" t="s">
        <v>240</v>
      </c>
      <c r="E1343" s="44" t="s">
        <v>75</v>
      </c>
      <c r="F1343" s="45">
        <v>11</v>
      </c>
      <c r="G1343" s="45">
        <v>5.51</v>
      </c>
      <c r="H1343" s="43">
        <f>VLOOKUP(D1343,'Įkainiai '!$A$3:$B$10,2,FALSE)-G1343</f>
        <v>19.759999999999998</v>
      </c>
      <c r="I1343" s="43">
        <f>VLOOKUP(C1343,'Įkainiai '!$E$3:$F$10,2,FALSE)-F1343</f>
        <v>12.670000000000002</v>
      </c>
      <c r="J1343" s="28">
        <f t="shared" si="40"/>
        <v>-7.0899999999999963</v>
      </c>
      <c r="K1343" s="32" t="str">
        <f t="shared" si="41"/>
        <v>Rerate</v>
      </c>
      <c r="L1343" s="32" t="str">
        <f>IFERROR(VLOOKUP(E1343,'2 ataskaita'!$B$1:$E$64,3,FALSE),"-")</f>
        <v>-</v>
      </c>
      <c r="M1343" s="32" t="str">
        <f>IFERROR(VLOOKUP(E1343,'2 ataskaita'!$B$1:$E$64,4,FALSE),"-")</f>
        <v>-</v>
      </c>
    </row>
    <row r="1344" spans="1:13" x14ac:dyDescent="0.3">
      <c r="A1344" s="54">
        <v>44043</v>
      </c>
      <c r="B1344">
        <v>4404033</v>
      </c>
      <c r="C1344" s="28" t="s">
        <v>242</v>
      </c>
      <c r="D1344" s="28" t="s">
        <v>241</v>
      </c>
      <c r="E1344" s="42" t="s">
        <v>17</v>
      </c>
      <c r="F1344" s="43">
        <v>11.51</v>
      </c>
      <c r="G1344" s="43">
        <v>8.5</v>
      </c>
      <c r="H1344" s="43">
        <f>VLOOKUP(D1344,'Įkainiai '!$A$3:$B$10,2,FALSE)-G1344</f>
        <v>24.770000000000003</v>
      </c>
      <c r="I1344" s="43">
        <f>VLOOKUP(C1344,'Įkainiai '!$E$3:$F$10,2,FALSE)-F1344</f>
        <v>8.1600000000000019</v>
      </c>
      <c r="J1344" s="28">
        <f t="shared" si="40"/>
        <v>-16.61</v>
      </c>
      <c r="K1344" s="28" t="str">
        <f t="shared" si="41"/>
        <v>Rerate</v>
      </c>
      <c r="L1344" s="28" t="str">
        <f>IFERROR(VLOOKUP(E1344,'2 ataskaita'!$B$1:$E$64,3,FALSE),"-")</f>
        <v>-</v>
      </c>
      <c r="M1344" s="28" t="str">
        <f>IFERROR(VLOOKUP(E1344,'2 ataskaita'!$B$1:$E$64,4,FALSE),"-")</f>
        <v>-</v>
      </c>
    </row>
    <row r="1345" spans="1:13" x14ac:dyDescent="0.3">
      <c r="A1345" s="55">
        <v>44013.65</v>
      </c>
      <c r="B1345">
        <v>45821270</v>
      </c>
      <c r="C1345" s="32" t="s">
        <v>240</v>
      </c>
      <c r="D1345" s="32" t="s">
        <v>243</v>
      </c>
      <c r="E1345" s="44" t="s">
        <v>23</v>
      </c>
      <c r="F1345" s="45">
        <v>11.5</v>
      </c>
      <c r="G1345" s="45">
        <v>3.6</v>
      </c>
      <c r="H1345" s="43">
        <f>VLOOKUP(D1345,'Įkainiai '!$A$3:$B$10,2,FALSE)-G1345</f>
        <v>14.67</v>
      </c>
      <c r="I1345" s="43">
        <f>VLOOKUP(C1345,'Įkainiai '!$E$3:$F$10,2,FALSE)-F1345</f>
        <v>12.170000000000002</v>
      </c>
      <c r="J1345" s="28">
        <f t="shared" si="40"/>
        <v>-2.4999999999999982</v>
      </c>
      <c r="K1345" s="32" t="str">
        <f t="shared" si="41"/>
        <v>Rerate</v>
      </c>
      <c r="L1345" s="32" t="str">
        <f>IFERROR(VLOOKUP(E1345,'2 ataskaita'!$B$1:$E$64,3,FALSE),"-")</f>
        <v>CUSTOMER CARE</v>
      </c>
      <c r="M1345" s="32">
        <f>IFERROR(VLOOKUP(E1345,'2 ataskaita'!$B$1:$E$64,4,FALSE),"-")</f>
        <v>0</v>
      </c>
    </row>
    <row r="1346" spans="1:13" x14ac:dyDescent="0.3">
      <c r="A1346" s="54">
        <v>44037.542361111111</v>
      </c>
      <c r="B1346">
        <v>4623886</v>
      </c>
      <c r="C1346" s="28" t="s">
        <v>244</v>
      </c>
      <c r="D1346" s="28" t="s">
        <v>240</v>
      </c>
      <c r="E1346" s="42" t="s">
        <v>23</v>
      </c>
      <c r="F1346" s="43">
        <v>13.5</v>
      </c>
      <c r="G1346" s="43">
        <v>10.5</v>
      </c>
      <c r="H1346" s="43">
        <f>VLOOKUP(D1346,'Įkainiai '!$A$3:$B$10,2,FALSE)-G1346</f>
        <v>14.77</v>
      </c>
      <c r="I1346" s="43">
        <f>VLOOKUP(C1346,'Įkainiai '!$E$3:$F$10,2,FALSE)-F1346</f>
        <v>14.170000000000002</v>
      </c>
      <c r="J1346" s="28">
        <f t="shared" si="40"/>
        <v>-0.59999999999999787</v>
      </c>
      <c r="K1346" s="28" t="str">
        <f t="shared" si="41"/>
        <v>Rerate</v>
      </c>
      <c r="L1346" s="28" t="str">
        <f>IFERROR(VLOOKUP(E1346,'2 ataskaita'!$B$1:$E$64,3,FALSE),"-")</f>
        <v>CUSTOMER CARE</v>
      </c>
      <c r="M1346" s="28">
        <f>IFERROR(VLOOKUP(E1346,'2 ataskaita'!$B$1:$E$64,4,FALSE),"-")</f>
        <v>0</v>
      </c>
    </row>
    <row r="1347" spans="1:13" x14ac:dyDescent="0.3">
      <c r="A1347" s="55">
        <v>44013.532638888886</v>
      </c>
      <c r="B1347">
        <v>4801815</v>
      </c>
      <c r="C1347" s="32" t="s">
        <v>242</v>
      </c>
      <c r="D1347" s="32" t="s">
        <v>241</v>
      </c>
      <c r="E1347" s="44" t="s">
        <v>51</v>
      </c>
      <c r="F1347" s="45">
        <v>6.5</v>
      </c>
      <c r="G1347" s="45">
        <v>8.5</v>
      </c>
      <c r="H1347" s="43">
        <f>VLOOKUP(D1347,'Įkainiai '!$A$3:$B$10,2,FALSE)-G1347</f>
        <v>24.770000000000003</v>
      </c>
      <c r="I1347" s="43">
        <f>VLOOKUP(C1347,'Įkainiai '!$E$3:$F$10,2,FALSE)-F1347</f>
        <v>13.170000000000002</v>
      </c>
      <c r="J1347" s="28">
        <f t="shared" ref="J1347:J1410" si="42">I1347-H1347</f>
        <v>-11.600000000000001</v>
      </c>
      <c r="K1347" s="32" t="str">
        <f t="shared" ref="K1347:K1410" si="43">IF(J1347&gt;0,"Upsell",IF(J1347&lt;0,"Rerate","Kaina nepakito"))</f>
        <v>Rerate</v>
      </c>
      <c r="L1347" s="32" t="str">
        <f>IFERROR(VLOOKUP(E1347,'2 ataskaita'!$B$1:$E$64,3,FALSE),"-")</f>
        <v>-</v>
      </c>
      <c r="M1347" s="32" t="str">
        <f>IFERROR(VLOOKUP(E1347,'2 ataskaita'!$B$1:$E$64,4,FALSE),"-")</f>
        <v>-</v>
      </c>
    </row>
    <row r="1348" spans="1:13" x14ac:dyDescent="0.3">
      <c r="A1348" s="54">
        <v>44016.71597222222</v>
      </c>
      <c r="B1348">
        <v>4887431</v>
      </c>
      <c r="C1348" s="28" t="s">
        <v>245</v>
      </c>
      <c r="D1348" s="28" t="s">
        <v>243</v>
      </c>
      <c r="E1348" s="42" t="s">
        <v>44</v>
      </c>
      <c r="F1348" s="43">
        <v>7.6</v>
      </c>
      <c r="G1348" s="43">
        <v>9.01</v>
      </c>
      <c r="H1348" s="43">
        <f>VLOOKUP(D1348,'Įkainiai '!$A$3:$B$10,2,FALSE)-G1348</f>
        <v>9.26</v>
      </c>
      <c r="I1348" s="43">
        <f>VLOOKUP(C1348,'Įkainiai '!$E$3:$F$10,2,FALSE)-F1348</f>
        <v>4.07</v>
      </c>
      <c r="J1348" s="28">
        <f t="shared" si="42"/>
        <v>-5.1899999999999995</v>
      </c>
      <c r="K1348" s="28" t="str">
        <f t="shared" si="43"/>
        <v>Rerate</v>
      </c>
      <c r="L1348" s="28" t="str">
        <f>IFERROR(VLOOKUP(E1348,'2 ataskaita'!$B$1:$E$64,3,FALSE),"-")</f>
        <v>-</v>
      </c>
      <c r="M1348" s="28" t="str">
        <f>IFERROR(VLOOKUP(E1348,'2 ataskaita'!$B$1:$E$64,4,FALSE),"-")</f>
        <v>-</v>
      </c>
    </row>
    <row r="1349" spans="1:13" x14ac:dyDescent="0.3">
      <c r="A1349" s="55">
        <v>44016.548611111109</v>
      </c>
      <c r="B1349">
        <v>4887431</v>
      </c>
      <c r="C1349" s="32" t="s">
        <v>243</v>
      </c>
      <c r="D1349" s="32" t="s">
        <v>245</v>
      </c>
      <c r="E1349" s="44" t="s">
        <v>44</v>
      </c>
      <c r="F1349" s="45">
        <v>7.6</v>
      </c>
      <c r="G1349" s="45">
        <v>9.01</v>
      </c>
      <c r="H1349" s="43">
        <f>VLOOKUP(D1349,'Įkainiai '!$A$3:$B$10,2,FALSE)-G1349</f>
        <v>5.26</v>
      </c>
      <c r="I1349" s="43">
        <f>VLOOKUP(C1349,'Įkainiai '!$E$3:$F$10,2,FALSE)-F1349</f>
        <v>8.07</v>
      </c>
      <c r="J1349" s="28">
        <f t="shared" si="42"/>
        <v>2.8100000000000005</v>
      </c>
      <c r="K1349" s="32" t="str">
        <f t="shared" si="43"/>
        <v>Upsell</v>
      </c>
      <c r="L1349" s="32" t="str">
        <f>IFERROR(VLOOKUP(E1349,'2 ataskaita'!$B$1:$E$64,3,FALSE),"-")</f>
        <v>-</v>
      </c>
      <c r="M1349" s="32" t="str">
        <f>IFERROR(VLOOKUP(E1349,'2 ataskaita'!$B$1:$E$64,4,FALSE),"-")</f>
        <v>-</v>
      </c>
    </row>
    <row r="1350" spans="1:13" x14ac:dyDescent="0.3">
      <c r="A1350" s="54">
        <v>44042</v>
      </c>
      <c r="B1350">
        <v>37055748</v>
      </c>
      <c r="C1350" s="28" t="s">
        <v>246</v>
      </c>
      <c r="D1350" s="28" t="s">
        <v>246</v>
      </c>
      <c r="E1350" s="42" t="s">
        <v>23</v>
      </c>
      <c r="F1350" s="43">
        <v>12</v>
      </c>
      <c r="G1350" s="43" t="s">
        <v>7</v>
      </c>
      <c r="H1350" s="43">
        <f>VLOOKUP(D1350,'Įkainiai '!$A$3:$B$10,2,FALSE)-G1350</f>
        <v>18.27</v>
      </c>
      <c r="I1350" s="43">
        <f>VLOOKUP(C1350,'Įkainiai '!$E$3:$F$10,2,FALSE)-F1350</f>
        <v>17.670000000000002</v>
      </c>
      <c r="J1350" s="28">
        <f t="shared" si="42"/>
        <v>-0.59999999999999787</v>
      </c>
      <c r="K1350" s="28" t="str">
        <f t="shared" si="43"/>
        <v>Rerate</v>
      </c>
      <c r="L1350" s="28" t="str">
        <f>IFERROR(VLOOKUP(E1350,'2 ataskaita'!$B$1:$E$64,3,FALSE),"-")</f>
        <v>CUSTOMER CARE</v>
      </c>
      <c r="M1350" s="28">
        <f>IFERROR(VLOOKUP(E1350,'2 ataskaita'!$B$1:$E$64,4,FALSE),"-")</f>
        <v>0</v>
      </c>
    </row>
    <row r="1351" spans="1:13" x14ac:dyDescent="0.3">
      <c r="A1351" s="55">
        <v>44042</v>
      </c>
      <c r="B1351">
        <v>4717226</v>
      </c>
      <c r="C1351" s="32" t="s">
        <v>242</v>
      </c>
      <c r="D1351" s="32" t="s">
        <v>242</v>
      </c>
      <c r="E1351" s="44" t="s">
        <v>22</v>
      </c>
      <c r="F1351" s="49">
        <v>11</v>
      </c>
      <c r="G1351" s="45" t="s">
        <v>9</v>
      </c>
      <c r="H1351" s="43">
        <f>VLOOKUP(D1351,'Įkainiai '!$A$3:$B$10,2,FALSE)-G1351</f>
        <v>10.27</v>
      </c>
      <c r="I1351" s="43">
        <f>VLOOKUP(C1351,'Įkainiai '!$E$3:$F$10,2,FALSE)-F1351</f>
        <v>8.6700000000000017</v>
      </c>
      <c r="J1351" s="28">
        <f t="shared" si="42"/>
        <v>-1.5999999999999979</v>
      </c>
      <c r="K1351" s="32" t="str">
        <f t="shared" si="43"/>
        <v>Rerate</v>
      </c>
      <c r="L1351" s="32" t="str">
        <f>IFERROR(VLOOKUP(E1351,'2 ataskaita'!$B$1:$E$64,3,FALSE),"-")</f>
        <v>CUSTOMER CARE</v>
      </c>
      <c r="M1351" s="32">
        <f>IFERROR(VLOOKUP(E1351,'2 ataskaita'!$B$1:$E$64,4,FALSE),"-")</f>
        <v>0</v>
      </c>
    </row>
    <row r="1352" spans="1:13" x14ac:dyDescent="0.3">
      <c r="A1352" s="54">
        <v>44042</v>
      </c>
      <c r="B1352">
        <v>4393671</v>
      </c>
      <c r="C1352" s="28" t="s">
        <v>245</v>
      </c>
      <c r="D1352" s="28" t="s">
        <v>245</v>
      </c>
      <c r="E1352" s="42" t="s">
        <v>40</v>
      </c>
      <c r="F1352" s="43">
        <v>3.6</v>
      </c>
      <c r="G1352" s="43">
        <v>8.5</v>
      </c>
      <c r="H1352" s="43">
        <f>VLOOKUP(D1352,'Įkainiai '!$A$3:$B$10,2,FALSE)-G1352</f>
        <v>5.77</v>
      </c>
      <c r="I1352" s="43">
        <f>VLOOKUP(C1352,'Įkainiai '!$E$3:$F$10,2,FALSE)-F1352</f>
        <v>8.07</v>
      </c>
      <c r="J1352" s="28">
        <f t="shared" si="42"/>
        <v>2.3000000000000007</v>
      </c>
      <c r="K1352" s="28" t="str">
        <f t="shared" si="43"/>
        <v>Upsell</v>
      </c>
      <c r="L1352" s="28" t="str">
        <f>IFERROR(VLOOKUP(E1352,'2 ataskaita'!$B$1:$E$64,3,FALSE),"-")</f>
        <v>-</v>
      </c>
      <c r="M1352" s="28" t="str">
        <f>IFERROR(VLOOKUP(E1352,'2 ataskaita'!$B$1:$E$64,4,FALSE),"-")</f>
        <v>-</v>
      </c>
    </row>
    <row r="1353" spans="1:13" x14ac:dyDescent="0.3">
      <c r="A1353" s="55">
        <v>44032.474999999999</v>
      </c>
      <c r="B1353">
        <v>45551143</v>
      </c>
      <c r="C1353" s="32" t="s">
        <v>244</v>
      </c>
      <c r="D1353" s="32" t="s">
        <v>240</v>
      </c>
      <c r="E1353" s="44" t="s">
        <v>43</v>
      </c>
      <c r="F1353" s="45">
        <v>13.5</v>
      </c>
      <c r="G1353" s="45">
        <v>10.5</v>
      </c>
      <c r="H1353" s="43">
        <f>VLOOKUP(D1353,'Įkainiai '!$A$3:$B$10,2,FALSE)-G1353</f>
        <v>14.77</v>
      </c>
      <c r="I1353" s="43">
        <f>VLOOKUP(C1353,'Įkainiai '!$E$3:$F$10,2,FALSE)-F1353</f>
        <v>14.170000000000002</v>
      </c>
      <c r="J1353" s="28">
        <f t="shared" si="42"/>
        <v>-0.59999999999999787</v>
      </c>
      <c r="K1353" s="32" t="str">
        <f t="shared" si="43"/>
        <v>Rerate</v>
      </c>
      <c r="L1353" s="32" t="str">
        <f>IFERROR(VLOOKUP(E1353,'2 ataskaita'!$B$1:$E$64,3,FALSE),"-")</f>
        <v>CUSTOMER CARE</v>
      </c>
      <c r="M1353" s="32">
        <f>IFERROR(VLOOKUP(E1353,'2 ataskaita'!$B$1:$E$64,4,FALSE),"-")</f>
        <v>0</v>
      </c>
    </row>
    <row r="1354" spans="1:13" x14ac:dyDescent="0.3">
      <c r="A1354" s="54">
        <v>44042</v>
      </c>
      <c r="B1354">
        <v>33166220</v>
      </c>
      <c r="C1354" s="28" t="s">
        <v>242</v>
      </c>
      <c r="D1354" s="28" t="s">
        <v>242</v>
      </c>
      <c r="E1354" s="42" t="s">
        <v>35</v>
      </c>
      <c r="F1354" s="43">
        <v>11</v>
      </c>
      <c r="G1354" s="43">
        <v>0</v>
      </c>
      <c r="H1354" s="43">
        <f>VLOOKUP(D1354,'Įkainiai '!$A$3:$B$10,2,FALSE)-G1354</f>
        <v>21.27</v>
      </c>
      <c r="I1354" s="43">
        <f>VLOOKUP(C1354,'Įkainiai '!$E$3:$F$10,2,FALSE)-F1354</f>
        <v>8.6700000000000017</v>
      </c>
      <c r="J1354" s="28">
        <f t="shared" si="42"/>
        <v>-12.599999999999998</v>
      </c>
      <c r="K1354" s="28" t="str">
        <f t="shared" si="43"/>
        <v>Rerate</v>
      </c>
      <c r="L1354" s="28" t="str">
        <f>IFERROR(VLOOKUP(E1354,'2 ataskaita'!$B$1:$E$64,3,FALSE),"-")</f>
        <v>CUSTOMER CARE</v>
      </c>
      <c r="M1354" s="28">
        <f>IFERROR(VLOOKUP(E1354,'2 ataskaita'!$B$1:$E$64,4,FALSE),"-")</f>
        <v>0</v>
      </c>
    </row>
    <row r="1355" spans="1:13" x14ac:dyDescent="0.3">
      <c r="A1355" s="55">
        <v>44042</v>
      </c>
      <c r="B1355">
        <v>4394450</v>
      </c>
      <c r="C1355" s="32" t="s">
        <v>242</v>
      </c>
      <c r="D1355" s="32" t="s">
        <v>242</v>
      </c>
      <c r="E1355" s="44" t="s">
        <v>21</v>
      </c>
      <c r="F1355" s="45">
        <v>11.51</v>
      </c>
      <c r="G1355" s="45" t="s">
        <v>45</v>
      </c>
      <c r="H1355" s="43">
        <f>VLOOKUP(D1355,'Įkainiai '!$A$3:$B$10,2,FALSE)-G1355</f>
        <v>16.27</v>
      </c>
      <c r="I1355" s="43">
        <f>VLOOKUP(C1355,'Įkainiai '!$E$3:$F$10,2,FALSE)-F1355</f>
        <v>8.1600000000000019</v>
      </c>
      <c r="J1355" s="28">
        <f t="shared" si="42"/>
        <v>-8.1099999999999977</v>
      </c>
      <c r="K1355" s="32" t="str">
        <f t="shared" si="43"/>
        <v>Rerate</v>
      </c>
      <c r="L1355" s="32" t="str">
        <f>IFERROR(VLOOKUP(E1355,'2 ataskaita'!$B$1:$E$64,3,FALSE),"-")</f>
        <v>-</v>
      </c>
      <c r="M1355" s="32" t="str">
        <f>IFERROR(VLOOKUP(E1355,'2 ataskaita'!$B$1:$E$64,4,FALSE),"-")</f>
        <v>-</v>
      </c>
    </row>
    <row r="1356" spans="1:13" x14ac:dyDescent="0.3">
      <c r="A1356" s="54">
        <v>44040</v>
      </c>
      <c r="B1356">
        <v>12822337</v>
      </c>
      <c r="C1356" s="28" t="s">
        <v>241</v>
      </c>
      <c r="D1356" s="28" t="s">
        <v>241</v>
      </c>
      <c r="E1356" s="42" t="s">
        <v>64</v>
      </c>
      <c r="F1356" s="43">
        <v>15.5</v>
      </c>
      <c r="G1356" s="43">
        <v>9.5</v>
      </c>
      <c r="H1356" s="43">
        <f>VLOOKUP(D1356,'Įkainiai '!$A$3:$B$10,2,FALSE)-G1356</f>
        <v>23.770000000000003</v>
      </c>
      <c r="I1356" s="43">
        <f>VLOOKUP(C1356,'Įkainiai '!$E$3:$F$10,2,FALSE)-F1356</f>
        <v>16.170000000000002</v>
      </c>
      <c r="J1356" s="28">
        <f t="shared" si="42"/>
        <v>-7.6000000000000014</v>
      </c>
      <c r="K1356" s="28" t="str">
        <f t="shared" si="43"/>
        <v>Rerate</v>
      </c>
      <c r="L1356" s="28" t="str">
        <f>IFERROR(VLOOKUP(E1356,'2 ataskaita'!$B$1:$E$64,3,FALSE),"-")</f>
        <v>-</v>
      </c>
      <c r="M1356" s="28" t="str">
        <f>IFERROR(VLOOKUP(E1356,'2 ataskaita'!$B$1:$E$64,4,FALSE),"-")</f>
        <v>-</v>
      </c>
    </row>
    <row r="1357" spans="1:13" x14ac:dyDescent="0.3">
      <c r="A1357" s="55">
        <v>44042</v>
      </c>
      <c r="B1357">
        <v>43780871</v>
      </c>
      <c r="C1357" s="32" t="s">
        <v>241</v>
      </c>
      <c r="D1357" s="32" t="s">
        <v>241</v>
      </c>
      <c r="E1357" s="44" t="s">
        <v>62</v>
      </c>
      <c r="F1357" s="45">
        <v>11</v>
      </c>
      <c r="G1357" s="45" t="s">
        <v>11</v>
      </c>
      <c r="H1357" s="43">
        <f>VLOOKUP(D1357,'Įkainiai '!$A$3:$B$10,2,FALSE)-G1357</f>
        <v>18.270000000000003</v>
      </c>
      <c r="I1357" s="43">
        <f>VLOOKUP(C1357,'Įkainiai '!$E$3:$F$10,2,FALSE)-F1357</f>
        <v>20.67</v>
      </c>
      <c r="J1357" s="28">
        <f t="shared" si="42"/>
        <v>2.3999999999999986</v>
      </c>
      <c r="K1357" s="32" t="str">
        <f t="shared" si="43"/>
        <v>Upsell</v>
      </c>
      <c r="L1357" s="32" t="str">
        <f>IFERROR(VLOOKUP(E1357,'2 ataskaita'!$B$1:$E$64,3,FALSE),"-")</f>
        <v>TELEMARKETING</v>
      </c>
      <c r="M1357" s="32">
        <f>IFERROR(VLOOKUP(E1357,'2 ataskaita'!$B$1:$E$64,4,FALSE),"-")</f>
        <v>0</v>
      </c>
    </row>
    <row r="1358" spans="1:13" x14ac:dyDescent="0.3">
      <c r="A1358" s="54">
        <v>44042</v>
      </c>
      <c r="B1358">
        <v>43780871</v>
      </c>
      <c r="C1358" s="28" t="s">
        <v>241</v>
      </c>
      <c r="D1358" s="28" t="s">
        <v>241</v>
      </c>
      <c r="E1358" s="42" t="s">
        <v>62</v>
      </c>
      <c r="F1358" s="43">
        <v>11</v>
      </c>
      <c r="G1358" s="43" t="s">
        <v>11</v>
      </c>
      <c r="H1358" s="43">
        <f>VLOOKUP(D1358,'Įkainiai '!$A$3:$B$10,2,FALSE)-G1358</f>
        <v>18.270000000000003</v>
      </c>
      <c r="I1358" s="43">
        <f>VLOOKUP(C1358,'Įkainiai '!$E$3:$F$10,2,FALSE)-F1358</f>
        <v>20.67</v>
      </c>
      <c r="J1358" s="28">
        <f t="shared" si="42"/>
        <v>2.3999999999999986</v>
      </c>
      <c r="K1358" s="28" t="str">
        <f t="shared" si="43"/>
        <v>Upsell</v>
      </c>
      <c r="L1358" s="28" t="str">
        <f>IFERROR(VLOOKUP(E1358,'2 ataskaita'!$B$1:$E$64,3,FALSE),"-")</f>
        <v>TELEMARKETING</v>
      </c>
      <c r="M1358" s="28">
        <f>IFERROR(VLOOKUP(E1358,'2 ataskaita'!$B$1:$E$64,4,FALSE),"-")</f>
        <v>0</v>
      </c>
    </row>
    <row r="1359" spans="1:13" x14ac:dyDescent="0.3">
      <c r="A1359" s="55">
        <v>44042</v>
      </c>
      <c r="B1359">
        <v>4880296</v>
      </c>
      <c r="C1359" s="32" t="s">
        <v>241</v>
      </c>
      <c r="D1359" s="32" t="s">
        <v>241</v>
      </c>
      <c r="E1359" s="44" t="s">
        <v>23</v>
      </c>
      <c r="F1359" s="45">
        <v>3.6</v>
      </c>
      <c r="G1359" s="45">
        <v>2.5</v>
      </c>
      <c r="H1359" s="43">
        <f>VLOOKUP(D1359,'Įkainiai '!$A$3:$B$10,2,FALSE)-G1359</f>
        <v>30.770000000000003</v>
      </c>
      <c r="I1359" s="43">
        <f>VLOOKUP(C1359,'Įkainiai '!$E$3:$F$10,2,FALSE)-F1359</f>
        <v>28.07</v>
      </c>
      <c r="J1359" s="28">
        <f t="shared" si="42"/>
        <v>-2.7000000000000028</v>
      </c>
      <c r="K1359" s="32" t="str">
        <f t="shared" si="43"/>
        <v>Rerate</v>
      </c>
      <c r="L1359" s="32" t="str">
        <f>IFERROR(VLOOKUP(E1359,'2 ataskaita'!$B$1:$E$64,3,FALSE),"-")</f>
        <v>CUSTOMER CARE</v>
      </c>
      <c r="M1359" s="32">
        <f>IFERROR(VLOOKUP(E1359,'2 ataskaita'!$B$1:$E$64,4,FALSE),"-")</f>
        <v>0</v>
      </c>
    </row>
    <row r="1360" spans="1:13" x14ac:dyDescent="0.3">
      <c r="A1360" s="54">
        <v>44042</v>
      </c>
      <c r="B1360">
        <v>20716229</v>
      </c>
      <c r="C1360" s="28" t="s">
        <v>245</v>
      </c>
      <c r="D1360" s="28" t="s">
        <v>245</v>
      </c>
      <c r="E1360" s="42" t="s">
        <v>14</v>
      </c>
      <c r="F1360" s="43">
        <v>8.5</v>
      </c>
      <c r="G1360" s="43">
        <v>0</v>
      </c>
      <c r="H1360" s="43">
        <f>VLOOKUP(D1360,'Įkainiai '!$A$3:$B$10,2,FALSE)-G1360</f>
        <v>14.27</v>
      </c>
      <c r="I1360" s="43">
        <f>VLOOKUP(C1360,'Įkainiai '!$E$3:$F$10,2,FALSE)-F1360</f>
        <v>3.17</v>
      </c>
      <c r="J1360" s="28">
        <f t="shared" si="42"/>
        <v>-11.1</v>
      </c>
      <c r="K1360" s="28" t="str">
        <f t="shared" si="43"/>
        <v>Rerate</v>
      </c>
      <c r="L1360" s="28" t="str">
        <f>IFERROR(VLOOKUP(E1360,'2 ataskaita'!$B$1:$E$64,3,FALSE),"-")</f>
        <v>CUSTOMER CARE</v>
      </c>
      <c r="M1360" s="28">
        <f>IFERROR(VLOOKUP(E1360,'2 ataskaita'!$B$1:$E$64,4,FALSE),"-")</f>
        <v>0</v>
      </c>
    </row>
    <row r="1361" spans="1:13" x14ac:dyDescent="0.3">
      <c r="A1361" s="55">
        <v>44039.643055555556</v>
      </c>
      <c r="B1361">
        <v>45780984</v>
      </c>
      <c r="C1361" s="32" t="s">
        <v>246</v>
      </c>
      <c r="D1361" s="32" t="s">
        <v>240</v>
      </c>
      <c r="E1361" s="44" t="s">
        <v>14</v>
      </c>
      <c r="F1361" s="45">
        <v>13</v>
      </c>
      <c r="G1361" s="45">
        <v>11.5</v>
      </c>
      <c r="H1361" s="43">
        <f>VLOOKUP(D1361,'Įkainiai '!$A$3:$B$10,2,FALSE)-G1361</f>
        <v>13.77</v>
      </c>
      <c r="I1361" s="43">
        <f>VLOOKUP(C1361,'Įkainiai '!$E$3:$F$10,2,FALSE)-F1361</f>
        <v>16.670000000000002</v>
      </c>
      <c r="J1361" s="28">
        <f t="shared" si="42"/>
        <v>2.9000000000000021</v>
      </c>
      <c r="K1361" s="32" t="str">
        <f t="shared" si="43"/>
        <v>Upsell</v>
      </c>
      <c r="L1361" s="32" t="str">
        <f>IFERROR(VLOOKUP(E1361,'2 ataskaita'!$B$1:$E$64,3,FALSE),"-")</f>
        <v>CUSTOMER CARE</v>
      </c>
      <c r="M1361" s="32">
        <f>IFERROR(VLOOKUP(E1361,'2 ataskaita'!$B$1:$E$64,4,FALSE),"-")</f>
        <v>0</v>
      </c>
    </row>
    <row r="1362" spans="1:13" x14ac:dyDescent="0.3">
      <c r="A1362" s="54">
        <v>44042</v>
      </c>
      <c r="B1362">
        <v>4391139</v>
      </c>
      <c r="C1362" s="28" t="s">
        <v>241</v>
      </c>
      <c r="D1362" s="28" t="s">
        <v>241</v>
      </c>
      <c r="E1362" s="42" t="s">
        <v>35</v>
      </c>
      <c r="F1362" s="43">
        <v>11</v>
      </c>
      <c r="G1362" s="43" t="s">
        <v>57</v>
      </c>
      <c r="H1362" s="43">
        <f>VLOOKUP(D1362,'Įkainiai '!$A$3:$B$10,2,FALSE)-G1362</f>
        <v>23.270000000000003</v>
      </c>
      <c r="I1362" s="43">
        <f>VLOOKUP(C1362,'Įkainiai '!$E$3:$F$10,2,FALSE)-F1362</f>
        <v>20.67</v>
      </c>
      <c r="J1362" s="28">
        <f t="shared" si="42"/>
        <v>-2.6000000000000014</v>
      </c>
      <c r="K1362" s="28" t="str">
        <f t="shared" si="43"/>
        <v>Rerate</v>
      </c>
      <c r="L1362" s="28" t="str">
        <f>IFERROR(VLOOKUP(E1362,'2 ataskaita'!$B$1:$E$64,3,FALSE),"-")</f>
        <v>CUSTOMER CARE</v>
      </c>
      <c r="M1362" s="28">
        <f>IFERROR(VLOOKUP(E1362,'2 ataskaita'!$B$1:$E$64,4,FALSE),"-")</f>
        <v>0</v>
      </c>
    </row>
    <row r="1363" spans="1:13" x14ac:dyDescent="0.3">
      <c r="A1363" s="55">
        <v>44023.522916666669</v>
      </c>
      <c r="B1363">
        <v>41860222</v>
      </c>
      <c r="C1363" s="32" t="s">
        <v>240</v>
      </c>
      <c r="D1363" s="32" t="s">
        <v>245</v>
      </c>
      <c r="E1363" s="44" t="s">
        <v>39</v>
      </c>
      <c r="F1363" s="45">
        <v>11</v>
      </c>
      <c r="G1363" s="45" t="s">
        <v>45</v>
      </c>
      <c r="H1363" s="43">
        <f>VLOOKUP(D1363,'Įkainiai '!$A$3:$B$10,2,FALSE)-G1363</f>
        <v>9.27</v>
      </c>
      <c r="I1363" s="43">
        <f>VLOOKUP(C1363,'Įkainiai '!$E$3:$F$10,2,FALSE)-F1363</f>
        <v>12.670000000000002</v>
      </c>
      <c r="J1363" s="28">
        <f t="shared" si="42"/>
        <v>3.4000000000000021</v>
      </c>
      <c r="K1363" s="32" t="str">
        <f t="shared" si="43"/>
        <v>Upsell</v>
      </c>
      <c r="L1363" s="32" t="str">
        <f>IFERROR(VLOOKUP(E1363,'2 ataskaita'!$B$1:$E$64,3,FALSE),"-")</f>
        <v>-</v>
      </c>
      <c r="M1363" s="32" t="str">
        <f>IFERROR(VLOOKUP(E1363,'2 ataskaita'!$B$1:$E$64,4,FALSE),"-")</f>
        <v>-</v>
      </c>
    </row>
    <row r="1364" spans="1:13" x14ac:dyDescent="0.3">
      <c r="A1364" s="54">
        <v>44042</v>
      </c>
      <c r="B1364">
        <v>4535342</v>
      </c>
      <c r="C1364" s="28" t="s">
        <v>242</v>
      </c>
      <c r="D1364" s="28" t="s">
        <v>242</v>
      </c>
      <c r="E1364" s="42" t="s">
        <v>59</v>
      </c>
      <c r="F1364" s="43">
        <v>10.5</v>
      </c>
      <c r="G1364" s="43">
        <v>2.5</v>
      </c>
      <c r="H1364" s="43">
        <f>VLOOKUP(D1364,'Įkainiai '!$A$3:$B$10,2,FALSE)-G1364</f>
        <v>18.77</v>
      </c>
      <c r="I1364" s="43">
        <f>VLOOKUP(C1364,'Įkainiai '!$E$3:$F$10,2,FALSE)-F1364</f>
        <v>9.1700000000000017</v>
      </c>
      <c r="J1364" s="28">
        <f t="shared" si="42"/>
        <v>-9.5999999999999979</v>
      </c>
      <c r="K1364" s="28" t="str">
        <f t="shared" si="43"/>
        <v>Rerate</v>
      </c>
      <c r="L1364" s="28" t="str">
        <f>IFERROR(VLOOKUP(E1364,'2 ataskaita'!$B$1:$E$64,3,FALSE),"-")</f>
        <v>-</v>
      </c>
      <c r="M1364" s="28" t="str">
        <f>IFERROR(VLOOKUP(E1364,'2 ataskaita'!$B$1:$E$64,4,FALSE),"-")</f>
        <v>-</v>
      </c>
    </row>
    <row r="1365" spans="1:13" x14ac:dyDescent="0.3">
      <c r="A1365" s="55">
        <v>44042</v>
      </c>
      <c r="B1365">
        <v>34252764</v>
      </c>
      <c r="C1365" s="32" t="s">
        <v>241</v>
      </c>
      <c r="D1365" s="32" t="s">
        <v>241</v>
      </c>
      <c r="E1365" s="44" t="s">
        <v>8</v>
      </c>
      <c r="F1365" s="45">
        <v>11</v>
      </c>
      <c r="G1365" s="45">
        <v>6.1</v>
      </c>
      <c r="H1365" s="43">
        <f>VLOOKUP(D1365,'Įkainiai '!$A$3:$B$10,2,FALSE)-G1365</f>
        <v>27.17</v>
      </c>
      <c r="I1365" s="43">
        <f>VLOOKUP(C1365,'Įkainiai '!$E$3:$F$10,2,FALSE)-F1365</f>
        <v>20.67</v>
      </c>
      <c r="J1365" s="28">
        <f t="shared" si="42"/>
        <v>-6.5</v>
      </c>
      <c r="K1365" s="32" t="str">
        <f t="shared" si="43"/>
        <v>Rerate</v>
      </c>
      <c r="L1365" s="32" t="str">
        <f>IFERROR(VLOOKUP(E1365,'2 ataskaita'!$B$1:$E$64,3,FALSE),"-")</f>
        <v>TELEMARKETING</v>
      </c>
      <c r="M1365" s="32">
        <f>IFERROR(VLOOKUP(E1365,'2 ataskaita'!$B$1:$E$64,4,FALSE),"-")</f>
        <v>0</v>
      </c>
    </row>
    <row r="1366" spans="1:13" x14ac:dyDescent="0.3">
      <c r="A1366" s="54">
        <v>44042</v>
      </c>
      <c r="B1366">
        <v>4598734</v>
      </c>
      <c r="C1366" s="28" t="s">
        <v>243</v>
      </c>
      <c r="D1366" s="28" t="s">
        <v>243</v>
      </c>
      <c r="E1366" s="42" t="s">
        <v>17</v>
      </c>
      <c r="F1366" s="50">
        <v>7.6</v>
      </c>
      <c r="G1366" s="43">
        <v>7.6</v>
      </c>
      <c r="H1366" s="43">
        <f>VLOOKUP(D1366,'Įkainiai '!$A$3:$B$10,2,FALSE)-G1366</f>
        <v>10.67</v>
      </c>
      <c r="I1366" s="43">
        <f>VLOOKUP(C1366,'Įkainiai '!$E$3:$F$10,2,FALSE)-F1366</f>
        <v>8.07</v>
      </c>
      <c r="J1366" s="28">
        <f t="shared" si="42"/>
        <v>-2.5999999999999996</v>
      </c>
      <c r="K1366" s="28" t="str">
        <f t="shared" si="43"/>
        <v>Rerate</v>
      </c>
      <c r="L1366" s="28" t="str">
        <f>IFERROR(VLOOKUP(E1366,'2 ataskaita'!$B$1:$E$64,3,FALSE),"-")</f>
        <v>-</v>
      </c>
      <c r="M1366" s="28" t="str">
        <f>IFERROR(VLOOKUP(E1366,'2 ataskaita'!$B$1:$E$64,4,FALSE),"-")</f>
        <v>-</v>
      </c>
    </row>
    <row r="1367" spans="1:13" x14ac:dyDescent="0.3">
      <c r="A1367" s="55">
        <v>44042</v>
      </c>
      <c r="B1367">
        <v>4749737</v>
      </c>
      <c r="C1367" s="32" t="s">
        <v>243</v>
      </c>
      <c r="D1367" s="32" t="s">
        <v>243</v>
      </c>
      <c r="E1367" s="44" t="s">
        <v>23</v>
      </c>
      <c r="F1367" s="49">
        <v>7.6</v>
      </c>
      <c r="G1367" s="45">
        <v>7.6</v>
      </c>
      <c r="H1367" s="43">
        <f>VLOOKUP(D1367,'Įkainiai '!$A$3:$B$10,2,FALSE)-G1367</f>
        <v>10.67</v>
      </c>
      <c r="I1367" s="43">
        <f>VLOOKUP(C1367,'Įkainiai '!$E$3:$F$10,2,FALSE)-F1367</f>
        <v>8.07</v>
      </c>
      <c r="J1367" s="28">
        <f t="shared" si="42"/>
        <v>-2.5999999999999996</v>
      </c>
      <c r="K1367" s="32" t="str">
        <f t="shared" si="43"/>
        <v>Rerate</v>
      </c>
      <c r="L1367" s="32" t="str">
        <f>IFERROR(VLOOKUP(E1367,'2 ataskaita'!$B$1:$E$64,3,FALSE),"-")</f>
        <v>CUSTOMER CARE</v>
      </c>
      <c r="M1367" s="32">
        <f>IFERROR(VLOOKUP(E1367,'2 ataskaita'!$B$1:$E$64,4,FALSE),"-")</f>
        <v>0</v>
      </c>
    </row>
    <row r="1368" spans="1:13" x14ac:dyDescent="0.3">
      <c r="A1368" s="54">
        <v>44025.588194444441</v>
      </c>
      <c r="B1368">
        <v>45387182</v>
      </c>
      <c r="C1368" s="28" t="s">
        <v>241</v>
      </c>
      <c r="D1368" s="28" t="s">
        <v>243</v>
      </c>
      <c r="E1368" s="42" t="s">
        <v>83</v>
      </c>
      <c r="F1368" s="43">
        <v>11</v>
      </c>
      <c r="G1368" s="43">
        <v>3.6</v>
      </c>
      <c r="H1368" s="43">
        <f>VLOOKUP(D1368,'Įkainiai '!$A$3:$B$10,2,FALSE)-G1368</f>
        <v>14.67</v>
      </c>
      <c r="I1368" s="43">
        <f>VLOOKUP(C1368,'Įkainiai '!$E$3:$F$10,2,FALSE)-F1368</f>
        <v>20.67</v>
      </c>
      <c r="J1368" s="28">
        <f t="shared" si="42"/>
        <v>6.0000000000000018</v>
      </c>
      <c r="K1368" s="28" t="str">
        <f t="shared" si="43"/>
        <v>Upsell</v>
      </c>
      <c r="L1368" s="28" t="str">
        <f>IFERROR(VLOOKUP(E1368,'2 ataskaita'!$B$1:$E$64,3,FALSE),"-")</f>
        <v>-</v>
      </c>
      <c r="M1368" s="28" t="str">
        <f>IFERROR(VLOOKUP(E1368,'2 ataskaita'!$B$1:$E$64,4,FALSE),"-")</f>
        <v>-</v>
      </c>
    </row>
    <row r="1369" spans="1:13" x14ac:dyDescent="0.3">
      <c r="A1369" s="55">
        <v>44020.617361111108</v>
      </c>
      <c r="B1369">
        <v>4395583</v>
      </c>
      <c r="C1369" s="32" t="s">
        <v>240</v>
      </c>
      <c r="D1369" s="32" t="s">
        <v>245</v>
      </c>
      <c r="E1369" s="44" t="s">
        <v>30</v>
      </c>
      <c r="F1369" s="45">
        <v>11</v>
      </c>
      <c r="G1369" s="45">
        <v>3.6</v>
      </c>
      <c r="H1369" s="43">
        <f>VLOOKUP(D1369,'Įkainiai '!$A$3:$B$10,2,FALSE)-G1369</f>
        <v>10.67</v>
      </c>
      <c r="I1369" s="43">
        <f>VLOOKUP(C1369,'Įkainiai '!$E$3:$F$10,2,FALSE)-F1369</f>
        <v>12.670000000000002</v>
      </c>
      <c r="J1369" s="28">
        <f t="shared" si="42"/>
        <v>2.0000000000000018</v>
      </c>
      <c r="K1369" s="32" t="str">
        <f t="shared" si="43"/>
        <v>Upsell</v>
      </c>
      <c r="L1369" s="32" t="str">
        <f>IFERROR(VLOOKUP(E1369,'2 ataskaita'!$B$1:$E$64,3,FALSE),"-")</f>
        <v>-</v>
      </c>
      <c r="M1369" s="32" t="str">
        <f>IFERROR(VLOOKUP(E1369,'2 ataskaita'!$B$1:$E$64,4,FALSE),"-")</f>
        <v>-</v>
      </c>
    </row>
    <row r="1370" spans="1:13" x14ac:dyDescent="0.3">
      <c r="A1370" s="54">
        <v>44015.762499999997</v>
      </c>
      <c r="B1370">
        <v>45771789</v>
      </c>
      <c r="C1370" s="28" t="s">
        <v>244</v>
      </c>
      <c r="D1370" s="28" t="s">
        <v>240</v>
      </c>
      <c r="E1370" s="42" t="s">
        <v>77</v>
      </c>
      <c r="F1370" s="43">
        <v>12</v>
      </c>
      <c r="G1370" s="43">
        <v>3.6</v>
      </c>
      <c r="H1370" s="43">
        <f>VLOOKUP(D1370,'Įkainiai '!$A$3:$B$10,2,FALSE)-G1370</f>
        <v>21.669999999999998</v>
      </c>
      <c r="I1370" s="43">
        <f>VLOOKUP(C1370,'Įkainiai '!$E$3:$F$10,2,FALSE)-F1370</f>
        <v>15.670000000000002</v>
      </c>
      <c r="J1370" s="28">
        <f t="shared" si="42"/>
        <v>-5.9999999999999964</v>
      </c>
      <c r="K1370" s="28" t="str">
        <f t="shared" si="43"/>
        <v>Rerate</v>
      </c>
      <c r="L1370" s="28" t="str">
        <f>IFERROR(VLOOKUP(E1370,'2 ataskaita'!$B$1:$E$64,3,FALSE),"-")</f>
        <v>-</v>
      </c>
      <c r="M1370" s="28" t="str">
        <f>IFERROR(VLOOKUP(E1370,'2 ataskaita'!$B$1:$E$64,4,FALSE),"-")</f>
        <v>-</v>
      </c>
    </row>
    <row r="1371" spans="1:13" x14ac:dyDescent="0.3">
      <c r="A1371" s="55">
        <v>44028.698611111111</v>
      </c>
      <c r="B1371">
        <v>15313164</v>
      </c>
      <c r="C1371" s="32" t="s">
        <v>242</v>
      </c>
      <c r="D1371" s="32" t="s">
        <v>244</v>
      </c>
      <c r="E1371" s="44" t="s">
        <v>62</v>
      </c>
      <c r="F1371" s="45">
        <v>11</v>
      </c>
      <c r="G1371" s="45" t="s">
        <v>5</v>
      </c>
      <c r="H1371" s="43">
        <f>VLOOKUP(D1371,'Įkainiai '!$A$3:$B$10,2,FALSE)-G1371</f>
        <v>19.27</v>
      </c>
      <c r="I1371" s="43">
        <f>VLOOKUP(C1371,'Įkainiai '!$E$3:$F$10,2,FALSE)-F1371</f>
        <v>8.6700000000000017</v>
      </c>
      <c r="J1371" s="28">
        <f t="shared" si="42"/>
        <v>-10.599999999999998</v>
      </c>
      <c r="K1371" s="32" t="str">
        <f t="shared" si="43"/>
        <v>Rerate</v>
      </c>
      <c r="L1371" s="32" t="str">
        <f>IFERROR(VLOOKUP(E1371,'2 ataskaita'!$B$1:$E$64,3,FALSE),"-")</f>
        <v>TELEMARKETING</v>
      </c>
      <c r="M1371" s="32">
        <f>IFERROR(VLOOKUP(E1371,'2 ataskaita'!$B$1:$E$64,4,FALSE),"-")</f>
        <v>0</v>
      </c>
    </row>
    <row r="1372" spans="1:13" x14ac:dyDescent="0.3">
      <c r="A1372" s="54">
        <v>44042</v>
      </c>
      <c r="B1372">
        <v>43471661</v>
      </c>
      <c r="C1372" s="28" t="s">
        <v>240</v>
      </c>
      <c r="D1372" s="28" t="s">
        <v>240</v>
      </c>
      <c r="E1372" s="42" t="s">
        <v>14</v>
      </c>
      <c r="F1372" s="43">
        <v>12</v>
      </c>
      <c r="G1372" s="43" t="s">
        <v>45</v>
      </c>
      <c r="H1372" s="43">
        <f>VLOOKUP(D1372,'Įkainiai '!$A$3:$B$10,2,FALSE)-G1372</f>
        <v>20.27</v>
      </c>
      <c r="I1372" s="43">
        <f>VLOOKUP(C1372,'Įkainiai '!$E$3:$F$10,2,FALSE)-F1372</f>
        <v>11.670000000000002</v>
      </c>
      <c r="J1372" s="28">
        <f t="shared" si="42"/>
        <v>-8.5999999999999979</v>
      </c>
      <c r="K1372" s="28" t="str">
        <f t="shared" si="43"/>
        <v>Rerate</v>
      </c>
      <c r="L1372" s="28" t="str">
        <f>IFERROR(VLOOKUP(E1372,'2 ataskaita'!$B$1:$E$64,3,FALSE),"-")</f>
        <v>CUSTOMER CARE</v>
      </c>
      <c r="M1372" s="28">
        <f>IFERROR(VLOOKUP(E1372,'2 ataskaita'!$B$1:$E$64,4,FALSE),"-")</f>
        <v>0</v>
      </c>
    </row>
    <row r="1373" spans="1:13" x14ac:dyDescent="0.3">
      <c r="A1373" s="55">
        <v>44042</v>
      </c>
      <c r="B1373">
        <v>34721570</v>
      </c>
      <c r="C1373" s="32" t="s">
        <v>240</v>
      </c>
      <c r="D1373" s="32" t="s">
        <v>240</v>
      </c>
      <c r="E1373" s="44" t="s">
        <v>68</v>
      </c>
      <c r="F1373" s="45">
        <v>11</v>
      </c>
      <c r="G1373" s="45">
        <v>0.9</v>
      </c>
      <c r="H1373" s="43">
        <f>VLOOKUP(D1373,'Įkainiai '!$A$3:$B$10,2,FALSE)-G1373</f>
        <v>24.37</v>
      </c>
      <c r="I1373" s="43">
        <f>VLOOKUP(C1373,'Įkainiai '!$E$3:$F$10,2,FALSE)-F1373</f>
        <v>12.670000000000002</v>
      </c>
      <c r="J1373" s="28">
        <f t="shared" si="42"/>
        <v>-11.7</v>
      </c>
      <c r="K1373" s="32" t="str">
        <f t="shared" si="43"/>
        <v>Rerate</v>
      </c>
      <c r="L1373" s="32" t="str">
        <f>IFERROR(VLOOKUP(E1373,'2 ataskaita'!$B$1:$E$64,3,FALSE),"-")</f>
        <v>-</v>
      </c>
      <c r="M1373" s="32" t="str">
        <f>IFERROR(VLOOKUP(E1373,'2 ataskaita'!$B$1:$E$64,4,FALSE),"-")</f>
        <v>-</v>
      </c>
    </row>
    <row r="1374" spans="1:13" x14ac:dyDescent="0.3">
      <c r="A1374" s="54">
        <v>44042</v>
      </c>
      <c r="B1374">
        <v>18509120</v>
      </c>
      <c r="C1374" s="28" t="s">
        <v>242</v>
      </c>
      <c r="D1374" s="28" t="s">
        <v>242</v>
      </c>
      <c r="E1374" s="42" t="s">
        <v>68</v>
      </c>
      <c r="F1374" s="43">
        <v>10.5</v>
      </c>
      <c r="G1374" s="43" t="s">
        <v>24</v>
      </c>
      <c r="H1374" s="43">
        <f>VLOOKUP(D1374,'Įkainiai '!$A$3:$B$10,2,FALSE)-G1374</f>
        <v>17.27</v>
      </c>
      <c r="I1374" s="43">
        <f>VLOOKUP(C1374,'Įkainiai '!$E$3:$F$10,2,FALSE)-F1374</f>
        <v>9.1700000000000017</v>
      </c>
      <c r="J1374" s="28">
        <f t="shared" si="42"/>
        <v>-8.0999999999999979</v>
      </c>
      <c r="K1374" s="28" t="str">
        <f t="shared" si="43"/>
        <v>Rerate</v>
      </c>
      <c r="L1374" s="28" t="str">
        <f>IFERROR(VLOOKUP(E1374,'2 ataskaita'!$B$1:$E$64,3,FALSE),"-")</f>
        <v>-</v>
      </c>
      <c r="M1374" s="28" t="str">
        <f>IFERROR(VLOOKUP(E1374,'2 ataskaita'!$B$1:$E$64,4,FALSE),"-")</f>
        <v>-</v>
      </c>
    </row>
    <row r="1375" spans="1:13" x14ac:dyDescent="0.3">
      <c r="A1375" s="55">
        <v>44021.492361111108</v>
      </c>
      <c r="B1375">
        <v>4776727</v>
      </c>
      <c r="C1375" s="32" t="s">
        <v>240</v>
      </c>
      <c r="D1375" s="32" t="s">
        <v>243</v>
      </c>
      <c r="E1375" s="44" t="s">
        <v>22</v>
      </c>
      <c r="F1375" s="45">
        <v>12</v>
      </c>
      <c r="G1375" s="45" t="s">
        <v>27</v>
      </c>
      <c r="H1375" s="43">
        <f>VLOOKUP(D1375,'Įkainiai '!$A$3:$B$10,2,FALSE)-G1375</f>
        <v>9.27</v>
      </c>
      <c r="I1375" s="43">
        <f>VLOOKUP(C1375,'Įkainiai '!$E$3:$F$10,2,FALSE)-F1375</f>
        <v>11.670000000000002</v>
      </c>
      <c r="J1375" s="28">
        <f t="shared" si="42"/>
        <v>2.4000000000000021</v>
      </c>
      <c r="K1375" s="32" t="str">
        <f t="shared" si="43"/>
        <v>Upsell</v>
      </c>
      <c r="L1375" s="32" t="str">
        <f>IFERROR(VLOOKUP(E1375,'2 ataskaita'!$B$1:$E$64,3,FALSE),"-")</f>
        <v>CUSTOMER CARE</v>
      </c>
      <c r="M1375" s="32">
        <f>IFERROR(VLOOKUP(E1375,'2 ataskaita'!$B$1:$E$64,4,FALSE),"-")</f>
        <v>0</v>
      </c>
    </row>
    <row r="1376" spans="1:13" x14ac:dyDescent="0.3">
      <c r="A1376" s="54">
        <v>44022.693055555559</v>
      </c>
      <c r="B1376">
        <v>18550095</v>
      </c>
      <c r="C1376" s="28" t="s">
        <v>245</v>
      </c>
      <c r="D1376" s="28" t="s">
        <v>245</v>
      </c>
      <c r="E1376" s="42" t="s">
        <v>35</v>
      </c>
      <c r="F1376" s="43">
        <v>7.6</v>
      </c>
      <c r="G1376" s="43">
        <v>5.51</v>
      </c>
      <c r="H1376" s="43">
        <f>VLOOKUP(D1376,'Įkainiai '!$A$3:$B$10,2,FALSE)-G1376</f>
        <v>8.76</v>
      </c>
      <c r="I1376" s="43">
        <f>VLOOKUP(C1376,'Įkainiai '!$E$3:$F$10,2,FALSE)-F1376</f>
        <v>4.07</v>
      </c>
      <c r="J1376" s="28">
        <f t="shared" si="42"/>
        <v>-4.6899999999999995</v>
      </c>
      <c r="K1376" s="28" t="str">
        <f t="shared" si="43"/>
        <v>Rerate</v>
      </c>
      <c r="L1376" s="28" t="str">
        <f>IFERROR(VLOOKUP(E1376,'2 ataskaita'!$B$1:$E$64,3,FALSE),"-")</f>
        <v>CUSTOMER CARE</v>
      </c>
      <c r="M1376" s="28">
        <f>IFERROR(VLOOKUP(E1376,'2 ataskaita'!$B$1:$E$64,4,FALSE),"-")</f>
        <v>0</v>
      </c>
    </row>
    <row r="1377" spans="1:13" x14ac:dyDescent="0.3">
      <c r="A1377" s="55">
        <v>44017.536805555559</v>
      </c>
      <c r="B1377">
        <v>4680175</v>
      </c>
      <c r="C1377" s="32" t="s">
        <v>242</v>
      </c>
      <c r="D1377" s="32" t="s">
        <v>243</v>
      </c>
      <c r="E1377" s="44" t="s">
        <v>55</v>
      </c>
      <c r="F1377" s="45">
        <v>10.5</v>
      </c>
      <c r="G1377" s="45">
        <v>7.6</v>
      </c>
      <c r="H1377" s="43">
        <f>VLOOKUP(D1377,'Įkainiai '!$A$3:$B$10,2,FALSE)-G1377</f>
        <v>10.67</v>
      </c>
      <c r="I1377" s="43">
        <f>VLOOKUP(C1377,'Įkainiai '!$E$3:$F$10,2,FALSE)-F1377</f>
        <v>9.1700000000000017</v>
      </c>
      <c r="J1377" s="28">
        <f t="shared" si="42"/>
        <v>-1.4999999999999982</v>
      </c>
      <c r="K1377" s="32" t="str">
        <f t="shared" si="43"/>
        <v>Rerate</v>
      </c>
      <c r="L1377" s="32" t="str">
        <f>IFERROR(VLOOKUP(E1377,'2 ataskaita'!$B$1:$E$64,3,FALSE),"-")</f>
        <v>-</v>
      </c>
      <c r="M1377" s="32" t="str">
        <f>IFERROR(VLOOKUP(E1377,'2 ataskaita'!$B$1:$E$64,4,FALSE),"-")</f>
        <v>-</v>
      </c>
    </row>
    <row r="1378" spans="1:13" x14ac:dyDescent="0.3">
      <c r="A1378" s="54">
        <v>44021.765277777777</v>
      </c>
      <c r="B1378">
        <v>45779087</v>
      </c>
      <c r="C1378" s="28" t="s">
        <v>240</v>
      </c>
      <c r="D1378" s="28" t="s">
        <v>242</v>
      </c>
      <c r="E1378" s="42" t="s">
        <v>23</v>
      </c>
      <c r="F1378" s="43">
        <v>12</v>
      </c>
      <c r="G1378" s="43">
        <v>0</v>
      </c>
      <c r="H1378" s="43">
        <f>VLOOKUP(D1378,'Įkainiai '!$A$3:$B$10,2,FALSE)-G1378</f>
        <v>21.27</v>
      </c>
      <c r="I1378" s="43">
        <f>VLOOKUP(C1378,'Įkainiai '!$E$3:$F$10,2,FALSE)-F1378</f>
        <v>11.670000000000002</v>
      </c>
      <c r="J1378" s="28">
        <f t="shared" si="42"/>
        <v>-9.5999999999999979</v>
      </c>
      <c r="K1378" s="28" t="str">
        <f t="shared" si="43"/>
        <v>Rerate</v>
      </c>
      <c r="L1378" s="28" t="str">
        <f>IFERROR(VLOOKUP(E1378,'2 ataskaita'!$B$1:$E$64,3,FALSE),"-")</f>
        <v>CUSTOMER CARE</v>
      </c>
      <c r="M1378" s="28">
        <f>IFERROR(VLOOKUP(E1378,'2 ataskaita'!$B$1:$E$64,4,FALSE),"-")</f>
        <v>0</v>
      </c>
    </row>
    <row r="1379" spans="1:13" x14ac:dyDescent="0.3">
      <c r="A1379" s="55">
        <v>44036.600694444445</v>
      </c>
      <c r="B1379">
        <v>15360491</v>
      </c>
      <c r="C1379" s="32" t="s">
        <v>242</v>
      </c>
      <c r="D1379" s="32" t="s">
        <v>241</v>
      </c>
      <c r="E1379" s="44" t="s">
        <v>3</v>
      </c>
      <c r="F1379" s="45">
        <v>3.6</v>
      </c>
      <c r="G1379" s="45" t="s">
        <v>18</v>
      </c>
      <c r="H1379" s="43">
        <f>VLOOKUP(D1379,'Įkainiai '!$A$3:$B$10,2,FALSE)-G1379</f>
        <v>27.270000000000003</v>
      </c>
      <c r="I1379" s="43">
        <f>VLOOKUP(C1379,'Įkainiai '!$E$3:$F$10,2,FALSE)-F1379</f>
        <v>16.07</v>
      </c>
      <c r="J1379" s="28">
        <f t="shared" si="42"/>
        <v>-11.200000000000003</v>
      </c>
      <c r="K1379" s="32" t="str">
        <f t="shared" si="43"/>
        <v>Rerate</v>
      </c>
      <c r="L1379" s="32" t="str">
        <f>IFERROR(VLOOKUP(E1379,'2 ataskaita'!$B$1:$E$64,3,FALSE),"-")</f>
        <v>-</v>
      </c>
      <c r="M1379" s="32" t="str">
        <f>IFERROR(VLOOKUP(E1379,'2 ataskaita'!$B$1:$E$64,4,FALSE),"-")</f>
        <v>-</v>
      </c>
    </row>
    <row r="1380" spans="1:13" x14ac:dyDescent="0.3">
      <c r="A1380" s="54">
        <v>44028.838888888888</v>
      </c>
      <c r="B1380">
        <v>16039345</v>
      </c>
      <c r="C1380" s="28" t="s">
        <v>243</v>
      </c>
      <c r="D1380" s="28" t="s">
        <v>245</v>
      </c>
      <c r="E1380" s="42" t="s">
        <v>77</v>
      </c>
      <c r="F1380" s="43">
        <v>3.6</v>
      </c>
      <c r="G1380" s="43">
        <v>3.6</v>
      </c>
      <c r="H1380" s="43">
        <f>VLOOKUP(D1380,'Įkainiai '!$A$3:$B$10,2,FALSE)-G1380</f>
        <v>10.67</v>
      </c>
      <c r="I1380" s="43">
        <f>VLOOKUP(C1380,'Įkainiai '!$E$3:$F$10,2,FALSE)-F1380</f>
        <v>12.07</v>
      </c>
      <c r="J1380" s="28">
        <f t="shared" si="42"/>
        <v>1.4000000000000004</v>
      </c>
      <c r="K1380" s="28" t="str">
        <f t="shared" si="43"/>
        <v>Upsell</v>
      </c>
      <c r="L1380" s="28" t="str">
        <f>IFERROR(VLOOKUP(E1380,'2 ataskaita'!$B$1:$E$64,3,FALSE),"-")</f>
        <v>-</v>
      </c>
      <c r="M1380" s="28" t="str">
        <f>IFERROR(VLOOKUP(E1380,'2 ataskaita'!$B$1:$E$64,4,FALSE),"-")</f>
        <v>-</v>
      </c>
    </row>
    <row r="1381" spans="1:13" x14ac:dyDescent="0.3">
      <c r="A1381" s="55">
        <v>44042</v>
      </c>
      <c r="B1381">
        <v>36496858</v>
      </c>
      <c r="C1381" s="32" t="s">
        <v>242</v>
      </c>
      <c r="D1381" s="32" t="s">
        <v>242</v>
      </c>
      <c r="E1381" s="44" t="s">
        <v>49</v>
      </c>
      <c r="F1381" s="45">
        <v>11</v>
      </c>
      <c r="G1381" s="45">
        <v>0</v>
      </c>
      <c r="H1381" s="43">
        <f>VLOOKUP(D1381,'Įkainiai '!$A$3:$B$10,2,FALSE)-G1381</f>
        <v>21.27</v>
      </c>
      <c r="I1381" s="43">
        <f>VLOOKUP(C1381,'Įkainiai '!$E$3:$F$10,2,FALSE)-F1381</f>
        <v>8.6700000000000017</v>
      </c>
      <c r="J1381" s="28">
        <f t="shared" si="42"/>
        <v>-12.599999999999998</v>
      </c>
      <c r="K1381" s="32" t="str">
        <f t="shared" si="43"/>
        <v>Rerate</v>
      </c>
      <c r="L1381" s="32" t="str">
        <f>IFERROR(VLOOKUP(E1381,'2 ataskaita'!$B$1:$E$64,3,FALSE),"-")</f>
        <v>-</v>
      </c>
      <c r="M1381" s="32" t="str">
        <f>IFERROR(VLOOKUP(E1381,'2 ataskaita'!$B$1:$E$64,4,FALSE),"-")</f>
        <v>-</v>
      </c>
    </row>
    <row r="1382" spans="1:13" x14ac:dyDescent="0.3">
      <c r="A1382" s="54">
        <v>44035.668055555558</v>
      </c>
      <c r="B1382">
        <v>4662571</v>
      </c>
      <c r="C1382" s="28" t="s">
        <v>245</v>
      </c>
      <c r="D1382" s="28" t="s">
        <v>243</v>
      </c>
      <c r="E1382" s="42" t="s">
        <v>37</v>
      </c>
      <c r="F1382" s="43">
        <v>7.6</v>
      </c>
      <c r="G1382" s="43">
        <v>8.5</v>
      </c>
      <c r="H1382" s="43">
        <f>VLOOKUP(D1382,'Įkainiai '!$A$3:$B$10,2,FALSE)-G1382</f>
        <v>9.77</v>
      </c>
      <c r="I1382" s="43">
        <f>VLOOKUP(C1382,'Įkainiai '!$E$3:$F$10,2,FALSE)-F1382</f>
        <v>4.07</v>
      </c>
      <c r="J1382" s="28">
        <f t="shared" si="42"/>
        <v>-5.6999999999999993</v>
      </c>
      <c r="K1382" s="28" t="str">
        <f t="shared" si="43"/>
        <v>Rerate</v>
      </c>
      <c r="L1382" s="28" t="str">
        <f>IFERROR(VLOOKUP(E1382,'2 ataskaita'!$B$1:$E$64,3,FALSE),"-")</f>
        <v>-</v>
      </c>
      <c r="M1382" s="28" t="str">
        <f>IFERROR(VLOOKUP(E1382,'2 ataskaita'!$B$1:$E$64,4,FALSE),"-")</f>
        <v>-</v>
      </c>
    </row>
    <row r="1383" spans="1:13" x14ac:dyDescent="0.3">
      <c r="A1383" s="55">
        <v>44042</v>
      </c>
      <c r="B1383">
        <v>15118218</v>
      </c>
      <c r="C1383" s="32" t="s">
        <v>242</v>
      </c>
      <c r="D1383" s="32" t="s">
        <v>242</v>
      </c>
      <c r="E1383" s="44" t="s">
        <v>43</v>
      </c>
      <c r="F1383" s="45">
        <v>11.51</v>
      </c>
      <c r="G1383" s="45" t="s">
        <v>18</v>
      </c>
      <c r="H1383" s="43">
        <f>VLOOKUP(D1383,'Įkainiai '!$A$3:$B$10,2,FALSE)-G1383</f>
        <v>15.27</v>
      </c>
      <c r="I1383" s="43">
        <f>VLOOKUP(C1383,'Įkainiai '!$E$3:$F$10,2,FALSE)-F1383</f>
        <v>8.1600000000000019</v>
      </c>
      <c r="J1383" s="28">
        <f t="shared" si="42"/>
        <v>-7.1099999999999977</v>
      </c>
      <c r="K1383" s="32" t="str">
        <f t="shared" si="43"/>
        <v>Rerate</v>
      </c>
      <c r="L1383" s="32" t="str">
        <f>IFERROR(VLOOKUP(E1383,'2 ataskaita'!$B$1:$E$64,3,FALSE),"-")</f>
        <v>CUSTOMER CARE</v>
      </c>
      <c r="M1383" s="32">
        <f>IFERROR(VLOOKUP(E1383,'2 ataskaita'!$B$1:$E$64,4,FALSE),"-")</f>
        <v>0</v>
      </c>
    </row>
    <row r="1384" spans="1:13" x14ac:dyDescent="0.3">
      <c r="A1384" s="54">
        <v>44042</v>
      </c>
      <c r="B1384">
        <v>45959914</v>
      </c>
      <c r="C1384" s="28" t="s">
        <v>244</v>
      </c>
      <c r="D1384" s="28" t="s">
        <v>244</v>
      </c>
      <c r="E1384" s="42" t="s">
        <v>35</v>
      </c>
      <c r="F1384" s="43">
        <v>12.5</v>
      </c>
      <c r="G1384" s="43">
        <v>11.5</v>
      </c>
      <c r="H1384" s="43">
        <f>VLOOKUP(D1384,'Įkainiai '!$A$3:$B$10,2,FALSE)-G1384</f>
        <v>19.77</v>
      </c>
      <c r="I1384" s="43">
        <f>VLOOKUP(C1384,'Įkainiai '!$E$3:$F$10,2,FALSE)-F1384</f>
        <v>15.170000000000002</v>
      </c>
      <c r="J1384" s="28">
        <f t="shared" si="42"/>
        <v>-4.5999999999999979</v>
      </c>
      <c r="K1384" s="28" t="str">
        <f t="shared" si="43"/>
        <v>Rerate</v>
      </c>
      <c r="L1384" s="28" t="str">
        <f>IFERROR(VLOOKUP(E1384,'2 ataskaita'!$B$1:$E$64,3,FALSE),"-")</f>
        <v>CUSTOMER CARE</v>
      </c>
      <c r="M1384" s="28">
        <f>IFERROR(VLOOKUP(E1384,'2 ataskaita'!$B$1:$E$64,4,FALSE),"-")</f>
        <v>0</v>
      </c>
    </row>
    <row r="1385" spans="1:13" x14ac:dyDescent="0.3">
      <c r="A1385" s="55">
        <v>44026.852083333331</v>
      </c>
      <c r="B1385">
        <v>41527207</v>
      </c>
      <c r="C1385" s="32" t="s">
        <v>240</v>
      </c>
      <c r="D1385" s="32" t="s">
        <v>245</v>
      </c>
      <c r="E1385" s="44" t="s">
        <v>39</v>
      </c>
      <c r="F1385" s="45">
        <v>11</v>
      </c>
      <c r="G1385" s="45">
        <v>5.6</v>
      </c>
      <c r="H1385" s="43">
        <f>VLOOKUP(D1385,'Įkainiai '!$A$3:$B$10,2,FALSE)-G1385</f>
        <v>8.67</v>
      </c>
      <c r="I1385" s="43">
        <f>VLOOKUP(C1385,'Įkainiai '!$E$3:$F$10,2,FALSE)-F1385</f>
        <v>12.670000000000002</v>
      </c>
      <c r="J1385" s="28">
        <f t="shared" si="42"/>
        <v>4.0000000000000018</v>
      </c>
      <c r="K1385" s="32" t="str">
        <f t="shared" si="43"/>
        <v>Upsell</v>
      </c>
      <c r="L1385" s="32" t="str">
        <f>IFERROR(VLOOKUP(E1385,'2 ataskaita'!$B$1:$E$64,3,FALSE),"-")</f>
        <v>-</v>
      </c>
      <c r="M1385" s="32" t="str">
        <f>IFERROR(VLOOKUP(E1385,'2 ataskaita'!$B$1:$E$64,4,FALSE),"-")</f>
        <v>-</v>
      </c>
    </row>
    <row r="1386" spans="1:13" x14ac:dyDescent="0.3">
      <c r="A1386" s="54">
        <v>44042</v>
      </c>
      <c r="B1386">
        <v>36509820</v>
      </c>
      <c r="C1386" s="28" t="s">
        <v>242</v>
      </c>
      <c r="D1386" s="28" t="s">
        <v>242</v>
      </c>
      <c r="E1386" s="42" t="s">
        <v>40</v>
      </c>
      <c r="F1386" s="43">
        <v>10.5</v>
      </c>
      <c r="G1386" s="43" t="s">
        <v>18</v>
      </c>
      <c r="H1386" s="43">
        <f>VLOOKUP(D1386,'Įkainiai '!$A$3:$B$10,2,FALSE)-G1386</f>
        <v>15.27</v>
      </c>
      <c r="I1386" s="43">
        <f>VLOOKUP(C1386,'Įkainiai '!$E$3:$F$10,2,FALSE)-F1386</f>
        <v>9.1700000000000017</v>
      </c>
      <c r="J1386" s="28">
        <f t="shared" si="42"/>
        <v>-6.0999999999999979</v>
      </c>
      <c r="K1386" s="28" t="str">
        <f t="shared" si="43"/>
        <v>Rerate</v>
      </c>
      <c r="L1386" s="28" t="str">
        <f>IFERROR(VLOOKUP(E1386,'2 ataskaita'!$B$1:$E$64,3,FALSE),"-")</f>
        <v>-</v>
      </c>
      <c r="M1386" s="28" t="str">
        <f>IFERROR(VLOOKUP(E1386,'2 ataskaita'!$B$1:$E$64,4,FALSE),"-")</f>
        <v>-</v>
      </c>
    </row>
    <row r="1387" spans="1:13" x14ac:dyDescent="0.3">
      <c r="A1387" s="55">
        <v>44030.856249999997</v>
      </c>
      <c r="B1387">
        <v>44845741</v>
      </c>
      <c r="C1387" s="32" t="s">
        <v>246</v>
      </c>
      <c r="D1387" s="32" t="s">
        <v>240</v>
      </c>
      <c r="E1387" s="44" t="s">
        <v>43</v>
      </c>
      <c r="F1387" s="45">
        <v>13</v>
      </c>
      <c r="G1387" s="45">
        <v>11.5</v>
      </c>
      <c r="H1387" s="43">
        <f>VLOOKUP(D1387,'Įkainiai '!$A$3:$B$10,2,FALSE)-G1387</f>
        <v>13.77</v>
      </c>
      <c r="I1387" s="43">
        <f>VLOOKUP(C1387,'Įkainiai '!$E$3:$F$10,2,FALSE)-F1387</f>
        <v>16.670000000000002</v>
      </c>
      <c r="J1387" s="28">
        <f t="shared" si="42"/>
        <v>2.9000000000000021</v>
      </c>
      <c r="K1387" s="32" t="str">
        <f t="shared" si="43"/>
        <v>Upsell</v>
      </c>
      <c r="L1387" s="32" t="str">
        <f>IFERROR(VLOOKUP(E1387,'2 ataskaita'!$B$1:$E$64,3,FALSE),"-")</f>
        <v>CUSTOMER CARE</v>
      </c>
      <c r="M1387" s="32">
        <f>IFERROR(VLOOKUP(E1387,'2 ataskaita'!$B$1:$E$64,4,FALSE),"-")</f>
        <v>0</v>
      </c>
    </row>
    <row r="1388" spans="1:13" x14ac:dyDescent="0.3">
      <c r="A1388" s="54">
        <v>44024.618055555555</v>
      </c>
      <c r="B1388">
        <v>25659861</v>
      </c>
      <c r="C1388" s="28" t="s">
        <v>240</v>
      </c>
      <c r="D1388" s="28" t="s">
        <v>242</v>
      </c>
      <c r="E1388" s="42" t="s">
        <v>35</v>
      </c>
      <c r="F1388" s="43">
        <v>12</v>
      </c>
      <c r="G1388" s="43">
        <v>10.5</v>
      </c>
      <c r="H1388" s="43">
        <f>VLOOKUP(D1388,'Įkainiai '!$A$3:$B$10,2,FALSE)-G1388</f>
        <v>10.77</v>
      </c>
      <c r="I1388" s="43">
        <f>VLOOKUP(C1388,'Įkainiai '!$E$3:$F$10,2,FALSE)-F1388</f>
        <v>11.670000000000002</v>
      </c>
      <c r="J1388" s="28">
        <f t="shared" si="42"/>
        <v>0.90000000000000213</v>
      </c>
      <c r="K1388" s="28" t="str">
        <f t="shared" si="43"/>
        <v>Upsell</v>
      </c>
      <c r="L1388" s="28" t="str">
        <f>IFERROR(VLOOKUP(E1388,'2 ataskaita'!$B$1:$E$64,3,FALSE),"-")</f>
        <v>CUSTOMER CARE</v>
      </c>
      <c r="M1388" s="28">
        <f>IFERROR(VLOOKUP(E1388,'2 ataskaita'!$B$1:$E$64,4,FALSE),"-")</f>
        <v>0</v>
      </c>
    </row>
    <row r="1389" spans="1:13" x14ac:dyDescent="0.3">
      <c r="A1389" s="55">
        <v>44030.427083333336</v>
      </c>
      <c r="B1389">
        <v>8131124</v>
      </c>
      <c r="C1389" s="32" t="s">
        <v>245</v>
      </c>
      <c r="D1389" s="32" t="s">
        <v>243</v>
      </c>
      <c r="E1389" s="44" t="s">
        <v>74</v>
      </c>
      <c r="F1389" s="45">
        <v>7.6</v>
      </c>
      <c r="G1389" s="45">
        <v>7.6</v>
      </c>
      <c r="H1389" s="43">
        <f>VLOOKUP(D1389,'Įkainiai '!$A$3:$B$10,2,FALSE)-G1389</f>
        <v>10.67</v>
      </c>
      <c r="I1389" s="43">
        <f>VLOOKUP(C1389,'Įkainiai '!$E$3:$F$10,2,FALSE)-F1389</f>
        <v>4.07</v>
      </c>
      <c r="J1389" s="28">
        <f t="shared" si="42"/>
        <v>-6.6</v>
      </c>
      <c r="K1389" s="32" t="str">
        <f t="shared" si="43"/>
        <v>Rerate</v>
      </c>
      <c r="L1389" s="32" t="str">
        <f>IFERROR(VLOOKUP(E1389,'2 ataskaita'!$B$1:$E$64,3,FALSE),"-")</f>
        <v>-</v>
      </c>
      <c r="M1389" s="32" t="str">
        <f>IFERROR(VLOOKUP(E1389,'2 ataskaita'!$B$1:$E$64,4,FALSE),"-")</f>
        <v>-</v>
      </c>
    </row>
    <row r="1390" spans="1:13" x14ac:dyDescent="0.3">
      <c r="A1390" s="54">
        <v>44032.854861111111</v>
      </c>
      <c r="B1390">
        <v>40707326</v>
      </c>
      <c r="C1390" s="28" t="s">
        <v>246</v>
      </c>
      <c r="D1390" s="28" t="s">
        <v>240</v>
      </c>
      <c r="E1390" s="42" t="s">
        <v>39</v>
      </c>
      <c r="F1390" s="43">
        <v>12</v>
      </c>
      <c r="G1390" s="43">
        <v>11.5</v>
      </c>
      <c r="H1390" s="43">
        <f>VLOOKUP(D1390,'Įkainiai '!$A$3:$B$10,2,FALSE)-G1390</f>
        <v>13.77</v>
      </c>
      <c r="I1390" s="43">
        <f>VLOOKUP(C1390,'Įkainiai '!$E$3:$F$10,2,FALSE)-F1390</f>
        <v>17.670000000000002</v>
      </c>
      <c r="J1390" s="28">
        <f t="shared" si="42"/>
        <v>3.9000000000000021</v>
      </c>
      <c r="K1390" s="28" t="str">
        <f t="shared" si="43"/>
        <v>Upsell</v>
      </c>
      <c r="L1390" s="28" t="str">
        <f>IFERROR(VLOOKUP(E1390,'2 ataskaita'!$B$1:$E$64,3,FALSE),"-")</f>
        <v>-</v>
      </c>
      <c r="M1390" s="28" t="str">
        <f>IFERROR(VLOOKUP(E1390,'2 ataskaita'!$B$1:$E$64,4,FALSE),"-")</f>
        <v>-</v>
      </c>
    </row>
    <row r="1391" spans="1:13" x14ac:dyDescent="0.3">
      <c r="A1391" s="55">
        <v>44042</v>
      </c>
      <c r="B1391">
        <v>11599977</v>
      </c>
      <c r="C1391" s="32" t="s">
        <v>243</v>
      </c>
      <c r="D1391" s="32" t="s">
        <v>243</v>
      </c>
      <c r="E1391" s="44" t="s">
        <v>51</v>
      </c>
      <c r="F1391" s="45">
        <v>7.6</v>
      </c>
      <c r="G1391" s="45">
        <v>0</v>
      </c>
      <c r="H1391" s="43">
        <f>VLOOKUP(D1391,'Įkainiai '!$A$3:$B$10,2,FALSE)-G1391</f>
        <v>18.27</v>
      </c>
      <c r="I1391" s="43">
        <f>VLOOKUP(C1391,'Įkainiai '!$E$3:$F$10,2,FALSE)-F1391</f>
        <v>8.07</v>
      </c>
      <c r="J1391" s="28">
        <f t="shared" si="42"/>
        <v>-10.199999999999999</v>
      </c>
      <c r="K1391" s="32" t="str">
        <f t="shared" si="43"/>
        <v>Rerate</v>
      </c>
      <c r="L1391" s="32" t="str">
        <f>IFERROR(VLOOKUP(E1391,'2 ataskaita'!$B$1:$E$64,3,FALSE),"-")</f>
        <v>-</v>
      </c>
      <c r="M1391" s="32" t="str">
        <f>IFERROR(VLOOKUP(E1391,'2 ataskaita'!$B$1:$E$64,4,FALSE),"-")</f>
        <v>-</v>
      </c>
    </row>
    <row r="1392" spans="1:13" x14ac:dyDescent="0.3">
      <c r="A1392" s="54">
        <v>44042</v>
      </c>
      <c r="B1392">
        <v>26469531</v>
      </c>
      <c r="C1392" s="28" t="s">
        <v>245</v>
      </c>
      <c r="D1392" s="28" t="s">
        <v>245</v>
      </c>
      <c r="E1392" s="42" t="s">
        <v>14</v>
      </c>
      <c r="F1392" s="43">
        <v>7.6</v>
      </c>
      <c r="G1392" s="43">
        <v>0</v>
      </c>
      <c r="H1392" s="43">
        <f>VLOOKUP(D1392,'Įkainiai '!$A$3:$B$10,2,FALSE)-G1392</f>
        <v>14.27</v>
      </c>
      <c r="I1392" s="43">
        <f>VLOOKUP(C1392,'Įkainiai '!$E$3:$F$10,2,FALSE)-F1392</f>
        <v>4.07</v>
      </c>
      <c r="J1392" s="28">
        <f t="shared" si="42"/>
        <v>-10.199999999999999</v>
      </c>
      <c r="K1392" s="28" t="str">
        <f t="shared" si="43"/>
        <v>Rerate</v>
      </c>
      <c r="L1392" s="28" t="str">
        <f>IFERROR(VLOOKUP(E1392,'2 ataskaita'!$B$1:$E$64,3,FALSE),"-")</f>
        <v>CUSTOMER CARE</v>
      </c>
      <c r="M1392" s="28">
        <f>IFERROR(VLOOKUP(E1392,'2 ataskaita'!$B$1:$E$64,4,FALSE),"-")</f>
        <v>0</v>
      </c>
    </row>
    <row r="1393" spans="1:13" x14ac:dyDescent="0.3">
      <c r="A1393" s="55">
        <v>44042</v>
      </c>
      <c r="B1393">
        <v>4880296</v>
      </c>
      <c r="C1393" s="32" t="s">
        <v>241</v>
      </c>
      <c r="D1393" s="32" t="s">
        <v>241</v>
      </c>
      <c r="E1393" s="44" t="s">
        <v>23</v>
      </c>
      <c r="F1393" s="45">
        <v>3.6</v>
      </c>
      <c r="G1393" s="45" t="s">
        <v>45</v>
      </c>
      <c r="H1393" s="43">
        <f>VLOOKUP(D1393,'Įkainiai '!$A$3:$B$10,2,FALSE)-G1393</f>
        <v>28.270000000000003</v>
      </c>
      <c r="I1393" s="43">
        <f>VLOOKUP(C1393,'Įkainiai '!$E$3:$F$10,2,FALSE)-F1393</f>
        <v>28.07</v>
      </c>
      <c r="J1393" s="28">
        <f t="shared" si="42"/>
        <v>-0.20000000000000284</v>
      </c>
      <c r="K1393" s="32" t="str">
        <f t="shared" si="43"/>
        <v>Rerate</v>
      </c>
      <c r="L1393" s="32" t="str">
        <f>IFERROR(VLOOKUP(E1393,'2 ataskaita'!$B$1:$E$64,3,FALSE),"-")</f>
        <v>CUSTOMER CARE</v>
      </c>
      <c r="M1393" s="32">
        <f>IFERROR(VLOOKUP(E1393,'2 ataskaita'!$B$1:$E$64,4,FALSE),"-")</f>
        <v>0</v>
      </c>
    </row>
    <row r="1394" spans="1:13" x14ac:dyDescent="0.3">
      <c r="A1394" s="54">
        <v>44013.382638888892</v>
      </c>
      <c r="B1394">
        <v>25160946</v>
      </c>
      <c r="C1394" s="28" t="s">
        <v>244</v>
      </c>
      <c r="D1394" s="28" t="s">
        <v>240</v>
      </c>
      <c r="E1394" s="42" t="s">
        <v>35</v>
      </c>
      <c r="F1394" s="43">
        <v>13</v>
      </c>
      <c r="G1394" s="43">
        <v>11.5</v>
      </c>
      <c r="H1394" s="43">
        <f>VLOOKUP(D1394,'Įkainiai '!$A$3:$B$10,2,FALSE)-G1394</f>
        <v>13.77</v>
      </c>
      <c r="I1394" s="43">
        <f>VLOOKUP(C1394,'Įkainiai '!$E$3:$F$10,2,FALSE)-F1394</f>
        <v>14.670000000000002</v>
      </c>
      <c r="J1394" s="28">
        <f t="shared" si="42"/>
        <v>0.90000000000000213</v>
      </c>
      <c r="K1394" s="28" t="str">
        <f t="shared" si="43"/>
        <v>Upsell</v>
      </c>
      <c r="L1394" s="28" t="str">
        <f>IFERROR(VLOOKUP(E1394,'2 ataskaita'!$B$1:$E$64,3,FALSE),"-")</f>
        <v>CUSTOMER CARE</v>
      </c>
      <c r="M1394" s="28">
        <f>IFERROR(VLOOKUP(E1394,'2 ataskaita'!$B$1:$E$64,4,FALSE),"-")</f>
        <v>0</v>
      </c>
    </row>
    <row r="1395" spans="1:13" x14ac:dyDescent="0.3">
      <c r="A1395" s="55">
        <v>44033.617361111108</v>
      </c>
      <c r="B1395">
        <v>42992019</v>
      </c>
      <c r="C1395" s="32" t="s">
        <v>240</v>
      </c>
      <c r="D1395" s="32" t="s">
        <v>245</v>
      </c>
      <c r="E1395" s="44" t="s">
        <v>39</v>
      </c>
      <c r="F1395" s="45">
        <v>11</v>
      </c>
      <c r="G1395" s="45" t="s">
        <v>45</v>
      </c>
      <c r="H1395" s="43">
        <f>VLOOKUP(D1395,'Įkainiai '!$A$3:$B$10,2,FALSE)-G1395</f>
        <v>9.27</v>
      </c>
      <c r="I1395" s="43">
        <f>VLOOKUP(C1395,'Įkainiai '!$E$3:$F$10,2,FALSE)-F1395</f>
        <v>12.670000000000002</v>
      </c>
      <c r="J1395" s="28">
        <f t="shared" si="42"/>
        <v>3.4000000000000021</v>
      </c>
      <c r="K1395" s="32" t="str">
        <f t="shared" si="43"/>
        <v>Upsell</v>
      </c>
      <c r="L1395" s="32" t="str">
        <f>IFERROR(VLOOKUP(E1395,'2 ataskaita'!$B$1:$E$64,3,FALSE),"-")</f>
        <v>-</v>
      </c>
      <c r="M1395" s="32" t="str">
        <f>IFERROR(VLOOKUP(E1395,'2 ataskaita'!$B$1:$E$64,4,FALSE),"-")</f>
        <v>-</v>
      </c>
    </row>
    <row r="1396" spans="1:13" x14ac:dyDescent="0.3">
      <c r="A1396" s="54">
        <v>44041.474305555559</v>
      </c>
      <c r="B1396">
        <v>38066080</v>
      </c>
      <c r="C1396" s="28" t="s">
        <v>243</v>
      </c>
      <c r="D1396" s="28" t="s">
        <v>241</v>
      </c>
      <c r="E1396" s="42" t="s">
        <v>22</v>
      </c>
      <c r="F1396" s="43">
        <v>8.51</v>
      </c>
      <c r="G1396" s="43">
        <v>8.5</v>
      </c>
      <c r="H1396" s="43">
        <f>VLOOKUP(D1396,'Įkainiai '!$A$3:$B$10,2,FALSE)-G1396</f>
        <v>24.770000000000003</v>
      </c>
      <c r="I1396" s="43">
        <f>VLOOKUP(C1396,'Įkainiai '!$E$3:$F$10,2,FALSE)-F1396</f>
        <v>7.16</v>
      </c>
      <c r="J1396" s="28">
        <f t="shared" si="42"/>
        <v>-17.610000000000003</v>
      </c>
      <c r="K1396" s="28" t="str">
        <f t="shared" si="43"/>
        <v>Rerate</v>
      </c>
      <c r="L1396" s="28" t="str">
        <f>IFERROR(VLOOKUP(E1396,'2 ataskaita'!$B$1:$E$64,3,FALSE),"-")</f>
        <v>CUSTOMER CARE</v>
      </c>
      <c r="M1396" s="28">
        <f>IFERROR(VLOOKUP(E1396,'2 ataskaita'!$B$1:$E$64,4,FALSE),"-")</f>
        <v>0</v>
      </c>
    </row>
    <row r="1397" spans="1:13" x14ac:dyDescent="0.3">
      <c r="A1397" s="55">
        <v>44042</v>
      </c>
      <c r="B1397">
        <v>14163314</v>
      </c>
      <c r="C1397" s="32" t="s">
        <v>243</v>
      </c>
      <c r="D1397" s="32" t="s">
        <v>243</v>
      </c>
      <c r="E1397" s="44" t="s">
        <v>22</v>
      </c>
      <c r="F1397" s="45">
        <v>7.6</v>
      </c>
      <c r="G1397" s="45">
        <v>0</v>
      </c>
      <c r="H1397" s="43">
        <f>VLOOKUP(D1397,'Įkainiai '!$A$3:$B$10,2,FALSE)-G1397</f>
        <v>18.27</v>
      </c>
      <c r="I1397" s="43">
        <f>VLOOKUP(C1397,'Įkainiai '!$E$3:$F$10,2,FALSE)-F1397</f>
        <v>8.07</v>
      </c>
      <c r="J1397" s="28">
        <f t="shared" si="42"/>
        <v>-10.199999999999999</v>
      </c>
      <c r="K1397" s="32" t="str">
        <f t="shared" si="43"/>
        <v>Rerate</v>
      </c>
      <c r="L1397" s="32" t="str">
        <f>IFERROR(VLOOKUP(E1397,'2 ataskaita'!$B$1:$E$64,3,FALSE),"-")</f>
        <v>CUSTOMER CARE</v>
      </c>
      <c r="M1397" s="32">
        <f>IFERROR(VLOOKUP(E1397,'2 ataskaita'!$B$1:$E$64,4,FALSE),"-")</f>
        <v>0</v>
      </c>
    </row>
    <row r="1398" spans="1:13" x14ac:dyDescent="0.3">
      <c r="A1398" s="54">
        <v>44027</v>
      </c>
      <c r="B1398">
        <v>17482614</v>
      </c>
      <c r="C1398" s="28" t="s">
        <v>243</v>
      </c>
      <c r="D1398" s="28" t="s">
        <v>243</v>
      </c>
      <c r="E1398" s="42" t="s">
        <v>22</v>
      </c>
      <c r="F1398" s="50">
        <v>7.6</v>
      </c>
      <c r="G1398" s="43">
        <v>7.6</v>
      </c>
      <c r="H1398" s="43">
        <f>VLOOKUP(D1398,'Įkainiai '!$A$3:$B$10,2,FALSE)-G1398</f>
        <v>10.67</v>
      </c>
      <c r="I1398" s="43">
        <f>VLOOKUP(C1398,'Įkainiai '!$E$3:$F$10,2,FALSE)-F1398</f>
        <v>8.07</v>
      </c>
      <c r="J1398" s="28">
        <f t="shared" si="42"/>
        <v>-2.5999999999999996</v>
      </c>
      <c r="K1398" s="28" t="str">
        <f t="shared" si="43"/>
        <v>Rerate</v>
      </c>
      <c r="L1398" s="28" t="str">
        <f>IFERROR(VLOOKUP(E1398,'2 ataskaita'!$B$1:$E$64,3,FALSE),"-")</f>
        <v>CUSTOMER CARE</v>
      </c>
      <c r="M1398" s="28">
        <f>IFERROR(VLOOKUP(E1398,'2 ataskaita'!$B$1:$E$64,4,FALSE),"-")</f>
        <v>0</v>
      </c>
    </row>
    <row r="1399" spans="1:13" x14ac:dyDescent="0.3">
      <c r="A1399" s="55">
        <v>44024.597222222219</v>
      </c>
      <c r="B1399">
        <v>45745620</v>
      </c>
      <c r="C1399" s="32" t="s">
        <v>242</v>
      </c>
      <c r="D1399" s="32" t="s">
        <v>245</v>
      </c>
      <c r="E1399" s="44" t="s">
        <v>21</v>
      </c>
      <c r="F1399" s="45">
        <v>9.5</v>
      </c>
      <c r="G1399" s="45">
        <v>3.6</v>
      </c>
      <c r="H1399" s="43">
        <f>VLOOKUP(D1399,'Įkainiai '!$A$3:$B$10,2,FALSE)-G1399</f>
        <v>10.67</v>
      </c>
      <c r="I1399" s="43">
        <f>VLOOKUP(C1399,'Įkainiai '!$E$3:$F$10,2,FALSE)-F1399</f>
        <v>10.170000000000002</v>
      </c>
      <c r="J1399" s="28">
        <f t="shared" si="42"/>
        <v>-0.49999999999999822</v>
      </c>
      <c r="K1399" s="32" t="str">
        <f t="shared" si="43"/>
        <v>Rerate</v>
      </c>
      <c r="L1399" s="32" t="str">
        <f>IFERROR(VLOOKUP(E1399,'2 ataskaita'!$B$1:$E$64,3,FALSE),"-")</f>
        <v>-</v>
      </c>
      <c r="M1399" s="32" t="str">
        <f>IFERROR(VLOOKUP(E1399,'2 ataskaita'!$B$1:$E$64,4,FALSE),"-")</f>
        <v>-</v>
      </c>
    </row>
    <row r="1400" spans="1:13" x14ac:dyDescent="0.3">
      <c r="A1400" s="54">
        <v>44042</v>
      </c>
      <c r="B1400">
        <v>4588418</v>
      </c>
      <c r="C1400" s="28" t="s">
        <v>240</v>
      </c>
      <c r="D1400" s="28" t="s">
        <v>240</v>
      </c>
      <c r="E1400" s="42" t="s">
        <v>46</v>
      </c>
      <c r="F1400" s="43">
        <v>10</v>
      </c>
      <c r="G1400" s="43">
        <v>14.1</v>
      </c>
      <c r="H1400" s="43">
        <f>VLOOKUP(D1400,'Įkainiai '!$A$3:$B$10,2,FALSE)-G1400</f>
        <v>11.17</v>
      </c>
      <c r="I1400" s="43">
        <f>VLOOKUP(C1400,'Įkainiai '!$E$3:$F$10,2,FALSE)-F1400</f>
        <v>13.670000000000002</v>
      </c>
      <c r="J1400" s="28">
        <f t="shared" si="42"/>
        <v>2.5000000000000018</v>
      </c>
      <c r="K1400" s="28" t="str">
        <f t="shared" si="43"/>
        <v>Upsell</v>
      </c>
      <c r="L1400" s="28" t="str">
        <f>IFERROR(VLOOKUP(E1400,'2 ataskaita'!$B$1:$E$64,3,FALSE),"-")</f>
        <v>-</v>
      </c>
      <c r="M1400" s="28" t="str">
        <f>IFERROR(VLOOKUP(E1400,'2 ataskaita'!$B$1:$E$64,4,FALSE),"-")</f>
        <v>-</v>
      </c>
    </row>
    <row r="1401" spans="1:13" x14ac:dyDescent="0.3">
      <c r="A1401" s="55">
        <v>44042</v>
      </c>
      <c r="B1401">
        <v>37378739</v>
      </c>
      <c r="C1401" s="32" t="s">
        <v>241</v>
      </c>
      <c r="D1401" s="32" t="s">
        <v>241</v>
      </c>
      <c r="E1401" s="44" t="s">
        <v>6</v>
      </c>
      <c r="F1401" s="45">
        <v>9.5</v>
      </c>
      <c r="G1401" s="45" t="s">
        <v>33</v>
      </c>
      <c r="H1401" s="43">
        <f>VLOOKUP(D1401,'Įkainiai '!$A$3:$B$10,2,FALSE)-G1401</f>
        <v>19.270000000000003</v>
      </c>
      <c r="I1401" s="43">
        <f>VLOOKUP(C1401,'Įkainiai '!$E$3:$F$10,2,FALSE)-F1401</f>
        <v>22.17</v>
      </c>
      <c r="J1401" s="28">
        <f t="shared" si="42"/>
        <v>2.8999999999999986</v>
      </c>
      <c r="K1401" s="32" t="str">
        <f t="shared" si="43"/>
        <v>Upsell</v>
      </c>
      <c r="L1401" s="32" t="str">
        <f>IFERROR(VLOOKUP(E1401,'2 ataskaita'!$B$1:$E$64,3,FALSE),"-")</f>
        <v>TELEMARKETING</v>
      </c>
      <c r="M1401" s="32">
        <f>IFERROR(VLOOKUP(E1401,'2 ataskaita'!$B$1:$E$64,4,FALSE),"-")</f>
        <v>0</v>
      </c>
    </row>
    <row r="1402" spans="1:13" x14ac:dyDescent="0.3">
      <c r="A1402" s="54">
        <v>44042</v>
      </c>
      <c r="B1402">
        <v>11609234</v>
      </c>
      <c r="C1402" s="28" t="s">
        <v>240</v>
      </c>
      <c r="D1402" s="28" t="s">
        <v>240</v>
      </c>
      <c r="E1402" s="42" t="s">
        <v>22</v>
      </c>
      <c r="F1402" s="43">
        <v>12</v>
      </c>
      <c r="G1402" s="43" t="s">
        <v>9</v>
      </c>
      <c r="H1402" s="43">
        <f>VLOOKUP(D1402,'Įkainiai '!$A$3:$B$10,2,FALSE)-G1402</f>
        <v>14.27</v>
      </c>
      <c r="I1402" s="43">
        <f>VLOOKUP(C1402,'Įkainiai '!$E$3:$F$10,2,FALSE)-F1402</f>
        <v>11.670000000000002</v>
      </c>
      <c r="J1402" s="28">
        <f t="shared" si="42"/>
        <v>-2.5999999999999979</v>
      </c>
      <c r="K1402" s="28" t="str">
        <f t="shared" si="43"/>
        <v>Rerate</v>
      </c>
      <c r="L1402" s="28" t="str">
        <f>IFERROR(VLOOKUP(E1402,'2 ataskaita'!$B$1:$E$64,3,FALSE),"-")</f>
        <v>CUSTOMER CARE</v>
      </c>
      <c r="M1402" s="28">
        <f>IFERROR(VLOOKUP(E1402,'2 ataskaita'!$B$1:$E$64,4,FALSE),"-")</f>
        <v>0</v>
      </c>
    </row>
    <row r="1403" spans="1:13" x14ac:dyDescent="0.3">
      <c r="A1403" s="55">
        <v>44042</v>
      </c>
      <c r="B1403">
        <v>24635623</v>
      </c>
      <c r="C1403" s="32" t="s">
        <v>245</v>
      </c>
      <c r="D1403" s="32" t="s">
        <v>245</v>
      </c>
      <c r="E1403" s="44" t="s">
        <v>61</v>
      </c>
      <c r="F1403" s="45">
        <v>8.5</v>
      </c>
      <c r="G1403" s="45">
        <v>0</v>
      </c>
      <c r="H1403" s="43">
        <f>VLOOKUP(D1403,'Įkainiai '!$A$3:$B$10,2,FALSE)-G1403</f>
        <v>14.27</v>
      </c>
      <c r="I1403" s="43">
        <f>VLOOKUP(C1403,'Įkainiai '!$E$3:$F$10,2,FALSE)-F1403</f>
        <v>3.17</v>
      </c>
      <c r="J1403" s="28">
        <f t="shared" si="42"/>
        <v>-11.1</v>
      </c>
      <c r="K1403" s="32" t="str">
        <f t="shared" si="43"/>
        <v>Rerate</v>
      </c>
      <c r="L1403" s="32" t="str">
        <f>IFERROR(VLOOKUP(E1403,'2 ataskaita'!$B$1:$E$64,3,FALSE),"-")</f>
        <v>-</v>
      </c>
      <c r="M1403" s="32" t="str">
        <f>IFERROR(VLOOKUP(E1403,'2 ataskaita'!$B$1:$E$64,4,FALSE),"-")</f>
        <v>-</v>
      </c>
    </row>
    <row r="1404" spans="1:13" x14ac:dyDescent="0.3">
      <c r="A1404" s="54">
        <v>44027</v>
      </c>
      <c r="B1404">
        <v>45727289</v>
      </c>
      <c r="C1404" s="28" t="s">
        <v>245</v>
      </c>
      <c r="D1404" s="28" t="s">
        <v>245</v>
      </c>
      <c r="E1404" s="42" t="s">
        <v>48</v>
      </c>
      <c r="F1404" s="43">
        <v>7.01</v>
      </c>
      <c r="G1404" s="43" t="s">
        <v>45</v>
      </c>
      <c r="H1404" s="43">
        <f>VLOOKUP(D1404,'Įkainiai '!$A$3:$B$10,2,FALSE)-G1404</f>
        <v>9.27</v>
      </c>
      <c r="I1404" s="43">
        <f>VLOOKUP(C1404,'Įkainiai '!$E$3:$F$10,2,FALSE)-F1404</f>
        <v>4.66</v>
      </c>
      <c r="J1404" s="28">
        <f t="shared" si="42"/>
        <v>-4.6099999999999994</v>
      </c>
      <c r="K1404" s="28" t="str">
        <f t="shared" si="43"/>
        <v>Rerate</v>
      </c>
      <c r="L1404" s="28" t="str">
        <f>IFERROR(VLOOKUP(E1404,'2 ataskaita'!$B$1:$E$64,3,FALSE),"-")</f>
        <v>TELEMARKETING</v>
      </c>
      <c r="M1404" s="28">
        <f>IFERROR(VLOOKUP(E1404,'2 ataskaita'!$B$1:$E$64,4,FALSE),"-")</f>
        <v>0</v>
      </c>
    </row>
    <row r="1405" spans="1:13" x14ac:dyDescent="0.3">
      <c r="A1405" s="55">
        <v>44042</v>
      </c>
      <c r="B1405">
        <v>44291243</v>
      </c>
      <c r="C1405" s="32" t="s">
        <v>241</v>
      </c>
      <c r="D1405" s="32" t="s">
        <v>241</v>
      </c>
      <c r="E1405" s="44" t="s">
        <v>14</v>
      </c>
      <c r="F1405" s="45">
        <v>3.6</v>
      </c>
      <c r="G1405" s="45" t="s">
        <v>18</v>
      </c>
      <c r="H1405" s="43">
        <f>VLOOKUP(D1405,'Įkainiai '!$A$3:$B$10,2,FALSE)-G1405</f>
        <v>27.270000000000003</v>
      </c>
      <c r="I1405" s="43">
        <f>VLOOKUP(C1405,'Įkainiai '!$E$3:$F$10,2,FALSE)-F1405</f>
        <v>28.07</v>
      </c>
      <c r="J1405" s="28">
        <f t="shared" si="42"/>
        <v>0.79999999999999716</v>
      </c>
      <c r="K1405" s="32" t="str">
        <f t="shared" si="43"/>
        <v>Upsell</v>
      </c>
      <c r="L1405" s="32" t="str">
        <f>IFERROR(VLOOKUP(E1405,'2 ataskaita'!$B$1:$E$64,3,FALSE),"-")</f>
        <v>CUSTOMER CARE</v>
      </c>
      <c r="M1405" s="32">
        <f>IFERROR(VLOOKUP(E1405,'2 ataskaita'!$B$1:$E$64,4,FALSE),"-")</f>
        <v>0</v>
      </c>
    </row>
    <row r="1406" spans="1:13" x14ac:dyDescent="0.3">
      <c r="A1406" s="54">
        <v>44042</v>
      </c>
      <c r="B1406">
        <v>18513754</v>
      </c>
      <c r="C1406" s="28" t="s">
        <v>242</v>
      </c>
      <c r="D1406" s="28" t="s">
        <v>242</v>
      </c>
      <c r="E1406" s="42" t="s">
        <v>77</v>
      </c>
      <c r="F1406" s="43">
        <v>9.5</v>
      </c>
      <c r="G1406" s="43">
        <v>6.6</v>
      </c>
      <c r="H1406" s="43">
        <f>VLOOKUP(D1406,'Įkainiai '!$A$3:$B$10,2,FALSE)-G1406</f>
        <v>14.67</v>
      </c>
      <c r="I1406" s="43">
        <f>VLOOKUP(C1406,'Įkainiai '!$E$3:$F$10,2,FALSE)-F1406</f>
        <v>10.170000000000002</v>
      </c>
      <c r="J1406" s="28">
        <f t="shared" si="42"/>
        <v>-4.4999999999999982</v>
      </c>
      <c r="K1406" s="28" t="str">
        <f t="shared" si="43"/>
        <v>Rerate</v>
      </c>
      <c r="L1406" s="28" t="str">
        <f>IFERROR(VLOOKUP(E1406,'2 ataskaita'!$B$1:$E$64,3,FALSE),"-")</f>
        <v>-</v>
      </c>
      <c r="M1406" s="28" t="str">
        <f>IFERROR(VLOOKUP(E1406,'2 ataskaita'!$B$1:$E$64,4,FALSE),"-")</f>
        <v>-</v>
      </c>
    </row>
    <row r="1407" spans="1:13" x14ac:dyDescent="0.3">
      <c r="A1407" s="55">
        <v>44043</v>
      </c>
      <c r="B1407">
        <v>45914611</v>
      </c>
      <c r="C1407" s="32" t="s">
        <v>241</v>
      </c>
      <c r="D1407" s="32" t="s">
        <v>245</v>
      </c>
      <c r="E1407" s="44" t="s">
        <v>72</v>
      </c>
      <c r="F1407" s="45">
        <v>23.5</v>
      </c>
      <c r="G1407" s="45">
        <v>3.6</v>
      </c>
      <c r="H1407" s="43">
        <f>VLOOKUP(D1407,'Įkainiai '!$A$3:$B$10,2,FALSE)-G1407</f>
        <v>10.67</v>
      </c>
      <c r="I1407" s="43">
        <f>VLOOKUP(C1407,'Įkainiai '!$E$3:$F$10,2,FALSE)-F1407</f>
        <v>8.1700000000000017</v>
      </c>
      <c r="J1407" s="28">
        <f t="shared" si="42"/>
        <v>-2.4999999999999982</v>
      </c>
      <c r="K1407" s="32" t="str">
        <f t="shared" si="43"/>
        <v>Rerate</v>
      </c>
      <c r="L1407" s="32" t="str">
        <f>IFERROR(VLOOKUP(E1407,'2 ataskaita'!$B$1:$E$64,3,FALSE),"-")</f>
        <v>-</v>
      </c>
      <c r="M1407" s="32" t="str">
        <f>IFERROR(VLOOKUP(E1407,'2 ataskaita'!$B$1:$E$64,4,FALSE),"-")</f>
        <v>-</v>
      </c>
    </row>
    <row r="1408" spans="1:13" x14ac:dyDescent="0.3">
      <c r="A1408" s="54">
        <v>44037.629861111112</v>
      </c>
      <c r="B1408">
        <v>39964415</v>
      </c>
      <c r="C1408" s="28" t="s">
        <v>242</v>
      </c>
      <c r="D1408" s="28" t="s">
        <v>240</v>
      </c>
      <c r="E1408" s="42" t="s">
        <v>48</v>
      </c>
      <c r="F1408" s="43">
        <v>12.01</v>
      </c>
      <c r="G1408" s="43" t="s">
        <v>9</v>
      </c>
      <c r="H1408" s="43">
        <f>VLOOKUP(D1408,'Įkainiai '!$A$3:$B$10,2,FALSE)-G1408</f>
        <v>14.27</v>
      </c>
      <c r="I1408" s="43">
        <f>VLOOKUP(C1408,'Įkainiai '!$E$3:$F$10,2,FALSE)-F1408</f>
        <v>7.6600000000000019</v>
      </c>
      <c r="J1408" s="28">
        <f t="shared" si="42"/>
        <v>-6.6099999999999977</v>
      </c>
      <c r="K1408" s="28" t="str">
        <f t="shared" si="43"/>
        <v>Rerate</v>
      </c>
      <c r="L1408" s="28" t="str">
        <f>IFERROR(VLOOKUP(E1408,'2 ataskaita'!$B$1:$E$64,3,FALSE),"-")</f>
        <v>TELEMARKETING</v>
      </c>
      <c r="M1408" s="28">
        <f>IFERROR(VLOOKUP(E1408,'2 ataskaita'!$B$1:$E$64,4,FALSE),"-")</f>
        <v>0</v>
      </c>
    </row>
    <row r="1409" spans="1:13" x14ac:dyDescent="0.3">
      <c r="A1409" s="55">
        <v>44042</v>
      </c>
      <c r="B1409">
        <v>43369195</v>
      </c>
      <c r="C1409" s="32" t="s">
        <v>241</v>
      </c>
      <c r="D1409" s="32" t="s">
        <v>241</v>
      </c>
      <c r="E1409" s="44" t="s">
        <v>21</v>
      </c>
      <c r="F1409" s="45">
        <v>6</v>
      </c>
      <c r="G1409" s="45" t="s">
        <v>5</v>
      </c>
      <c r="H1409" s="43">
        <f>VLOOKUP(D1409,'Įkainiai '!$A$3:$B$10,2,FALSE)-G1409</f>
        <v>21.270000000000003</v>
      </c>
      <c r="I1409" s="43">
        <f>VLOOKUP(C1409,'Įkainiai '!$E$3:$F$10,2,FALSE)-F1409</f>
        <v>25.67</v>
      </c>
      <c r="J1409" s="28">
        <f t="shared" si="42"/>
        <v>4.3999999999999986</v>
      </c>
      <c r="K1409" s="32" t="str">
        <f t="shared" si="43"/>
        <v>Upsell</v>
      </c>
      <c r="L1409" s="32" t="str">
        <f>IFERROR(VLOOKUP(E1409,'2 ataskaita'!$B$1:$E$64,3,FALSE),"-")</f>
        <v>-</v>
      </c>
      <c r="M1409" s="32" t="str">
        <f>IFERROR(VLOOKUP(E1409,'2 ataskaita'!$B$1:$E$64,4,FALSE),"-")</f>
        <v>-</v>
      </c>
    </row>
    <row r="1410" spans="1:13" x14ac:dyDescent="0.3">
      <c r="A1410" s="54">
        <v>44016.651388888888</v>
      </c>
      <c r="B1410">
        <v>18695933</v>
      </c>
      <c r="C1410" s="28" t="s">
        <v>245</v>
      </c>
      <c r="D1410" s="28" t="s">
        <v>240</v>
      </c>
      <c r="E1410" s="42" t="s">
        <v>74</v>
      </c>
      <c r="F1410" s="43">
        <v>3.6</v>
      </c>
      <c r="G1410" s="43">
        <v>10.5</v>
      </c>
      <c r="H1410" s="43">
        <f>VLOOKUP(D1410,'Įkainiai '!$A$3:$B$10,2,FALSE)-G1410</f>
        <v>14.77</v>
      </c>
      <c r="I1410" s="43">
        <f>VLOOKUP(C1410,'Įkainiai '!$E$3:$F$10,2,FALSE)-F1410</f>
        <v>8.07</v>
      </c>
      <c r="J1410" s="28">
        <f t="shared" si="42"/>
        <v>-6.6999999999999993</v>
      </c>
      <c r="K1410" s="28" t="str">
        <f t="shared" si="43"/>
        <v>Rerate</v>
      </c>
      <c r="L1410" s="28" t="str">
        <f>IFERROR(VLOOKUP(E1410,'2 ataskaita'!$B$1:$E$64,3,FALSE),"-")</f>
        <v>-</v>
      </c>
      <c r="M1410" s="28" t="str">
        <f>IFERROR(VLOOKUP(E1410,'2 ataskaita'!$B$1:$E$64,4,FALSE),"-")</f>
        <v>-</v>
      </c>
    </row>
    <row r="1411" spans="1:13" x14ac:dyDescent="0.3">
      <c r="A1411" s="55">
        <v>44036.570138888892</v>
      </c>
      <c r="B1411">
        <v>36176571</v>
      </c>
      <c r="C1411" s="32" t="s">
        <v>240</v>
      </c>
      <c r="D1411" s="32" t="s">
        <v>243</v>
      </c>
      <c r="E1411" s="44" t="s">
        <v>54</v>
      </c>
      <c r="F1411" s="45">
        <v>11</v>
      </c>
      <c r="G1411" s="45">
        <v>8.5</v>
      </c>
      <c r="H1411" s="43">
        <f>VLOOKUP(D1411,'Įkainiai '!$A$3:$B$10,2,FALSE)-G1411</f>
        <v>9.77</v>
      </c>
      <c r="I1411" s="43">
        <f>VLOOKUP(C1411,'Įkainiai '!$E$3:$F$10,2,FALSE)-F1411</f>
        <v>12.670000000000002</v>
      </c>
      <c r="J1411" s="28">
        <f t="shared" ref="J1411:J1474" si="44">I1411-H1411</f>
        <v>2.9000000000000021</v>
      </c>
      <c r="K1411" s="32" t="str">
        <f t="shared" ref="K1411:K1474" si="45">IF(J1411&gt;0,"Upsell",IF(J1411&lt;0,"Rerate","Kaina nepakito"))</f>
        <v>Upsell</v>
      </c>
      <c r="L1411" s="32" t="str">
        <f>IFERROR(VLOOKUP(E1411,'2 ataskaita'!$B$1:$E$64,3,FALSE),"-")</f>
        <v>-</v>
      </c>
      <c r="M1411" s="32" t="str">
        <f>IFERROR(VLOOKUP(E1411,'2 ataskaita'!$B$1:$E$64,4,FALSE),"-")</f>
        <v>-</v>
      </c>
    </row>
    <row r="1412" spans="1:13" x14ac:dyDescent="0.3">
      <c r="A1412" s="54">
        <v>44042</v>
      </c>
      <c r="B1412">
        <v>30487586</v>
      </c>
      <c r="C1412" s="28" t="s">
        <v>242</v>
      </c>
      <c r="D1412" s="28" t="s">
        <v>242</v>
      </c>
      <c r="E1412" s="42" t="s">
        <v>22</v>
      </c>
      <c r="F1412" s="43">
        <v>11</v>
      </c>
      <c r="G1412" s="43">
        <v>0</v>
      </c>
      <c r="H1412" s="43">
        <f>VLOOKUP(D1412,'Įkainiai '!$A$3:$B$10,2,FALSE)-G1412</f>
        <v>21.27</v>
      </c>
      <c r="I1412" s="43">
        <f>VLOOKUP(C1412,'Įkainiai '!$E$3:$F$10,2,FALSE)-F1412</f>
        <v>8.6700000000000017</v>
      </c>
      <c r="J1412" s="28">
        <f t="shared" si="44"/>
        <v>-12.599999999999998</v>
      </c>
      <c r="K1412" s="28" t="str">
        <f t="shared" si="45"/>
        <v>Rerate</v>
      </c>
      <c r="L1412" s="28" t="str">
        <f>IFERROR(VLOOKUP(E1412,'2 ataskaita'!$B$1:$E$64,3,FALSE),"-")</f>
        <v>CUSTOMER CARE</v>
      </c>
      <c r="M1412" s="28">
        <f>IFERROR(VLOOKUP(E1412,'2 ataskaita'!$B$1:$E$64,4,FALSE),"-")</f>
        <v>0</v>
      </c>
    </row>
    <row r="1413" spans="1:13" x14ac:dyDescent="0.3">
      <c r="A1413" s="55">
        <v>44034</v>
      </c>
      <c r="B1413">
        <v>41738416</v>
      </c>
      <c r="C1413" s="32" t="s">
        <v>241</v>
      </c>
      <c r="D1413" s="32" t="s">
        <v>241</v>
      </c>
      <c r="E1413" s="44" t="s">
        <v>6</v>
      </c>
      <c r="F1413" s="45">
        <v>11</v>
      </c>
      <c r="G1413" s="45" t="s">
        <v>5</v>
      </c>
      <c r="H1413" s="43">
        <f>VLOOKUP(D1413,'Įkainiai '!$A$3:$B$10,2,FALSE)-G1413</f>
        <v>21.270000000000003</v>
      </c>
      <c r="I1413" s="43">
        <f>VLOOKUP(C1413,'Įkainiai '!$E$3:$F$10,2,FALSE)-F1413</f>
        <v>20.67</v>
      </c>
      <c r="J1413" s="28">
        <f t="shared" si="44"/>
        <v>-0.60000000000000142</v>
      </c>
      <c r="K1413" s="32" t="str">
        <f t="shared" si="45"/>
        <v>Rerate</v>
      </c>
      <c r="L1413" s="32" t="str">
        <f>IFERROR(VLOOKUP(E1413,'2 ataskaita'!$B$1:$E$64,3,FALSE),"-")</f>
        <v>TELEMARKETING</v>
      </c>
      <c r="M1413" s="32">
        <f>IFERROR(VLOOKUP(E1413,'2 ataskaita'!$B$1:$E$64,4,FALSE),"-")</f>
        <v>0</v>
      </c>
    </row>
    <row r="1414" spans="1:13" x14ac:dyDescent="0.3">
      <c r="A1414" s="54">
        <v>44032.540277777778</v>
      </c>
      <c r="B1414">
        <v>4651907</v>
      </c>
      <c r="C1414" s="28" t="s">
        <v>243</v>
      </c>
      <c r="D1414" s="28" t="s">
        <v>241</v>
      </c>
      <c r="E1414" s="42" t="s">
        <v>21</v>
      </c>
      <c r="F1414" s="43">
        <v>8.5</v>
      </c>
      <c r="G1414" s="43">
        <v>10.5</v>
      </c>
      <c r="H1414" s="43">
        <f>VLOOKUP(D1414,'Įkainiai '!$A$3:$B$10,2,FALSE)-G1414</f>
        <v>22.770000000000003</v>
      </c>
      <c r="I1414" s="43">
        <f>VLOOKUP(C1414,'Įkainiai '!$E$3:$F$10,2,FALSE)-F1414</f>
        <v>7.17</v>
      </c>
      <c r="J1414" s="28">
        <f t="shared" si="44"/>
        <v>-15.600000000000003</v>
      </c>
      <c r="K1414" s="28" t="str">
        <f t="shared" si="45"/>
        <v>Rerate</v>
      </c>
      <c r="L1414" s="28" t="str">
        <f>IFERROR(VLOOKUP(E1414,'2 ataskaita'!$B$1:$E$64,3,FALSE),"-")</f>
        <v>-</v>
      </c>
      <c r="M1414" s="28" t="str">
        <f>IFERROR(VLOOKUP(E1414,'2 ataskaita'!$B$1:$E$64,4,FALSE),"-")</f>
        <v>-</v>
      </c>
    </row>
    <row r="1415" spans="1:13" x14ac:dyDescent="0.3">
      <c r="A1415" s="55">
        <v>44028.580555555556</v>
      </c>
      <c r="B1415">
        <v>45842553</v>
      </c>
      <c r="C1415" s="32" t="s">
        <v>240</v>
      </c>
      <c r="D1415" s="32" t="s">
        <v>245</v>
      </c>
      <c r="E1415" s="44" t="s">
        <v>48</v>
      </c>
      <c r="F1415" s="45">
        <v>12</v>
      </c>
      <c r="G1415" s="45" t="s">
        <v>41</v>
      </c>
      <c r="H1415" s="43">
        <f>VLOOKUP(D1415,'Įkainiai '!$A$3:$B$10,2,FALSE)-G1415</f>
        <v>7.27</v>
      </c>
      <c r="I1415" s="43">
        <f>VLOOKUP(C1415,'Įkainiai '!$E$3:$F$10,2,FALSE)-F1415</f>
        <v>11.670000000000002</v>
      </c>
      <c r="J1415" s="28">
        <f t="shared" si="44"/>
        <v>4.4000000000000021</v>
      </c>
      <c r="K1415" s="32" t="str">
        <f t="shared" si="45"/>
        <v>Upsell</v>
      </c>
      <c r="L1415" s="32" t="str">
        <f>IFERROR(VLOOKUP(E1415,'2 ataskaita'!$B$1:$E$64,3,FALSE),"-")</f>
        <v>TELEMARKETING</v>
      </c>
      <c r="M1415" s="32">
        <f>IFERROR(VLOOKUP(E1415,'2 ataskaita'!$B$1:$E$64,4,FALSE),"-")</f>
        <v>0</v>
      </c>
    </row>
    <row r="1416" spans="1:13" x14ac:dyDescent="0.3">
      <c r="A1416" s="54">
        <v>44042</v>
      </c>
      <c r="B1416">
        <v>25213689</v>
      </c>
      <c r="C1416" s="28" t="s">
        <v>241</v>
      </c>
      <c r="D1416" s="28" t="s">
        <v>241</v>
      </c>
      <c r="E1416" s="42" t="s">
        <v>42</v>
      </c>
      <c r="F1416" s="43">
        <v>8.5</v>
      </c>
      <c r="G1416" s="43">
        <v>10.5</v>
      </c>
      <c r="H1416" s="43">
        <f>VLOOKUP(D1416,'Įkainiai '!$A$3:$B$10,2,FALSE)-G1416</f>
        <v>22.770000000000003</v>
      </c>
      <c r="I1416" s="43">
        <f>VLOOKUP(C1416,'Įkainiai '!$E$3:$F$10,2,FALSE)-F1416</f>
        <v>23.17</v>
      </c>
      <c r="J1416" s="28">
        <f t="shared" si="44"/>
        <v>0.39999999999999858</v>
      </c>
      <c r="K1416" s="28" t="str">
        <f t="shared" si="45"/>
        <v>Upsell</v>
      </c>
      <c r="L1416" s="28" t="str">
        <f>IFERROR(VLOOKUP(E1416,'2 ataskaita'!$B$1:$E$64,3,FALSE),"-")</f>
        <v>-</v>
      </c>
      <c r="M1416" s="28" t="str">
        <f>IFERROR(VLOOKUP(E1416,'2 ataskaita'!$B$1:$E$64,4,FALSE),"-")</f>
        <v>-</v>
      </c>
    </row>
    <row r="1417" spans="1:13" x14ac:dyDescent="0.3">
      <c r="A1417" s="55">
        <v>44042</v>
      </c>
      <c r="B1417">
        <v>21026985</v>
      </c>
      <c r="C1417" s="32" t="s">
        <v>243</v>
      </c>
      <c r="D1417" s="32" t="s">
        <v>243</v>
      </c>
      <c r="E1417" s="44" t="s">
        <v>78</v>
      </c>
      <c r="F1417" s="45">
        <v>7.6</v>
      </c>
      <c r="G1417" s="45">
        <v>0</v>
      </c>
      <c r="H1417" s="43">
        <f>VLOOKUP(D1417,'Įkainiai '!$A$3:$B$10,2,FALSE)-G1417</f>
        <v>18.27</v>
      </c>
      <c r="I1417" s="43">
        <f>VLOOKUP(C1417,'Įkainiai '!$E$3:$F$10,2,FALSE)-F1417</f>
        <v>8.07</v>
      </c>
      <c r="J1417" s="28">
        <f t="shared" si="44"/>
        <v>-10.199999999999999</v>
      </c>
      <c r="K1417" s="32" t="str">
        <f t="shared" si="45"/>
        <v>Rerate</v>
      </c>
      <c r="L1417" s="32" t="str">
        <f>IFERROR(VLOOKUP(E1417,'2 ataskaita'!$B$1:$E$64,3,FALSE),"-")</f>
        <v>-</v>
      </c>
      <c r="M1417" s="32" t="str">
        <f>IFERROR(VLOOKUP(E1417,'2 ataskaita'!$B$1:$E$64,4,FALSE),"-")</f>
        <v>-</v>
      </c>
    </row>
    <row r="1418" spans="1:13" x14ac:dyDescent="0.3">
      <c r="A1418" s="54">
        <v>44042</v>
      </c>
      <c r="B1418">
        <v>40814638</v>
      </c>
      <c r="C1418" s="28" t="s">
        <v>240</v>
      </c>
      <c r="D1418" s="28" t="s">
        <v>240</v>
      </c>
      <c r="E1418" s="42" t="s">
        <v>8</v>
      </c>
      <c r="F1418" s="43">
        <v>11</v>
      </c>
      <c r="G1418" s="43" t="s">
        <v>5</v>
      </c>
      <c r="H1418" s="43">
        <f>VLOOKUP(D1418,'Įkainiai '!$A$3:$B$10,2,FALSE)-G1418</f>
        <v>13.27</v>
      </c>
      <c r="I1418" s="43">
        <f>VLOOKUP(C1418,'Įkainiai '!$E$3:$F$10,2,FALSE)-F1418</f>
        <v>12.670000000000002</v>
      </c>
      <c r="J1418" s="28">
        <f t="shared" si="44"/>
        <v>-0.59999999999999787</v>
      </c>
      <c r="K1418" s="28" t="str">
        <f t="shared" si="45"/>
        <v>Rerate</v>
      </c>
      <c r="L1418" s="28" t="str">
        <f>IFERROR(VLOOKUP(E1418,'2 ataskaita'!$B$1:$E$64,3,FALSE),"-")</f>
        <v>TELEMARKETING</v>
      </c>
      <c r="M1418" s="28">
        <f>IFERROR(VLOOKUP(E1418,'2 ataskaita'!$B$1:$E$64,4,FALSE),"-")</f>
        <v>0</v>
      </c>
    </row>
    <row r="1419" spans="1:13" x14ac:dyDescent="0.3">
      <c r="A1419" s="55">
        <v>44042</v>
      </c>
      <c r="B1419">
        <v>42991727</v>
      </c>
      <c r="C1419" s="32" t="s">
        <v>242</v>
      </c>
      <c r="D1419" s="32" t="s">
        <v>242</v>
      </c>
      <c r="E1419" s="44" t="s">
        <v>51</v>
      </c>
      <c r="F1419" s="45">
        <v>10.5</v>
      </c>
      <c r="G1419" s="45" t="s">
        <v>45</v>
      </c>
      <c r="H1419" s="43">
        <f>VLOOKUP(D1419,'Įkainiai '!$A$3:$B$10,2,FALSE)-G1419</f>
        <v>16.27</v>
      </c>
      <c r="I1419" s="43">
        <f>VLOOKUP(C1419,'Įkainiai '!$E$3:$F$10,2,FALSE)-F1419</f>
        <v>9.1700000000000017</v>
      </c>
      <c r="J1419" s="28">
        <f t="shared" si="44"/>
        <v>-7.0999999999999979</v>
      </c>
      <c r="K1419" s="32" t="str">
        <f t="shared" si="45"/>
        <v>Rerate</v>
      </c>
      <c r="L1419" s="32" t="str">
        <f>IFERROR(VLOOKUP(E1419,'2 ataskaita'!$B$1:$E$64,3,FALSE),"-")</f>
        <v>-</v>
      </c>
      <c r="M1419" s="32" t="str">
        <f>IFERROR(VLOOKUP(E1419,'2 ataskaita'!$B$1:$E$64,4,FALSE),"-")</f>
        <v>-</v>
      </c>
    </row>
    <row r="1420" spans="1:13" x14ac:dyDescent="0.3">
      <c r="A1420" s="54">
        <v>44042</v>
      </c>
      <c r="B1420">
        <v>4501557</v>
      </c>
      <c r="C1420" s="28" t="s">
        <v>245</v>
      </c>
      <c r="D1420" s="28" t="s">
        <v>245</v>
      </c>
      <c r="E1420" s="42" t="s">
        <v>35</v>
      </c>
      <c r="F1420" s="50">
        <v>7.6</v>
      </c>
      <c r="G1420" s="43">
        <v>7.6</v>
      </c>
      <c r="H1420" s="43">
        <f>VLOOKUP(D1420,'Įkainiai '!$A$3:$B$10,2,FALSE)-G1420</f>
        <v>6.67</v>
      </c>
      <c r="I1420" s="43">
        <f>VLOOKUP(C1420,'Įkainiai '!$E$3:$F$10,2,FALSE)-F1420</f>
        <v>4.07</v>
      </c>
      <c r="J1420" s="28">
        <f t="shared" si="44"/>
        <v>-2.5999999999999996</v>
      </c>
      <c r="K1420" s="28" t="str">
        <f t="shared" si="45"/>
        <v>Rerate</v>
      </c>
      <c r="L1420" s="28" t="str">
        <f>IFERROR(VLOOKUP(E1420,'2 ataskaita'!$B$1:$E$64,3,FALSE),"-")</f>
        <v>CUSTOMER CARE</v>
      </c>
      <c r="M1420" s="28">
        <f>IFERROR(VLOOKUP(E1420,'2 ataskaita'!$B$1:$E$64,4,FALSE),"-")</f>
        <v>0</v>
      </c>
    </row>
    <row r="1421" spans="1:13" x14ac:dyDescent="0.3">
      <c r="A1421" s="55">
        <v>44036.765972222223</v>
      </c>
      <c r="B1421">
        <v>11214506</v>
      </c>
      <c r="C1421" s="32" t="s">
        <v>242</v>
      </c>
      <c r="D1421" s="32" t="s">
        <v>241</v>
      </c>
      <c r="E1421" s="44" t="s">
        <v>53</v>
      </c>
      <c r="F1421" s="45">
        <v>6.5</v>
      </c>
      <c r="G1421" s="45" t="s">
        <v>9</v>
      </c>
      <c r="H1421" s="43">
        <f>VLOOKUP(D1421,'Įkainiai '!$A$3:$B$10,2,FALSE)-G1421</f>
        <v>22.270000000000003</v>
      </c>
      <c r="I1421" s="43">
        <f>VLOOKUP(C1421,'Įkainiai '!$E$3:$F$10,2,FALSE)-F1421</f>
        <v>13.170000000000002</v>
      </c>
      <c r="J1421" s="28">
        <f t="shared" si="44"/>
        <v>-9.1000000000000014</v>
      </c>
      <c r="K1421" s="32" t="str">
        <f t="shared" si="45"/>
        <v>Rerate</v>
      </c>
      <c r="L1421" s="32" t="str">
        <f>IFERROR(VLOOKUP(E1421,'2 ataskaita'!$B$1:$E$64,3,FALSE),"-")</f>
        <v>-</v>
      </c>
      <c r="M1421" s="32" t="str">
        <f>IFERROR(VLOOKUP(E1421,'2 ataskaita'!$B$1:$E$64,4,FALSE),"-")</f>
        <v>-</v>
      </c>
    </row>
    <row r="1422" spans="1:13" x14ac:dyDescent="0.3">
      <c r="A1422" s="54">
        <v>44042</v>
      </c>
      <c r="B1422">
        <v>43137422</v>
      </c>
      <c r="C1422" s="28" t="s">
        <v>244</v>
      </c>
      <c r="D1422" s="28" t="s">
        <v>244</v>
      </c>
      <c r="E1422" s="42" t="s">
        <v>58</v>
      </c>
      <c r="F1422" s="43">
        <v>13.5</v>
      </c>
      <c r="G1422" s="43">
        <v>9.5</v>
      </c>
      <c r="H1422" s="43">
        <f>VLOOKUP(D1422,'Įkainiai '!$A$3:$B$10,2,FALSE)-G1422</f>
        <v>21.77</v>
      </c>
      <c r="I1422" s="43">
        <f>VLOOKUP(C1422,'Įkainiai '!$E$3:$F$10,2,FALSE)-F1422</f>
        <v>14.170000000000002</v>
      </c>
      <c r="J1422" s="28">
        <f t="shared" si="44"/>
        <v>-7.5999999999999979</v>
      </c>
      <c r="K1422" s="28" t="str">
        <f t="shared" si="45"/>
        <v>Rerate</v>
      </c>
      <c r="L1422" s="28" t="str">
        <f>IFERROR(VLOOKUP(E1422,'2 ataskaita'!$B$1:$E$64,3,FALSE),"-")</f>
        <v>-</v>
      </c>
      <c r="M1422" s="28" t="str">
        <f>IFERROR(VLOOKUP(E1422,'2 ataskaita'!$B$1:$E$64,4,FALSE),"-")</f>
        <v>-</v>
      </c>
    </row>
    <row r="1423" spans="1:13" x14ac:dyDescent="0.3">
      <c r="A1423" s="55">
        <v>44021.597916666666</v>
      </c>
      <c r="B1423">
        <v>4408832</v>
      </c>
      <c r="C1423" s="32" t="s">
        <v>240</v>
      </c>
      <c r="D1423" s="32" t="s">
        <v>245</v>
      </c>
      <c r="E1423" s="44" t="s">
        <v>26</v>
      </c>
      <c r="F1423" s="45">
        <v>11</v>
      </c>
      <c r="G1423" s="45" t="s">
        <v>9</v>
      </c>
      <c r="H1423" s="43">
        <f>VLOOKUP(D1423,'Įkainiai '!$A$3:$B$10,2,FALSE)-G1423</f>
        <v>3.2699999999999996</v>
      </c>
      <c r="I1423" s="43">
        <f>VLOOKUP(C1423,'Įkainiai '!$E$3:$F$10,2,FALSE)-F1423</f>
        <v>12.670000000000002</v>
      </c>
      <c r="J1423" s="28">
        <f t="shared" si="44"/>
        <v>9.4000000000000021</v>
      </c>
      <c r="K1423" s="32" t="str">
        <f t="shared" si="45"/>
        <v>Upsell</v>
      </c>
      <c r="L1423" s="32" t="str">
        <f>IFERROR(VLOOKUP(E1423,'2 ataskaita'!$B$1:$E$64,3,FALSE),"-")</f>
        <v>-</v>
      </c>
      <c r="M1423" s="32" t="str">
        <f>IFERROR(VLOOKUP(E1423,'2 ataskaita'!$B$1:$E$64,4,FALSE),"-")</f>
        <v>-</v>
      </c>
    </row>
    <row r="1424" spans="1:13" x14ac:dyDescent="0.3">
      <c r="A1424" s="54">
        <v>44042</v>
      </c>
      <c r="B1424">
        <v>24858087</v>
      </c>
      <c r="C1424" s="28" t="s">
        <v>241</v>
      </c>
      <c r="D1424" s="28" t="s">
        <v>241</v>
      </c>
      <c r="E1424" s="42" t="s">
        <v>8</v>
      </c>
      <c r="F1424" s="43">
        <v>6</v>
      </c>
      <c r="G1424" s="43" t="s">
        <v>57</v>
      </c>
      <c r="H1424" s="43">
        <f>VLOOKUP(D1424,'Įkainiai '!$A$3:$B$10,2,FALSE)-G1424</f>
        <v>23.270000000000003</v>
      </c>
      <c r="I1424" s="43">
        <f>VLOOKUP(C1424,'Įkainiai '!$E$3:$F$10,2,FALSE)-F1424</f>
        <v>25.67</v>
      </c>
      <c r="J1424" s="28">
        <f t="shared" si="44"/>
        <v>2.3999999999999986</v>
      </c>
      <c r="K1424" s="28" t="str">
        <f t="shared" si="45"/>
        <v>Upsell</v>
      </c>
      <c r="L1424" s="28" t="str">
        <f>IFERROR(VLOOKUP(E1424,'2 ataskaita'!$B$1:$E$64,3,FALSE),"-")</f>
        <v>TELEMARKETING</v>
      </c>
      <c r="M1424" s="28">
        <f>IFERROR(VLOOKUP(E1424,'2 ataskaita'!$B$1:$E$64,4,FALSE),"-")</f>
        <v>0</v>
      </c>
    </row>
    <row r="1425" spans="1:13" x14ac:dyDescent="0.3">
      <c r="A1425" s="55">
        <v>44042</v>
      </c>
      <c r="B1425">
        <v>25286368</v>
      </c>
      <c r="C1425" s="32" t="s">
        <v>243</v>
      </c>
      <c r="D1425" s="32" t="s">
        <v>243</v>
      </c>
      <c r="E1425" s="44" t="s">
        <v>22</v>
      </c>
      <c r="F1425" s="45">
        <v>7.6</v>
      </c>
      <c r="G1425" s="45">
        <v>0</v>
      </c>
      <c r="H1425" s="43">
        <f>VLOOKUP(D1425,'Įkainiai '!$A$3:$B$10,2,FALSE)-G1425</f>
        <v>18.27</v>
      </c>
      <c r="I1425" s="43">
        <f>VLOOKUP(C1425,'Įkainiai '!$E$3:$F$10,2,FALSE)-F1425</f>
        <v>8.07</v>
      </c>
      <c r="J1425" s="28">
        <f t="shared" si="44"/>
        <v>-10.199999999999999</v>
      </c>
      <c r="K1425" s="32" t="str">
        <f t="shared" si="45"/>
        <v>Rerate</v>
      </c>
      <c r="L1425" s="32" t="str">
        <f>IFERROR(VLOOKUP(E1425,'2 ataskaita'!$B$1:$E$64,3,FALSE),"-")</f>
        <v>CUSTOMER CARE</v>
      </c>
      <c r="M1425" s="32">
        <f>IFERROR(VLOOKUP(E1425,'2 ataskaita'!$B$1:$E$64,4,FALSE),"-")</f>
        <v>0</v>
      </c>
    </row>
    <row r="1426" spans="1:13" x14ac:dyDescent="0.3">
      <c r="A1426" s="54">
        <v>44021.435416666667</v>
      </c>
      <c r="B1426">
        <v>24996577</v>
      </c>
      <c r="C1426" s="28" t="s">
        <v>242</v>
      </c>
      <c r="D1426" s="28" t="s">
        <v>243</v>
      </c>
      <c r="E1426" s="42" t="s">
        <v>22</v>
      </c>
      <c r="F1426" s="43">
        <v>11.51</v>
      </c>
      <c r="G1426" s="43">
        <v>3.6</v>
      </c>
      <c r="H1426" s="43">
        <f>VLOOKUP(D1426,'Įkainiai '!$A$3:$B$10,2,FALSE)-G1426</f>
        <v>14.67</v>
      </c>
      <c r="I1426" s="43">
        <f>VLOOKUP(C1426,'Įkainiai '!$E$3:$F$10,2,FALSE)-F1426</f>
        <v>8.1600000000000019</v>
      </c>
      <c r="J1426" s="28">
        <f t="shared" si="44"/>
        <v>-6.509999999999998</v>
      </c>
      <c r="K1426" s="28" t="str">
        <f t="shared" si="45"/>
        <v>Rerate</v>
      </c>
      <c r="L1426" s="28" t="str">
        <f>IFERROR(VLOOKUP(E1426,'2 ataskaita'!$B$1:$E$64,3,FALSE),"-")</f>
        <v>CUSTOMER CARE</v>
      </c>
      <c r="M1426" s="28">
        <f>IFERROR(VLOOKUP(E1426,'2 ataskaita'!$B$1:$E$64,4,FALSE),"-")</f>
        <v>0</v>
      </c>
    </row>
    <row r="1427" spans="1:13" x14ac:dyDescent="0.3">
      <c r="A1427" s="55">
        <v>44042</v>
      </c>
      <c r="B1427">
        <v>32373317</v>
      </c>
      <c r="C1427" s="32" t="s">
        <v>241</v>
      </c>
      <c r="D1427" s="32" t="s">
        <v>241</v>
      </c>
      <c r="E1427" s="44" t="s">
        <v>23</v>
      </c>
      <c r="F1427" s="45">
        <v>16.510000000000002</v>
      </c>
      <c r="G1427" s="45" t="s">
        <v>45</v>
      </c>
      <c r="H1427" s="43">
        <f>VLOOKUP(D1427,'Įkainiai '!$A$3:$B$10,2,FALSE)-G1427</f>
        <v>28.270000000000003</v>
      </c>
      <c r="I1427" s="43">
        <f>VLOOKUP(C1427,'Įkainiai '!$E$3:$F$10,2,FALSE)-F1427</f>
        <v>15.16</v>
      </c>
      <c r="J1427" s="28">
        <f t="shared" si="44"/>
        <v>-13.110000000000003</v>
      </c>
      <c r="K1427" s="32" t="str">
        <f t="shared" si="45"/>
        <v>Rerate</v>
      </c>
      <c r="L1427" s="32" t="str">
        <f>IFERROR(VLOOKUP(E1427,'2 ataskaita'!$B$1:$E$64,3,FALSE),"-")</f>
        <v>CUSTOMER CARE</v>
      </c>
      <c r="M1427" s="32">
        <f>IFERROR(VLOOKUP(E1427,'2 ataskaita'!$B$1:$E$64,4,FALSE),"-")</f>
        <v>0</v>
      </c>
    </row>
    <row r="1428" spans="1:13" x14ac:dyDescent="0.3">
      <c r="A1428" s="54">
        <v>44026.869444444441</v>
      </c>
      <c r="B1428">
        <v>36894185</v>
      </c>
      <c r="C1428" s="28" t="s">
        <v>243</v>
      </c>
      <c r="D1428" s="28" t="s">
        <v>241</v>
      </c>
      <c r="E1428" s="42" t="s">
        <v>36</v>
      </c>
      <c r="F1428" s="43">
        <v>3.6</v>
      </c>
      <c r="G1428" s="43">
        <v>10.5</v>
      </c>
      <c r="H1428" s="43">
        <f>VLOOKUP(D1428,'Įkainiai '!$A$3:$B$10,2,FALSE)-G1428</f>
        <v>22.770000000000003</v>
      </c>
      <c r="I1428" s="43">
        <f>VLOOKUP(C1428,'Įkainiai '!$E$3:$F$10,2,FALSE)-F1428</f>
        <v>12.07</v>
      </c>
      <c r="J1428" s="28">
        <f t="shared" si="44"/>
        <v>-10.700000000000003</v>
      </c>
      <c r="K1428" s="28" t="str">
        <f t="shared" si="45"/>
        <v>Rerate</v>
      </c>
      <c r="L1428" s="28" t="str">
        <f>IFERROR(VLOOKUP(E1428,'2 ataskaita'!$B$1:$E$64,3,FALSE),"-")</f>
        <v>-</v>
      </c>
      <c r="M1428" s="28" t="str">
        <f>IFERROR(VLOOKUP(E1428,'2 ataskaita'!$B$1:$E$64,4,FALSE),"-")</f>
        <v>-</v>
      </c>
    </row>
    <row r="1429" spans="1:13" x14ac:dyDescent="0.3">
      <c r="A1429" s="55">
        <v>44028.480555555558</v>
      </c>
      <c r="B1429">
        <v>39977196</v>
      </c>
      <c r="C1429" s="32" t="s">
        <v>243</v>
      </c>
      <c r="D1429" s="32" t="s">
        <v>240</v>
      </c>
      <c r="E1429" s="44" t="s">
        <v>22</v>
      </c>
      <c r="F1429" s="45">
        <v>8.51</v>
      </c>
      <c r="G1429" s="45" t="s">
        <v>9</v>
      </c>
      <c r="H1429" s="43">
        <f>VLOOKUP(D1429,'Įkainiai '!$A$3:$B$10,2,FALSE)-G1429</f>
        <v>14.27</v>
      </c>
      <c r="I1429" s="43">
        <f>VLOOKUP(C1429,'Įkainiai '!$E$3:$F$10,2,FALSE)-F1429</f>
        <v>7.16</v>
      </c>
      <c r="J1429" s="28">
        <f t="shared" si="44"/>
        <v>-7.1099999999999994</v>
      </c>
      <c r="K1429" s="32" t="str">
        <f t="shared" si="45"/>
        <v>Rerate</v>
      </c>
      <c r="L1429" s="32" t="str">
        <f>IFERROR(VLOOKUP(E1429,'2 ataskaita'!$B$1:$E$64,3,FALSE),"-")</f>
        <v>CUSTOMER CARE</v>
      </c>
      <c r="M1429" s="32">
        <f>IFERROR(VLOOKUP(E1429,'2 ataskaita'!$B$1:$E$64,4,FALSE),"-")</f>
        <v>0</v>
      </c>
    </row>
    <row r="1430" spans="1:13" x14ac:dyDescent="0.3">
      <c r="A1430" s="54">
        <v>44042</v>
      </c>
      <c r="B1430">
        <v>42986623</v>
      </c>
      <c r="C1430" s="28" t="s">
        <v>241</v>
      </c>
      <c r="D1430" s="28" t="s">
        <v>241</v>
      </c>
      <c r="E1430" s="42" t="s">
        <v>52</v>
      </c>
      <c r="F1430" s="43">
        <v>7</v>
      </c>
      <c r="G1430" s="43" t="s">
        <v>5</v>
      </c>
      <c r="H1430" s="43">
        <f>VLOOKUP(D1430,'Įkainiai '!$A$3:$B$10,2,FALSE)-G1430</f>
        <v>21.270000000000003</v>
      </c>
      <c r="I1430" s="43">
        <f>VLOOKUP(C1430,'Įkainiai '!$E$3:$F$10,2,FALSE)-F1430</f>
        <v>24.67</v>
      </c>
      <c r="J1430" s="28">
        <f t="shared" si="44"/>
        <v>3.3999999999999986</v>
      </c>
      <c r="K1430" s="28" t="str">
        <f t="shared" si="45"/>
        <v>Upsell</v>
      </c>
      <c r="L1430" s="28" t="str">
        <f>IFERROR(VLOOKUP(E1430,'2 ataskaita'!$B$1:$E$64,3,FALSE),"-")</f>
        <v>-</v>
      </c>
      <c r="M1430" s="28" t="str">
        <f>IFERROR(VLOOKUP(E1430,'2 ataskaita'!$B$1:$E$64,4,FALSE),"-")</f>
        <v>-</v>
      </c>
    </row>
    <row r="1431" spans="1:13" x14ac:dyDescent="0.3">
      <c r="A1431" s="55">
        <v>44042</v>
      </c>
      <c r="B1431">
        <v>39914424</v>
      </c>
      <c r="C1431" s="32" t="s">
        <v>241</v>
      </c>
      <c r="D1431" s="32" t="s">
        <v>241</v>
      </c>
      <c r="E1431" s="44" t="s">
        <v>23</v>
      </c>
      <c r="F1431" s="45">
        <v>23.5</v>
      </c>
      <c r="G1431" s="45" t="s">
        <v>18</v>
      </c>
      <c r="H1431" s="43">
        <f>VLOOKUP(D1431,'Įkainiai '!$A$3:$B$10,2,FALSE)-G1431</f>
        <v>27.270000000000003</v>
      </c>
      <c r="I1431" s="43">
        <f>VLOOKUP(C1431,'Įkainiai '!$E$3:$F$10,2,FALSE)-F1431</f>
        <v>8.1700000000000017</v>
      </c>
      <c r="J1431" s="28">
        <f t="shared" si="44"/>
        <v>-19.100000000000001</v>
      </c>
      <c r="K1431" s="32" t="str">
        <f t="shared" si="45"/>
        <v>Rerate</v>
      </c>
      <c r="L1431" s="32" t="str">
        <f>IFERROR(VLOOKUP(E1431,'2 ataskaita'!$B$1:$E$64,3,FALSE),"-")</f>
        <v>CUSTOMER CARE</v>
      </c>
      <c r="M1431" s="32">
        <f>IFERROR(VLOOKUP(E1431,'2 ataskaita'!$B$1:$E$64,4,FALSE),"-")</f>
        <v>0</v>
      </c>
    </row>
    <row r="1432" spans="1:13" x14ac:dyDescent="0.3">
      <c r="A1432" s="54">
        <v>44042</v>
      </c>
      <c r="B1432">
        <v>9402156</v>
      </c>
      <c r="C1432" s="28" t="s">
        <v>241</v>
      </c>
      <c r="D1432" s="28" t="s">
        <v>241</v>
      </c>
      <c r="E1432" s="42" t="s">
        <v>55</v>
      </c>
      <c r="F1432" s="43">
        <v>11</v>
      </c>
      <c r="G1432" s="43" t="s">
        <v>45</v>
      </c>
      <c r="H1432" s="43">
        <f>VLOOKUP(D1432,'Įkainiai '!$A$3:$B$10,2,FALSE)-G1432</f>
        <v>28.270000000000003</v>
      </c>
      <c r="I1432" s="43">
        <f>VLOOKUP(C1432,'Įkainiai '!$E$3:$F$10,2,FALSE)-F1432</f>
        <v>20.67</v>
      </c>
      <c r="J1432" s="28">
        <f t="shared" si="44"/>
        <v>-7.6000000000000014</v>
      </c>
      <c r="K1432" s="28" t="str">
        <f t="shared" si="45"/>
        <v>Rerate</v>
      </c>
      <c r="L1432" s="28" t="str">
        <f>IFERROR(VLOOKUP(E1432,'2 ataskaita'!$B$1:$E$64,3,FALSE),"-")</f>
        <v>-</v>
      </c>
      <c r="M1432" s="28" t="str">
        <f>IFERROR(VLOOKUP(E1432,'2 ataskaita'!$B$1:$E$64,4,FALSE),"-")</f>
        <v>-</v>
      </c>
    </row>
    <row r="1433" spans="1:13" x14ac:dyDescent="0.3">
      <c r="A1433" s="55">
        <v>44013.493750000001</v>
      </c>
      <c r="B1433">
        <v>44667078</v>
      </c>
      <c r="C1433" s="32" t="s">
        <v>243</v>
      </c>
      <c r="D1433" s="32" t="s">
        <v>245</v>
      </c>
      <c r="E1433" s="44" t="s">
        <v>14</v>
      </c>
      <c r="F1433" s="45">
        <v>8.5</v>
      </c>
      <c r="G1433" s="45" t="s">
        <v>45</v>
      </c>
      <c r="H1433" s="43">
        <f>VLOOKUP(D1433,'Įkainiai '!$A$3:$B$10,2,FALSE)-G1433</f>
        <v>9.27</v>
      </c>
      <c r="I1433" s="43">
        <f>VLOOKUP(C1433,'Įkainiai '!$E$3:$F$10,2,FALSE)-F1433</f>
        <v>7.17</v>
      </c>
      <c r="J1433" s="28">
        <f t="shared" si="44"/>
        <v>-2.0999999999999996</v>
      </c>
      <c r="K1433" s="32" t="str">
        <f t="shared" si="45"/>
        <v>Rerate</v>
      </c>
      <c r="L1433" s="32" t="str">
        <f>IFERROR(VLOOKUP(E1433,'2 ataskaita'!$B$1:$E$64,3,FALSE),"-")</f>
        <v>CUSTOMER CARE</v>
      </c>
      <c r="M1433" s="32">
        <f>IFERROR(VLOOKUP(E1433,'2 ataskaita'!$B$1:$E$64,4,FALSE),"-")</f>
        <v>0</v>
      </c>
    </row>
    <row r="1434" spans="1:13" x14ac:dyDescent="0.3">
      <c r="A1434" s="54">
        <v>44021.445833333331</v>
      </c>
      <c r="B1434">
        <v>41665677</v>
      </c>
      <c r="C1434" s="28" t="s">
        <v>242</v>
      </c>
      <c r="D1434" s="28" t="s">
        <v>244</v>
      </c>
      <c r="E1434" s="42" t="s">
        <v>14</v>
      </c>
      <c r="F1434" s="43">
        <v>10.5</v>
      </c>
      <c r="G1434" s="43" t="s">
        <v>7</v>
      </c>
      <c r="H1434" s="43">
        <f>VLOOKUP(D1434,'Įkainiai '!$A$3:$B$10,2,FALSE)-G1434</f>
        <v>18.27</v>
      </c>
      <c r="I1434" s="43">
        <f>VLOOKUP(C1434,'Įkainiai '!$E$3:$F$10,2,FALSE)-F1434</f>
        <v>9.1700000000000017</v>
      </c>
      <c r="J1434" s="28">
        <f t="shared" si="44"/>
        <v>-9.0999999999999979</v>
      </c>
      <c r="K1434" s="28" t="str">
        <f t="shared" si="45"/>
        <v>Rerate</v>
      </c>
      <c r="L1434" s="28" t="str">
        <f>IFERROR(VLOOKUP(E1434,'2 ataskaita'!$B$1:$E$64,3,FALSE),"-")</f>
        <v>CUSTOMER CARE</v>
      </c>
      <c r="M1434" s="28">
        <f>IFERROR(VLOOKUP(E1434,'2 ataskaita'!$B$1:$E$64,4,FALSE),"-")</f>
        <v>0</v>
      </c>
    </row>
    <row r="1435" spans="1:13" x14ac:dyDescent="0.3">
      <c r="A1435" s="55">
        <v>44020</v>
      </c>
      <c r="B1435">
        <v>40637752</v>
      </c>
      <c r="C1435" s="32" t="s">
        <v>240</v>
      </c>
      <c r="D1435" s="32" t="s">
        <v>240</v>
      </c>
      <c r="E1435" s="44" t="s">
        <v>26</v>
      </c>
      <c r="F1435" s="45">
        <v>11</v>
      </c>
      <c r="G1435" s="45" t="s">
        <v>27</v>
      </c>
      <c r="H1435" s="43">
        <f>VLOOKUP(D1435,'Įkainiai '!$A$3:$B$10,2,FALSE)-G1435</f>
        <v>16.27</v>
      </c>
      <c r="I1435" s="43">
        <f>VLOOKUP(C1435,'Įkainiai '!$E$3:$F$10,2,FALSE)-F1435</f>
        <v>12.670000000000002</v>
      </c>
      <c r="J1435" s="28">
        <f t="shared" si="44"/>
        <v>-3.5999999999999979</v>
      </c>
      <c r="K1435" s="32" t="str">
        <f t="shared" si="45"/>
        <v>Rerate</v>
      </c>
      <c r="L1435" s="32" t="str">
        <f>IFERROR(VLOOKUP(E1435,'2 ataskaita'!$B$1:$E$64,3,FALSE),"-")</f>
        <v>-</v>
      </c>
      <c r="M1435" s="32" t="str">
        <f>IFERROR(VLOOKUP(E1435,'2 ataskaita'!$B$1:$E$64,4,FALSE),"-")</f>
        <v>-</v>
      </c>
    </row>
    <row r="1436" spans="1:13" x14ac:dyDescent="0.3">
      <c r="A1436" s="54">
        <v>44027.377083333333</v>
      </c>
      <c r="B1436">
        <v>45859346</v>
      </c>
      <c r="C1436" s="28" t="s">
        <v>241</v>
      </c>
      <c r="D1436" s="28" t="s">
        <v>242</v>
      </c>
      <c r="E1436" s="42" t="s">
        <v>79</v>
      </c>
      <c r="F1436" s="43">
        <v>23.5</v>
      </c>
      <c r="G1436" s="43">
        <v>10.5</v>
      </c>
      <c r="H1436" s="43">
        <f>VLOOKUP(D1436,'Įkainiai '!$A$3:$B$10,2,FALSE)-G1436</f>
        <v>10.77</v>
      </c>
      <c r="I1436" s="43">
        <f>VLOOKUP(C1436,'Įkainiai '!$E$3:$F$10,2,FALSE)-F1436</f>
        <v>8.1700000000000017</v>
      </c>
      <c r="J1436" s="28">
        <f t="shared" si="44"/>
        <v>-2.5999999999999979</v>
      </c>
      <c r="K1436" s="28" t="str">
        <f t="shared" si="45"/>
        <v>Rerate</v>
      </c>
      <c r="L1436" s="28" t="str">
        <f>IFERROR(VLOOKUP(E1436,'2 ataskaita'!$B$1:$E$64,3,FALSE),"-")</f>
        <v>-</v>
      </c>
      <c r="M1436" s="28" t="str">
        <f>IFERROR(VLOOKUP(E1436,'2 ataskaita'!$B$1:$E$64,4,FALSE),"-")</f>
        <v>-</v>
      </c>
    </row>
    <row r="1437" spans="1:13" x14ac:dyDescent="0.3">
      <c r="A1437" s="55">
        <v>44013.874305555553</v>
      </c>
      <c r="B1437">
        <v>45622234</v>
      </c>
      <c r="C1437" s="32" t="s">
        <v>240</v>
      </c>
      <c r="D1437" s="32" t="s">
        <v>243</v>
      </c>
      <c r="E1437" s="44" t="s">
        <v>39</v>
      </c>
      <c r="F1437" s="45">
        <v>10.5</v>
      </c>
      <c r="G1437" s="45">
        <v>7.5</v>
      </c>
      <c r="H1437" s="43">
        <f>VLOOKUP(D1437,'Įkainiai '!$A$3:$B$10,2,FALSE)-G1437</f>
        <v>10.77</v>
      </c>
      <c r="I1437" s="43">
        <f>VLOOKUP(C1437,'Įkainiai '!$E$3:$F$10,2,FALSE)-F1437</f>
        <v>13.170000000000002</v>
      </c>
      <c r="J1437" s="28">
        <f t="shared" si="44"/>
        <v>2.4000000000000021</v>
      </c>
      <c r="K1437" s="32" t="str">
        <f t="shared" si="45"/>
        <v>Upsell</v>
      </c>
      <c r="L1437" s="32" t="str">
        <f>IFERROR(VLOOKUP(E1437,'2 ataskaita'!$B$1:$E$64,3,FALSE),"-")</f>
        <v>-</v>
      </c>
      <c r="M1437" s="32" t="str">
        <f>IFERROR(VLOOKUP(E1437,'2 ataskaita'!$B$1:$E$64,4,FALSE),"-")</f>
        <v>-</v>
      </c>
    </row>
    <row r="1438" spans="1:13" x14ac:dyDescent="0.3">
      <c r="A1438" s="54">
        <v>44030.604861111111</v>
      </c>
      <c r="B1438">
        <v>38939287</v>
      </c>
      <c r="C1438" s="28" t="s">
        <v>245</v>
      </c>
      <c r="D1438" s="28" t="s">
        <v>245</v>
      </c>
      <c r="E1438" s="42" t="s">
        <v>86</v>
      </c>
      <c r="F1438" s="43">
        <v>7.6</v>
      </c>
      <c r="G1438" s="43">
        <v>3.6</v>
      </c>
      <c r="H1438" s="43">
        <f>VLOOKUP(D1438,'Įkainiai '!$A$3:$B$10,2,FALSE)-G1438</f>
        <v>10.67</v>
      </c>
      <c r="I1438" s="43">
        <f>VLOOKUP(C1438,'Įkainiai '!$E$3:$F$10,2,FALSE)-F1438</f>
        <v>4.07</v>
      </c>
      <c r="J1438" s="28">
        <f t="shared" si="44"/>
        <v>-6.6</v>
      </c>
      <c r="K1438" s="28" t="str">
        <f t="shared" si="45"/>
        <v>Rerate</v>
      </c>
      <c r="L1438" s="28" t="str">
        <f>IFERROR(VLOOKUP(E1438,'2 ataskaita'!$B$1:$E$64,3,FALSE),"-")</f>
        <v>-</v>
      </c>
      <c r="M1438" s="28" t="str">
        <f>IFERROR(VLOOKUP(E1438,'2 ataskaita'!$B$1:$E$64,4,FALSE),"-")</f>
        <v>-</v>
      </c>
    </row>
    <row r="1439" spans="1:13" x14ac:dyDescent="0.3">
      <c r="A1439" s="55">
        <v>44043</v>
      </c>
      <c r="B1439">
        <v>45957809</v>
      </c>
      <c r="C1439" s="32" t="s">
        <v>240</v>
      </c>
      <c r="D1439" s="32" t="s">
        <v>243</v>
      </c>
      <c r="E1439" s="44" t="s">
        <v>23</v>
      </c>
      <c r="F1439" s="45">
        <v>12</v>
      </c>
      <c r="G1439" s="45">
        <v>9.5</v>
      </c>
      <c r="H1439" s="43">
        <f>VLOOKUP(D1439,'Įkainiai '!$A$3:$B$10,2,FALSE)-G1439</f>
        <v>8.77</v>
      </c>
      <c r="I1439" s="43">
        <f>VLOOKUP(C1439,'Įkainiai '!$E$3:$F$10,2,FALSE)-F1439</f>
        <v>11.670000000000002</v>
      </c>
      <c r="J1439" s="28">
        <f t="shared" si="44"/>
        <v>2.9000000000000021</v>
      </c>
      <c r="K1439" s="32" t="str">
        <f t="shared" si="45"/>
        <v>Upsell</v>
      </c>
      <c r="L1439" s="32" t="str">
        <f>IFERROR(VLOOKUP(E1439,'2 ataskaita'!$B$1:$E$64,3,FALSE),"-")</f>
        <v>CUSTOMER CARE</v>
      </c>
      <c r="M1439" s="32">
        <f>IFERROR(VLOOKUP(E1439,'2 ataskaita'!$B$1:$E$64,4,FALSE),"-")</f>
        <v>0</v>
      </c>
    </row>
    <row r="1440" spans="1:13" x14ac:dyDescent="0.3">
      <c r="A1440" s="54">
        <v>44013.468055555553</v>
      </c>
      <c r="B1440">
        <v>24178464</v>
      </c>
      <c r="C1440" s="28" t="s">
        <v>240</v>
      </c>
      <c r="D1440" s="28" t="s">
        <v>245</v>
      </c>
      <c r="E1440" s="42" t="s">
        <v>14</v>
      </c>
      <c r="F1440" s="43">
        <v>11.5</v>
      </c>
      <c r="G1440" s="43" t="s">
        <v>45</v>
      </c>
      <c r="H1440" s="43">
        <f>VLOOKUP(D1440,'Įkainiai '!$A$3:$B$10,2,FALSE)-G1440</f>
        <v>9.27</v>
      </c>
      <c r="I1440" s="43">
        <f>VLOOKUP(C1440,'Įkainiai '!$E$3:$F$10,2,FALSE)-F1440</f>
        <v>12.170000000000002</v>
      </c>
      <c r="J1440" s="28">
        <f t="shared" si="44"/>
        <v>2.9000000000000021</v>
      </c>
      <c r="K1440" s="28" t="str">
        <f t="shared" si="45"/>
        <v>Upsell</v>
      </c>
      <c r="L1440" s="28" t="str">
        <f>IFERROR(VLOOKUP(E1440,'2 ataskaita'!$B$1:$E$64,3,FALSE),"-")</f>
        <v>CUSTOMER CARE</v>
      </c>
      <c r="M1440" s="28">
        <f>IFERROR(VLOOKUP(E1440,'2 ataskaita'!$B$1:$E$64,4,FALSE),"-")</f>
        <v>0</v>
      </c>
    </row>
    <row r="1441" spans="1:13" x14ac:dyDescent="0.3">
      <c r="A1441" s="55">
        <v>44042</v>
      </c>
      <c r="B1441">
        <v>23747290</v>
      </c>
      <c r="C1441" s="32" t="s">
        <v>243</v>
      </c>
      <c r="D1441" s="32" t="s">
        <v>243</v>
      </c>
      <c r="E1441" s="44" t="s">
        <v>21</v>
      </c>
      <c r="F1441" s="45">
        <v>3.6</v>
      </c>
      <c r="G1441" s="45" t="s">
        <v>18</v>
      </c>
      <c r="H1441" s="43">
        <f>VLOOKUP(D1441,'Įkainiai '!$A$3:$B$10,2,FALSE)-G1441</f>
        <v>12.27</v>
      </c>
      <c r="I1441" s="43">
        <f>VLOOKUP(C1441,'Įkainiai '!$E$3:$F$10,2,FALSE)-F1441</f>
        <v>12.07</v>
      </c>
      <c r="J1441" s="28">
        <f t="shared" si="44"/>
        <v>-0.19999999999999929</v>
      </c>
      <c r="K1441" s="32" t="str">
        <f t="shared" si="45"/>
        <v>Rerate</v>
      </c>
      <c r="L1441" s="32" t="str">
        <f>IFERROR(VLOOKUP(E1441,'2 ataskaita'!$B$1:$E$64,3,FALSE),"-")</f>
        <v>-</v>
      </c>
      <c r="M1441" s="32" t="str">
        <f>IFERROR(VLOOKUP(E1441,'2 ataskaita'!$B$1:$E$64,4,FALSE),"-")</f>
        <v>-</v>
      </c>
    </row>
    <row r="1442" spans="1:13" x14ac:dyDescent="0.3">
      <c r="A1442" s="54">
        <v>44021.851388888892</v>
      </c>
      <c r="B1442">
        <v>43757564</v>
      </c>
      <c r="C1442" s="28" t="s">
        <v>244</v>
      </c>
      <c r="D1442" s="28" t="s">
        <v>242</v>
      </c>
      <c r="E1442" s="42" t="s">
        <v>39</v>
      </c>
      <c r="F1442" s="43">
        <v>12.5</v>
      </c>
      <c r="G1442" s="43" t="s">
        <v>57</v>
      </c>
      <c r="H1442" s="43">
        <f>VLOOKUP(D1442,'Įkainiai '!$A$3:$B$10,2,FALSE)-G1442</f>
        <v>11.27</v>
      </c>
      <c r="I1442" s="43">
        <f>VLOOKUP(C1442,'Įkainiai '!$E$3:$F$10,2,FALSE)-F1442</f>
        <v>15.170000000000002</v>
      </c>
      <c r="J1442" s="28">
        <f t="shared" si="44"/>
        <v>3.9000000000000021</v>
      </c>
      <c r="K1442" s="28" t="str">
        <f t="shared" si="45"/>
        <v>Upsell</v>
      </c>
      <c r="L1442" s="28" t="str">
        <f>IFERROR(VLOOKUP(E1442,'2 ataskaita'!$B$1:$E$64,3,FALSE),"-")</f>
        <v>-</v>
      </c>
      <c r="M1442" s="28" t="str">
        <f>IFERROR(VLOOKUP(E1442,'2 ataskaita'!$B$1:$E$64,4,FALSE),"-")</f>
        <v>-</v>
      </c>
    </row>
    <row r="1443" spans="1:13" x14ac:dyDescent="0.3">
      <c r="A1443" s="55">
        <v>44026.852083333331</v>
      </c>
      <c r="B1443">
        <v>41527207</v>
      </c>
      <c r="C1443" s="32" t="s">
        <v>240</v>
      </c>
      <c r="D1443" s="32" t="s">
        <v>242</v>
      </c>
      <c r="E1443" s="44" t="s">
        <v>39</v>
      </c>
      <c r="F1443" s="45">
        <v>11</v>
      </c>
      <c r="G1443" s="45">
        <v>9.5</v>
      </c>
      <c r="H1443" s="43">
        <f>VLOOKUP(D1443,'Įkainiai '!$A$3:$B$10,2,FALSE)-G1443</f>
        <v>11.77</v>
      </c>
      <c r="I1443" s="43">
        <f>VLOOKUP(C1443,'Įkainiai '!$E$3:$F$10,2,FALSE)-F1443</f>
        <v>12.670000000000002</v>
      </c>
      <c r="J1443" s="28">
        <f t="shared" si="44"/>
        <v>0.90000000000000213</v>
      </c>
      <c r="K1443" s="32" t="str">
        <f t="shared" si="45"/>
        <v>Upsell</v>
      </c>
      <c r="L1443" s="32" t="str">
        <f>IFERROR(VLOOKUP(E1443,'2 ataskaita'!$B$1:$E$64,3,FALSE),"-")</f>
        <v>-</v>
      </c>
      <c r="M1443" s="32" t="str">
        <f>IFERROR(VLOOKUP(E1443,'2 ataskaita'!$B$1:$E$64,4,FALSE),"-")</f>
        <v>-</v>
      </c>
    </row>
    <row r="1444" spans="1:13" x14ac:dyDescent="0.3">
      <c r="A1444" s="54">
        <v>44023.720833333333</v>
      </c>
      <c r="B1444">
        <v>4563511</v>
      </c>
      <c r="C1444" s="28" t="s">
        <v>240</v>
      </c>
      <c r="D1444" s="28" t="s">
        <v>242</v>
      </c>
      <c r="E1444" s="42" t="s">
        <v>39</v>
      </c>
      <c r="F1444" s="43">
        <v>11</v>
      </c>
      <c r="G1444" s="43" t="s">
        <v>57</v>
      </c>
      <c r="H1444" s="43">
        <f>VLOOKUP(D1444,'Įkainiai '!$A$3:$B$10,2,FALSE)-G1444</f>
        <v>11.27</v>
      </c>
      <c r="I1444" s="43">
        <f>VLOOKUP(C1444,'Įkainiai '!$E$3:$F$10,2,FALSE)-F1444</f>
        <v>12.670000000000002</v>
      </c>
      <c r="J1444" s="28">
        <f t="shared" si="44"/>
        <v>1.4000000000000021</v>
      </c>
      <c r="K1444" s="28" t="str">
        <f t="shared" si="45"/>
        <v>Upsell</v>
      </c>
      <c r="L1444" s="28" t="str">
        <f>IFERROR(VLOOKUP(E1444,'2 ataskaita'!$B$1:$E$64,3,FALSE),"-")</f>
        <v>-</v>
      </c>
      <c r="M1444" s="28" t="str">
        <f>IFERROR(VLOOKUP(E1444,'2 ataskaita'!$B$1:$E$64,4,FALSE),"-")</f>
        <v>-</v>
      </c>
    </row>
    <row r="1445" spans="1:13" x14ac:dyDescent="0.3">
      <c r="A1445" s="55">
        <v>44014.54791666667</v>
      </c>
      <c r="B1445">
        <v>14085013</v>
      </c>
      <c r="C1445" s="32" t="s">
        <v>240</v>
      </c>
      <c r="D1445" s="32" t="s">
        <v>242</v>
      </c>
      <c r="E1445" s="44" t="s">
        <v>43</v>
      </c>
      <c r="F1445" s="45">
        <v>11.5</v>
      </c>
      <c r="G1445" s="45">
        <v>9.5</v>
      </c>
      <c r="H1445" s="43">
        <f>VLOOKUP(D1445,'Įkainiai '!$A$3:$B$10,2,FALSE)-G1445</f>
        <v>11.77</v>
      </c>
      <c r="I1445" s="43">
        <f>VLOOKUP(C1445,'Įkainiai '!$E$3:$F$10,2,FALSE)-F1445</f>
        <v>12.170000000000002</v>
      </c>
      <c r="J1445" s="28">
        <f t="shared" si="44"/>
        <v>0.40000000000000213</v>
      </c>
      <c r="K1445" s="32" t="str">
        <f t="shared" si="45"/>
        <v>Upsell</v>
      </c>
      <c r="L1445" s="32" t="str">
        <f>IFERROR(VLOOKUP(E1445,'2 ataskaita'!$B$1:$E$64,3,FALSE),"-")</f>
        <v>CUSTOMER CARE</v>
      </c>
      <c r="M1445" s="32">
        <f>IFERROR(VLOOKUP(E1445,'2 ataskaita'!$B$1:$E$64,4,FALSE),"-")</f>
        <v>0</v>
      </c>
    </row>
    <row r="1446" spans="1:13" x14ac:dyDescent="0.3">
      <c r="A1446" s="54">
        <v>44036.847222222219</v>
      </c>
      <c r="B1446">
        <v>44668745</v>
      </c>
      <c r="C1446" s="28" t="s">
        <v>241</v>
      </c>
      <c r="D1446" s="28" t="s">
        <v>243</v>
      </c>
      <c r="E1446" s="42" t="s">
        <v>22</v>
      </c>
      <c r="F1446" s="43">
        <v>23.5</v>
      </c>
      <c r="G1446" s="43">
        <v>0</v>
      </c>
      <c r="H1446" s="43">
        <f>VLOOKUP(D1446,'Įkainiai '!$A$3:$B$10,2,FALSE)-G1446</f>
        <v>18.27</v>
      </c>
      <c r="I1446" s="43">
        <f>VLOOKUP(C1446,'Įkainiai '!$E$3:$F$10,2,FALSE)-F1446</f>
        <v>8.1700000000000017</v>
      </c>
      <c r="J1446" s="28">
        <f t="shared" si="44"/>
        <v>-10.099999999999998</v>
      </c>
      <c r="K1446" s="28" t="str">
        <f t="shared" si="45"/>
        <v>Rerate</v>
      </c>
      <c r="L1446" s="28" t="str">
        <f>IFERROR(VLOOKUP(E1446,'2 ataskaita'!$B$1:$E$64,3,FALSE),"-")</f>
        <v>CUSTOMER CARE</v>
      </c>
      <c r="M1446" s="28">
        <f>IFERROR(VLOOKUP(E1446,'2 ataskaita'!$B$1:$E$64,4,FALSE),"-")</f>
        <v>0</v>
      </c>
    </row>
    <row r="1447" spans="1:13" x14ac:dyDescent="0.3">
      <c r="A1447" s="55">
        <v>44029.595833333333</v>
      </c>
      <c r="B1447">
        <v>16264347</v>
      </c>
      <c r="C1447" s="32" t="s">
        <v>244</v>
      </c>
      <c r="D1447" s="32" t="s">
        <v>245</v>
      </c>
      <c r="E1447" s="44" t="s">
        <v>21</v>
      </c>
      <c r="F1447" s="45">
        <v>12.5</v>
      </c>
      <c r="G1447" s="45" t="s">
        <v>45</v>
      </c>
      <c r="H1447" s="43">
        <f>VLOOKUP(D1447,'Įkainiai '!$A$3:$B$10,2,FALSE)-G1447</f>
        <v>9.27</v>
      </c>
      <c r="I1447" s="43">
        <f>VLOOKUP(C1447,'Įkainiai '!$E$3:$F$10,2,FALSE)-F1447</f>
        <v>15.170000000000002</v>
      </c>
      <c r="J1447" s="28">
        <f t="shared" si="44"/>
        <v>5.9000000000000021</v>
      </c>
      <c r="K1447" s="32" t="str">
        <f t="shared" si="45"/>
        <v>Upsell</v>
      </c>
      <c r="L1447" s="32" t="str">
        <f>IFERROR(VLOOKUP(E1447,'2 ataskaita'!$B$1:$E$64,3,FALSE),"-")</f>
        <v>-</v>
      </c>
      <c r="M1447" s="32" t="str">
        <f>IFERROR(VLOOKUP(E1447,'2 ataskaita'!$B$1:$E$64,4,FALSE),"-")</f>
        <v>-</v>
      </c>
    </row>
    <row r="1448" spans="1:13" x14ac:dyDescent="0.3">
      <c r="A1448" s="54">
        <v>44035.64166666667</v>
      </c>
      <c r="B1448">
        <v>19863200</v>
      </c>
      <c r="C1448" s="28" t="s">
        <v>241</v>
      </c>
      <c r="D1448" s="28" t="s">
        <v>243</v>
      </c>
      <c r="E1448" s="42" t="s">
        <v>39</v>
      </c>
      <c r="F1448" s="43">
        <v>8.5</v>
      </c>
      <c r="G1448" s="43">
        <v>0</v>
      </c>
      <c r="H1448" s="43">
        <f>VLOOKUP(D1448,'Įkainiai '!$A$3:$B$10,2,FALSE)-G1448</f>
        <v>18.27</v>
      </c>
      <c r="I1448" s="43">
        <f>VLOOKUP(C1448,'Įkainiai '!$E$3:$F$10,2,FALSE)-F1448</f>
        <v>23.17</v>
      </c>
      <c r="J1448" s="28">
        <f t="shared" si="44"/>
        <v>4.9000000000000021</v>
      </c>
      <c r="K1448" s="28" t="str">
        <f t="shared" si="45"/>
        <v>Upsell</v>
      </c>
      <c r="L1448" s="28" t="str">
        <f>IFERROR(VLOOKUP(E1448,'2 ataskaita'!$B$1:$E$64,3,FALSE),"-")</f>
        <v>-</v>
      </c>
      <c r="M1448" s="28" t="str">
        <f>IFERROR(VLOOKUP(E1448,'2 ataskaita'!$B$1:$E$64,4,FALSE),"-")</f>
        <v>-</v>
      </c>
    </row>
    <row r="1449" spans="1:13" x14ac:dyDescent="0.3">
      <c r="A1449" s="55">
        <v>44042</v>
      </c>
      <c r="B1449">
        <v>4391779</v>
      </c>
      <c r="C1449" s="32" t="s">
        <v>243</v>
      </c>
      <c r="D1449" s="32" t="s">
        <v>243</v>
      </c>
      <c r="E1449" s="44" t="s">
        <v>22</v>
      </c>
      <c r="F1449" s="45">
        <v>8.5</v>
      </c>
      <c r="G1449" s="45">
        <v>1.65</v>
      </c>
      <c r="H1449" s="43">
        <f>VLOOKUP(D1449,'Įkainiai '!$A$3:$B$10,2,FALSE)-G1449</f>
        <v>16.62</v>
      </c>
      <c r="I1449" s="43">
        <f>VLOOKUP(C1449,'Įkainiai '!$E$3:$F$10,2,FALSE)-F1449</f>
        <v>7.17</v>
      </c>
      <c r="J1449" s="28">
        <f t="shared" si="44"/>
        <v>-9.4500000000000011</v>
      </c>
      <c r="K1449" s="32" t="str">
        <f t="shared" si="45"/>
        <v>Rerate</v>
      </c>
      <c r="L1449" s="32" t="str">
        <f>IFERROR(VLOOKUP(E1449,'2 ataskaita'!$B$1:$E$64,3,FALSE),"-")</f>
        <v>CUSTOMER CARE</v>
      </c>
      <c r="M1449" s="32">
        <f>IFERROR(VLOOKUP(E1449,'2 ataskaita'!$B$1:$E$64,4,FALSE),"-")</f>
        <v>0</v>
      </c>
    </row>
    <row r="1450" spans="1:13" x14ac:dyDescent="0.3">
      <c r="A1450" s="54">
        <v>44039</v>
      </c>
      <c r="B1450">
        <v>45492888</v>
      </c>
      <c r="C1450" s="28" t="s">
        <v>240</v>
      </c>
      <c r="D1450" s="28" t="s">
        <v>240</v>
      </c>
      <c r="E1450" s="42" t="s">
        <v>46</v>
      </c>
      <c r="F1450" s="50">
        <v>11</v>
      </c>
      <c r="G1450" s="43" t="s">
        <v>9</v>
      </c>
      <c r="H1450" s="43">
        <f>VLOOKUP(D1450,'Įkainiai '!$A$3:$B$10,2,FALSE)-G1450</f>
        <v>14.27</v>
      </c>
      <c r="I1450" s="43">
        <f>VLOOKUP(C1450,'Įkainiai '!$E$3:$F$10,2,FALSE)-F1450</f>
        <v>12.670000000000002</v>
      </c>
      <c r="J1450" s="28">
        <f t="shared" si="44"/>
        <v>-1.5999999999999979</v>
      </c>
      <c r="K1450" s="28" t="str">
        <f t="shared" si="45"/>
        <v>Rerate</v>
      </c>
      <c r="L1450" s="28" t="str">
        <f>IFERROR(VLOOKUP(E1450,'2 ataskaita'!$B$1:$E$64,3,FALSE),"-")</f>
        <v>-</v>
      </c>
      <c r="M1450" s="28" t="str">
        <f>IFERROR(VLOOKUP(E1450,'2 ataskaita'!$B$1:$E$64,4,FALSE),"-")</f>
        <v>-</v>
      </c>
    </row>
    <row r="1451" spans="1:13" x14ac:dyDescent="0.3">
      <c r="A1451" s="55">
        <v>44042</v>
      </c>
      <c r="B1451">
        <v>4621231</v>
      </c>
      <c r="C1451" s="32" t="s">
        <v>242</v>
      </c>
      <c r="D1451" s="32" t="s">
        <v>242</v>
      </c>
      <c r="E1451" s="44" t="s">
        <v>54</v>
      </c>
      <c r="F1451" s="45">
        <v>10.5</v>
      </c>
      <c r="G1451" s="45">
        <v>1.1499999999999999</v>
      </c>
      <c r="H1451" s="43">
        <f>VLOOKUP(D1451,'Įkainiai '!$A$3:$B$10,2,FALSE)-G1451</f>
        <v>20.12</v>
      </c>
      <c r="I1451" s="43">
        <f>VLOOKUP(C1451,'Įkainiai '!$E$3:$F$10,2,FALSE)-F1451</f>
        <v>9.1700000000000017</v>
      </c>
      <c r="J1451" s="28">
        <f t="shared" si="44"/>
        <v>-10.95</v>
      </c>
      <c r="K1451" s="32" t="str">
        <f t="shared" si="45"/>
        <v>Rerate</v>
      </c>
      <c r="L1451" s="32" t="str">
        <f>IFERROR(VLOOKUP(E1451,'2 ataskaita'!$B$1:$E$64,3,FALSE),"-")</f>
        <v>-</v>
      </c>
      <c r="M1451" s="32" t="str">
        <f>IFERROR(VLOOKUP(E1451,'2 ataskaita'!$B$1:$E$64,4,FALSE),"-")</f>
        <v>-</v>
      </c>
    </row>
    <row r="1452" spans="1:13" x14ac:dyDescent="0.3">
      <c r="A1452" s="54">
        <v>44025.696527777778</v>
      </c>
      <c r="B1452">
        <v>45816653</v>
      </c>
      <c r="C1452" s="28" t="s">
        <v>240</v>
      </c>
      <c r="D1452" s="28" t="s">
        <v>245</v>
      </c>
      <c r="E1452" s="42" t="s">
        <v>39</v>
      </c>
      <c r="F1452" s="43">
        <v>11</v>
      </c>
      <c r="G1452" s="43">
        <v>3.6</v>
      </c>
      <c r="H1452" s="43">
        <f>VLOOKUP(D1452,'Įkainiai '!$A$3:$B$10,2,FALSE)-G1452</f>
        <v>10.67</v>
      </c>
      <c r="I1452" s="43">
        <f>VLOOKUP(C1452,'Įkainiai '!$E$3:$F$10,2,FALSE)-F1452</f>
        <v>12.670000000000002</v>
      </c>
      <c r="J1452" s="28">
        <f t="shared" si="44"/>
        <v>2.0000000000000018</v>
      </c>
      <c r="K1452" s="28" t="str">
        <f t="shared" si="45"/>
        <v>Upsell</v>
      </c>
      <c r="L1452" s="28" t="str">
        <f>IFERROR(VLOOKUP(E1452,'2 ataskaita'!$B$1:$E$64,3,FALSE),"-")</f>
        <v>-</v>
      </c>
      <c r="M1452" s="28" t="str">
        <f>IFERROR(VLOOKUP(E1452,'2 ataskaita'!$B$1:$E$64,4,FALSE),"-")</f>
        <v>-</v>
      </c>
    </row>
    <row r="1453" spans="1:13" x14ac:dyDescent="0.3">
      <c r="A1453" s="55">
        <v>44014.506249999999</v>
      </c>
      <c r="B1453">
        <v>4575736</v>
      </c>
      <c r="C1453" s="32" t="s">
        <v>240</v>
      </c>
      <c r="D1453" s="32" t="s">
        <v>242</v>
      </c>
      <c r="E1453" s="44" t="s">
        <v>43</v>
      </c>
      <c r="F1453" s="45">
        <v>11.5</v>
      </c>
      <c r="G1453" s="45">
        <v>10.5</v>
      </c>
      <c r="H1453" s="43">
        <f>VLOOKUP(D1453,'Įkainiai '!$A$3:$B$10,2,FALSE)-G1453</f>
        <v>10.77</v>
      </c>
      <c r="I1453" s="43">
        <f>VLOOKUP(C1453,'Įkainiai '!$E$3:$F$10,2,FALSE)-F1453</f>
        <v>12.170000000000002</v>
      </c>
      <c r="J1453" s="28">
        <f t="shared" si="44"/>
        <v>1.4000000000000021</v>
      </c>
      <c r="K1453" s="32" t="str">
        <f t="shared" si="45"/>
        <v>Upsell</v>
      </c>
      <c r="L1453" s="32" t="str">
        <f>IFERROR(VLOOKUP(E1453,'2 ataskaita'!$B$1:$E$64,3,FALSE),"-")</f>
        <v>CUSTOMER CARE</v>
      </c>
      <c r="M1453" s="32">
        <f>IFERROR(VLOOKUP(E1453,'2 ataskaita'!$B$1:$E$64,4,FALSE),"-")</f>
        <v>0</v>
      </c>
    </row>
    <row r="1454" spans="1:13" x14ac:dyDescent="0.3">
      <c r="A1454" s="54">
        <v>44042</v>
      </c>
      <c r="B1454">
        <v>5554169</v>
      </c>
      <c r="C1454" s="28" t="s">
        <v>242</v>
      </c>
      <c r="D1454" s="28" t="s">
        <v>242</v>
      </c>
      <c r="E1454" s="42" t="s">
        <v>23</v>
      </c>
      <c r="F1454" s="50">
        <v>11</v>
      </c>
      <c r="G1454" s="43" t="s">
        <v>9</v>
      </c>
      <c r="H1454" s="43">
        <f>VLOOKUP(D1454,'Įkainiai '!$A$3:$B$10,2,FALSE)-G1454</f>
        <v>10.27</v>
      </c>
      <c r="I1454" s="43">
        <f>VLOOKUP(C1454,'Įkainiai '!$E$3:$F$10,2,FALSE)-F1454</f>
        <v>8.6700000000000017</v>
      </c>
      <c r="J1454" s="28">
        <f t="shared" si="44"/>
        <v>-1.5999999999999979</v>
      </c>
      <c r="K1454" s="28" t="str">
        <f t="shared" si="45"/>
        <v>Rerate</v>
      </c>
      <c r="L1454" s="28" t="str">
        <f>IFERROR(VLOOKUP(E1454,'2 ataskaita'!$B$1:$E$64,3,FALSE),"-")</f>
        <v>CUSTOMER CARE</v>
      </c>
      <c r="M1454" s="28">
        <f>IFERROR(VLOOKUP(E1454,'2 ataskaita'!$B$1:$E$64,4,FALSE),"-")</f>
        <v>0</v>
      </c>
    </row>
    <row r="1455" spans="1:13" x14ac:dyDescent="0.3">
      <c r="A1455" s="55">
        <v>44034.510416666664</v>
      </c>
      <c r="B1455">
        <v>42358693</v>
      </c>
      <c r="C1455" s="32" t="s">
        <v>240</v>
      </c>
      <c r="D1455" s="32" t="s">
        <v>242</v>
      </c>
      <c r="E1455" s="44" t="s">
        <v>26</v>
      </c>
      <c r="F1455" s="45">
        <v>11</v>
      </c>
      <c r="G1455" s="45">
        <v>10.5</v>
      </c>
      <c r="H1455" s="43">
        <f>VLOOKUP(D1455,'Įkainiai '!$A$3:$B$10,2,FALSE)-G1455</f>
        <v>10.77</v>
      </c>
      <c r="I1455" s="43">
        <f>VLOOKUP(C1455,'Įkainiai '!$E$3:$F$10,2,FALSE)-F1455</f>
        <v>12.670000000000002</v>
      </c>
      <c r="J1455" s="28">
        <f t="shared" si="44"/>
        <v>1.9000000000000021</v>
      </c>
      <c r="K1455" s="32" t="str">
        <f t="shared" si="45"/>
        <v>Upsell</v>
      </c>
      <c r="L1455" s="32" t="str">
        <f>IFERROR(VLOOKUP(E1455,'2 ataskaita'!$B$1:$E$64,3,FALSE),"-")</f>
        <v>-</v>
      </c>
      <c r="M1455" s="32" t="str">
        <f>IFERROR(VLOOKUP(E1455,'2 ataskaita'!$B$1:$E$64,4,FALSE),"-")</f>
        <v>-</v>
      </c>
    </row>
    <row r="1456" spans="1:13" x14ac:dyDescent="0.3">
      <c r="A1456" s="54">
        <v>44018.463194444441</v>
      </c>
      <c r="B1456">
        <v>45846016</v>
      </c>
      <c r="C1456" s="28" t="s">
        <v>240</v>
      </c>
      <c r="D1456" s="28" t="s">
        <v>245</v>
      </c>
      <c r="E1456" s="42" t="s">
        <v>32</v>
      </c>
      <c r="F1456" s="43">
        <v>12</v>
      </c>
      <c r="G1456" s="43">
        <v>3.6</v>
      </c>
      <c r="H1456" s="43">
        <f>VLOOKUP(D1456,'Įkainiai '!$A$3:$B$10,2,FALSE)-G1456</f>
        <v>10.67</v>
      </c>
      <c r="I1456" s="43">
        <f>VLOOKUP(C1456,'Įkainiai '!$E$3:$F$10,2,FALSE)-F1456</f>
        <v>11.670000000000002</v>
      </c>
      <c r="J1456" s="28">
        <f t="shared" si="44"/>
        <v>1.0000000000000018</v>
      </c>
      <c r="K1456" s="28" t="str">
        <f t="shared" si="45"/>
        <v>Upsell</v>
      </c>
      <c r="L1456" s="28" t="str">
        <f>IFERROR(VLOOKUP(E1456,'2 ataskaita'!$B$1:$E$64,3,FALSE),"-")</f>
        <v>-</v>
      </c>
      <c r="M1456" s="28" t="str">
        <f>IFERROR(VLOOKUP(E1456,'2 ataskaita'!$B$1:$E$64,4,FALSE),"-")</f>
        <v>-</v>
      </c>
    </row>
    <row r="1457" spans="1:13" x14ac:dyDescent="0.3">
      <c r="A1457" s="55">
        <v>44042</v>
      </c>
      <c r="B1457">
        <v>43046770</v>
      </c>
      <c r="C1457" s="32" t="s">
        <v>244</v>
      </c>
      <c r="D1457" s="32" t="s">
        <v>244</v>
      </c>
      <c r="E1457" s="44" t="s">
        <v>54</v>
      </c>
      <c r="F1457" s="45">
        <v>12.5</v>
      </c>
      <c r="G1457" s="45">
        <v>13.5</v>
      </c>
      <c r="H1457" s="43">
        <f>VLOOKUP(D1457,'Įkainiai '!$A$3:$B$10,2,FALSE)-G1457</f>
        <v>17.77</v>
      </c>
      <c r="I1457" s="43">
        <f>VLOOKUP(C1457,'Įkainiai '!$E$3:$F$10,2,FALSE)-F1457</f>
        <v>15.170000000000002</v>
      </c>
      <c r="J1457" s="28">
        <f t="shared" si="44"/>
        <v>-2.5999999999999979</v>
      </c>
      <c r="K1457" s="32" t="str">
        <f t="shared" si="45"/>
        <v>Rerate</v>
      </c>
      <c r="L1457" s="32" t="str">
        <f>IFERROR(VLOOKUP(E1457,'2 ataskaita'!$B$1:$E$64,3,FALSE),"-")</f>
        <v>-</v>
      </c>
      <c r="M1457" s="32" t="str">
        <f>IFERROR(VLOOKUP(E1457,'2 ataskaita'!$B$1:$E$64,4,FALSE),"-")</f>
        <v>-</v>
      </c>
    </row>
    <row r="1458" spans="1:13" x14ac:dyDescent="0.3">
      <c r="A1458" s="54">
        <v>44042</v>
      </c>
      <c r="B1458">
        <v>45754348</v>
      </c>
      <c r="C1458" s="28" t="s">
        <v>241</v>
      </c>
      <c r="D1458" s="28" t="s">
        <v>241</v>
      </c>
      <c r="E1458" s="42" t="s">
        <v>43</v>
      </c>
      <c r="F1458" s="43">
        <v>12</v>
      </c>
      <c r="G1458" s="43" t="s">
        <v>9</v>
      </c>
      <c r="H1458" s="43">
        <f>VLOOKUP(D1458,'Įkainiai '!$A$3:$B$10,2,FALSE)-G1458</f>
        <v>22.270000000000003</v>
      </c>
      <c r="I1458" s="43">
        <f>VLOOKUP(C1458,'Įkainiai '!$E$3:$F$10,2,FALSE)-F1458</f>
        <v>19.670000000000002</v>
      </c>
      <c r="J1458" s="28">
        <f t="shared" si="44"/>
        <v>-2.6000000000000014</v>
      </c>
      <c r="K1458" s="28" t="str">
        <f t="shared" si="45"/>
        <v>Rerate</v>
      </c>
      <c r="L1458" s="28" t="str">
        <f>IFERROR(VLOOKUP(E1458,'2 ataskaita'!$B$1:$E$64,3,FALSE),"-")</f>
        <v>CUSTOMER CARE</v>
      </c>
      <c r="M1458" s="28">
        <f>IFERROR(VLOOKUP(E1458,'2 ataskaita'!$B$1:$E$64,4,FALSE),"-")</f>
        <v>0</v>
      </c>
    </row>
    <row r="1459" spans="1:13" x14ac:dyDescent="0.3">
      <c r="A1459" s="55">
        <v>44020.747916666667</v>
      </c>
      <c r="B1459">
        <v>45713963</v>
      </c>
      <c r="C1459" s="32" t="s">
        <v>241</v>
      </c>
      <c r="D1459" s="32" t="s">
        <v>242</v>
      </c>
      <c r="E1459" s="44" t="s">
        <v>22</v>
      </c>
      <c r="F1459" s="45">
        <v>9.5</v>
      </c>
      <c r="G1459" s="45">
        <v>3.6</v>
      </c>
      <c r="H1459" s="43">
        <f>VLOOKUP(D1459,'Įkainiai '!$A$3:$B$10,2,FALSE)-G1459</f>
        <v>17.669999999999998</v>
      </c>
      <c r="I1459" s="43">
        <f>VLOOKUP(C1459,'Įkainiai '!$E$3:$F$10,2,FALSE)-F1459</f>
        <v>22.17</v>
      </c>
      <c r="J1459" s="28">
        <f t="shared" si="44"/>
        <v>4.5000000000000036</v>
      </c>
      <c r="K1459" s="32" t="str">
        <f t="shared" si="45"/>
        <v>Upsell</v>
      </c>
      <c r="L1459" s="32" t="str">
        <f>IFERROR(VLOOKUP(E1459,'2 ataskaita'!$B$1:$E$64,3,FALSE),"-")</f>
        <v>CUSTOMER CARE</v>
      </c>
      <c r="M1459" s="32">
        <f>IFERROR(VLOOKUP(E1459,'2 ataskaita'!$B$1:$E$64,4,FALSE),"-")</f>
        <v>0</v>
      </c>
    </row>
    <row r="1460" spans="1:13" x14ac:dyDescent="0.3">
      <c r="A1460" s="54">
        <v>44021.717361111114</v>
      </c>
      <c r="B1460">
        <v>4748284</v>
      </c>
      <c r="C1460" s="28" t="s">
        <v>245</v>
      </c>
      <c r="D1460" s="28" t="s">
        <v>245</v>
      </c>
      <c r="E1460" s="42" t="s">
        <v>26</v>
      </c>
      <c r="F1460" s="43">
        <v>7.6</v>
      </c>
      <c r="G1460" s="43">
        <v>3.6</v>
      </c>
      <c r="H1460" s="43">
        <f>VLOOKUP(D1460,'Įkainiai '!$A$3:$B$10,2,FALSE)-G1460</f>
        <v>10.67</v>
      </c>
      <c r="I1460" s="43">
        <f>VLOOKUP(C1460,'Įkainiai '!$E$3:$F$10,2,FALSE)-F1460</f>
        <v>4.07</v>
      </c>
      <c r="J1460" s="28">
        <f t="shared" si="44"/>
        <v>-6.6</v>
      </c>
      <c r="K1460" s="28" t="str">
        <f t="shared" si="45"/>
        <v>Rerate</v>
      </c>
      <c r="L1460" s="28" t="str">
        <f>IFERROR(VLOOKUP(E1460,'2 ataskaita'!$B$1:$E$64,3,FALSE),"-")</f>
        <v>-</v>
      </c>
      <c r="M1460" s="28" t="str">
        <f>IFERROR(VLOOKUP(E1460,'2 ataskaita'!$B$1:$E$64,4,FALSE),"-")</f>
        <v>-</v>
      </c>
    </row>
    <row r="1461" spans="1:13" x14ac:dyDescent="0.3">
      <c r="A1461" s="55">
        <v>44042</v>
      </c>
      <c r="B1461">
        <v>30744897</v>
      </c>
      <c r="C1461" s="32" t="s">
        <v>244</v>
      </c>
      <c r="D1461" s="32" t="s">
        <v>244</v>
      </c>
      <c r="E1461" s="44" t="s">
        <v>62</v>
      </c>
      <c r="F1461" s="45">
        <v>13.5</v>
      </c>
      <c r="G1461" s="45" t="s">
        <v>7</v>
      </c>
      <c r="H1461" s="43">
        <f>VLOOKUP(D1461,'Įkainiai '!$A$3:$B$10,2,FALSE)-G1461</f>
        <v>18.27</v>
      </c>
      <c r="I1461" s="43">
        <f>VLOOKUP(C1461,'Įkainiai '!$E$3:$F$10,2,FALSE)-F1461</f>
        <v>14.170000000000002</v>
      </c>
      <c r="J1461" s="28">
        <f t="shared" si="44"/>
        <v>-4.0999999999999979</v>
      </c>
      <c r="K1461" s="32" t="str">
        <f t="shared" si="45"/>
        <v>Rerate</v>
      </c>
      <c r="L1461" s="32" t="str">
        <f>IFERROR(VLOOKUP(E1461,'2 ataskaita'!$B$1:$E$64,3,FALSE),"-")</f>
        <v>TELEMARKETING</v>
      </c>
      <c r="M1461" s="32">
        <f>IFERROR(VLOOKUP(E1461,'2 ataskaita'!$B$1:$E$64,4,FALSE),"-")</f>
        <v>0</v>
      </c>
    </row>
    <row r="1462" spans="1:13" x14ac:dyDescent="0.3">
      <c r="A1462" s="54">
        <v>44042</v>
      </c>
      <c r="B1462">
        <v>12759802</v>
      </c>
      <c r="C1462" s="28" t="s">
        <v>243</v>
      </c>
      <c r="D1462" s="28" t="s">
        <v>243</v>
      </c>
      <c r="E1462" s="42" t="s">
        <v>75</v>
      </c>
      <c r="F1462" s="43">
        <v>7.6</v>
      </c>
      <c r="G1462" s="43">
        <v>0</v>
      </c>
      <c r="H1462" s="43">
        <f>VLOOKUP(D1462,'Įkainiai '!$A$3:$B$10,2,FALSE)-G1462</f>
        <v>18.27</v>
      </c>
      <c r="I1462" s="43">
        <f>VLOOKUP(C1462,'Įkainiai '!$E$3:$F$10,2,FALSE)-F1462</f>
        <v>8.07</v>
      </c>
      <c r="J1462" s="28">
        <f t="shared" si="44"/>
        <v>-10.199999999999999</v>
      </c>
      <c r="K1462" s="28" t="str">
        <f t="shared" si="45"/>
        <v>Rerate</v>
      </c>
      <c r="L1462" s="28" t="str">
        <f>IFERROR(VLOOKUP(E1462,'2 ataskaita'!$B$1:$E$64,3,FALSE),"-")</f>
        <v>-</v>
      </c>
      <c r="M1462" s="28" t="str">
        <f>IFERROR(VLOOKUP(E1462,'2 ataskaita'!$B$1:$E$64,4,FALSE),"-")</f>
        <v>-</v>
      </c>
    </row>
    <row r="1463" spans="1:13" x14ac:dyDescent="0.3">
      <c r="A1463" s="55">
        <v>44042</v>
      </c>
      <c r="B1463">
        <v>43059351</v>
      </c>
      <c r="C1463" s="32" t="s">
        <v>244</v>
      </c>
      <c r="D1463" s="32" t="s">
        <v>244</v>
      </c>
      <c r="E1463" s="44" t="s">
        <v>6</v>
      </c>
      <c r="F1463" s="45">
        <v>12.5</v>
      </c>
      <c r="G1463" s="45">
        <v>13.5</v>
      </c>
      <c r="H1463" s="43">
        <f>VLOOKUP(D1463,'Įkainiai '!$A$3:$B$10,2,FALSE)-G1463</f>
        <v>17.77</v>
      </c>
      <c r="I1463" s="43">
        <f>VLOOKUP(C1463,'Įkainiai '!$E$3:$F$10,2,FALSE)-F1463</f>
        <v>15.170000000000002</v>
      </c>
      <c r="J1463" s="28">
        <f t="shared" si="44"/>
        <v>-2.5999999999999979</v>
      </c>
      <c r="K1463" s="32" t="str">
        <f t="shared" si="45"/>
        <v>Rerate</v>
      </c>
      <c r="L1463" s="32" t="str">
        <f>IFERROR(VLOOKUP(E1463,'2 ataskaita'!$B$1:$E$64,3,FALSE),"-")</f>
        <v>TELEMARKETING</v>
      </c>
      <c r="M1463" s="32">
        <f>IFERROR(VLOOKUP(E1463,'2 ataskaita'!$B$1:$E$64,4,FALSE),"-")</f>
        <v>0</v>
      </c>
    </row>
    <row r="1464" spans="1:13" x14ac:dyDescent="0.3">
      <c r="A1464" s="54">
        <v>44015.525000000001</v>
      </c>
      <c r="B1464">
        <v>11269189</v>
      </c>
      <c r="C1464" s="28" t="s">
        <v>241</v>
      </c>
      <c r="D1464" s="28" t="s">
        <v>246</v>
      </c>
      <c r="E1464" s="42" t="s">
        <v>23</v>
      </c>
      <c r="F1464" s="43">
        <v>12</v>
      </c>
      <c r="G1464" s="43">
        <v>11.5</v>
      </c>
      <c r="H1464" s="43">
        <f>VLOOKUP(D1464,'Įkainiai '!$A$3:$B$10,2,FALSE)-G1464</f>
        <v>19.77</v>
      </c>
      <c r="I1464" s="43">
        <f>VLOOKUP(C1464,'Įkainiai '!$E$3:$F$10,2,FALSE)-F1464</f>
        <v>19.670000000000002</v>
      </c>
      <c r="J1464" s="28">
        <f t="shared" si="44"/>
        <v>-9.9999999999997868E-2</v>
      </c>
      <c r="K1464" s="28" t="str">
        <f t="shared" si="45"/>
        <v>Rerate</v>
      </c>
      <c r="L1464" s="28" t="str">
        <f>IFERROR(VLOOKUP(E1464,'2 ataskaita'!$B$1:$E$64,3,FALSE),"-")</f>
        <v>CUSTOMER CARE</v>
      </c>
      <c r="M1464" s="28">
        <f>IFERROR(VLOOKUP(E1464,'2 ataskaita'!$B$1:$E$64,4,FALSE),"-")</f>
        <v>0</v>
      </c>
    </row>
    <row r="1465" spans="1:13" x14ac:dyDescent="0.3">
      <c r="A1465" s="55">
        <v>44042</v>
      </c>
      <c r="B1465">
        <v>7938348</v>
      </c>
      <c r="C1465" s="32" t="s">
        <v>243</v>
      </c>
      <c r="D1465" s="32" t="s">
        <v>243</v>
      </c>
      <c r="E1465" s="44" t="s">
        <v>43</v>
      </c>
      <c r="F1465" s="45">
        <v>7.6</v>
      </c>
      <c r="G1465" s="45">
        <v>0</v>
      </c>
      <c r="H1465" s="43">
        <f>VLOOKUP(D1465,'Įkainiai '!$A$3:$B$10,2,FALSE)-G1465</f>
        <v>18.27</v>
      </c>
      <c r="I1465" s="43">
        <f>VLOOKUP(C1465,'Įkainiai '!$E$3:$F$10,2,FALSE)-F1465</f>
        <v>8.07</v>
      </c>
      <c r="J1465" s="28">
        <f t="shared" si="44"/>
        <v>-10.199999999999999</v>
      </c>
      <c r="K1465" s="32" t="str">
        <f t="shared" si="45"/>
        <v>Rerate</v>
      </c>
      <c r="L1465" s="32" t="str">
        <f>IFERROR(VLOOKUP(E1465,'2 ataskaita'!$B$1:$E$64,3,FALSE),"-")</f>
        <v>CUSTOMER CARE</v>
      </c>
      <c r="M1465" s="32">
        <f>IFERROR(VLOOKUP(E1465,'2 ataskaita'!$B$1:$E$64,4,FALSE),"-")</f>
        <v>0</v>
      </c>
    </row>
    <row r="1466" spans="1:13" x14ac:dyDescent="0.3">
      <c r="A1466" s="54">
        <v>44030.668055555558</v>
      </c>
      <c r="B1466">
        <v>37357943</v>
      </c>
      <c r="C1466" s="28" t="s">
        <v>243</v>
      </c>
      <c r="D1466" s="28" t="s">
        <v>245</v>
      </c>
      <c r="E1466" s="42" t="s">
        <v>40</v>
      </c>
      <c r="F1466" s="43">
        <v>8.51</v>
      </c>
      <c r="G1466" s="43">
        <v>5.51</v>
      </c>
      <c r="H1466" s="43">
        <f>VLOOKUP(D1466,'Įkainiai '!$A$3:$B$10,2,FALSE)-G1466</f>
        <v>8.76</v>
      </c>
      <c r="I1466" s="43">
        <f>VLOOKUP(C1466,'Įkainiai '!$E$3:$F$10,2,FALSE)-F1466</f>
        <v>7.16</v>
      </c>
      <c r="J1466" s="28">
        <f t="shared" si="44"/>
        <v>-1.5999999999999996</v>
      </c>
      <c r="K1466" s="28" t="str">
        <f t="shared" si="45"/>
        <v>Rerate</v>
      </c>
      <c r="L1466" s="28" t="str">
        <f>IFERROR(VLOOKUP(E1466,'2 ataskaita'!$B$1:$E$64,3,FALSE),"-")</f>
        <v>-</v>
      </c>
      <c r="M1466" s="28" t="str">
        <f>IFERROR(VLOOKUP(E1466,'2 ataskaita'!$B$1:$E$64,4,FALSE),"-")</f>
        <v>-</v>
      </c>
    </row>
    <row r="1467" spans="1:13" x14ac:dyDescent="0.3">
      <c r="A1467" s="55">
        <v>44042</v>
      </c>
      <c r="B1467">
        <v>40711829</v>
      </c>
      <c r="C1467" s="32" t="s">
        <v>244</v>
      </c>
      <c r="D1467" s="32" t="s">
        <v>244</v>
      </c>
      <c r="E1467" s="44" t="s">
        <v>14</v>
      </c>
      <c r="F1467" s="49">
        <v>13.5</v>
      </c>
      <c r="G1467" s="45">
        <v>13.5</v>
      </c>
      <c r="H1467" s="43">
        <f>VLOOKUP(D1467,'Įkainiai '!$A$3:$B$10,2,FALSE)-G1467</f>
        <v>17.77</v>
      </c>
      <c r="I1467" s="43">
        <f>VLOOKUP(C1467,'Įkainiai '!$E$3:$F$10,2,FALSE)-F1467</f>
        <v>14.170000000000002</v>
      </c>
      <c r="J1467" s="28">
        <f t="shared" si="44"/>
        <v>-3.5999999999999979</v>
      </c>
      <c r="K1467" s="32" t="str">
        <f t="shared" si="45"/>
        <v>Rerate</v>
      </c>
      <c r="L1467" s="32" t="str">
        <f>IFERROR(VLOOKUP(E1467,'2 ataskaita'!$B$1:$E$64,3,FALSE),"-")</f>
        <v>CUSTOMER CARE</v>
      </c>
      <c r="M1467" s="32">
        <f>IFERROR(VLOOKUP(E1467,'2 ataskaita'!$B$1:$E$64,4,FALSE),"-")</f>
        <v>0</v>
      </c>
    </row>
    <row r="1468" spans="1:13" x14ac:dyDescent="0.3">
      <c r="A1468" s="54">
        <v>44021.527083333334</v>
      </c>
      <c r="B1468">
        <v>44512662</v>
      </c>
      <c r="C1468" s="28" t="s">
        <v>241</v>
      </c>
      <c r="D1468" s="28" t="s">
        <v>246</v>
      </c>
      <c r="E1468" s="42" t="s">
        <v>35</v>
      </c>
      <c r="F1468" s="43">
        <v>12</v>
      </c>
      <c r="G1468" s="43">
        <v>11.5</v>
      </c>
      <c r="H1468" s="43">
        <f>VLOOKUP(D1468,'Įkainiai '!$A$3:$B$10,2,FALSE)-G1468</f>
        <v>19.77</v>
      </c>
      <c r="I1468" s="43">
        <f>VLOOKUP(C1468,'Įkainiai '!$E$3:$F$10,2,FALSE)-F1468</f>
        <v>19.670000000000002</v>
      </c>
      <c r="J1468" s="28">
        <f t="shared" si="44"/>
        <v>-9.9999999999997868E-2</v>
      </c>
      <c r="K1468" s="28" t="str">
        <f t="shared" si="45"/>
        <v>Rerate</v>
      </c>
      <c r="L1468" s="28" t="str">
        <f>IFERROR(VLOOKUP(E1468,'2 ataskaita'!$B$1:$E$64,3,FALSE),"-")</f>
        <v>CUSTOMER CARE</v>
      </c>
      <c r="M1468" s="28">
        <f>IFERROR(VLOOKUP(E1468,'2 ataskaita'!$B$1:$E$64,4,FALSE),"-")</f>
        <v>0</v>
      </c>
    </row>
    <row r="1469" spans="1:13" x14ac:dyDescent="0.3">
      <c r="A1469" s="55">
        <v>44043</v>
      </c>
      <c r="B1469">
        <v>15069482</v>
      </c>
      <c r="C1469" s="32" t="s">
        <v>244</v>
      </c>
      <c r="D1469" s="32" t="s">
        <v>240</v>
      </c>
      <c r="E1469" s="44" t="s">
        <v>53</v>
      </c>
      <c r="F1469" s="45">
        <v>12.5</v>
      </c>
      <c r="G1469" s="45" t="s">
        <v>33</v>
      </c>
      <c r="H1469" s="43">
        <f>VLOOKUP(D1469,'Įkainiai '!$A$3:$B$10,2,FALSE)-G1469</f>
        <v>11.27</v>
      </c>
      <c r="I1469" s="43">
        <f>VLOOKUP(C1469,'Įkainiai '!$E$3:$F$10,2,FALSE)-F1469</f>
        <v>15.170000000000002</v>
      </c>
      <c r="J1469" s="28">
        <f t="shared" si="44"/>
        <v>3.9000000000000021</v>
      </c>
      <c r="K1469" s="32" t="str">
        <f t="shared" si="45"/>
        <v>Upsell</v>
      </c>
      <c r="L1469" s="32" t="str">
        <f>IFERROR(VLOOKUP(E1469,'2 ataskaita'!$B$1:$E$64,3,FALSE),"-")</f>
        <v>-</v>
      </c>
      <c r="M1469" s="32" t="str">
        <f>IFERROR(VLOOKUP(E1469,'2 ataskaita'!$B$1:$E$64,4,FALSE),"-")</f>
        <v>-</v>
      </c>
    </row>
    <row r="1470" spans="1:13" x14ac:dyDescent="0.3">
      <c r="A1470" s="54">
        <v>44032.43472222222</v>
      </c>
      <c r="B1470">
        <v>42208748</v>
      </c>
      <c r="C1470" s="28" t="s">
        <v>243</v>
      </c>
      <c r="D1470" s="28" t="s">
        <v>245</v>
      </c>
      <c r="E1470" s="42" t="s">
        <v>39</v>
      </c>
      <c r="F1470" s="43">
        <v>8.51</v>
      </c>
      <c r="G1470" s="43">
        <v>3.6</v>
      </c>
      <c r="H1470" s="43">
        <f>VLOOKUP(D1470,'Įkainiai '!$A$3:$B$10,2,FALSE)-G1470</f>
        <v>10.67</v>
      </c>
      <c r="I1470" s="43">
        <f>VLOOKUP(C1470,'Įkainiai '!$E$3:$F$10,2,FALSE)-F1470</f>
        <v>7.16</v>
      </c>
      <c r="J1470" s="28">
        <f t="shared" si="44"/>
        <v>-3.51</v>
      </c>
      <c r="K1470" s="28" t="str">
        <f t="shared" si="45"/>
        <v>Rerate</v>
      </c>
      <c r="L1470" s="28" t="str">
        <f>IFERROR(VLOOKUP(E1470,'2 ataskaita'!$B$1:$E$64,3,FALSE),"-")</f>
        <v>-</v>
      </c>
      <c r="M1470" s="28" t="str">
        <f>IFERROR(VLOOKUP(E1470,'2 ataskaita'!$B$1:$E$64,4,FALSE),"-")</f>
        <v>-</v>
      </c>
    </row>
    <row r="1471" spans="1:13" x14ac:dyDescent="0.3">
      <c r="A1471" s="55">
        <v>44042</v>
      </c>
      <c r="B1471">
        <v>4560240</v>
      </c>
      <c r="C1471" s="32" t="s">
        <v>241</v>
      </c>
      <c r="D1471" s="32" t="s">
        <v>241</v>
      </c>
      <c r="E1471" s="44" t="s">
        <v>8</v>
      </c>
      <c r="F1471" s="45">
        <v>6</v>
      </c>
      <c r="G1471" s="45" t="s">
        <v>57</v>
      </c>
      <c r="H1471" s="43">
        <f>VLOOKUP(D1471,'Įkainiai '!$A$3:$B$10,2,FALSE)-G1471</f>
        <v>23.270000000000003</v>
      </c>
      <c r="I1471" s="43">
        <f>VLOOKUP(C1471,'Įkainiai '!$E$3:$F$10,2,FALSE)-F1471</f>
        <v>25.67</v>
      </c>
      <c r="J1471" s="28">
        <f t="shared" si="44"/>
        <v>2.3999999999999986</v>
      </c>
      <c r="K1471" s="32" t="str">
        <f t="shared" si="45"/>
        <v>Upsell</v>
      </c>
      <c r="L1471" s="32" t="str">
        <f>IFERROR(VLOOKUP(E1471,'2 ataskaita'!$B$1:$E$64,3,FALSE),"-")</f>
        <v>TELEMARKETING</v>
      </c>
      <c r="M1471" s="32">
        <f>IFERROR(VLOOKUP(E1471,'2 ataskaita'!$B$1:$E$64,4,FALSE),"-")</f>
        <v>0</v>
      </c>
    </row>
    <row r="1472" spans="1:13" x14ac:dyDescent="0.3">
      <c r="A1472" s="54">
        <v>44029</v>
      </c>
      <c r="B1472">
        <v>30718403</v>
      </c>
      <c r="C1472" s="28" t="s">
        <v>241</v>
      </c>
      <c r="D1472" s="28" t="s">
        <v>241</v>
      </c>
      <c r="E1472" s="42" t="s">
        <v>42</v>
      </c>
      <c r="F1472" s="50">
        <v>3.6</v>
      </c>
      <c r="G1472" s="43">
        <v>3.6</v>
      </c>
      <c r="H1472" s="43">
        <f>VLOOKUP(D1472,'Įkainiai '!$A$3:$B$10,2,FALSE)-G1472</f>
        <v>29.67</v>
      </c>
      <c r="I1472" s="43">
        <f>VLOOKUP(C1472,'Įkainiai '!$E$3:$F$10,2,FALSE)-F1472</f>
        <v>28.07</v>
      </c>
      <c r="J1472" s="28">
        <f t="shared" si="44"/>
        <v>-1.6000000000000014</v>
      </c>
      <c r="K1472" s="28" t="str">
        <f t="shared" si="45"/>
        <v>Rerate</v>
      </c>
      <c r="L1472" s="28" t="str">
        <f>IFERROR(VLOOKUP(E1472,'2 ataskaita'!$B$1:$E$64,3,FALSE),"-")</f>
        <v>-</v>
      </c>
      <c r="M1472" s="28" t="str">
        <f>IFERROR(VLOOKUP(E1472,'2 ataskaita'!$B$1:$E$64,4,FALSE),"-")</f>
        <v>-</v>
      </c>
    </row>
    <row r="1473" spans="1:13" x14ac:dyDescent="0.3">
      <c r="A1473" s="55">
        <v>44014.506249999999</v>
      </c>
      <c r="B1473">
        <v>4575736</v>
      </c>
      <c r="C1473" s="32" t="s">
        <v>240</v>
      </c>
      <c r="D1473" s="32" t="s">
        <v>242</v>
      </c>
      <c r="E1473" s="44" t="s">
        <v>43</v>
      </c>
      <c r="F1473" s="45">
        <v>11.5</v>
      </c>
      <c r="G1473" s="45">
        <v>10.5</v>
      </c>
      <c r="H1473" s="43">
        <f>VLOOKUP(D1473,'Įkainiai '!$A$3:$B$10,2,FALSE)-G1473</f>
        <v>10.77</v>
      </c>
      <c r="I1473" s="43">
        <f>VLOOKUP(C1473,'Įkainiai '!$E$3:$F$10,2,FALSE)-F1473</f>
        <v>12.170000000000002</v>
      </c>
      <c r="J1473" s="28">
        <f t="shared" si="44"/>
        <v>1.4000000000000021</v>
      </c>
      <c r="K1473" s="32" t="str">
        <f t="shared" si="45"/>
        <v>Upsell</v>
      </c>
      <c r="L1473" s="32" t="str">
        <f>IFERROR(VLOOKUP(E1473,'2 ataskaita'!$B$1:$E$64,3,FALSE),"-")</f>
        <v>CUSTOMER CARE</v>
      </c>
      <c r="M1473" s="32">
        <f>IFERROR(VLOOKUP(E1473,'2 ataskaita'!$B$1:$E$64,4,FALSE),"-")</f>
        <v>0</v>
      </c>
    </row>
    <row r="1474" spans="1:13" x14ac:dyDescent="0.3">
      <c r="A1474" s="54">
        <v>44027.501388888886</v>
      </c>
      <c r="B1474">
        <v>43010111</v>
      </c>
      <c r="C1474" s="28" t="s">
        <v>244</v>
      </c>
      <c r="D1474" s="28" t="s">
        <v>240</v>
      </c>
      <c r="E1474" s="42" t="s">
        <v>44</v>
      </c>
      <c r="F1474" s="43">
        <v>13.5</v>
      </c>
      <c r="G1474" s="43">
        <v>10.5</v>
      </c>
      <c r="H1474" s="43">
        <f>VLOOKUP(D1474,'Įkainiai '!$A$3:$B$10,2,FALSE)-G1474</f>
        <v>14.77</v>
      </c>
      <c r="I1474" s="43">
        <f>VLOOKUP(C1474,'Įkainiai '!$E$3:$F$10,2,FALSE)-F1474</f>
        <v>14.170000000000002</v>
      </c>
      <c r="J1474" s="28">
        <f t="shared" si="44"/>
        <v>-0.59999999999999787</v>
      </c>
      <c r="K1474" s="28" t="str">
        <f t="shared" si="45"/>
        <v>Rerate</v>
      </c>
      <c r="L1474" s="28" t="str">
        <f>IFERROR(VLOOKUP(E1474,'2 ataskaita'!$B$1:$E$64,3,FALSE),"-")</f>
        <v>-</v>
      </c>
      <c r="M1474" s="28" t="str">
        <f>IFERROR(VLOOKUP(E1474,'2 ataskaita'!$B$1:$E$64,4,FALSE),"-")</f>
        <v>-</v>
      </c>
    </row>
    <row r="1475" spans="1:13" x14ac:dyDescent="0.3">
      <c r="A1475" s="55">
        <v>44042</v>
      </c>
      <c r="B1475">
        <v>41373282</v>
      </c>
      <c r="C1475" s="32" t="s">
        <v>242</v>
      </c>
      <c r="D1475" s="32" t="s">
        <v>242</v>
      </c>
      <c r="E1475" s="44" t="s">
        <v>8</v>
      </c>
      <c r="F1475" s="45">
        <v>9.5</v>
      </c>
      <c r="G1475" s="45">
        <v>6.5</v>
      </c>
      <c r="H1475" s="43">
        <f>VLOOKUP(D1475,'Įkainiai '!$A$3:$B$10,2,FALSE)-G1475</f>
        <v>14.77</v>
      </c>
      <c r="I1475" s="43">
        <f>VLOOKUP(C1475,'Įkainiai '!$E$3:$F$10,2,FALSE)-F1475</f>
        <v>10.170000000000002</v>
      </c>
      <c r="J1475" s="28">
        <f t="shared" ref="J1475:J1538" si="46">I1475-H1475</f>
        <v>-4.5999999999999979</v>
      </c>
      <c r="K1475" s="32" t="str">
        <f t="shared" ref="K1475:K1538" si="47">IF(J1475&gt;0,"Upsell",IF(J1475&lt;0,"Rerate","Kaina nepakito"))</f>
        <v>Rerate</v>
      </c>
      <c r="L1475" s="32" t="str">
        <f>IFERROR(VLOOKUP(E1475,'2 ataskaita'!$B$1:$E$64,3,FALSE),"-")</f>
        <v>TELEMARKETING</v>
      </c>
      <c r="M1475" s="32">
        <f>IFERROR(VLOOKUP(E1475,'2 ataskaita'!$B$1:$E$64,4,FALSE),"-")</f>
        <v>0</v>
      </c>
    </row>
    <row r="1476" spans="1:13" x14ac:dyDescent="0.3">
      <c r="A1476" s="54">
        <v>44042</v>
      </c>
      <c r="B1476">
        <v>40551377</v>
      </c>
      <c r="C1476" s="28" t="s">
        <v>241</v>
      </c>
      <c r="D1476" s="28" t="s">
        <v>241</v>
      </c>
      <c r="E1476" s="42" t="s">
        <v>8</v>
      </c>
      <c r="F1476" s="43">
        <v>12</v>
      </c>
      <c r="G1476" s="43">
        <v>15.5</v>
      </c>
      <c r="H1476" s="43">
        <f>VLOOKUP(D1476,'Įkainiai '!$A$3:$B$10,2,FALSE)-G1476</f>
        <v>17.770000000000003</v>
      </c>
      <c r="I1476" s="43">
        <f>VLOOKUP(C1476,'Įkainiai '!$E$3:$F$10,2,FALSE)-F1476</f>
        <v>19.670000000000002</v>
      </c>
      <c r="J1476" s="28">
        <f t="shared" si="46"/>
        <v>1.8999999999999986</v>
      </c>
      <c r="K1476" s="28" t="str">
        <f t="shared" si="47"/>
        <v>Upsell</v>
      </c>
      <c r="L1476" s="28" t="str">
        <f>IFERROR(VLOOKUP(E1476,'2 ataskaita'!$B$1:$E$64,3,FALSE),"-")</f>
        <v>TELEMARKETING</v>
      </c>
      <c r="M1476" s="28">
        <f>IFERROR(VLOOKUP(E1476,'2 ataskaita'!$B$1:$E$64,4,FALSE),"-")</f>
        <v>0</v>
      </c>
    </row>
    <row r="1477" spans="1:13" x14ac:dyDescent="0.3">
      <c r="A1477" s="55">
        <v>44042</v>
      </c>
      <c r="B1477">
        <v>37639582</v>
      </c>
      <c r="C1477" s="32" t="s">
        <v>241</v>
      </c>
      <c r="D1477" s="32" t="s">
        <v>241</v>
      </c>
      <c r="E1477" s="44" t="s">
        <v>13</v>
      </c>
      <c r="F1477" s="45">
        <v>9.5</v>
      </c>
      <c r="G1477" s="45" t="s">
        <v>33</v>
      </c>
      <c r="H1477" s="43">
        <f>VLOOKUP(D1477,'Įkainiai '!$A$3:$B$10,2,FALSE)-G1477</f>
        <v>19.270000000000003</v>
      </c>
      <c r="I1477" s="43">
        <f>VLOOKUP(C1477,'Įkainiai '!$E$3:$F$10,2,FALSE)-F1477</f>
        <v>22.17</v>
      </c>
      <c r="J1477" s="28">
        <f t="shared" si="46"/>
        <v>2.8999999999999986</v>
      </c>
      <c r="K1477" s="32" t="str">
        <f t="shared" si="47"/>
        <v>Upsell</v>
      </c>
      <c r="L1477" s="32" t="str">
        <f>IFERROR(VLOOKUP(E1477,'2 ataskaita'!$B$1:$E$64,3,FALSE),"-")</f>
        <v>TELEMARKETING</v>
      </c>
      <c r="M1477" s="32">
        <f>IFERROR(VLOOKUP(E1477,'2 ataskaita'!$B$1:$E$64,4,FALSE),"-")</f>
        <v>0</v>
      </c>
    </row>
    <row r="1478" spans="1:13" x14ac:dyDescent="0.3">
      <c r="A1478" s="54">
        <v>44042</v>
      </c>
      <c r="B1478">
        <v>43226623</v>
      </c>
      <c r="C1478" s="28" t="s">
        <v>244</v>
      </c>
      <c r="D1478" s="28" t="s">
        <v>244</v>
      </c>
      <c r="E1478" s="42" t="s">
        <v>8</v>
      </c>
      <c r="F1478" s="50">
        <v>13.5</v>
      </c>
      <c r="G1478" s="43">
        <v>13.5</v>
      </c>
      <c r="H1478" s="43">
        <f>VLOOKUP(D1478,'Įkainiai '!$A$3:$B$10,2,FALSE)-G1478</f>
        <v>17.77</v>
      </c>
      <c r="I1478" s="43">
        <f>VLOOKUP(C1478,'Įkainiai '!$E$3:$F$10,2,FALSE)-F1478</f>
        <v>14.170000000000002</v>
      </c>
      <c r="J1478" s="28">
        <f t="shared" si="46"/>
        <v>-3.5999999999999979</v>
      </c>
      <c r="K1478" s="28" t="str">
        <f t="shared" si="47"/>
        <v>Rerate</v>
      </c>
      <c r="L1478" s="28" t="str">
        <f>IFERROR(VLOOKUP(E1478,'2 ataskaita'!$B$1:$E$64,3,FALSE),"-")</f>
        <v>TELEMARKETING</v>
      </c>
      <c r="M1478" s="28">
        <f>IFERROR(VLOOKUP(E1478,'2 ataskaita'!$B$1:$E$64,4,FALSE),"-")</f>
        <v>0</v>
      </c>
    </row>
    <row r="1479" spans="1:13" x14ac:dyDescent="0.3">
      <c r="A1479" s="55">
        <v>44042</v>
      </c>
      <c r="B1479">
        <v>37232983</v>
      </c>
      <c r="C1479" s="32" t="s">
        <v>241</v>
      </c>
      <c r="D1479" s="32" t="s">
        <v>241</v>
      </c>
      <c r="E1479" s="44" t="s">
        <v>6</v>
      </c>
      <c r="F1479" s="45">
        <v>8.5</v>
      </c>
      <c r="G1479" s="45" t="s">
        <v>9</v>
      </c>
      <c r="H1479" s="43">
        <f>VLOOKUP(D1479,'Įkainiai '!$A$3:$B$10,2,FALSE)-G1479</f>
        <v>22.270000000000003</v>
      </c>
      <c r="I1479" s="43">
        <f>VLOOKUP(C1479,'Įkainiai '!$E$3:$F$10,2,FALSE)-F1479</f>
        <v>23.17</v>
      </c>
      <c r="J1479" s="28">
        <f t="shared" si="46"/>
        <v>0.89999999999999858</v>
      </c>
      <c r="K1479" s="32" t="str">
        <f t="shared" si="47"/>
        <v>Upsell</v>
      </c>
      <c r="L1479" s="32" t="str">
        <f>IFERROR(VLOOKUP(E1479,'2 ataskaita'!$B$1:$E$64,3,FALSE),"-")</f>
        <v>TELEMARKETING</v>
      </c>
      <c r="M1479" s="32">
        <f>IFERROR(VLOOKUP(E1479,'2 ataskaita'!$B$1:$E$64,4,FALSE),"-")</f>
        <v>0</v>
      </c>
    </row>
    <row r="1480" spans="1:13" x14ac:dyDescent="0.3">
      <c r="A1480" s="54">
        <v>44034.42083333333</v>
      </c>
      <c r="B1480">
        <v>45938627</v>
      </c>
      <c r="C1480" s="28" t="s">
        <v>242</v>
      </c>
      <c r="D1480" s="28" t="s">
        <v>245</v>
      </c>
      <c r="E1480" s="42" t="s">
        <v>72</v>
      </c>
      <c r="F1480" s="43">
        <v>14.5</v>
      </c>
      <c r="G1480" s="43">
        <v>3.6</v>
      </c>
      <c r="H1480" s="43">
        <f>VLOOKUP(D1480,'Įkainiai '!$A$3:$B$10,2,FALSE)-G1480</f>
        <v>10.67</v>
      </c>
      <c r="I1480" s="43">
        <f>VLOOKUP(C1480,'Įkainiai '!$E$3:$F$10,2,FALSE)-F1480</f>
        <v>5.1700000000000017</v>
      </c>
      <c r="J1480" s="28">
        <f t="shared" si="46"/>
        <v>-5.4999999999999982</v>
      </c>
      <c r="K1480" s="28" t="str">
        <f t="shared" si="47"/>
        <v>Rerate</v>
      </c>
      <c r="L1480" s="28" t="str">
        <f>IFERROR(VLOOKUP(E1480,'2 ataskaita'!$B$1:$E$64,3,FALSE),"-")</f>
        <v>-</v>
      </c>
      <c r="M1480" s="28" t="str">
        <f>IFERROR(VLOOKUP(E1480,'2 ataskaita'!$B$1:$E$64,4,FALSE),"-")</f>
        <v>-</v>
      </c>
    </row>
    <row r="1481" spans="1:13" x14ac:dyDescent="0.3">
      <c r="A1481" s="55">
        <v>44017</v>
      </c>
      <c r="B1481">
        <v>35376758</v>
      </c>
      <c r="C1481" s="32" t="s">
        <v>241</v>
      </c>
      <c r="D1481" s="32" t="s">
        <v>241</v>
      </c>
      <c r="E1481" s="44" t="s">
        <v>71</v>
      </c>
      <c r="F1481" s="45">
        <v>15.5</v>
      </c>
      <c r="G1481" s="45">
        <v>9.5</v>
      </c>
      <c r="H1481" s="43">
        <f>VLOOKUP(D1481,'Įkainiai '!$A$3:$B$10,2,FALSE)-G1481</f>
        <v>23.770000000000003</v>
      </c>
      <c r="I1481" s="43">
        <f>VLOOKUP(C1481,'Įkainiai '!$E$3:$F$10,2,FALSE)-F1481</f>
        <v>16.170000000000002</v>
      </c>
      <c r="J1481" s="28">
        <f t="shared" si="46"/>
        <v>-7.6000000000000014</v>
      </c>
      <c r="K1481" s="32" t="str">
        <f t="shared" si="47"/>
        <v>Rerate</v>
      </c>
      <c r="L1481" s="32" t="str">
        <f>IFERROR(VLOOKUP(E1481,'2 ataskaita'!$B$1:$E$64,3,FALSE),"-")</f>
        <v>-</v>
      </c>
      <c r="M1481" s="32" t="str">
        <f>IFERROR(VLOOKUP(E1481,'2 ataskaita'!$B$1:$E$64,4,FALSE),"-")</f>
        <v>-</v>
      </c>
    </row>
    <row r="1482" spans="1:13" x14ac:dyDescent="0.3">
      <c r="A1482" s="54">
        <v>44042</v>
      </c>
      <c r="B1482">
        <v>43060051</v>
      </c>
      <c r="C1482" s="28" t="s">
        <v>245</v>
      </c>
      <c r="D1482" s="28" t="s">
        <v>245</v>
      </c>
      <c r="E1482" s="42" t="s">
        <v>43</v>
      </c>
      <c r="F1482" s="43">
        <v>3.6</v>
      </c>
      <c r="G1482" s="43">
        <v>15.5</v>
      </c>
      <c r="H1482" s="43">
        <f>VLOOKUP(D1482,'Įkainiai '!$A$3:$B$10,2,FALSE)-G1482</f>
        <v>-1.2300000000000004</v>
      </c>
      <c r="I1482" s="43">
        <f>VLOOKUP(C1482,'Įkainiai '!$E$3:$F$10,2,FALSE)-F1482</f>
        <v>8.07</v>
      </c>
      <c r="J1482" s="28">
        <f t="shared" si="46"/>
        <v>9.3000000000000007</v>
      </c>
      <c r="K1482" s="28" t="str">
        <f t="shared" si="47"/>
        <v>Upsell</v>
      </c>
      <c r="L1482" s="28" t="str">
        <f>IFERROR(VLOOKUP(E1482,'2 ataskaita'!$B$1:$E$64,3,FALSE),"-")</f>
        <v>CUSTOMER CARE</v>
      </c>
      <c r="M1482" s="28">
        <f>IFERROR(VLOOKUP(E1482,'2 ataskaita'!$B$1:$E$64,4,FALSE),"-")</f>
        <v>0</v>
      </c>
    </row>
    <row r="1483" spans="1:13" x14ac:dyDescent="0.3">
      <c r="A1483" s="55">
        <v>44020.602777777778</v>
      </c>
      <c r="B1483">
        <v>20934054</v>
      </c>
      <c r="C1483" s="32" t="s">
        <v>244</v>
      </c>
      <c r="D1483" s="32" t="s">
        <v>241</v>
      </c>
      <c r="E1483" s="44" t="s">
        <v>62</v>
      </c>
      <c r="F1483" s="45">
        <v>14.6</v>
      </c>
      <c r="G1483" s="45">
        <v>9.5</v>
      </c>
      <c r="H1483" s="43">
        <f>VLOOKUP(D1483,'Įkainiai '!$A$3:$B$10,2,FALSE)-G1483</f>
        <v>23.770000000000003</v>
      </c>
      <c r="I1483" s="43">
        <f>VLOOKUP(C1483,'Įkainiai '!$E$3:$F$10,2,FALSE)-F1483</f>
        <v>13.070000000000002</v>
      </c>
      <c r="J1483" s="28">
        <f t="shared" si="46"/>
        <v>-10.700000000000001</v>
      </c>
      <c r="K1483" s="32" t="str">
        <f t="shared" si="47"/>
        <v>Rerate</v>
      </c>
      <c r="L1483" s="32" t="str">
        <f>IFERROR(VLOOKUP(E1483,'2 ataskaita'!$B$1:$E$64,3,FALSE),"-")</f>
        <v>TELEMARKETING</v>
      </c>
      <c r="M1483" s="32">
        <f>IFERROR(VLOOKUP(E1483,'2 ataskaita'!$B$1:$E$64,4,FALSE),"-")</f>
        <v>0</v>
      </c>
    </row>
    <row r="1484" spans="1:13" x14ac:dyDescent="0.3">
      <c r="A1484" s="54">
        <v>44042</v>
      </c>
      <c r="B1484">
        <v>4693768</v>
      </c>
      <c r="C1484" s="28" t="s">
        <v>244</v>
      </c>
      <c r="D1484" s="28" t="s">
        <v>244</v>
      </c>
      <c r="E1484" s="42" t="s">
        <v>8</v>
      </c>
      <c r="F1484" s="43">
        <v>13.5</v>
      </c>
      <c r="G1484" s="43" t="s">
        <v>7</v>
      </c>
      <c r="H1484" s="43">
        <f>VLOOKUP(D1484,'Įkainiai '!$A$3:$B$10,2,FALSE)-G1484</f>
        <v>18.27</v>
      </c>
      <c r="I1484" s="43">
        <f>VLOOKUP(C1484,'Įkainiai '!$E$3:$F$10,2,FALSE)-F1484</f>
        <v>14.170000000000002</v>
      </c>
      <c r="J1484" s="28">
        <f t="shared" si="46"/>
        <v>-4.0999999999999979</v>
      </c>
      <c r="K1484" s="28" t="str">
        <f t="shared" si="47"/>
        <v>Rerate</v>
      </c>
      <c r="L1484" s="28" t="str">
        <f>IFERROR(VLOOKUP(E1484,'2 ataskaita'!$B$1:$E$64,3,FALSE),"-")</f>
        <v>TELEMARKETING</v>
      </c>
      <c r="M1484" s="28">
        <f>IFERROR(VLOOKUP(E1484,'2 ataskaita'!$B$1:$E$64,4,FALSE),"-")</f>
        <v>0</v>
      </c>
    </row>
    <row r="1485" spans="1:13" x14ac:dyDescent="0.3">
      <c r="A1485" s="55">
        <v>44021.495833333334</v>
      </c>
      <c r="B1485">
        <v>29705767</v>
      </c>
      <c r="C1485" s="32" t="s">
        <v>243</v>
      </c>
      <c r="D1485" s="32" t="s">
        <v>241</v>
      </c>
      <c r="E1485" s="44" t="s">
        <v>44</v>
      </c>
      <c r="F1485" s="45">
        <v>0</v>
      </c>
      <c r="G1485" s="45">
        <v>0</v>
      </c>
      <c r="H1485" s="43">
        <f>VLOOKUP(D1485,'Įkainiai '!$A$3:$B$10,2,FALSE)-G1485</f>
        <v>33.270000000000003</v>
      </c>
      <c r="I1485" s="43">
        <f>VLOOKUP(C1485,'Įkainiai '!$E$3:$F$10,2,FALSE)-F1485</f>
        <v>15.67</v>
      </c>
      <c r="J1485" s="28">
        <f t="shared" si="46"/>
        <v>-17.600000000000001</v>
      </c>
      <c r="K1485" s="32" t="str">
        <f t="shared" si="47"/>
        <v>Rerate</v>
      </c>
      <c r="L1485" s="32" t="str">
        <f>IFERROR(VLOOKUP(E1485,'2 ataskaita'!$B$1:$E$64,3,FALSE),"-")</f>
        <v>-</v>
      </c>
      <c r="M1485" s="32" t="str">
        <f>IFERROR(VLOOKUP(E1485,'2 ataskaita'!$B$1:$E$64,4,FALSE),"-")</f>
        <v>-</v>
      </c>
    </row>
    <row r="1486" spans="1:13" x14ac:dyDescent="0.3">
      <c r="A1486" s="54">
        <v>44036.863194444442</v>
      </c>
      <c r="B1486">
        <v>45855299</v>
      </c>
      <c r="C1486" s="28" t="s">
        <v>240</v>
      </c>
      <c r="D1486" s="28" t="s">
        <v>242</v>
      </c>
      <c r="E1486" s="42" t="s">
        <v>22</v>
      </c>
      <c r="F1486" s="43">
        <v>12</v>
      </c>
      <c r="G1486" s="43">
        <v>10.5</v>
      </c>
      <c r="H1486" s="43">
        <f>VLOOKUP(D1486,'Įkainiai '!$A$3:$B$10,2,FALSE)-G1486</f>
        <v>10.77</v>
      </c>
      <c r="I1486" s="43">
        <f>VLOOKUP(C1486,'Įkainiai '!$E$3:$F$10,2,FALSE)-F1486</f>
        <v>11.670000000000002</v>
      </c>
      <c r="J1486" s="28">
        <f t="shared" si="46"/>
        <v>0.90000000000000213</v>
      </c>
      <c r="K1486" s="28" t="str">
        <f t="shared" si="47"/>
        <v>Upsell</v>
      </c>
      <c r="L1486" s="28" t="str">
        <f>IFERROR(VLOOKUP(E1486,'2 ataskaita'!$B$1:$E$64,3,FALSE),"-")</f>
        <v>CUSTOMER CARE</v>
      </c>
      <c r="M1486" s="28">
        <f>IFERROR(VLOOKUP(E1486,'2 ataskaita'!$B$1:$E$64,4,FALSE),"-")</f>
        <v>0</v>
      </c>
    </row>
    <row r="1487" spans="1:13" x14ac:dyDescent="0.3">
      <c r="A1487" s="55">
        <v>44041.859027777777</v>
      </c>
      <c r="B1487">
        <v>25905210</v>
      </c>
      <c r="C1487" s="32" t="s">
        <v>240</v>
      </c>
      <c r="D1487" s="32" t="s">
        <v>245</v>
      </c>
      <c r="E1487" s="44" t="s">
        <v>49</v>
      </c>
      <c r="F1487" s="45">
        <v>11</v>
      </c>
      <c r="G1487" s="45">
        <v>3.6</v>
      </c>
      <c r="H1487" s="43">
        <f>VLOOKUP(D1487,'Įkainiai '!$A$3:$B$10,2,FALSE)-G1487</f>
        <v>10.67</v>
      </c>
      <c r="I1487" s="43">
        <f>VLOOKUP(C1487,'Įkainiai '!$E$3:$F$10,2,FALSE)-F1487</f>
        <v>12.670000000000002</v>
      </c>
      <c r="J1487" s="28">
        <f t="shared" si="46"/>
        <v>2.0000000000000018</v>
      </c>
      <c r="K1487" s="32" t="str">
        <f t="shared" si="47"/>
        <v>Upsell</v>
      </c>
      <c r="L1487" s="32" t="str">
        <f>IFERROR(VLOOKUP(E1487,'2 ataskaita'!$B$1:$E$64,3,FALSE),"-")</f>
        <v>-</v>
      </c>
      <c r="M1487" s="32" t="str">
        <f>IFERROR(VLOOKUP(E1487,'2 ataskaita'!$B$1:$E$64,4,FALSE),"-")</f>
        <v>-</v>
      </c>
    </row>
    <row r="1488" spans="1:13" x14ac:dyDescent="0.3">
      <c r="A1488" s="54">
        <v>44029</v>
      </c>
      <c r="B1488">
        <v>41888392</v>
      </c>
      <c r="C1488" s="28" t="s">
        <v>240</v>
      </c>
      <c r="D1488" s="28" t="s">
        <v>240</v>
      </c>
      <c r="E1488" s="42" t="s">
        <v>58</v>
      </c>
      <c r="F1488" s="43">
        <v>14.01</v>
      </c>
      <c r="G1488" s="43">
        <v>12.5</v>
      </c>
      <c r="H1488" s="43">
        <f>VLOOKUP(D1488,'Įkainiai '!$A$3:$B$10,2,FALSE)-G1488</f>
        <v>12.77</v>
      </c>
      <c r="I1488" s="43">
        <f>VLOOKUP(C1488,'Įkainiai '!$E$3:$F$10,2,FALSE)-F1488</f>
        <v>9.6600000000000019</v>
      </c>
      <c r="J1488" s="28">
        <f t="shared" si="46"/>
        <v>-3.1099999999999977</v>
      </c>
      <c r="K1488" s="28" t="str">
        <f t="shared" si="47"/>
        <v>Rerate</v>
      </c>
      <c r="L1488" s="28" t="str">
        <f>IFERROR(VLOOKUP(E1488,'2 ataskaita'!$B$1:$E$64,3,FALSE),"-")</f>
        <v>-</v>
      </c>
      <c r="M1488" s="28" t="str">
        <f>IFERROR(VLOOKUP(E1488,'2 ataskaita'!$B$1:$E$64,4,FALSE),"-")</f>
        <v>-</v>
      </c>
    </row>
    <row r="1489" spans="1:13" x14ac:dyDescent="0.3">
      <c r="A1489" s="55">
        <v>44027.390972222223</v>
      </c>
      <c r="B1489">
        <v>41888392</v>
      </c>
      <c r="C1489" s="32" t="s">
        <v>240</v>
      </c>
      <c r="D1489" s="32" t="s">
        <v>244</v>
      </c>
      <c r="E1489" s="44" t="s">
        <v>8</v>
      </c>
      <c r="F1489" s="45">
        <v>12.5</v>
      </c>
      <c r="G1489" s="45">
        <v>13.5</v>
      </c>
      <c r="H1489" s="43">
        <f>VLOOKUP(D1489,'Įkainiai '!$A$3:$B$10,2,FALSE)-G1489</f>
        <v>17.77</v>
      </c>
      <c r="I1489" s="43">
        <f>VLOOKUP(C1489,'Įkainiai '!$E$3:$F$10,2,FALSE)-F1489</f>
        <v>11.170000000000002</v>
      </c>
      <c r="J1489" s="28">
        <f t="shared" si="46"/>
        <v>-6.5999999999999979</v>
      </c>
      <c r="K1489" s="32" t="str">
        <f t="shared" si="47"/>
        <v>Rerate</v>
      </c>
      <c r="L1489" s="32" t="str">
        <f>IFERROR(VLOOKUP(E1489,'2 ataskaita'!$B$1:$E$64,3,FALSE),"-")</f>
        <v>TELEMARKETING</v>
      </c>
      <c r="M1489" s="32">
        <f>IFERROR(VLOOKUP(E1489,'2 ataskaita'!$B$1:$E$64,4,FALSE),"-")</f>
        <v>0</v>
      </c>
    </row>
    <row r="1490" spans="1:13" x14ac:dyDescent="0.3">
      <c r="A1490" s="54">
        <v>44042</v>
      </c>
      <c r="B1490">
        <v>45492498</v>
      </c>
      <c r="C1490" s="28" t="s">
        <v>244</v>
      </c>
      <c r="D1490" s="28" t="s">
        <v>244</v>
      </c>
      <c r="E1490" s="42" t="s">
        <v>42</v>
      </c>
      <c r="F1490" s="43">
        <v>13.5</v>
      </c>
      <c r="G1490" s="43">
        <v>10.5</v>
      </c>
      <c r="H1490" s="43">
        <f>VLOOKUP(D1490,'Įkainiai '!$A$3:$B$10,2,FALSE)-G1490</f>
        <v>20.77</v>
      </c>
      <c r="I1490" s="43">
        <f>VLOOKUP(C1490,'Įkainiai '!$E$3:$F$10,2,FALSE)-F1490</f>
        <v>14.170000000000002</v>
      </c>
      <c r="J1490" s="28">
        <f t="shared" si="46"/>
        <v>-6.5999999999999979</v>
      </c>
      <c r="K1490" s="28" t="str">
        <f t="shared" si="47"/>
        <v>Rerate</v>
      </c>
      <c r="L1490" s="28" t="str">
        <f>IFERROR(VLOOKUP(E1490,'2 ataskaita'!$B$1:$E$64,3,FALSE),"-")</f>
        <v>-</v>
      </c>
      <c r="M1490" s="28" t="str">
        <f>IFERROR(VLOOKUP(E1490,'2 ataskaita'!$B$1:$E$64,4,FALSE),"-")</f>
        <v>-</v>
      </c>
    </row>
    <row r="1491" spans="1:13" x14ac:dyDescent="0.3">
      <c r="A1491" s="55">
        <v>44042</v>
      </c>
      <c r="B1491">
        <v>41373028</v>
      </c>
      <c r="C1491" s="32" t="s">
        <v>240</v>
      </c>
      <c r="D1491" s="32" t="s">
        <v>240</v>
      </c>
      <c r="E1491" s="44" t="s">
        <v>8</v>
      </c>
      <c r="F1491" s="45">
        <v>10</v>
      </c>
      <c r="G1491" s="45">
        <v>6.5</v>
      </c>
      <c r="H1491" s="43">
        <f>VLOOKUP(D1491,'Įkainiai '!$A$3:$B$10,2,FALSE)-G1491</f>
        <v>18.77</v>
      </c>
      <c r="I1491" s="43">
        <f>VLOOKUP(C1491,'Įkainiai '!$E$3:$F$10,2,FALSE)-F1491</f>
        <v>13.670000000000002</v>
      </c>
      <c r="J1491" s="28">
        <f t="shared" si="46"/>
        <v>-5.0999999999999979</v>
      </c>
      <c r="K1491" s="32" t="str">
        <f t="shared" si="47"/>
        <v>Rerate</v>
      </c>
      <c r="L1491" s="32" t="str">
        <f>IFERROR(VLOOKUP(E1491,'2 ataskaita'!$B$1:$E$64,3,FALSE),"-")</f>
        <v>TELEMARKETING</v>
      </c>
      <c r="M1491" s="32">
        <f>IFERROR(VLOOKUP(E1491,'2 ataskaita'!$B$1:$E$64,4,FALSE),"-")</f>
        <v>0</v>
      </c>
    </row>
    <row r="1492" spans="1:13" x14ac:dyDescent="0.3">
      <c r="A1492" s="54">
        <v>44042</v>
      </c>
      <c r="B1492">
        <v>37673728</v>
      </c>
      <c r="C1492" s="28" t="s">
        <v>244</v>
      </c>
      <c r="D1492" s="28" t="s">
        <v>244</v>
      </c>
      <c r="E1492" s="42" t="s">
        <v>6</v>
      </c>
      <c r="F1492" s="43">
        <v>11.5</v>
      </c>
      <c r="G1492" s="43">
        <v>13.5</v>
      </c>
      <c r="H1492" s="43">
        <f>VLOOKUP(D1492,'Įkainiai '!$A$3:$B$10,2,FALSE)-G1492</f>
        <v>17.77</v>
      </c>
      <c r="I1492" s="43">
        <f>VLOOKUP(C1492,'Įkainiai '!$E$3:$F$10,2,FALSE)-F1492</f>
        <v>16.170000000000002</v>
      </c>
      <c r="J1492" s="28">
        <f t="shared" si="46"/>
        <v>-1.5999999999999979</v>
      </c>
      <c r="K1492" s="28" t="str">
        <f t="shared" si="47"/>
        <v>Rerate</v>
      </c>
      <c r="L1492" s="28" t="str">
        <f>IFERROR(VLOOKUP(E1492,'2 ataskaita'!$B$1:$E$64,3,FALSE),"-")</f>
        <v>TELEMARKETING</v>
      </c>
      <c r="M1492" s="28">
        <f>IFERROR(VLOOKUP(E1492,'2 ataskaita'!$B$1:$E$64,4,FALSE),"-")</f>
        <v>0</v>
      </c>
    </row>
    <row r="1493" spans="1:13" x14ac:dyDescent="0.3">
      <c r="A1493" s="55">
        <v>44036</v>
      </c>
      <c r="B1493">
        <v>35974138</v>
      </c>
      <c r="C1493" s="32" t="s">
        <v>241</v>
      </c>
      <c r="D1493" s="32" t="s">
        <v>241</v>
      </c>
      <c r="E1493" s="44" t="s">
        <v>22</v>
      </c>
      <c r="F1493" s="45">
        <v>16.510000000000002</v>
      </c>
      <c r="G1493" s="45" t="s">
        <v>5</v>
      </c>
      <c r="H1493" s="43">
        <f>VLOOKUP(D1493,'Įkainiai '!$A$3:$B$10,2,FALSE)-G1493</f>
        <v>21.270000000000003</v>
      </c>
      <c r="I1493" s="43">
        <f>VLOOKUP(C1493,'Įkainiai '!$E$3:$F$10,2,FALSE)-F1493</f>
        <v>15.16</v>
      </c>
      <c r="J1493" s="28">
        <f t="shared" si="46"/>
        <v>-6.110000000000003</v>
      </c>
      <c r="K1493" s="32" t="str">
        <f t="shared" si="47"/>
        <v>Rerate</v>
      </c>
      <c r="L1493" s="32" t="str">
        <f>IFERROR(VLOOKUP(E1493,'2 ataskaita'!$B$1:$E$64,3,FALSE),"-")</f>
        <v>CUSTOMER CARE</v>
      </c>
      <c r="M1493" s="32">
        <f>IFERROR(VLOOKUP(E1493,'2 ataskaita'!$B$1:$E$64,4,FALSE),"-")</f>
        <v>0</v>
      </c>
    </row>
    <row r="1494" spans="1:13" x14ac:dyDescent="0.3">
      <c r="A1494" s="54">
        <v>44023.563194444447</v>
      </c>
      <c r="B1494">
        <v>21368317</v>
      </c>
      <c r="C1494" s="28" t="s">
        <v>241</v>
      </c>
      <c r="D1494" s="28" t="s">
        <v>246</v>
      </c>
      <c r="E1494" s="42" t="s">
        <v>39</v>
      </c>
      <c r="F1494" s="43">
        <v>10</v>
      </c>
      <c r="G1494" s="43">
        <v>12.5</v>
      </c>
      <c r="H1494" s="43">
        <f>VLOOKUP(D1494,'Įkainiai '!$A$3:$B$10,2,FALSE)-G1494</f>
        <v>18.77</v>
      </c>
      <c r="I1494" s="43">
        <f>VLOOKUP(C1494,'Įkainiai '!$E$3:$F$10,2,FALSE)-F1494</f>
        <v>21.67</v>
      </c>
      <c r="J1494" s="28">
        <f t="shared" si="46"/>
        <v>2.9000000000000021</v>
      </c>
      <c r="K1494" s="28" t="str">
        <f t="shared" si="47"/>
        <v>Upsell</v>
      </c>
      <c r="L1494" s="28" t="str">
        <f>IFERROR(VLOOKUP(E1494,'2 ataskaita'!$B$1:$E$64,3,FALSE),"-")</f>
        <v>-</v>
      </c>
      <c r="M1494" s="28" t="str">
        <f>IFERROR(VLOOKUP(E1494,'2 ataskaita'!$B$1:$E$64,4,FALSE),"-")</f>
        <v>-</v>
      </c>
    </row>
    <row r="1495" spans="1:13" x14ac:dyDescent="0.3">
      <c r="A1495" s="55">
        <v>44042</v>
      </c>
      <c r="B1495">
        <v>11451280</v>
      </c>
      <c r="C1495" s="32" t="s">
        <v>243</v>
      </c>
      <c r="D1495" s="32" t="s">
        <v>243</v>
      </c>
      <c r="E1495" s="44" t="s">
        <v>6</v>
      </c>
      <c r="F1495" s="45">
        <v>8.5</v>
      </c>
      <c r="G1495" s="45">
        <v>9.5</v>
      </c>
      <c r="H1495" s="43">
        <f>VLOOKUP(D1495,'Įkainiai '!$A$3:$B$10,2,FALSE)-G1495</f>
        <v>8.77</v>
      </c>
      <c r="I1495" s="43">
        <f>VLOOKUP(C1495,'Įkainiai '!$E$3:$F$10,2,FALSE)-F1495</f>
        <v>7.17</v>
      </c>
      <c r="J1495" s="28">
        <f t="shared" si="46"/>
        <v>-1.5999999999999996</v>
      </c>
      <c r="K1495" s="32" t="str">
        <f t="shared" si="47"/>
        <v>Rerate</v>
      </c>
      <c r="L1495" s="32" t="str">
        <f>IFERROR(VLOOKUP(E1495,'2 ataskaita'!$B$1:$E$64,3,FALSE),"-")</f>
        <v>TELEMARKETING</v>
      </c>
      <c r="M1495" s="32">
        <f>IFERROR(VLOOKUP(E1495,'2 ataskaita'!$B$1:$E$64,4,FALSE),"-")</f>
        <v>0</v>
      </c>
    </row>
    <row r="1496" spans="1:13" x14ac:dyDescent="0.3">
      <c r="A1496" s="54">
        <v>44021.769444444442</v>
      </c>
      <c r="B1496">
        <v>42406535</v>
      </c>
      <c r="C1496" s="28" t="s">
        <v>241</v>
      </c>
      <c r="D1496" s="28" t="s">
        <v>244</v>
      </c>
      <c r="E1496" s="42" t="s">
        <v>43</v>
      </c>
      <c r="F1496" s="43">
        <v>12</v>
      </c>
      <c r="G1496" s="43" t="s">
        <v>33</v>
      </c>
      <c r="H1496" s="43">
        <f>VLOOKUP(D1496,'Įkainiai '!$A$3:$B$10,2,FALSE)-G1496</f>
        <v>17.27</v>
      </c>
      <c r="I1496" s="43">
        <f>VLOOKUP(C1496,'Įkainiai '!$E$3:$F$10,2,FALSE)-F1496</f>
        <v>19.670000000000002</v>
      </c>
      <c r="J1496" s="28">
        <f t="shared" si="46"/>
        <v>2.4000000000000021</v>
      </c>
      <c r="K1496" s="28" t="str">
        <f t="shared" si="47"/>
        <v>Upsell</v>
      </c>
      <c r="L1496" s="28" t="str">
        <f>IFERROR(VLOOKUP(E1496,'2 ataskaita'!$B$1:$E$64,3,FALSE),"-")</f>
        <v>CUSTOMER CARE</v>
      </c>
      <c r="M1496" s="28">
        <f>IFERROR(VLOOKUP(E1496,'2 ataskaita'!$B$1:$E$64,4,FALSE),"-")</f>
        <v>0</v>
      </c>
    </row>
    <row r="1497" spans="1:13" x14ac:dyDescent="0.3">
      <c r="A1497" s="55">
        <v>44021.661805555559</v>
      </c>
      <c r="B1497">
        <v>8596504</v>
      </c>
      <c r="C1497" s="32" t="s">
        <v>243</v>
      </c>
      <c r="D1497" s="32" t="s">
        <v>241</v>
      </c>
      <c r="E1497" s="44" t="s">
        <v>13</v>
      </c>
      <c r="F1497" s="45">
        <v>0</v>
      </c>
      <c r="G1497" s="45">
        <v>0</v>
      </c>
      <c r="H1497" s="43">
        <f>VLOOKUP(D1497,'Įkainiai '!$A$3:$B$10,2,FALSE)-G1497</f>
        <v>33.270000000000003</v>
      </c>
      <c r="I1497" s="43">
        <f>VLOOKUP(C1497,'Įkainiai '!$E$3:$F$10,2,FALSE)-F1497</f>
        <v>15.67</v>
      </c>
      <c r="J1497" s="28">
        <f t="shared" si="46"/>
        <v>-17.600000000000001</v>
      </c>
      <c r="K1497" s="32" t="str">
        <f t="shared" si="47"/>
        <v>Rerate</v>
      </c>
      <c r="L1497" s="32" t="str">
        <f>IFERROR(VLOOKUP(E1497,'2 ataskaita'!$B$1:$E$64,3,FALSE),"-")</f>
        <v>TELEMARKETING</v>
      </c>
      <c r="M1497" s="32">
        <f>IFERROR(VLOOKUP(E1497,'2 ataskaita'!$B$1:$E$64,4,FALSE),"-")</f>
        <v>0</v>
      </c>
    </row>
    <row r="1498" spans="1:13" x14ac:dyDescent="0.3">
      <c r="A1498" s="54">
        <v>44015.392361111109</v>
      </c>
      <c r="B1498">
        <v>45833122</v>
      </c>
      <c r="C1498" s="28" t="s">
        <v>241</v>
      </c>
      <c r="D1498" s="28" t="s">
        <v>245</v>
      </c>
      <c r="E1498" s="42" t="s">
        <v>23</v>
      </c>
      <c r="F1498" s="43">
        <v>23.5</v>
      </c>
      <c r="G1498" s="43">
        <v>3.6</v>
      </c>
      <c r="H1498" s="43">
        <f>VLOOKUP(D1498,'Įkainiai '!$A$3:$B$10,2,FALSE)-G1498</f>
        <v>10.67</v>
      </c>
      <c r="I1498" s="43">
        <f>VLOOKUP(C1498,'Įkainiai '!$E$3:$F$10,2,FALSE)-F1498</f>
        <v>8.1700000000000017</v>
      </c>
      <c r="J1498" s="28">
        <f t="shared" si="46"/>
        <v>-2.4999999999999982</v>
      </c>
      <c r="K1498" s="28" t="str">
        <f t="shared" si="47"/>
        <v>Rerate</v>
      </c>
      <c r="L1498" s="28" t="str">
        <f>IFERROR(VLOOKUP(E1498,'2 ataskaita'!$B$1:$E$64,3,FALSE),"-")</f>
        <v>CUSTOMER CARE</v>
      </c>
      <c r="M1498" s="28">
        <f>IFERROR(VLOOKUP(E1498,'2 ataskaita'!$B$1:$E$64,4,FALSE),"-")</f>
        <v>0</v>
      </c>
    </row>
    <row r="1499" spans="1:13" x14ac:dyDescent="0.3">
      <c r="A1499" s="55">
        <v>44018.409722222219</v>
      </c>
      <c r="B1499">
        <v>45849932</v>
      </c>
      <c r="C1499" s="32" t="s">
        <v>241</v>
      </c>
      <c r="D1499" s="32" t="s">
        <v>245</v>
      </c>
      <c r="E1499" s="44" t="s">
        <v>21</v>
      </c>
      <c r="F1499" s="45">
        <v>23.5</v>
      </c>
      <c r="G1499" s="45">
        <v>3.6</v>
      </c>
      <c r="H1499" s="43">
        <f>VLOOKUP(D1499,'Įkainiai '!$A$3:$B$10,2,FALSE)-G1499</f>
        <v>10.67</v>
      </c>
      <c r="I1499" s="43">
        <f>VLOOKUP(C1499,'Įkainiai '!$E$3:$F$10,2,FALSE)-F1499</f>
        <v>8.1700000000000017</v>
      </c>
      <c r="J1499" s="28">
        <f t="shared" si="46"/>
        <v>-2.4999999999999982</v>
      </c>
      <c r="K1499" s="32" t="str">
        <f t="shared" si="47"/>
        <v>Rerate</v>
      </c>
      <c r="L1499" s="32" t="str">
        <f>IFERROR(VLOOKUP(E1499,'2 ataskaita'!$B$1:$E$64,3,FALSE),"-")</f>
        <v>-</v>
      </c>
      <c r="M1499" s="32" t="str">
        <f>IFERROR(VLOOKUP(E1499,'2 ataskaita'!$B$1:$E$64,4,FALSE),"-")</f>
        <v>-</v>
      </c>
    </row>
    <row r="1500" spans="1:13" x14ac:dyDescent="0.3">
      <c r="A1500" s="54">
        <v>44038.848611111112</v>
      </c>
      <c r="B1500">
        <v>42977862</v>
      </c>
      <c r="C1500" s="28" t="s">
        <v>241</v>
      </c>
      <c r="D1500" s="28" t="s">
        <v>240</v>
      </c>
      <c r="E1500" s="42" t="s">
        <v>39</v>
      </c>
      <c r="F1500" s="43">
        <v>11</v>
      </c>
      <c r="G1500" s="43">
        <v>10.5</v>
      </c>
      <c r="H1500" s="43">
        <f>VLOOKUP(D1500,'Įkainiai '!$A$3:$B$10,2,FALSE)-G1500</f>
        <v>14.77</v>
      </c>
      <c r="I1500" s="43">
        <f>VLOOKUP(C1500,'Įkainiai '!$E$3:$F$10,2,FALSE)-F1500</f>
        <v>20.67</v>
      </c>
      <c r="J1500" s="28">
        <f t="shared" si="46"/>
        <v>5.9000000000000021</v>
      </c>
      <c r="K1500" s="28" t="str">
        <f t="shared" si="47"/>
        <v>Upsell</v>
      </c>
      <c r="L1500" s="28" t="str">
        <f>IFERROR(VLOOKUP(E1500,'2 ataskaita'!$B$1:$E$64,3,FALSE),"-")</f>
        <v>-</v>
      </c>
      <c r="M1500" s="28" t="str">
        <f>IFERROR(VLOOKUP(E1500,'2 ataskaita'!$B$1:$E$64,4,FALSE),"-")</f>
        <v>-</v>
      </c>
    </row>
    <row r="1501" spans="1:13" x14ac:dyDescent="0.3">
      <c r="A1501" s="55">
        <v>44042</v>
      </c>
      <c r="B1501">
        <v>34963704</v>
      </c>
      <c r="C1501" s="32" t="s">
        <v>241</v>
      </c>
      <c r="D1501" s="32" t="s">
        <v>241</v>
      </c>
      <c r="E1501" s="44" t="s">
        <v>64</v>
      </c>
      <c r="F1501" s="45">
        <v>3.6</v>
      </c>
      <c r="G1501" s="45">
        <v>2.5</v>
      </c>
      <c r="H1501" s="43">
        <f>VLOOKUP(D1501,'Įkainiai '!$A$3:$B$10,2,FALSE)-G1501</f>
        <v>30.770000000000003</v>
      </c>
      <c r="I1501" s="43">
        <f>VLOOKUP(C1501,'Įkainiai '!$E$3:$F$10,2,FALSE)-F1501</f>
        <v>28.07</v>
      </c>
      <c r="J1501" s="28">
        <f t="shared" si="46"/>
        <v>-2.7000000000000028</v>
      </c>
      <c r="K1501" s="32" t="str">
        <f t="shared" si="47"/>
        <v>Rerate</v>
      </c>
      <c r="L1501" s="32" t="str">
        <f>IFERROR(VLOOKUP(E1501,'2 ataskaita'!$B$1:$E$64,3,FALSE),"-")</f>
        <v>-</v>
      </c>
      <c r="M1501" s="32" t="str">
        <f>IFERROR(VLOOKUP(E1501,'2 ataskaita'!$B$1:$E$64,4,FALSE),"-")</f>
        <v>-</v>
      </c>
    </row>
    <row r="1502" spans="1:13" x14ac:dyDescent="0.3">
      <c r="A1502" s="54">
        <v>44042</v>
      </c>
      <c r="B1502">
        <v>4737117</v>
      </c>
      <c r="C1502" s="28" t="s">
        <v>241</v>
      </c>
      <c r="D1502" s="28" t="s">
        <v>241</v>
      </c>
      <c r="E1502" s="42" t="s">
        <v>54</v>
      </c>
      <c r="F1502" s="43">
        <v>9.5</v>
      </c>
      <c r="G1502" s="43" t="s">
        <v>18</v>
      </c>
      <c r="H1502" s="43">
        <f>VLOOKUP(D1502,'Įkainiai '!$A$3:$B$10,2,FALSE)-G1502</f>
        <v>27.270000000000003</v>
      </c>
      <c r="I1502" s="43">
        <f>VLOOKUP(C1502,'Įkainiai '!$E$3:$F$10,2,FALSE)-F1502</f>
        <v>22.17</v>
      </c>
      <c r="J1502" s="28">
        <f t="shared" si="46"/>
        <v>-5.1000000000000014</v>
      </c>
      <c r="K1502" s="28" t="str">
        <f t="shared" si="47"/>
        <v>Rerate</v>
      </c>
      <c r="L1502" s="28" t="str">
        <f>IFERROR(VLOOKUP(E1502,'2 ataskaita'!$B$1:$E$64,3,FALSE),"-")</f>
        <v>-</v>
      </c>
      <c r="M1502" s="28" t="str">
        <f>IFERROR(VLOOKUP(E1502,'2 ataskaita'!$B$1:$E$64,4,FALSE),"-")</f>
        <v>-</v>
      </c>
    </row>
    <row r="1503" spans="1:13" x14ac:dyDescent="0.3">
      <c r="A1503" s="55">
        <v>44028.692361111112</v>
      </c>
      <c r="B1503">
        <v>38064446</v>
      </c>
      <c r="C1503" s="32" t="s">
        <v>242</v>
      </c>
      <c r="D1503" s="32" t="s">
        <v>243</v>
      </c>
      <c r="E1503" s="44" t="s">
        <v>56</v>
      </c>
      <c r="F1503" s="45">
        <v>11.51</v>
      </c>
      <c r="G1503" s="45">
        <v>8.51</v>
      </c>
      <c r="H1503" s="43">
        <f>VLOOKUP(D1503,'Įkainiai '!$A$3:$B$10,2,FALSE)-G1503</f>
        <v>9.76</v>
      </c>
      <c r="I1503" s="43">
        <f>VLOOKUP(C1503,'Įkainiai '!$E$3:$F$10,2,FALSE)-F1503</f>
        <v>8.1600000000000019</v>
      </c>
      <c r="J1503" s="28">
        <f t="shared" si="46"/>
        <v>-1.5999999999999979</v>
      </c>
      <c r="K1503" s="32" t="str">
        <f t="shared" si="47"/>
        <v>Rerate</v>
      </c>
      <c r="L1503" s="32" t="str">
        <f>IFERROR(VLOOKUP(E1503,'2 ataskaita'!$B$1:$E$64,3,FALSE),"-")</f>
        <v>-</v>
      </c>
      <c r="M1503" s="32" t="str">
        <f>IFERROR(VLOOKUP(E1503,'2 ataskaita'!$B$1:$E$64,4,FALSE),"-")</f>
        <v>-</v>
      </c>
    </row>
    <row r="1504" spans="1:13" x14ac:dyDescent="0.3">
      <c r="A1504" s="54">
        <v>44028.479861111111</v>
      </c>
      <c r="B1504">
        <v>12943225</v>
      </c>
      <c r="C1504" s="28" t="s">
        <v>243</v>
      </c>
      <c r="D1504" s="28" t="s">
        <v>241</v>
      </c>
      <c r="E1504" s="42" t="s">
        <v>77</v>
      </c>
      <c r="F1504" s="43">
        <v>3.6</v>
      </c>
      <c r="G1504" s="43" t="s">
        <v>45</v>
      </c>
      <c r="H1504" s="43">
        <f>VLOOKUP(D1504,'Įkainiai '!$A$3:$B$10,2,FALSE)-G1504</f>
        <v>28.270000000000003</v>
      </c>
      <c r="I1504" s="43">
        <f>VLOOKUP(C1504,'Įkainiai '!$E$3:$F$10,2,FALSE)-F1504</f>
        <v>12.07</v>
      </c>
      <c r="J1504" s="28">
        <f t="shared" si="46"/>
        <v>-16.200000000000003</v>
      </c>
      <c r="K1504" s="28" t="str">
        <f t="shared" si="47"/>
        <v>Rerate</v>
      </c>
      <c r="L1504" s="28" t="str">
        <f>IFERROR(VLOOKUP(E1504,'2 ataskaita'!$B$1:$E$64,3,FALSE),"-")</f>
        <v>-</v>
      </c>
      <c r="M1504" s="28" t="str">
        <f>IFERROR(VLOOKUP(E1504,'2 ataskaita'!$B$1:$E$64,4,FALSE),"-")</f>
        <v>-</v>
      </c>
    </row>
    <row r="1505" spans="1:13" x14ac:dyDescent="0.3">
      <c r="A1505" s="55">
        <v>44017.539583333331</v>
      </c>
      <c r="B1505">
        <v>12943225</v>
      </c>
      <c r="C1505" s="32" t="s">
        <v>241</v>
      </c>
      <c r="D1505" s="32" t="s">
        <v>245</v>
      </c>
      <c r="E1505" s="44" t="s">
        <v>77</v>
      </c>
      <c r="F1505" s="45">
        <v>5</v>
      </c>
      <c r="G1505" s="45" t="s">
        <v>18</v>
      </c>
      <c r="H1505" s="43">
        <f>VLOOKUP(D1505,'Įkainiai '!$A$3:$B$10,2,FALSE)-G1505</f>
        <v>8.27</v>
      </c>
      <c r="I1505" s="43">
        <f>VLOOKUP(C1505,'Įkainiai '!$E$3:$F$10,2,FALSE)-F1505</f>
        <v>26.67</v>
      </c>
      <c r="J1505" s="28">
        <f t="shared" si="46"/>
        <v>18.400000000000002</v>
      </c>
      <c r="K1505" s="32" t="str">
        <f t="shared" si="47"/>
        <v>Upsell</v>
      </c>
      <c r="L1505" s="32" t="str">
        <f>IFERROR(VLOOKUP(E1505,'2 ataskaita'!$B$1:$E$64,3,FALSE),"-")</f>
        <v>-</v>
      </c>
      <c r="M1505" s="32" t="str">
        <f>IFERROR(VLOOKUP(E1505,'2 ataskaita'!$B$1:$E$64,4,FALSE),"-")</f>
        <v>-</v>
      </c>
    </row>
    <row r="1506" spans="1:13" x14ac:dyDescent="0.3">
      <c r="A1506" s="54">
        <v>44035.862500000003</v>
      </c>
      <c r="B1506">
        <v>45853900</v>
      </c>
      <c r="C1506" s="28" t="s">
        <v>242</v>
      </c>
      <c r="D1506" s="28" t="s">
        <v>245</v>
      </c>
      <c r="E1506" s="42" t="s">
        <v>46</v>
      </c>
      <c r="F1506" s="43">
        <v>14.5</v>
      </c>
      <c r="G1506" s="43">
        <v>3.6</v>
      </c>
      <c r="H1506" s="43">
        <f>VLOOKUP(D1506,'Įkainiai '!$A$3:$B$10,2,FALSE)-G1506</f>
        <v>10.67</v>
      </c>
      <c r="I1506" s="43">
        <f>VLOOKUP(C1506,'Įkainiai '!$E$3:$F$10,2,FALSE)-F1506</f>
        <v>5.1700000000000017</v>
      </c>
      <c r="J1506" s="28">
        <f t="shared" si="46"/>
        <v>-5.4999999999999982</v>
      </c>
      <c r="K1506" s="28" t="str">
        <f t="shared" si="47"/>
        <v>Rerate</v>
      </c>
      <c r="L1506" s="28" t="str">
        <f>IFERROR(VLOOKUP(E1506,'2 ataskaita'!$B$1:$E$64,3,FALSE),"-")</f>
        <v>-</v>
      </c>
      <c r="M1506" s="28" t="str">
        <f>IFERROR(VLOOKUP(E1506,'2 ataskaita'!$B$1:$E$64,4,FALSE),"-")</f>
        <v>-</v>
      </c>
    </row>
    <row r="1507" spans="1:13" x14ac:dyDescent="0.3">
      <c r="A1507" s="55">
        <v>44032.597916666666</v>
      </c>
      <c r="B1507">
        <v>4672341</v>
      </c>
      <c r="C1507" s="32" t="s">
        <v>243</v>
      </c>
      <c r="D1507" s="32" t="s">
        <v>242</v>
      </c>
      <c r="E1507" s="44" t="s">
        <v>14</v>
      </c>
      <c r="F1507" s="45">
        <v>8.51</v>
      </c>
      <c r="G1507" s="45">
        <v>10.5</v>
      </c>
      <c r="H1507" s="43">
        <f>VLOOKUP(D1507,'Įkainiai '!$A$3:$B$10,2,FALSE)-G1507</f>
        <v>10.77</v>
      </c>
      <c r="I1507" s="43">
        <f>VLOOKUP(C1507,'Įkainiai '!$E$3:$F$10,2,FALSE)-F1507</f>
        <v>7.16</v>
      </c>
      <c r="J1507" s="28">
        <f t="shared" si="46"/>
        <v>-3.6099999999999994</v>
      </c>
      <c r="K1507" s="32" t="str">
        <f t="shared" si="47"/>
        <v>Rerate</v>
      </c>
      <c r="L1507" s="32" t="str">
        <f>IFERROR(VLOOKUP(E1507,'2 ataskaita'!$B$1:$E$64,3,FALSE),"-")</f>
        <v>CUSTOMER CARE</v>
      </c>
      <c r="M1507" s="32">
        <f>IFERROR(VLOOKUP(E1507,'2 ataskaita'!$B$1:$E$64,4,FALSE),"-")</f>
        <v>0</v>
      </c>
    </row>
    <row r="1508" spans="1:13" x14ac:dyDescent="0.3">
      <c r="A1508" s="54">
        <v>44032.472222222219</v>
      </c>
      <c r="B1508">
        <v>45531873</v>
      </c>
      <c r="C1508" s="28" t="s">
        <v>242</v>
      </c>
      <c r="D1508" s="28" t="s">
        <v>240</v>
      </c>
      <c r="E1508" s="42" t="s">
        <v>6</v>
      </c>
      <c r="F1508" s="43">
        <v>11</v>
      </c>
      <c r="G1508" s="43" t="s">
        <v>9</v>
      </c>
      <c r="H1508" s="43">
        <f>VLOOKUP(D1508,'Įkainiai '!$A$3:$B$10,2,FALSE)-G1508</f>
        <v>14.27</v>
      </c>
      <c r="I1508" s="43">
        <f>VLOOKUP(C1508,'Įkainiai '!$E$3:$F$10,2,FALSE)-F1508</f>
        <v>8.6700000000000017</v>
      </c>
      <c r="J1508" s="28">
        <f t="shared" si="46"/>
        <v>-5.5999999999999979</v>
      </c>
      <c r="K1508" s="28" t="str">
        <f t="shared" si="47"/>
        <v>Rerate</v>
      </c>
      <c r="L1508" s="28" t="str">
        <f>IFERROR(VLOOKUP(E1508,'2 ataskaita'!$B$1:$E$64,3,FALSE),"-")</f>
        <v>TELEMARKETING</v>
      </c>
      <c r="M1508" s="28">
        <f>IFERROR(VLOOKUP(E1508,'2 ataskaita'!$B$1:$E$64,4,FALSE),"-")</f>
        <v>0</v>
      </c>
    </row>
    <row r="1509" spans="1:13" x14ac:dyDescent="0.3">
      <c r="A1509" s="55">
        <v>44021.713888888888</v>
      </c>
      <c r="B1509">
        <v>45694895</v>
      </c>
      <c r="C1509" s="32" t="s">
        <v>240</v>
      </c>
      <c r="D1509" s="32" t="s">
        <v>245</v>
      </c>
      <c r="E1509" s="44" t="s">
        <v>35</v>
      </c>
      <c r="F1509" s="45">
        <v>12</v>
      </c>
      <c r="G1509" s="45" t="s">
        <v>45</v>
      </c>
      <c r="H1509" s="43">
        <f>VLOOKUP(D1509,'Įkainiai '!$A$3:$B$10,2,FALSE)-G1509</f>
        <v>9.27</v>
      </c>
      <c r="I1509" s="43">
        <f>VLOOKUP(C1509,'Įkainiai '!$E$3:$F$10,2,FALSE)-F1509</f>
        <v>11.670000000000002</v>
      </c>
      <c r="J1509" s="28">
        <f t="shared" si="46"/>
        <v>2.4000000000000021</v>
      </c>
      <c r="K1509" s="32" t="str">
        <f t="shared" si="47"/>
        <v>Upsell</v>
      </c>
      <c r="L1509" s="32" t="str">
        <f>IFERROR(VLOOKUP(E1509,'2 ataskaita'!$B$1:$E$64,3,FALSE),"-")</f>
        <v>CUSTOMER CARE</v>
      </c>
      <c r="M1509" s="32">
        <f>IFERROR(VLOOKUP(E1509,'2 ataskaita'!$B$1:$E$64,4,FALSE),"-")</f>
        <v>0</v>
      </c>
    </row>
    <row r="1510" spans="1:13" x14ac:dyDescent="0.3">
      <c r="A1510" s="54">
        <v>44027.506944444445</v>
      </c>
      <c r="B1510">
        <v>42627300</v>
      </c>
      <c r="C1510" s="28" t="s">
        <v>240</v>
      </c>
      <c r="D1510" s="28" t="s">
        <v>245</v>
      </c>
      <c r="E1510" s="42" t="s">
        <v>14</v>
      </c>
      <c r="F1510" s="43">
        <v>11</v>
      </c>
      <c r="G1510" s="43">
        <v>3.6</v>
      </c>
      <c r="H1510" s="43">
        <f>VLOOKUP(D1510,'Įkainiai '!$A$3:$B$10,2,FALSE)-G1510</f>
        <v>10.67</v>
      </c>
      <c r="I1510" s="43">
        <f>VLOOKUP(C1510,'Įkainiai '!$E$3:$F$10,2,FALSE)-F1510</f>
        <v>12.670000000000002</v>
      </c>
      <c r="J1510" s="28">
        <f t="shared" si="46"/>
        <v>2.0000000000000018</v>
      </c>
      <c r="K1510" s="28" t="str">
        <f t="shared" si="47"/>
        <v>Upsell</v>
      </c>
      <c r="L1510" s="28" t="str">
        <f>IFERROR(VLOOKUP(E1510,'2 ataskaita'!$B$1:$E$64,3,FALSE),"-")</f>
        <v>CUSTOMER CARE</v>
      </c>
      <c r="M1510" s="28">
        <f>IFERROR(VLOOKUP(E1510,'2 ataskaita'!$B$1:$E$64,4,FALSE),"-")</f>
        <v>0</v>
      </c>
    </row>
    <row r="1511" spans="1:13" x14ac:dyDescent="0.3">
      <c r="A1511" s="55">
        <v>44037</v>
      </c>
      <c r="B1511">
        <v>40664513</v>
      </c>
      <c r="C1511" s="32" t="s">
        <v>241</v>
      </c>
      <c r="D1511" s="32" t="s">
        <v>241</v>
      </c>
      <c r="E1511" s="44" t="s">
        <v>63</v>
      </c>
      <c r="F1511" s="45">
        <v>16.510000000000002</v>
      </c>
      <c r="G1511" s="45" t="s">
        <v>7</v>
      </c>
      <c r="H1511" s="43">
        <f>VLOOKUP(D1511,'Įkainiai '!$A$3:$B$10,2,FALSE)-G1511</f>
        <v>20.270000000000003</v>
      </c>
      <c r="I1511" s="43">
        <f>VLOOKUP(C1511,'Įkainiai '!$E$3:$F$10,2,FALSE)-F1511</f>
        <v>15.16</v>
      </c>
      <c r="J1511" s="28">
        <f t="shared" si="46"/>
        <v>-5.110000000000003</v>
      </c>
      <c r="K1511" s="32" t="str">
        <f t="shared" si="47"/>
        <v>Rerate</v>
      </c>
      <c r="L1511" s="32" t="str">
        <f>IFERROR(VLOOKUP(E1511,'2 ataskaita'!$B$1:$E$64,3,FALSE),"-")</f>
        <v>-</v>
      </c>
      <c r="M1511" s="32" t="str">
        <f>IFERROR(VLOOKUP(E1511,'2 ataskaita'!$B$1:$E$64,4,FALSE),"-")</f>
        <v>-</v>
      </c>
    </row>
    <row r="1512" spans="1:13" x14ac:dyDescent="0.3">
      <c r="A1512" s="54">
        <v>44028.576388888891</v>
      </c>
      <c r="B1512">
        <v>34411234</v>
      </c>
      <c r="C1512" s="28" t="s">
        <v>244</v>
      </c>
      <c r="D1512" s="28" t="s">
        <v>242</v>
      </c>
      <c r="E1512" s="42" t="s">
        <v>22</v>
      </c>
      <c r="F1512" s="43">
        <v>13.5</v>
      </c>
      <c r="G1512" s="43">
        <v>3.6</v>
      </c>
      <c r="H1512" s="43">
        <f>VLOOKUP(D1512,'Įkainiai '!$A$3:$B$10,2,FALSE)-G1512</f>
        <v>17.669999999999998</v>
      </c>
      <c r="I1512" s="43">
        <f>VLOOKUP(C1512,'Įkainiai '!$E$3:$F$10,2,FALSE)-F1512</f>
        <v>14.170000000000002</v>
      </c>
      <c r="J1512" s="28">
        <f t="shared" si="46"/>
        <v>-3.4999999999999964</v>
      </c>
      <c r="K1512" s="28" t="str">
        <f t="shared" si="47"/>
        <v>Rerate</v>
      </c>
      <c r="L1512" s="28" t="str">
        <f>IFERROR(VLOOKUP(E1512,'2 ataskaita'!$B$1:$E$64,3,FALSE),"-")</f>
        <v>CUSTOMER CARE</v>
      </c>
      <c r="M1512" s="28">
        <f>IFERROR(VLOOKUP(E1512,'2 ataskaita'!$B$1:$E$64,4,FALSE),"-")</f>
        <v>0</v>
      </c>
    </row>
    <row r="1513" spans="1:13" x14ac:dyDescent="0.3">
      <c r="A1513" s="55">
        <v>44042</v>
      </c>
      <c r="B1513">
        <v>4423511</v>
      </c>
      <c r="C1513" s="32" t="s">
        <v>243</v>
      </c>
      <c r="D1513" s="32" t="s">
        <v>243</v>
      </c>
      <c r="E1513" s="44" t="s">
        <v>80</v>
      </c>
      <c r="F1513" s="49">
        <v>7.6</v>
      </c>
      <c r="G1513" s="45">
        <v>7.6</v>
      </c>
      <c r="H1513" s="43">
        <f>VLOOKUP(D1513,'Įkainiai '!$A$3:$B$10,2,FALSE)-G1513</f>
        <v>10.67</v>
      </c>
      <c r="I1513" s="43">
        <f>VLOOKUP(C1513,'Įkainiai '!$E$3:$F$10,2,FALSE)-F1513</f>
        <v>8.07</v>
      </c>
      <c r="J1513" s="28">
        <f t="shared" si="46"/>
        <v>-2.5999999999999996</v>
      </c>
      <c r="K1513" s="32" t="str">
        <f t="shared" si="47"/>
        <v>Rerate</v>
      </c>
      <c r="L1513" s="32" t="str">
        <f>IFERROR(VLOOKUP(E1513,'2 ataskaita'!$B$1:$E$64,3,FALSE),"-")</f>
        <v>-</v>
      </c>
      <c r="M1513" s="32" t="str">
        <f>IFERROR(VLOOKUP(E1513,'2 ataskaita'!$B$1:$E$64,4,FALSE),"-")</f>
        <v>-</v>
      </c>
    </row>
    <row r="1514" spans="1:13" x14ac:dyDescent="0.3">
      <c r="A1514" s="54">
        <v>44022</v>
      </c>
      <c r="B1514">
        <v>19987942</v>
      </c>
      <c r="C1514" s="28" t="s">
        <v>246</v>
      </c>
      <c r="D1514" s="28" t="s">
        <v>246</v>
      </c>
      <c r="E1514" s="42" t="s">
        <v>54</v>
      </c>
      <c r="F1514" s="50">
        <v>12</v>
      </c>
      <c r="G1514" s="43" t="s">
        <v>5</v>
      </c>
      <c r="H1514" s="43">
        <f>VLOOKUP(D1514,'Įkainiai '!$A$3:$B$10,2,FALSE)-G1514</f>
        <v>19.27</v>
      </c>
      <c r="I1514" s="43">
        <f>VLOOKUP(C1514,'Įkainiai '!$E$3:$F$10,2,FALSE)-F1514</f>
        <v>17.670000000000002</v>
      </c>
      <c r="J1514" s="28">
        <f t="shared" si="46"/>
        <v>-1.5999999999999979</v>
      </c>
      <c r="K1514" s="28" t="str">
        <f t="shared" si="47"/>
        <v>Rerate</v>
      </c>
      <c r="L1514" s="28" t="str">
        <f>IFERROR(VLOOKUP(E1514,'2 ataskaita'!$B$1:$E$64,3,FALSE),"-")</f>
        <v>-</v>
      </c>
      <c r="M1514" s="28" t="str">
        <f>IFERROR(VLOOKUP(E1514,'2 ataskaita'!$B$1:$E$64,4,FALSE),"-")</f>
        <v>-</v>
      </c>
    </row>
    <row r="1515" spans="1:13" x14ac:dyDescent="0.3">
      <c r="A1515" s="55">
        <v>44037.595833333333</v>
      </c>
      <c r="B1515">
        <v>36451004</v>
      </c>
      <c r="C1515" s="32" t="s">
        <v>240</v>
      </c>
      <c r="D1515" s="32" t="s">
        <v>242</v>
      </c>
      <c r="E1515" s="44" t="s">
        <v>35</v>
      </c>
      <c r="F1515" s="45">
        <v>12</v>
      </c>
      <c r="G1515" s="45">
        <v>9.5</v>
      </c>
      <c r="H1515" s="43">
        <f>VLOOKUP(D1515,'Įkainiai '!$A$3:$B$10,2,FALSE)-G1515</f>
        <v>11.77</v>
      </c>
      <c r="I1515" s="43">
        <f>VLOOKUP(C1515,'Įkainiai '!$E$3:$F$10,2,FALSE)-F1515</f>
        <v>11.670000000000002</v>
      </c>
      <c r="J1515" s="28">
        <f t="shared" si="46"/>
        <v>-9.9999999999997868E-2</v>
      </c>
      <c r="K1515" s="32" t="str">
        <f t="shared" si="47"/>
        <v>Rerate</v>
      </c>
      <c r="L1515" s="32" t="str">
        <f>IFERROR(VLOOKUP(E1515,'2 ataskaita'!$B$1:$E$64,3,FALSE),"-")</f>
        <v>CUSTOMER CARE</v>
      </c>
      <c r="M1515" s="32">
        <f>IFERROR(VLOOKUP(E1515,'2 ataskaita'!$B$1:$E$64,4,FALSE),"-")</f>
        <v>0</v>
      </c>
    </row>
    <row r="1516" spans="1:13" x14ac:dyDescent="0.3">
      <c r="A1516" s="54">
        <v>44041.628472222219</v>
      </c>
      <c r="B1516">
        <v>5790685</v>
      </c>
      <c r="C1516" s="28" t="s">
        <v>245</v>
      </c>
      <c r="D1516" s="28" t="s">
        <v>241</v>
      </c>
      <c r="E1516" s="42" t="s">
        <v>81</v>
      </c>
      <c r="F1516" s="43">
        <v>3.6</v>
      </c>
      <c r="G1516" s="43" t="s">
        <v>9</v>
      </c>
      <c r="H1516" s="43">
        <f>VLOOKUP(D1516,'Įkainiai '!$A$3:$B$10,2,FALSE)-G1516</f>
        <v>22.270000000000003</v>
      </c>
      <c r="I1516" s="43">
        <f>VLOOKUP(C1516,'Įkainiai '!$E$3:$F$10,2,FALSE)-F1516</f>
        <v>8.07</v>
      </c>
      <c r="J1516" s="28">
        <f t="shared" si="46"/>
        <v>-14.200000000000003</v>
      </c>
      <c r="K1516" s="28" t="str">
        <f t="shared" si="47"/>
        <v>Rerate</v>
      </c>
      <c r="L1516" s="28" t="str">
        <f>IFERROR(VLOOKUP(E1516,'2 ataskaita'!$B$1:$E$64,3,FALSE),"-")</f>
        <v>-</v>
      </c>
      <c r="M1516" s="28" t="str">
        <f>IFERROR(VLOOKUP(E1516,'2 ataskaita'!$B$1:$E$64,4,FALSE),"-")</f>
        <v>-</v>
      </c>
    </row>
    <row r="1517" spans="1:13" x14ac:dyDescent="0.3">
      <c r="A1517" s="55">
        <v>44043</v>
      </c>
      <c r="B1517">
        <v>42330631</v>
      </c>
      <c r="C1517" s="32" t="s">
        <v>241</v>
      </c>
      <c r="D1517" s="32" t="s">
        <v>241</v>
      </c>
      <c r="E1517" s="44" t="s">
        <v>54</v>
      </c>
      <c r="F1517" s="49">
        <v>3.6</v>
      </c>
      <c r="G1517" s="45">
        <v>3.6</v>
      </c>
      <c r="H1517" s="43">
        <f>VLOOKUP(D1517,'Įkainiai '!$A$3:$B$10,2,FALSE)-G1517</f>
        <v>29.67</v>
      </c>
      <c r="I1517" s="43">
        <f>VLOOKUP(C1517,'Įkainiai '!$E$3:$F$10,2,FALSE)-F1517</f>
        <v>28.07</v>
      </c>
      <c r="J1517" s="28">
        <f t="shared" si="46"/>
        <v>-1.6000000000000014</v>
      </c>
      <c r="K1517" s="32" t="str">
        <f t="shared" si="47"/>
        <v>Rerate</v>
      </c>
      <c r="L1517" s="32" t="str">
        <f>IFERROR(VLOOKUP(E1517,'2 ataskaita'!$B$1:$E$64,3,FALSE),"-")</f>
        <v>-</v>
      </c>
      <c r="M1517" s="32" t="str">
        <f>IFERROR(VLOOKUP(E1517,'2 ataskaita'!$B$1:$E$64,4,FALSE),"-")</f>
        <v>-</v>
      </c>
    </row>
    <row r="1518" spans="1:13" x14ac:dyDescent="0.3">
      <c r="A1518" s="54">
        <v>44042</v>
      </c>
      <c r="B1518">
        <v>14108270</v>
      </c>
      <c r="C1518" s="28" t="s">
        <v>243</v>
      </c>
      <c r="D1518" s="28" t="s">
        <v>243</v>
      </c>
      <c r="E1518" s="42" t="s">
        <v>35</v>
      </c>
      <c r="F1518" s="43">
        <v>6.5</v>
      </c>
      <c r="G1518" s="43" t="s">
        <v>57</v>
      </c>
      <c r="H1518" s="43">
        <f>VLOOKUP(D1518,'Įkainiai '!$A$3:$B$10,2,FALSE)-G1518</f>
        <v>8.27</v>
      </c>
      <c r="I1518" s="43">
        <f>VLOOKUP(C1518,'Įkainiai '!$E$3:$F$10,2,FALSE)-F1518</f>
        <v>9.17</v>
      </c>
      <c r="J1518" s="28">
        <f t="shared" si="46"/>
        <v>0.90000000000000036</v>
      </c>
      <c r="K1518" s="28" t="str">
        <f t="shared" si="47"/>
        <v>Upsell</v>
      </c>
      <c r="L1518" s="28" t="str">
        <f>IFERROR(VLOOKUP(E1518,'2 ataskaita'!$B$1:$E$64,3,FALSE),"-")</f>
        <v>CUSTOMER CARE</v>
      </c>
      <c r="M1518" s="28">
        <f>IFERROR(VLOOKUP(E1518,'2 ataskaita'!$B$1:$E$64,4,FALSE),"-")</f>
        <v>0</v>
      </c>
    </row>
    <row r="1519" spans="1:13" x14ac:dyDescent="0.3">
      <c r="A1519" s="55">
        <v>44043</v>
      </c>
      <c r="B1519">
        <v>25278153</v>
      </c>
      <c r="C1519" s="32" t="s">
        <v>241</v>
      </c>
      <c r="D1519" s="32" t="s">
        <v>240</v>
      </c>
      <c r="E1519" s="44" t="s">
        <v>43</v>
      </c>
      <c r="F1519" s="45">
        <v>12</v>
      </c>
      <c r="G1519" s="45">
        <v>10.5</v>
      </c>
      <c r="H1519" s="43">
        <f>VLOOKUP(D1519,'Įkainiai '!$A$3:$B$10,2,FALSE)-G1519</f>
        <v>14.77</v>
      </c>
      <c r="I1519" s="43">
        <f>VLOOKUP(C1519,'Įkainiai '!$E$3:$F$10,2,FALSE)-F1519</f>
        <v>19.670000000000002</v>
      </c>
      <c r="J1519" s="28">
        <f t="shared" si="46"/>
        <v>4.9000000000000021</v>
      </c>
      <c r="K1519" s="32" t="str">
        <f t="shared" si="47"/>
        <v>Upsell</v>
      </c>
      <c r="L1519" s="32" t="str">
        <f>IFERROR(VLOOKUP(E1519,'2 ataskaita'!$B$1:$E$64,3,FALSE),"-")</f>
        <v>CUSTOMER CARE</v>
      </c>
      <c r="M1519" s="32">
        <f>IFERROR(VLOOKUP(E1519,'2 ataskaita'!$B$1:$E$64,4,FALSE),"-")</f>
        <v>0</v>
      </c>
    </row>
    <row r="1520" spans="1:13" x14ac:dyDescent="0.3">
      <c r="A1520" s="54">
        <v>44013.540972222225</v>
      </c>
      <c r="B1520">
        <v>45466116</v>
      </c>
      <c r="C1520" s="28" t="s">
        <v>242</v>
      </c>
      <c r="D1520" s="28" t="s">
        <v>240</v>
      </c>
      <c r="E1520" s="42" t="s">
        <v>63</v>
      </c>
      <c r="F1520" s="43">
        <v>14.5</v>
      </c>
      <c r="G1520" s="43">
        <v>11.5</v>
      </c>
      <c r="H1520" s="43">
        <f>VLOOKUP(D1520,'Įkainiai '!$A$3:$B$10,2,FALSE)-G1520</f>
        <v>13.77</v>
      </c>
      <c r="I1520" s="43">
        <f>VLOOKUP(C1520,'Įkainiai '!$E$3:$F$10,2,FALSE)-F1520</f>
        <v>5.1700000000000017</v>
      </c>
      <c r="J1520" s="28">
        <f t="shared" si="46"/>
        <v>-8.5999999999999979</v>
      </c>
      <c r="K1520" s="28" t="str">
        <f t="shared" si="47"/>
        <v>Rerate</v>
      </c>
      <c r="L1520" s="28" t="str">
        <f>IFERROR(VLOOKUP(E1520,'2 ataskaita'!$B$1:$E$64,3,FALSE),"-")</f>
        <v>-</v>
      </c>
      <c r="M1520" s="28" t="str">
        <f>IFERROR(VLOOKUP(E1520,'2 ataskaita'!$B$1:$E$64,4,FALSE),"-")</f>
        <v>-</v>
      </c>
    </row>
    <row r="1521" spans="1:13" x14ac:dyDescent="0.3">
      <c r="A1521" s="55">
        <v>44022.484722222223</v>
      </c>
      <c r="B1521">
        <v>45848448</v>
      </c>
      <c r="C1521" s="32" t="s">
        <v>245</v>
      </c>
      <c r="D1521" s="32" t="s">
        <v>245</v>
      </c>
      <c r="E1521" s="44" t="s">
        <v>21</v>
      </c>
      <c r="F1521" s="45">
        <v>7</v>
      </c>
      <c r="G1521" s="45">
        <v>3.6</v>
      </c>
      <c r="H1521" s="43">
        <f>VLOOKUP(D1521,'Įkainiai '!$A$3:$B$10,2,FALSE)-G1521</f>
        <v>10.67</v>
      </c>
      <c r="I1521" s="43">
        <f>VLOOKUP(C1521,'Įkainiai '!$E$3:$F$10,2,FALSE)-F1521</f>
        <v>4.67</v>
      </c>
      <c r="J1521" s="28">
        <f t="shared" si="46"/>
        <v>-6</v>
      </c>
      <c r="K1521" s="32" t="str">
        <f t="shared" si="47"/>
        <v>Rerate</v>
      </c>
      <c r="L1521" s="32" t="str">
        <f>IFERROR(VLOOKUP(E1521,'2 ataskaita'!$B$1:$E$64,3,FALSE),"-")</f>
        <v>-</v>
      </c>
      <c r="M1521" s="32" t="str">
        <f>IFERROR(VLOOKUP(E1521,'2 ataskaita'!$B$1:$E$64,4,FALSE),"-")</f>
        <v>-</v>
      </c>
    </row>
    <row r="1522" spans="1:13" x14ac:dyDescent="0.3">
      <c r="A1522" s="54">
        <v>44042</v>
      </c>
      <c r="B1522">
        <v>20317847</v>
      </c>
      <c r="C1522" s="28" t="s">
        <v>244</v>
      </c>
      <c r="D1522" s="28" t="s">
        <v>244</v>
      </c>
      <c r="E1522" s="42" t="s">
        <v>62</v>
      </c>
      <c r="F1522" s="43">
        <v>13.5</v>
      </c>
      <c r="G1522" s="43" t="s">
        <v>5</v>
      </c>
      <c r="H1522" s="43">
        <f>VLOOKUP(D1522,'Įkainiai '!$A$3:$B$10,2,FALSE)-G1522</f>
        <v>19.27</v>
      </c>
      <c r="I1522" s="43">
        <f>VLOOKUP(C1522,'Įkainiai '!$E$3:$F$10,2,FALSE)-F1522</f>
        <v>14.170000000000002</v>
      </c>
      <c r="J1522" s="28">
        <f t="shared" si="46"/>
        <v>-5.0999999999999979</v>
      </c>
      <c r="K1522" s="28" t="str">
        <f t="shared" si="47"/>
        <v>Rerate</v>
      </c>
      <c r="L1522" s="28" t="str">
        <f>IFERROR(VLOOKUP(E1522,'2 ataskaita'!$B$1:$E$64,3,FALSE),"-")</f>
        <v>TELEMARKETING</v>
      </c>
      <c r="M1522" s="28">
        <f>IFERROR(VLOOKUP(E1522,'2 ataskaita'!$B$1:$E$64,4,FALSE),"-")</f>
        <v>0</v>
      </c>
    </row>
    <row r="1523" spans="1:13" x14ac:dyDescent="0.3">
      <c r="A1523" s="55">
        <v>44042</v>
      </c>
      <c r="B1523">
        <v>25168588</v>
      </c>
      <c r="C1523" s="32" t="s">
        <v>242</v>
      </c>
      <c r="D1523" s="32" t="s">
        <v>242</v>
      </c>
      <c r="E1523" s="44" t="s">
        <v>44</v>
      </c>
      <c r="F1523" s="45">
        <v>11</v>
      </c>
      <c r="G1523" s="45">
        <v>0</v>
      </c>
      <c r="H1523" s="43">
        <f>VLOOKUP(D1523,'Įkainiai '!$A$3:$B$10,2,FALSE)-G1523</f>
        <v>21.27</v>
      </c>
      <c r="I1523" s="43">
        <f>VLOOKUP(C1523,'Įkainiai '!$E$3:$F$10,2,FALSE)-F1523</f>
        <v>8.6700000000000017</v>
      </c>
      <c r="J1523" s="28">
        <f t="shared" si="46"/>
        <v>-12.599999999999998</v>
      </c>
      <c r="K1523" s="32" t="str">
        <f t="shared" si="47"/>
        <v>Rerate</v>
      </c>
      <c r="L1523" s="32" t="str">
        <f>IFERROR(VLOOKUP(E1523,'2 ataskaita'!$B$1:$E$64,3,FALSE),"-")</f>
        <v>-</v>
      </c>
      <c r="M1523" s="32" t="str">
        <f>IFERROR(VLOOKUP(E1523,'2 ataskaita'!$B$1:$E$64,4,FALSE),"-")</f>
        <v>-</v>
      </c>
    </row>
    <row r="1524" spans="1:13" x14ac:dyDescent="0.3">
      <c r="A1524" s="54">
        <v>44015.393750000003</v>
      </c>
      <c r="B1524">
        <v>45830204</v>
      </c>
      <c r="C1524" s="28" t="s">
        <v>243</v>
      </c>
      <c r="D1524" s="28" t="s">
        <v>245</v>
      </c>
      <c r="E1524" s="42" t="s">
        <v>23</v>
      </c>
      <c r="F1524" s="43">
        <v>8.5</v>
      </c>
      <c r="G1524" s="43" t="s">
        <v>45</v>
      </c>
      <c r="H1524" s="43">
        <f>VLOOKUP(D1524,'Įkainiai '!$A$3:$B$10,2,FALSE)-G1524</f>
        <v>9.27</v>
      </c>
      <c r="I1524" s="43">
        <f>VLOOKUP(C1524,'Įkainiai '!$E$3:$F$10,2,FALSE)-F1524</f>
        <v>7.17</v>
      </c>
      <c r="J1524" s="28">
        <f t="shared" si="46"/>
        <v>-2.0999999999999996</v>
      </c>
      <c r="K1524" s="28" t="str">
        <f t="shared" si="47"/>
        <v>Rerate</v>
      </c>
      <c r="L1524" s="28" t="str">
        <f>IFERROR(VLOOKUP(E1524,'2 ataskaita'!$B$1:$E$64,3,FALSE),"-")</f>
        <v>CUSTOMER CARE</v>
      </c>
      <c r="M1524" s="28">
        <f>IFERROR(VLOOKUP(E1524,'2 ataskaita'!$B$1:$E$64,4,FALSE),"-")</f>
        <v>0</v>
      </c>
    </row>
    <row r="1525" spans="1:13" x14ac:dyDescent="0.3">
      <c r="A1525" s="55">
        <v>44024.772916666669</v>
      </c>
      <c r="B1525">
        <v>45899973</v>
      </c>
      <c r="C1525" s="32" t="s">
        <v>245</v>
      </c>
      <c r="D1525" s="32" t="s">
        <v>245</v>
      </c>
      <c r="E1525" s="44" t="s">
        <v>44</v>
      </c>
      <c r="F1525" s="45">
        <v>7.6</v>
      </c>
      <c r="G1525" s="45">
        <v>3.6</v>
      </c>
      <c r="H1525" s="43">
        <f>VLOOKUP(D1525,'Įkainiai '!$A$3:$B$10,2,FALSE)-G1525</f>
        <v>10.67</v>
      </c>
      <c r="I1525" s="43">
        <f>VLOOKUP(C1525,'Įkainiai '!$E$3:$F$10,2,FALSE)-F1525</f>
        <v>4.07</v>
      </c>
      <c r="J1525" s="28">
        <f t="shared" si="46"/>
        <v>-6.6</v>
      </c>
      <c r="K1525" s="32" t="str">
        <f t="shared" si="47"/>
        <v>Rerate</v>
      </c>
      <c r="L1525" s="32" t="str">
        <f>IFERROR(VLOOKUP(E1525,'2 ataskaita'!$B$1:$E$64,3,FALSE),"-")</f>
        <v>-</v>
      </c>
      <c r="M1525" s="32" t="str">
        <f>IFERROR(VLOOKUP(E1525,'2 ataskaita'!$B$1:$E$64,4,FALSE),"-")</f>
        <v>-</v>
      </c>
    </row>
    <row r="1526" spans="1:13" x14ac:dyDescent="0.3">
      <c r="A1526" s="54">
        <v>44028.594444444447</v>
      </c>
      <c r="B1526">
        <v>45894331</v>
      </c>
      <c r="C1526" s="28" t="s">
        <v>240</v>
      </c>
      <c r="D1526" s="28" t="s">
        <v>245</v>
      </c>
      <c r="E1526" s="42" t="s">
        <v>26</v>
      </c>
      <c r="F1526" s="43">
        <v>11</v>
      </c>
      <c r="G1526" s="43">
        <v>3.6</v>
      </c>
      <c r="H1526" s="43">
        <f>VLOOKUP(D1526,'Įkainiai '!$A$3:$B$10,2,FALSE)-G1526</f>
        <v>10.67</v>
      </c>
      <c r="I1526" s="43">
        <f>VLOOKUP(C1526,'Įkainiai '!$E$3:$F$10,2,FALSE)-F1526</f>
        <v>12.670000000000002</v>
      </c>
      <c r="J1526" s="28">
        <f t="shared" si="46"/>
        <v>2.0000000000000018</v>
      </c>
      <c r="K1526" s="28" t="str">
        <f t="shared" si="47"/>
        <v>Upsell</v>
      </c>
      <c r="L1526" s="28" t="str">
        <f>IFERROR(VLOOKUP(E1526,'2 ataskaita'!$B$1:$E$64,3,FALSE),"-")</f>
        <v>-</v>
      </c>
      <c r="M1526" s="28" t="str">
        <f>IFERROR(VLOOKUP(E1526,'2 ataskaita'!$B$1:$E$64,4,FALSE),"-")</f>
        <v>-</v>
      </c>
    </row>
    <row r="1527" spans="1:13" x14ac:dyDescent="0.3">
      <c r="A1527" s="55">
        <v>44043</v>
      </c>
      <c r="B1527">
        <v>40342374</v>
      </c>
      <c r="C1527" s="32" t="s">
        <v>241</v>
      </c>
      <c r="D1527" s="32" t="s">
        <v>241</v>
      </c>
      <c r="E1527" s="44" t="s">
        <v>43</v>
      </c>
      <c r="F1527" s="45">
        <v>16.5</v>
      </c>
      <c r="G1527" s="45" t="s">
        <v>9</v>
      </c>
      <c r="H1527" s="43">
        <f>VLOOKUP(D1527,'Įkainiai '!$A$3:$B$10,2,FALSE)-G1527</f>
        <v>22.270000000000003</v>
      </c>
      <c r="I1527" s="43">
        <f>VLOOKUP(C1527,'Įkainiai '!$E$3:$F$10,2,FALSE)-F1527</f>
        <v>15.170000000000002</v>
      </c>
      <c r="J1527" s="28">
        <f t="shared" si="46"/>
        <v>-7.1000000000000014</v>
      </c>
      <c r="K1527" s="32" t="str">
        <f t="shared" si="47"/>
        <v>Rerate</v>
      </c>
      <c r="L1527" s="32" t="str">
        <f>IFERROR(VLOOKUP(E1527,'2 ataskaita'!$B$1:$E$64,3,FALSE),"-")</f>
        <v>CUSTOMER CARE</v>
      </c>
      <c r="M1527" s="32">
        <f>IFERROR(VLOOKUP(E1527,'2 ataskaita'!$B$1:$E$64,4,FALSE),"-")</f>
        <v>0</v>
      </c>
    </row>
    <row r="1528" spans="1:13" x14ac:dyDescent="0.3">
      <c r="A1528" s="54">
        <v>44042</v>
      </c>
      <c r="B1528">
        <v>4380297</v>
      </c>
      <c r="C1528" s="28" t="s">
        <v>241</v>
      </c>
      <c r="D1528" s="28" t="s">
        <v>241</v>
      </c>
      <c r="E1528" s="42" t="s">
        <v>8</v>
      </c>
      <c r="F1528" s="43">
        <v>9.5</v>
      </c>
      <c r="G1528" s="43" t="s">
        <v>7</v>
      </c>
      <c r="H1528" s="43">
        <f>VLOOKUP(D1528,'Įkainiai '!$A$3:$B$10,2,FALSE)-G1528</f>
        <v>20.270000000000003</v>
      </c>
      <c r="I1528" s="43">
        <f>VLOOKUP(C1528,'Įkainiai '!$E$3:$F$10,2,FALSE)-F1528</f>
        <v>22.17</v>
      </c>
      <c r="J1528" s="28">
        <f t="shared" si="46"/>
        <v>1.8999999999999986</v>
      </c>
      <c r="K1528" s="28" t="str">
        <f t="shared" si="47"/>
        <v>Upsell</v>
      </c>
      <c r="L1528" s="28" t="str">
        <f>IFERROR(VLOOKUP(E1528,'2 ataskaita'!$B$1:$E$64,3,FALSE),"-")</f>
        <v>TELEMARKETING</v>
      </c>
      <c r="M1528" s="28">
        <f>IFERROR(VLOOKUP(E1528,'2 ataskaita'!$B$1:$E$64,4,FALSE),"-")</f>
        <v>0</v>
      </c>
    </row>
    <row r="1529" spans="1:13" x14ac:dyDescent="0.3">
      <c r="A1529" s="55">
        <v>44042</v>
      </c>
      <c r="B1529">
        <v>35096521</v>
      </c>
      <c r="C1529" s="32" t="s">
        <v>241</v>
      </c>
      <c r="D1529" s="32" t="s">
        <v>241</v>
      </c>
      <c r="E1529" s="44" t="s">
        <v>14</v>
      </c>
      <c r="F1529" s="45">
        <v>8.5</v>
      </c>
      <c r="G1529" s="45">
        <v>15.5</v>
      </c>
      <c r="H1529" s="43">
        <f>VLOOKUP(D1529,'Įkainiai '!$A$3:$B$10,2,FALSE)-G1529</f>
        <v>17.770000000000003</v>
      </c>
      <c r="I1529" s="43">
        <f>VLOOKUP(C1529,'Įkainiai '!$E$3:$F$10,2,FALSE)-F1529</f>
        <v>23.17</v>
      </c>
      <c r="J1529" s="28">
        <f t="shared" si="46"/>
        <v>5.3999999999999986</v>
      </c>
      <c r="K1529" s="32" t="str">
        <f t="shared" si="47"/>
        <v>Upsell</v>
      </c>
      <c r="L1529" s="32" t="str">
        <f>IFERROR(VLOOKUP(E1529,'2 ataskaita'!$B$1:$E$64,3,FALSE),"-")</f>
        <v>CUSTOMER CARE</v>
      </c>
      <c r="M1529" s="32">
        <f>IFERROR(VLOOKUP(E1529,'2 ataskaita'!$B$1:$E$64,4,FALSE),"-")</f>
        <v>0</v>
      </c>
    </row>
    <row r="1530" spans="1:13" x14ac:dyDescent="0.3">
      <c r="A1530" s="54">
        <v>44035.445138888892</v>
      </c>
      <c r="B1530">
        <v>42439575</v>
      </c>
      <c r="C1530" s="28" t="s">
        <v>240</v>
      </c>
      <c r="D1530" s="28" t="s">
        <v>245</v>
      </c>
      <c r="E1530" s="42" t="s">
        <v>36</v>
      </c>
      <c r="F1530" s="43">
        <v>11</v>
      </c>
      <c r="G1530" s="43">
        <v>3.6</v>
      </c>
      <c r="H1530" s="43">
        <f>VLOOKUP(D1530,'Įkainiai '!$A$3:$B$10,2,FALSE)-G1530</f>
        <v>10.67</v>
      </c>
      <c r="I1530" s="43">
        <f>VLOOKUP(C1530,'Įkainiai '!$E$3:$F$10,2,FALSE)-F1530</f>
        <v>12.670000000000002</v>
      </c>
      <c r="J1530" s="28">
        <f t="shared" si="46"/>
        <v>2.0000000000000018</v>
      </c>
      <c r="K1530" s="28" t="str">
        <f t="shared" si="47"/>
        <v>Upsell</v>
      </c>
      <c r="L1530" s="28" t="str">
        <f>IFERROR(VLOOKUP(E1530,'2 ataskaita'!$B$1:$E$64,3,FALSE),"-")</f>
        <v>-</v>
      </c>
      <c r="M1530" s="28" t="str">
        <f>IFERROR(VLOOKUP(E1530,'2 ataskaita'!$B$1:$E$64,4,FALSE),"-")</f>
        <v>-</v>
      </c>
    </row>
    <row r="1531" spans="1:13" x14ac:dyDescent="0.3">
      <c r="A1531" s="55">
        <v>44043</v>
      </c>
      <c r="B1531">
        <v>34126700</v>
      </c>
      <c r="C1531" s="32" t="s">
        <v>245</v>
      </c>
      <c r="D1531" s="32" t="s">
        <v>245</v>
      </c>
      <c r="E1531" s="44" t="s">
        <v>32</v>
      </c>
      <c r="F1531" s="45">
        <v>6.5</v>
      </c>
      <c r="G1531" s="45">
        <v>3.6</v>
      </c>
      <c r="H1531" s="43">
        <f>VLOOKUP(D1531,'Įkainiai '!$A$3:$B$10,2,FALSE)-G1531</f>
        <v>10.67</v>
      </c>
      <c r="I1531" s="43">
        <f>VLOOKUP(C1531,'Įkainiai '!$E$3:$F$10,2,FALSE)-F1531</f>
        <v>5.17</v>
      </c>
      <c r="J1531" s="28">
        <f t="shared" si="46"/>
        <v>-5.5</v>
      </c>
      <c r="K1531" s="32" t="str">
        <f t="shared" si="47"/>
        <v>Rerate</v>
      </c>
      <c r="L1531" s="32" t="str">
        <f>IFERROR(VLOOKUP(E1531,'2 ataskaita'!$B$1:$E$64,3,FALSE),"-")</f>
        <v>-</v>
      </c>
      <c r="M1531" s="32" t="str">
        <f>IFERROR(VLOOKUP(E1531,'2 ataskaita'!$B$1:$E$64,4,FALSE),"-")</f>
        <v>-</v>
      </c>
    </row>
    <row r="1532" spans="1:13" x14ac:dyDescent="0.3">
      <c r="A1532" s="54">
        <v>44034.39166666667</v>
      </c>
      <c r="B1532">
        <v>25930703</v>
      </c>
      <c r="C1532" s="28" t="s">
        <v>244</v>
      </c>
      <c r="D1532" s="28" t="s">
        <v>240</v>
      </c>
      <c r="E1532" s="42" t="s">
        <v>68</v>
      </c>
      <c r="F1532" s="43">
        <v>13.5</v>
      </c>
      <c r="G1532" s="43" t="s">
        <v>9</v>
      </c>
      <c r="H1532" s="43">
        <f>VLOOKUP(D1532,'Įkainiai '!$A$3:$B$10,2,FALSE)-G1532</f>
        <v>14.27</v>
      </c>
      <c r="I1532" s="43">
        <f>VLOOKUP(C1532,'Įkainiai '!$E$3:$F$10,2,FALSE)-F1532</f>
        <v>14.170000000000002</v>
      </c>
      <c r="J1532" s="28">
        <f t="shared" si="46"/>
        <v>-9.9999999999997868E-2</v>
      </c>
      <c r="K1532" s="28" t="str">
        <f t="shared" si="47"/>
        <v>Rerate</v>
      </c>
      <c r="L1532" s="28" t="str">
        <f>IFERROR(VLOOKUP(E1532,'2 ataskaita'!$B$1:$E$64,3,FALSE),"-")</f>
        <v>-</v>
      </c>
      <c r="M1532" s="28" t="str">
        <f>IFERROR(VLOOKUP(E1532,'2 ataskaita'!$B$1:$E$64,4,FALSE),"-")</f>
        <v>-</v>
      </c>
    </row>
    <row r="1533" spans="1:13" x14ac:dyDescent="0.3">
      <c r="A1533" s="55">
        <v>44028.604861111111</v>
      </c>
      <c r="B1533">
        <v>25930703</v>
      </c>
      <c r="C1533" s="32" t="s">
        <v>240</v>
      </c>
      <c r="D1533" s="32" t="s">
        <v>243</v>
      </c>
      <c r="E1533" s="44" t="s">
        <v>68</v>
      </c>
      <c r="F1533" s="45">
        <v>11</v>
      </c>
      <c r="G1533" s="45">
        <v>3.6</v>
      </c>
      <c r="H1533" s="43">
        <f>VLOOKUP(D1533,'Įkainiai '!$A$3:$B$10,2,FALSE)-G1533</f>
        <v>14.67</v>
      </c>
      <c r="I1533" s="43">
        <f>VLOOKUP(C1533,'Įkainiai '!$E$3:$F$10,2,FALSE)-F1533</f>
        <v>12.670000000000002</v>
      </c>
      <c r="J1533" s="28">
        <f t="shared" si="46"/>
        <v>-1.9999999999999982</v>
      </c>
      <c r="K1533" s="32" t="str">
        <f t="shared" si="47"/>
        <v>Rerate</v>
      </c>
      <c r="L1533" s="32" t="str">
        <f>IFERROR(VLOOKUP(E1533,'2 ataskaita'!$B$1:$E$64,3,FALSE),"-")</f>
        <v>-</v>
      </c>
      <c r="M1533" s="32" t="str">
        <f>IFERROR(VLOOKUP(E1533,'2 ataskaita'!$B$1:$E$64,4,FALSE),"-")</f>
        <v>-</v>
      </c>
    </row>
    <row r="1534" spans="1:13" x14ac:dyDescent="0.3">
      <c r="A1534" s="54">
        <v>44042</v>
      </c>
      <c r="B1534">
        <v>40216084</v>
      </c>
      <c r="C1534" s="28" t="s">
        <v>246</v>
      </c>
      <c r="D1534" s="28" t="s">
        <v>246</v>
      </c>
      <c r="E1534" s="42" t="s">
        <v>6</v>
      </c>
      <c r="F1534" s="43">
        <v>12</v>
      </c>
      <c r="G1534" s="43" t="s">
        <v>28</v>
      </c>
      <c r="H1534" s="43">
        <f>VLOOKUP(D1534,'Įkainiai '!$A$3:$B$10,2,FALSE)-G1534</f>
        <v>23.27</v>
      </c>
      <c r="I1534" s="43">
        <f>VLOOKUP(C1534,'Įkainiai '!$E$3:$F$10,2,FALSE)-F1534</f>
        <v>17.670000000000002</v>
      </c>
      <c r="J1534" s="28">
        <f t="shared" si="46"/>
        <v>-5.5999999999999979</v>
      </c>
      <c r="K1534" s="28" t="str">
        <f t="shared" si="47"/>
        <v>Rerate</v>
      </c>
      <c r="L1534" s="28" t="str">
        <f>IFERROR(VLOOKUP(E1534,'2 ataskaita'!$B$1:$E$64,3,FALSE),"-")</f>
        <v>TELEMARKETING</v>
      </c>
      <c r="M1534" s="28">
        <f>IFERROR(VLOOKUP(E1534,'2 ataskaita'!$B$1:$E$64,4,FALSE),"-")</f>
        <v>0</v>
      </c>
    </row>
    <row r="1535" spans="1:13" x14ac:dyDescent="0.3">
      <c r="A1535" s="55">
        <v>44042</v>
      </c>
      <c r="B1535">
        <v>42508416</v>
      </c>
      <c r="C1535" s="32" t="s">
        <v>241</v>
      </c>
      <c r="D1535" s="32" t="s">
        <v>241</v>
      </c>
      <c r="E1535" s="44" t="s">
        <v>8</v>
      </c>
      <c r="F1535" s="45">
        <v>11</v>
      </c>
      <c r="G1535" s="45">
        <v>15.5</v>
      </c>
      <c r="H1535" s="43">
        <f>VLOOKUP(D1535,'Įkainiai '!$A$3:$B$10,2,FALSE)-G1535</f>
        <v>17.770000000000003</v>
      </c>
      <c r="I1535" s="43">
        <f>VLOOKUP(C1535,'Įkainiai '!$E$3:$F$10,2,FALSE)-F1535</f>
        <v>20.67</v>
      </c>
      <c r="J1535" s="28">
        <f t="shared" si="46"/>
        <v>2.8999999999999986</v>
      </c>
      <c r="K1535" s="32" t="str">
        <f t="shared" si="47"/>
        <v>Upsell</v>
      </c>
      <c r="L1535" s="32" t="str">
        <f>IFERROR(VLOOKUP(E1535,'2 ataskaita'!$B$1:$E$64,3,FALSE),"-")</f>
        <v>TELEMARKETING</v>
      </c>
      <c r="M1535" s="32">
        <f>IFERROR(VLOOKUP(E1535,'2 ataskaita'!$B$1:$E$64,4,FALSE),"-")</f>
        <v>0</v>
      </c>
    </row>
    <row r="1536" spans="1:13" x14ac:dyDescent="0.3">
      <c r="A1536" s="54">
        <v>44042</v>
      </c>
      <c r="B1536">
        <v>4491437</v>
      </c>
      <c r="C1536" s="28" t="s">
        <v>241</v>
      </c>
      <c r="D1536" s="28" t="s">
        <v>241</v>
      </c>
      <c r="E1536" s="42" t="s">
        <v>6</v>
      </c>
      <c r="F1536" s="43">
        <v>6</v>
      </c>
      <c r="G1536" s="43" t="s">
        <v>45</v>
      </c>
      <c r="H1536" s="43">
        <f>VLOOKUP(D1536,'Įkainiai '!$A$3:$B$10,2,FALSE)-G1536</f>
        <v>28.270000000000003</v>
      </c>
      <c r="I1536" s="43">
        <f>VLOOKUP(C1536,'Įkainiai '!$E$3:$F$10,2,FALSE)-F1536</f>
        <v>25.67</v>
      </c>
      <c r="J1536" s="28">
        <f t="shared" si="46"/>
        <v>-2.6000000000000014</v>
      </c>
      <c r="K1536" s="28" t="str">
        <f t="shared" si="47"/>
        <v>Rerate</v>
      </c>
      <c r="L1536" s="28" t="str">
        <f>IFERROR(VLOOKUP(E1536,'2 ataskaita'!$B$1:$E$64,3,FALSE),"-")</f>
        <v>TELEMARKETING</v>
      </c>
      <c r="M1536" s="28">
        <f>IFERROR(VLOOKUP(E1536,'2 ataskaita'!$B$1:$E$64,4,FALSE),"-")</f>
        <v>0</v>
      </c>
    </row>
    <row r="1537" spans="1:13" x14ac:dyDescent="0.3">
      <c r="A1537" s="55">
        <v>44028.433333333334</v>
      </c>
      <c r="B1537">
        <v>45914558</v>
      </c>
      <c r="C1537" s="32" t="s">
        <v>242</v>
      </c>
      <c r="D1537" s="32" t="s">
        <v>245</v>
      </c>
      <c r="E1537" s="44" t="s">
        <v>72</v>
      </c>
      <c r="F1537" s="45">
        <v>14.5</v>
      </c>
      <c r="G1537" s="45">
        <v>3.6</v>
      </c>
      <c r="H1537" s="43">
        <f>VLOOKUP(D1537,'Įkainiai '!$A$3:$B$10,2,FALSE)-G1537</f>
        <v>10.67</v>
      </c>
      <c r="I1537" s="43">
        <f>VLOOKUP(C1537,'Įkainiai '!$E$3:$F$10,2,FALSE)-F1537</f>
        <v>5.1700000000000017</v>
      </c>
      <c r="J1537" s="28">
        <f t="shared" si="46"/>
        <v>-5.4999999999999982</v>
      </c>
      <c r="K1537" s="32" t="str">
        <f t="shared" si="47"/>
        <v>Rerate</v>
      </c>
      <c r="L1537" s="32" t="str">
        <f>IFERROR(VLOOKUP(E1537,'2 ataskaita'!$B$1:$E$64,3,FALSE),"-")</f>
        <v>-</v>
      </c>
      <c r="M1537" s="32" t="str">
        <f>IFERROR(VLOOKUP(E1537,'2 ataskaita'!$B$1:$E$64,4,FALSE),"-")</f>
        <v>-</v>
      </c>
    </row>
    <row r="1538" spans="1:13" x14ac:dyDescent="0.3">
      <c r="A1538" s="54">
        <v>44016.834722222222</v>
      </c>
      <c r="B1538">
        <v>45790121</v>
      </c>
      <c r="C1538" s="28" t="s">
        <v>241</v>
      </c>
      <c r="D1538" s="28" t="s">
        <v>242</v>
      </c>
      <c r="E1538" s="42" t="s">
        <v>44</v>
      </c>
      <c r="F1538" s="43">
        <v>23.5</v>
      </c>
      <c r="G1538" s="43" t="s">
        <v>45</v>
      </c>
      <c r="H1538" s="43">
        <f>VLOOKUP(D1538,'Įkainiai '!$A$3:$B$10,2,FALSE)-G1538</f>
        <v>16.27</v>
      </c>
      <c r="I1538" s="43">
        <f>VLOOKUP(C1538,'Įkainiai '!$E$3:$F$10,2,FALSE)-F1538</f>
        <v>8.1700000000000017</v>
      </c>
      <c r="J1538" s="28">
        <f t="shared" si="46"/>
        <v>-8.0999999999999979</v>
      </c>
      <c r="K1538" s="28" t="str">
        <f t="shared" si="47"/>
        <v>Rerate</v>
      </c>
      <c r="L1538" s="28" t="str">
        <f>IFERROR(VLOOKUP(E1538,'2 ataskaita'!$B$1:$E$64,3,FALSE),"-")</f>
        <v>-</v>
      </c>
      <c r="M1538" s="28" t="str">
        <f>IFERROR(VLOOKUP(E1538,'2 ataskaita'!$B$1:$E$64,4,FALSE),"-")</f>
        <v>-</v>
      </c>
    </row>
    <row r="1539" spans="1:13" x14ac:dyDescent="0.3">
      <c r="A1539" s="55">
        <v>44042</v>
      </c>
      <c r="B1539">
        <v>40711461</v>
      </c>
      <c r="C1539" s="32" t="s">
        <v>244</v>
      </c>
      <c r="D1539" s="32" t="s">
        <v>244</v>
      </c>
      <c r="E1539" s="44" t="s">
        <v>8</v>
      </c>
      <c r="F1539" s="49">
        <v>13.5</v>
      </c>
      <c r="G1539" s="45">
        <v>13.5</v>
      </c>
      <c r="H1539" s="43">
        <f>VLOOKUP(D1539,'Įkainiai '!$A$3:$B$10,2,FALSE)-G1539</f>
        <v>17.77</v>
      </c>
      <c r="I1539" s="43">
        <f>VLOOKUP(C1539,'Įkainiai '!$E$3:$F$10,2,FALSE)-F1539</f>
        <v>14.170000000000002</v>
      </c>
      <c r="J1539" s="28">
        <f t="shared" ref="J1539:J1602" si="48">I1539-H1539</f>
        <v>-3.5999999999999979</v>
      </c>
      <c r="K1539" s="32" t="str">
        <f t="shared" ref="K1539:K1602" si="49">IF(J1539&gt;0,"Upsell",IF(J1539&lt;0,"Rerate","Kaina nepakito"))</f>
        <v>Rerate</v>
      </c>
      <c r="L1539" s="32" t="str">
        <f>IFERROR(VLOOKUP(E1539,'2 ataskaita'!$B$1:$E$64,3,FALSE),"-")</f>
        <v>TELEMARKETING</v>
      </c>
      <c r="M1539" s="32">
        <f>IFERROR(VLOOKUP(E1539,'2 ataskaita'!$B$1:$E$64,4,FALSE),"-")</f>
        <v>0</v>
      </c>
    </row>
    <row r="1540" spans="1:13" x14ac:dyDescent="0.3">
      <c r="A1540" s="54">
        <v>44042</v>
      </c>
      <c r="B1540">
        <v>4405638</v>
      </c>
      <c r="C1540" s="28" t="s">
        <v>242</v>
      </c>
      <c r="D1540" s="28" t="s">
        <v>242</v>
      </c>
      <c r="E1540" s="42" t="s">
        <v>14</v>
      </c>
      <c r="F1540" s="43">
        <v>10.5</v>
      </c>
      <c r="G1540" s="43">
        <v>0</v>
      </c>
      <c r="H1540" s="43">
        <f>VLOOKUP(D1540,'Įkainiai '!$A$3:$B$10,2,FALSE)-G1540</f>
        <v>21.27</v>
      </c>
      <c r="I1540" s="43">
        <f>VLOOKUP(C1540,'Įkainiai '!$E$3:$F$10,2,FALSE)-F1540</f>
        <v>9.1700000000000017</v>
      </c>
      <c r="J1540" s="28">
        <f t="shared" si="48"/>
        <v>-12.099999999999998</v>
      </c>
      <c r="K1540" s="28" t="str">
        <f t="shared" si="49"/>
        <v>Rerate</v>
      </c>
      <c r="L1540" s="28" t="str">
        <f>IFERROR(VLOOKUP(E1540,'2 ataskaita'!$B$1:$E$64,3,FALSE),"-")</f>
        <v>CUSTOMER CARE</v>
      </c>
      <c r="M1540" s="28">
        <f>IFERROR(VLOOKUP(E1540,'2 ataskaita'!$B$1:$E$64,4,FALSE),"-")</f>
        <v>0</v>
      </c>
    </row>
    <row r="1541" spans="1:13" x14ac:dyDescent="0.3">
      <c r="A1541" s="55">
        <v>44028.598611111112</v>
      </c>
      <c r="B1541">
        <v>45852993</v>
      </c>
      <c r="C1541" s="32" t="s">
        <v>244</v>
      </c>
      <c r="D1541" s="32" t="s">
        <v>240</v>
      </c>
      <c r="E1541" s="44" t="s">
        <v>35</v>
      </c>
      <c r="F1541" s="45">
        <v>0</v>
      </c>
      <c r="G1541" s="45">
        <v>0</v>
      </c>
      <c r="H1541" s="43">
        <f>VLOOKUP(D1541,'Įkainiai '!$A$3:$B$10,2,FALSE)-G1541</f>
        <v>25.27</v>
      </c>
      <c r="I1541" s="43">
        <f>VLOOKUP(C1541,'Įkainiai '!$E$3:$F$10,2,FALSE)-F1541</f>
        <v>27.67</v>
      </c>
      <c r="J1541" s="28">
        <f t="shared" si="48"/>
        <v>2.4000000000000021</v>
      </c>
      <c r="K1541" s="32" t="str">
        <f t="shared" si="49"/>
        <v>Upsell</v>
      </c>
      <c r="L1541" s="32" t="str">
        <f>IFERROR(VLOOKUP(E1541,'2 ataskaita'!$B$1:$E$64,3,FALSE),"-")</f>
        <v>CUSTOMER CARE</v>
      </c>
      <c r="M1541" s="32">
        <f>IFERROR(VLOOKUP(E1541,'2 ataskaita'!$B$1:$E$64,4,FALSE),"-")</f>
        <v>0</v>
      </c>
    </row>
    <row r="1542" spans="1:13" x14ac:dyDescent="0.3">
      <c r="A1542" s="54">
        <v>44042</v>
      </c>
      <c r="B1542">
        <v>9469149</v>
      </c>
      <c r="C1542" s="28" t="s">
        <v>244</v>
      </c>
      <c r="D1542" s="28" t="s">
        <v>244</v>
      </c>
      <c r="E1542" s="42" t="s">
        <v>43</v>
      </c>
      <c r="F1542" s="43">
        <v>12.5</v>
      </c>
      <c r="G1542" s="43">
        <v>4.0942999999999996</v>
      </c>
      <c r="H1542" s="43">
        <f>VLOOKUP(D1542,'Įkainiai '!$A$3:$B$10,2,FALSE)-G1542</f>
        <v>27.175699999999999</v>
      </c>
      <c r="I1542" s="43">
        <f>VLOOKUP(C1542,'Įkainiai '!$E$3:$F$10,2,FALSE)-F1542</f>
        <v>15.170000000000002</v>
      </c>
      <c r="J1542" s="28">
        <f t="shared" si="48"/>
        <v>-12.005699999999997</v>
      </c>
      <c r="K1542" s="28" t="str">
        <f t="shared" si="49"/>
        <v>Rerate</v>
      </c>
      <c r="L1542" s="28" t="str">
        <f>IFERROR(VLOOKUP(E1542,'2 ataskaita'!$B$1:$E$64,3,FALSE),"-")</f>
        <v>CUSTOMER CARE</v>
      </c>
      <c r="M1542" s="28">
        <f>IFERROR(VLOOKUP(E1542,'2 ataskaita'!$B$1:$E$64,4,FALSE),"-")</f>
        <v>0</v>
      </c>
    </row>
    <row r="1543" spans="1:13" x14ac:dyDescent="0.3">
      <c r="A1543" s="55">
        <v>44042</v>
      </c>
      <c r="B1543">
        <v>18587952</v>
      </c>
      <c r="C1543" s="32" t="s">
        <v>245</v>
      </c>
      <c r="D1543" s="32" t="s">
        <v>245</v>
      </c>
      <c r="E1543" s="44" t="s">
        <v>49</v>
      </c>
      <c r="F1543" s="49">
        <v>0</v>
      </c>
      <c r="G1543" s="45">
        <v>0</v>
      </c>
      <c r="H1543" s="43">
        <f>VLOOKUP(D1543,'Įkainiai '!$A$3:$B$10,2,FALSE)-G1543</f>
        <v>14.27</v>
      </c>
      <c r="I1543" s="43">
        <f>VLOOKUP(C1543,'Įkainiai '!$E$3:$F$10,2,FALSE)-F1543</f>
        <v>11.67</v>
      </c>
      <c r="J1543" s="28">
        <f t="shared" si="48"/>
        <v>-2.5999999999999996</v>
      </c>
      <c r="K1543" s="32" t="str">
        <f t="shared" si="49"/>
        <v>Rerate</v>
      </c>
      <c r="L1543" s="32" t="str">
        <f>IFERROR(VLOOKUP(E1543,'2 ataskaita'!$B$1:$E$64,3,FALSE),"-")</f>
        <v>-</v>
      </c>
      <c r="M1543" s="32" t="str">
        <f>IFERROR(VLOOKUP(E1543,'2 ataskaita'!$B$1:$E$64,4,FALSE),"-")</f>
        <v>-</v>
      </c>
    </row>
    <row r="1544" spans="1:13" x14ac:dyDescent="0.3">
      <c r="A1544" s="54">
        <v>44038.719444444447</v>
      </c>
      <c r="B1544">
        <v>4533493</v>
      </c>
      <c r="C1544" s="28" t="s">
        <v>245</v>
      </c>
      <c r="D1544" s="28" t="s">
        <v>242</v>
      </c>
      <c r="E1544" s="42" t="s">
        <v>44</v>
      </c>
      <c r="F1544" s="43">
        <v>7.6</v>
      </c>
      <c r="G1544" s="43">
        <v>10.5</v>
      </c>
      <c r="H1544" s="43">
        <f>VLOOKUP(D1544,'Įkainiai '!$A$3:$B$10,2,FALSE)-G1544</f>
        <v>10.77</v>
      </c>
      <c r="I1544" s="43">
        <f>VLOOKUP(C1544,'Įkainiai '!$E$3:$F$10,2,FALSE)-F1544</f>
        <v>4.07</v>
      </c>
      <c r="J1544" s="28">
        <f t="shared" si="48"/>
        <v>-6.6999999999999993</v>
      </c>
      <c r="K1544" s="28" t="str">
        <f t="shared" si="49"/>
        <v>Rerate</v>
      </c>
      <c r="L1544" s="28" t="str">
        <f>IFERROR(VLOOKUP(E1544,'2 ataskaita'!$B$1:$E$64,3,FALSE),"-")</f>
        <v>-</v>
      </c>
      <c r="M1544" s="28" t="str">
        <f>IFERROR(VLOOKUP(E1544,'2 ataskaita'!$B$1:$E$64,4,FALSE),"-")</f>
        <v>-</v>
      </c>
    </row>
    <row r="1545" spans="1:13" x14ac:dyDescent="0.3">
      <c r="A1545" s="55">
        <v>44020.526388888888</v>
      </c>
      <c r="B1545">
        <v>37004093</v>
      </c>
      <c r="C1545" s="32" t="s">
        <v>240</v>
      </c>
      <c r="D1545" s="32" t="s">
        <v>241</v>
      </c>
      <c r="E1545" s="44" t="s">
        <v>35</v>
      </c>
      <c r="F1545" s="45">
        <v>12.5</v>
      </c>
      <c r="G1545" s="45" t="s">
        <v>5</v>
      </c>
      <c r="H1545" s="43">
        <f>VLOOKUP(D1545,'Įkainiai '!$A$3:$B$10,2,FALSE)-G1545</f>
        <v>21.270000000000003</v>
      </c>
      <c r="I1545" s="43">
        <f>VLOOKUP(C1545,'Įkainiai '!$E$3:$F$10,2,FALSE)-F1545</f>
        <v>11.170000000000002</v>
      </c>
      <c r="J1545" s="28">
        <f t="shared" si="48"/>
        <v>-10.100000000000001</v>
      </c>
      <c r="K1545" s="32" t="str">
        <f t="shared" si="49"/>
        <v>Rerate</v>
      </c>
      <c r="L1545" s="32" t="str">
        <f>IFERROR(VLOOKUP(E1545,'2 ataskaita'!$B$1:$E$64,3,FALSE),"-")</f>
        <v>CUSTOMER CARE</v>
      </c>
      <c r="M1545" s="32">
        <f>IFERROR(VLOOKUP(E1545,'2 ataskaita'!$B$1:$E$64,4,FALSE),"-")</f>
        <v>0</v>
      </c>
    </row>
    <row r="1546" spans="1:13" x14ac:dyDescent="0.3">
      <c r="A1546" s="54">
        <v>44040.563194444447</v>
      </c>
      <c r="B1546">
        <v>38845495</v>
      </c>
      <c r="C1546" s="28" t="s">
        <v>240</v>
      </c>
      <c r="D1546" s="28" t="s">
        <v>242</v>
      </c>
      <c r="E1546" s="42" t="s">
        <v>35</v>
      </c>
      <c r="F1546" s="43">
        <v>12</v>
      </c>
      <c r="G1546" s="43">
        <v>10.5</v>
      </c>
      <c r="H1546" s="43">
        <f>VLOOKUP(D1546,'Įkainiai '!$A$3:$B$10,2,FALSE)-G1546</f>
        <v>10.77</v>
      </c>
      <c r="I1546" s="43">
        <f>VLOOKUP(C1546,'Įkainiai '!$E$3:$F$10,2,FALSE)-F1546</f>
        <v>11.670000000000002</v>
      </c>
      <c r="J1546" s="28">
        <f t="shared" si="48"/>
        <v>0.90000000000000213</v>
      </c>
      <c r="K1546" s="28" t="str">
        <f t="shared" si="49"/>
        <v>Upsell</v>
      </c>
      <c r="L1546" s="28" t="str">
        <f>IFERROR(VLOOKUP(E1546,'2 ataskaita'!$B$1:$E$64,3,FALSE),"-")</f>
        <v>CUSTOMER CARE</v>
      </c>
      <c r="M1546" s="28">
        <f>IFERROR(VLOOKUP(E1546,'2 ataskaita'!$B$1:$E$64,4,FALSE),"-")</f>
        <v>0</v>
      </c>
    </row>
    <row r="1547" spans="1:13" x14ac:dyDescent="0.3">
      <c r="A1547" s="55">
        <v>44017.390972222223</v>
      </c>
      <c r="B1547">
        <v>4531637</v>
      </c>
      <c r="C1547" s="32" t="s">
        <v>242</v>
      </c>
      <c r="D1547" s="32" t="s">
        <v>240</v>
      </c>
      <c r="E1547" s="44" t="s">
        <v>6</v>
      </c>
      <c r="F1547" s="45">
        <v>11</v>
      </c>
      <c r="G1547" s="45">
        <v>10.5</v>
      </c>
      <c r="H1547" s="43">
        <f>VLOOKUP(D1547,'Įkainiai '!$A$3:$B$10,2,FALSE)-G1547</f>
        <v>14.77</v>
      </c>
      <c r="I1547" s="43">
        <f>VLOOKUP(C1547,'Įkainiai '!$E$3:$F$10,2,FALSE)-F1547</f>
        <v>8.6700000000000017</v>
      </c>
      <c r="J1547" s="28">
        <f t="shared" si="48"/>
        <v>-6.0999999999999979</v>
      </c>
      <c r="K1547" s="32" t="str">
        <f t="shared" si="49"/>
        <v>Rerate</v>
      </c>
      <c r="L1547" s="32" t="str">
        <f>IFERROR(VLOOKUP(E1547,'2 ataskaita'!$B$1:$E$64,3,FALSE),"-")</f>
        <v>TELEMARKETING</v>
      </c>
      <c r="M1547" s="32">
        <f>IFERROR(VLOOKUP(E1547,'2 ataskaita'!$B$1:$E$64,4,FALSE),"-")</f>
        <v>0</v>
      </c>
    </row>
    <row r="1548" spans="1:13" x14ac:dyDescent="0.3">
      <c r="A1548" s="54">
        <v>44038.719444444447</v>
      </c>
      <c r="B1548">
        <v>4533493</v>
      </c>
      <c r="C1548" s="28" t="s">
        <v>245</v>
      </c>
      <c r="D1548" s="28" t="s">
        <v>242</v>
      </c>
      <c r="E1548" s="42" t="s">
        <v>44</v>
      </c>
      <c r="F1548" s="43">
        <v>7.6</v>
      </c>
      <c r="G1548" s="43">
        <v>10.5</v>
      </c>
      <c r="H1548" s="43">
        <f>VLOOKUP(D1548,'Įkainiai '!$A$3:$B$10,2,FALSE)-G1548</f>
        <v>10.77</v>
      </c>
      <c r="I1548" s="43">
        <f>VLOOKUP(C1548,'Įkainiai '!$E$3:$F$10,2,FALSE)-F1548</f>
        <v>4.07</v>
      </c>
      <c r="J1548" s="28">
        <f t="shared" si="48"/>
        <v>-6.6999999999999993</v>
      </c>
      <c r="K1548" s="28" t="str">
        <f t="shared" si="49"/>
        <v>Rerate</v>
      </c>
      <c r="L1548" s="28" t="str">
        <f>IFERROR(VLOOKUP(E1548,'2 ataskaita'!$B$1:$E$64,3,FALSE),"-")</f>
        <v>-</v>
      </c>
      <c r="M1548" s="28" t="str">
        <f>IFERROR(VLOOKUP(E1548,'2 ataskaita'!$B$1:$E$64,4,FALSE),"-")</f>
        <v>-</v>
      </c>
    </row>
    <row r="1549" spans="1:13" x14ac:dyDescent="0.3">
      <c r="A1549" s="55">
        <v>44042</v>
      </c>
      <c r="B1549">
        <v>45853875</v>
      </c>
      <c r="C1549" s="32" t="s">
        <v>240</v>
      </c>
      <c r="D1549" s="32" t="s">
        <v>240</v>
      </c>
      <c r="E1549" s="44" t="s">
        <v>14</v>
      </c>
      <c r="F1549" s="45">
        <v>11</v>
      </c>
      <c r="G1549" s="45">
        <v>10.5</v>
      </c>
      <c r="H1549" s="43">
        <f>VLOOKUP(D1549,'Įkainiai '!$A$3:$B$10,2,FALSE)-G1549</f>
        <v>14.77</v>
      </c>
      <c r="I1549" s="43">
        <f>VLOOKUP(C1549,'Įkainiai '!$E$3:$F$10,2,FALSE)-F1549</f>
        <v>12.670000000000002</v>
      </c>
      <c r="J1549" s="28">
        <f t="shared" si="48"/>
        <v>-2.0999999999999979</v>
      </c>
      <c r="K1549" s="32" t="str">
        <f t="shared" si="49"/>
        <v>Rerate</v>
      </c>
      <c r="L1549" s="32" t="str">
        <f>IFERROR(VLOOKUP(E1549,'2 ataskaita'!$B$1:$E$64,3,FALSE),"-")</f>
        <v>CUSTOMER CARE</v>
      </c>
      <c r="M1549" s="32">
        <f>IFERROR(VLOOKUP(E1549,'2 ataskaita'!$B$1:$E$64,4,FALSE),"-")</f>
        <v>0</v>
      </c>
    </row>
    <row r="1550" spans="1:13" x14ac:dyDescent="0.3">
      <c r="A1550" s="54">
        <v>44017.450694444444</v>
      </c>
      <c r="B1550">
        <v>4628871</v>
      </c>
      <c r="C1550" s="28" t="s">
        <v>240</v>
      </c>
      <c r="D1550" s="28" t="s">
        <v>242</v>
      </c>
      <c r="E1550" s="42" t="s">
        <v>35</v>
      </c>
      <c r="F1550" s="43">
        <v>12</v>
      </c>
      <c r="G1550" s="43">
        <v>9.5</v>
      </c>
      <c r="H1550" s="43">
        <f>VLOOKUP(D1550,'Įkainiai '!$A$3:$B$10,2,FALSE)-G1550</f>
        <v>11.77</v>
      </c>
      <c r="I1550" s="43">
        <f>VLOOKUP(C1550,'Įkainiai '!$E$3:$F$10,2,FALSE)-F1550</f>
        <v>11.670000000000002</v>
      </c>
      <c r="J1550" s="28">
        <f t="shared" si="48"/>
        <v>-9.9999999999997868E-2</v>
      </c>
      <c r="K1550" s="28" t="str">
        <f t="shared" si="49"/>
        <v>Rerate</v>
      </c>
      <c r="L1550" s="28" t="str">
        <f>IFERROR(VLOOKUP(E1550,'2 ataskaita'!$B$1:$E$64,3,FALSE),"-")</f>
        <v>CUSTOMER CARE</v>
      </c>
      <c r="M1550" s="28">
        <f>IFERROR(VLOOKUP(E1550,'2 ataskaita'!$B$1:$E$64,4,FALSE),"-")</f>
        <v>0</v>
      </c>
    </row>
    <row r="1551" spans="1:13" x14ac:dyDescent="0.3">
      <c r="A1551" s="55">
        <v>44016.466666666667</v>
      </c>
      <c r="B1551">
        <v>42675916</v>
      </c>
      <c r="C1551" s="32" t="s">
        <v>243</v>
      </c>
      <c r="D1551" s="32" t="s">
        <v>245</v>
      </c>
      <c r="E1551" s="44" t="s">
        <v>58</v>
      </c>
      <c r="F1551" s="45">
        <v>8.51</v>
      </c>
      <c r="G1551" s="45">
        <v>5.5</v>
      </c>
      <c r="H1551" s="43">
        <f>VLOOKUP(D1551,'Įkainiai '!$A$3:$B$10,2,FALSE)-G1551</f>
        <v>8.77</v>
      </c>
      <c r="I1551" s="43">
        <f>VLOOKUP(C1551,'Įkainiai '!$E$3:$F$10,2,FALSE)-F1551</f>
        <v>7.16</v>
      </c>
      <c r="J1551" s="28">
        <f t="shared" si="48"/>
        <v>-1.6099999999999994</v>
      </c>
      <c r="K1551" s="32" t="str">
        <f t="shared" si="49"/>
        <v>Rerate</v>
      </c>
      <c r="L1551" s="32" t="str">
        <f>IFERROR(VLOOKUP(E1551,'2 ataskaita'!$B$1:$E$64,3,FALSE),"-")</f>
        <v>-</v>
      </c>
      <c r="M1551" s="32" t="str">
        <f>IFERROR(VLOOKUP(E1551,'2 ataskaita'!$B$1:$E$64,4,FALSE),"-")</f>
        <v>-</v>
      </c>
    </row>
    <row r="1552" spans="1:13" x14ac:dyDescent="0.3">
      <c r="A1552" s="54">
        <v>44042</v>
      </c>
      <c r="B1552">
        <v>34640668</v>
      </c>
      <c r="C1552" s="28" t="s">
        <v>244</v>
      </c>
      <c r="D1552" s="28" t="s">
        <v>244</v>
      </c>
      <c r="E1552" s="42" t="s">
        <v>22</v>
      </c>
      <c r="F1552" s="43">
        <v>14.6</v>
      </c>
      <c r="G1552" s="43" t="s">
        <v>9</v>
      </c>
      <c r="H1552" s="43">
        <f>VLOOKUP(D1552,'Įkainiai '!$A$3:$B$10,2,FALSE)-G1552</f>
        <v>20.27</v>
      </c>
      <c r="I1552" s="43">
        <f>VLOOKUP(C1552,'Įkainiai '!$E$3:$F$10,2,FALSE)-F1552</f>
        <v>13.070000000000002</v>
      </c>
      <c r="J1552" s="28">
        <f t="shared" si="48"/>
        <v>-7.1999999999999975</v>
      </c>
      <c r="K1552" s="28" t="str">
        <f t="shared" si="49"/>
        <v>Rerate</v>
      </c>
      <c r="L1552" s="28" t="str">
        <f>IFERROR(VLOOKUP(E1552,'2 ataskaita'!$B$1:$E$64,3,FALSE),"-")</f>
        <v>CUSTOMER CARE</v>
      </c>
      <c r="M1552" s="28">
        <f>IFERROR(VLOOKUP(E1552,'2 ataskaita'!$B$1:$E$64,4,FALSE),"-")</f>
        <v>0</v>
      </c>
    </row>
    <row r="1553" spans="1:13" x14ac:dyDescent="0.3">
      <c r="A1553" s="55">
        <v>44041.38958333333</v>
      </c>
      <c r="B1553">
        <v>45903105</v>
      </c>
      <c r="C1553" s="32" t="s">
        <v>243</v>
      </c>
      <c r="D1553" s="32" t="s">
        <v>245</v>
      </c>
      <c r="E1553" s="44" t="s">
        <v>14</v>
      </c>
      <c r="F1553" s="45">
        <v>7.5</v>
      </c>
      <c r="G1553" s="45">
        <v>3.6</v>
      </c>
      <c r="H1553" s="43">
        <f>VLOOKUP(D1553,'Įkainiai '!$A$3:$B$10,2,FALSE)-G1553</f>
        <v>10.67</v>
      </c>
      <c r="I1553" s="43">
        <f>VLOOKUP(C1553,'Įkainiai '!$E$3:$F$10,2,FALSE)-F1553</f>
        <v>8.17</v>
      </c>
      <c r="J1553" s="28">
        <f t="shared" si="48"/>
        <v>-2.5</v>
      </c>
      <c r="K1553" s="32" t="str">
        <f t="shared" si="49"/>
        <v>Rerate</v>
      </c>
      <c r="L1553" s="32" t="str">
        <f>IFERROR(VLOOKUP(E1553,'2 ataskaita'!$B$1:$E$64,3,FALSE),"-")</f>
        <v>CUSTOMER CARE</v>
      </c>
      <c r="M1553" s="32">
        <f>IFERROR(VLOOKUP(E1553,'2 ataskaita'!$B$1:$E$64,4,FALSE),"-")</f>
        <v>0</v>
      </c>
    </row>
    <row r="1554" spans="1:13" x14ac:dyDescent="0.3">
      <c r="A1554" s="54">
        <v>44042</v>
      </c>
      <c r="B1554">
        <v>42781302</v>
      </c>
      <c r="C1554" s="28" t="s">
        <v>244</v>
      </c>
      <c r="D1554" s="28" t="s">
        <v>244</v>
      </c>
      <c r="E1554" s="42" t="s">
        <v>8</v>
      </c>
      <c r="F1554" s="43">
        <v>12.5</v>
      </c>
      <c r="G1554" s="43">
        <v>13.5</v>
      </c>
      <c r="H1554" s="43">
        <f>VLOOKUP(D1554,'Įkainiai '!$A$3:$B$10,2,FALSE)-G1554</f>
        <v>17.77</v>
      </c>
      <c r="I1554" s="43">
        <f>VLOOKUP(C1554,'Įkainiai '!$E$3:$F$10,2,FALSE)-F1554</f>
        <v>15.170000000000002</v>
      </c>
      <c r="J1554" s="28">
        <f t="shared" si="48"/>
        <v>-2.5999999999999979</v>
      </c>
      <c r="K1554" s="28" t="str">
        <f t="shared" si="49"/>
        <v>Rerate</v>
      </c>
      <c r="L1554" s="28" t="str">
        <f>IFERROR(VLOOKUP(E1554,'2 ataskaita'!$B$1:$E$64,3,FALSE),"-")</f>
        <v>TELEMARKETING</v>
      </c>
      <c r="M1554" s="28">
        <f>IFERROR(VLOOKUP(E1554,'2 ataskaita'!$B$1:$E$64,4,FALSE),"-")</f>
        <v>0</v>
      </c>
    </row>
    <row r="1555" spans="1:13" x14ac:dyDescent="0.3">
      <c r="A1555" s="55">
        <v>44042</v>
      </c>
      <c r="B1555">
        <v>42114555</v>
      </c>
      <c r="C1555" s="32" t="s">
        <v>241</v>
      </c>
      <c r="D1555" s="32" t="s">
        <v>241</v>
      </c>
      <c r="E1555" s="44" t="s">
        <v>32</v>
      </c>
      <c r="F1555" s="45">
        <v>23.5</v>
      </c>
      <c r="G1555" s="45">
        <v>10.5</v>
      </c>
      <c r="H1555" s="43">
        <f>VLOOKUP(D1555,'Įkainiai '!$A$3:$B$10,2,FALSE)-G1555</f>
        <v>22.770000000000003</v>
      </c>
      <c r="I1555" s="43">
        <f>VLOOKUP(C1555,'Įkainiai '!$E$3:$F$10,2,FALSE)-F1555</f>
        <v>8.1700000000000017</v>
      </c>
      <c r="J1555" s="28">
        <f t="shared" si="48"/>
        <v>-14.600000000000001</v>
      </c>
      <c r="K1555" s="32" t="str">
        <f t="shared" si="49"/>
        <v>Rerate</v>
      </c>
      <c r="L1555" s="32" t="str">
        <f>IFERROR(VLOOKUP(E1555,'2 ataskaita'!$B$1:$E$64,3,FALSE),"-")</f>
        <v>-</v>
      </c>
      <c r="M1555" s="32" t="str">
        <f>IFERROR(VLOOKUP(E1555,'2 ataskaita'!$B$1:$E$64,4,FALSE),"-")</f>
        <v>-</v>
      </c>
    </row>
    <row r="1556" spans="1:13" x14ac:dyDescent="0.3">
      <c r="A1556" s="54">
        <v>44042</v>
      </c>
      <c r="B1556">
        <v>4883587</v>
      </c>
      <c r="C1556" s="28" t="s">
        <v>241</v>
      </c>
      <c r="D1556" s="28" t="s">
        <v>241</v>
      </c>
      <c r="E1556" s="42" t="s">
        <v>13</v>
      </c>
      <c r="F1556" s="43">
        <v>6</v>
      </c>
      <c r="G1556" s="43" t="s">
        <v>7</v>
      </c>
      <c r="H1556" s="43">
        <f>VLOOKUP(D1556,'Įkainiai '!$A$3:$B$10,2,FALSE)-G1556</f>
        <v>20.270000000000003</v>
      </c>
      <c r="I1556" s="43">
        <f>VLOOKUP(C1556,'Įkainiai '!$E$3:$F$10,2,FALSE)-F1556</f>
        <v>25.67</v>
      </c>
      <c r="J1556" s="28">
        <f t="shared" si="48"/>
        <v>5.3999999999999986</v>
      </c>
      <c r="K1556" s="28" t="str">
        <f t="shared" si="49"/>
        <v>Upsell</v>
      </c>
      <c r="L1556" s="28" t="str">
        <f>IFERROR(VLOOKUP(E1556,'2 ataskaita'!$B$1:$E$64,3,FALSE),"-")</f>
        <v>TELEMARKETING</v>
      </c>
      <c r="M1556" s="28">
        <f>IFERROR(VLOOKUP(E1556,'2 ataskaita'!$B$1:$E$64,4,FALSE),"-")</f>
        <v>0</v>
      </c>
    </row>
    <row r="1557" spans="1:13" x14ac:dyDescent="0.3">
      <c r="A1557" s="55">
        <v>44042</v>
      </c>
      <c r="B1557">
        <v>11476625</v>
      </c>
      <c r="C1557" s="32" t="s">
        <v>243</v>
      </c>
      <c r="D1557" s="32" t="s">
        <v>243</v>
      </c>
      <c r="E1557" s="44" t="s">
        <v>19</v>
      </c>
      <c r="F1557" s="49">
        <v>7.6</v>
      </c>
      <c r="G1557" s="45">
        <v>7.6</v>
      </c>
      <c r="H1557" s="43">
        <f>VLOOKUP(D1557,'Įkainiai '!$A$3:$B$10,2,FALSE)-G1557</f>
        <v>10.67</v>
      </c>
      <c r="I1557" s="43">
        <f>VLOOKUP(C1557,'Įkainiai '!$E$3:$F$10,2,FALSE)-F1557</f>
        <v>8.07</v>
      </c>
      <c r="J1557" s="28">
        <f t="shared" si="48"/>
        <v>-2.5999999999999996</v>
      </c>
      <c r="K1557" s="32" t="str">
        <f t="shared" si="49"/>
        <v>Rerate</v>
      </c>
      <c r="L1557" s="32" t="str">
        <f>IFERROR(VLOOKUP(E1557,'2 ataskaita'!$B$1:$E$64,3,FALSE),"-")</f>
        <v>-</v>
      </c>
      <c r="M1557" s="32" t="str">
        <f>IFERROR(VLOOKUP(E1557,'2 ataskaita'!$B$1:$E$64,4,FALSE),"-")</f>
        <v>-</v>
      </c>
    </row>
    <row r="1558" spans="1:13" x14ac:dyDescent="0.3">
      <c r="A1558" s="54">
        <v>44042</v>
      </c>
      <c r="B1558">
        <v>42172669</v>
      </c>
      <c r="C1558" s="28" t="s">
        <v>240</v>
      </c>
      <c r="D1558" s="28" t="s">
        <v>240</v>
      </c>
      <c r="E1558" s="42" t="s">
        <v>6</v>
      </c>
      <c r="F1558" s="43">
        <v>11</v>
      </c>
      <c r="G1558" s="43">
        <v>1.5</v>
      </c>
      <c r="H1558" s="43">
        <f>VLOOKUP(D1558,'Įkainiai '!$A$3:$B$10,2,FALSE)-G1558</f>
        <v>23.77</v>
      </c>
      <c r="I1558" s="43">
        <f>VLOOKUP(C1558,'Įkainiai '!$E$3:$F$10,2,FALSE)-F1558</f>
        <v>12.670000000000002</v>
      </c>
      <c r="J1558" s="28">
        <f t="shared" si="48"/>
        <v>-11.099999999999998</v>
      </c>
      <c r="K1558" s="28" t="str">
        <f t="shared" si="49"/>
        <v>Rerate</v>
      </c>
      <c r="L1558" s="28" t="str">
        <f>IFERROR(VLOOKUP(E1558,'2 ataskaita'!$B$1:$E$64,3,FALSE),"-")</f>
        <v>TELEMARKETING</v>
      </c>
      <c r="M1558" s="28">
        <f>IFERROR(VLOOKUP(E1558,'2 ataskaita'!$B$1:$E$64,4,FALSE),"-")</f>
        <v>0</v>
      </c>
    </row>
    <row r="1559" spans="1:13" x14ac:dyDescent="0.3">
      <c r="A1559" s="55">
        <v>44041.605555555558</v>
      </c>
      <c r="B1559">
        <v>43409113</v>
      </c>
      <c r="C1559" s="32" t="s">
        <v>240</v>
      </c>
      <c r="D1559" s="32" t="s">
        <v>245</v>
      </c>
      <c r="E1559" s="44" t="s">
        <v>23</v>
      </c>
      <c r="F1559" s="45">
        <v>11</v>
      </c>
      <c r="G1559" s="45">
        <v>3.6</v>
      </c>
      <c r="H1559" s="43">
        <f>VLOOKUP(D1559,'Įkainiai '!$A$3:$B$10,2,FALSE)-G1559</f>
        <v>10.67</v>
      </c>
      <c r="I1559" s="43">
        <f>VLOOKUP(C1559,'Įkainiai '!$E$3:$F$10,2,FALSE)-F1559</f>
        <v>12.670000000000002</v>
      </c>
      <c r="J1559" s="28">
        <f t="shared" si="48"/>
        <v>2.0000000000000018</v>
      </c>
      <c r="K1559" s="32" t="str">
        <f t="shared" si="49"/>
        <v>Upsell</v>
      </c>
      <c r="L1559" s="32" t="str">
        <f>IFERROR(VLOOKUP(E1559,'2 ataskaita'!$B$1:$E$64,3,FALSE),"-")</f>
        <v>CUSTOMER CARE</v>
      </c>
      <c r="M1559" s="32">
        <f>IFERROR(VLOOKUP(E1559,'2 ataskaita'!$B$1:$E$64,4,FALSE),"-")</f>
        <v>0</v>
      </c>
    </row>
    <row r="1560" spans="1:13" x14ac:dyDescent="0.3">
      <c r="A1560" s="54">
        <v>44015.604166666664</v>
      </c>
      <c r="B1560">
        <v>4558861</v>
      </c>
      <c r="C1560" s="28" t="s">
        <v>243</v>
      </c>
      <c r="D1560" s="28" t="s">
        <v>245</v>
      </c>
      <c r="E1560" s="42" t="s">
        <v>89</v>
      </c>
      <c r="F1560" s="50">
        <v>9.01</v>
      </c>
      <c r="G1560" s="43" t="s">
        <v>45</v>
      </c>
      <c r="H1560" s="43">
        <f>VLOOKUP(D1560,'Įkainiai '!$A$3:$B$10,2,FALSE)-G1560</f>
        <v>9.27</v>
      </c>
      <c r="I1560" s="43">
        <f>VLOOKUP(C1560,'Įkainiai '!$E$3:$F$10,2,FALSE)-F1560</f>
        <v>6.66</v>
      </c>
      <c r="J1560" s="28">
        <f t="shared" si="48"/>
        <v>-2.6099999999999994</v>
      </c>
      <c r="K1560" s="28" t="str">
        <f t="shared" si="49"/>
        <v>Rerate</v>
      </c>
      <c r="L1560" s="28" t="str">
        <f>IFERROR(VLOOKUP(E1560,'2 ataskaita'!$B$1:$E$64,3,FALSE),"-")</f>
        <v>TELEMARKETING</v>
      </c>
      <c r="M1560" s="28">
        <f>IFERROR(VLOOKUP(E1560,'2 ataskaita'!$B$1:$E$64,4,FALSE),"-")</f>
        <v>0</v>
      </c>
    </row>
    <row r="1561" spans="1:13" x14ac:dyDescent="0.3">
      <c r="A1561" s="55">
        <v>44021.652777777781</v>
      </c>
      <c r="B1561">
        <v>4681824</v>
      </c>
      <c r="C1561" s="32" t="s">
        <v>241</v>
      </c>
      <c r="D1561" s="32" t="s">
        <v>245</v>
      </c>
      <c r="E1561" s="44" t="s">
        <v>35</v>
      </c>
      <c r="F1561" s="45">
        <v>12</v>
      </c>
      <c r="G1561" s="45">
        <v>3.6</v>
      </c>
      <c r="H1561" s="43">
        <f>VLOOKUP(D1561,'Įkainiai '!$A$3:$B$10,2,FALSE)-G1561</f>
        <v>10.67</v>
      </c>
      <c r="I1561" s="43">
        <f>VLOOKUP(C1561,'Įkainiai '!$E$3:$F$10,2,FALSE)-F1561</f>
        <v>19.670000000000002</v>
      </c>
      <c r="J1561" s="28">
        <f t="shared" si="48"/>
        <v>9.0000000000000018</v>
      </c>
      <c r="K1561" s="32" t="str">
        <f t="shared" si="49"/>
        <v>Upsell</v>
      </c>
      <c r="L1561" s="32" t="str">
        <f>IFERROR(VLOOKUP(E1561,'2 ataskaita'!$B$1:$E$64,3,FALSE),"-")</f>
        <v>CUSTOMER CARE</v>
      </c>
      <c r="M1561" s="32">
        <f>IFERROR(VLOOKUP(E1561,'2 ataskaita'!$B$1:$E$64,4,FALSE),"-")</f>
        <v>0</v>
      </c>
    </row>
    <row r="1562" spans="1:13" x14ac:dyDescent="0.3">
      <c r="A1562" s="54">
        <v>44042</v>
      </c>
      <c r="B1562">
        <v>42659180</v>
      </c>
      <c r="C1562" s="28" t="s">
        <v>243</v>
      </c>
      <c r="D1562" s="28" t="s">
        <v>243</v>
      </c>
      <c r="E1562" s="42" t="s">
        <v>13</v>
      </c>
      <c r="F1562" s="43">
        <v>8.51</v>
      </c>
      <c r="G1562" s="43" t="s">
        <v>9</v>
      </c>
      <c r="H1562" s="43">
        <f>VLOOKUP(D1562,'Įkainiai '!$A$3:$B$10,2,FALSE)-G1562</f>
        <v>7.27</v>
      </c>
      <c r="I1562" s="43">
        <f>VLOOKUP(C1562,'Įkainiai '!$E$3:$F$10,2,FALSE)-F1562</f>
        <v>7.16</v>
      </c>
      <c r="J1562" s="28">
        <f t="shared" si="48"/>
        <v>-0.10999999999999943</v>
      </c>
      <c r="K1562" s="28" t="str">
        <f t="shared" si="49"/>
        <v>Rerate</v>
      </c>
      <c r="L1562" s="28" t="str">
        <f>IFERROR(VLOOKUP(E1562,'2 ataskaita'!$B$1:$E$64,3,FALSE),"-")</f>
        <v>TELEMARKETING</v>
      </c>
      <c r="M1562" s="28">
        <f>IFERROR(VLOOKUP(E1562,'2 ataskaita'!$B$1:$E$64,4,FALSE),"-")</f>
        <v>0</v>
      </c>
    </row>
    <row r="1563" spans="1:13" x14ac:dyDescent="0.3">
      <c r="A1563" s="55">
        <v>44022</v>
      </c>
      <c r="B1563">
        <v>45848448</v>
      </c>
      <c r="C1563" s="32" t="s">
        <v>242</v>
      </c>
      <c r="D1563" s="32" t="s">
        <v>242</v>
      </c>
      <c r="E1563" s="44" t="s">
        <v>21</v>
      </c>
      <c r="F1563" s="45">
        <v>14.5</v>
      </c>
      <c r="G1563" s="45">
        <v>10.5</v>
      </c>
      <c r="H1563" s="43">
        <f>VLOOKUP(D1563,'Įkainiai '!$A$3:$B$10,2,FALSE)-G1563</f>
        <v>10.77</v>
      </c>
      <c r="I1563" s="43">
        <f>VLOOKUP(C1563,'Įkainiai '!$E$3:$F$10,2,FALSE)-F1563</f>
        <v>5.1700000000000017</v>
      </c>
      <c r="J1563" s="28">
        <f t="shared" si="48"/>
        <v>-5.5999999999999979</v>
      </c>
      <c r="K1563" s="32" t="str">
        <f t="shared" si="49"/>
        <v>Rerate</v>
      </c>
      <c r="L1563" s="32" t="str">
        <f>IFERROR(VLOOKUP(E1563,'2 ataskaita'!$B$1:$E$64,3,FALSE),"-")</f>
        <v>-</v>
      </c>
      <c r="M1563" s="32" t="str">
        <f>IFERROR(VLOOKUP(E1563,'2 ataskaita'!$B$1:$E$64,4,FALSE),"-")</f>
        <v>-</v>
      </c>
    </row>
    <row r="1564" spans="1:13" x14ac:dyDescent="0.3">
      <c r="A1564" s="54">
        <v>44032.472916666666</v>
      </c>
      <c r="B1564">
        <v>39941009</v>
      </c>
      <c r="C1564" s="28" t="s">
        <v>246</v>
      </c>
      <c r="D1564" s="28" t="s">
        <v>240</v>
      </c>
      <c r="E1564" s="42" t="s">
        <v>70</v>
      </c>
      <c r="F1564" s="43">
        <v>12</v>
      </c>
      <c r="G1564" s="43">
        <v>11.5</v>
      </c>
      <c r="H1564" s="43">
        <f>VLOOKUP(D1564,'Įkainiai '!$A$3:$B$10,2,FALSE)-G1564</f>
        <v>13.77</v>
      </c>
      <c r="I1564" s="43">
        <f>VLOOKUP(C1564,'Įkainiai '!$E$3:$F$10,2,FALSE)-F1564</f>
        <v>17.670000000000002</v>
      </c>
      <c r="J1564" s="28">
        <f t="shared" si="48"/>
        <v>3.9000000000000021</v>
      </c>
      <c r="K1564" s="28" t="str">
        <f t="shared" si="49"/>
        <v>Upsell</v>
      </c>
      <c r="L1564" s="28" t="str">
        <f>IFERROR(VLOOKUP(E1564,'2 ataskaita'!$B$1:$E$64,3,FALSE),"-")</f>
        <v>-</v>
      </c>
      <c r="M1564" s="28" t="str">
        <f>IFERROR(VLOOKUP(E1564,'2 ataskaita'!$B$1:$E$64,4,FALSE),"-")</f>
        <v>-</v>
      </c>
    </row>
    <row r="1565" spans="1:13" x14ac:dyDescent="0.3">
      <c r="A1565" s="55">
        <v>44032.459027777775</v>
      </c>
      <c r="B1565">
        <v>8297130</v>
      </c>
      <c r="C1565" s="32" t="s">
        <v>245</v>
      </c>
      <c r="D1565" s="32" t="s">
        <v>243</v>
      </c>
      <c r="E1565" s="44" t="s">
        <v>73</v>
      </c>
      <c r="F1565" s="45">
        <v>5.51</v>
      </c>
      <c r="G1565" s="45" t="s">
        <v>28</v>
      </c>
      <c r="H1565" s="43">
        <f>VLOOKUP(D1565,'Įkainiai '!$A$3:$B$10,2,FALSE)-G1565</f>
        <v>10.27</v>
      </c>
      <c r="I1565" s="43">
        <f>VLOOKUP(C1565,'Įkainiai '!$E$3:$F$10,2,FALSE)-F1565</f>
        <v>6.16</v>
      </c>
      <c r="J1565" s="28">
        <f t="shared" si="48"/>
        <v>-4.1099999999999994</v>
      </c>
      <c r="K1565" s="32" t="str">
        <f t="shared" si="49"/>
        <v>Rerate</v>
      </c>
      <c r="L1565" s="32" t="str">
        <f>IFERROR(VLOOKUP(E1565,'2 ataskaita'!$B$1:$E$64,3,FALSE),"-")</f>
        <v>-</v>
      </c>
      <c r="M1565" s="32" t="str">
        <f>IFERROR(VLOOKUP(E1565,'2 ataskaita'!$B$1:$E$64,4,FALSE),"-")</f>
        <v>-</v>
      </c>
    </row>
    <row r="1566" spans="1:13" x14ac:dyDescent="0.3">
      <c r="A1566" s="54">
        <v>44035.489583333336</v>
      </c>
      <c r="B1566">
        <v>45942933</v>
      </c>
      <c r="C1566" s="28" t="s">
        <v>242</v>
      </c>
      <c r="D1566" s="28" t="s">
        <v>245</v>
      </c>
      <c r="E1566" s="42" t="s">
        <v>58</v>
      </c>
      <c r="F1566" s="43">
        <v>14.5</v>
      </c>
      <c r="G1566" s="43">
        <v>3.6</v>
      </c>
      <c r="H1566" s="43">
        <f>VLOOKUP(D1566,'Įkainiai '!$A$3:$B$10,2,FALSE)-G1566</f>
        <v>10.67</v>
      </c>
      <c r="I1566" s="43">
        <f>VLOOKUP(C1566,'Įkainiai '!$E$3:$F$10,2,FALSE)-F1566</f>
        <v>5.1700000000000017</v>
      </c>
      <c r="J1566" s="28">
        <f t="shared" si="48"/>
        <v>-5.4999999999999982</v>
      </c>
      <c r="K1566" s="28" t="str">
        <f t="shared" si="49"/>
        <v>Rerate</v>
      </c>
      <c r="L1566" s="28" t="str">
        <f>IFERROR(VLOOKUP(E1566,'2 ataskaita'!$B$1:$E$64,3,FALSE),"-")</f>
        <v>-</v>
      </c>
      <c r="M1566" s="28" t="str">
        <f>IFERROR(VLOOKUP(E1566,'2 ataskaita'!$B$1:$E$64,4,FALSE),"-")</f>
        <v>-</v>
      </c>
    </row>
    <row r="1567" spans="1:13" x14ac:dyDescent="0.3">
      <c r="A1567" s="55">
        <v>44042</v>
      </c>
      <c r="B1567">
        <v>42172669</v>
      </c>
      <c r="C1567" s="32" t="s">
        <v>240</v>
      </c>
      <c r="D1567" s="32" t="s">
        <v>240</v>
      </c>
      <c r="E1567" s="44" t="s">
        <v>6</v>
      </c>
      <c r="F1567" s="45">
        <v>11</v>
      </c>
      <c r="G1567" s="45" t="s">
        <v>7</v>
      </c>
      <c r="H1567" s="43">
        <f>VLOOKUP(D1567,'Įkainiai '!$A$3:$B$10,2,FALSE)-G1567</f>
        <v>12.27</v>
      </c>
      <c r="I1567" s="43">
        <f>VLOOKUP(C1567,'Įkainiai '!$E$3:$F$10,2,FALSE)-F1567</f>
        <v>12.670000000000002</v>
      </c>
      <c r="J1567" s="28">
        <f t="shared" si="48"/>
        <v>0.40000000000000213</v>
      </c>
      <c r="K1567" s="32" t="str">
        <f t="shared" si="49"/>
        <v>Upsell</v>
      </c>
      <c r="L1567" s="32" t="str">
        <f>IFERROR(VLOOKUP(E1567,'2 ataskaita'!$B$1:$E$64,3,FALSE),"-")</f>
        <v>TELEMARKETING</v>
      </c>
      <c r="M1567" s="32">
        <f>IFERROR(VLOOKUP(E1567,'2 ataskaita'!$B$1:$E$64,4,FALSE),"-")</f>
        <v>0</v>
      </c>
    </row>
    <row r="1568" spans="1:13" x14ac:dyDescent="0.3">
      <c r="A1568" s="54">
        <v>44023.415972222225</v>
      </c>
      <c r="B1568">
        <v>45849932</v>
      </c>
      <c r="C1568" s="28" t="s">
        <v>241</v>
      </c>
      <c r="D1568" s="28" t="s">
        <v>245</v>
      </c>
      <c r="E1568" s="42" t="s">
        <v>21</v>
      </c>
      <c r="F1568" s="43">
        <v>23.5</v>
      </c>
      <c r="G1568" s="43">
        <v>3.6</v>
      </c>
      <c r="H1568" s="43">
        <f>VLOOKUP(D1568,'Įkainiai '!$A$3:$B$10,2,FALSE)-G1568</f>
        <v>10.67</v>
      </c>
      <c r="I1568" s="43">
        <f>VLOOKUP(C1568,'Įkainiai '!$E$3:$F$10,2,FALSE)-F1568</f>
        <v>8.1700000000000017</v>
      </c>
      <c r="J1568" s="28">
        <f t="shared" si="48"/>
        <v>-2.4999999999999982</v>
      </c>
      <c r="K1568" s="28" t="str">
        <f t="shared" si="49"/>
        <v>Rerate</v>
      </c>
      <c r="L1568" s="28" t="str">
        <f>IFERROR(VLOOKUP(E1568,'2 ataskaita'!$B$1:$E$64,3,FALSE),"-")</f>
        <v>-</v>
      </c>
      <c r="M1568" s="28" t="str">
        <f>IFERROR(VLOOKUP(E1568,'2 ataskaita'!$B$1:$E$64,4,FALSE),"-")</f>
        <v>-</v>
      </c>
    </row>
    <row r="1569" spans="1:13" x14ac:dyDescent="0.3">
      <c r="A1569" s="55">
        <v>44042</v>
      </c>
      <c r="B1569">
        <v>8894397</v>
      </c>
      <c r="C1569" s="32" t="s">
        <v>243</v>
      </c>
      <c r="D1569" s="32" t="s">
        <v>243</v>
      </c>
      <c r="E1569" s="44" t="s">
        <v>43</v>
      </c>
      <c r="F1569" s="45">
        <v>8.51</v>
      </c>
      <c r="G1569" s="45">
        <v>0</v>
      </c>
      <c r="H1569" s="43">
        <f>VLOOKUP(D1569,'Įkainiai '!$A$3:$B$10,2,FALSE)-G1569</f>
        <v>18.27</v>
      </c>
      <c r="I1569" s="43">
        <f>VLOOKUP(C1569,'Įkainiai '!$E$3:$F$10,2,FALSE)-F1569</f>
        <v>7.16</v>
      </c>
      <c r="J1569" s="28">
        <f t="shared" si="48"/>
        <v>-11.11</v>
      </c>
      <c r="K1569" s="32" t="str">
        <f t="shared" si="49"/>
        <v>Rerate</v>
      </c>
      <c r="L1569" s="32" t="str">
        <f>IFERROR(VLOOKUP(E1569,'2 ataskaita'!$B$1:$E$64,3,FALSE),"-")</f>
        <v>CUSTOMER CARE</v>
      </c>
      <c r="M1569" s="32">
        <f>IFERROR(VLOOKUP(E1569,'2 ataskaita'!$B$1:$E$64,4,FALSE),"-")</f>
        <v>0</v>
      </c>
    </row>
    <row r="1570" spans="1:13" x14ac:dyDescent="0.3">
      <c r="A1570" s="54">
        <v>44016</v>
      </c>
      <c r="B1570">
        <v>15778045</v>
      </c>
      <c r="C1570" s="28" t="s">
        <v>242</v>
      </c>
      <c r="D1570" s="28" t="s">
        <v>242</v>
      </c>
      <c r="E1570" s="42" t="s">
        <v>22</v>
      </c>
      <c r="F1570" s="50">
        <v>10.5</v>
      </c>
      <c r="G1570" s="43">
        <v>10.5</v>
      </c>
      <c r="H1570" s="43">
        <f>VLOOKUP(D1570,'Įkainiai '!$A$3:$B$10,2,FALSE)-G1570</f>
        <v>10.77</v>
      </c>
      <c r="I1570" s="43">
        <f>VLOOKUP(C1570,'Įkainiai '!$E$3:$F$10,2,FALSE)-F1570</f>
        <v>9.1700000000000017</v>
      </c>
      <c r="J1570" s="28">
        <f t="shared" si="48"/>
        <v>-1.5999999999999979</v>
      </c>
      <c r="K1570" s="28" t="str">
        <f t="shared" si="49"/>
        <v>Rerate</v>
      </c>
      <c r="L1570" s="28" t="str">
        <f>IFERROR(VLOOKUP(E1570,'2 ataskaita'!$B$1:$E$64,3,FALSE),"-")</f>
        <v>CUSTOMER CARE</v>
      </c>
      <c r="M1570" s="28">
        <f>IFERROR(VLOOKUP(E1570,'2 ataskaita'!$B$1:$E$64,4,FALSE),"-")</f>
        <v>0</v>
      </c>
    </row>
    <row r="1571" spans="1:13" x14ac:dyDescent="0.3">
      <c r="A1571" s="55">
        <v>44041.479166666664</v>
      </c>
      <c r="B1571">
        <v>45894623</v>
      </c>
      <c r="C1571" s="32" t="s">
        <v>240</v>
      </c>
      <c r="D1571" s="32" t="s">
        <v>245</v>
      </c>
      <c r="E1571" s="44" t="s">
        <v>14</v>
      </c>
      <c r="F1571" s="45">
        <v>12</v>
      </c>
      <c r="G1571" s="45">
        <v>3.6</v>
      </c>
      <c r="H1571" s="43">
        <f>VLOOKUP(D1571,'Įkainiai '!$A$3:$B$10,2,FALSE)-G1571</f>
        <v>10.67</v>
      </c>
      <c r="I1571" s="43">
        <f>VLOOKUP(C1571,'Įkainiai '!$E$3:$F$10,2,FALSE)-F1571</f>
        <v>11.670000000000002</v>
      </c>
      <c r="J1571" s="28">
        <f t="shared" si="48"/>
        <v>1.0000000000000018</v>
      </c>
      <c r="K1571" s="32" t="str">
        <f t="shared" si="49"/>
        <v>Upsell</v>
      </c>
      <c r="L1571" s="32" t="str">
        <f>IFERROR(VLOOKUP(E1571,'2 ataskaita'!$B$1:$E$64,3,FALSE),"-")</f>
        <v>CUSTOMER CARE</v>
      </c>
      <c r="M1571" s="32">
        <f>IFERROR(VLOOKUP(E1571,'2 ataskaita'!$B$1:$E$64,4,FALSE),"-")</f>
        <v>0</v>
      </c>
    </row>
    <row r="1572" spans="1:13" x14ac:dyDescent="0.3">
      <c r="A1572" s="54">
        <v>44043</v>
      </c>
      <c r="B1572">
        <v>29862955</v>
      </c>
      <c r="C1572" s="28" t="s">
        <v>242</v>
      </c>
      <c r="D1572" s="28" t="s">
        <v>244</v>
      </c>
      <c r="E1572" s="42" t="s">
        <v>58</v>
      </c>
      <c r="F1572" s="43">
        <v>11.51</v>
      </c>
      <c r="G1572" s="43">
        <v>12.5</v>
      </c>
      <c r="H1572" s="43">
        <f>VLOOKUP(D1572,'Įkainiai '!$A$3:$B$10,2,FALSE)-G1572</f>
        <v>18.77</v>
      </c>
      <c r="I1572" s="43">
        <f>VLOOKUP(C1572,'Įkainiai '!$E$3:$F$10,2,FALSE)-F1572</f>
        <v>8.1600000000000019</v>
      </c>
      <c r="J1572" s="28">
        <f t="shared" si="48"/>
        <v>-10.609999999999998</v>
      </c>
      <c r="K1572" s="28" t="str">
        <f t="shared" si="49"/>
        <v>Rerate</v>
      </c>
      <c r="L1572" s="28" t="str">
        <f>IFERROR(VLOOKUP(E1572,'2 ataskaita'!$B$1:$E$64,3,FALSE),"-")</f>
        <v>-</v>
      </c>
      <c r="M1572" s="28" t="str">
        <f>IFERROR(VLOOKUP(E1572,'2 ataskaita'!$B$1:$E$64,4,FALSE),"-")</f>
        <v>-</v>
      </c>
    </row>
    <row r="1573" spans="1:13" x14ac:dyDescent="0.3">
      <c r="A1573" s="55">
        <v>44041.702777777777</v>
      </c>
      <c r="B1573">
        <v>4844817</v>
      </c>
      <c r="C1573" s="32" t="s">
        <v>241</v>
      </c>
      <c r="D1573" s="32" t="s">
        <v>246</v>
      </c>
      <c r="E1573" s="44" t="s">
        <v>14</v>
      </c>
      <c r="F1573" s="45">
        <v>8.5</v>
      </c>
      <c r="G1573" s="45">
        <v>11.5</v>
      </c>
      <c r="H1573" s="43">
        <f>VLOOKUP(D1573,'Įkainiai '!$A$3:$B$10,2,FALSE)-G1573</f>
        <v>19.77</v>
      </c>
      <c r="I1573" s="43">
        <f>VLOOKUP(C1573,'Įkainiai '!$E$3:$F$10,2,FALSE)-F1573</f>
        <v>23.17</v>
      </c>
      <c r="J1573" s="28">
        <f t="shared" si="48"/>
        <v>3.4000000000000021</v>
      </c>
      <c r="K1573" s="32" t="str">
        <f t="shared" si="49"/>
        <v>Upsell</v>
      </c>
      <c r="L1573" s="32" t="str">
        <f>IFERROR(VLOOKUP(E1573,'2 ataskaita'!$B$1:$E$64,3,FALSE),"-")</f>
        <v>CUSTOMER CARE</v>
      </c>
      <c r="M1573" s="32">
        <f>IFERROR(VLOOKUP(E1573,'2 ataskaita'!$B$1:$E$64,4,FALSE),"-")</f>
        <v>0</v>
      </c>
    </row>
    <row r="1574" spans="1:13" x14ac:dyDescent="0.3">
      <c r="A1574" s="54">
        <v>44035.473611111112</v>
      </c>
      <c r="B1574">
        <v>39701668</v>
      </c>
      <c r="C1574" s="28" t="s">
        <v>241</v>
      </c>
      <c r="D1574" s="28" t="s">
        <v>246</v>
      </c>
      <c r="E1574" s="42" t="s">
        <v>23</v>
      </c>
      <c r="F1574" s="43">
        <v>12</v>
      </c>
      <c r="G1574" s="43">
        <v>11.5</v>
      </c>
      <c r="H1574" s="43">
        <f>VLOOKUP(D1574,'Įkainiai '!$A$3:$B$10,2,FALSE)-G1574</f>
        <v>19.77</v>
      </c>
      <c r="I1574" s="43">
        <f>VLOOKUP(C1574,'Įkainiai '!$E$3:$F$10,2,FALSE)-F1574</f>
        <v>19.670000000000002</v>
      </c>
      <c r="J1574" s="28">
        <f t="shared" si="48"/>
        <v>-9.9999999999997868E-2</v>
      </c>
      <c r="K1574" s="28" t="str">
        <f t="shared" si="49"/>
        <v>Rerate</v>
      </c>
      <c r="L1574" s="28" t="str">
        <f>IFERROR(VLOOKUP(E1574,'2 ataskaita'!$B$1:$E$64,3,FALSE),"-")</f>
        <v>CUSTOMER CARE</v>
      </c>
      <c r="M1574" s="28">
        <f>IFERROR(VLOOKUP(E1574,'2 ataskaita'!$B$1:$E$64,4,FALSE),"-")</f>
        <v>0</v>
      </c>
    </row>
    <row r="1575" spans="1:13" x14ac:dyDescent="0.3">
      <c r="A1575" s="55">
        <v>44034.717361111114</v>
      </c>
      <c r="B1575">
        <v>42388105</v>
      </c>
      <c r="C1575" s="32" t="s">
        <v>245</v>
      </c>
      <c r="D1575" s="32" t="s">
        <v>245</v>
      </c>
      <c r="E1575" s="44" t="s">
        <v>46</v>
      </c>
      <c r="F1575" s="45">
        <v>7</v>
      </c>
      <c r="G1575" s="45">
        <v>3.6</v>
      </c>
      <c r="H1575" s="43">
        <f>VLOOKUP(D1575,'Įkainiai '!$A$3:$B$10,2,FALSE)-G1575</f>
        <v>10.67</v>
      </c>
      <c r="I1575" s="43">
        <f>VLOOKUP(C1575,'Įkainiai '!$E$3:$F$10,2,FALSE)-F1575</f>
        <v>4.67</v>
      </c>
      <c r="J1575" s="28">
        <f t="shared" si="48"/>
        <v>-6</v>
      </c>
      <c r="K1575" s="32" t="str">
        <f t="shared" si="49"/>
        <v>Rerate</v>
      </c>
      <c r="L1575" s="32" t="str">
        <f>IFERROR(VLOOKUP(E1575,'2 ataskaita'!$B$1:$E$64,3,FALSE),"-")</f>
        <v>-</v>
      </c>
      <c r="M1575" s="32" t="str">
        <f>IFERROR(VLOOKUP(E1575,'2 ataskaita'!$B$1:$E$64,4,FALSE),"-")</f>
        <v>-</v>
      </c>
    </row>
    <row r="1576" spans="1:13" x14ac:dyDescent="0.3">
      <c r="A1576" s="54">
        <v>44014.711805555555</v>
      </c>
      <c r="B1576">
        <v>45759915</v>
      </c>
      <c r="C1576" s="28" t="s">
        <v>240</v>
      </c>
      <c r="D1576" s="28" t="s">
        <v>245</v>
      </c>
      <c r="E1576" s="42" t="s">
        <v>43</v>
      </c>
      <c r="F1576" s="43">
        <v>11.5</v>
      </c>
      <c r="G1576" s="43">
        <v>3.6</v>
      </c>
      <c r="H1576" s="43">
        <f>VLOOKUP(D1576,'Įkainiai '!$A$3:$B$10,2,FALSE)-G1576</f>
        <v>10.67</v>
      </c>
      <c r="I1576" s="43">
        <f>VLOOKUP(C1576,'Įkainiai '!$E$3:$F$10,2,FALSE)-F1576</f>
        <v>12.170000000000002</v>
      </c>
      <c r="J1576" s="28">
        <f t="shared" si="48"/>
        <v>1.5000000000000018</v>
      </c>
      <c r="K1576" s="28" t="str">
        <f t="shared" si="49"/>
        <v>Upsell</v>
      </c>
      <c r="L1576" s="28" t="str">
        <f>IFERROR(VLOOKUP(E1576,'2 ataskaita'!$B$1:$E$64,3,FALSE),"-")</f>
        <v>CUSTOMER CARE</v>
      </c>
      <c r="M1576" s="28">
        <f>IFERROR(VLOOKUP(E1576,'2 ataskaita'!$B$1:$E$64,4,FALSE),"-")</f>
        <v>0</v>
      </c>
    </row>
    <row r="1577" spans="1:13" x14ac:dyDescent="0.3">
      <c r="A1577" s="55">
        <v>44042</v>
      </c>
      <c r="B1577">
        <v>11345994</v>
      </c>
      <c r="C1577" s="32" t="s">
        <v>246</v>
      </c>
      <c r="D1577" s="32" t="s">
        <v>246</v>
      </c>
      <c r="E1577" s="44" t="s">
        <v>3</v>
      </c>
      <c r="F1577" s="45">
        <v>12</v>
      </c>
      <c r="G1577" s="45" t="s">
        <v>9</v>
      </c>
      <c r="H1577" s="43">
        <f>VLOOKUP(D1577,'Įkainiai '!$A$3:$B$10,2,FALSE)-G1577</f>
        <v>20.27</v>
      </c>
      <c r="I1577" s="43">
        <f>VLOOKUP(C1577,'Įkainiai '!$E$3:$F$10,2,FALSE)-F1577</f>
        <v>17.670000000000002</v>
      </c>
      <c r="J1577" s="28">
        <f t="shared" si="48"/>
        <v>-2.5999999999999979</v>
      </c>
      <c r="K1577" s="32" t="str">
        <f t="shared" si="49"/>
        <v>Rerate</v>
      </c>
      <c r="L1577" s="32" t="str">
        <f>IFERROR(VLOOKUP(E1577,'2 ataskaita'!$B$1:$E$64,3,FALSE),"-")</f>
        <v>-</v>
      </c>
      <c r="M1577" s="32" t="str">
        <f>IFERROR(VLOOKUP(E1577,'2 ataskaita'!$B$1:$E$64,4,FALSE),"-")</f>
        <v>-</v>
      </c>
    </row>
    <row r="1578" spans="1:13" x14ac:dyDescent="0.3">
      <c r="A1578" s="54">
        <v>44042</v>
      </c>
      <c r="B1578">
        <v>19071153</v>
      </c>
      <c r="C1578" s="28" t="s">
        <v>244</v>
      </c>
      <c r="D1578" s="28" t="s">
        <v>244</v>
      </c>
      <c r="E1578" s="42" t="s">
        <v>30</v>
      </c>
      <c r="F1578" s="50">
        <v>12.5</v>
      </c>
      <c r="G1578" s="43">
        <v>12.5</v>
      </c>
      <c r="H1578" s="43">
        <f>VLOOKUP(D1578,'Įkainiai '!$A$3:$B$10,2,FALSE)-G1578</f>
        <v>18.77</v>
      </c>
      <c r="I1578" s="43">
        <f>VLOOKUP(C1578,'Įkainiai '!$E$3:$F$10,2,FALSE)-F1578</f>
        <v>15.170000000000002</v>
      </c>
      <c r="J1578" s="28">
        <f t="shared" si="48"/>
        <v>-3.5999999999999979</v>
      </c>
      <c r="K1578" s="28" t="str">
        <f t="shared" si="49"/>
        <v>Rerate</v>
      </c>
      <c r="L1578" s="28" t="str">
        <f>IFERROR(VLOOKUP(E1578,'2 ataskaita'!$B$1:$E$64,3,FALSE),"-")</f>
        <v>-</v>
      </c>
      <c r="M1578" s="28" t="str">
        <f>IFERROR(VLOOKUP(E1578,'2 ataskaita'!$B$1:$E$64,4,FALSE),"-")</f>
        <v>-</v>
      </c>
    </row>
    <row r="1579" spans="1:13" x14ac:dyDescent="0.3">
      <c r="A1579" s="55">
        <v>44035</v>
      </c>
      <c r="B1579">
        <v>39671761</v>
      </c>
      <c r="C1579" s="32" t="s">
        <v>241</v>
      </c>
      <c r="D1579" s="32" t="s">
        <v>241</v>
      </c>
      <c r="E1579" s="44" t="s">
        <v>55</v>
      </c>
      <c r="F1579" s="45">
        <v>16.510000000000002</v>
      </c>
      <c r="G1579" s="45" t="s">
        <v>5</v>
      </c>
      <c r="H1579" s="43">
        <f>VLOOKUP(D1579,'Įkainiai '!$A$3:$B$10,2,FALSE)-G1579</f>
        <v>21.270000000000003</v>
      </c>
      <c r="I1579" s="43">
        <f>VLOOKUP(C1579,'Įkainiai '!$E$3:$F$10,2,FALSE)-F1579</f>
        <v>15.16</v>
      </c>
      <c r="J1579" s="28">
        <f t="shared" si="48"/>
        <v>-6.110000000000003</v>
      </c>
      <c r="K1579" s="32" t="str">
        <f t="shared" si="49"/>
        <v>Rerate</v>
      </c>
      <c r="L1579" s="32" t="str">
        <f>IFERROR(VLOOKUP(E1579,'2 ataskaita'!$B$1:$E$64,3,FALSE),"-")</f>
        <v>-</v>
      </c>
      <c r="M1579" s="32" t="str">
        <f>IFERROR(VLOOKUP(E1579,'2 ataskaita'!$B$1:$E$64,4,FALSE),"-")</f>
        <v>-</v>
      </c>
    </row>
    <row r="1580" spans="1:13" x14ac:dyDescent="0.3">
      <c r="A1580" s="54">
        <v>44042</v>
      </c>
      <c r="B1580">
        <v>39083622</v>
      </c>
      <c r="C1580" s="28" t="s">
        <v>244</v>
      </c>
      <c r="D1580" s="28" t="s">
        <v>244</v>
      </c>
      <c r="E1580" s="42" t="s">
        <v>58</v>
      </c>
      <c r="F1580" s="50">
        <v>14</v>
      </c>
      <c r="G1580" s="43" t="s">
        <v>33</v>
      </c>
      <c r="H1580" s="43">
        <f>VLOOKUP(D1580,'Įkainiai '!$A$3:$B$10,2,FALSE)-G1580</f>
        <v>17.27</v>
      </c>
      <c r="I1580" s="43">
        <f>VLOOKUP(C1580,'Įkainiai '!$E$3:$F$10,2,FALSE)-F1580</f>
        <v>13.670000000000002</v>
      </c>
      <c r="J1580" s="28">
        <f t="shared" si="48"/>
        <v>-3.5999999999999979</v>
      </c>
      <c r="K1580" s="28" t="str">
        <f t="shared" si="49"/>
        <v>Rerate</v>
      </c>
      <c r="L1580" s="28" t="str">
        <f>IFERROR(VLOOKUP(E1580,'2 ataskaita'!$B$1:$E$64,3,FALSE),"-")</f>
        <v>-</v>
      </c>
      <c r="M1580" s="28" t="str">
        <f>IFERROR(VLOOKUP(E1580,'2 ataskaita'!$B$1:$E$64,4,FALSE),"-")</f>
        <v>-</v>
      </c>
    </row>
    <row r="1581" spans="1:13" x14ac:dyDescent="0.3">
      <c r="A1581" s="55">
        <v>44042</v>
      </c>
      <c r="B1581">
        <v>24783692</v>
      </c>
      <c r="C1581" s="32" t="s">
        <v>242</v>
      </c>
      <c r="D1581" s="32" t="s">
        <v>242</v>
      </c>
      <c r="E1581" s="44" t="s">
        <v>26</v>
      </c>
      <c r="F1581" s="45">
        <v>9.5</v>
      </c>
      <c r="G1581" s="45">
        <v>0</v>
      </c>
      <c r="H1581" s="43">
        <f>VLOOKUP(D1581,'Įkainiai '!$A$3:$B$10,2,FALSE)-G1581</f>
        <v>21.27</v>
      </c>
      <c r="I1581" s="43">
        <f>VLOOKUP(C1581,'Įkainiai '!$E$3:$F$10,2,FALSE)-F1581</f>
        <v>10.170000000000002</v>
      </c>
      <c r="J1581" s="28">
        <f t="shared" si="48"/>
        <v>-11.099999999999998</v>
      </c>
      <c r="K1581" s="32" t="str">
        <f t="shared" si="49"/>
        <v>Rerate</v>
      </c>
      <c r="L1581" s="32" t="str">
        <f>IFERROR(VLOOKUP(E1581,'2 ataskaita'!$B$1:$E$64,3,FALSE),"-")</f>
        <v>-</v>
      </c>
      <c r="M1581" s="32" t="str">
        <f>IFERROR(VLOOKUP(E1581,'2 ataskaita'!$B$1:$E$64,4,FALSE),"-")</f>
        <v>-</v>
      </c>
    </row>
    <row r="1582" spans="1:13" x14ac:dyDescent="0.3">
      <c r="A1582" s="54">
        <v>44020.45</v>
      </c>
      <c r="B1582">
        <v>17882444</v>
      </c>
      <c r="C1582" s="28" t="s">
        <v>240</v>
      </c>
      <c r="D1582" s="28" t="s">
        <v>246</v>
      </c>
      <c r="E1582" s="42" t="s">
        <v>62</v>
      </c>
      <c r="F1582" s="43">
        <v>12.5</v>
      </c>
      <c r="G1582" s="43" t="s">
        <v>7</v>
      </c>
      <c r="H1582" s="43">
        <f>VLOOKUP(D1582,'Įkainiai '!$A$3:$B$10,2,FALSE)-G1582</f>
        <v>18.27</v>
      </c>
      <c r="I1582" s="43">
        <f>VLOOKUP(C1582,'Įkainiai '!$E$3:$F$10,2,FALSE)-F1582</f>
        <v>11.170000000000002</v>
      </c>
      <c r="J1582" s="28">
        <f t="shared" si="48"/>
        <v>-7.0999999999999979</v>
      </c>
      <c r="K1582" s="28" t="str">
        <f t="shared" si="49"/>
        <v>Rerate</v>
      </c>
      <c r="L1582" s="28" t="str">
        <f>IFERROR(VLOOKUP(E1582,'2 ataskaita'!$B$1:$E$64,3,FALSE),"-")</f>
        <v>TELEMARKETING</v>
      </c>
      <c r="M1582" s="28">
        <f>IFERROR(VLOOKUP(E1582,'2 ataskaita'!$B$1:$E$64,4,FALSE),"-")</f>
        <v>0</v>
      </c>
    </row>
    <row r="1583" spans="1:13" x14ac:dyDescent="0.3">
      <c r="A1583" s="55">
        <v>44027.765277777777</v>
      </c>
      <c r="B1583">
        <v>45911414</v>
      </c>
      <c r="C1583" s="32" t="s">
        <v>243</v>
      </c>
      <c r="D1583" s="32" t="s">
        <v>245</v>
      </c>
      <c r="E1583" s="44" t="s">
        <v>39</v>
      </c>
      <c r="F1583" s="45">
        <v>3.6</v>
      </c>
      <c r="G1583" s="45">
        <v>3.6</v>
      </c>
      <c r="H1583" s="43">
        <f>VLOOKUP(D1583,'Įkainiai '!$A$3:$B$10,2,FALSE)-G1583</f>
        <v>10.67</v>
      </c>
      <c r="I1583" s="43">
        <f>VLOOKUP(C1583,'Įkainiai '!$E$3:$F$10,2,FALSE)-F1583</f>
        <v>12.07</v>
      </c>
      <c r="J1583" s="28">
        <f t="shared" si="48"/>
        <v>1.4000000000000004</v>
      </c>
      <c r="K1583" s="32" t="str">
        <f t="shared" si="49"/>
        <v>Upsell</v>
      </c>
      <c r="L1583" s="32" t="str">
        <f>IFERROR(VLOOKUP(E1583,'2 ataskaita'!$B$1:$E$64,3,FALSE),"-")</f>
        <v>-</v>
      </c>
      <c r="M1583" s="32" t="str">
        <f>IFERROR(VLOOKUP(E1583,'2 ataskaita'!$B$1:$E$64,4,FALSE),"-")</f>
        <v>-</v>
      </c>
    </row>
    <row r="1584" spans="1:13" x14ac:dyDescent="0.3">
      <c r="A1584" s="54">
        <v>44042</v>
      </c>
      <c r="B1584">
        <v>42258962</v>
      </c>
      <c r="C1584" s="28" t="s">
        <v>242</v>
      </c>
      <c r="D1584" s="28" t="s">
        <v>242</v>
      </c>
      <c r="E1584" s="42" t="s">
        <v>13</v>
      </c>
      <c r="F1584" s="43">
        <v>10.5</v>
      </c>
      <c r="G1584" s="43" t="s">
        <v>7</v>
      </c>
      <c r="H1584" s="43">
        <f>VLOOKUP(D1584,'Įkainiai '!$A$3:$B$10,2,FALSE)-G1584</f>
        <v>8.27</v>
      </c>
      <c r="I1584" s="43">
        <f>VLOOKUP(C1584,'Įkainiai '!$E$3:$F$10,2,FALSE)-F1584</f>
        <v>9.1700000000000017</v>
      </c>
      <c r="J1584" s="28">
        <f t="shared" si="48"/>
        <v>0.90000000000000213</v>
      </c>
      <c r="K1584" s="28" t="str">
        <f t="shared" si="49"/>
        <v>Upsell</v>
      </c>
      <c r="L1584" s="28" t="str">
        <f>IFERROR(VLOOKUP(E1584,'2 ataskaita'!$B$1:$E$64,3,FALSE),"-")</f>
        <v>TELEMARKETING</v>
      </c>
      <c r="M1584" s="28">
        <f>IFERROR(VLOOKUP(E1584,'2 ataskaita'!$B$1:$E$64,4,FALSE),"-")</f>
        <v>0</v>
      </c>
    </row>
    <row r="1585" spans="1:13" x14ac:dyDescent="0.3">
      <c r="A1585" s="55">
        <v>44021.50277777778</v>
      </c>
      <c r="B1585">
        <v>42331268</v>
      </c>
      <c r="C1585" s="32" t="s">
        <v>240</v>
      </c>
      <c r="D1585" s="32" t="s">
        <v>246</v>
      </c>
      <c r="E1585" s="44" t="s">
        <v>8</v>
      </c>
      <c r="F1585" s="45">
        <v>12.5</v>
      </c>
      <c r="G1585" s="45" t="s">
        <v>5</v>
      </c>
      <c r="H1585" s="43">
        <f>VLOOKUP(D1585,'Įkainiai '!$A$3:$B$10,2,FALSE)-G1585</f>
        <v>19.27</v>
      </c>
      <c r="I1585" s="43">
        <f>VLOOKUP(C1585,'Įkainiai '!$E$3:$F$10,2,FALSE)-F1585</f>
        <v>11.170000000000002</v>
      </c>
      <c r="J1585" s="28">
        <f t="shared" si="48"/>
        <v>-8.0999999999999979</v>
      </c>
      <c r="K1585" s="32" t="str">
        <f t="shared" si="49"/>
        <v>Rerate</v>
      </c>
      <c r="L1585" s="32" t="str">
        <f>IFERROR(VLOOKUP(E1585,'2 ataskaita'!$B$1:$E$64,3,FALSE),"-")</f>
        <v>TELEMARKETING</v>
      </c>
      <c r="M1585" s="32">
        <f>IFERROR(VLOOKUP(E1585,'2 ataskaita'!$B$1:$E$64,4,FALSE),"-")</f>
        <v>0</v>
      </c>
    </row>
    <row r="1586" spans="1:13" x14ac:dyDescent="0.3">
      <c r="A1586" s="54">
        <v>44042</v>
      </c>
      <c r="B1586">
        <v>42494382</v>
      </c>
      <c r="C1586" s="28" t="s">
        <v>244</v>
      </c>
      <c r="D1586" s="28" t="s">
        <v>244</v>
      </c>
      <c r="E1586" s="42" t="s">
        <v>13</v>
      </c>
      <c r="F1586" s="50">
        <v>13.5</v>
      </c>
      <c r="G1586" s="43">
        <v>13.5</v>
      </c>
      <c r="H1586" s="43">
        <f>VLOOKUP(D1586,'Įkainiai '!$A$3:$B$10,2,FALSE)-G1586</f>
        <v>17.77</v>
      </c>
      <c r="I1586" s="43">
        <f>VLOOKUP(C1586,'Įkainiai '!$E$3:$F$10,2,FALSE)-F1586</f>
        <v>14.170000000000002</v>
      </c>
      <c r="J1586" s="28">
        <f t="shared" si="48"/>
        <v>-3.5999999999999979</v>
      </c>
      <c r="K1586" s="28" t="str">
        <f t="shared" si="49"/>
        <v>Rerate</v>
      </c>
      <c r="L1586" s="28" t="str">
        <f>IFERROR(VLOOKUP(E1586,'2 ataskaita'!$B$1:$E$64,3,FALSE),"-")</f>
        <v>TELEMARKETING</v>
      </c>
      <c r="M1586" s="28">
        <f>IFERROR(VLOOKUP(E1586,'2 ataskaita'!$B$1:$E$64,4,FALSE),"-")</f>
        <v>0</v>
      </c>
    </row>
    <row r="1587" spans="1:13" x14ac:dyDescent="0.3">
      <c r="A1587" s="55">
        <v>44043</v>
      </c>
      <c r="B1587">
        <v>30701411</v>
      </c>
      <c r="C1587" s="32" t="s">
        <v>243</v>
      </c>
      <c r="D1587" s="32" t="s">
        <v>245</v>
      </c>
      <c r="E1587" s="44" t="s">
        <v>21</v>
      </c>
      <c r="F1587" s="45">
        <v>7.5</v>
      </c>
      <c r="G1587" s="45">
        <v>3.6</v>
      </c>
      <c r="H1587" s="43">
        <f>VLOOKUP(D1587,'Įkainiai '!$A$3:$B$10,2,FALSE)-G1587</f>
        <v>10.67</v>
      </c>
      <c r="I1587" s="43">
        <f>VLOOKUP(C1587,'Įkainiai '!$E$3:$F$10,2,FALSE)-F1587</f>
        <v>8.17</v>
      </c>
      <c r="J1587" s="28">
        <f t="shared" si="48"/>
        <v>-2.5</v>
      </c>
      <c r="K1587" s="32" t="str">
        <f t="shared" si="49"/>
        <v>Rerate</v>
      </c>
      <c r="L1587" s="32" t="str">
        <f>IFERROR(VLOOKUP(E1587,'2 ataskaita'!$B$1:$E$64,3,FALSE),"-")</f>
        <v>-</v>
      </c>
      <c r="M1587" s="32" t="str">
        <f>IFERROR(VLOOKUP(E1587,'2 ataskaita'!$B$1:$E$64,4,FALSE),"-")</f>
        <v>-</v>
      </c>
    </row>
    <row r="1588" spans="1:13" x14ac:dyDescent="0.3">
      <c r="A1588" s="54">
        <v>44042</v>
      </c>
      <c r="B1588">
        <v>19268726</v>
      </c>
      <c r="C1588" s="28" t="s">
        <v>241</v>
      </c>
      <c r="D1588" s="28" t="s">
        <v>241</v>
      </c>
      <c r="E1588" s="42" t="s">
        <v>13</v>
      </c>
      <c r="F1588" s="43">
        <v>6</v>
      </c>
      <c r="G1588" s="43" t="s">
        <v>45</v>
      </c>
      <c r="H1588" s="43">
        <f>VLOOKUP(D1588,'Įkainiai '!$A$3:$B$10,2,FALSE)-G1588</f>
        <v>28.270000000000003</v>
      </c>
      <c r="I1588" s="43">
        <f>VLOOKUP(C1588,'Įkainiai '!$E$3:$F$10,2,FALSE)-F1588</f>
        <v>25.67</v>
      </c>
      <c r="J1588" s="28">
        <f t="shared" si="48"/>
        <v>-2.6000000000000014</v>
      </c>
      <c r="K1588" s="28" t="str">
        <f t="shared" si="49"/>
        <v>Rerate</v>
      </c>
      <c r="L1588" s="28" t="str">
        <f>IFERROR(VLOOKUP(E1588,'2 ataskaita'!$B$1:$E$64,3,FALSE),"-")</f>
        <v>TELEMARKETING</v>
      </c>
      <c r="M1588" s="28">
        <f>IFERROR(VLOOKUP(E1588,'2 ataskaita'!$B$1:$E$64,4,FALSE),"-")</f>
        <v>0</v>
      </c>
    </row>
    <row r="1589" spans="1:13" x14ac:dyDescent="0.3">
      <c r="A1589" s="55">
        <v>44042</v>
      </c>
      <c r="B1589">
        <v>42524373</v>
      </c>
      <c r="C1589" s="32" t="s">
        <v>241</v>
      </c>
      <c r="D1589" s="32" t="s">
        <v>241</v>
      </c>
      <c r="E1589" s="44" t="s">
        <v>6</v>
      </c>
      <c r="F1589" s="45">
        <v>12</v>
      </c>
      <c r="G1589" s="45">
        <v>15.5</v>
      </c>
      <c r="H1589" s="43">
        <f>VLOOKUP(D1589,'Įkainiai '!$A$3:$B$10,2,FALSE)-G1589</f>
        <v>17.770000000000003</v>
      </c>
      <c r="I1589" s="43">
        <f>VLOOKUP(C1589,'Įkainiai '!$E$3:$F$10,2,FALSE)-F1589</f>
        <v>19.670000000000002</v>
      </c>
      <c r="J1589" s="28">
        <f t="shared" si="48"/>
        <v>1.8999999999999986</v>
      </c>
      <c r="K1589" s="32" t="str">
        <f t="shared" si="49"/>
        <v>Upsell</v>
      </c>
      <c r="L1589" s="32" t="str">
        <f>IFERROR(VLOOKUP(E1589,'2 ataskaita'!$B$1:$E$64,3,FALSE),"-")</f>
        <v>TELEMARKETING</v>
      </c>
      <c r="M1589" s="32">
        <f>IFERROR(VLOOKUP(E1589,'2 ataskaita'!$B$1:$E$64,4,FALSE),"-")</f>
        <v>0</v>
      </c>
    </row>
    <row r="1590" spans="1:13" x14ac:dyDescent="0.3">
      <c r="A1590" s="54">
        <v>44042</v>
      </c>
      <c r="B1590">
        <v>42775865</v>
      </c>
      <c r="C1590" s="28" t="s">
        <v>240</v>
      </c>
      <c r="D1590" s="28" t="s">
        <v>240</v>
      </c>
      <c r="E1590" s="42" t="s">
        <v>8</v>
      </c>
      <c r="F1590" s="43">
        <v>11</v>
      </c>
      <c r="G1590" s="43">
        <v>13.5</v>
      </c>
      <c r="H1590" s="43">
        <f>VLOOKUP(D1590,'Įkainiai '!$A$3:$B$10,2,FALSE)-G1590</f>
        <v>11.77</v>
      </c>
      <c r="I1590" s="43">
        <f>VLOOKUP(C1590,'Įkainiai '!$E$3:$F$10,2,FALSE)-F1590</f>
        <v>12.670000000000002</v>
      </c>
      <c r="J1590" s="28">
        <f t="shared" si="48"/>
        <v>0.90000000000000213</v>
      </c>
      <c r="K1590" s="28" t="str">
        <f t="shared" si="49"/>
        <v>Upsell</v>
      </c>
      <c r="L1590" s="28" t="str">
        <f>IFERROR(VLOOKUP(E1590,'2 ataskaita'!$B$1:$E$64,3,FALSE),"-")</f>
        <v>TELEMARKETING</v>
      </c>
      <c r="M1590" s="28">
        <f>IFERROR(VLOOKUP(E1590,'2 ataskaita'!$B$1:$E$64,4,FALSE),"-")</f>
        <v>0</v>
      </c>
    </row>
    <row r="1591" spans="1:13" x14ac:dyDescent="0.3">
      <c r="A1591" s="55">
        <v>44042</v>
      </c>
      <c r="B1591">
        <v>42739961</v>
      </c>
      <c r="C1591" s="32" t="s">
        <v>244</v>
      </c>
      <c r="D1591" s="32" t="s">
        <v>244</v>
      </c>
      <c r="E1591" s="44" t="s">
        <v>6</v>
      </c>
      <c r="F1591" s="45">
        <v>12.5</v>
      </c>
      <c r="G1591" s="45">
        <v>13.5</v>
      </c>
      <c r="H1591" s="43">
        <f>VLOOKUP(D1591,'Įkainiai '!$A$3:$B$10,2,FALSE)-G1591</f>
        <v>17.77</v>
      </c>
      <c r="I1591" s="43">
        <f>VLOOKUP(C1591,'Įkainiai '!$E$3:$F$10,2,FALSE)-F1591</f>
        <v>15.170000000000002</v>
      </c>
      <c r="J1591" s="28">
        <f t="shared" si="48"/>
        <v>-2.5999999999999979</v>
      </c>
      <c r="K1591" s="32" t="str">
        <f t="shared" si="49"/>
        <v>Rerate</v>
      </c>
      <c r="L1591" s="32" t="str">
        <f>IFERROR(VLOOKUP(E1591,'2 ataskaita'!$B$1:$E$64,3,FALSE),"-")</f>
        <v>TELEMARKETING</v>
      </c>
      <c r="M1591" s="32">
        <f>IFERROR(VLOOKUP(E1591,'2 ataskaita'!$B$1:$E$64,4,FALSE),"-")</f>
        <v>0</v>
      </c>
    </row>
    <row r="1592" spans="1:13" x14ac:dyDescent="0.3">
      <c r="A1592" s="54">
        <v>44035.423611111109</v>
      </c>
      <c r="B1592">
        <v>45710150</v>
      </c>
      <c r="C1592" s="28" t="s">
        <v>240</v>
      </c>
      <c r="D1592" s="28" t="s">
        <v>245</v>
      </c>
      <c r="E1592" s="42" t="s">
        <v>72</v>
      </c>
      <c r="F1592" s="43">
        <v>10</v>
      </c>
      <c r="G1592" s="43">
        <v>3.6</v>
      </c>
      <c r="H1592" s="43">
        <f>VLOOKUP(D1592,'Įkainiai '!$A$3:$B$10,2,FALSE)-G1592</f>
        <v>10.67</v>
      </c>
      <c r="I1592" s="43">
        <f>VLOOKUP(C1592,'Įkainiai '!$E$3:$F$10,2,FALSE)-F1592</f>
        <v>13.670000000000002</v>
      </c>
      <c r="J1592" s="28">
        <f t="shared" si="48"/>
        <v>3.0000000000000018</v>
      </c>
      <c r="K1592" s="28" t="str">
        <f t="shared" si="49"/>
        <v>Upsell</v>
      </c>
      <c r="L1592" s="28" t="str">
        <f>IFERROR(VLOOKUP(E1592,'2 ataskaita'!$B$1:$E$64,3,FALSE),"-")</f>
        <v>-</v>
      </c>
      <c r="M1592" s="28" t="str">
        <f>IFERROR(VLOOKUP(E1592,'2 ataskaita'!$B$1:$E$64,4,FALSE),"-")</f>
        <v>-</v>
      </c>
    </row>
    <row r="1593" spans="1:13" x14ac:dyDescent="0.3">
      <c r="A1593" s="55">
        <v>44042</v>
      </c>
      <c r="B1593">
        <v>42114106</v>
      </c>
      <c r="C1593" s="32" t="s">
        <v>241</v>
      </c>
      <c r="D1593" s="32" t="s">
        <v>241</v>
      </c>
      <c r="E1593" s="44" t="s">
        <v>8</v>
      </c>
      <c r="F1593" s="45">
        <v>11</v>
      </c>
      <c r="G1593" s="45" t="s">
        <v>7</v>
      </c>
      <c r="H1593" s="43">
        <f>VLOOKUP(D1593,'Įkainiai '!$A$3:$B$10,2,FALSE)-G1593</f>
        <v>20.270000000000003</v>
      </c>
      <c r="I1593" s="43">
        <f>VLOOKUP(C1593,'Įkainiai '!$E$3:$F$10,2,FALSE)-F1593</f>
        <v>20.67</v>
      </c>
      <c r="J1593" s="28">
        <f t="shared" si="48"/>
        <v>0.39999999999999858</v>
      </c>
      <c r="K1593" s="32" t="str">
        <f t="shared" si="49"/>
        <v>Upsell</v>
      </c>
      <c r="L1593" s="32" t="str">
        <f>IFERROR(VLOOKUP(E1593,'2 ataskaita'!$B$1:$E$64,3,FALSE),"-")</f>
        <v>TELEMARKETING</v>
      </c>
      <c r="M1593" s="32">
        <f>IFERROR(VLOOKUP(E1593,'2 ataskaita'!$B$1:$E$64,4,FALSE),"-")</f>
        <v>0</v>
      </c>
    </row>
    <row r="1594" spans="1:13" x14ac:dyDescent="0.3">
      <c r="A1594" s="54">
        <v>44042</v>
      </c>
      <c r="B1594">
        <v>18509120</v>
      </c>
      <c r="C1594" s="28" t="s">
        <v>241</v>
      </c>
      <c r="D1594" s="28" t="s">
        <v>241</v>
      </c>
      <c r="E1594" s="42" t="s">
        <v>68</v>
      </c>
      <c r="F1594" s="43">
        <v>9.5</v>
      </c>
      <c r="G1594" s="43">
        <v>12.5</v>
      </c>
      <c r="H1594" s="43">
        <f>VLOOKUP(D1594,'Įkainiai '!$A$3:$B$10,2,FALSE)-G1594</f>
        <v>20.770000000000003</v>
      </c>
      <c r="I1594" s="43">
        <f>VLOOKUP(C1594,'Įkainiai '!$E$3:$F$10,2,FALSE)-F1594</f>
        <v>22.17</v>
      </c>
      <c r="J1594" s="28">
        <f t="shared" si="48"/>
        <v>1.3999999999999986</v>
      </c>
      <c r="K1594" s="28" t="str">
        <f t="shared" si="49"/>
        <v>Upsell</v>
      </c>
      <c r="L1594" s="28" t="str">
        <f>IFERROR(VLOOKUP(E1594,'2 ataskaita'!$B$1:$E$64,3,FALSE),"-")</f>
        <v>-</v>
      </c>
      <c r="M1594" s="28" t="str">
        <f>IFERROR(VLOOKUP(E1594,'2 ataskaita'!$B$1:$E$64,4,FALSE),"-")</f>
        <v>-</v>
      </c>
    </row>
    <row r="1595" spans="1:13" x14ac:dyDescent="0.3">
      <c r="A1595" s="55">
        <v>44021.737500000003</v>
      </c>
      <c r="B1595">
        <v>42946971</v>
      </c>
      <c r="C1595" s="32" t="s">
        <v>245</v>
      </c>
      <c r="D1595" s="32" t="s">
        <v>244</v>
      </c>
      <c r="E1595" s="44" t="s">
        <v>23</v>
      </c>
      <c r="F1595" s="45">
        <v>3.6</v>
      </c>
      <c r="G1595" s="45">
        <v>12.5</v>
      </c>
      <c r="H1595" s="43">
        <f>VLOOKUP(D1595,'Įkainiai '!$A$3:$B$10,2,FALSE)-G1595</f>
        <v>18.77</v>
      </c>
      <c r="I1595" s="43">
        <f>VLOOKUP(C1595,'Įkainiai '!$E$3:$F$10,2,FALSE)-F1595</f>
        <v>8.07</v>
      </c>
      <c r="J1595" s="28">
        <f t="shared" si="48"/>
        <v>-10.7</v>
      </c>
      <c r="K1595" s="32" t="str">
        <f t="shared" si="49"/>
        <v>Rerate</v>
      </c>
      <c r="L1595" s="32" t="str">
        <f>IFERROR(VLOOKUP(E1595,'2 ataskaita'!$B$1:$E$64,3,FALSE),"-")</f>
        <v>CUSTOMER CARE</v>
      </c>
      <c r="M1595" s="32">
        <f>IFERROR(VLOOKUP(E1595,'2 ataskaita'!$B$1:$E$64,4,FALSE),"-")</f>
        <v>0</v>
      </c>
    </row>
    <row r="1596" spans="1:13" x14ac:dyDescent="0.3">
      <c r="A1596" s="54">
        <v>44042</v>
      </c>
      <c r="B1596">
        <v>41096892</v>
      </c>
      <c r="C1596" s="28" t="s">
        <v>240</v>
      </c>
      <c r="D1596" s="28" t="s">
        <v>240</v>
      </c>
      <c r="E1596" s="42" t="s">
        <v>42</v>
      </c>
      <c r="F1596" s="43">
        <v>10</v>
      </c>
      <c r="G1596" s="43">
        <v>9.5</v>
      </c>
      <c r="H1596" s="43">
        <f>VLOOKUP(D1596,'Įkainiai '!$A$3:$B$10,2,FALSE)-G1596</f>
        <v>15.77</v>
      </c>
      <c r="I1596" s="43">
        <f>VLOOKUP(C1596,'Įkainiai '!$E$3:$F$10,2,FALSE)-F1596</f>
        <v>13.670000000000002</v>
      </c>
      <c r="J1596" s="28">
        <f t="shared" si="48"/>
        <v>-2.0999999999999979</v>
      </c>
      <c r="K1596" s="28" t="str">
        <f t="shared" si="49"/>
        <v>Rerate</v>
      </c>
      <c r="L1596" s="28" t="str">
        <f>IFERROR(VLOOKUP(E1596,'2 ataskaita'!$B$1:$E$64,3,FALSE),"-")</f>
        <v>-</v>
      </c>
      <c r="M1596" s="28" t="str">
        <f>IFERROR(VLOOKUP(E1596,'2 ataskaita'!$B$1:$E$64,4,FALSE),"-")</f>
        <v>-</v>
      </c>
    </row>
    <row r="1597" spans="1:13" x14ac:dyDescent="0.3">
      <c r="A1597" s="55">
        <v>44042</v>
      </c>
      <c r="B1597">
        <v>6669782</v>
      </c>
      <c r="C1597" s="32" t="s">
        <v>242</v>
      </c>
      <c r="D1597" s="32" t="s">
        <v>242</v>
      </c>
      <c r="E1597" s="44" t="s">
        <v>22</v>
      </c>
      <c r="F1597" s="45">
        <v>11.51</v>
      </c>
      <c r="G1597" s="45" t="s">
        <v>57</v>
      </c>
      <c r="H1597" s="43">
        <f>VLOOKUP(D1597,'Įkainiai '!$A$3:$B$10,2,FALSE)-G1597</f>
        <v>11.27</v>
      </c>
      <c r="I1597" s="43">
        <f>VLOOKUP(C1597,'Įkainiai '!$E$3:$F$10,2,FALSE)-F1597</f>
        <v>8.1600000000000019</v>
      </c>
      <c r="J1597" s="28">
        <f t="shared" si="48"/>
        <v>-3.1099999999999977</v>
      </c>
      <c r="K1597" s="32" t="str">
        <f t="shared" si="49"/>
        <v>Rerate</v>
      </c>
      <c r="L1597" s="32" t="str">
        <f>IFERROR(VLOOKUP(E1597,'2 ataskaita'!$B$1:$E$64,3,FALSE),"-")</f>
        <v>CUSTOMER CARE</v>
      </c>
      <c r="M1597" s="32">
        <f>IFERROR(VLOOKUP(E1597,'2 ataskaita'!$B$1:$E$64,4,FALSE),"-")</f>
        <v>0</v>
      </c>
    </row>
    <row r="1598" spans="1:13" x14ac:dyDescent="0.3">
      <c r="A1598" s="54">
        <v>44042</v>
      </c>
      <c r="B1598">
        <v>4549594</v>
      </c>
      <c r="C1598" s="28" t="s">
        <v>241</v>
      </c>
      <c r="D1598" s="28" t="s">
        <v>241</v>
      </c>
      <c r="E1598" s="42" t="s">
        <v>62</v>
      </c>
      <c r="F1598" s="43">
        <v>12</v>
      </c>
      <c r="G1598" s="43">
        <v>15.5</v>
      </c>
      <c r="H1598" s="43">
        <f>VLOOKUP(D1598,'Įkainiai '!$A$3:$B$10,2,FALSE)-G1598</f>
        <v>17.770000000000003</v>
      </c>
      <c r="I1598" s="43">
        <f>VLOOKUP(C1598,'Įkainiai '!$E$3:$F$10,2,FALSE)-F1598</f>
        <v>19.670000000000002</v>
      </c>
      <c r="J1598" s="28">
        <f t="shared" si="48"/>
        <v>1.8999999999999986</v>
      </c>
      <c r="K1598" s="28" t="str">
        <f t="shared" si="49"/>
        <v>Upsell</v>
      </c>
      <c r="L1598" s="28" t="str">
        <f>IFERROR(VLOOKUP(E1598,'2 ataskaita'!$B$1:$E$64,3,FALSE),"-")</f>
        <v>TELEMARKETING</v>
      </c>
      <c r="M1598" s="28">
        <f>IFERROR(VLOOKUP(E1598,'2 ataskaita'!$B$1:$E$64,4,FALSE),"-")</f>
        <v>0</v>
      </c>
    </row>
    <row r="1599" spans="1:13" x14ac:dyDescent="0.3">
      <c r="A1599" s="55">
        <v>44013.777083333334</v>
      </c>
      <c r="B1599">
        <v>45789929</v>
      </c>
      <c r="C1599" s="32" t="s">
        <v>245</v>
      </c>
      <c r="D1599" s="32" t="s">
        <v>245</v>
      </c>
      <c r="E1599" s="44" t="s">
        <v>44</v>
      </c>
      <c r="F1599" s="45">
        <v>7</v>
      </c>
      <c r="G1599" s="45">
        <v>3.6</v>
      </c>
      <c r="H1599" s="43">
        <f>VLOOKUP(D1599,'Įkainiai '!$A$3:$B$10,2,FALSE)-G1599</f>
        <v>10.67</v>
      </c>
      <c r="I1599" s="43">
        <f>VLOOKUP(C1599,'Įkainiai '!$E$3:$F$10,2,FALSE)-F1599</f>
        <v>4.67</v>
      </c>
      <c r="J1599" s="28">
        <f t="shared" si="48"/>
        <v>-6</v>
      </c>
      <c r="K1599" s="32" t="str">
        <f t="shared" si="49"/>
        <v>Rerate</v>
      </c>
      <c r="L1599" s="32" t="str">
        <f>IFERROR(VLOOKUP(E1599,'2 ataskaita'!$B$1:$E$64,3,FALSE),"-")</f>
        <v>-</v>
      </c>
      <c r="M1599" s="32" t="str">
        <f>IFERROR(VLOOKUP(E1599,'2 ataskaita'!$B$1:$E$64,4,FALSE),"-")</f>
        <v>-</v>
      </c>
    </row>
    <row r="1600" spans="1:13" x14ac:dyDescent="0.3">
      <c r="A1600" s="54">
        <v>44041.631944444445</v>
      </c>
      <c r="B1600">
        <v>42721566</v>
      </c>
      <c r="C1600" s="28" t="s">
        <v>241</v>
      </c>
      <c r="D1600" s="28" t="s">
        <v>240</v>
      </c>
      <c r="E1600" s="42" t="s">
        <v>58</v>
      </c>
      <c r="F1600" s="43">
        <v>23.5</v>
      </c>
      <c r="G1600" s="43">
        <v>12.5</v>
      </c>
      <c r="H1600" s="43">
        <f>VLOOKUP(D1600,'Įkainiai '!$A$3:$B$10,2,FALSE)-G1600</f>
        <v>12.77</v>
      </c>
      <c r="I1600" s="43">
        <f>VLOOKUP(C1600,'Įkainiai '!$E$3:$F$10,2,FALSE)-F1600</f>
        <v>8.1700000000000017</v>
      </c>
      <c r="J1600" s="28">
        <f t="shared" si="48"/>
        <v>-4.5999999999999979</v>
      </c>
      <c r="K1600" s="28" t="str">
        <f t="shared" si="49"/>
        <v>Rerate</v>
      </c>
      <c r="L1600" s="28" t="str">
        <f>IFERROR(VLOOKUP(E1600,'2 ataskaita'!$B$1:$E$64,3,FALSE),"-")</f>
        <v>-</v>
      </c>
      <c r="M1600" s="28" t="str">
        <f>IFERROR(VLOOKUP(E1600,'2 ataskaita'!$B$1:$E$64,4,FALSE),"-")</f>
        <v>-</v>
      </c>
    </row>
    <row r="1601" spans="1:13" x14ac:dyDescent="0.3">
      <c r="A1601" s="55">
        <v>44042</v>
      </c>
      <c r="B1601">
        <v>42753444</v>
      </c>
      <c r="C1601" s="32" t="s">
        <v>241</v>
      </c>
      <c r="D1601" s="32" t="s">
        <v>241</v>
      </c>
      <c r="E1601" s="44" t="s">
        <v>62</v>
      </c>
      <c r="F1601" s="45">
        <v>12</v>
      </c>
      <c r="G1601" s="45">
        <v>15.5</v>
      </c>
      <c r="H1601" s="43">
        <f>VLOOKUP(D1601,'Įkainiai '!$A$3:$B$10,2,FALSE)-G1601</f>
        <v>17.770000000000003</v>
      </c>
      <c r="I1601" s="43">
        <f>VLOOKUP(C1601,'Įkainiai '!$E$3:$F$10,2,FALSE)-F1601</f>
        <v>19.670000000000002</v>
      </c>
      <c r="J1601" s="28">
        <f t="shared" si="48"/>
        <v>1.8999999999999986</v>
      </c>
      <c r="K1601" s="32" t="str">
        <f t="shared" si="49"/>
        <v>Upsell</v>
      </c>
      <c r="L1601" s="32" t="str">
        <f>IFERROR(VLOOKUP(E1601,'2 ataskaita'!$B$1:$E$64,3,FALSE),"-")</f>
        <v>TELEMARKETING</v>
      </c>
      <c r="M1601" s="32">
        <f>IFERROR(VLOOKUP(E1601,'2 ataskaita'!$B$1:$E$64,4,FALSE),"-")</f>
        <v>0</v>
      </c>
    </row>
    <row r="1602" spans="1:13" x14ac:dyDescent="0.3">
      <c r="A1602" s="54">
        <v>44029.551388888889</v>
      </c>
      <c r="B1602">
        <v>39593339</v>
      </c>
      <c r="C1602" s="28" t="s">
        <v>245</v>
      </c>
      <c r="D1602" s="28" t="s">
        <v>244</v>
      </c>
      <c r="E1602" s="42" t="s">
        <v>31</v>
      </c>
      <c r="F1602" s="43">
        <v>3.6</v>
      </c>
      <c r="G1602" s="43">
        <v>13.5</v>
      </c>
      <c r="H1602" s="43">
        <f>VLOOKUP(D1602,'Įkainiai '!$A$3:$B$10,2,FALSE)-G1602</f>
        <v>17.77</v>
      </c>
      <c r="I1602" s="43">
        <f>VLOOKUP(C1602,'Įkainiai '!$E$3:$F$10,2,FALSE)-F1602</f>
        <v>8.07</v>
      </c>
      <c r="J1602" s="28">
        <f t="shared" si="48"/>
        <v>-9.6999999999999993</v>
      </c>
      <c r="K1602" s="28" t="str">
        <f t="shared" si="49"/>
        <v>Rerate</v>
      </c>
      <c r="L1602" s="28" t="str">
        <f>IFERROR(VLOOKUP(E1602,'2 ataskaita'!$B$1:$E$64,3,FALSE),"-")</f>
        <v>-</v>
      </c>
      <c r="M1602" s="28" t="str">
        <f>IFERROR(VLOOKUP(E1602,'2 ataskaita'!$B$1:$E$64,4,FALSE),"-")</f>
        <v>-</v>
      </c>
    </row>
    <row r="1603" spans="1:13" x14ac:dyDescent="0.3">
      <c r="A1603" s="55">
        <v>44042</v>
      </c>
      <c r="B1603">
        <v>41432910</v>
      </c>
      <c r="C1603" s="32" t="s">
        <v>244</v>
      </c>
      <c r="D1603" s="32" t="s">
        <v>244</v>
      </c>
      <c r="E1603" s="44" t="s">
        <v>6</v>
      </c>
      <c r="F1603" s="45">
        <v>13.5</v>
      </c>
      <c r="G1603" s="45" t="s">
        <v>7</v>
      </c>
      <c r="H1603" s="43">
        <f>VLOOKUP(D1603,'Įkainiai '!$A$3:$B$10,2,FALSE)-G1603</f>
        <v>18.27</v>
      </c>
      <c r="I1603" s="43">
        <f>VLOOKUP(C1603,'Įkainiai '!$E$3:$F$10,2,FALSE)-F1603</f>
        <v>14.170000000000002</v>
      </c>
      <c r="J1603" s="28">
        <f t="shared" ref="J1603:J1666" si="50">I1603-H1603</f>
        <v>-4.0999999999999979</v>
      </c>
      <c r="K1603" s="32" t="str">
        <f t="shared" ref="K1603:K1666" si="51">IF(J1603&gt;0,"Upsell",IF(J1603&lt;0,"Rerate","Kaina nepakito"))</f>
        <v>Rerate</v>
      </c>
      <c r="L1603" s="32" t="str">
        <f>IFERROR(VLOOKUP(E1603,'2 ataskaita'!$B$1:$E$64,3,FALSE),"-")</f>
        <v>TELEMARKETING</v>
      </c>
      <c r="M1603" s="32">
        <f>IFERROR(VLOOKUP(E1603,'2 ataskaita'!$B$1:$E$64,4,FALSE),"-")</f>
        <v>0</v>
      </c>
    </row>
    <row r="1604" spans="1:13" x14ac:dyDescent="0.3">
      <c r="A1604" s="54">
        <v>44039.667361111111</v>
      </c>
      <c r="B1604">
        <v>45829552</v>
      </c>
      <c r="C1604" s="28" t="s">
        <v>246</v>
      </c>
      <c r="D1604" s="28" t="s">
        <v>240</v>
      </c>
      <c r="E1604" s="42" t="s">
        <v>14</v>
      </c>
      <c r="F1604" s="43">
        <v>12</v>
      </c>
      <c r="G1604" s="43">
        <v>11.5</v>
      </c>
      <c r="H1604" s="43">
        <f>VLOOKUP(D1604,'Įkainiai '!$A$3:$B$10,2,FALSE)-G1604</f>
        <v>13.77</v>
      </c>
      <c r="I1604" s="43">
        <f>VLOOKUP(C1604,'Įkainiai '!$E$3:$F$10,2,FALSE)-F1604</f>
        <v>17.670000000000002</v>
      </c>
      <c r="J1604" s="28">
        <f t="shared" si="50"/>
        <v>3.9000000000000021</v>
      </c>
      <c r="K1604" s="28" t="str">
        <f t="shared" si="51"/>
        <v>Upsell</v>
      </c>
      <c r="L1604" s="28" t="str">
        <f>IFERROR(VLOOKUP(E1604,'2 ataskaita'!$B$1:$E$64,3,FALSE),"-")</f>
        <v>CUSTOMER CARE</v>
      </c>
      <c r="M1604" s="28">
        <f>IFERROR(VLOOKUP(E1604,'2 ataskaita'!$B$1:$E$64,4,FALSE),"-")</f>
        <v>0</v>
      </c>
    </row>
    <row r="1605" spans="1:13" x14ac:dyDescent="0.3">
      <c r="A1605" s="55">
        <v>44042</v>
      </c>
      <c r="B1605">
        <v>45709103</v>
      </c>
      <c r="C1605" s="32" t="s">
        <v>241</v>
      </c>
      <c r="D1605" s="32" t="s">
        <v>241</v>
      </c>
      <c r="E1605" s="44" t="s">
        <v>35</v>
      </c>
      <c r="F1605" s="45">
        <v>12</v>
      </c>
      <c r="G1605" s="45">
        <v>10.5</v>
      </c>
      <c r="H1605" s="43">
        <f>VLOOKUP(D1605,'Įkainiai '!$A$3:$B$10,2,FALSE)-G1605</f>
        <v>22.770000000000003</v>
      </c>
      <c r="I1605" s="43">
        <f>VLOOKUP(C1605,'Įkainiai '!$E$3:$F$10,2,FALSE)-F1605</f>
        <v>19.670000000000002</v>
      </c>
      <c r="J1605" s="28">
        <f t="shared" si="50"/>
        <v>-3.1000000000000014</v>
      </c>
      <c r="K1605" s="32" t="str">
        <f t="shared" si="51"/>
        <v>Rerate</v>
      </c>
      <c r="L1605" s="32" t="str">
        <f>IFERROR(VLOOKUP(E1605,'2 ataskaita'!$B$1:$E$64,3,FALSE),"-")</f>
        <v>CUSTOMER CARE</v>
      </c>
      <c r="M1605" s="32">
        <f>IFERROR(VLOOKUP(E1605,'2 ataskaita'!$B$1:$E$64,4,FALSE),"-")</f>
        <v>0</v>
      </c>
    </row>
    <row r="1606" spans="1:13" x14ac:dyDescent="0.3">
      <c r="A1606" s="54">
        <v>44029.511111111111</v>
      </c>
      <c r="B1606">
        <v>6501773</v>
      </c>
      <c r="C1606" s="28" t="s">
        <v>242</v>
      </c>
      <c r="D1606" s="28" t="s">
        <v>240</v>
      </c>
      <c r="E1606" s="42" t="s">
        <v>22</v>
      </c>
      <c r="F1606" s="43">
        <v>11</v>
      </c>
      <c r="G1606" s="43">
        <v>11.6</v>
      </c>
      <c r="H1606" s="43">
        <f>VLOOKUP(D1606,'Įkainiai '!$A$3:$B$10,2,FALSE)-G1606</f>
        <v>13.67</v>
      </c>
      <c r="I1606" s="43">
        <f>VLOOKUP(C1606,'Įkainiai '!$E$3:$F$10,2,FALSE)-F1606</f>
        <v>8.6700000000000017</v>
      </c>
      <c r="J1606" s="28">
        <f t="shared" si="50"/>
        <v>-4.9999999999999982</v>
      </c>
      <c r="K1606" s="28" t="str">
        <f t="shared" si="51"/>
        <v>Rerate</v>
      </c>
      <c r="L1606" s="28" t="str">
        <f>IFERROR(VLOOKUP(E1606,'2 ataskaita'!$B$1:$E$64,3,FALSE),"-")</f>
        <v>CUSTOMER CARE</v>
      </c>
      <c r="M1606" s="28">
        <f>IFERROR(VLOOKUP(E1606,'2 ataskaita'!$B$1:$E$64,4,FALSE),"-")</f>
        <v>0</v>
      </c>
    </row>
    <row r="1607" spans="1:13" x14ac:dyDescent="0.3">
      <c r="A1607" s="55">
        <v>44022.722222222219</v>
      </c>
      <c r="B1607">
        <v>44073469</v>
      </c>
      <c r="C1607" s="32" t="s">
        <v>244</v>
      </c>
      <c r="D1607" s="32" t="s">
        <v>240</v>
      </c>
      <c r="E1607" s="44" t="s">
        <v>14</v>
      </c>
      <c r="F1607" s="45">
        <v>12.5</v>
      </c>
      <c r="G1607" s="45">
        <v>11.5</v>
      </c>
      <c r="H1607" s="43">
        <f>VLOOKUP(D1607,'Įkainiai '!$A$3:$B$10,2,FALSE)-G1607</f>
        <v>13.77</v>
      </c>
      <c r="I1607" s="43">
        <f>VLOOKUP(C1607,'Įkainiai '!$E$3:$F$10,2,FALSE)-F1607</f>
        <v>15.170000000000002</v>
      </c>
      <c r="J1607" s="28">
        <f t="shared" si="50"/>
        <v>1.4000000000000021</v>
      </c>
      <c r="K1607" s="32" t="str">
        <f t="shared" si="51"/>
        <v>Upsell</v>
      </c>
      <c r="L1607" s="32" t="str">
        <f>IFERROR(VLOOKUP(E1607,'2 ataskaita'!$B$1:$E$64,3,FALSE),"-")</f>
        <v>CUSTOMER CARE</v>
      </c>
      <c r="M1607" s="32">
        <f>IFERROR(VLOOKUP(E1607,'2 ataskaita'!$B$1:$E$64,4,FALSE),"-")</f>
        <v>0</v>
      </c>
    </row>
    <row r="1608" spans="1:13" x14ac:dyDescent="0.3">
      <c r="A1608" s="54">
        <v>44029.487500000003</v>
      </c>
      <c r="B1608">
        <v>45928142</v>
      </c>
      <c r="C1608" s="28" t="s">
        <v>241</v>
      </c>
      <c r="D1608" s="28" t="s">
        <v>242</v>
      </c>
      <c r="E1608" s="42" t="s">
        <v>65</v>
      </c>
      <c r="F1608" s="43">
        <v>23.5</v>
      </c>
      <c r="G1608" s="43">
        <v>10.5</v>
      </c>
      <c r="H1608" s="43">
        <f>VLOOKUP(D1608,'Įkainiai '!$A$3:$B$10,2,FALSE)-G1608</f>
        <v>10.77</v>
      </c>
      <c r="I1608" s="43">
        <f>VLOOKUP(C1608,'Įkainiai '!$E$3:$F$10,2,FALSE)-F1608</f>
        <v>8.1700000000000017</v>
      </c>
      <c r="J1608" s="28">
        <f t="shared" si="50"/>
        <v>-2.5999999999999979</v>
      </c>
      <c r="K1608" s="28" t="str">
        <f t="shared" si="51"/>
        <v>Rerate</v>
      </c>
      <c r="L1608" s="28" t="str">
        <f>IFERROR(VLOOKUP(E1608,'2 ataskaita'!$B$1:$E$64,3,FALSE),"-")</f>
        <v>-</v>
      </c>
      <c r="M1608" s="28" t="str">
        <f>IFERROR(VLOOKUP(E1608,'2 ataskaita'!$B$1:$E$64,4,FALSE),"-")</f>
        <v>-</v>
      </c>
    </row>
    <row r="1609" spans="1:13" x14ac:dyDescent="0.3">
      <c r="A1609" s="55">
        <v>44042</v>
      </c>
      <c r="B1609">
        <v>42491563</v>
      </c>
      <c r="C1609" s="32" t="s">
        <v>244</v>
      </c>
      <c r="D1609" s="32" t="s">
        <v>244</v>
      </c>
      <c r="E1609" s="44" t="s">
        <v>8</v>
      </c>
      <c r="F1609" s="45">
        <v>12.5</v>
      </c>
      <c r="G1609" s="45">
        <v>13.5</v>
      </c>
      <c r="H1609" s="43">
        <f>VLOOKUP(D1609,'Įkainiai '!$A$3:$B$10,2,FALSE)-G1609</f>
        <v>17.77</v>
      </c>
      <c r="I1609" s="43">
        <f>VLOOKUP(C1609,'Įkainiai '!$E$3:$F$10,2,FALSE)-F1609</f>
        <v>15.170000000000002</v>
      </c>
      <c r="J1609" s="28">
        <f t="shared" si="50"/>
        <v>-2.5999999999999979</v>
      </c>
      <c r="K1609" s="32" t="str">
        <f t="shared" si="51"/>
        <v>Rerate</v>
      </c>
      <c r="L1609" s="32" t="str">
        <f>IFERROR(VLOOKUP(E1609,'2 ataskaita'!$B$1:$E$64,3,FALSE),"-")</f>
        <v>TELEMARKETING</v>
      </c>
      <c r="M1609" s="32">
        <f>IFERROR(VLOOKUP(E1609,'2 ataskaita'!$B$1:$E$64,4,FALSE),"-")</f>
        <v>0</v>
      </c>
    </row>
    <row r="1610" spans="1:13" x14ac:dyDescent="0.3">
      <c r="A1610" s="54">
        <v>44042</v>
      </c>
      <c r="B1610">
        <v>19260908</v>
      </c>
      <c r="C1610" s="28" t="s">
        <v>241</v>
      </c>
      <c r="D1610" s="28" t="s">
        <v>241</v>
      </c>
      <c r="E1610" s="42" t="s">
        <v>39</v>
      </c>
      <c r="F1610" s="43">
        <v>16.5</v>
      </c>
      <c r="G1610" s="43">
        <v>3.6</v>
      </c>
      <c r="H1610" s="43">
        <f>VLOOKUP(D1610,'Įkainiai '!$A$3:$B$10,2,FALSE)-G1610</f>
        <v>29.67</v>
      </c>
      <c r="I1610" s="43">
        <f>VLOOKUP(C1610,'Įkainiai '!$E$3:$F$10,2,FALSE)-F1610</f>
        <v>15.170000000000002</v>
      </c>
      <c r="J1610" s="28">
        <f t="shared" si="50"/>
        <v>-14.5</v>
      </c>
      <c r="K1610" s="28" t="str">
        <f t="shared" si="51"/>
        <v>Rerate</v>
      </c>
      <c r="L1610" s="28" t="str">
        <f>IFERROR(VLOOKUP(E1610,'2 ataskaita'!$B$1:$E$64,3,FALSE),"-")</f>
        <v>-</v>
      </c>
      <c r="M1610" s="28" t="str">
        <f>IFERROR(VLOOKUP(E1610,'2 ataskaita'!$B$1:$E$64,4,FALSE),"-")</f>
        <v>-</v>
      </c>
    </row>
    <row r="1611" spans="1:13" x14ac:dyDescent="0.3">
      <c r="A1611" s="55">
        <v>44042</v>
      </c>
      <c r="B1611">
        <v>4423545</v>
      </c>
      <c r="C1611" s="32" t="s">
        <v>241</v>
      </c>
      <c r="D1611" s="32" t="s">
        <v>241</v>
      </c>
      <c r="E1611" s="44" t="s">
        <v>65</v>
      </c>
      <c r="F1611" s="45">
        <v>3.6</v>
      </c>
      <c r="G1611" s="45">
        <v>2.5</v>
      </c>
      <c r="H1611" s="43">
        <f>VLOOKUP(D1611,'Įkainiai '!$A$3:$B$10,2,FALSE)-G1611</f>
        <v>30.770000000000003</v>
      </c>
      <c r="I1611" s="43">
        <f>VLOOKUP(C1611,'Įkainiai '!$E$3:$F$10,2,FALSE)-F1611</f>
        <v>28.07</v>
      </c>
      <c r="J1611" s="28">
        <f t="shared" si="50"/>
        <v>-2.7000000000000028</v>
      </c>
      <c r="K1611" s="32" t="str">
        <f t="shared" si="51"/>
        <v>Rerate</v>
      </c>
      <c r="L1611" s="32" t="str">
        <f>IFERROR(VLOOKUP(E1611,'2 ataskaita'!$B$1:$E$64,3,FALSE),"-")</f>
        <v>-</v>
      </c>
      <c r="M1611" s="32" t="str">
        <f>IFERROR(VLOOKUP(E1611,'2 ataskaita'!$B$1:$E$64,4,FALSE),"-")</f>
        <v>-</v>
      </c>
    </row>
    <row r="1612" spans="1:13" x14ac:dyDescent="0.3">
      <c r="A1612" s="54">
        <v>44015</v>
      </c>
      <c r="B1612">
        <v>39630753</v>
      </c>
      <c r="C1612" s="28" t="s">
        <v>241</v>
      </c>
      <c r="D1612" s="28" t="s">
        <v>241</v>
      </c>
      <c r="E1612" s="42" t="s">
        <v>21</v>
      </c>
      <c r="F1612" s="43">
        <v>16.510000000000002</v>
      </c>
      <c r="G1612" s="43" t="s">
        <v>5</v>
      </c>
      <c r="H1612" s="43">
        <f>VLOOKUP(D1612,'Įkainiai '!$A$3:$B$10,2,FALSE)-G1612</f>
        <v>21.270000000000003</v>
      </c>
      <c r="I1612" s="43">
        <f>VLOOKUP(C1612,'Įkainiai '!$E$3:$F$10,2,FALSE)-F1612</f>
        <v>15.16</v>
      </c>
      <c r="J1612" s="28">
        <f t="shared" si="50"/>
        <v>-6.110000000000003</v>
      </c>
      <c r="K1612" s="28" t="str">
        <f t="shared" si="51"/>
        <v>Rerate</v>
      </c>
      <c r="L1612" s="28" t="str">
        <f>IFERROR(VLOOKUP(E1612,'2 ataskaita'!$B$1:$E$64,3,FALSE),"-")</f>
        <v>-</v>
      </c>
      <c r="M1612" s="28" t="str">
        <f>IFERROR(VLOOKUP(E1612,'2 ataskaita'!$B$1:$E$64,4,FALSE),"-")</f>
        <v>-</v>
      </c>
    </row>
    <row r="1613" spans="1:13" x14ac:dyDescent="0.3">
      <c r="A1613" s="55">
        <v>44042</v>
      </c>
      <c r="B1613">
        <v>41657076</v>
      </c>
      <c r="C1613" s="32" t="s">
        <v>241</v>
      </c>
      <c r="D1613" s="32" t="s">
        <v>241</v>
      </c>
      <c r="E1613" s="44" t="s">
        <v>6</v>
      </c>
      <c r="F1613" s="45">
        <v>6</v>
      </c>
      <c r="G1613" s="45">
        <v>11.5</v>
      </c>
      <c r="H1613" s="43">
        <f>VLOOKUP(D1613,'Įkainiai '!$A$3:$B$10,2,FALSE)-G1613</f>
        <v>21.770000000000003</v>
      </c>
      <c r="I1613" s="43">
        <f>VLOOKUP(C1613,'Įkainiai '!$E$3:$F$10,2,FALSE)-F1613</f>
        <v>25.67</v>
      </c>
      <c r="J1613" s="28">
        <f t="shared" si="50"/>
        <v>3.8999999999999986</v>
      </c>
      <c r="K1613" s="32" t="str">
        <f t="shared" si="51"/>
        <v>Upsell</v>
      </c>
      <c r="L1613" s="32" t="str">
        <f>IFERROR(VLOOKUP(E1613,'2 ataskaita'!$B$1:$E$64,3,FALSE),"-")</f>
        <v>TELEMARKETING</v>
      </c>
      <c r="M1613" s="32">
        <f>IFERROR(VLOOKUP(E1613,'2 ataskaita'!$B$1:$E$64,4,FALSE),"-")</f>
        <v>0</v>
      </c>
    </row>
    <row r="1614" spans="1:13" x14ac:dyDescent="0.3">
      <c r="A1614" s="54">
        <v>44035.607638888891</v>
      </c>
      <c r="B1614">
        <v>43312192</v>
      </c>
      <c r="C1614" s="28" t="s">
        <v>244</v>
      </c>
      <c r="D1614" s="28" t="s">
        <v>240</v>
      </c>
      <c r="E1614" s="42" t="s">
        <v>22</v>
      </c>
      <c r="F1614" s="43">
        <v>12.5</v>
      </c>
      <c r="G1614" s="43">
        <v>15.5</v>
      </c>
      <c r="H1614" s="43">
        <f>VLOOKUP(D1614,'Įkainiai '!$A$3:$B$10,2,FALSE)-G1614</f>
        <v>9.77</v>
      </c>
      <c r="I1614" s="43">
        <f>VLOOKUP(C1614,'Įkainiai '!$E$3:$F$10,2,FALSE)-F1614</f>
        <v>15.170000000000002</v>
      </c>
      <c r="J1614" s="28">
        <f t="shared" si="50"/>
        <v>5.4000000000000021</v>
      </c>
      <c r="K1614" s="28" t="str">
        <f t="shared" si="51"/>
        <v>Upsell</v>
      </c>
      <c r="L1614" s="28" t="str">
        <f>IFERROR(VLOOKUP(E1614,'2 ataskaita'!$B$1:$E$64,3,FALSE),"-")</f>
        <v>CUSTOMER CARE</v>
      </c>
      <c r="M1614" s="28">
        <f>IFERROR(VLOOKUP(E1614,'2 ataskaita'!$B$1:$E$64,4,FALSE),"-")</f>
        <v>0</v>
      </c>
    </row>
    <row r="1615" spans="1:13" x14ac:dyDescent="0.3">
      <c r="A1615" s="55">
        <v>44023.525000000001</v>
      </c>
      <c r="B1615">
        <v>45884218</v>
      </c>
      <c r="C1615" s="32" t="s">
        <v>243</v>
      </c>
      <c r="D1615" s="32" t="s">
        <v>245</v>
      </c>
      <c r="E1615" s="44" t="s">
        <v>58</v>
      </c>
      <c r="F1615" s="45">
        <v>7.5</v>
      </c>
      <c r="G1615" s="45">
        <v>3.6</v>
      </c>
      <c r="H1615" s="43">
        <f>VLOOKUP(D1615,'Įkainiai '!$A$3:$B$10,2,FALSE)-G1615</f>
        <v>10.67</v>
      </c>
      <c r="I1615" s="43">
        <f>VLOOKUP(C1615,'Įkainiai '!$E$3:$F$10,2,FALSE)-F1615</f>
        <v>8.17</v>
      </c>
      <c r="J1615" s="28">
        <f t="shared" si="50"/>
        <v>-2.5</v>
      </c>
      <c r="K1615" s="32" t="str">
        <f t="shared" si="51"/>
        <v>Rerate</v>
      </c>
      <c r="L1615" s="32" t="str">
        <f>IFERROR(VLOOKUP(E1615,'2 ataskaita'!$B$1:$E$64,3,FALSE),"-")</f>
        <v>-</v>
      </c>
      <c r="M1615" s="32" t="str">
        <f>IFERROR(VLOOKUP(E1615,'2 ataskaita'!$B$1:$E$64,4,FALSE),"-")</f>
        <v>-</v>
      </c>
    </row>
    <row r="1616" spans="1:13" x14ac:dyDescent="0.3">
      <c r="A1616" s="54">
        <v>44041.524305555555</v>
      </c>
      <c r="B1616">
        <v>45954180</v>
      </c>
      <c r="C1616" s="28" t="s">
        <v>244</v>
      </c>
      <c r="D1616" s="28" t="s">
        <v>242</v>
      </c>
      <c r="E1616" s="42" t="s">
        <v>22</v>
      </c>
      <c r="F1616" s="43">
        <v>0</v>
      </c>
      <c r="G1616" s="43">
        <v>0</v>
      </c>
      <c r="H1616" s="43">
        <f>VLOOKUP(D1616,'Įkainiai '!$A$3:$B$10,2,FALSE)-G1616</f>
        <v>21.27</v>
      </c>
      <c r="I1616" s="43">
        <f>VLOOKUP(C1616,'Įkainiai '!$E$3:$F$10,2,FALSE)-F1616</f>
        <v>27.67</v>
      </c>
      <c r="J1616" s="28">
        <f t="shared" si="50"/>
        <v>6.4000000000000021</v>
      </c>
      <c r="K1616" s="28" t="str">
        <f t="shared" si="51"/>
        <v>Upsell</v>
      </c>
      <c r="L1616" s="28" t="str">
        <f>IFERROR(VLOOKUP(E1616,'2 ataskaita'!$B$1:$E$64,3,FALSE),"-")</f>
        <v>CUSTOMER CARE</v>
      </c>
      <c r="M1616" s="28">
        <f>IFERROR(VLOOKUP(E1616,'2 ataskaita'!$B$1:$E$64,4,FALSE),"-")</f>
        <v>0</v>
      </c>
    </row>
    <row r="1617" spans="1:13" x14ac:dyDescent="0.3">
      <c r="A1617" s="55">
        <v>44022.464583333334</v>
      </c>
      <c r="B1617">
        <v>45745157</v>
      </c>
      <c r="C1617" s="32" t="s">
        <v>244</v>
      </c>
      <c r="D1617" s="32" t="s">
        <v>242</v>
      </c>
      <c r="E1617" s="44" t="s">
        <v>35</v>
      </c>
      <c r="F1617" s="45">
        <v>12.5</v>
      </c>
      <c r="G1617" s="45">
        <v>0</v>
      </c>
      <c r="H1617" s="43">
        <f>VLOOKUP(D1617,'Įkainiai '!$A$3:$B$10,2,FALSE)-G1617</f>
        <v>21.27</v>
      </c>
      <c r="I1617" s="43">
        <f>VLOOKUP(C1617,'Įkainiai '!$E$3:$F$10,2,FALSE)-F1617</f>
        <v>15.170000000000002</v>
      </c>
      <c r="J1617" s="28">
        <f t="shared" si="50"/>
        <v>-6.0999999999999979</v>
      </c>
      <c r="K1617" s="32" t="str">
        <f t="shared" si="51"/>
        <v>Rerate</v>
      </c>
      <c r="L1617" s="32" t="str">
        <f>IFERROR(VLOOKUP(E1617,'2 ataskaita'!$B$1:$E$64,3,FALSE),"-")</f>
        <v>CUSTOMER CARE</v>
      </c>
      <c r="M1617" s="32">
        <f>IFERROR(VLOOKUP(E1617,'2 ataskaita'!$B$1:$E$64,4,FALSE),"-")</f>
        <v>0</v>
      </c>
    </row>
    <row r="1618" spans="1:13" x14ac:dyDescent="0.3">
      <c r="A1618" s="54">
        <v>44042</v>
      </c>
      <c r="B1618">
        <v>45557463</v>
      </c>
      <c r="C1618" s="28" t="s">
        <v>240</v>
      </c>
      <c r="D1618" s="28" t="s">
        <v>240</v>
      </c>
      <c r="E1618" s="42" t="s">
        <v>6</v>
      </c>
      <c r="F1618" s="43">
        <v>11</v>
      </c>
      <c r="G1618" s="43">
        <v>11.5</v>
      </c>
      <c r="H1618" s="43">
        <f>VLOOKUP(D1618,'Įkainiai '!$A$3:$B$10,2,FALSE)-G1618</f>
        <v>13.77</v>
      </c>
      <c r="I1618" s="43">
        <f>VLOOKUP(C1618,'Įkainiai '!$E$3:$F$10,2,FALSE)-F1618</f>
        <v>12.670000000000002</v>
      </c>
      <c r="J1618" s="28">
        <f t="shared" si="50"/>
        <v>-1.0999999999999979</v>
      </c>
      <c r="K1618" s="28" t="str">
        <f t="shared" si="51"/>
        <v>Rerate</v>
      </c>
      <c r="L1618" s="28" t="str">
        <f>IFERROR(VLOOKUP(E1618,'2 ataskaita'!$B$1:$E$64,3,FALSE),"-")</f>
        <v>TELEMARKETING</v>
      </c>
      <c r="M1618" s="28">
        <f>IFERROR(VLOOKUP(E1618,'2 ataskaita'!$B$1:$E$64,4,FALSE),"-")</f>
        <v>0</v>
      </c>
    </row>
    <row r="1619" spans="1:13" x14ac:dyDescent="0.3">
      <c r="A1619" s="55">
        <v>44042</v>
      </c>
      <c r="B1619">
        <v>9859685</v>
      </c>
      <c r="C1619" s="32" t="s">
        <v>243</v>
      </c>
      <c r="D1619" s="32" t="s">
        <v>243</v>
      </c>
      <c r="E1619" s="44" t="s">
        <v>39</v>
      </c>
      <c r="F1619" s="45">
        <v>7.6</v>
      </c>
      <c r="G1619" s="45">
        <v>0</v>
      </c>
      <c r="H1619" s="43">
        <f>VLOOKUP(D1619,'Įkainiai '!$A$3:$B$10,2,FALSE)-G1619</f>
        <v>18.27</v>
      </c>
      <c r="I1619" s="43">
        <f>VLOOKUP(C1619,'Įkainiai '!$E$3:$F$10,2,FALSE)-F1619</f>
        <v>8.07</v>
      </c>
      <c r="J1619" s="28">
        <f t="shared" si="50"/>
        <v>-10.199999999999999</v>
      </c>
      <c r="K1619" s="32" t="str">
        <f t="shared" si="51"/>
        <v>Rerate</v>
      </c>
      <c r="L1619" s="32" t="str">
        <f>IFERROR(VLOOKUP(E1619,'2 ataskaita'!$B$1:$E$64,3,FALSE),"-")</f>
        <v>-</v>
      </c>
      <c r="M1619" s="32" t="str">
        <f>IFERROR(VLOOKUP(E1619,'2 ataskaita'!$B$1:$E$64,4,FALSE),"-")</f>
        <v>-</v>
      </c>
    </row>
    <row r="1620" spans="1:13" x14ac:dyDescent="0.3">
      <c r="A1620" s="54">
        <v>44042</v>
      </c>
      <c r="B1620">
        <v>4563359</v>
      </c>
      <c r="C1620" s="28" t="s">
        <v>240</v>
      </c>
      <c r="D1620" s="28" t="s">
        <v>240</v>
      </c>
      <c r="E1620" s="42" t="s">
        <v>49</v>
      </c>
      <c r="F1620" s="43">
        <v>10</v>
      </c>
      <c r="G1620" s="43">
        <v>13.5</v>
      </c>
      <c r="H1620" s="43">
        <f>VLOOKUP(D1620,'Įkainiai '!$A$3:$B$10,2,FALSE)-G1620</f>
        <v>11.77</v>
      </c>
      <c r="I1620" s="43">
        <f>VLOOKUP(C1620,'Įkainiai '!$E$3:$F$10,2,FALSE)-F1620</f>
        <v>13.670000000000002</v>
      </c>
      <c r="J1620" s="28">
        <f t="shared" si="50"/>
        <v>1.9000000000000021</v>
      </c>
      <c r="K1620" s="28" t="str">
        <f t="shared" si="51"/>
        <v>Upsell</v>
      </c>
      <c r="L1620" s="28" t="str">
        <f>IFERROR(VLOOKUP(E1620,'2 ataskaita'!$B$1:$E$64,3,FALSE),"-")</f>
        <v>-</v>
      </c>
      <c r="M1620" s="28" t="str">
        <f>IFERROR(VLOOKUP(E1620,'2 ataskaita'!$B$1:$E$64,4,FALSE),"-")</f>
        <v>-</v>
      </c>
    </row>
    <row r="1621" spans="1:13" x14ac:dyDescent="0.3">
      <c r="A1621" s="55">
        <v>44018.61041666667</v>
      </c>
      <c r="B1621">
        <v>45747768</v>
      </c>
      <c r="C1621" s="32" t="s">
        <v>241</v>
      </c>
      <c r="D1621" s="32" t="s">
        <v>243</v>
      </c>
      <c r="E1621" s="44" t="s">
        <v>32</v>
      </c>
      <c r="F1621" s="45">
        <v>11</v>
      </c>
      <c r="G1621" s="45">
        <v>3.6</v>
      </c>
      <c r="H1621" s="43">
        <f>VLOOKUP(D1621,'Įkainiai '!$A$3:$B$10,2,FALSE)-G1621</f>
        <v>14.67</v>
      </c>
      <c r="I1621" s="43">
        <f>VLOOKUP(C1621,'Įkainiai '!$E$3:$F$10,2,FALSE)-F1621</f>
        <v>20.67</v>
      </c>
      <c r="J1621" s="28">
        <f t="shared" si="50"/>
        <v>6.0000000000000018</v>
      </c>
      <c r="K1621" s="32" t="str">
        <f t="shared" si="51"/>
        <v>Upsell</v>
      </c>
      <c r="L1621" s="32" t="str">
        <f>IFERROR(VLOOKUP(E1621,'2 ataskaita'!$B$1:$E$64,3,FALSE),"-")</f>
        <v>-</v>
      </c>
      <c r="M1621" s="32" t="str">
        <f>IFERROR(VLOOKUP(E1621,'2 ataskaita'!$B$1:$E$64,4,FALSE),"-")</f>
        <v>-</v>
      </c>
    </row>
    <row r="1622" spans="1:13" x14ac:dyDescent="0.3">
      <c r="A1622" s="54">
        <v>44020.693749999999</v>
      </c>
      <c r="B1622">
        <v>35546440</v>
      </c>
      <c r="C1622" s="28" t="s">
        <v>243</v>
      </c>
      <c r="D1622" s="28" t="s">
        <v>245</v>
      </c>
      <c r="E1622" s="42" t="s">
        <v>58</v>
      </c>
      <c r="F1622" s="43">
        <v>7.5</v>
      </c>
      <c r="G1622" s="43">
        <v>3.6</v>
      </c>
      <c r="H1622" s="43">
        <f>VLOOKUP(D1622,'Įkainiai '!$A$3:$B$10,2,FALSE)-G1622</f>
        <v>10.67</v>
      </c>
      <c r="I1622" s="43">
        <f>VLOOKUP(C1622,'Įkainiai '!$E$3:$F$10,2,FALSE)-F1622</f>
        <v>8.17</v>
      </c>
      <c r="J1622" s="28">
        <f t="shared" si="50"/>
        <v>-2.5</v>
      </c>
      <c r="K1622" s="28" t="str">
        <f t="shared" si="51"/>
        <v>Rerate</v>
      </c>
      <c r="L1622" s="28" t="str">
        <f>IFERROR(VLOOKUP(E1622,'2 ataskaita'!$B$1:$E$64,3,FALSE),"-")</f>
        <v>-</v>
      </c>
      <c r="M1622" s="28" t="str">
        <f>IFERROR(VLOOKUP(E1622,'2 ataskaita'!$B$1:$E$64,4,FALSE),"-")</f>
        <v>-</v>
      </c>
    </row>
    <row r="1623" spans="1:13" x14ac:dyDescent="0.3">
      <c r="A1623" s="55">
        <v>44043</v>
      </c>
      <c r="B1623">
        <v>44481078</v>
      </c>
      <c r="C1623" s="32" t="s">
        <v>240</v>
      </c>
      <c r="D1623" s="32" t="s">
        <v>245</v>
      </c>
      <c r="E1623" s="44" t="s">
        <v>23</v>
      </c>
      <c r="F1623" s="45">
        <v>12</v>
      </c>
      <c r="G1623" s="45">
        <v>3.6</v>
      </c>
      <c r="H1623" s="43">
        <f>VLOOKUP(D1623,'Įkainiai '!$A$3:$B$10,2,FALSE)-G1623</f>
        <v>10.67</v>
      </c>
      <c r="I1623" s="43">
        <f>VLOOKUP(C1623,'Įkainiai '!$E$3:$F$10,2,FALSE)-F1623</f>
        <v>11.670000000000002</v>
      </c>
      <c r="J1623" s="28">
        <f t="shared" si="50"/>
        <v>1.0000000000000018</v>
      </c>
      <c r="K1623" s="32" t="str">
        <f t="shared" si="51"/>
        <v>Upsell</v>
      </c>
      <c r="L1623" s="32" t="str">
        <f>IFERROR(VLOOKUP(E1623,'2 ataskaita'!$B$1:$E$64,3,FALSE),"-")</f>
        <v>CUSTOMER CARE</v>
      </c>
      <c r="M1623" s="32">
        <f>IFERROR(VLOOKUP(E1623,'2 ataskaita'!$B$1:$E$64,4,FALSE),"-")</f>
        <v>0</v>
      </c>
    </row>
    <row r="1624" spans="1:13" x14ac:dyDescent="0.3">
      <c r="A1624" s="54">
        <v>44024.787499999999</v>
      </c>
      <c r="B1624">
        <v>45802043</v>
      </c>
      <c r="C1624" s="28" t="s">
        <v>245</v>
      </c>
      <c r="D1624" s="28" t="s">
        <v>245</v>
      </c>
      <c r="E1624" s="42" t="s">
        <v>44</v>
      </c>
      <c r="F1624" s="43">
        <v>7</v>
      </c>
      <c r="G1624" s="43">
        <v>3.6</v>
      </c>
      <c r="H1624" s="43">
        <f>VLOOKUP(D1624,'Įkainiai '!$A$3:$B$10,2,FALSE)-G1624</f>
        <v>10.67</v>
      </c>
      <c r="I1624" s="43">
        <f>VLOOKUP(C1624,'Įkainiai '!$E$3:$F$10,2,FALSE)-F1624</f>
        <v>4.67</v>
      </c>
      <c r="J1624" s="28">
        <f t="shared" si="50"/>
        <v>-6</v>
      </c>
      <c r="K1624" s="28" t="str">
        <f t="shared" si="51"/>
        <v>Rerate</v>
      </c>
      <c r="L1624" s="28" t="str">
        <f>IFERROR(VLOOKUP(E1624,'2 ataskaita'!$B$1:$E$64,3,FALSE),"-")</f>
        <v>-</v>
      </c>
      <c r="M1624" s="28" t="str">
        <f>IFERROR(VLOOKUP(E1624,'2 ataskaita'!$B$1:$E$64,4,FALSE),"-")</f>
        <v>-</v>
      </c>
    </row>
    <row r="1625" spans="1:13" x14ac:dyDescent="0.3">
      <c r="A1625" s="55">
        <v>44016.53402777778</v>
      </c>
      <c r="B1625">
        <v>45345288</v>
      </c>
      <c r="C1625" s="32" t="s">
        <v>244</v>
      </c>
      <c r="D1625" s="32" t="s">
        <v>240</v>
      </c>
      <c r="E1625" s="44" t="s">
        <v>23</v>
      </c>
      <c r="F1625" s="45">
        <v>13.5</v>
      </c>
      <c r="G1625" s="45">
        <v>11.5</v>
      </c>
      <c r="H1625" s="43">
        <f>VLOOKUP(D1625,'Įkainiai '!$A$3:$B$10,2,FALSE)-G1625</f>
        <v>13.77</v>
      </c>
      <c r="I1625" s="43">
        <f>VLOOKUP(C1625,'Įkainiai '!$E$3:$F$10,2,FALSE)-F1625</f>
        <v>14.170000000000002</v>
      </c>
      <c r="J1625" s="28">
        <f t="shared" si="50"/>
        <v>0.40000000000000213</v>
      </c>
      <c r="K1625" s="32" t="str">
        <f t="shared" si="51"/>
        <v>Upsell</v>
      </c>
      <c r="L1625" s="32" t="str">
        <f>IFERROR(VLOOKUP(E1625,'2 ataskaita'!$B$1:$E$64,3,FALSE),"-")</f>
        <v>CUSTOMER CARE</v>
      </c>
      <c r="M1625" s="32">
        <f>IFERROR(VLOOKUP(E1625,'2 ataskaita'!$B$1:$E$64,4,FALSE),"-")</f>
        <v>0</v>
      </c>
    </row>
    <row r="1626" spans="1:13" x14ac:dyDescent="0.3">
      <c r="A1626" s="54">
        <v>44018.436805555553</v>
      </c>
      <c r="B1626">
        <v>45844761</v>
      </c>
      <c r="C1626" s="28" t="s">
        <v>240</v>
      </c>
      <c r="D1626" s="28" t="s">
        <v>245</v>
      </c>
      <c r="E1626" s="42" t="s">
        <v>21</v>
      </c>
      <c r="F1626" s="43">
        <v>11</v>
      </c>
      <c r="G1626" s="43">
        <v>3.6</v>
      </c>
      <c r="H1626" s="43">
        <f>VLOOKUP(D1626,'Įkainiai '!$A$3:$B$10,2,FALSE)-G1626</f>
        <v>10.67</v>
      </c>
      <c r="I1626" s="43">
        <f>VLOOKUP(C1626,'Įkainiai '!$E$3:$F$10,2,FALSE)-F1626</f>
        <v>12.670000000000002</v>
      </c>
      <c r="J1626" s="28">
        <f t="shared" si="50"/>
        <v>2.0000000000000018</v>
      </c>
      <c r="K1626" s="28" t="str">
        <f t="shared" si="51"/>
        <v>Upsell</v>
      </c>
      <c r="L1626" s="28" t="str">
        <f>IFERROR(VLOOKUP(E1626,'2 ataskaita'!$B$1:$E$64,3,FALSE),"-")</f>
        <v>-</v>
      </c>
      <c r="M1626" s="28" t="str">
        <f>IFERROR(VLOOKUP(E1626,'2 ataskaita'!$B$1:$E$64,4,FALSE),"-")</f>
        <v>-</v>
      </c>
    </row>
    <row r="1627" spans="1:13" x14ac:dyDescent="0.3">
      <c r="A1627" s="55">
        <v>44024.490277777775</v>
      </c>
      <c r="B1627">
        <v>45795742</v>
      </c>
      <c r="C1627" s="32" t="s">
        <v>241</v>
      </c>
      <c r="D1627" s="32" t="s">
        <v>245</v>
      </c>
      <c r="E1627" s="44" t="s">
        <v>51</v>
      </c>
      <c r="F1627" s="45">
        <v>23.5</v>
      </c>
      <c r="G1627" s="45">
        <v>3.6</v>
      </c>
      <c r="H1627" s="43">
        <f>VLOOKUP(D1627,'Įkainiai '!$A$3:$B$10,2,FALSE)-G1627</f>
        <v>10.67</v>
      </c>
      <c r="I1627" s="43">
        <f>VLOOKUP(C1627,'Įkainiai '!$E$3:$F$10,2,FALSE)-F1627</f>
        <v>8.1700000000000017</v>
      </c>
      <c r="J1627" s="28">
        <f t="shared" si="50"/>
        <v>-2.4999999999999982</v>
      </c>
      <c r="K1627" s="32" t="str">
        <f t="shared" si="51"/>
        <v>Rerate</v>
      </c>
      <c r="L1627" s="32" t="str">
        <f>IFERROR(VLOOKUP(E1627,'2 ataskaita'!$B$1:$E$64,3,FALSE),"-")</f>
        <v>-</v>
      </c>
      <c r="M1627" s="32" t="str">
        <f>IFERROR(VLOOKUP(E1627,'2 ataskaita'!$B$1:$E$64,4,FALSE),"-")</f>
        <v>-</v>
      </c>
    </row>
    <row r="1628" spans="1:13" x14ac:dyDescent="0.3">
      <c r="A1628" s="54">
        <v>44042</v>
      </c>
      <c r="B1628">
        <v>39679357</v>
      </c>
      <c r="C1628" s="28" t="s">
        <v>242</v>
      </c>
      <c r="D1628" s="28" t="s">
        <v>242</v>
      </c>
      <c r="E1628" s="42" t="s">
        <v>44</v>
      </c>
      <c r="F1628" s="43">
        <v>9.5</v>
      </c>
      <c r="G1628" s="43">
        <v>1.65</v>
      </c>
      <c r="H1628" s="43">
        <f>VLOOKUP(D1628,'Įkainiai '!$A$3:$B$10,2,FALSE)-G1628</f>
        <v>19.62</v>
      </c>
      <c r="I1628" s="43">
        <f>VLOOKUP(C1628,'Įkainiai '!$E$3:$F$10,2,FALSE)-F1628</f>
        <v>10.170000000000002</v>
      </c>
      <c r="J1628" s="28">
        <f t="shared" si="50"/>
        <v>-9.4499999999999993</v>
      </c>
      <c r="K1628" s="28" t="str">
        <f t="shared" si="51"/>
        <v>Rerate</v>
      </c>
      <c r="L1628" s="28" t="str">
        <f>IFERROR(VLOOKUP(E1628,'2 ataskaita'!$B$1:$E$64,3,FALSE),"-")</f>
        <v>-</v>
      </c>
      <c r="M1628" s="28" t="str">
        <f>IFERROR(VLOOKUP(E1628,'2 ataskaita'!$B$1:$E$64,4,FALSE),"-")</f>
        <v>-</v>
      </c>
    </row>
    <row r="1629" spans="1:13" x14ac:dyDescent="0.3">
      <c r="A1629" s="55">
        <v>44014.48541666667</v>
      </c>
      <c r="B1629">
        <v>4619506</v>
      </c>
      <c r="C1629" s="32" t="s">
        <v>240</v>
      </c>
      <c r="D1629" s="32" t="s">
        <v>243</v>
      </c>
      <c r="E1629" s="44" t="s">
        <v>23</v>
      </c>
      <c r="F1629" s="45">
        <v>11.5</v>
      </c>
      <c r="G1629" s="45">
        <v>3.6</v>
      </c>
      <c r="H1629" s="43">
        <f>VLOOKUP(D1629,'Įkainiai '!$A$3:$B$10,2,FALSE)-G1629</f>
        <v>14.67</v>
      </c>
      <c r="I1629" s="43">
        <f>VLOOKUP(C1629,'Įkainiai '!$E$3:$F$10,2,FALSE)-F1629</f>
        <v>12.170000000000002</v>
      </c>
      <c r="J1629" s="28">
        <f t="shared" si="50"/>
        <v>-2.4999999999999982</v>
      </c>
      <c r="K1629" s="32" t="str">
        <f t="shared" si="51"/>
        <v>Rerate</v>
      </c>
      <c r="L1629" s="32" t="str">
        <f>IFERROR(VLOOKUP(E1629,'2 ataskaita'!$B$1:$E$64,3,FALSE),"-")</f>
        <v>CUSTOMER CARE</v>
      </c>
      <c r="M1629" s="32">
        <f>IFERROR(VLOOKUP(E1629,'2 ataskaita'!$B$1:$E$64,4,FALSE),"-")</f>
        <v>0</v>
      </c>
    </row>
    <row r="1630" spans="1:13" x14ac:dyDescent="0.3">
      <c r="A1630" s="54">
        <v>44042</v>
      </c>
      <c r="B1630">
        <v>36678605</v>
      </c>
      <c r="C1630" s="28" t="s">
        <v>241</v>
      </c>
      <c r="D1630" s="28" t="s">
        <v>241</v>
      </c>
      <c r="E1630" s="42" t="s">
        <v>46</v>
      </c>
      <c r="F1630" s="43">
        <v>16.510000000000002</v>
      </c>
      <c r="G1630" s="43">
        <v>3.5</v>
      </c>
      <c r="H1630" s="43">
        <f>VLOOKUP(D1630,'Įkainiai '!$A$3:$B$10,2,FALSE)-G1630</f>
        <v>29.770000000000003</v>
      </c>
      <c r="I1630" s="43">
        <f>VLOOKUP(C1630,'Įkainiai '!$E$3:$F$10,2,FALSE)-F1630</f>
        <v>15.16</v>
      </c>
      <c r="J1630" s="28">
        <f t="shared" si="50"/>
        <v>-14.610000000000003</v>
      </c>
      <c r="K1630" s="28" t="str">
        <f t="shared" si="51"/>
        <v>Rerate</v>
      </c>
      <c r="L1630" s="28" t="str">
        <f>IFERROR(VLOOKUP(E1630,'2 ataskaita'!$B$1:$E$64,3,FALSE),"-")</f>
        <v>-</v>
      </c>
      <c r="M1630" s="28" t="str">
        <f>IFERROR(VLOOKUP(E1630,'2 ataskaita'!$B$1:$E$64,4,FALSE),"-")</f>
        <v>-</v>
      </c>
    </row>
    <row r="1631" spans="1:13" x14ac:dyDescent="0.3">
      <c r="A1631" s="55">
        <v>44032.404166666667</v>
      </c>
      <c r="B1631">
        <v>45936199</v>
      </c>
      <c r="C1631" s="32" t="s">
        <v>243</v>
      </c>
      <c r="D1631" s="32" t="s">
        <v>245</v>
      </c>
      <c r="E1631" s="44" t="s">
        <v>21</v>
      </c>
      <c r="F1631" s="45">
        <v>7.5</v>
      </c>
      <c r="G1631" s="45">
        <v>3.6</v>
      </c>
      <c r="H1631" s="43">
        <f>VLOOKUP(D1631,'Įkainiai '!$A$3:$B$10,2,FALSE)-G1631</f>
        <v>10.67</v>
      </c>
      <c r="I1631" s="43">
        <f>VLOOKUP(C1631,'Įkainiai '!$E$3:$F$10,2,FALSE)-F1631</f>
        <v>8.17</v>
      </c>
      <c r="J1631" s="28">
        <f t="shared" si="50"/>
        <v>-2.5</v>
      </c>
      <c r="K1631" s="32" t="str">
        <f t="shared" si="51"/>
        <v>Rerate</v>
      </c>
      <c r="L1631" s="32" t="str">
        <f>IFERROR(VLOOKUP(E1631,'2 ataskaita'!$B$1:$E$64,3,FALSE),"-")</f>
        <v>-</v>
      </c>
      <c r="M1631" s="32" t="str">
        <f>IFERROR(VLOOKUP(E1631,'2 ataskaita'!$B$1:$E$64,4,FALSE),"-")</f>
        <v>-</v>
      </c>
    </row>
    <row r="1632" spans="1:13" x14ac:dyDescent="0.3">
      <c r="A1632" s="54">
        <v>44042</v>
      </c>
      <c r="B1632">
        <v>33327759</v>
      </c>
      <c r="C1632" s="28" t="s">
        <v>241</v>
      </c>
      <c r="D1632" s="28" t="s">
        <v>241</v>
      </c>
      <c r="E1632" s="42" t="s">
        <v>8</v>
      </c>
      <c r="F1632" s="43">
        <v>12</v>
      </c>
      <c r="G1632" s="43" t="s">
        <v>9</v>
      </c>
      <c r="H1632" s="43">
        <f>VLOOKUP(D1632,'Įkainiai '!$A$3:$B$10,2,FALSE)-G1632</f>
        <v>22.270000000000003</v>
      </c>
      <c r="I1632" s="43">
        <f>VLOOKUP(C1632,'Įkainiai '!$E$3:$F$10,2,FALSE)-F1632</f>
        <v>19.670000000000002</v>
      </c>
      <c r="J1632" s="28">
        <f t="shared" si="50"/>
        <v>-2.6000000000000014</v>
      </c>
      <c r="K1632" s="28" t="str">
        <f t="shared" si="51"/>
        <v>Rerate</v>
      </c>
      <c r="L1632" s="28" t="str">
        <f>IFERROR(VLOOKUP(E1632,'2 ataskaita'!$B$1:$E$64,3,FALSE),"-")</f>
        <v>TELEMARKETING</v>
      </c>
      <c r="M1632" s="28">
        <f>IFERROR(VLOOKUP(E1632,'2 ataskaita'!$B$1:$E$64,4,FALSE),"-")</f>
        <v>0</v>
      </c>
    </row>
    <row r="1633" spans="1:13" x14ac:dyDescent="0.3">
      <c r="A1633" s="55">
        <v>44029.619444444441</v>
      </c>
      <c r="B1633">
        <v>43677874</v>
      </c>
      <c r="C1633" s="32" t="s">
        <v>240</v>
      </c>
      <c r="D1633" s="32" t="s">
        <v>245</v>
      </c>
      <c r="E1633" s="44" t="s">
        <v>72</v>
      </c>
      <c r="F1633" s="45">
        <v>11</v>
      </c>
      <c r="G1633" s="45">
        <v>3.6</v>
      </c>
      <c r="H1633" s="43">
        <f>VLOOKUP(D1633,'Įkainiai '!$A$3:$B$10,2,FALSE)-G1633</f>
        <v>10.67</v>
      </c>
      <c r="I1633" s="43">
        <f>VLOOKUP(C1633,'Įkainiai '!$E$3:$F$10,2,FALSE)-F1633</f>
        <v>12.670000000000002</v>
      </c>
      <c r="J1633" s="28">
        <f t="shared" si="50"/>
        <v>2.0000000000000018</v>
      </c>
      <c r="K1633" s="32" t="str">
        <f t="shared" si="51"/>
        <v>Upsell</v>
      </c>
      <c r="L1633" s="32" t="str">
        <f>IFERROR(VLOOKUP(E1633,'2 ataskaita'!$B$1:$E$64,3,FALSE),"-")</f>
        <v>-</v>
      </c>
      <c r="M1633" s="32" t="str">
        <f>IFERROR(VLOOKUP(E1633,'2 ataskaita'!$B$1:$E$64,4,FALSE),"-")</f>
        <v>-</v>
      </c>
    </row>
    <row r="1634" spans="1:13" x14ac:dyDescent="0.3">
      <c r="A1634" s="54">
        <v>44015.557638888888</v>
      </c>
      <c r="B1634">
        <v>45789231</v>
      </c>
      <c r="C1634" s="28" t="s">
        <v>244</v>
      </c>
      <c r="D1634" s="28" t="s">
        <v>240</v>
      </c>
      <c r="E1634" s="42" t="s">
        <v>39</v>
      </c>
      <c r="F1634" s="43">
        <v>12</v>
      </c>
      <c r="G1634" s="43">
        <v>3.6</v>
      </c>
      <c r="H1634" s="43">
        <f>VLOOKUP(D1634,'Įkainiai '!$A$3:$B$10,2,FALSE)-G1634</f>
        <v>21.669999999999998</v>
      </c>
      <c r="I1634" s="43">
        <f>VLOOKUP(C1634,'Įkainiai '!$E$3:$F$10,2,FALSE)-F1634</f>
        <v>15.670000000000002</v>
      </c>
      <c r="J1634" s="28">
        <f t="shared" si="50"/>
        <v>-5.9999999999999964</v>
      </c>
      <c r="K1634" s="28" t="str">
        <f t="shared" si="51"/>
        <v>Rerate</v>
      </c>
      <c r="L1634" s="28" t="str">
        <f>IFERROR(VLOOKUP(E1634,'2 ataskaita'!$B$1:$E$64,3,FALSE),"-")</f>
        <v>-</v>
      </c>
      <c r="M1634" s="28" t="str">
        <f>IFERROR(VLOOKUP(E1634,'2 ataskaita'!$B$1:$E$64,4,FALSE),"-")</f>
        <v>-</v>
      </c>
    </row>
    <row r="1635" spans="1:13" x14ac:dyDescent="0.3">
      <c r="A1635" s="55">
        <v>44041.681250000001</v>
      </c>
      <c r="B1635">
        <v>45951194</v>
      </c>
      <c r="C1635" s="32" t="s">
        <v>244</v>
      </c>
      <c r="D1635" s="32" t="s">
        <v>243</v>
      </c>
      <c r="E1635" s="44" t="s">
        <v>43</v>
      </c>
      <c r="F1635" s="45">
        <v>13.5</v>
      </c>
      <c r="G1635" s="45">
        <v>3.6</v>
      </c>
      <c r="H1635" s="43">
        <f>VLOOKUP(D1635,'Įkainiai '!$A$3:$B$10,2,FALSE)-G1635</f>
        <v>14.67</v>
      </c>
      <c r="I1635" s="43">
        <f>VLOOKUP(C1635,'Įkainiai '!$E$3:$F$10,2,FALSE)-F1635</f>
        <v>14.170000000000002</v>
      </c>
      <c r="J1635" s="28">
        <f t="shared" si="50"/>
        <v>-0.49999999999999822</v>
      </c>
      <c r="K1635" s="32" t="str">
        <f t="shared" si="51"/>
        <v>Rerate</v>
      </c>
      <c r="L1635" s="32" t="str">
        <f>IFERROR(VLOOKUP(E1635,'2 ataskaita'!$B$1:$E$64,3,FALSE),"-")</f>
        <v>CUSTOMER CARE</v>
      </c>
      <c r="M1635" s="32">
        <f>IFERROR(VLOOKUP(E1635,'2 ataskaita'!$B$1:$E$64,4,FALSE),"-")</f>
        <v>0</v>
      </c>
    </row>
    <row r="1636" spans="1:13" x14ac:dyDescent="0.3">
      <c r="A1636" s="54">
        <v>44022</v>
      </c>
      <c r="B1636">
        <v>23910472</v>
      </c>
      <c r="C1636" s="28" t="s">
        <v>241</v>
      </c>
      <c r="D1636" s="28" t="s">
        <v>241</v>
      </c>
      <c r="E1636" s="42" t="s">
        <v>62</v>
      </c>
      <c r="F1636" s="43">
        <v>16.5</v>
      </c>
      <c r="G1636" s="43" t="s">
        <v>9</v>
      </c>
      <c r="H1636" s="43">
        <f>VLOOKUP(D1636,'Įkainiai '!$A$3:$B$10,2,FALSE)-G1636</f>
        <v>22.270000000000003</v>
      </c>
      <c r="I1636" s="43">
        <f>VLOOKUP(C1636,'Įkainiai '!$E$3:$F$10,2,FALSE)-F1636</f>
        <v>15.170000000000002</v>
      </c>
      <c r="J1636" s="28">
        <f t="shared" si="50"/>
        <v>-7.1000000000000014</v>
      </c>
      <c r="K1636" s="28" t="str">
        <f t="shared" si="51"/>
        <v>Rerate</v>
      </c>
      <c r="L1636" s="28" t="str">
        <f>IFERROR(VLOOKUP(E1636,'2 ataskaita'!$B$1:$E$64,3,FALSE),"-")</f>
        <v>TELEMARKETING</v>
      </c>
      <c r="M1636" s="28">
        <f>IFERROR(VLOOKUP(E1636,'2 ataskaita'!$B$1:$E$64,4,FALSE),"-")</f>
        <v>0</v>
      </c>
    </row>
    <row r="1637" spans="1:13" x14ac:dyDescent="0.3">
      <c r="A1637" s="55">
        <v>44042</v>
      </c>
      <c r="B1637">
        <v>19219755</v>
      </c>
      <c r="C1637" s="32" t="s">
        <v>245</v>
      </c>
      <c r="D1637" s="32" t="s">
        <v>245</v>
      </c>
      <c r="E1637" s="44" t="s">
        <v>48</v>
      </c>
      <c r="F1637" s="45">
        <v>7.01</v>
      </c>
      <c r="G1637" s="45">
        <v>0</v>
      </c>
      <c r="H1637" s="43">
        <f>VLOOKUP(D1637,'Įkainiai '!$A$3:$B$10,2,FALSE)-G1637</f>
        <v>14.27</v>
      </c>
      <c r="I1637" s="43">
        <f>VLOOKUP(C1637,'Įkainiai '!$E$3:$F$10,2,FALSE)-F1637</f>
        <v>4.66</v>
      </c>
      <c r="J1637" s="28">
        <f t="shared" si="50"/>
        <v>-9.61</v>
      </c>
      <c r="K1637" s="32" t="str">
        <f t="shared" si="51"/>
        <v>Rerate</v>
      </c>
      <c r="L1637" s="32" t="str">
        <f>IFERROR(VLOOKUP(E1637,'2 ataskaita'!$B$1:$E$64,3,FALSE),"-")</f>
        <v>TELEMARKETING</v>
      </c>
      <c r="M1637" s="32">
        <f>IFERROR(VLOOKUP(E1637,'2 ataskaita'!$B$1:$E$64,4,FALSE),"-")</f>
        <v>0</v>
      </c>
    </row>
    <row r="1638" spans="1:13" x14ac:dyDescent="0.3">
      <c r="A1638" s="54">
        <v>44042</v>
      </c>
      <c r="B1638">
        <v>18150876</v>
      </c>
      <c r="C1638" s="28" t="s">
        <v>241</v>
      </c>
      <c r="D1638" s="28" t="s">
        <v>241</v>
      </c>
      <c r="E1638" s="42" t="s">
        <v>6</v>
      </c>
      <c r="F1638" s="43">
        <v>5</v>
      </c>
      <c r="G1638" s="43">
        <v>8.5</v>
      </c>
      <c r="H1638" s="43">
        <f>VLOOKUP(D1638,'Įkainiai '!$A$3:$B$10,2,FALSE)-G1638</f>
        <v>24.770000000000003</v>
      </c>
      <c r="I1638" s="43">
        <f>VLOOKUP(C1638,'Įkainiai '!$E$3:$F$10,2,FALSE)-F1638</f>
        <v>26.67</v>
      </c>
      <c r="J1638" s="28">
        <f t="shared" si="50"/>
        <v>1.8999999999999986</v>
      </c>
      <c r="K1638" s="28" t="str">
        <f t="shared" si="51"/>
        <v>Upsell</v>
      </c>
      <c r="L1638" s="28" t="str">
        <f>IFERROR(VLOOKUP(E1638,'2 ataskaita'!$B$1:$E$64,3,FALSE),"-")</f>
        <v>TELEMARKETING</v>
      </c>
      <c r="M1638" s="28">
        <f>IFERROR(VLOOKUP(E1638,'2 ataskaita'!$B$1:$E$64,4,FALSE),"-")</f>
        <v>0</v>
      </c>
    </row>
    <row r="1639" spans="1:13" x14ac:dyDescent="0.3">
      <c r="A1639" s="55">
        <v>44029.563194444447</v>
      </c>
      <c r="B1639">
        <v>12187392</v>
      </c>
      <c r="C1639" s="32" t="s">
        <v>243</v>
      </c>
      <c r="D1639" s="32" t="s">
        <v>241</v>
      </c>
      <c r="E1639" s="44" t="s">
        <v>75</v>
      </c>
      <c r="F1639" s="45">
        <v>8.5</v>
      </c>
      <c r="G1639" s="45" t="s">
        <v>45</v>
      </c>
      <c r="H1639" s="43">
        <f>VLOOKUP(D1639,'Įkainiai '!$A$3:$B$10,2,FALSE)-G1639</f>
        <v>28.270000000000003</v>
      </c>
      <c r="I1639" s="43">
        <f>VLOOKUP(C1639,'Įkainiai '!$E$3:$F$10,2,FALSE)-F1639</f>
        <v>7.17</v>
      </c>
      <c r="J1639" s="28">
        <f t="shared" si="50"/>
        <v>-21.1</v>
      </c>
      <c r="K1639" s="32" t="str">
        <f t="shared" si="51"/>
        <v>Rerate</v>
      </c>
      <c r="L1639" s="32" t="str">
        <f>IFERROR(VLOOKUP(E1639,'2 ataskaita'!$B$1:$E$64,3,FALSE),"-")</f>
        <v>-</v>
      </c>
      <c r="M1639" s="32" t="str">
        <f>IFERROR(VLOOKUP(E1639,'2 ataskaita'!$B$1:$E$64,4,FALSE),"-")</f>
        <v>-</v>
      </c>
    </row>
    <row r="1640" spans="1:13" x14ac:dyDescent="0.3">
      <c r="A1640" s="54">
        <v>44042</v>
      </c>
      <c r="B1640">
        <v>45669474</v>
      </c>
      <c r="C1640" s="28" t="s">
        <v>240</v>
      </c>
      <c r="D1640" s="28" t="s">
        <v>240</v>
      </c>
      <c r="E1640" s="42" t="s">
        <v>43</v>
      </c>
      <c r="F1640" s="43">
        <v>11</v>
      </c>
      <c r="G1640" s="43">
        <v>11.5</v>
      </c>
      <c r="H1640" s="43">
        <f>VLOOKUP(D1640,'Įkainiai '!$A$3:$B$10,2,FALSE)-G1640</f>
        <v>13.77</v>
      </c>
      <c r="I1640" s="43">
        <f>VLOOKUP(C1640,'Įkainiai '!$E$3:$F$10,2,FALSE)-F1640</f>
        <v>12.670000000000002</v>
      </c>
      <c r="J1640" s="28">
        <f t="shared" si="50"/>
        <v>-1.0999999999999979</v>
      </c>
      <c r="K1640" s="28" t="str">
        <f t="shared" si="51"/>
        <v>Rerate</v>
      </c>
      <c r="L1640" s="28" t="str">
        <f>IFERROR(VLOOKUP(E1640,'2 ataskaita'!$B$1:$E$64,3,FALSE),"-")</f>
        <v>CUSTOMER CARE</v>
      </c>
      <c r="M1640" s="28">
        <f>IFERROR(VLOOKUP(E1640,'2 ataskaita'!$B$1:$E$64,4,FALSE),"-")</f>
        <v>0</v>
      </c>
    </row>
    <row r="1641" spans="1:13" x14ac:dyDescent="0.3">
      <c r="A1641" s="55">
        <v>44013</v>
      </c>
      <c r="B1641">
        <v>45830438</v>
      </c>
      <c r="C1641" s="32" t="s">
        <v>240</v>
      </c>
      <c r="D1641" s="32" t="s">
        <v>240</v>
      </c>
      <c r="E1641" s="44" t="s">
        <v>85</v>
      </c>
      <c r="F1641" s="45">
        <v>14.01</v>
      </c>
      <c r="G1641" s="45">
        <v>0</v>
      </c>
      <c r="H1641" s="43">
        <f>VLOOKUP(D1641,'Įkainiai '!$A$3:$B$10,2,FALSE)-G1641</f>
        <v>25.27</v>
      </c>
      <c r="I1641" s="43">
        <f>VLOOKUP(C1641,'Įkainiai '!$E$3:$F$10,2,FALSE)-F1641</f>
        <v>9.6600000000000019</v>
      </c>
      <c r="J1641" s="28">
        <f t="shared" si="50"/>
        <v>-15.609999999999998</v>
      </c>
      <c r="K1641" s="32" t="str">
        <f t="shared" si="51"/>
        <v>Rerate</v>
      </c>
      <c r="L1641" s="32" t="str">
        <f>IFERROR(VLOOKUP(E1641,'2 ataskaita'!$B$1:$E$64,3,FALSE),"-")</f>
        <v>OTHER</v>
      </c>
      <c r="M1641" s="32">
        <f>IFERROR(VLOOKUP(E1641,'2 ataskaita'!$B$1:$E$64,4,FALSE),"-")</f>
        <v>0</v>
      </c>
    </row>
    <row r="1642" spans="1:13" x14ac:dyDescent="0.3">
      <c r="A1642" s="54">
        <v>44042</v>
      </c>
      <c r="B1642">
        <v>39336631</v>
      </c>
      <c r="C1642" s="28" t="s">
        <v>240</v>
      </c>
      <c r="D1642" s="28" t="s">
        <v>240</v>
      </c>
      <c r="E1642" s="42" t="s">
        <v>22</v>
      </c>
      <c r="F1642" s="43">
        <v>11</v>
      </c>
      <c r="G1642" s="43" t="s">
        <v>24</v>
      </c>
      <c r="H1642" s="43">
        <f>VLOOKUP(D1642,'Įkainiai '!$A$3:$B$10,2,FALSE)-G1642</f>
        <v>21.27</v>
      </c>
      <c r="I1642" s="43">
        <f>VLOOKUP(C1642,'Įkainiai '!$E$3:$F$10,2,FALSE)-F1642</f>
        <v>12.670000000000002</v>
      </c>
      <c r="J1642" s="28">
        <f t="shared" si="50"/>
        <v>-8.5999999999999979</v>
      </c>
      <c r="K1642" s="28" t="str">
        <f t="shared" si="51"/>
        <v>Rerate</v>
      </c>
      <c r="L1642" s="28" t="str">
        <f>IFERROR(VLOOKUP(E1642,'2 ataskaita'!$B$1:$E$64,3,FALSE),"-")</f>
        <v>CUSTOMER CARE</v>
      </c>
      <c r="M1642" s="28">
        <f>IFERROR(VLOOKUP(E1642,'2 ataskaita'!$B$1:$E$64,4,FALSE),"-")</f>
        <v>0</v>
      </c>
    </row>
    <row r="1643" spans="1:13" x14ac:dyDescent="0.3">
      <c r="A1643" s="55">
        <v>44035.594444444447</v>
      </c>
      <c r="B1643">
        <v>21095371</v>
      </c>
      <c r="C1643" s="32" t="s">
        <v>242</v>
      </c>
      <c r="D1643" s="32" t="s">
        <v>245</v>
      </c>
      <c r="E1643" s="44" t="s">
        <v>23</v>
      </c>
      <c r="F1643" s="45">
        <v>11.51</v>
      </c>
      <c r="G1643" s="45">
        <v>5.51</v>
      </c>
      <c r="H1643" s="43">
        <f>VLOOKUP(D1643,'Įkainiai '!$A$3:$B$10,2,FALSE)-G1643</f>
        <v>8.76</v>
      </c>
      <c r="I1643" s="43">
        <f>VLOOKUP(C1643,'Įkainiai '!$E$3:$F$10,2,FALSE)-F1643</f>
        <v>8.1600000000000019</v>
      </c>
      <c r="J1643" s="28">
        <f t="shared" si="50"/>
        <v>-0.59999999999999787</v>
      </c>
      <c r="K1643" s="32" t="str">
        <f t="shared" si="51"/>
        <v>Rerate</v>
      </c>
      <c r="L1643" s="32" t="str">
        <f>IFERROR(VLOOKUP(E1643,'2 ataskaita'!$B$1:$E$64,3,FALSE),"-")</f>
        <v>CUSTOMER CARE</v>
      </c>
      <c r="M1643" s="32">
        <f>IFERROR(VLOOKUP(E1643,'2 ataskaita'!$B$1:$E$64,4,FALSE),"-")</f>
        <v>0</v>
      </c>
    </row>
    <row r="1644" spans="1:13" x14ac:dyDescent="0.3">
      <c r="A1644" s="54">
        <v>44042</v>
      </c>
      <c r="B1644">
        <v>42409840</v>
      </c>
      <c r="C1644" s="28" t="s">
        <v>241</v>
      </c>
      <c r="D1644" s="28" t="s">
        <v>241</v>
      </c>
      <c r="E1644" s="42" t="s">
        <v>6</v>
      </c>
      <c r="F1644" s="50">
        <v>9.5</v>
      </c>
      <c r="G1644" s="43">
        <v>9.5</v>
      </c>
      <c r="H1644" s="43">
        <f>VLOOKUP(D1644,'Įkainiai '!$A$3:$B$10,2,FALSE)-G1644</f>
        <v>23.770000000000003</v>
      </c>
      <c r="I1644" s="43">
        <f>VLOOKUP(C1644,'Įkainiai '!$E$3:$F$10,2,FALSE)-F1644</f>
        <v>22.17</v>
      </c>
      <c r="J1644" s="28">
        <f t="shared" si="50"/>
        <v>-1.6000000000000014</v>
      </c>
      <c r="K1644" s="28" t="str">
        <f t="shared" si="51"/>
        <v>Rerate</v>
      </c>
      <c r="L1644" s="28" t="str">
        <f>IFERROR(VLOOKUP(E1644,'2 ataskaita'!$B$1:$E$64,3,FALSE),"-")</f>
        <v>TELEMARKETING</v>
      </c>
      <c r="M1644" s="28">
        <f>IFERROR(VLOOKUP(E1644,'2 ataskaita'!$B$1:$E$64,4,FALSE),"-")</f>
        <v>0</v>
      </c>
    </row>
    <row r="1645" spans="1:13" x14ac:dyDescent="0.3">
      <c r="A1645" s="55">
        <v>44015.424305555556</v>
      </c>
      <c r="B1645">
        <v>45844630</v>
      </c>
      <c r="C1645" s="32" t="s">
        <v>242</v>
      </c>
      <c r="D1645" s="32" t="s">
        <v>243</v>
      </c>
      <c r="E1645" s="44" t="s">
        <v>21</v>
      </c>
      <c r="F1645" s="45">
        <v>9.5</v>
      </c>
      <c r="G1645" s="45">
        <v>9.5</v>
      </c>
      <c r="H1645" s="43">
        <f>VLOOKUP(D1645,'Įkainiai '!$A$3:$B$10,2,FALSE)-G1645</f>
        <v>8.77</v>
      </c>
      <c r="I1645" s="43">
        <f>VLOOKUP(C1645,'Įkainiai '!$E$3:$F$10,2,FALSE)-F1645</f>
        <v>10.170000000000002</v>
      </c>
      <c r="J1645" s="28">
        <f t="shared" si="50"/>
        <v>1.4000000000000021</v>
      </c>
      <c r="K1645" s="32" t="str">
        <f t="shared" si="51"/>
        <v>Upsell</v>
      </c>
      <c r="L1645" s="32" t="str">
        <f>IFERROR(VLOOKUP(E1645,'2 ataskaita'!$B$1:$E$64,3,FALSE),"-")</f>
        <v>-</v>
      </c>
      <c r="M1645" s="32" t="str">
        <f>IFERROR(VLOOKUP(E1645,'2 ataskaita'!$B$1:$E$64,4,FALSE),"-")</f>
        <v>-</v>
      </c>
    </row>
    <row r="1646" spans="1:13" x14ac:dyDescent="0.3">
      <c r="A1646" s="54">
        <v>44030.370833333334</v>
      </c>
      <c r="B1646">
        <v>45675210</v>
      </c>
      <c r="C1646" s="28" t="s">
        <v>242</v>
      </c>
      <c r="D1646" s="28" t="s">
        <v>245</v>
      </c>
      <c r="E1646" s="42" t="s">
        <v>14</v>
      </c>
      <c r="F1646" s="43">
        <v>10.5</v>
      </c>
      <c r="G1646" s="43" t="s">
        <v>18</v>
      </c>
      <c r="H1646" s="43">
        <f>VLOOKUP(D1646,'Įkainiai '!$A$3:$B$10,2,FALSE)-G1646</f>
        <v>8.27</v>
      </c>
      <c r="I1646" s="43">
        <f>VLOOKUP(C1646,'Įkainiai '!$E$3:$F$10,2,FALSE)-F1646</f>
        <v>9.1700000000000017</v>
      </c>
      <c r="J1646" s="28">
        <f t="shared" si="50"/>
        <v>0.90000000000000213</v>
      </c>
      <c r="K1646" s="28" t="str">
        <f t="shared" si="51"/>
        <v>Upsell</v>
      </c>
      <c r="L1646" s="28" t="str">
        <f>IFERROR(VLOOKUP(E1646,'2 ataskaita'!$B$1:$E$64,3,FALSE),"-")</f>
        <v>CUSTOMER CARE</v>
      </c>
      <c r="M1646" s="28">
        <f>IFERROR(VLOOKUP(E1646,'2 ataskaita'!$B$1:$E$64,4,FALSE),"-")</f>
        <v>0</v>
      </c>
    </row>
    <row r="1647" spans="1:13" x14ac:dyDescent="0.3">
      <c r="A1647" s="55">
        <v>44042</v>
      </c>
      <c r="B1647">
        <v>4625746</v>
      </c>
      <c r="C1647" s="32" t="s">
        <v>246</v>
      </c>
      <c r="D1647" s="32" t="s">
        <v>246</v>
      </c>
      <c r="E1647" s="44" t="s">
        <v>74</v>
      </c>
      <c r="F1647" s="45">
        <v>12</v>
      </c>
      <c r="G1647" s="45" t="s">
        <v>18</v>
      </c>
      <c r="H1647" s="43">
        <f>VLOOKUP(D1647,'Įkainiai '!$A$3:$B$10,2,FALSE)-G1647</f>
        <v>25.27</v>
      </c>
      <c r="I1647" s="43">
        <f>VLOOKUP(C1647,'Įkainiai '!$E$3:$F$10,2,FALSE)-F1647</f>
        <v>17.670000000000002</v>
      </c>
      <c r="J1647" s="28">
        <f t="shared" si="50"/>
        <v>-7.5999999999999979</v>
      </c>
      <c r="K1647" s="32" t="str">
        <f t="shared" si="51"/>
        <v>Rerate</v>
      </c>
      <c r="L1647" s="32" t="str">
        <f>IFERROR(VLOOKUP(E1647,'2 ataskaita'!$B$1:$E$64,3,FALSE),"-")</f>
        <v>-</v>
      </c>
      <c r="M1647" s="32" t="str">
        <f>IFERROR(VLOOKUP(E1647,'2 ataskaita'!$B$1:$E$64,4,FALSE),"-")</f>
        <v>-</v>
      </c>
    </row>
    <row r="1648" spans="1:13" x14ac:dyDescent="0.3">
      <c r="A1648" s="54">
        <v>44042</v>
      </c>
      <c r="B1648">
        <v>8089098</v>
      </c>
      <c r="C1648" s="28" t="s">
        <v>242</v>
      </c>
      <c r="D1648" s="28" t="s">
        <v>242</v>
      </c>
      <c r="E1648" s="42" t="s">
        <v>40</v>
      </c>
      <c r="F1648" s="50">
        <v>10.5</v>
      </c>
      <c r="G1648" s="43">
        <v>10.5</v>
      </c>
      <c r="H1648" s="43">
        <f>VLOOKUP(D1648,'Įkainiai '!$A$3:$B$10,2,FALSE)-G1648</f>
        <v>10.77</v>
      </c>
      <c r="I1648" s="43">
        <f>VLOOKUP(C1648,'Įkainiai '!$E$3:$F$10,2,FALSE)-F1648</f>
        <v>9.1700000000000017</v>
      </c>
      <c r="J1648" s="28">
        <f t="shared" si="50"/>
        <v>-1.5999999999999979</v>
      </c>
      <c r="K1648" s="28" t="str">
        <f t="shared" si="51"/>
        <v>Rerate</v>
      </c>
      <c r="L1648" s="28" t="str">
        <f>IFERROR(VLOOKUP(E1648,'2 ataskaita'!$B$1:$E$64,3,FALSE),"-")</f>
        <v>-</v>
      </c>
      <c r="M1648" s="28" t="str">
        <f>IFERROR(VLOOKUP(E1648,'2 ataskaita'!$B$1:$E$64,4,FALSE),"-")</f>
        <v>-</v>
      </c>
    </row>
    <row r="1649" spans="1:13" x14ac:dyDescent="0.3">
      <c r="A1649" s="55">
        <v>44013.713888888888</v>
      </c>
      <c r="B1649">
        <v>43308946</v>
      </c>
      <c r="C1649" s="32" t="s">
        <v>246</v>
      </c>
      <c r="D1649" s="32" t="s">
        <v>244</v>
      </c>
      <c r="E1649" s="44" t="s">
        <v>21</v>
      </c>
      <c r="F1649" s="45">
        <v>12.5</v>
      </c>
      <c r="G1649" s="45" t="s">
        <v>9</v>
      </c>
      <c r="H1649" s="43">
        <f>VLOOKUP(D1649,'Įkainiai '!$A$3:$B$10,2,FALSE)-G1649</f>
        <v>20.27</v>
      </c>
      <c r="I1649" s="43">
        <f>VLOOKUP(C1649,'Įkainiai '!$E$3:$F$10,2,FALSE)-F1649</f>
        <v>17.170000000000002</v>
      </c>
      <c r="J1649" s="28">
        <f t="shared" si="50"/>
        <v>-3.0999999999999979</v>
      </c>
      <c r="K1649" s="32" t="str">
        <f t="shared" si="51"/>
        <v>Rerate</v>
      </c>
      <c r="L1649" s="32" t="str">
        <f>IFERROR(VLOOKUP(E1649,'2 ataskaita'!$B$1:$E$64,3,FALSE),"-")</f>
        <v>-</v>
      </c>
      <c r="M1649" s="32" t="str">
        <f>IFERROR(VLOOKUP(E1649,'2 ataskaita'!$B$1:$E$64,4,FALSE),"-")</f>
        <v>-</v>
      </c>
    </row>
    <row r="1650" spans="1:13" x14ac:dyDescent="0.3">
      <c r="A1650" s="54">
        <v>44042</v>
      </c>
      <c r="B1650">
        <v>42470178</v>
      </c>
      <c r="C1650" s="28" t="s">
        <v>240</v>
      </c>
      <c r="D1650" s="28" t="s">
        <v>240</v>
      </c>
      <c r="E1650" s="42" t="s">
        <v>8</v>
      </c>
      <c r="F1650" s="43">
        <v>11</v>
      </c>
      <c r="G1650" s="43">
        <v>13.5</v>
      </c>
      <c r="H1650" s="43">
        <f>VLOOKUP(D1650,'Įkainiai '!$A$3:$B$10,2,FALSE)-G1650</f>
        <v>11.77</v>
      </c>
      <c r="I1650" s="43">
        <f>VLOOKUP(C1650,'Įkainiai '!$E$3:$F$10,2,FALSE)-F1650</f>
        <v>12.670000000000002</v>
      </c>
      <c r="J1650" s="28">
        <f t="shared" si="50"/>
        <v>0.90000000000000213</v>
      </c>
      <c r="K1650" s="28" t="str">
        <f t="shared" si="51"/>
        <v>Upsell</v>
      </c>
      <c r="L1650" s="28" t="str">
        <f>IFERROR(VLOOKUP(E1650,'2 ataskaita'!$B$1:$E$64,3,FALSE),"-")</f>
        <v>TELEMARKETING</v>
      </c>
      <c r="M1650" s="28">
        <f>IFERROR(VLOOKUP(E1650,'2 ataskaita'!$B$1:$E$64,4,FALSE),"-")</f>
        <v>0</v>
      </c>
    </row>
    <row r="1651" spans="1:13" x14ac:dyDescent="0.3">
      <c r="A1651" s="55">
        <v>44022.709027777775</v>
      </c>
      <c r="B1651">
        <v>9884935</v>
      </c>
      <c r="C1651" s="32" t="s">
        <v>244</v>
      </c>
      <c r="D1651" s="32" t="s">
        <v>242</v>
      </c>
      <c r="E1651" s="44" t="s">
        <v>73</v>
      </c>
      <c r="F1651" s="45">
        <v>12.5</v>
      </c>
      <c r="G1651" s="45">
        <v>11.5</v>
      </c>
      <c r="H1651" s="43">
        <f>VLOOKUP(D1651,'Įkainiai '!$A$3:$B$10,2,FALSE)-G1651</f>
        <v>9.77</v>
      </c>
      <c r="I1651" s="43">
        <f>VLOOKUP(C1651,'Įkainiai '!$E$3:$F$10,2,FALSE)-F1651</f>
        <v>15.170000000000002</v>
      </c>
      <c r="J1651" s="28">
        <f t="shared" si="50"/>
        <v>5.4000000000000021</v>
      </c>
      <c r="K1651" s="32" t="str">
        <f t="shared" si="51"/>
        <v>Upsell</v>
      </c>
      <c r="L1651" s="32" t="str">
        <f>IFERROR(VLOOKUP(E1651,'2 ataskaita'!$B$1:$E$64,3,FALSE),"-")</f>
        <v>-</v>
      </c>
      <c r="M1651" s="32" t="str">
        <f>IFERROR(VLOOKUP(E1651,'2 ataskaita'!$B$1:$E$64,4,FALSE),"-")</f>
        <v>-</v>
      </c>
    </row>
    <row r="1652" spans="1:13" x14ac:dyDescent="0.3">
      <c r="A1652" s="54">
        <v>44042</v>
      </c>
      <c r="B1652">
        <v>24840366</v>
      </c>
      <c r="C1652" s="28" t="s">
        <v>245</v>
      </c>
      <c r="D1652" s="28" t="s">
        <v>245</v>
      </c>
      <c r="E1652" s="42" t="s">
        <v>73</v>
      </c>
      <c r="F1652" s="43">
        <v>7.6</v>
      </c>
      <c r="G1652" s="43">
        <v>0</v>
      </c>
      <c r="H1652" s="43">
        <f>VLOOKUP(D1652,'Įkainiai '!$A$3:$B$10,2,FALSE)-G1652</f>
        <v>14.27</v>
      </c>
      <c r="I1652" s="43">
        <f>VLOOKUP(C1652,'Įkainiai '!$E$3:$F$10,2,FALSE)-F1652</f>
        <v>4.07</v>
      </c>
      <c r="J1652" s="28">
        <f t="shared" si="50"/>
        <v>-10.199999999999999</v>
      </c>
      <c r="K1652" s="28" t="str">
        <f t="shared" si="51"/>
        <v>Rerate</v>
      </c>
      <c r="L1652" s="28" t="str">
        <f>IFERROR(VLOOKUP(E1652,'2 ataskaita'!$B$1:$E$64,3,FALSE),"-")</f>
        <v>-</v>
      </c>
      <c r="M1652" s="28" t="str">
        <f>IFERROR(VLOOKUP(E1652,'2 ataskaita'!$B$1:$E$64,4,FALSE),"-")</f>
        <v>-</v>
      </c>
    </row>
    <row r="1653" spans="1:13" x14ac:dyDescent="0.3">
      <c r="A1653" s="55">
        <v>44030.430555555555</v>
      </c>
      <c r="B1653">
        <v>45660879</v>
      </c>
      <c r="C1653" s="32" t="s">
        <v>246</v>
      </c>
      <c r="D1653" s="32" t="s">
        <v>242</v>
      </c>
      <c r="E1653" s="44" t="s">
        <v>22</v>
      </c>
      <c r="F1653" s="45">
        <v>12</v>
      </c>
      <c r="G1653" s="45">
        <v>9.5</v>
      </c>
      <c r="H1653" s="43">
        <f>VLOOKUP(D1653,'Įkainiai '!$A$3:$B$10,2,FALSE)-G1653</f>
        <v>11.77</v>
      </c>
      <c r="I1653" s="43">
        <f>VLOOKUP(C1653,'Įkainiai '!$E$3:$F$10,2,FALSE)-F1653</f>
        <v>17.670000000000002</v>
      </c>
      <c r="J1653" s="28">
        <f t="shared" si="50"/>
        <v>5.9000000000000021</v>
      </c>
      <c r="K1653" s="32" t="str">
        <f t="shared" si="51"/>
        <v>Upsell</v>
      </c>
      <c r="L1653" s="32" t="str">
        <f>IFERROR(VLOOKUP(E1653,'2 ataskaita'!$B$1:$E$64,3,FALSE),"-")</f>
        <v>CUSTOMER CARE</v>
      </c>
      <c r="M1653" s="32">
        <f>IFERROR(VLOOKUP(E1653,'2 ataskaita'!$B$1:$E$64,4,FALSE),"-")</f>
        <v>0</v>
      </c>
    </row>
    <row r="1654" spans="1:13" x14ac:dyDescent="0.3">
      <c r="A1654" s="54">
        <v>44042</v>
      </c>
      <c r="B1654">
        <v>20362142</v>
      </c>
      <c r="C1654" s="28" t="s">
        <v>243</v>
      </c>
      <c r="D1654" s="28" t="s">
        <v>243</v>
      </c>
      <c r="E1654" s="42" t="s">
        <v>23</v>
      </c>
      <c r="F1654" s="43">
        <v>7.6</v>
      </c>
      <c r="G1654" s="43">
        <v>0</v>
      </c>
      <c r="H1654" s="43">
        <f>VLOOKUP(D1654,'Įkainiai '!$A$3:$B$10,2,FALSE)-G1654</f>
        <v>18.27</v>
      </c>
      <c r="I1654" s="43">
        <f>VLOOKUP(C1654,'Įkainiai '!$E$3:$F$10,2,FALSE)-F1654</f>
        <v>8.07</v>
      </c>
      <c r="J1654" s="28">
        <f t="shared" si="50"/>
        <v>-10.199999999999999</v>
      </c>
      <c r="K1654" s="28" t="str">
        <f t="shared" si="51"/>
        <v>Rerate</v>
      </c>
      <c r="L1654" s="28" t="str">
        <f>IFERROR(VLOOKUP(E1654,'2 ataskaita'!$B$1:$E$64,3,FALSE),"-")</f>
        <v>CUSTOMER CARE</v>
      </c>
      <c r="M1654" s="28">
        <f>IFERROR(VLOOKUP(E1654,'2 ataskaita'!$B$1:$E$64,4,FALSE),"-")</f>
        <v>0</v>
      </c>
    </row>
    <row r="1655" spans="1:13" x14ac:dyDescent="0.3">
      <c r="A1655" s="55">
        <v>44042</v>
      </c>
      <c r="B1655">
        <v>4391779</v>
      </c>
      <c r="C1655" s="32" t="s">
        <v>244</v>
      </c>
      <c r="D1655" s="32" t="s">
        <v>244</v>
      </c>
      <c r="E1655" s="44" t="s">
        <v>22</v>
      </c>
      <c r="F1655" s="45">
        <v>13.5</v>
      </c>
      <c r="G1655" s="45" t="s">
        <v>88</v>
      </c>
      <c r="H1655" s="43">
        <f>VLOOKUP(D1655,'Įkainiai '!$A$3:$B$10,2,FALSE)-G1655</f>
        <v>30.27</v>
      </c>
      <c r="I1655" s="43">
        <f>VLOOKUP(C1655,'Įkainiai '!$E$3:$F$10,2,FALSE)-F1655</f>
        <v>14.170000000000002</v>
      </c>
      <c r="J1655" s="28">
        <f t="shared" si="50"/>
        <v>-16.099999999999998</v>
      </c>
      <c r="K1655" s="32" t="str">
        <f t="shared" si="51"/>
        <v>Rerate</v>
      </c>
      <c r="L1655" s="32" t="str">
        <f>IFERROR(VLOOKUP(E1655,'2 ataskaita'!$B$1:$E$64,3,FALSE),"-")</f>
        <v>CUSTOMER CARE</v>
      </c>
      <c r="M1655" s="32">
        <f>IFERROR(VLOOKUP(E1655,'2 ataskaita'!$B$1:$E$64,4,FALSE),"-")</f>
        <v>0</v>
      </c>
    </row>
    <row r="1656" spans="1:13" x14ac:dyDescent="0.3">
      <c r="A1656" s="54">
        <v>44042</v>
      </c>
      <c r="B1656">
        <v>8096194</v>
      </c>
      <c r="C1656" s="28" t="s">
        <v>245</v>
      </c>
      <c r="D1656" s="28" t="s">
        <v>245</v>
      </c>
      <c r="E1656" s="42" t="s">
        <v>22</v>
      </c>
      <c r="F1656" s="43">
        <v>8.5</v>
      </c>
      <c r="G1656" s="43">
        <v>0</v>
      </c>
      <c r="H1656" s="43">
        <f>VLOOKUP(D1656,'Įkainiai '!$A$3:$B$10,2,FALSE)-G1656</f>
        <v>14.27</v>
      </c>
      <c r="I1656" s="43">
        <f>VLOOKUP(C1656,'Įkainiai '!$E$3:$F$10,2,FALSE)-F1656</f>
        <v>3.17</v>
      </c>
      <c r="J1656" s="28">
        <f t="shared" si="50"/>
        <v>-11.1</v>
      </c>
      <c r="K1656" s="28" t="str">
        <f t="shared" si="51"/>
        <v>Rerate</v>
      </c>
      <c r="L1656" s="28" t="str">
        <f>IFERROR(VLOOKUP(E1656,'2 ataskaita'!$B$1:$E$64,3,FALSE),"-")</f>
        <v>CUSTOMER CARE</v>
      </c>
      <c r="M1656" s="28">
        <f>IFERROR(VLOOKUP(E1656,'2 ataskaita'!$B$1:$E$64,4,FALSE),"-")</f>
        <v>0</v>
      </c>
    </row>
    <row r="1657" spans="1:13" x14ac:dyDescent="0.3">
      <c r="A1657" s="55">
        <v>44042</v>
      </c>
      <c r="B1657">
        <v>41597288</v>
      </c>
      <c r="C1657" s="32" t="s">
        <v>241</v>
      </c>
      <c r="D1657" s="32" t="s">
        <v>241</v>
      </c>
      <c r="E1657" s="44" t="s">
        <v>35</v>
      </c>
      <c r="F1657" s="45">
        <v>16.5</v>
      </c>
      <c r="G1657" s="45" t="s">
        <v>9</v>
      </c>
      <c r="H1657" s="43">
        <f>VLOOKUP(D1657,'Įkainiai '!$A$3:$B$10,2,FALSE)-G1657</f>
        <v>22.270000000000003</v>
      </c>
      <c r="I1657" s="43">
        <f>VLOOKUP(C1657,'Įkainiai '!$E$3:$F$10,2,FALSE)-F1657</f>
        <v>15.170000000000002</v>
      </c>
      <c r="J1657" s="28">
        <f t="shared" si="50"/>
        <v>-7.1000000000000014</v>
      </c>
      <c r="K1657" s="32" t="str">
        <f t="shared" si="51"/>
        <v>Rerate</v>
      </c>
      <c r="L1657" s="32" t="str">
        <f>IFERROR(VLOOKUP(E1657,'2 ataskaita'!$B$1:$E$64,3,FALSE),"-")</f>
        <v>CUSTOMER CARE</v>
      </c>
      <c r="M1657" s="32">
        <f>IFERROR(VLOOKUP(E1657,'2 ataskaita'!$B$1:$E$64,4,FALSE),"-")</f>
        <v>0</v>
      </c>
    </row>
    <row r="1658" spans="1:13" x14ac:dyDescent="0.3">
      <c r="A1658" s="54">
        <v>44029.68472222222</v>
      </c>
      <c r="B1658">
        <v>42623099</v>
      </c>
      <c r="C1658" s="28" t="s">
        <v>242</v>
      </c>
      <c r="D1658" s="28" t="s">
        <v>244</v>
      </c>
      <c r="E1658" s="42" t="s">
        <v>6</v>
      </c>
      <c r="F1658" s="43">
        <v>12.01</v>
      </c>
      <c r="G1658" s="43">
        <v>14.6</v>
      </c>
      <c r="H1658" s="43">
        <f>VLOOKUP(D1658,'Įkainiai '!$A$3:$B$10,2,FALSE)-G1658</f>
        <v>16.670000000000002</v>
      </c>
      <c r="I1658" s="43">
        <f>VLOOKUP(C1658,'Įkainiai '!$E$3:$F$10,2,FALSE)-F1658</f>
        <v>7.6600000000000019</v>
      </c>
      <c r="J1658" s="28">
        <f t="shared" si="50"/>
        <v>-9.01</v>
      </c>
      <c r="K1658" s="28" t="str">
        <f t="shared" si="51"/>
        <v>Rerate</v>
      </c>
      <c r="L1658" s="28" t="str">
        <f>IFERROR(VLOOKUP(E1658,'2 ataskaita'!$B$1:$E$64,3,FALSE),"-")</f>
        <v>TELEMARKETING</v>
      </c>
      <c r="M1658" s="28">
        <f>IFERROR(VLOOKUP(E1658,'2 ataskaita'!$B$1:$E$64,4,FALSE),"-")</f>
        <v>0</v>
      </c>
    </row>
    <row r="1659" spans="1:13" x14ac:dyDescent="0.3">
      <c r="A1659" s="55">
        <v>44042</v>
      </c>
      <c r="B1659">
        <v>16084871</v>
      </c>
      <c r="C1659" s="32" t="s">
        <v>241</v>
      </c>
      <c r="D1659" s="32" t="s">
        <v>241</v>
      </c>
      <c r="E1659" s="44" t="s">
        <v>8</v>
      </c>
      <c r="F1659" s="45">
        <v>9.5</v>
      </c>
      <c r="G1659" s="45" t="s">
        <v>5</v>
      </c>
      <c r="H1659" s="43">
        <f>VLOOKUP(D1659,'Įkainiai '!$A$3:$B$10,2,FALSE)-G1659</f>
        <v>21.270000000000003</v>
      </c>
      <c r="I1659" s="43">
        <f>VLOOKUP(C1659,'Įkainiai '!$E$3:$F$10,2,FALSE)-F1659</f>
        <v>22.17</v>
      </c>
      <c r="J1659" s="28">
        <f t="shared" si="50"/>
        <v>0.89999999999999858</v>
      </c>
      <c r="K1659" s="32" t="str">
        <f t="shared" si="51"/>
        <v>Upsell</v>
      </c>
      <c r="L1659" s="32" t="str">
        <f>IFERROR(VLOOKUP(E1659,'2 ataskaita'!$B$1:$E$64,3,FALSE),"-")</f>
        <v>TELEMARKETING</v>
      </c>
      <c r="M1659" s="32">
        <f>IFERROR(VLOOKUP(E1659,'2 ataskaita'!$B$1:$E$64,4,FALSE),"-")</f>
        <v>0</v>
      </c>
    </row>
    <row r="1660" spans="1:13" x14ac:dyDescent="0.3">
      <c r="A1660" s="54">
        <v>44042</v>
      </c>
      <c r="B1660">
        <v>6950718</v>
      </c>
      <c r="C1660" s="28" t="s">
        <v>243</v>
      </c>
      <c r="D1660" s="28" t="s">
        <v>243</v>
      </c>
      <c r="E1660" s="42" t="s">
        <v>26</v>
      </c>
      <c r="F1660" s="43">
        <v>7.6</v>
      </c>
      <c r="G1660" s="43">
        <v>0</v>
      </c>
      <c r="H1660" s="43">
        <f>VLOOKUP(D1660,'Įkainiai '!$A$3:$B$10,2,FALSE)-G1660</f>
        <v>18.27</v>
      </c>
      <c r="I1660" s="43">
        <f>VLOOKUP(C1660,'Įkainiai '!$E$3:$F$10,2,FALSE)-F1660</f>
        <v>8.07</v>
      </c>
      <c r="J1660" s="28">
        <f t="shared" si="50"/>
        <v>-10.199999999999999</v>
      </c>
      <c r="K1660" s="28" t="str">
        <f t="shared" si="51"/>
        <v>Rerate</v>
      </c>
      <c r="L1660" s="28" t="str">
        <f>IFERROR(VLOOKUP(E1660,'2 ataskaita'!$B$1:$E$64,3,FALSE),"-")</f>
        <v>-</v>
      </c>
      <c r="M1660" s="28" t="str">
        <f>IFERROR(VLOOKUP(E1660,'2 ataskaita'!$B$1:$E$64,4,FALSE),"-")</f>
        <v>-</v>
      </c>
    </row>
    <row r="1661" spans="1:13" x14ac:dyDescent="0.3">
      <c r="A1661" s="55">
        <v>44027.537499999999</v>
      </c>
      <c r="B1661">
        <v>18680243</v>
      </c>
      <c r="C1661" s="32" t="s">
        <v>245</v>
      </c>
      <c r="D1661" s="32" t="s">
        <v>244</v>
      </c>
      <c r="E1661" s="44" t="s">
        <v>83</v>
      </c>
      <c r="F1661" s="45">
        <v>3.6</v>
      </c>
      <c r="G1661" s="45" t="s">
        <v>7</v>
      </c>
      <c r="H1661" s="43">
        <f>VLOOKUP(D1661,'Įkainiai '!$A$3:$B$10,2,FALSE)-G1661</f>
        <v>18.27</v>
      </c>
      <c r="I1661" s="43">
        <f>VLOOKUP(C1661,'Įkainiai '!$E$3:$F$10,2,FALSE)-F1661</f>
        <v>8.07</v>
      </c>
      <c r="J1661" s="28">
        <f t="shared" si="50"/>
        <v>-10.199999999999999</v>
      </c>
      <c r="K1661" s="32" t="str">
        <f t="shared" si="51"/>
        <v>Rerate</v>
      </c>
      <c r="L1661" s="32" t="str">
        <f>IFERROR(VLOOKUP(E1661,'2 ataskaita'!$B$1:$E$64,3,FALSE),"-")</f>
        <v>-</v>
      </c>
      <c r="M1661" s="32" t="str">
        <f>IFERROR(VLOOKUP(E1661,'2 ataskaita'!$B$1:$E$64,4,FALSE),"-")</f>
        <v>-</v>
      </c>
    </row>
    <row r="1662" spans="1:13" x14ac:dyDescent="0.3">
      <c r="A1662" s="54">
        <v>44029</v>
      </c>
      <c r="B1662">
        <v>39593339</v>
      </c>
      <c r="C1662" s="28" t="s">
        <v>241</v>
      </c>
      <c r="D1662" s="28" t="s">
        <v>241</v>
      </c>
      <c r="E1662" s="42" t="s">
        <v>31</v>
      </c>
      <c r="F1662" s="50">
        <v>9.5</v>
      </c>
      <c r="G1662" s="43">
        <v>9.5</v>
      </c>
      <c r="H1662" s="43">
        <f>VLOOKUP(D1662,'Įkainiai '!$A$3:$B$10,2,FALSE)-G1662</f>
        <v>23.770000000000003</v>
      </c>
      <c r="I1662" s="43">
        <f>VLOOKUP(C1662,'Įkainiai '!$E$3:$F$10,2,FALSE)-F1662</f>
        <v>22.17</v>
      </c>
      <c r="J1662" s="28">
        <f t="shared" si="50"/>
        <v>-1.6000000000000014</v>
      </c>
      <c r="K1662" s="28" t="str">
        <f t="shared" si="51"/>
        <v>Rerate</v>
      </c>
      <c r="L1662" s="28" t="str">
        <f>IFERROR(VLOOKUP(E1662,'2 ataskaita'!$B$1:$E$64,3,FALSE),"-")</f>
        <v>-</v>
      </c>
      <c r="M1662" s="28" t="str">
        <f>IFERROR(VLOOKUP(E1662,'2 ataskaita'!$B$1:$E$64,4,FALSE),"-")</f>
        <v>-</v>
      </c>
    </row>
    <row r="1663" spans="1:13" x14ac:dyDescent="0.3">
      <c r="A1663" s="55">
        <v>44042</v>
      </c>
      <c r="B1663">
        <v>15914882</v>
      </c>
      <c r="C1663" s="32" t="s">
        <v>243</v>
      </c>
      <c r="D1663" s="32" t="s">
        <v>243</v>
      </c>
      <c r="E1663" s="44" t="s">
        <v>26</v>
      </c>
      <c r="F1663" s="45">
        <v>3.6</v>
      </c>
      <c r="G1663" s="45" t="s">
        <v>41</v>
      </c>
      <c r="H1663" s="43">
        <f>VLOOKUP(D1663,'Įkainiai '!$A$3:$B$10,2,FALSE)-G1663</f>
        <v>11.27</v>
      </c>
      <c r="I1663" s="43">
        <f>VLOOKUP(C1663,'Įkainiai '!$E$3:$F$10,2,FALSE)-F1663</f>
        <v>12.07</v>
      </c>
      <c r="J1663" s="28">
        <f t="shared" si="50"/>
        <v>0.80000000000000071</v>
      </c>
      <c r="K1663" s="32" t="str">
        <f t="shared" si="51"/>
        <v>Upsell</v>
      </c>
      <c r="L1663" s="32" t="str">
        <f>IFERROR(VLOOKUP(E1663,'2 ataskaita'!$B$1:$E$64,3,FALSE),"-")</f>
        <v>-</v>
      </c>
      <c r="M1663" s="32" t="str">
        <f>IFERROR(VLOOKUP(E1663,'2 ataskaita'!$B$1:$E$64,4,FALSE),"-")</f>
        <v>-</v>
      </c>
    </row>
    <row r="1664" spans="1:13" x14ac:dyDescent="0.3">
      <c r="A1664" s="54">
        <v>44042</v>
      </c>
      <c r="B1664">
        <v>26350597</v>
      </c>
      <c r="C1664" s="28" t="s">
        <v>243</v>
      </c>
      <c r="D1664" s="28" t="s">
        <v>243</v>
      </c>
      <c r="E1664" s="42" t="s">
        <v>17</v>
      </c>
      <c r="F1664" s="43">
        <v>7.6</v>
      </c>
      <c r="G1664" s="43">
        <v>0</v>
      </c>
      <c r="H1664" s="43">
        <f>VLOOKUP(D1664,'Įkainiai '!$A$3:$B$10,2,FALSE)-G1664</f>
        <v>18.27</v>
      </c>
      <c r="I1664" s="43">
        <f>VLOOKUP(C1664,'Įkainiai '!$E$3:$F$10,2,FALSE)-F1664</f>
        <v>8.07</v>
      </c>
      <c r="J1664" s="28">
        <f t="shared" si="50"/>
        <v>-10.199999999999999</v>
      </c>
      <c r="K1664" s="28" t="str">
        <f t="shared" si="51"/>
        <v>Rerate</v>
      </c>
      <c r="L1664" s="28" t="str">
        <f>IFERROR(VLOOKUP(E1664,'2 ataskaita'!$B$1:$E$64,3,FALSE),"-")</f>
        <v>-</v>
      </c>
      <c r="M1664" s="28" t="str">
        <f>IFERROR(VLOOKUP(E1664,'2 ataskaita'!$B$1:$E$64,4,FALSE),"-")</f>
        <v>-</v>
      </c>
    </row>
    <row r="1665" spans="1:13" x14ac:dyDescent="0.3">
      <c r="A1665" s="55">
        <v>44042</v>
      </c>
      <c r="B1665">
        <v>21963269</v>
      </c>
      <c r="C1665" s="32" t="s">
        <v>245</v>
      </c>
      <c r="D1665" s="32" t="s">
        <v>245</v>
      </c>
      <c r="E1665" s="44" t="s">
        <v>48</v>
      </c>
      <c r="F1665" s="45">
        <v>8.5</v>
      </c>
      <c r="G1665" s="45">
        <v>0</v>
      </c>
      <c r="H1665" s="43">
        <f>VLOOKUP(D1665,'Įkainiai '!$A$3:$B$10,2,FALSE)-G1665</f>
        <v>14.27</v>
      </c>
      <c r="I1665" s="43">
        <f>VLOOKUP(C1665,'Įkainiai '!$E$3:$F$10,2,FALSE)-F1665</f>
        <v>3.17</v>
      </c>
      <c r="J1665" s="28">
        <f t="shared" si="50"/>
        <v>-11.1</v>
      </c>
      <c r="K1665" s="32" t="str">
        <f t="shared" si="51"/>
        <v>Rerate</v>
      </c>
      <c r="L1665" s="32" t="str">
        <f>IFERROR(VLOOKUP(E1665,'2 ataskaita'!$B$1:$E$64,3,FALSE),"-")</f>
        <v>TELEMARKETING</v>
      </c>
      <c r="M1665" s="32">
        <f>IFERROR(VLOOKUP(E1665,'2 ataskaita'!$B$1:$E$64,4,FALSE),"-")</f>
        <v>0</v>
      </c>
    </row>
    <row r="1666" spans="1:13" x14ac:dyDescent="0.3">
      <c r="A1666" s="54">
        <v>44042</v>
      </c>
      <c r="B1666">
        <v>42255811</v>
      </c>
      <c r="C1666" s="28" t="s">
        <v>241</v>
      </c>
      <c r="D1666" s="28" t="s">
        <v>241</v>
      </c>
      <c r="E1666" s="42" t="s">
        <v>26</v>
      </c>
      <c r="F1666" s="50">
        <v>11</v>
      </c>
      <c r="G1666" s="43" t="s">
        <v>9</v>
      </c>
      <c r="H1666" s="43">
        <f>VLOOKUP(D1666,'Įkainiai '!$A$3:$B$10,2,FALSE)-G1666</f>
        <v>22.270000000000003</v>
      </c>
      <c r="I1666" s="43">
        <f>VLOOKUP(C1666,'Įkainiai '!$E$3:$F$10,2,FALSE)-F1666</f>
        <v>20.67</v>
      </c>
      <c r="J1666" s="28">
        <f t="shared" si="50"/>
        <v>-1.6000000000000014</v>
      </c>
      <c r="K1666" s="28" t="str">
        <f t="shared" si="51"/>
        <v>Rerate</v>
      </c>
      <c r="L1666" s="28" t="str">
        <f>IFERROR(VLOOKUP(E1666,'2 ataskaita'!$B$1:$E$64,3,FALSE),"-")</f>
        <v>-</v>
      </c>
      <c r="M1666" s="28" t="str">
        <f>IFERROR(VLOOKUP(E1666,'2 ataskaita'!$B$1:$E$64,4,FALSE),"-")</f>
        <v>-</v>
      </c>
    </row>
    <row r="1667" spans="1:13" x14ac:dyDescent="0.3">
      <c r="A1667" s="55">
        <v>44035</v>
      </c>
      <c r="B1667">
        <v>20453516</v>
      </c>
      <c r="C1667" s="32" t="s">
        <v>246</v>
      </c>
      <c r="D1667" s="32" t="s">
        <v>246</v>
      </c>
      <c r="E1667" s="44" t="s">
        <v>14</v>
      </c>
      <c r="F1667" s="45">
        <v>12</v>
      </c>
      <c r="G1667" s="45">
        <v>12.5</v>
      </c>
      <c r="H1667" s="43">
        <f>VLOOKUP(D1667,'Įkainiai '!$A$3:$B$10,2,FALSE)-G1667</f>
        <v>18.77</v>
      </c>
      <c r="I1667" s="43">
        <f>VLOOKUP(C1667,'Įkainiai '!$E$3:$F$10,2,FALSE)-F1667</f>
        <v>17.670000000000002</v>
      </c>
      <c r="J1667" s="28">
        <f t="shared" ref="J1667:J1730" si="52">I1667-H1667</f>
        <v>-1.0999999999999979</v>
      </c>
      <c r="K1667" s="32" t="str">
        <f t="shared" ref="K1667:K1730" si="53">IF(J1667&gt;0,"Upsell",IF(J1667&lt;0,"Rerate","Kaina nepakito"))</f>
        <v>Rerate</v>
      </c>
      <c r="L1667" s="32" t="str">
        <f>IFERROR(VLOOKUP(E1667,'2 ataskaita'!$B$1:$E$64,3,FALSE),"-")</f>
        <v>CUSTOMER CARE</v>
      </c>
      <c r="M1667" s="32">
        <f>IFERROR(VLOOKUP(E1667,'2 ataskaita'!$B$1:$E$64,4,FALSE),"-")</f>
        <v>0</v>
      </c>
    </row>
    <row r="1668" spans="1:13" x14ac:dyDescent="0.3">
      <c r="A1668" s="54">
        <v>44042</v>
      </c>
      <c r="B1668">
        <v>36491986</v>
      </c>
      <c r="C1668" s="28" t="s">
        <v>244</v>
      </c>
      <c r="D1668" s="28" t="s">
        <v>244</v>
      </c>
      <c r="E1668" s="42" t="s">
        <v>55</v>
      </c>
      <c r="F1668" s="43">
        <v>12.5</v>
      </c>
      <c r="G1668" s="43" t="s">
        <v>5</v>
      </c>
      <c r="H1668" s="43">
        <f>VLOOKUP(D1668,'Įkainiai '!$A$3:$B$10,2,FALSE)-G1668</f>
        <v>19.27</v>
      </c>
      <c r="I1668" s="43">
        <f>VLOOKUP(C1668,'Įkainiai '!$E$3:$F$10,2,FALSE)-F1668</f>
        <v>15.170000000000002</v>
      </c>
      <c r="J1668" s="28">
        <f t="shared" si="52"/>
        <v>-4.0999999999999979</v>
      </c>
      <c r="K1668" s="28" t="str">
        <f t="shared" si="53"/>
        <v>Rerate</v>
      </c>
      <c r="L1668" s="28" t="str">
        <f>IFERROR(VLOOKUP(E1668,'2 ataskaita'!$B$1:$E$64,3,FALSE),"-")</f>
        <v>-</v>
      </c>
      <c r="M1668" s="28" t="str">
        <f>IFERROR(VLOOKUP(E1668,'2 ataskaita'!$B$1:$E$64,4,FALSE),"-")</f>
        <v>-</v>
      </c>
    </row>
    <row r="1669" spans="1:13" x14ac:dyDescent="0.3">
      <c r="A1669" s="55">
        <v>44042</v>
      </c>
      <c r="B1669">
        <v>8059151</v>
      </c>
      <c r="C1669" s="32" t="s">
        <v>242</v>
      </c>
      <c r="D1669" s="32" t="s">
        <v>242</v>
      </c>
      <c r="E1669" s="44" t="s">
        <v>55</v>
      </c>
      <c r="F1669" s="45">
        <v>11.51</v>
      </c>
      <c r="G1669" s="45">
        <v>2.5</v>
      </c>
      <c r="H1669" s="43">
        <f>VLOOKUP(D1669,'Įkainiai '!$A$3:$B$10,2,FALSE)-G1669</f>
        <v>18.77</v>
      </c>
      <c r="I1669" s="43">
        <f>VLOOKUP(C1669,'Įkainiai '!$E$3:$F$10,2,FALSE)-F1669</f>
        <v>8.1600000000000019</v>
      </c>
      <c r="J1669" s="28">
        <f t="shared" si="52"/>
        <v>-10.609999999999998</v>
      </c>
      <c r="K1669" s="32" t="str">
        <f t="shared" si="53"/>
        <v>Rerate</v>
      </c>
      <c r="L1669" s="32" t="str">
        <f>IFERROR(VLOOKUP(E1669,'2 ataskaita'!$B$1:$E$64,3,FALSE),"-")</f>
        <v>-</v>
      </c>
      <c r="M1669" s="32" t="str">
        <f>IFERROR(VLOOKUP(E1669,'2 ataskaita'!$B$1:$E$64,4,FALSE),"-")</f>
        <v>-</v>
      </c>
    </row>
    <row r="1670" spans="1:13" x14ac:dyDescent="0.3">
      <c r="A1670" s="54">
        <v>44042</v>
      </c>
      <c r="B1670">
        <v>43015224</v>
      </c>
      <c r="C1670" s="28" t="s">
        <v>242</v>
      </c>
      <c r="D1670" s="28" t="s">
        <v>242</v>
      </c>
      <c r="E1670" s="42" t="s">
        <v>37</v>
      </c>
      <c r="F1670" s="43">
        <v>10.5</v>
      </c>
      <c r="G1670" s="43" t="s">
        <v>24</v>
      </c>
      <c r="H1670" s="43">
        <f>VLOOKUP(D1670,'Įkainiai '!$A$3:$B$10,2,FALSE)-G1670</f>
        <v>17.27</v>
      </c>
      <c r="I1670" s="43">
        <f>VLOOKUP(C1670,'Įkainiai '!$E$3:$F$10,2,FALSE)-F1670</f>
        <v>9.1700000000000017</v>
      </c>
      <c r="J1670" s="28">
        <f t="shared" si="52"/>
        <v>-8.0999999999999979</v>
      </c>
      <c r="K1670" s="28" t="str">
        <f t="shared" si="53"/>
        <v>Rerate</v>
      </c>
      <c r="L1670" s="28" t="str">
        <f>IFERROR(VLOOKUP(E1670,'2 ataskaita'!$B$1:$E$64,3,FALSE),"-")</f>
        <v>-</v>
      </c>
      <c r="M1670" s="28" t="str">
        <f>IFERROR(VLOOKUP(E1670,'2 ataskaita'!$B$1:$E$64,4,FALSE),"-")</f>
        <v>-</v>
      </c>
    </row>
    <row r="1671" spans="1:13" x14ac:dyDescent="0.3">
      <c r="A1671" s="55">
        <v>44042</v>
      </c>
      <c r="B1671">
        <v>4731251</v>
      </c>
      <c r="C1671" s="32" t="s">
        <v>243</v>
      </c>
      <c r="D1671" s="32" t="s">
        <v>243</v>
      </c>
      <c r="E1671" s="44" t="s">
        <v>43</v>
      </c>
      <c r="F1671" s="49">
        <v>7.6</v>
      </c>
      <c r="G1671" s="45">
        <v>7.6</v>
      </c>
      <c r="H1671" s="43">
        <f>VLOOKUP(D1671,'Įkainiai '!$A$3:$B$10,2,FALSE)-G1671</f>
        <v>10.67</v>
      </c>
      <c r="I1671" s="43">
        <f>VLOOKUP(C1671,'Įkainiai '!$E$3:$F$10,2,FALSE)-F1671</f>
        <v>8.07</v>
      </c>
      <c r="J1671" s="28">
        <f t="shared" si="52"/>
        <v>-2.5999999999999996</v>
      </c>
      <c r="K1671" s="32" t="str">
        <f t="shared" si="53"/>
        <v>Rerate</v>
      </c>
      <c r="L1671" s="32" t="str">
        <f>IFERROR(VLOOKUP(E1671,'2 ataskaita'!$B$1:$E$64,3,FALSE),"-")</f>
        <v>CUSTOMER CARE</v>
      </c>
      <c r="M1671" s="32">
        <f>IFERROR(VLOOKUP(E1671,'2 ataskaita'!$B$1:$E$64,4,FALSE),"-")</f>
        <v>0</v>
      </c>
    </row>
    <row r="1672" spans="1:13" x14ac:dyDescent="0.3">
      <c r="A1672" s="54">
        <v>44029.658333333333</v>
      </c>
      <c r="B1672">
        <v>45916433</v>
      </c>
      <c r="C1672" s="28" t="s">
        <v>243</v>
      </c>
      <c r="D1672" s="28" t="s">
        <v>245</v>
      </c>
      <c r="E1672" s="42" t="s">
        <v>58</v>
      </c>
      <c r="F1672" s="43">
        <v>7.5</v>
      </c>
      <c r="G1672" s="43">
        <v>3.6</v>
      </c>
      <c r="H1672" s="43">
        <f>VLOOKUP(D1672,'Įkainiai '!$A$3:$B$10,2,FALSE)-G1672</f>
        <v>10.67</v>
      </c>
      <c r="I1672" s="43">
        <f>VLOOKUP(C1672,'Įkainiai '!$E$3:$F$10,2,FALSE)-F1672</f>
        <v>8.17</v>
      </c>
      <c r="J1672" s="28">
        <f t="shared" si="52"/>
        <v>-2.5</v>
      </c>
      <c r="K1672" s="28" t="str">
        <f t="shared" si="53"/>
        <v>Rerate</v>
      </c>
      <c r="L1672" s="28" t="str">
        <f>IFERROR(VLOOKUP(E1672,'2 ataskaita'!$B$1:$E$64,3,FALSE),"-")</f>
        <v>-</v>
      </c>
      <c r="M1672" s="28" t="str">
        <f>IFERROR(VLOOKUP(E1672,'2 ataskaita'!$B$1:$E$64,4,FALSE),"-")</f>
        <v>-</v>
      </c>
    </row>
    <row r="1673" spans="1:13" x14ac:dyDescent="0.3">
      <c r="A1673" s="55">
        <v>44022.591666666667</v>
      </c>
      <c r="B1673">
        <v>24727720</v>
      </c>
      <c r="C1673" s="32" t="s">
        <v>245</v>
      </c>
      <c r="D1673" s="32" t="s">
        <v>246</v>
      </c>
      <c r="E1673" s="44" t="s">
        <v>8</v>
      </c>
      <c r="F1673" s="45">
        <v>7.01</v>
      </c>
      <c r="G1673" s="45">
        <v>13.5</v>
      </c>
      <c r="H1673" s="43">
        <f>VLOOKUP(D1673,'Įkainiai '!$A$3:$B$10,2,FALSE)-G1673</f>
        <v>17.77</v>
      </c>
      <c r="I1673" s="43">
        <f>VLOOKUP(C1673,'Įkainiai '!$E$3:$F$10,2,FALSE)-F1673</f>
        <v>4.66</v>
      </c>
      <c r="J1673" s="28">
        <f t="shared" si="52"/>
        <v>-13.11</v>
      </c>
      <c r="K1673" s="32" t="str">
        <f t="shared" si="53"/>
        <v>Rerate</v>
      </c>
      <c r="L1673" s="32" t="str">
        <f>IFERROR(VLOOKUP(E1673,'2 ataskaita'!$B$1:$E$64,3,FALSE),"-")</f>
        <v>TELEMARKETING</v>
      </c>
      <c r="M1673" s="32">
        <f>IFERROR(VLOOKUP(E1673,'2 ataskaita'!$B$1:$E$64,4,FALSE),"-")</f>
        <v>0</v>
      </c>
    </row>
    <row r="1674" spans="1:13" x14ac:dyDescent="0.3">
      <c r="A1674" s="54">
        <v>44029.536111111112</v>
      </c>
      <c r="B1674">
        <v>9610817</v>
      </c>
      <c r="C1674" s="28" t="s">
        <v>240</v>
      </c>
      <c r="D1674" s="28" t="s">
        <v>241</v>
      </c>
      <c r="E1674" s="42" t="s">
        <v>13</v>
      </c>
      <c r="F1674" s="43">
        <v>12.5</v>
      </c>
      <c r="G1674" s="43">
        <v>15.5</v>
      </c>
      <c r="H1674" s="43">
        <f>VLOOKUP(D1674,'Įkainiai '!$A$3:$B$10,2,FALSE)-G1674</f>
        <v>17.770000000000003</v>
      </c>
      <c r="I1674" s="43">
        <f>VLOOKUP(C1674,'Įkainiai '!$E$3:$F$10,2,FALSE)-F1674</f>
        <v>11.170000000000002</v>
      </c>
      <c r="J1674" s="28">
        <f t="shared" si="52"/>
        <v>-6.6000000000000014</v>
      </c>
      <c r="K1674" s="28" t="str">
        <f t="shared" si="53"/>
        <v>Rerate</v>
      </c>
      <c r="L1674" s="28" t="str">
        <f>IFERROR(VLOOKUP(E1674,'2 ataskaita'!$B$1:$E$64,3,FALSE),"-")</f>
        <v>TELEMARKETING</v>
      </c>
      <c r="M1674" s="28">
        <f>IFERROR(VLOOKUP(E1674,'2 ataskaita'!$B$1:$E$64,4,FALSE),"-")</f>
        <v>0</v>
      </c>
    </row>
    <row r="1675" spans="1:13" x14ac:dyDescent="0.3">
      <c r="A1675" s="55">
        <v>44042</v>
      </c>
      <c r="B1675">
        <v>8449658</v>
      </c>
      <c r="C1675" s="32" t="s">
        <v>243</v>
      </c>
      <c r="D1675" s="32" t="s">
        <v>243</v>
      </c>
      <c r="E1675" s="44" t="s">
        <v>74</v>
      </c>
      <c r="F1675" s="45">
        <v>7.6</v>
      </c>
      <c r="G1675" s="45">
        <v>0</v>
      </c>
      <c r="H1675" s="43">
        <f>VLOOKUP(D1675,'Įkainiai '!$A$3:$B$10,2,FALSE)-G1675</f>
        <v>18.27</v>
      </c>
      <c r="I1675" s="43">
        <f>VLOOKUP(C1675,'Įkainiai '!$E$3:$F$10,2,FALSE)-F1675</f>
        <v>8.07</v>
      </c>
      <c r="J1675" s="28">
        <f t="shared" si="52"/>
        <v>-10.199999999999999</v>
      </c>
      <c r="K1675" s="32" t="str">
        <f t="shared" si="53"/>
        <v>Rerate</v>
      </c>
      <c r="L1675" s="32" t="str">
        <f>IFERROR(VLOOKUP(E1675,'2 ataskaita'!$B$1:$E$64,3,FALSE),"-")</f>
        <v>-</v>
      </c>
      <c r="M1675" s="32" t="str">
        <f>IFERROR(VLOOKUP(E1675,'2 ataskaita'!$B$1:$E$64,4,FALSE),"-")</f>
        <v>-</v>
      </c>
    </row>
    <row r="1676" spans="1:13" x14ac:dyDescent="0.3">
      <c r="A1676" s="54">
        <v>44023</v>
      </c>
      <c r="B1676">
        <v>20050073</v>
      </c>
      <c r="C1676" s="28" t="s">
        <v>241</v>
      </c>
      <c r="D1676" s="28" t="s">
        <v>241</v>
      </c>
      <c r="E1676" s="42" t="s">
        <v>43</v>
      </c>
      <c r="F1676" s="50">
        <v>9.5</v>
      </c>
      <c r="G1676" s="43">
        <v>9.5</v>
      </c>
      <c r="H1676" s="43">
        <f>VLOOKUP(D1676,'Įkainiai '!$A$3:$B$10,2,FALSE)-G1676</f>
        <v>23.770000000000003</v>
      </c>
      <c r="I1676" s="43">
        <f>VLOOKUP(C1676,'Įkainiai '!$E$3:$F$10,2,FALSE)-F1676</f>
        <v>22.17</v>
      </c>
      <c r="J1676" s="28">
        <f t="shared" si="52"/>
        <v>-1.6000000000000014</v>
      </c>
      <c r="K1676" s="28" t="str">
        <f t="shared" si="53"/>
        <v>Rerate</v>
      </c>
      <c r="L1676" s="28" t="str">
        <f>IFERROR(VLOOKUP(E1676,'2 ataskaita'!$B$1:$E$64,3,FALSE),"-")</f>
        <v>CUSTOMER CARE</v>
      </c>
      <c r="M1676" s="28">
        <f>IFERROR(VLOOKUP(E1676,'2 ataskaita'!$B$1:$E$64,4,FALSE),"-")</f>
        <v>0</v>
      </c>
    </row>
    <row r="1677" spans="1:13" x14ac:dyDescent="0.3">
      <c r="A1677" s="55">
        <v>44042</v>
      </c>
      <c r="B1677">
        <v>21147904</v>
      </c>
      <c r="C1677" s="32" t="s">
        <v>243</v>
      </c>
      <c r="D1677" s="32" t="s">
        <v>243</v>
      </c>
      <c r="E1677" s="44" t="s">
        <v>26</v>
      </c>
      <c r="F1677" s="45">
        <v>3.6</v>
      </c>
      <c r="G1677" s="45">
        <v>7.5</v>
      </c>
      <c r="H1677" s="43">
        <f>VLOOKUP(D1677,'Įkainiai '!$A$3:$B$10,2,FALSE)-G1677</f>
        <v>10.77</v>
      </c>
      <c r="I1677" s="43">
        <f>VLOOKUP(C1677,'Įkainiai '!$E$3:$F$10,2,FALSE)-F1677</f>
        <v>12.07</v>
      </c>
      <c r="J1677" s="28">
        <f t="shared" si="52"/>
        <v>1.3000000000000007</v>
      </c>
      <c r="K1677" s="32" t="str">
        <f t="shared" si="53"/>
        <v>Upsell</v>
      </c>
      <c r="L1677" s="32" t="str">
        <f>IFERROR(VLOOKUP(E1677,'2 ataskaita'!$B$1:$E$64,3,FALSE),"-")</f>
        <v>-</v>
      </c>
      <c r="M1677" s="32" t="str">
        <f>IFERROR(VLOOKUP(E1677,'2 ataskaita'!$B$1:$E$64,4,FALSE),"-")</f>
        <v>-</v>
      </c>
    </row>
    <row r="1678" spans="1:13" x14ac:dyDescent="0.3">
      <c r="A1678" s="54">
        <v>44041.546527777777</v>
      </c>
      <c r="B1678">
        <v>45725530</v>
      </c>
      <c r="C1678" s="28" t="s">
        <v>243</v>
      </c>
      <c r="D1678" s="28" t="s">
        <v>245</v>
      </c>
      <c r="E1678" s="42" t="s">
        <v>43</v>
      </c>
      <c r="F1678" s="43">
        <v>8.51</v>
      </c>
      <c r="G1678" s="43">
        <v>3.6</v>
      </c>
      <c r="H1678" s="43">
        <f>VLOOKUP(D1678,'Įkainiai '!$A$3:$B$10,2,FALSE)-G1678</f>
        <v>10.67</v>
      </c>
      <c r="I1678" s="43">
        <f>VLOOKUP(C1678,'Įkainiai '!$E$3:$F$10,2,FALSE)-F1678</f>
        <v>7.16</v>
      </c>
      <c r="J1678" s="28">
        <f t="shared" si="52"/>
        <v>-3.51</v>
      </c>
      <c r="K1678" s="28" t="str">
        <f t="shared" si="53"/>
        <v>Rerate</v>
      </c>
      <c r="L1678" s="28" t="str">
        <f>IFERROR(VLOOKUP(E1678,'2 ataskaita'!$B$1:$E$64,3,FALSE),"-")</f>
        <v>CUSTOMER CARE</v>
      </c>
      <c r="M1678" s="28">
        <f>IFERROR(VLOOKUP(E1678,'2 ataskaita'!$B$1:$E$64,4,FALSE),"-")</f>
        <v>0</v>
      </c>
    </row>
    <row r="1679" spans="1:13" x14ac:dyDescent="0.3">
      <c r="A1679" s="55">
        <v>44042</v>
      </c>
      <c r="B1679">
        <v>5355498</v>
      </c>
      <c r="C1679" s="32" t="s">
        <v>243</v>
      </c>
      <c r="D1679" s="32" t="s">
        <v>243</v>
      </c>
      <c r="E1679" s="44" t="s">
        <v>22</v>
      </c>
      <c r="F1679" s="45">
        <v>8.51</v>
      </c>
      <c r="G1679" s="45">
        <v>0</v>
      </c>
      <c r="H1679" s="43">
        <f>VLOOKUP(D1679,'Įkainiai '!$A$3:$B$10,2,FALSE)-G1679</f>
        <v>18.27</v>
      </c>
      <c r="I1679" s="43">
        <f>VLOOKUP(C1679,'Įkainiai '!$E$3:$F$10,2,FALSE)-F1679</f>
        <v>7.16</v>
      </c>
      <c r="J1679" s="28">
        <f t="shared" si="52"/>
        <v>-11.11</v>
      </c>
      <c r="K1679" s="32" t="str">
        <f t="shared" si="53"/>
        <v>Rerate</v>
      </c>
      <c r="L1679" s="32" t="str">
        <f>IFERROR(VLOOKUP(E1679,'2 ataskaita'!$B$1:$E$64,3,FALSE),"-")</f>
        <v>CUSTOMER CARE</v>
      </c>
      <c r="M1679" s="32">
        <f>IFERROR(VLOOKUP(E1679,'2 ataskaita'!$B$1:$E$64,4,FALSE),"-")</f>
        <v>0</v>
      </c>
    </row>
    <row r="1680" spans="1:13" x14ac:dyDescent="0.3">
      <c r="A1680" s="54">
        <v>44027.748611111114</v>
      </c>
      <c r="B1680">
        <v>45901676</v>
      </c>
      <c r="C1680" s="28" t="s">
        <v>244</v>
      </c>
      <c r="D1680" s="28" t="s">
        <v>242</v>
      </c>
      <c r="E1680" s="42" t="s">
        <v>73</v>
      </c>
      <c r="F1680" s="43">
        <v>12.5</v>
      </c>
      <c r="G1680" s="43">
        <v>10.5</v>
      </c>
      <c r="H1680" s="43">
        <f>VLOOKUP(D1680,'Įkainiai '!$A$3:$B$10,2,FALSE)-G1680</f>
        <v>10.77</v>
      </c>
      <c r="I1680" s="43">
        <f>VLOOKUP(C1680,'Įkainiai '!$E$3:$F$10,2,FALSE)-F1680</f>
        <v>15.170000000000002</v>
      </c>
      <c r="J1680" s="28">
        <f t="shared" si="52"/>
        <v>4.4000000000000021</v>
      </c>
      <c r="K1680" s="28" t="str">
        <f t="shared" si="53"/>
        <v>Upsell</v>
      </c>
      <c r="L1680" s="28" t="str">
        <f>IFERROR(VLOOKUP(E1680,'2 ataskaita'!$B$1:$E$64,3,FALSE),"-")</f>
        <v>-</v>
      </c>
      <c r="M1680" s="28" t="str">
        <f>IFERROR(VLOOKUP(E1680,'2 ataskaita'!$B$1:$E$64,4,FALSE),"-")</f>
        <v>-</v>
      </c>
    </row>
    <row r="1681" spans="1:13" x14ac:dyDescent="0.3">
      <c r="A1681" s="55">
        <v>44042</v>
      </c>
      <c r="B1681">
        <v>32539443</v>
      </c>
      <c r="C1681" s="32" t="s">
        <v>241</v>
      </c>
      <c r="D1681" s="32" t="s">
        <v>241</v>
      </c>
      <c r="E1681" s="44" t="s">
        <v>23</v>
      </c>
      <c r="F1681" s="45">
        <v>12</v>
      </c>
      <c r="G1681" s="45">
        <v>15.5</v>
      </c>
      <c r="H1681" s="43">
        <f>VLOOKUP(D1681,'Įkainiai '!$A$3:$B$10,2,FALSE)-G1681</f>
        <v>17.770000000000003</v>
      </c>
      <c r="I1681" s="43">
        <f>VLOOKUP(C1681,'Įkainiai '!$E$3:$F$10,2,FALSE)-F1681</f>
        <v>19.670000000000002</v>
      </c>
      <c r="J1681" s="28">
        <f t="shared" si="52"/>
        <v>1.8999999999999986</v>
      </c>
      <c r="K1681" s="32" t="str">
        <f t="shared" si="53"/>
        <v>Upsell</v>
      </c>
      <c r="L1681" s="32" t="str">
        <f>IFERROR(VLOOKUP(E1681,'2 ataskaita'!$B$1:$E$64,3,FALSE),"-")</f>
        <v>CUSTOMER CARE</v>
      </c>
      <c r="M1681" s="32">
        <f>IFERROR(VLOOKUP(E1681,'2 ataskaita'!$B$1:$E$64,4,FALSE),"-")</f>
        <v>0</v>
      </c>
    </row>
    <row r="1682" spans="1:13" x14ac:dyDescent="0.3">
      <c r="A1682" s="54">
        <v>44042</v>
      </c>
      <c r="B1682">
        <v>41966105</v>
      </c>
      <c r="C1682" s="28" t="s">
        <v>245</v>
      </c>
      <c r="D1682" s="28" t="s">
        <v>245</v>
      </c>
      <c r="E1682" s="42" t="s">
        <v>21</v>
      </c>
      <c r="F1682" s="43">
        <v>6.5</v>
      </c>
      <c r="G1682" s="43" t="s">
        <v>45</v>
      </c>
      <c r="H1682" s="43">
        <f>VLOOKUP(D1682,'Įkainiai '!$A$3:$B$10,2,FALSE)-G1682</f>
        <v>9.27</v>
      </c>
      <c r="I1682" s="43">
        <f>VLOOKUP(C1682,'Įkainiai '!$E$3:$F$10,2,FALSE)-F1682</f>
        <v>5.17</v>
      </c>
      <c r="J1682" s="28">
        <f t="shared" si="52"/>
        <v>-4.0999999999999996</v>
      </c>
      <c r="K1682" s="28" t="str">
        <f t="shared" si="53"/>
        <v>Rerate</v>
      </c>
      <c r="L1682" s="28" t="str">
        <f>IFERROR(VLOOKUP(E1682,'2 ataskaita'!$B$1:$E$64,3,FALSE),"-")</f>
        <v>-</v>
      </c>
      <c r="M1682" s="28" t="str">
        <f>IFERROR(VLOOKUP(E1682,'2 ataskaita'!$B$1:$E$64,4,FALSE),"-")</f>
        <v>-</v>
      </c>
    </row>
    <row r="1683" spans="1:13" x14ac:dyDescent="0.3">
      <c r="A1683" s="55">
        <v>44035.427777777775</v>
      </c>
      <c r="B1683">
        <v>45934134</v>
      </c>
      <c r="C1683" s="32" t="s">
        <v>240</v>
      </c>
      <c r="D1683" s="32" t="s">
        <v>242</v>
      </c>
      <c r="E1683" s="44" t="s">
        <v>23</v>
      </c>
      <c r="F1683" s="45">
        <v>12</v>
      </c>
      <c r="G1683" s="45">
        <v>10.5</v>
      </c>
      <c r="H1683" s="43">
        <f>VLOOKUP(D1683,'Įkainiai '!$A$3:$B$10,2,FALSE)-G1683</f>
        <v>10.77</v>
      </c>
      <c r="I1683" s="43">
        <f>VLOOKUP(C1683,'Įkainiai '!$E$3:$F$10,2,FALSE)-F1683</f>
        <v>11.670000000000002</v>
      </c>
      <c r="J1683" s="28">
        <f t="shared" si="52"/>
        <v>0.90000000000000213</v>
      </c>
      <c r="K1683" s="32" t="str">
        <f t="shared" si="53"/>
        <v>Upsell</v>
      </c>
      <c r="L1683" s="32" t="str">
        <f>IFERROR(VLOOKUP(E1683,'2 ataskaita'!$B$1:$E$64,3,FALSE),"-")</f>
        <v>CUSTOMER CARE</v>
      </c>
      <c r="M1683" s="32">
        <f>IFERROR(VLOOKUP(E1683,'2 ataskaita'!$B$1:$E$64,4,FALSE),"-")</f>
        <v>0</v>
      </c>
    </row>
    <row r="1684" spans="1:13" x14ac:dyDescent="0.3">
      <c r="A1684" s="54">
        <v>44042</v>
      </c>
      <c r="B1684">
        <v>24696158</v>
      </c>
      <c r="C1684" s="28" t="s">
        <v>243</v>
      </c>
      <c r="D1684" s="28" t="s">
        <v>243</v>
      </c>
      <c r="E1684" s="42" t="s">
        <v>73</v>
      </c>
      <c r="F1684" s="43">
        <v>7.6</v>
      </c>
      <c r="G1684" s="43">
        <v>0</v>
      </c>
      <c r="H1684" s="43">
        <f>VLOOKUP(D1684,'Įkainiai '!$A$3:$B$10,2,FALSE)-G1684</f>
        <v>18.27</v>
      </c>
      <c r="I1684" s="43">
        <f>VLOOKUP(C1684,'Įkainiai '!$E$3:$F$10,2,FALSE)-F1684</f>
        <v>8.07</v>
      </c>
      <c r="J1684" s="28">
        <f t="shared" si="52"/>
        <v>-10.199999999999999</v>
      </c>
      <c r="K1684" s="28" t="str">
        <f t="shared" si="53"/>
        <v>Rerate</v>
      </c>
      <c r="L1684" s="28" t="str">
        <f>IFERROR(VLOOKUP(E1684,'2 ataskaita'!$B$1:$E$64,3,FALSE),"-")</f>
        <v>-</v>
      </c>
      <c r="M1684" s="28" t="str">
        <f>IFERROR(VLOOKUP(E1684,'2 ataskaita'!$B$1:$E$64,4,FALSE),"-")</f>
        <v>-</v>
      </c>
    </row>
    <row r="1685" spans="1:13" x14ac:dyDescent="0.3">
      <c r="A1685" s="55">
        <v>44014.461111111108</v>
      </c>
      <c r="B1685">
        <v>45818196</v>
      </c>
      <c r="C1685" s="32" t="s">
        <v>244</v>
      </c>
      <c r="D1685" s="32" t="s">
        <v>240</v>
      </c>
      <c r="E1685" s="44" t="s">
        <v>23</v>
      </c>
      <c r="F1685" s="45">
        <v>13</v>
      </c>
      <c r="G1685" s="45">
        <v>11.5</v>
      </c>
      <c r="H1685" s="43">
        <f>VLOOKUP(D1685,'Įkainiai '!$A$3:$B$10,2,FALSE)-G1685</f>
        <v>13.77</v>
      </c>
      <c r="I1685" s="43">
        <f>VLOOKUP(C1685,'Įkainiai '!$E$3:$F$10,2,FALSE)-F1685</f>
        <v>14.670000000000002</v>
      </c>
      <c r="J1685" s="28">
        <f t="shared" si="52"/>
        <v>0.90000000000000213</v>
      </c>
      <c r="K1685" s="32" t="str">
        <f t="shared" si="53"/>
        <v>Upsell</v>
      </c>
      <c r="L1685" s="32" t="str">
        <f>IFERROR(VLOOKUP(E1685,'2 ataskaita'!$B$1:$E$64,3,FALSE),"-")</f>
        <v>CUSTOMER CARE</v>
      </c>
      <c r="M1685" s="32">
        <f>IFERROR(VLOOKUP(E1685,'2 ataskaita'!$B$1:$E$64,4,FALSE),"-")</f>
        <v>0</v>
      </c>
    </row>
    <row r="1686" spans="1:13" x14ac:dyDescent="0.3">
      <c r="A1686" s="54">
        <v>44028.580555555556</v>
      </c>
      <c r="B1686">
        <v>4588262</v>
      </c>
      <c r="C1686" s="28" t="s">
        <v>240</v>
      </c>
      <c r="D1686" s="28" t="s">
        <v>245</v>
      </c>
      <c r="E1686" s="42" t="s">
        <v>44</v>
      </c>
      <c r="F1686" s="43">
        <v>11</v>
      </c>
      <c r="G1686" s="43">
        <v>3.6</v>
      </c>
      <c r="H1686" s="43">
        <f>VLOOKUP(D1686,'Įkainiai '!$A$3:$B$10,2,FALSE)-G1686</f>
        <v>10.67</v>
      </c>
      <c r="I1686" s="43">
        <f>VLOOKUP(C1686,'Įkainiai '!$E$3:$F$10,2,FALSE)-F1686</f>
        <v>12.670000000000002</v>
      </c>
      <c r="J1686" s="28">
        <f t="shared" si="52"/>
        <v>2.0000000000000018</v>
      </c>
      <c r="K1686" s="28" t="str">
        <f t="shared" si="53"/>
        <v>Upsell</v>
      </c>
      <c r="L1686" s="28" t="str">
        <f>IFERROR(VLOOKUP(E1686,'2 ataskaita'!$B$1:$E$64,3,FALSE),"-")</f>
        <v>-</v>
      </c>
      <c r="M1686" s="28" t="str">
        <f>IFERROR(VLOOKUP(E1686,'2 ataskaita'!$B$1:$E$64,4,FALSE),"-")</f>
        <v>-</v>
      </c>
    </row>
    <row r="1687" spans="1:13" x14ac:dyDescent="0.3">
      <c r="A1687" s="55">
        <v>44016.425000000003</v>
      </c>
      <c r="B1687">
        <v>25746933</v>
      </c>
      <c r="C1687" s="32" t="s">
        <v>244</v>
      </c>
      <c r="D1687" s="32" t="s">
        <v>240</v>
      </c>
      <c r="E1687" s="44" t="s">
        <v>14</v>
      </c>
      <c r="F1687" s="45">
        <v>13.5</v>
      </c>
      <c r="G1687" s="45">
        <v>10.5</v>
      </c>
      <c r="H1687" s="43">
        <f>VLOOKUP(D1687,'Įkainiai '!$A$3:$B$10,2,FALSE)-G1687</f>
        <v>14.77</v>
      </c>
      <c r="I1687" s="43">
        <f>VLOOKUP(C1687,'Įkainiai '!$E$3:$F$10,2,FALSE)-F1687</f>
        <v>14.170000000000002</v>
      </c>
      <c r="J1687" s="28">
        <f t="shared" si="52"/>
        <v>-0.59999999999999787</v>
      </c>
      <c r="K1687" s="32" t="str">
        <f t="shared" si="53"/>
        <v>Rerate</v>
      </c>
      <c r="L1687" s="32" t="str">
        <f>IFERROR(VLOOKUP(E1687,'2 ataskaita'!$B$1:$E$64,3,FALSE),"-")</f>
        <v>CUSTOMER CARE</v>
      </c>
      <c r="M1687" s="32">
        <f>IFERROR(VLOOKUP(E1687,'2 ataskaita'!$B$1:$E$64,4,FALSE),"-")</f>
        <v>0</v>
      </c>
    </row>
    <row r="1688" spans="1:13" x14ac:dyDescent="0.3">
      <c r="A1688" s="54">
        <v>44020.448611111111</v>
      </c>
      <c r="B1688">
        <v>45850920</v>
      </c>
      <c r="C1688" s="28" t="s">
        <v>246</v>
      </c>
      <c r="D1688" s="28" t="s">
        <v>240</v>
      </c>
      <c r="E1688" s="42" t="s">
        <v>44</v>
      </c>
      <c r="F1688" s="43">
        <v>12</v>
      </c>
      <c r="G1688" s="43">
        <v>3.6</v>
      </c>
      <c r="H1688" s="43">
        <f>VLOOKUP(D1688,'Įkainiai '!$A$3:$B$10,2,FALSE)-G1688</f>
        <v>21.669999999999998</v>
      </c>
      <c r="I1688" s="43">
        <f>VLOOKUP(C1688,'Įkainiai '!$E$3:$F$10,2,FALSE)-F1688</f>
        <v>17.670000000000002</v>
      </c>
      <c r="J1688" s="28">
        <f t="shared" si="52"/>
        <v>-3.9999999999999964</v>
      </c>
      <c r="K1688" s="28" t="str">
        <f t="shared" si="53"/>
        <v>Rerate</v>
      </c>
      <c r="L1688" s="28" t="str">
        <f>IFERROR(VLOOKUP(E1688,'2 ataskaita'!$B$1:$E$64,3,FALSE),"-")</f>
        <v>-</v>
      </c>
      <c r="M1688" s="28" t="str">
        <f>IFERROR(VLOOKUP(E1688,'2 ataskaita'!$B$1:$E$64,4,FALSE),"-")</f>
        <v>-</v>
      </c>
    </row>
    <row r="1689" spans="1:13" x14ac:dyDescent="0.3">
      <c r="A1689" s="55">
        <v>44032.462500000001</v>
      </c>
      <c r="B1689">
        <v>44458105</v>
      </c>
      <c r="C1689" s="32" t="s">
        <v>240</v>
      </c>
      <c r="D1689" s="32" t="s">
        <v>245</v>
      </c>
      <c r="E1689" s="44" t="s">
        <v>81</v>
      </c>
      <c r="F1689" s="45">
        <v>11</v>
      </c>
      <c r="G1689" s="45">
        <v>3.6</v>
      </c>
      <c r="H1689" s="43">
        <f>VLOOKUP(D1689,'Įkainiai '!$A$3:$B$10,2,FALSE)-G1689</f>
        <v>10.67</v>
      </c>
      <c r="I1689" s="43">
        <f>VLOOKUP(C1689,'Įkainiai '!$E$3:$F$10,2,FALSE)-F1689</f>
        <v>12.670000000000002</v>
      </c>
      <c r="J1689" s="28">
        <f t="shared" si="52"/>
        <v>2.0000000000000018</v>
      </c>
      <c r="K1689" s="32" t="str">
        <f t="shared" si="53"/>
        <v>Upsell</v>
      </c>
      <c r="L1689" s="32" t="str">
        <f>IFERROR(VLOOKUP(E1689,'2 ataskaita'!$B$1:$E$64,3,FALSE),"-")</f>
        <v>-</v>
      </c>
      <c r="M1689" s="32" t="str">
        <f>IFERROR(VLOOKUP(E1689,'2 ataskaita'!$B$1:$E$64,4,FALSE),"-")</f>
        <v>-</v>
      </c>
    </row>
    <row r="1690" spans="1:13" x14ac:dyDescent="0.3">
      <c r="A1690" s="54">
        <v>44022</v>
      </c>
      <c r="B1690">
        <v>42599249</v>
      </c>
      <c r="C1690" s="28" t="s">
        <v>240</v>
      </c>
      <c r="D1690" s="28" t="s">
        <v>240</v>
      </c>
      <c r="E1690" s="42" t="s">
        <v>62</v>
      </c>
      <c r="F1690" s="43">
        <v>12.5</v>
      </c>
      <c r="G1690" s="43" t="s">
        <v>9</v>
      </c>
      <c r="H1690" s="43">
        <f>VLOOKUP(D1690,'Įkainiai '!$A$3:$B$10,2,FALSE)-G1690</f>
        <v>14.27</v>
      </c>
      <c r="I1690" s="43">
        <f>VLOOKUP(C1690,'Įkainiai '!$E$3:$F$10,2,FALSE)-F1690</f>
        <v>11.170000000000002</v>
      </c>
      <c r="J1690" s="28">
        <f t="shared" si="52"/>
        <v>-3.0999999999999979</v>
      </c>
      <c r="K1690" s="28" t="str">
        <f t="shared" si="53"/>
        <v>Rerate</v>
      </c>
      <c r="L1690" s="28" t="str">
        <f>IFERROR(VLOOKUP(E1690,'2 ataskaita'!$B$1:$E$64,3,FALSE),"-")</f>
        <v>TELEMARKETING</v>
      </c>
      <c r="M1690" s="28">
        <f>IFERROR(VLOOKUP(E1690,'2 ataskaita'!$B$1:$E$64,4,FALSE),"-")</f>
        <v>0</v>
      </c>
    </row>
    <row r="1691" spans="1:13" x14ac:dyDescent="0.3">
      <c r="A1691" s="55">
        <v>44017</v>
      </c>
      <c r="B1691">
        <v>4662356</v>
      </c>
      <c r="C1691" s="32" t="s">
        <v>245</v>
      </c>
      <c r="D1691" s="32" t="s">
        <v>245</v>
      </c>
      <c r="E1691" s="44" t="s">
        <v>58</v>
      </c>
      <c r="F1691" s="45">
        <v>5.5</v>
      </c>
      <c r="G1691" s="45">
        <v>3.6</v>
      </c>
      <c r="H1691" s="43">
        <f>VLOOKUP(D1691,'Įkainiai '!$A$3:$B$10,2,FALSE)-G1691</f>
        <v>10.67</v>
      </c>
      <c r="I1691" s="43">
        <f>VLOOKUP(C1691,'Įkainiai '!$E$3:$F$10,2,FALSE)-F1691</f>
        <v>6.17</v>
      </c>
      <c r="J1691" s="28">
        <f t="shared" si="52"/>
        <v>-4.5</v>
      </c>
      <c r="K1691" s="32" t="str">
        <f t="shared" si="53"/>
        <v>Rerate</v>
      </c>
      <c r="L1691" s="32" t="str">
        <f>IFERROR(VLOOKUP(E1691,'2 ataskaita'!$B$1:$E$64,3,FALSE),"-")</f>
        <v>-</v>
      </c>
      <c r="M1691" s="32" t="str">
        <f>IFERROR(VLOOKUP(E1691,'2 ataskaita'!$B$1:$E$64,4,FALSE),"-")</f>
        <v>-</v>
      </c>
    </row>
    <row r="1692" spans="1:13" x14ac:dyDescent="0.3">
      <c r="A1692" s="54">
        <v>44037.52847222222</v>
      </c>
      <c r="B1692">
        <v>42431658</v>
      </c>
      <c r="C1692" s="28" t="s">
        <v>242</v>
      </c>
      <c r="D1692" s="28" t="s">
        <v>241</v>
      </c>
      <c r="E1692" s="42" t="s">
        <v>8</v>
      </c>
      <c r="F1692" s="43">
        <v>11.51</v>
      </c>
      <c r="G1692" s="43" t="s">
        <v>5</v>
      </c>
      <c r="H1692" s="43">
        <f>VLOOKUP(D1692,'Įkainiai '!$A$3:$B$10,2,FALSE)-G1692</f>
        <v>21.270000000000003</v>
      </c>
      <c r="I1692" s="43">
        <f>VLOOKUP(C1692,'Įkainiai '!$E$3:$F$10,2,FALSE)-F1692</f>
        <v>8.1600000000000019</v>
      </c>
      <c r="J1692" s="28">
        <f t="shared" si="52"/>
        <v>-13.110000000000001</v>
      </c>
      <c r="K1692" s="28" t="str">
        <f t="shared" si="53"/>
        <v>Rerate</v>
      </c>
      <c r="L1692" s="28" t="str">
        <f>IFERROR(VLOOKUP(E1692,'2 ataskaita'!$B$1:$E$64,3,FALSE),"-")</f>
        <v>TELEMARKETING</v>
      </c>
      <c r="M1692" s="28">
        <f>IFERROR(VLOOKUP(E1692,'2 ataskaita'!$B$1:$E$64,4,FALSE),"-")</f>
        <v>0</v>
      </c>
    </row>
    <row r="1693" spans="1:13" x14ac:dyDescent="0.3">
      <c r="A1693" s="55">
        <v>44042</v>
      </c>
      <c r="B1693">
        <v>45943105</v>
      </c>
      <c r="C1693" s="32" t="s">
        <v>244</v>
      </c>
      <c r="D1693" s="32" t="s">
        <v>244</v>
      </c>
      <c r="E1693" s="44" t="s">
        <v>23</v>
      </c>
      <c r="F1693" s="45">
        <v>13.5</v>
      </c>
      <c r="G1693" s="45">
        <v>11.5</v>
      </c>
      <c r="H1693" s="43">
        <f>VLOOKUP(D1693,'Įkainiai '!$A$3:$B$10,2,FALSE)-G1693</f>
        <v>19.77</v>
      </c>
      <c r="I1693" s="43">
        <f>VLOOKUP(C1693,'Įkainiai '!$E$3:$F$10,2,FALSE)-F1693</f>
        <v>14.170000000000002</v>
      </c>
      <c r="J1693" s="28">
        <f t="shared" si="52"/>
        <v>-5.5999999999999979</v>
      </c>
      <c r="K1693" s="32" t="str">
        <f t="shared" si="53"/>
        <v>Rerate</v>
      </c>
      <c r="L1693" s="32" t="str">
        <f>IFERROR(VLOOKUP(E1693,'2 ataskaita'!$B$1:$E$64,3,FALSE),"-")</f>
        <v>CUSTOMER CARE</v>
      </c>
      <c r="M1693" s="32">
        <f>IFERROR(VLOOKUP(E1693,'2 ataskaita'!$B$1:$E$64,4,FALSE),"-")</f>
        <v>0</v>
      </c>
    </row>
    <row r="1694" spans="1:13" x14ac:dyDescent="0.3">
      <c r="A1694" s="54">
        <v>44042</v>
      </c>
      <c r="B1694">
        <v>41294071</v>
      </c>
      <c r="C1694" s="28" t="s">
        <v>242</v>
      </c>
      <c r="D1694" s="28" t="s">
        <v>242</v>
      </c>
      <c r="E1694" s="42" t="s">
        <v>6</v>
      </c>
      <c r="F1694" s="43">
        <v>10.5</v>
      </c>
      <c r="G1694" s="43" t="s">
        <v>7</v>
      </c>
      <c r="H1694" s="43">
        <f>VLOOKUP(D1694,'Įkainiai '!$A$3:$B$10,2,FALSE)-G1694</f>
        <v>8.27</v>
      </c>
      <c r="I1694" s="43">
        <f>VLOOKUP(C1694,'Įkainiai '!$E$3:$F$10,2,FALSE)-F1694</f>
        <v>9.1700000000000017</v>
      </c>
      <c r="J1694" s="28">
        <f t="shared" si="52"/>
        <v>0.90000000000000213</v>
      </c>
      <c r="K1694" s="28" t="str">
        <f t="shared" si="53"/>
        <v>Upsell</v>
      </c>
      <c r="L1694" s="28" t="str">
        <f>IFERROR(VLOOKUP(E1694,'2 ataskaita'!$B$1:$E$64,3,FALSE),"-")</f>
        <v>TELEMARKETING</v>
      </c>
      <c r="M1694" s="28">
        <f>IFERROR(VLOOKUP(E1694,'2 ataskaita'!$B$1:$E$64,4,FALSE),"-")</f>
        <v>0</v>
      </c>
    </row>
    <row r="1695" spans="1:13" x14ac:dyDescent="0.3">
      <c r="A1695" s="55">
        <v>44026.869444444441</v>
      </c>
      <c r="B1695">
        <v>36894185</v>
      </c>
      <c r="C1695" s="32" t="s">
        <v>243</v>
      </c>
      <c r="D1695" s="32" t="s">
        <v>241</v>
      </c>
      <c r="E1695" s="44" t="s">
        <v>36</v>
      </c>
      <c r="F1695" s="45">
        <v>3.6</v>
      </c>
      <c r="G1695" s="45" t="s">
        <v>7</v>
      </c>
      <c r="H1695" s="43">
        <f>VLOOKUP(D1695,'Įkainiai '!$A$3:$B$10,2,FALSE)-G1695</f>
        <v>20.270000000000003</v>
      </c>
      <c r="I1695" s="43">
        <f>VLOOKUP(C1695,'Įkainiai '!$E$3:$F$10,2,FALSE)-F1695</f>
        <v>12.07</v>
      </c>
      <c r="J1695" s="28">
        <f t="shared" si="52"/>
        <v>-8.2000000000000028</v>
      </c>
      <c r="K1695" s="32" t="str">
        <f t="shared" si="53"/>
        <v>Rerate</v>
      </c>
      <c r="L1695" s="32" t="str">
        <f>IFERROR(VLOOKUP(E1695,'2 ataskaita'!$B$1:$E$64,3,FALSE),"-")</f>
        <v>-</v>
      </c>
      <c r="M1695" s="32" t="str">
        <f>IFERROR(VLOOKUP(E1695,'2 ataskaita'!$B$1:$E$64,4,FALSE),"-")</f>
        <v>-</v>
      </c>
    </row>
    <row r="1696" spans="1:13" x14ac:dyDescent="0.3">
      <c r="A1696" s="54">
        <v>44042</v>
      </c>
      <c r="B1696">
        <v>19342128</v>
      </c>
      <c r="C1696" s="28" t="s">
        <v>244</v>
      </c>
      <c r="D1696" s="28" t="s">
        <v>244</v>
      </c>
      <c r="E1696" s="42" t="s">
        <v>22</v>
      </c>
      <c r="F1696" s="43">
        <v>12.5</v>
      </c>
      <c r="G1696" s="43">
        <v>0</v>
      </c>
      <c r="H1696" s="43">
        <f>VLOOKUP(D1696,'Įkainiai '!$A$3:$B$10,2,FALSE)-G1696</f>
        <v>31.27</v>
      </c>
      <c r="I1696" s="43">
        <f>VLOOKUP(C1696,'Įkainiai '!$E$3:$F$10,2,FALSE)-F1696</f>
        <v>15.170000000000002</v>
      </c>
      <c r="J1696" s="28">
        <f t="shared" si="52"/>
        <v>-16.099999999999998</v>
      </c>
      <c r="K1696" s="28" t="str">
        <f t="shared" si="53"/>
        <v>Rerate</v>
      </c>
      <c r="L1696" s="28" t="str">
        <f>IFERROR(VLOOKUP(E1696,'2 ataskaita'!$B$1:$E$64,3,FALSE),"-")</f>
        <v>CUSTOMER CARE</v>
      </c>
      <c r="M1696" s="28">
        <f>IFERROR(VLOOKUP(E1696,'2 ataskaita'!$B$1:$E$64,4,FALSE),"-")</f>
        <v>0</v>
      </c>
    </row>
    <row r="1697" spans="1:13" x14ac:dyDescent="0.3">
      <c r="A1697" s="55">
        <v>44021.621527777781</v>
      </c>
      <c r="B1697">
        <v>38880914</v>
      </c>
      <c r="C1697" s="32" t="s">
        <v>240</v>
      </c>
      <c r="D1697" s="32" t="s">
        <v>241</v>
      </c>
      <c r="E1697" s="44" t="s">
        <v>8</v>
      </c>
      <c r="F1697" s="45">
        <v>12.5</v>
      </c>
      <c r="G1697" s="45" t="s">
        <v>5</v>
      </c>
      <c r="H1697" s="43">
        <f>VLOOKUP(D1697,'Įkainiai '!$A$3:$B$10,2,FALSE)-G1697</f>
        <v>21.270000000000003</v>
      </c>
      <c r="I1697" s="43">
        <f>VLOOKUP(C1697,'Įkainiai '!$E$3:$F$10,2,FALSE)-F1697</f>
        <v>11.170000000000002</v>
      </c>
      <c r="J1697" s="28">
        <f t="shared" si="52"/>
        <v>-10.100000000000001</v>
      </c>
      <c r="K1697" s="32" t="str">
        <f t="shared" si="53"/>
        <v>Rerate</v>
      </c>
      <c r="L1697" s="32" t="str">
        <f>IFERROR(VLOOKUP(E1697,'2 ataskaita'!$B$1:$E$64,3,FALSE),"-")</f>
        <v>TELEMARKETING</v>
      </c>
      <c r="M1697" s="32">
        <f>IFERROR(VLOOKUP(E1697,'2 ataskaita'!$B$1:$E$64,4,FALSE),"-")</f>
        <v>0</v>
      </c>
    </row>
    <row r="1698" spans="1:13" x14ac:dyDescent="0.3">
      <c r="A1698" s="54">
        <v>44037.620138888888</v>
      </c>
      <c r="B1698">
        <v>11873185</v>
      </c>
      <c r="C1698" s="28" t="s">
        <v>243</v>
      </c>
      <c r="D1698" s="28" t="s">
        <v>244</v>
      </c>
      <c r="E1698" s="42" t="s">
        <v>8</v>
      </c>
      <c r="F1698" s="43">
        <v>8.5</v>
      </c>
      <c r="G1698" s="43">
        <v>8.5</v>
      </c>
      <c r="H1698" s="43">
        <f>VLOOKUP(D1698,'Įkainiai '!$A$3:$B$10,2,FALSE)-G1698</f>
        <v>22.77</v>
      </c>
      <c r="I1698" s="43">
        <f>VLOOKUP(C1698,'Įkainiai '!$E$3:$F$10,2,FALSE)-F1698</f>
        <v>7.17</v>
      </c>
      <c r="J1698" s="28">
        <f t="shared" si="52"/>
        <v>-15.6</v>
      </c>
      <c r="K1698" s="28" t="str">
        <f t="shared" si="53"/>
        <v>Rerate</v>
      </c>
      <c r="L1698" s="28" t="str">
        <f>IFERROR(VLOOKUP(E1698,'2 ataskaita'!$B$1:$E$64,3,FALSE),"-")</f>
        <v>TELEMARKETING</v>
      </c>
      <c r="M1698" s="28">
        <f>IFERROR(VLOOKUP(E1698,'2 ataskaita'!$B$1:$E$64,4,FALSE),"-")</f>
        <v>0</v>
      </c>
    </row>
    <row r="1699" spans="1:13" x14ac:dyDescent="0.3">
      <c r="A1699" s="55">
        <v>44025.507638888892</v>
      </c>
      <c r="B1699">
        <v>4496114</v>
      </c>
      <c r="C1699" s="32" t="s">
        <v>242</v>
      </c>
      <c r="D1699" s="32" t="s">
        <v>241</v>
      </c>
      <c r="E1699" s="44" t="s">
        <v>53</v>
      </c>
      <c r="F1699" s="45">
        <v>11.51</v>
      </c>
      <c r="G1699" s="45" t="s">
        <v>7</v>
      </c>
      <c r="H1699" s="43">
        <f>VLOOKUP(D1699,'Įkainiai '!$A$3:$B$10,2,FALSE)-G1699</f>
        <v>20.270000000000003</v>
      </c>
      <c r="I1699" s="43">
        <f>VLOOKUP(C1699,'Įkainiai '!$E$3:$F$10,2,FALSE)-F1699</f>
        <v>8.1600000000000019</v>
      </c>
      <c r="J1699" s="28">
        <f t="shared" si="52"/>
        <v>-12.110000000000001</v>
      </c>
      <c r="K1699" s="32" t="str">
        <f t="shared" si="53"/>
        <v>Rerate</v>
      </c>
      <c r="L1699" s="32" t="str">
        <f>IFERROR(VLOOKUP(E1699,'2 ataskaita'!$B$1:$E$64,3,FALSE),"-")</f>
        <v>-</v>
      </c>
      <c r="M1699" s="32" t="str">
        <f>IFERROR(VLOOKUP(E1699,'2 ataskaita'!$B$1:$E$64,4,FALSE),"-")</f>
        <v>-</v>
      </c>
    </row>
    <row r="1700" spans="1:13" x14ac:dyDescent="0.3">
      <c r="A1700" s="54">
        <v>44016.61041666667</v>
      </c>
      <c r="B1700">
        <v>45841513</v>
      </c>
      <c r="C1700" s="28" t="s">
        <v>241</v>
      </c>
      <c r="D1700" s="28" t="s">
        <v>245</v>
      </c>
      <c r="E1700" s="42" t="s">
        <v>58</v>
      </c>
      <c r="F1700" s="43">
        <v>23.5</v>
      </c>
      <c r="G1700" s="43">
        <v>3.6</v>
      </c>
      <c r="H1700" s="43">
        <f>VLOOKUP(D1700,'Įkainiai '!$A$3:$B$10,2,FALSE)-G1700</f>
        <v>10.67</v>
      </c>
      <c r="I1700" s="43">
        <f>VLOOKUP(C1700,'Įkainiai '!$E$3:$F$10,2,FALSE)-F1700</f>
        <v>8.1700000000000017</v>
      </c>
      <c r="J1700" s="28">
        <f t="shared" si="52"/>
        <v>-2.4999999999999982</v>
      </c>
      <c r="K1700" s="28" t="str">
        <f t="shared" si="53"/>
        <v>Rerate</v>
      </c>
      <c r="L1700" s="28" t="str">
        <f>IFERROR(VLOOKUP(E1700,'2 ataskaita'!$B$1:$E$64,3,FALSE),"-")</f>
        <v>-</v>
      </c>
      <c r="M1700" s="28" t="str">
        <f>IFERROR(VLOOKUP(E1700,'2 ataskaita'!$B$1:$E$64,4,FALSE),"-")</f>
        <v>-</v>
      </c>
    </row>
    <row r="1701" spans="1:13" x14ac:dyDescent="0.3">
      <c r="A1701" s="55">
        <v>44037.586805555555</v>
      </c>
      <c r="B1701">
        <v>37174655</v>
      </c>
      <c r="C1701" s="32" t="s">
        <v>243</v>
      </c>
      <c r="D1701" s="32" t="s">
        <v>246</v>
      </c>
      <c r="E1701" s="44" t="s">
        <v>35</v>
      </c>
      <c r="F1701" s="45">
        <v>4.5</v>
      </c>
      <c r="G1701" s="45" t="s">
        <v>7</v>
      </c>
      <c r="H1701" s="43">
        <f>VLOOKUP(D1701,'Įkainiai '!$A$3:$B$10,2,FALSE)-G1701</f>
        <v>18.27</v>
      </c>
      <c r="I1701" s="43">
        <f>VLOOKUP(C1701,'Įkainiai '!$E$3:$F$10,2,FALSE)-F1701</f>
        <v>11.17</v>
      </c>
      <c r="J1701" s="28">
        <f t="shared" si="52"/>
        <v>-7.1</v>
      </c>
      <c r="K1701" s="32" t="str">
        <f t="shared" si="53"/>
        <v>Rerate</v>
      </c>
      <c r="L1701" s="32" t="str">
        <f>IFERROR(VLOOKUP(E1701,'2 ataskaita'!$B$1:$E$64,3,FALSE),"-")</f>
        <v>CUSTOMER CARE</v>
      </c>
      <c r="M1701" s="32">
        <f>IFERROR(VLOOKUP(E1701,'2 ataskaita'!$B$1:$E$64,4,FALSE),"-")</f>
        <v>0</v>
      </c>
    </row>
    <row r="1702" spans="1:13" x14ac:dyDescent="0.3">
      <c r="A1702" s="54">
        <v>44042</v>
      </c>
      <c r="B1702">
        <v>14803855</v>
      </c>
      <c r="C1702" s="28" t="s">
        <v>245</v>
      </c>
      <c r="D1702" s="28" t="s">
        <v>245</v>
      </c>
      <c r="E1702" s="42" t="s">
        <v>23</v>
      </c>
      <c r="F1702" s="43">
        <v>7.6</v>
      </c>
      <c r="G1702" s="43">
        <v>0</v>
      </c>
      <c r="H1702" s="43">
        <f>VLOOKUP(D1702,'Įkainiai '!$A$3:$B$10,2,FALSE)-G1702</f>
        <v>14.27</v>
      </c>
      <c r="I1702" s="43">
        <f>VLOOKUP(C1702,'Įkainiai '!$E$3:$F$10,2,FALSE)-F1702</f>
        <v>4.07</v>
      </c>
      <c r="J1702" s="28">
        <f t="shared" si="52"/>
        <v>-10.199999999999999</v>
      </c>
      <c r="K1702" s="28" t="str">
        <f t="shared" si="53"/>
        <v>Rerate</v>
      </c>
      <c r="L1702" s="28" t="str">
        <f>IFERROR(VLOOKUP(E1702,'2 ataskaita'!$B$1:$E$64,3,FALSE),"-")</f>
        <v>CUSTOMER CARE</v>
      </c>
      <c r="M1702" s="28">
        <f>IFERROR(VLOOKUP(E1702,'2 ataskaita'!$B$1:$E$64,4,FALSE),"-")</f>
        <v>0</v>
      </c>
    </row>
    <row r="1703" spans="1:13" x14ac:dyDescent="0.3">
      <c r="A1703" s="55">
        <v>44024.663194444445</v>
      </c>
      <c r="B1703">
        <v>45722128</v>
      </c>
      <c r="C1703" s="32" t="s">
        <v>241</v>
      </c>
      <c r="D1703" s="32" t="s">
        <v>245</v>
      </c>
      <c r="E1703" s="44" t="s">
        <v>82</v>
      </c>
      <c r="F1703" s="45">
        <v>23.5</v>
      </c>
      <c r="G1703" s="45" t="s">
        <v>45</v>
      </c>
      <c r="H1703" s="43">
        <f>VLOOKUP(D1703,'Įkainiai '!$A$3:$B$10,2,FALSE)-G1703</f>
        <v>9.27</v>
      </c>
      <c r="I1703" s="43">
        <f>VLOOKUP(C1703,'Įkainiai '!$E$3:$F$10,2,FALSE)-F1703</f>
        <v>8.1700000000000017</v>
      </c>
      <c r="J1703" s="28">
        <f t="shared" si="52"/>
        <v>-1.0999999999999979</v>
      </c>
      <c r="K1703" s="32" t="str">
        <f t="shared" si="53"/>
        <v>Rerate</v>
      </c>
      <c r="L1703" s="32" t="str">
        <f>IFERROR(VLOOKUP(E1703,'2 ataskaita'!$B$1:$E$64,3,FALSE),"-")</f>
        <v>-</v>
      </c>
      <c r="M1703" s="32" t="str">
        <f>IFERROR(VLOOKUP(E1703,'2 ataskaita'!$B$1:$E$64,4,FALSE),"-")</f>
        <v>-</v>
      </c>
    </row>
    <row r="1704" spans="1:13" x14ac:dyDescent="0.3">
      <c r="A1704" s="54">
        <v>44027.567361111112</v>
      </c>
      <c r="B1704">
        <v>45877418</v>
      </c>
      <c r="C1704" s="28" t="s">
        <v>244</v>
      </c>
      <c r="D1704" s="28" t="s">
        <v>245</v>
      </c>
      <c r="E1704" s="42" t="s">
        <v>44</v>
      </c>
      <c r="F1704" s="43">
        <v>14.6</v>
      </c>
      <c r="G1704" s="43">
        <v>5.6</v>
      </c>
      <c r="H1704" s="43">
        <f>VLOOKUP(D1704,'Įkainiai '!$A$3:$B$10,2,FALSE)-G1704</f>
        <v>8.67</v>
      </c>
      <c r="I1704" s="43">
        <f>VLOOKUP(C1704,'Įkainiai '!$E$3:$F$10,2,FALSE)-F1704</f>
        <v>13.070000000000002</v>
      </c>
      <c r="J1704" s="28">
        <f t="shared" si="52"/>
        <v>4.4000000000000021</v>
      </c>
      <c r="K1704" s="28" t="str">
        <f t="shared" si="53"/>
        <v>Upsell</v>
      </c>
      <c r="L1704" s="28" t="str">
        <f>IFERROR(VLOOKUP(E1704,'2 ataskaita'!$B$1:$E$64,3,FALSE),"-")</f>
        <v>-</v>
      </c>
      <c r="M1704" s="28" t="str">
        <f>IFERROR(VLOOKUP(E1704,'2 ataskaita'!$B$1:$E$64,4,FALSE),"-")</f>
        <v>-</v>
      </c>
    </row>
    <row r="1705" spans="1:13" x14ac:dyDescent="0.3">
      <c r="A1705" s="55">
        <v>44020.586111111108</v>
      </c>
      <c r="B1705">
        <v>39653454</v>
      </c>
      <c r="C1705" s="32" t="s">
        <v>243</v>
      </c>
      <c r="D1705" s="32" t="s">
        <v>240</v>
      </c>
      <c r="E1705" s="44" t="s">
        <v>8</v>
      </c>
      <c r="F1705" s="45">
        <v>8.5</v>
      </c>
      <c r="G1705" s="45" t="s">
        <v>9</v>
      </c>
      <c r="H1705" s="43">
        <f>VLOOKUP(D1705,'Įkainiai '!$A$3:$B$10,2,FALSE)-G1705</f>
        <v>14.27</v>
      </c>
      <c r="I1705" s="43">
        <f>VLOOKUP(C1705,'Įkainiai '!$E$3:$F$10,2,FALSE)-F1705</f>
        <v>7.17</v>
      </c>
      <c r="J1705" s="28">
        <f t="shared" si="52"/>
        <v>-7.1</v>
      </c>
      <c r="K1705" s="32" t="str">
        <f t="shared" si="53"/>
        <v>Rerate</v>
      </c>
      <c r="L1705" s="32" t="str">
        <f>IFERROR(VLOOKUP(E1705,'2 ataskaita'!$B$1:$E$64,3,FALSE),"-")</f>
        <v>TELEMARKETING</v>
      </c>
      <c r="M1705" s="32">
        <f>IFERROR(VLOOKUP(E1705,'2 ataskaita'!$B$1:$E$64,4,FALSE),"-")</f>
        <v>0</v>
      </c>
    </row>
    <row r="1706" spans="1:13" x14ac:dyDescent="0.3">
      <c r="A1706" s="54">
        <v>44042</v>
      </c>
      <c r="B1706">
        <v>4693848</v>
      </c>
      <c r="C1706" s="28" t="s">
        <v>243</v>
      </c>
      <c r="D1706" s="28" t="s">
        <v>243</v>
      </c>
      <c r="E1706" s="42" t="s">
        <v>14</v>
      </c>
      <c r="F1706" s="50">
        <v>3.6</v>
      </c>
      <c r="G1706" s="43">
        <v>3.6</v>
      </c>
      <c r="H1706" s="43">
        <f>VLOOKUP(D1706,'Įkainiai '!$A$3:$B$10,2,FALSE)-G1706</f>
        <v>14.67</v>
      </c>
      <c r="I1706" s="43">
        <f>VLOOKUP(C1706,'Įkainiai '!$E$3:$F$10,2,FALSE)-F1706</f>
        <v>12.07</v>
      </c>
      <c r="J1706" s="28">
        <f t="shared" si="52"/>
        <v>-2.5999999999999996</v>
      </c>
      <c r="K1706" s="28" t="str">
        <f t="shared" si="53"/>
        <v>Rerate</v>
      </c>
      <c r="L1706" s="28" t="str">
        <f>IFERROR(VLOOKUP(E1706,'2 ataskaita'!$B$1:$E$64,3,FALSE),"-")</f>
        <v>CUSTOMER CARE</v>
      </c>
      <c r="M1706" s="28">
        <f>IFERROR(VLOOKUP(E1706,'2 ataskaita'!$B$1:$E$64,4,FALSE),"-")</f>
        <v>0</v>
      </c>
    </row>
    <row r="1707" spans="1:13" x14ac:dyDescent="0.3">
      <c r="A1707" s="55">
        <v>44014.501388888886</v>
      </c>
      <c r="B1707">
        <v>45824082</v>
      </c>
      <c r="C1707" s="32" t="s">
        <v>243</v>
      </c>
      <c r="D1707" s="32" t="s">
        <v>245</v>
      </c>
      <c r="E1707" s="44" t="s">
        <v>14</v>
      </c>
      <c r="F1707" s="45">
        <v>9.01</v>
      </c>
      <c r="G1707" s="45">
        <v>3.6</v>
      </c>
      <c r="H1707" s="43">
        <f>VLOOKUP(D1707,'Įkainiai '!$A$3:$B$10,2,FALSE)-G1707</f>
        <v>10.67</v>
      </c>
      <c r="I1707" s="43">
        <f>VLOOKUP(C1707,'Įkainiai '!$E$3:$F$10,2,FALSE)-F1707</f>
        <v>6.66</v>
      </c>
      <c r="J1707" s="28">
        <f t="shared" si="52"/>
        <v>-4.01</v>
      </c>
      <c r="K1707" s="32" t="str">
        <f t="shared" si="53"/>
        <v>Rerate</v>
      </c>
      <c r="L1707" s="32" t="str">
        <f>IFERROR(VLOOKUP(E1707,'2 ataskaita'!$B$1:$E$64,3,FALSE),"-")</f>
        <v>CUSTOMER CARE</v>
      </c>
      <c r="M1707" s="32">
        <f>IFERROR(VLOOKUP(E1707,'2 ataskaita'!$B$1:$E$64,4,FALSE),"-")</f>
        <v>0</v>
      </c>
    </row>
    <row r="1708" spans="1:13" x14ac:dyDescent="0.3">
      <c r="A1708" s="54">
        <v>44042</v>
      </c>
      <c r="B1708">
        <v>4520552</v>
      </c>
      <c r="C1708" s="28" t="s">
        <v>243</v>
      </c>
      <c r="D1708" s="28" t="s">
        <v>243</v>
      </c>
      <c r="E1708" s="42" t="s">
        <v>48</v>
      </c>
      <c r="F1708" s="43">
        <v>3.6</v>
      </c>
      <c r="G1708" s="43">
        <v>12.5</v>
      </c>
      <c r="H1708" s="43">
        <f>VLOOKUP(D1708,'Įkainiai '!$A$3:$B$10,2,FALSE)-G1708</f>
        <v>5.77</v>
      </c>
      <c r="I1708" s="43">
        <f>VLOOKUP(C1708,'Įkainiai '!$E$3:$F$10,2,FALSE)-F1708</f>
        <v>12.07</v>
      </c>
      <c r="J1708" s="28">
        <f t="shared" si="52"/>
        <v>6.3000000000000007</v>
      </c>
      <c r="K1708" s="28" t="str">
        <f t="shared" si="53"/>
        <v>Upsell</v>
      </c>
      <c r="L1708" s="28" t="str">
        <f>IFERROR(VLOOKUP(E1708,'2 ataskaita'!$B$1:$E$64,3,FALSE),"-")</f>
        <v>TELEMARKETING</v>
      </c>
      <c r="M1708" s="28">
        <f>IFERROR(VLOOKUP(E1708,'2 ataskaita'!$B$1:$E$64,4,FALSE),"-")</f>
        <v>0</v>
      </c>
    </row>
    <row r="1709" spans="1:13" x14ac:dyDescent="0.3">
      <c r="A1709" s="55">
        <v>44042</v>
      </c>
      <c r="B1709">
        <v>4690421</v>
      </c>
      <c r="C1709" s="32" t="s">
        <v>241</v>
      </c>
      <c r="D1709" s="32" t="s">
        <v>241</v>
      </c>
      <c r="E1709" s="44" t="s">
        <v>6</v>
      </c>
      <c r="F1709" s="45">
        <v>11</v>
      </c>
      <c r="G1709" s="45" t="s">
        <v>11</v>
      </c>
      <c r="H1709" s="43">
        <f>VLOOKUP(D1709,'Įkainiai '!$A$3:$B$10,2,FALSE)-G1709</f>
        <v>18.270000000000003</v>
      </c>
      <c r="I1709" s="43">
        <f>VLOOKUP(C1709,'Įkainiai '!$E$3:$F$10,2,FALSE)-F1709</f>
        <v>20.67</v>
      </c>
      <c r="J1709" s="28">
        <f t="shared" si="52"/>
        <v>2.3999999999999986</v>
      </c>
      <c r="K1709" s="32" t="str">
        <f t="shared" si="53"/>
        <v>Upsell</v>
      </c>
      <c r="L1709" s="32" t="str">
        <f>IFERROR(VLOOKUP(E1709,'2 ataskaita'!$B$1:$E$64,3,FALSE),"-")</f>
        <v>TELEMARKETING</v>
      </c>
      <c r="M1709" s="32">
        <f>IFERROR(VLOOKUP(E1709,'2 ataskaita'!$B$1:$E$64,4,FALSE),"-")</f>
        <v>0</v>
      </c>
    </row>
    <row r="1710" spans="1:13" x14ac:dyDescent="0.3">
      <c r="A1710" s="54">
        <v>44042</v>
      </c>
      <c r="B1710">
        <v>4707946</v>
      </c>
      <c r="C1710" s="28" t="s">
        <v>245</v>
      </c>
      <c r="D1710" s="28" t="s">
        <v>245</v>
      </c>
      <c r="E1710" s="42" t="s">
        <v>43</v>
      </c>
      <c r="F1710" s="43">
        <v>7.6</v>
      </c>
      <c r="G1710" s="43">
        <v>0</v>
      </c>
      <c r="H1710" s="43">
        <f>VLOOKUP(D1710,'Įkainiai '!$A$3:$B$10,2,FALSE)-G1710</f>
        <v>14.27</v>
      </c>
      <c r="I1710" s="43">
        <f>VLOOKUP(C1710,'Įkainiai '!$E$3:$F$10,2,FALSE)-F1710</f>
        <v>4.07</v>
      </c>
      <c r="J1710" s="28">
        <f t="shared" si="52"/>
        <v>-10.199999999999999</v>
      </c>
      <c r="K1710" s="28" t="str">
        <f t="shared" si="53"/>
        <v>Rerate</v>
      </c>
      <c r="L1710" s="28" t="str">
        <f>IFERROR(VLOOKUP(E1710,'2 ataskaita'!$B$1:$E$64,3,FALSE),"-")</f>
        <v>CUSTOMER CARE</v>
      </c>
      <c r="M1710" s="28">
        <f>IFERROR(VLOOKUP(E1710,'2 ataskaita'!$B$1:$E$64,4,FALSE),"-")</f>
        <v>0</v>
      </c>
    </row>
    <row r="1711" spans="1:13" x14ac:dyDescent="0.3">
      <c r="A1711" s="55">
        <v>44041</v>
      </c>
      <c r="B1711">
        <v>13795890</v>
      </c>
      <c r="C1711" s="32" t="s">
        <v>241</v>
      </c>
      <c r="D1711" s="32" t="s">
        <v>241</v>
      </c>
      <c r="E1711" s="44" t="s">
        <v>8</v>
      </c>
      <c r="F1711" s="49">
        <v>12</v>
      </c>
      <c r="G1711" s="45" t="s">
        <v>5</v>
      </c>
      <c r="H1711" s="43">
        <f>VLOOKUP(D1711,'Įkainiai '!$A$3:$B$10,2,FALSE)-G1711</f>
        <v>21.270000000000003</v>
      </c>
      <c r="I1711" s="43">
        <f>VLOOKUP(C1711,'Įkainiai '!$E$3:$F$10,2,FALSE)-F1711</f>
        <v>19.670000000000002</v>
      </c>
      <c r="J1711" s="28">
        <f t="shared" si="52"/>
        <v>-1.6000000000000014</v>
      </c>
      <c r="K1711" s="32" t="str">
        <f t="shared" si="53"/>
        <v>Rerate</v>
      </c>
      <c r="L1711" s="32" t="str">
        <f>IFERROR(VLOOKUP(E1711,'2 ataskaita'!$B$1:$E$64,3,FALSE),"-")</f>
        <v>TELEMARKETING</v>
      </c>
      <c r="M1711" s="32">
        <f>IFERROR(VLOOKUP(E1711,'2 ataskaita'!$B$1:$E$64,4,FALSE),"-")</f>
        <v>0</v>
      </c>
    </row>
    <row r="1712" spans="1:13" x14ac:dyDescent="0.3">
      <c r="A1712" s="54">
        <v>44042</v>
      </c>
      <c r="B1712">
        <v>15336360</v>
      </c>
      <c r="C1712" s="28" t="s">
        <v>242</v>
      </c>
      <c r="D1712" s="28" t="s">
        <v>242</v>
      </c>
      <c r="E1712" s="42" t="s">
        <v>22</v>
      </c>
      <c r="F1712" s="43">
        <v>10.5</v>
      </c>
      <c r="G1712" s="43">
        <v>0</v>
      </c>
      <c r="H1712" s="43">
        <f>VLOOKUP(D1712,'Įkainiai '!$A$3:$B$10,2,FALSE)-G1712</f>
        <v>21.27</v>
      </c>
      <c r="I1712" s="43">
        <f>VLOOKUP(C1712,'Įkainiai '!$E$3:$F$10,2,FALSE)-F1712</f>
        <v>9.1700000000000017</v>
      </c>
      <c r="J1712" s="28">
        <f t="shared" si="52"/>
        <v>-12.099999999999998</v>
      </c>
      <c r="K1712" s="28" t="str">
        <f t="shared" si="53"/>
        <v>Rerate</v>
      </c>
      <c r="L1712" s="28" t="str">
        <f>IFERROR(VLOOKUP(E1712,'2 ataskaita'!$B$1:$E$64,3,FALSE),"-")</f>
        <v>CUSTOMER CARE</v>
      </c>
      <c r="M1712" s="28">
        <f>IFERROR(VLOOKUP(E1712,'2 ataskaita'!$B$1:$E$64,4,FALSE),"-")</f>
        <v>0</v>
      </c>
    </row>
    <row r="1713" spans="1:13" x14ac:dyDescent="0.3">
      <c r="A1713" s="55">
        <v>44024.448611111111</v>
      </c>
      <c r="B1713">
        <v>13838880</v>
      </c>
      <c r="C1713" s="32" t="s">
        <v>245</v>
      </c>
      <c r="D1713" s="32" t="s">
        <v>240</v>
      </c>
      <c r="E1713" s="44" t="s">
        <v>17</v>
      </c>
      <c r="F1713" s="45">
        <v>3.6</v>
      </c>
      <c r="G1713" s="45" t="s">
        <v>9</v>
      </c>
      <c r="H1713" s="43">
        <f>VLOOKUP(D1713,'Įkainiai '!$A$3:$B$10,2,FALSE)-G1713</f>
        <v>14.27</v>
      </c>
      <c r="I1713" s="43">
        <f>VLOOKUP(C1713,'Įkainiai '!$E$3:$F$10,2,FALSE)-F1713</f>
        <v>8.07</v>
      </c>
      <c r="J1713" s="28">
        <f t="shared" si="52"/>
        <v>-6.1999999999999993</v>
      </c>
      <c r="K1713" s="32" t="str">
        <f t="shared" si="53"/>
        <v>Rerate</v>
      </c>
      <c r="L1713" s="32" t="str">
        <f>IFERROR(VLOOKUP(E1713,'2 ataskaita'!$B$1:$E$64,3,FALSE),"-")</f>
        <v>-</v>
      </c>
      <c r="M1713" s="32" t="str">
        <f>IFERROR(VLOOKUP(E1713,'2 ataskaita'!$B$1:$E$64,4,FALSE),"-")</f>
        <v>-</v>
      </c>
    </row>
    <row r="1714" spans="1:13" x14ac:dyDescent="0.3">
      <c r="A1714" s="54">
        <v>44043</v>
      </c>
      <c r="B1714">
        <v>5848887</v>
      </c>
      <c r="C1714" s="28" t="s">
        <v>245</v>
      </c>
      <c r="D1714" s="28" t="s">
        <v>241</v>
      </c>
      <c r="E1714" s="42" t="s">
        <v>26</v>
      </c>
      <c r="F1714" s="43">
        <v>3.6</v>
      </c>
      <c r="G1714" s="43" t="s">
        <v>9</v>
      </c>
      <c r="H1714" s="43">
        <f>VLOOKUP(D1714,'Įkainiai '!$A$3:$B$10,2,FALSE)-G1714</f>
        <v>22.270000000000003</v>
      </c>
      <c r="I1714" s="43">
        <f>VLOOKUP(C1714,'Įkainiai '!$E$3:$F$10,2,FALSE)-F1714</f>
        <v>8.07</v>
      </c>
      <c r="J1714" s="28">
        <f t="shared" si="52"/>
        <v>-14.200000000000003</v>
      </c>
      <c r="K1714" s="28" t="str">
        <f t="shared" si="53"/>
        <v>Rerate</v>
      </c>
      <c r="L1714" s="28" t="str">
        <f>IFERROR(VLOOKUP(E1714,'2 ataskaita'!$B$1:$E$64,3,FALSE),"-")</f>
        <v>-</v>
      </c>
      <c r="M1714" s="28" t="str">
        <f>IFERROR(VLOOKUP(E1714,'2 ataskaita'!$B$1:$E$64,4,FALSE),"-")</f>
        <v>-</v>
      </c>
    </row>
    <row r="1715" spans="1:13" x14ac:dyDescent="0.3">
      <c r="A1715" s="55">
        <v>44027.659722222219</v>
      </c>
      <c r="B1715">
        <v>45882903</v>
      </c>
      <c r="C1715" s="32" t="s">
        <v>240</v>
      </c>
      <c r="D1715" s="32" t="s">
        <v>245</v>
      </c>
      <c r="E1715" s="44" t="s">
        <v>75</v>
      </c>
      <c r="F1715" s="45">
        <v>11</v>
      </c>
      <c r="G1715" s="45">
        <v>5.6</v>
      </c>
      <c r="H1715" s="43">
        <f>VLOOKUP(D1715,'Įkainiai '!$A$3:$B$10,2,FALSE)-G1715</f>
        <v>8.67</v>
      </c>
      <c r="I1715" s="43">
        <f>VLOOKUP(C1715,'Įkainiai '!$E$3:$F$10,2,FALSE)-F1715</f>
        <v>12.670000000000002</v>
      </c>
      <c r="J1715" s="28">
        <f t="shared" si="52"/>
        <v>4.0000000000000018</v>
      </c>
      <c r="K1715" s="32" t="str">
        <f t="shared" si="53"/>
        <v>Upsell</v>
      </c>
      <c r="L1715" s="32" t="str">
        <f>IFERROR(VLOOKUP(E1715,'2 ataskaita'!$B$1:$E$64,3,FALSE),"-")</f>
        <v>-</v>
      </c>
      <c r="M1715" s="32" t="str">
        <f>IFERROR(VLOOKUP(E1715,'2 ataskaita'!$B$1:$E$64,4,FALSE),"-")</f>
        <v>-</v>
      </c>
    </row>
    <row r="1716" spans="1:13" x14ac:dyDescent="0.3">
      <c r="A1716" s="54">
        <v>44033</v>
      </c>
      <c r="B1716">
        <v>4710747</v>
      </c>
      <c r="C1716" s="28" t="s">
        <v>241</v>
      </c>
      <c r="D1716" s="28" t="s">
        <v>241</v>
      </c>
      <c r="E1716" s="42" t="s">
        <v>26</v>
      </c>
      <c r="F1716" s="43">
        <v>16.510000000000002</v>
      </c>
      <c r="G1716" s="43">
        <v>3.6</v>
      </c>
      <c r="H1716" s="43">
        <f>VLOOKUP(D1716,'Įkainiai '!$A$3:$B$10,2,FALSE)-G1716</f>
        <v>29.67</v>
      </c>
      <c r="I1716" s="43">
        <f>VLOOKUP(C1716,'Įkainiai '!$E$3:$F$10,2,FALSE)-F1716</f>
        <v>15.16</v>
      </c>
      <c r="J1716" s="28">
        <f t="shared" si="52"/>
        <v>-14.510000000000002</v>
      </c>
      <c r="K1716" s="28" t="str">
        <f t="shared" si="53"/>
        <v>Rerate</v>
      </c>
      <c r="L1716" s="28" t="str">
        <f>IFERROR(VLOOKUP(E1716,'2 ataskaita'!$B$1:$E$64,3,FALSE),"-")</f>
        <v>-</v>
      </c>
      <c r="M1716" s="28" t="str">
        <f>IFERROR(VLOOKUP(E1716,'2 ataskaita'!$B$1:$E$64,4,FALSE),"-")</f>
        <v>-</v>
      </c>
    </row>
    <row r="1717" spans="1:13" x14ac:dyDescent="0.3">
      <c r="A1717" s="55">
        <v>44042</v>
      </c>
      <c r="B1717">
        <v>43034711</v>
      </c>
      <c r="C1717" s="32" t="s">
        <v>246</v>
      </c>
      <c r="D1717" s="32" t="s">
        <v>246</v>
      </c>
      <c r="E1717" s="44" t="s">
        <v>44</v>
      </c>
      <c r="F1717" s="45">
        <v>11.5</v>
      </c>
      <c r="G1717" s="45">
        <v>15.5</v>
      </c>
      <c r="H1717" s="43">
        <f>VLOOKUP(D1717,'Įkainiai '!$A$3:$B$10,2,FALSE)-G1717</f>
        <v>15.77</v>
      </c>
      <c r="I1717" s="43">
        <f>VLOOKUP(C1717,'Įkainiai '!$E$3:$F$10,2,FALSE)-F1717</f>
        <v>18.170000000000002</v>
      </c>
      <c r="J1717" s="28">
        <f t="shared" si="52"/>
        <v>2.4000000000000021</v>
      </c>
      <c r="K1717" s="32" t="str">
        <f t="shared" si="53"/>
        <v>Upsell</v>
      </c>
      <c r="L1717" s="32" t="str">
        <f>IFERROR(VLOOKUP(E1717,'2 ataskaita'!$B$1:$E$64,3,FALSE),"-")</f>
        <v>-</v>
      </c>
      <c r="M1717" s="32" t="str">
        <f>IFERROR(VLOOKUP(E1717,'2 ataskaita'!$B$1:$E$64,4,FALSE),"-")</f>
        <v>-</v>
      </c>
    </row>
    <row r="1718" spans="1:13" x14ac:dyDescent="0.3">
      <c r="A1718" s="54">
        <v>44042</v>
      </c>
      <c r="B1718">
        <v>4509009</v>
      </c>
      <c r="C1718" s="28" t="s">
        <v>243</v>
      </c>
      <c r="D1718" s="28" t="s">
        <v>243</v>
      </c>
      <c r="E1718" s="42" t="s">
        <v>65</v>
      </c>
      <c r="F1718" s="43">
        <v>7.6</v>
      </c>
      <c r="G1718" s="43">
        <v>15.5</v>
      </c>
      <c r="H1718" s="43">
        <f>VLOOKUP(D1718,'Įkainiai '!$A$3:$B$10,2,FALSE)-G1718</f>
        <v>2.7699999999999996</v>
      </c>
      <c r="I1718" s="43">
        <f>VLOOKUP(C1718,'Įkainiai '!$E$3:$F$10,2,FALSE)-F1718</f>
        <v>8.07</v>
      </c>
      <c r="J1718" s="28">
        <f t="shared" si="52"/>
        <v>5.3000000000000007</v>
      </c>
      <c r="K1718" s="28" t="str">
        <f t="shared" si="53"/>
        <v>Upsell</v>
      </c>
      <c r="L1718" s="28" t="str">
        <f>IFERROR(VLOOKUP(E1718,'2 ataskaita'!$B$1:$E$64,3,FALSE),"-")</f>
        <v>-</v>
      </c>
      <c r="M1718" s="28" t="str">
        <f>IFERROR(VLOOKUP(E1718,'2 ataskaita'!$B$1:$E$64,4,FALSE),"-")</f>
        <v>-</v>
      </c>
    </row>
    <row r="1719" spans="1:13" x14ac:dyDescent="0.3">
      <c r="A1719" s="55">
        <v>44023.600694444445</v>
      </c>
      <c r="B1719">
        <v>44661827</v>
      </c>
      <c r="C1719" s="32" t="s">
        <v>242</v>
      </c>
      <c r="D1719" s="32" t="s">
        <v>241</v>
      </c>
      <c r="E1719" s="44" t="s">
        <v>39</v>
      </c>
      <c r="F1719" s="45">
        <v>0</v>
      </c>
      <c r="G1719" s="45">
        <v>0</v>
      </c>
      <c r="H1719" s="43">
        <f>VLOOKUP(D1719,'Įkainiai '!$A$3:$B$10,2,FALSE)-G1719</f>
        <v>33.270000000000003</v>
      </c>
      <c r="I1719" s="43">
        <f>VLOOKUP(C1719,'Įkainiai '!$E$3:$F$10,2,FALSE)-F1719</f>
        <v>19.670000000000002</v>
      </c>
      <c r="J1719" s="28">
        <f t="shared" si="52"/>
        <v>-13.600000000000001</v>
      </c>
      <c r="K1719" s="32" t="str">
        <f t="shared" si="53"/>
        <v>Rerate</v>
      </c>
      <c r="L1719" s="32" t="str">
        <f>IFERROR(VLOOKUP(E1719,'2 ataskaita'!$B$1:$E$64,3,FALSE),"-")</f>
        <v>-</v>
      </c>
      <c r="M1719" s="32" t="str">
        <f>IFERROR(VLOOKUP(E1719,'2 ataskaita'!$B$1:$E$64,4,FALSE),"-")</f>
        <v>-</v>
      </c>
    </row>
    <row r="1720" spans="1:13" x14ac:dyDescent="0.3">
      <c r="A1720" s="54">
        <v>44023.574305555558</v>
      </c>
      <c r="B1720">
        <v>44661827</v>
      </c>
      <c r="C1720" s="28" t="s">
        <v>241</v>
      </c>
      <c r="D1720" s="28" t="s">
        <v>242</v>
      </c>
      <c r="E1720" s="42" t="s">
        <v>14</v>
      </c>
      <c r="F1720" s="43">
        <v>0</v>
      </c>
      <c r="G1720" s="43">
        <v>0</v>
      </c>
      <c r="H1720" s="43">
        <f>VLOOKUP(D1720,'Įkainiai '!$A$3:$B$10,2,FALSE)-G1720</f>
        <v>21.27</v>
      </c>
      <c r="I1720" s="43">
        <f>VLOOKUP(C1720,'Įkainiai '!$E$3:$F$10,2,FALSE)-F1720</f>
        <v>31.67</v>
      </c>
      <c r="J1720" s="28">
        <f t="shared" si="52"/>
        <v>10.400000000000002</v>
      </c>
      <c r="K1720" s="28" t="str">
        <f t="shared" si="53"/>
        <v>Upsell</v>
      </c>
      <c r="L1720" s="28" t="str">
        <f>IFERROR(VLOOKUP(E1720,'2 ataskaita'!$B$1:$E$64,3,FALSE),"-")</f>
        <v>CUSTOMER CARE</v>
      </c>
      <c r="M1720" s="28">
        <f>IFERROR(VLOOKUP(E1720,'2 ataskaita'!$B$1:$E$64,4,FALSE),"-")</f>
        <v>0</v>
      </c>
    </row>
    <row r="1721" spans="1:13" x14ac:dyDescent="0.3">
      <c r="A1721" s="55">
        <v>44042</v>
      </c>
      <c r="B1721">
        <v>4818296</v>
      </c>
      <c r="C1721" s="32" t="s">
        <v>243</v>
      </c>
      <c r="D1721" s="32" t="s">
        <v>243</v>
      </c>
      <c r="E1721" s="44" t="s">
        <v>64</v>
      </c>
      <c r="F1721" s="49">
        <v>7.6</v>
      </c>
      <c r="G1721" s="45">
        <v>7.6</v>
      </c>
      <c r="H1721" s="43">
        <f>VLOOKUP(D1721,'Įkainiai '!$A$3:$B$10,2,FALSE)-G1721</f>
        <v>10.67</v>
      </c>
      <c r="I1721" s="43">
        <f>VLOOKUP(C1721,'Įkainiai '!$E$3:$F$10,2,FALSE)-F1721</f>
        <v>8.07</v>
      </c>
      <c r="J1721" s="28">
        <f t="shared" si="52"/>
        <v>-2.5999999999999996</v>
      </c>
      <c r="K1721" s="32" t="str">
        <f t="shared" si="53"/>
        <v>Rerate</v>
      </c>
      <c r="L1721" s="32" t="str">
        <f>IFERROR(VLOOKUP(E1721,'2 ataskaita'!$B$1:$E$64,3,FALSE),"-")</f>
        <v>-</v>
      </c>
      <c r="M1721" s="32" t="str">
        <f>IFERROR(VLOOKUP(E1721,'2 ataskaita'!$B$1:$E$64,4,FALSE),"-")</f>
        <v>-</v>
      </c>
    </row>
    <row r="1722" spans="1:13" x14ac:dyDescent="0.3">
      <c r="A1722" s="54">
        <v>44042</v>
      </c>
      <c r="B1722">
        <v>16559383</v>
      </c>
      <c r="C1722" s="28" t="s">
        <v>243</v>
      </c>
      <c r="D1722" s="28" t="s">
        <v>243</v>
      </c>
      <c r="E1722" s="42" t="s">
        <v>73</v>
      </c>
      <c r="F1722" s="43">
        <v>8.5</v>
      </c>
      <c r="G1722" s="43">
        <v>7.6</v>
      </c>
      <c r="H1722" s="43">
        <f>VLOOKUP(D1722,'Įkainiai '!$A$3:$B$10,2,FALSE)-G1722</f>
        <v>10.67</v>
      </c>
      <c r="I1722" s="43">
        <f>VLOOKUP(C1722,'Įkainiai '!$E$3:$F$10,2,FALSE)-F1722</f>
        <v>7.17</v>
      </c>
      <c r="J1722" s="28">
        <f t="shared" si="52"/>
        <v>-3.5</v>
      </c>
      <c r="K1722" s="28" t="str">
        <f t="shared" si="53"/>
        <v>Rerate</v>
      </c>
      <c r="L1722" s="28" t="str">
        <f>IFERROR(VLOOKUP(E1722,'2 ataskaita'!$B$1:$E$64,3,FALSE),"-")</f>
        <v>-</v>
      </c>
      <c r="M1722" s="28" t="str">
        <f>IFERROR(VLOOKUP(E1722,'2 ataskaita'!$B$1:$E$64,4,FALSE),"-")</f>
        <v>-</v>
      </c>
    </row>
    <row r="1723" spans="1:13" x14ac:dyDescent="0.3">
      <c r="A1723" s="55">
        <v>44034.744444444441</v>
      </c>
      <c r="B1723">
        <v>6386752</v>
      </c>
      <c r="C1723" s="32" t="s">
        <v>245</v>
      </c>
      <c r="D1723" s="32" t="s">
        <v>242</v>
      </c>
      <c r="E1723" s="44" t="s">
        <v>39</v>
      </c>
      <c r="F1723" s="45">
        <v>7.6</v>
      </c>
      <c r="G1723" s="45" t="s">
        <v>9</v>
      </c>
      <c r="H1723" s="43">
        <f>VLOOKUP(D1723,'Įkainiai '!$A$3:$B$10,2,FALSE)-G1723</f>
        <v>10.27</v>
      </c>
      <c r="I1723" s="43">
        <f>VLOOKUP(C1723,'Įkainiai '!$E$3:$F$10,2,FALSE)-F1723</f>
        <v>4.07</v>
      </c>
      <c r="J1723" s="28">
        <f t="shared" si="52"/>
        <v>-6.1999999999999993</v>
      </c>
      <c r="K1723" s="32" t="str">
        <f t="shared" si="53"/>
        <v>Rerate</v>
      </c>
      <c r="L1723" s="32" t="str">
        <f>IFERROR(VLOOKUP(E1723,'2 ataskaita'!$B$1:$E$64,3,FALSE),"-")</f>
        <v>-</v>
      </c>
      <c r="M1723" s="32" t="str">
        <f>IFERROR(VLOOKUP(E1723,'2 ataskaita'!$B$1:$E$64,4,FALSE),"-")</f>
        <v>-</v>
      </c>
    </row>
    <row r="1724" spans="1:13" x14ac:dyDescent="0.3">
      <c r="A1724" s="54">
        <v>44014.379861111112</v>
      </c>
      <c r="B1724">
        <v>45829062</v>
      </c>
      <c r="C1724" s="28" t="s">
        <v>241</v>
      </c>
      <c r="D1724" s="28" t="s">
        <v>242</v>
      </c>
      <c r="E1724" s="42" t="s">
        <v>14</v>
      </c>
      <c r="F1724" s="43">
        <v>11</v>
      </c>
      <c r="G1724" s="43">
        <v>0</v>
      </c>
      <c r="H1724" s="43">
        <f>VLOOKUP(D1724,'Įkainiai '!$A$3:$B$10,2,FALSE)-G1724</f>
        <v>21.27</v>
      </c>
      <c r="I1724" s="43">
        <f>VLOOKUP(C1724,'Įkainiai '!$E$3:$F$10,2,FALSE)-F1724</f>
        <v>20.67</v>
      </c>
      <c r="J1724" s="28">
        <f t="shared" si="52"/>
        <v>-0.59999999999999787</v>
      </c>
      <c r="K1724" s="28" t="str">
        <f t="shared" si="53"/>
        <v>Rerate</v>
      </c>
      <c r="L1724" s="28" t="str">
        <f>IFERROR(VLOOKUP(E1724,'2 ataskaita'!$B$1:$E$64,3,FALSE),"-")</f>
        <v>CUSTOMER CARE</v>
      </c>
      <c r="M1724" s="28">
        <f>IFERROR(VLOOKUP(E1724,'2 ataskaita'!$B$1:$E$64,4,FALSE),"-")</f>
        <v>0</v>
      </c>
    </row>
    <row r="1725" spans="1:13" x14ac:dyDescent="0.3">
      <c r="A1725" s="55">
        <v>44030.519444444442</v>
      </c>
      <c r="B1725">
        <v>4858968</v>
      </c>
      <c r="C1725" s="32" t="s">
        <v>241</v>
      </c>
      <c r="D1725" s="32" t="s">
        <v>246</v>
      </c>
      <c r="E1725" s="44" t="s">
        <v>43</v>
      </c>
      <c r="F1725" s="45">
        <v>12</v>
      </c>
      <c r="G1725" s="45">
        <v>12.5</v>
      </c>
      <c r="H1725" s="43">
        <f>VLOOKUP(D1725,'Įkainiai '!$A$3:$B$10,2,FALSE)-G1725</f>
        <v>18.77</v>
      </c>
      <c r="I1725" s="43">
        <f>VLOOKUP(C1725,'Įkainiai '!$E$3:$F$10,2,FALSE)-F1725</f>
        <v>19.670000000000002</v>
      </c>
      <c r="J1725" s="28">
        <f t="shared" si="52"/>
        <v>0.90000000000000213</v>
      </c>
      <c r="K1725" s="32" t="str">
        <f t="shared" si="53"/>
        <v>Upsell</v>
      </c>
      <c r="L1725" s="32" t="str">
        <f>IFERROR(VLOOKUP(E1725,'2 ataskaita'!$B$1:$E$64,3,FALSE),"-")</f>
        <v>CUSTOMER CARE</v>
      </c>
      <c r="M1725" s="32">
        <f>IFERROR(VLOOKUP(E1725,'2 ataskaita'!$B$1:$E$64,4,FALSE),"-")</f>
        <v>0</v>
      </c>
    </row>
    <row r="1726" spans="1:13" x14ac:dyDescent="0.3">
      <c r="A1726" s="54">
        <v>44042</v>
      </c>
      <c r="B1726">
        <v>4471965</v>
      </c>
      <c r="C1726" s="28" t="s">
        <v>242</v>
      </c>
      <c r="D1726" s="28" t="s">
        <v>242</v>
      </c>
      <c r="E1726" s="42" t="s">
        <v>54</v>
      </c>
      <c r="F1726" s="50">
        <v>11</v>
      </c>
      <c r="G1726" s="43" t="s">
        <v>9</v>
      </c>
      <c r="H1726" s="43">
        <f>VLOOKUP(D1726,'Įkainiai '!$A$3:$B$10,2,FALSE)-G1726</f>
        <v>10.27</v>
      </c>
      <c r="I1726" s="43">
        <f>VLOOKUP(C1726,'Įkainiai '!$E$3:$F$10,2,FALSE)-F1726</f>
        <v>8.6700000000000017</v>
      </c>
      <c r="J1726" s="28">
        <f t="shared" si="52"/>
        <v>-1.5999999999999979</v>
      </c>
      <c r="K1726" s="28" t="str">
        <f t="shared" si="53"/>
        <v>Rerate</v>
      </c>
      <c r="L1726" s="28" t="str">
        <f>IFERROR(VLOOKUP(E1726,'2 ataskaita'!$B$1:$E$64,3,FALSE),"-")</f>
        <v>-</v>
      </c>
      <c r="M1726" s="28" t="str">
        <f>IFERROR(VLOOKUP(E1726,'2 ataskaita'!$B$1:$E$64,4,FALSE),"-")</f>
        <v>-</v>
      </c>
    </row>
    <row r="1727" spans="1:13" x14ac:dyDescent="0.3">
      <c r="A1727" s="55">
        <v>44043</v>
      </c>
      <c r="B1727">
        <v>4660889</v>
      </c>
      <c r="C1727" s="32" t="s">
        <v>241</v>
      </c>
      <c r="D1727" s="32" t="s">
        <v>246</v>
      </c>
      <c r="E1727" s="44" t="s">
        <v>23</v>
      </c>
      <c r="F1727" s="45">
        <v>12</v>
      </c>
      <c r="G1727" s="45">
        <v>10.5</v>
      </c>
      <c r="H1727" s="43">
        <f>VLOOKUP(D1727,'Įkainiai '!$A$3:$B$10,2,FALSE)-G1727</f>
        <v>20.77</v>
      </c>
      <c r="I1727" s="43">
        <f>VLOOKUP(C1727,'Įkainiai '!$E$3:$F$10,2,FALSE)-F1727</f>
        <v>19.670000000000002</v>
      </c>
      <c r="J1727" s="28">
        <f t="shared" si="52"/>
        <v>-1.0999999999999979</v>
      </c>
      <c r="K1727" s="32" t="str">
        <f t="shared" si="53"/>
        <v>Rerate</v>
      </c>
      <c r="L1727" s="32" t="str">
        <f>IFERROR(VLOOKUP(E1727,'2 ataskaita'!$B$1:$E$64,3,FALSE),"-")</f>
        <v>CUSTOMER CARE</v>
      </c>
      <c r="M1727" s="32">
        <f>IFERROR(VLOOKUP(E1727,'2 ataskaita'!$B$1:$E$64,4,FALSE),"-")</f>
        <v>0</v>
      </c>
    </row>
    <row r="1728" spans="1:13" x14ac:dyDescent="0.3">
      <c r="A1728" s="54">
        <v>44042</v>
      </c>
      <c r="B1728">
        <v>4672229</v>
      </c>
      <c r="C1728" s="28" t="s">
        <v>241</v>
      </c>
      <c r="D1728" s="28" t="s">
        <v>241</v>
      </c>
      <c r="E1728" s="42" t="s">
        <v>13</v>
      </c>
      <c r="F1728" s="43">
        <v>12</v>
      </c>
      <c r="G1728" s="43" t="s">
        <v>11</v>
      </c>
      <c r="H1728" s="43">
        <f>VLOOKUP(D1728,'Įkainiai '!$A$3:$B$10,2,FALSE)-G1728</f>
        <v>18.270000000000003</v>
      </c>
      <c r="I1728" s="43">
        <f>VLOOKUP(C1728,'Įkainiai '!$E$3:$F$10,2,FALSE)-F1728</f>
        <v>19.670000000000002</v>
      </c>
      <c r="J1728" s="28">
        <f t="shared" si="52"/>
        <v>1.3999999999999986</v>
      </c>
      <c r="K1728" s="28" t="str">
        <f t="shared" si="53"/>
        <v>Upsell</v>
      </c>
      <c r="L1728" s="28" t="str">
        <f>IFERROR(VLOOKUP(E1728,'2 ataskaita'!$B$1:$E$64,3,FALSE),"-")</f>
        <v>TELEMARKETING</v>
      </c>
      <c r="M1728" s="28">
        <f>IFERROR(VLOOKUP(E1728,'2 ataskaita'!$B$1:$E$64,4,FALSE),"-")</f>
        <v>0</v>
      </c>
    </row>
    <row r="1729" spans="1:13" x14ac:dyDescent="0.3">
      <c r="A1729" s="55">
        <v>44042</v>
      </c>
      <c r="B1729">
        <v>23555247</v>
      </c>
      <c r="C1729" s="32" t="s">
        <v>241</v>
      </c>
      <c r="D1729" s="32" t="s">
        <v>241</v>
      </c>
      <c r="E1729" s="44" t="s">
        <v>39</v>
      </c>
      <c r="F1729" s="45">
        <v>16.5</v>
      </c>
      <c r="G1729" s="45">
        <v>0</v>
      </c>
      <c r="H1729" s="43">
        <f>VLOOKUP(D1729,'Įkainiai '!$A$3:$B$10,2,FALSE)-G1729</f>
        <v>33.270000000000003</v>
      </c>
      <c r="I1729" s="43">
        <f>VLOOKUP(C1729,'Įkainiai '!$E$3:$F$10,2,FALSE)-F1729</f>
        <v>15.170000000000002</v>
      </c>
      <c r="J1729" s="28">
        <f t="shared" si="52"/>
        <v>-18.100000000000001</v>
      </c>
      <c r="K1729" s="32" t="str">
        <f t="shared" si="53"/>
        <v>Rerate</v>
      </c>
      <c r="L1729" s="32" t="str">
        <f>IFERROR(VLOOKUP(E1729,'2 ataskaita'!$B$1:$E$64,3,FALSE),"-")</f>
        <v>-</v>
      </c>
      <c r="M1729" s="32" t="str">
        <f>IFERROR(VLOOKUP(E1729,'2 ataskaita'!$B$1:$E$64,4,FALSE),"-")</f>
        <v>-</v>
      </c>
    </row>
    <row r="1730" spans="1:13" x14ac:dyDescent="0.3">
      <c r="A1730" s="54">
        <v>44023.834722222222</v>
      </c>
      <c r="B1730">
        <v>4666882</v>
      </c>
      <c r="C1730" s="28" t="s">
        <v>243</v>
      </c>
      <c r="D1730" s="28" t="s">
        <v>245</v>
      </c>
      <c r="E1730" s="42" t="s">
        <v>22</v>
      </c>
      <c r="F1730" s="43">
        <v>8.5</v>
      </c>
      <c r="G1730" s="43">
        <v>3.6</v>
      </c>
      <c r="H1730" s="43">
        <f>VLOOKUP(D1730,'Įkainiai '!$A$3:$B$10,2,FALSE)-G1730</f>
        <v>10.67</v>
      </c>
      <c r="I1730" s="43">
        <f>VLOOKUP(C1730,'Įkainiai '!$E$3:$F$10,2,FALSE)-F1730</f>
        <v>7.17</v>
      </c>
      <c r="J1730" s="28">
        <f t="shared" si="52"/>
        <v>-3.5</v>
      </c>
      <c r="K1730" s="28" t="str">
        <f t="shared" si="53"/>
        <v>Rerate</v>
      </c>
      <c r="L1730" s="28" t="str">
        <f>IFERROR(VLOOKUP(E1730,'2 ataskaita'!$B$1:$E$64,3,FALSE),"-")</f>
        <v>CUSTOMER CARE</v>
      </c>
      <c r="M1730" s="28">
        <f>IFERROR(VLOOKUP(E1730,'2 ataskaita'!$B$1:$E$64,4,FALSE),"-")</f>
        <v>0</v>
      </c>
    </row>
    <row r="1731" spans="1:13" x14ac:dyDescent="0.3">
      <c r="A1731" s="55">
        <v>44042</v>
      </c>
      <c r="B1731">
        <v>4458217</v>
      </c>
      <c r="C1731" s="32" t="s">
        <v>243</v>
      </c>
      <c r="D1731" s="32" t="s">
        <v>243</v>
      </c>
      <c r="E1731" s="44" t="s">
        <v>26</v>
      </c>
      <c r="F1731" s="45">
        <v>8.5</v>
      </c>
      <c r="G1731" s="45">
        <v>15.5</v>
      </c>
      <c r="H1731" s="43">
        <f>VLOOKUP(D1731,'Įkainiai '!$A$3:$B$10,2,FALSE)-G1731</f>
        <v>2.7699999999999996</v>
      </c>
      <c r="I1731" s="43">
        <f>VLOOKUP(C1731,'Įkainiai '!$E$3:$F$10,2,FALSE)-F1731</f>
        <v>7.17</v>
      </c>
      <c r="J1731" s="28">
        <f t="shared" ref="J1731:J1794" si="54">I1731-H1731</f>
        <v>4.4000000000000004</v>
      </c>
      <c r="K1731" s="32" t="str">
        <f t="shared" ref="K1731:K1794" si="55">IF(J1731&gt;0,"Upsell",IF(J1731&lt;0,"Rerate","Kaina nepakito"))</f>
        <v>Upsell</v>
      </c>
      <c r="L1731" s="32" t="str">
        <f>IFERROR(VLOOKUP(E1731,'2 ataskaita'!$B$1:$E$64,3,FALSE),"-")</f>
        <v>-</v>
      </c>
      <c r="M1731" s="32" t="str">
        <f>IFERROR(VLOOKUP(E1731,'2 ataskaita'!$B$1:$E$64,4,FALSE),"-")</f>
        <v>-</v>
      </c>
    </row>
    <row r="1732" spans="1:13" x14ac:dyDescent="0.3">
      <c r="A1732" s="54">
        <v>44042</v>
      </c>
      <c r="B1732">
        <v>18918331</v>
      </c>
      <c r="C1732" s="28" t="s">
        <v>241</v>
      </c>
      <c r="D1732" s="28" t="s">
        <v>241</v>
      </c>
      <c r="E1732" s="42" t="s">
        <v>77</v>
      </c>
      <c r="F1732" s="43">
        <v>16.510000000000002</v>
      </c>
      <c r="G1732" s="43" t="s">
        <v>28</v>
      </c>
      <c r="H1732" s="43">
        <f>VLOOKUP(D1732,'Įkainiai '!$A$3:$B$10,2,FALSE)-G1732</f>
        <v>25.270000000000003</v>
      </c>
      <c r="I1732" s="43">
        <f>VLOOKUP(C1732,'Įkainiai '!$E$3:$F$10,2,FALSE)-F1732</f>
        <v>15.16</v>
      </c>
      <c r="J1732" s="28">
        <f t="shared" si="54"/>
        <v>-10.110000000000003</v>
      </c>
      <c r="K1732" s="28" t="str">
        <f t="shared" si="55"/>
        <v>Rerate</v>
      </c>
      <c r="L1732" s="28" t="str">
        <f>IFERROR(VLOOKUP(E1732,'2 ataskaita'!$B$1:$E$64,3,FALSE),"-")</f>
        <v>-</v>
      </c>
      <c r="M1732" s="28" t="str">
        <f>IFERROR(VLOOKUP(E1732,'2 ataskaita'!$B$1:$E$64,4,FALSE),"-")</f>
        <v>-</v>
      </c>
    </row>
    <row r="1733" spans="1:13" x14ac:dyDescent="0.3">
      <c r="A1733" s="55">
        <v>44042</v>
      </c>
      <c r="B1733">
        <v>8596484</v>
      </c>
      <c r="C1733" s="32" t="s">
        <v>240</v>
      </c>
      <c r="D1733" s="32" t="s">
        <v>240</v>
      </c>
      <c r="E1733" s="44" t="s">
        <v>73</v>
      </c>
      <c r="F1733" s="49">
        <v>11</v>
      </c>
      <c r="G1733" s="45" t="s">
        <v>9</v>
      </c>
      <c r="H1733" s="43">
        <f>VLOOKUP(D1733,'Įkainiai '!$A$3:$B$10,2,FALSE)-G1733</f>
        <v>14.27</v>
      </c>
      <c r="I1733" s="43">
        <f>VLOOKUP(C1733,'Įkainiai '!$E$3:$F$10,2,FALSE)-F1733</f>
        <v>12.670000000000002</v>
      </c>
      <c r="J1733" s="28">
        <f t="shared" si="54"/>
        <v>-1.5999999999999979</v>
      </c>
      <c r="K1733" s="32" t="str">
        <f t="shared" si="55"/>
        <v>Rerate</v>
      </c>
      <c r="L1733" s="32" t="str">
        <f>IFERROR(VLOOKUP(E1733,'2 ataskaita'!$B$1:$E$64,3,FALSE),"-")</f>
        <v>-</v>
      </c>
      <c r="M1733" s="32" t="str">
        <f>IFERROR(VLOOKUP(E1733,'2 ataskaita'!$B$1:$E$64,4,FALSE),"-")</f>
        <v>-</v>
      </c>
    </row>
    <row r="1734" spans="1:13" x14ac:dyDescent="0.3">
      <c r="A1734" s="54">
        <v>44042</v>
      </c>
      <c r="B1734">
        <v>4639067</v>
      </c>
      <c r="C1734" s="28" t="s">
        <v>245</v>
      </c>
      <c r="D1734" s="28" t="s">
        <v>245</v>
      </c>
      <c r="E1734" s="42" t="s">
        <v>4</v>
      </c>
      <c r="F1734" s="50">
        <v>7</v>
      </c>
      <c r="G1734" s="43" t="s">
        <v>41</v>
      </c>
      <c r="H1734" s="43">
        <f>VLOOKUP(D1734,'Įkainiai '!$A$3:$B$10,2,FALSE)-G1734</f>
        <v>7.27</v>
      </c>
      <c r="I1734" s="43">
        <f>VLOOKUP(C1734,'Įkainiai '!$E$3:$F$10,2,FALSE)-F1734</f>
        <v>4.67</v>
      </c>
      <c r="J1734" s="28">
        <f t="shared" si="54"/>
        <v>-2.5999999999999996</v>
      </c>
      <c r="K1734" s="28" t="str">
        <f t="shared" si="55"/>
        <v>Rerate</v>
      </c>
      <c r="L1734" s="28" t="str">
        <f>IFERROR(VLOOKUP(E1734,'2 ataskaita'!$B$1:$E$64,3,FALSE),"-")</f>
        <v>-</v>
      </c>
      <c r="M1734" s="28" t="str">
        <f>IFERROR(VLOOKUP(E1734,'2 ataskaita'!$B$1:$E$64,4,FALSE),"-")</f>
        <v>-</v>
      </c>
    </row>
    <row r="1735" spans="1:13" x14ac:dyDescent="0.3">
      <c r="A1735" s="55">
        <v>44042</v>
      </c>
      <c r="B1735">
        <v>4548416</v>
      </c>
      <c r="C1735" s="32" t="s">
        <v>243</v>
      </c>
      <c r="D1735" s="32" t="s">
        <v>243</v>
      </c>
      <c r="E1735" s="44" t="s">
        <v>78</v>
      </c>
      <c r="F1735" s="49">
        <v>7.6</v>
      </c>
      <c r="G1735" s="45">
        <v>7.6</v>
      </c>
      <c r="H1735" s="43">
        <f>VLOOKUP(D1735,'Įkainiai '!$A$3:$B$10,2,FALSE)-G1735</f>
        <v>10.67</v>
      </c>
      <c r="I1735" s="43">
        <f>VLOOKUP(C1735,'Įkainiai '!$E$3:$F$10,2,FALSE)-F1735</f>
        <v>8.07</v>
      </c>
      <c r="J1735" s="28">
        <f t="shared" si="54"/>
        <v>-2.5999999999999996</v>
      </c>
      <c r="K1735" s="32" t="str">
        <f t="shared" si="55"/>
        <v>Rerate</v>
      </c>
      <c r="L1735" s="32" t="str">
        <f>IFERROR(VLOOKUP(E1735,'2 ataskaita'!$B$1:$E$64,3,FALSE),"-")</f>
        <v>-</v>
      </c>
      <c r="M1735" s="32" t="str">
        <f>IFERROR(VLOOKUP(E1735,'2 ataskaita'!$B$1:$E$64,4,FALSE),"-")</f>
        <v>-</v>
      </c>
    </row>
    <row r="1736" spans="1:13" x14ac:dyDescent="0.3">
      <c r="A1736" s="54">
        <v>44027.431250000001</v>
      </c>
      <c r="B1736">
        <v>12987535</v>
      </c>
      <c r="C1736" s="28" t="s">
        <v>242</v>
      </c>
      <c r="D1736" s="28" t="s">
        <v>241</v>
      </c>
      <c r="E1736" s="42" t="s">
        <v>46</v>
      </c>
      <c r="F1736" s="43">
        <v>11.51</v>
      </c>
      <c r="G1736" s="43">
        <v>3.6</v>
      </c>
      <c r="H1736" s="43">
        <f>VLOOKUP(D1736,'Įkainiai '!$A$3:$B$10,2,FALSE)-G1736</f>
        <v>29.67</v>
      </c>
      <c r="I1736" s="43">
        <f>VLOOKUP(C1736,'Įkainiai '!$E$3:$F$10,2,FALSE)-F1736</f>
        <v>8.1600000000000019</v>
      </c>
      <c r="J1736" s="28">
        <f t="shared" si="54"/>
        <v>-21.509999999999998</v>
      </c>
      <c r="K1736" s="28" t="str">
        <f t="shared" si="55"/>
        <v>Rerate</v>
      </c>
      <c r="L1736" s="28" t="str">
        <f>IFERROR(VLOOKUP(E1736,'2 ataskaita'!$B$1:$E$64,3,FALSE),"-")</f>
        <v>-</v>
      </c>
      <c r="M1736" s="28" t="str">
        <f>IFERROR(VLOOKUP(E1736,'2 ataskaita'!$B$1:$E$64,4,FALSE),"-")</f>
        <v>-</v>
      </c>
    </row>
    <row r="1737" spans="1:13" x14ac:dyDescent="0.3">
      <c r="A1737" s="55">
        <v>44042</v>
      </c>
      <c r="B1737">
        <v>4545841</v>
      </c>
      <c r="C1737" s="32" t="s">
        <v>244</v>
      </c>
      <c r="D1737" s="32" t="s">
        <v>244</v>
      </c>
      <c r="E1737" s="44" t="s">
        <v>23</v>
      </c>
      <c r="F1737" s="45">
        <v>11.5</v>
      </c>
      <c r="G1737" s="45" t="s">
        <v>28</v>
      </c>
      <c r="H1737" s="43">
        <f>VLOOKUP(D1737,'Įkainiai '!$A$3:$B$10,2,FALSE)-G1737</f>
        <v>23.27</v>
      </c>
      <c r="I1737" s="43">
        <f>VLOOKUP(C1737,'Įkainiai '!$E$3:$F$10,2,FALSE)-F1737</f>
        <v>16.170000000000002</v>
      </c>
      <c r="J1737" s="28">
        <f t="shared" si="54"/>
        <v>-7.0999999999999979</v>
      </c>
      <c r="K1737" s="32" t="str">
        <f t="shared" si="55"/>
        <v>Rerate</v>
      </c>
      <c r="L1737" s="32" t="str">
        <f>IFERROR(VLOOKUP(E1737,'2 ataskaita'!$B$1:$E$64,3,FALSE),"-")</f>
        <v>CUSTOMER CARE</v>
      </c>
      <c r="M1737" s="32">
        <f>IFERROR(VLOOKUP(E1737,'2 ataskaita'!$B$1:$E$64,4,FALSE),"-")</f>
        <v>0</v>
      </c>
    </row>
    <row r="1738" spans="1:13" x14ac:dyDescent="0.3">
      <c r="A1738" s="54">
        <v>44028.45208333333</v>
      </c>
      <c r="B1738">
        <v>4656620</v>
      </c>
      <c r="C1738" s="28" t="s">
        <v>240</v>
      </c>
      <c r="D1738" s="28" t="s">
        <v>245</v>
      </c>
      <c r="E1738" s="42" t="s">
        <v>73</v>
      </c>
      <c r="F1738" s="43">
        <v>11</v>
      </c>
      <c r="G1738" s="43">
        <v>3.6</v>
      </c>
      <c r="H1738" s="43">
        <f>VLOOKUP(D1738,'Įkainiai '!$A$3:$B$10,2,FALSE)-G1738</f>
        <v>10.67</v>
      </c>
      <c r="I1738" s="43">
        <f>VLOOKUP(C1738,'Įkainiai '!$E$3:$F$10,2,FALSE)-F1738</f>
        <v>12.670000000000002</v>
      </c>
      <c r="J1738" s="28">
        <f t="shared" si="54"/>
        <v>2.0000000000000018</v>
      </c>
      <c r="K1738" s="28" t="str">
        <f t="shared" si="55"/>
        <v>Upsell</v>
      </c>
      <c r="L1738" s="28" t="str">
        <f>IFERROR(VLOOKUP(E1738,'2 ataskaita'!$B$1:$E$64,3,FALSE),"-")</f>
        <v>-</v>
      </c>
      <c r="M1738" s="28" t="str">
        <f>IFERROR(VLOOKUP(E1738,'2 ataskaita'!$B$1:$E$64,4,FALSE),"-")</f>
        <v>-</v>
      </c>
    </row>
    <row r="1739" spans="1:13" x14ac:dyDescent="0.3">
      <c r="A1739" s="55">
        <v>44042</v>
      </c>
      <c r="B1739">
        <v>45610529</v>
      </c>
      <c r="C1739" s="32" t="s">
        <v>244</v>
      </c>
      <c r="D1739" s="32" t="s">
        <v>244</v>
      </c>
      <c r="E1739" s="44" t="s">
        <v>6</v>
      </c>
      <c r="F1739" s="45">
        <v>12.5</v>
      </c>
      <c r="G1739" s="45" t="s">
        <v>5</v>
      </c>
      <c r="H1739" s="43">
        <f>VLOOKUP(D1739,'Įkainiai '!$A$3:$B$10,2,FALSE)-G1739</f>
        <v>19.27</v>
      </c>
      <c r="I1739" s="43">
        <f>VLOOKUP(C1739,'Įkainiai '!$E$3:$F$10,2,FALSE)-F1739</f>
        <v>15.170000000000002</v>
      </c>
      <c r="J1739" s="28">
        <f t="shared" si="54"/>
        <v>-4.0999999999999979</v>
      </c>
      <c r="K1739" s="32" t="str">
        <f t="shared" si="55"/>
        <v>Rerate</v>
      </c>
      <c r="L1739" s="32" t="str">
        <f>IFERROR(VLOOKUP(E1739,'2 ataskaita'!$B$1:$E$64,3,FALSE),"-")</f>
        <v>TELEMARKETING</v>
      </c>
      <c r="M1739" s="32">
        <f>IFERROR(VLOOKUP(E1739,'2 ataskaita'!$B$1:$E$64,4,FALSE),"-")</f>
        <v>0</v>
      </c>
    </row>
    <row r="1740" spans="1:13" x14ac:dyDescent="0.3">
      <c r="A1740" s="54">
        <v>44042</v>
      </c>
      <c r="B1740">
        <v>4424248</v>
      </c>
      <c r="C1740" s="28" t="s">
        <v>245</v>
      </c>
      <c r="D1740" s="28" t="s">
        <v>245</v>
      </c>
      <c r="E1740" s="42" t="s">
        <v>80</v>
      </c>
      <c r="F1740" s="43">
        <v>3.6</v>
      </c>
      <c r="G1740" s="43">
        <v>4.0999999999999996</v>
      </c>
      <c r="H1740" s="43">
        <f>VLOOKUP(D1740,'Įkainiai '!$A$3:$B$10,2,FALSE)-G1740</f>
        <v>10.17</v>
      </c>
      <c r="I1740" s="43">
        <f>VLOOKUP(C1740,'Įkainiai '!$E$3:$F$10,2,FALSE)-F1740</f>
        <v>8.07</v>
      </c>
      <c r="J1740" s="28">
        <f t="shared" si="54"/>
        <v>-2.0999999999999996</v>
      </c>
      <c r="K1740" s="28" t="str">
        <f t="shared" si="55"/>
        <v>Rerate</v>
      </c>
      <c r="L1740" s="28" t="str">
        <f>IFERROR(VLOOKUP(E1740,'2 ataskaita'!$B$1:$E$64,3,FALSE),"-")</f>
        <v>-</v>
      </c>
      <c r="M1740" s="28" t="str">
        <f>IFERROR(VLOOKUP(E1740,'2 ataskaita'!$B$1:$E$64,4,FALSE),"-")</f>
        <v>-</v>
      </c>
    </row>
    <row r="1741" spans="1:13" x14ac:dyDescent="0.3">
      <c r="A1741" s="55">
        <v>44030.386805555558</v>
      </c>
      <c r="B1741">
        <v>37999549</v>
      </c>
      <c r="C1741" s="32" t="s">
        <v>240</v>
      </c>
      <c r="D1741" s="32" t="s">
        <v>241</v>
      </c>
      <c r="E1741" s="44" t="s">
        <v>62</v>
      </c>
      <c r="F1741" s="45">
        <v>14.01</v>
      </c>
      <c r="G1741" s="45" t="s">
        <v>5</v>
      </c>
      <c r="H1741" s="43">
        <f>VLOOKUP(D1741,'Įkainiai '!$A$3:$B$10,2,FALSE)-G1741</f>
        <v>21.270000000000003</v>
      </c>
      <c r="I1741" s="43">
        <f>VLOOKUP(C1741,'Įkainiai '!$E$3:$F$10,2,FALSE)-F1741</f>
        <v>9.6600000000000019</v>
      </c>
      <c r="J1741" s="28">
        <f t="shared" si="54"/>
        <v>-11.610000000000001</v>
      </c>
      <c r="K1741" s="32" t="str">
        <f t="shared" si="55"/>
        <v>Rerate</v>
      </c>
      <c r="L1741" s="32" t="str">
        <f>IFERROR(VLOOKUP(E1741,'2 ataskaita'!$B$1:$E$64,3,FALSE),"-")</f>
        <v>TELEMARKETING</v>
      </c>
      <c r="M1741" s="32">
        <f>IFERROR(VLOOKUP(E1741,'2 ataskaita'!$B$1:$E$64,4,FALSE),"-")</f>
        <v>0</v>
      </c>
    </row>
    <row r="1742" spans="1:13" x14ac:dyDescent="0.3">
      <c r="A1742" s="54">
        <v>44042</v>
      </c>
      <c r="B1742">
        <v>5725617</v>
      </c>
      <c r="C1742" s="28" t="s">
        <v>245</v>
      </c>
      <c r="D1742" s="28" t="s">
        <v>245</v>
      </c>
      <c r="E1742" s="42" t="s">
        <v>39</v>
      </c>
      <c r="F1742" s="43">
        <v>7.6</v>
      </c>
      <c r="G1742" s="43">
        <v>0</v>
      </c>
      <c r="H1742" s="43">
        <f>VLOOKUP(D1742,'Įkainiai '!$A$3:$B$10,2,FALSE)-G1742</f>
        <v>14.27</v>
      </c>
      <c r="I1742" s="43">
        <f>VLOOKUP(C1742,'Įkainiai '!$E$3:$F$10,2,FALSE)-F1742</f>
        <v>4.07</v>
      </c>
      <c r="J1742" s="28">
        <f t="shared" si="54"/>
        <v>-10.199999999999999</v>
      </c>
      <c r="K1742" s="28" t="str">
        <f t="shared" si="55"/>
        <v>Rerate</v>
      </c>
      <c r="L1742" s="28" t="str">
        <f>IFERROR(VLOOKUP(E1742,'2 ataskaita'!$B$1:$E$64,3,FALSE),"-")</f>
        <v>-</v>
      </c>
      <c r="M1742" s="28" t="str">
        <f>IFERROR(VLOOKUP(E1742,'2 ataskaita'!$B$1:$E$64,4,FALSE),"-")</f>
        <v>-</v>
      </c>
    </row>
    <row r="1743" spans="1:13" x14ac:dyDescent="0.3">
      <c r="A1743" s="55">
        <v>44022.661111111112</v>
      </c>
      <c r="B1743">
        <v>45837250</v>
      </c>
      <c r="C1743" s="32" t="s">
        <v>241</v>
      </c>
      <c r="D1743" s="32" t="s">
        <v>242</v>
      </c>
      <c r="E1743" s="44" t="s">
        <v>14</v>
      </c>
      <c r="F1743" s="45">
        <v>11</v>
      </c>
      <c r="G1743" s="45">
        <v>0</v>
      </c>
      <c r="H1743" s="43">
        <f>VLOOKUP(D1743,'Įkainiai '!$A$3:$B$10,2,FALSE)-G1743</f>
        <v>21.27</v>
      </c>
      <c r="I1743" s="43">
        <f>VLOOKUP(C1743,'Įkainiai '!$E$3:$F$10,2,FALSE)-F1743</f>
        <v>20.67</v>
      </c>
      <c r="J1743" s="28">
        <f t="shared" si="54"/>
        <v>-0.59999999999999787</v>
      </c>
      <c r="K1743" s="32" t="str">
        <f t="shared" si="55"/>
        <v>Rerate</v>
      </c>
      <c r="L1743" s="32" t="str">
        <f>IFERROR(VLOOKUP(E1743,'2 ataskaita'!$B$1:$E$64,3,FALSE),"-")</f>
        <v>CUSTOMER CARE</v>
      </c>
      <c r="M1743" s="32">
        <f>IFERROR(VLOOKUP(E1743,'2 ataskaita'!$B$1:$E$64,4,FALSE),"-")</f>
        <v>0</v>
      </c>
    </row>
    <row r="1744" spans="1:13" x14ac:dyDescent="0.3">
      <c r="A1744" s="54">
        <v>44027.572916666664</v>
      </c>
      <c r="B1744">
        <v>38735303</v>
      </c>
      <c r="C1744" s="28" t="s">
        <v>240</v>
      </c>
      <c r="D1744" s="28" t="s">
        <v>242</v>
      </c>
      <c r="E1744" s="42" t="s">
        <v>39</v>
      </c>
      <c r="F1744" s="43">
        <v>11</v>
      </c>
      <c r="G1744" s="43">
        <v>9.5</v>
      </c>
      <c r="H1744" s="43">
        <f>VLOOKUP(D1744,'Įkainiai '!$A$3:$B$10,2,FALSE)-G1744</f>
        <v>11.77</v>
      </c>
      <c r="I1744" s="43">
        <f>VLOOKUP(C1744,'Įkainiai '!$E$3:$F$10,2,FALSE)-F1744</f>
        <v>12.670000000000002</v>
      </c>
      <c r="J1744" s="28">
        <f t="shared" si="54"/>
        <v>0.90000000000000213</v>
      </c>
      <c r="K1744" s="28" t="str">
        <f t="shared" si="55"/>
        <v>Upsell</v>
      </c>
      <c r="L1744" s="28" t="str">
        <f>IFERROR(VLOOKUP(E1744,'2 ataskaita'!$B$1:$E$64,3,FALSE),"-")</f>
        <v>-</v>
      </c>
      <c r="M1744" s="28" t="str">
        <f>IFERROR(VLOOKUP(E1744,'2 ataskaita'!$B$1:$E$64,4,FALSE),"-")</f>
        <v>-</v>
      </c>
    </row>
    <row r="1745" spans="1:13" x14ac:dyDescent="0.3">
      <c r="A1745" s="55">
        <v>44013.649305555555</v>
      </c>
      <c r="B1745">
        <v>11623845</v>
      </c>
      <c r="C1745" s="32" t="s">
        <v>245</v>
      </c>
      <c r="D1745" s="32" t="s">
        <v>240</v>
      </c>
      <c r="E1745" s="44" t="s">
        <v>48</v>
      </c>
      <c r="F1745" s="45">
        <v>7.01</v>
      </c>
      <c r="G1745" s="45">
        <v>11.5</v>
      </c>
      <c r="H1745" s="43">
        <f>VLOOKUP(D1745,'Įkainiai '!$A$3:$B$10,2,FALSE)-G1745</f>
        <v>13.77</v>
      </c>
      <c r="I1745" s="43">
        <f>VLOOKUP(C1745,'Įkainiai '!$E$3:$F$10,2,FALSE)-F1745</f>
        <v>4.66</v>
      </c>
      <c r="J1745" s="28">
        <f t="shared" si="54"/>
        <v>-9.11</v>
      </c>
      <c r="K1745" s="32" t="str">
        <f t="shared" si="55"/>
        <v>Rerate</v>
      </c>
      <c r="L1745" s="32" t="str">
        <f>IFERROR(VLOOKUP(E1745,'2 ataskaita'!$B$1:$E$64,3,FALSE),"-")</f>
        <v>TELEMARKETING</v>
      </c>
      <c r="M1745" s="32">
        <f>IFERROR(VLOOKUP(E1745,'2 ataskaita'!$B$1:$E$64,4,FALSE),"-")</f>
        <v>0</v>
      </c>
    </row>
    <row r="1746" spans="1:13" x14ac:dyDescent="0.3">
      <c r="A1746" s="54">
        <v>44025.465277777781</v>
      </c>
      <c r="B1746">
        <v>4444281</v>
      </c>
      <c r="C1746" s="28" t="s">
        <v>245</v>
      </c>
      <c r="D1746" s="28" t="s">
        <v>240</v>
      </c>
      <c r="E1746" s="42" t="s">
        <v>58</v>
      </c>
      <c r="F1746" s="43">
        <v>3.6</v>
      </c>
      <c r="G1746" s="43">
        <v>10.5</v>
      </c>
      <c r="H1746" s="43">
        <f>VLOOKUP(D1746,'Įkainiai '!$A$3:$B$10,2,FALSE)-G1746</f>
        <v>14.77</v>
      </c>
      <c r="I1746" s="43">
        <f>VLOOKUP(C1746,'Įkainiai '!$E$3:$F$10,2,FALSE)-F1746</f>
        <v>8.07</v>
      </c>
      <c r="J1746" s="28">
        <f t="shared" si="54"/>
        <v>-6.6999999999999993</v>
      </c>
      <c r="K1746" s="28" t="str">
        <f t="shared" si="55"/>
        <v>Rerate</v>
      </c>
      <c r="L1746" s="28" t="str">
        <f>IFERROR(VLOOKUP(E1746,'2 ataskaita'!$B$1:$E$64,3,FALSE),"-")</f>
        <v>-</v>
      </c>
      <c r="M1746" s="28" t="str">
        <f>IFERROR(VLOOKUP(E1746,'2 ataskaita'!$B$1:$E$64,4,FALSE),"-")</f>
        <v>-</v>
      </c>
    </row>
    <row r="1747" spans="1:13" x14ac:dyDescent="0.3">
      <c r="A1747" s="55">
        <v>44015.480555555558</v>
      </c>
      <c r="B1747">
        <v>45806754</v>
      </c>
      <c r="C1747" s="32" t="s">
        <v>240</v>
      </c>
      <c r="D1747" s="32" t="s">
        <v>245</v>
      </c>
      <c r="E1747" s="44" t="s">
        <v>23</v>
      </c>
      <c r="F1747" s="45">
        <v>11.5</v>
      </c>
      <c r="G1747" s="45">
        <v>3.6</v>
      </c>
      <c r="H1747" s="43">
        <f>VLOOKUP(D1747,'Įkainiai '!$A$3:$B$10,2,FALSE)-G1747</f>
        <v>10.67</v>
      </c>
      <c r="I1747" s="43">
        <f>VLOOKUP(C1747,'Įkainiai '!$E$3:$F$10,2,FALSE)-F1747</f>
        <v>12.170000000000002</v>
      </c>
      <c r="J1747" s="28">
        <f t="shared" si="54"/>
        <v>1.5000000000000018</v>
      </c>
      <c r="K1747" s="32" t="str">
        <f t="shared" si="55"/>
        <v>Upsell</v>
      </c>
      <c r="L1747" s="32" t="str">
        <f>IFERROR(VLOOKUP(E1747,'2 ataskaita'!$B$1:$E$64,3,FALSE),"-")</f>
        <v>CUSTOMER CARE</v>
      </c>
      <c r="M1747" s="32">
        <f>IFERROR(VLOOKUP(E1747,'2 ataskaita'!$B$1:$E$64,4,FALSE),"-")</f>
        <v>0</v>
      </c>
    </row>
    <row r="1748" spans="1:13" x14ac:dyDescent="0.3">
      <c r="A1748" s="54">
        <v>44042</v>
      </c>
      <c r="B1748">
        <v>4390258</v>
      </c>
      <c r="C1748" s="28" t="s">
        <v>243</v>
      </c>
      <c r="D1748" s="28" t="s">
        <v>243</v>
      </c>
      <c r="E1748" s="42" t="s">
        <v>14</v>
      </c>
      <c r="F1748" s="50">
        <v>7.6</v>
      </c>
      <c r="G1748" s="43">
        <v>7.6</v>
      </c>
      <c r="H1748" s="43">
        <f>VLOOKUP(D1748,'Įkainiai '!$A$3:$B$10,2,FALSE)-G1748</f>
        <v>10.67</v>
      </c>
      <c r="I1748" s="43">
        <f>VLOOKUP(C1748,'Įkainiai '!$E$3:$F$10,2,FALSE)-F1748</f>
        <v>8.07</v>
      </c>
      <c r="J1748" s="28">
        <f t="shared" si="54"/>
        <v>-2.5999999999999996</v>
      </c>
      <c r="K1748" s="28" t="str">
        <f t="shared" si="55"/>
        <v>Rerate</v>
      </c>
      <c r="L1748" s="28" t="str">
        <f>IFERROR(VLOOKUP(E1748,'2 ataskaita'!$B$1:$E$64,3,FALSE),"-")</f>
        <v>CUSTOMER CARE</v>
      </c>
      <c r="M1748" s="28">
        <f>IFERROR(VLOOKUP(E1748,'2 ataskaita'!$B$1:$E$64,4,FALSE),"-")</f>
        <v>0</v>
      </c>
    </row>
    <row r="1749" spans="1:13" x14ac:dyDescent="0.3">
      <c r="A1749" s="55">
        <v>44034.473611111112</v>
      </c>
      <c r="B1749">
        <v>13336411</v>
      </c>
      <c r="C1749" s="32" t="s">
        <v>245</v>
      </c>
      <c r="D1749" s="32" t="s">
        <v>243</v>
      </c>
      <c r="E1749" s="44" t="s">
        <v>39</v>
      </c>
      <c r="F1749" s="45">
        <v>7.6</v>
      </c>
      <c r="G1749" s="45">
        <v>7.6</v>
      </c>
      <c r="H1749" s="43">
        <f>VLOOKUP(D1749,'Įkainiai '!$A$3:$B$10,2,FALSE)-G1749</f>
        <v>10.67</v>
      </c>
      <c r="I1749" s="43">
        <f>VLOOKUP(C1749,'Įkainiai '!$E$3:$F$10,2,FALSE)-F1749</f>
        <v>4.07</v>
      </c>
      <c r="J1749" s="28">
        <f t="shared" si="54"/>
        <v>-6.6</v>
      </c>
      <c r="K1749" s="32" t="str">
        <f t="shared" si="55"/>
        <v>Rerate</v>
      </c>
      <c r="L1749" s="32" t="str">
        <f>IFERROR(VLOOKUP(E1749,'2 ataskaita'!$B$1:$E$64,3,FALSE),"-")</f>
        <v>-</v>
      </c>
      <c r="M1749" s="32" t="str">
        <f>IFERROR(VLOOKUP(E1749,'2 ataskaita'!$B$1:$E$64,4,FALSE),"-")</f>
        <v>-</v>
      </c>
    </row>
    <row r="1750" spans="1:13" x14ac:dyDescent="0.3">
      <c r="A1750" s="54">
        <v>44042</v>
      </c>
      <c r="B1750">
        <v>4829825</v>
      </c>
      <c r="C1750" s="28" t="s">
        <v>241</v>
      </c>
      <c r="D1750" s="28" t="s">
        <v>241</v>
      </c>
      <c r="E1750" s="42" t="s">
        <v>8</v>
      </c>
      <c r="F1750" s="43">
        <v>8.5</v>
      </c>
      <c r="G1750" s="43">
        <v>11.5</v>
      </c>
      <c r="H1750" s="43">
        <f>VLOOKUP(D1750,'Įkainiai '!$A$3:$B$10,2,FALSE)-G1750</f>
        <v>21.770000000000003</v>
      </c>
      <c r="I1750" s="43">
        <f>VLOOKUP(C1750,'Įkainiai '!$E$3:$F$10,2,FALSE)-F1750</f>
        <v>23.17</v>
      </c>
      <c r="J1750" s="28">
        <f t="shared" si="54"/>
        <v>1.3999999999999986</v>
      </c>
      <c r="K1750" s="28" t="str">
        <f t="shared" si="55"/>
        <v>Upsell</v>
      </c>
      <c r="L1750" s="28" t="str">
        <f>IFERROR(VLOOKUP(E1750,'2 ataskaita'!$B$1:$E$64,3,FALSE),"-")</f>
        <v>TELEMARKETING</v>
      </c>
      <c r="M1750" s="28">
        <f>IFERROR(VLOOKUP(E1750,'2 ataskaita'!$B$1:$E$64,4,FALSE),"-")</f>
        <v>0</v>
      </c>
    </row>
    <row r="1751" spans="1:13" x14ac:dyDescent="0.3">
      <c r="A1751" s="55">
        <v>44022</v>
      </c>
      <c r="B1751">
        <v>18468328</v>
      </c>
      <c r="C1751" s="32" t="s">
        <v>243</v>
      </c>
      <c r="D1751" s="32" t="s">
        <v>243</v>
      </c>
      <c r="E1751" s="44" t="s">
        <v>49</v>
      </c>
      <c r="F1751" s="45">
        <v>8.51</v>
      </c>
      <c r="G1751" s="45" t="s">
        <v>28</v>
      </c>
      <c r="H1751" s="43">
        <f>VLOOKUP(D1751,'Įkainiai '!$A$3:$B$10,2,FALSE)-G1751</f>
        <v>10.27</v>
      </c>
      <c r="I1751" s="43">
        <f>VLOOKUP(C1751,'Įkainiai '!$E$3:$F$10,2,FALSE)-F1751</f>
        <v>7.16</v>
      </c>
      <c r="J1751" s="28">
        <f t="shared" si="54"/>
        <v>-3.1099999999999994</v>
      </c>
      <c r="K1751" s="32" t="str">
        <f t="shared" si="55"/>
        <v>Rerate</v>
      </c>
      <c r="L1751" s="32" t="str">
        <f>IFERROR(VLOOKUP(E1751,'2 ataskaita'!$B$1:$E$64,3,FALSE),"-")</f>
        <v>-</v>
      </c>
      <c r="M1751" s="32" t="str">
        <f>IFERROR(VLOOKUP(E1751,'2 ataskaita'!$B$1:$E$64,4,FALSE),"-")</f>
        <v>-</v>
      </c>
    </row>
    <row r="1752" spans="1:13" x14ac:dyDescent="0.3">
      <c r="A1752" s="54">
        <v>44042</v>
      </c>
      <c r="B1752">
        <v>4752325</v>
      </c>
      <c r="C1752" s="28" t="s">
        <v>242</v>
      </c>
      <c r="D1752" s="28" t="s">
        <v>242</v>
      </c>
      <c r="E1752" s="42" t="s">
        <v>43</v>
      </c>
      <c r="F1752" s="50">
        <v>11</v>
      </c>
      <c r="G1752" s="43" t="s">
        <v>9</v>
      </c>
      <c r="H1752" s="43">
        <f>VLOOKUP(D1752,'Įkainiai '!$A$3:$B$10,2,FALSE)-G1752</f>
        <v>10.27</v>
      </c>
      <c r="I1752" s="43">
        <f>VLOOKUP(C1752,'Įkainiai '!$E$3:$F$10,2,FALSE)-F1752</f>
        <v>8.6700000000000017</v>
      </c>
      <c r="J1752" s="28">
        <f t="shared" si="54"/>
        <v>-1.5999999999999979</v>
      </c>
      <c r="K1752" s="28" t="str">
        <f t="shared" si="55"/>
        <v>Rerate</v>
      </c>
      <c r="L1752" s="28" t="str">
        <f>IFERROR(VLOOKUP(E1752,'2 ataskaita'!$B$1:$E$64,3,FALSE),"-")</f>
        <v>CUSTOMER CARE</v>
      </c>
      <c r="M1752" s="28">
        <f>IFERROR(VLOOKUP(E1752,'2 ataskaita'!$B$1:$E$64,4,FALSE),"-")</f>
        <v>0</v>
      </c>
    </row>
    <row r="1753" spans="1:13" x14ac:dyDescent="0.3">
      <c r="A1753" s="55">
        <v>44024.615277777775</v>
      </c>
      <c r="B1753">
        <v>11729770</v>
      </c>
      <c r="C1753" s="32" t="s">
        <v>242</v>
      </c>
      <c r="D1753" s="32" t="s">
        <v>243</v>
      </c>
      <c r="E1753" s="44" t="s">
        <v>73</v>
      </c>
      <c r="F1753" s="45">
        <v>14.5</v>
      </c>
      <c r="G1753" s="45">
        <v>7.6</v>
      </c>
      <c r="H1753" s="43">
        <f>VLOOKUP(D1753,'Įkainiai '!$A$3:$B$10,2,FALSE)-G1753</f>
        <v>10.67</v>
      </c>
      <c r="I1753" s="43">
        <f>VLOOKUP(C1753,'Įkainiai '!$E$3:$F$10,2,FALSE)-F1753</f>
        <v>5.1700000000000017</v>
      </c>
      <c r="J1753" s="28">
        <f t="shared" si="54"/>
        <v>-5.4999999999999982</v>
      </c>
      <c r="K1753" s="32" t="str">
        <f t="shared" si="55"/>
        <v>Rerate</v>
      </c>
      <c r="L1753" s="32" t="str">
        <f>IFERROR(VLOOKUP(E1753,'2 ataskaita'!$B$1:$E$64,3,FALSE),"-")</f>
        <v>-</v>
      </c>
      <c r="M1753" s="32" t="str">
        <f>IFERROR(VLOOKUP(E1753,'2 ataskaita'!$B$1:$E$64,4,FALSE),"-")</f>
        <v>-</v>
      </c>
    </row>
    <row r="1754" spans="1:13" x14ac:dyDescent="0.3">
      <c r="A1754" s="54">
        <v>44023.586111111108</v>
      </c>
      <c r="B1754">
        <v>28109912</v>
      </c>
      <c r="C1754" s="28" t="s">
        <v>240</v>
      </c>
      <c r="D1754" s="28" t="s">
        <v>242</v>
      </c>
      <c r="E1754" s="42" t="s">
        <v>31</v>
      </c>
      <c r="F1754" s="43">
        <v>11</v>
      </c>
      <c r="G1754" s="43" t="s">
        <v>57</v>
      </c>
      <c r="H1754" s="43">
        <f>VLOOKUP(D1754,'Įkainiai '!$A$3:$B$10,2,FALSE)-G1754</f>
        <v>11.27</v>
      </c>
      <c r="I1754" s="43">
        <f>VLOOKUP(C1754,'Įkainiai '!$E$3:$F$10,2,FALSE)-F1754</f>
        <v>12.670000000000002</v>
      </c>
      <c r="J1754" s="28">
        <f t="shared" si="54"/>
        <v>1.4000000000000021</v>
      </c>
      <c r="K1754" s="28" t="str">
        <f t="shared" si="55"/>
        <v>Upsell</v>
      </c>
      <c r="L1754" s="28" t="str">
        <f>IFERROR(VLOOKUP(E1754,'2 ataskaita'!$B$1:$E$64,3,FALSE),"-")</f>
        <v>-</v>
      </c>
      <c r="M1754" s="28" t="str">
        <f>IFERROR(VLOOKUP(E1754,'2 ataskaita'!$B$1:$E$64,4,FALSE),"-")</f>
        <v>-</v>
      </c>
    </row>
    <row r="1755" spans="1:13" x14ac:dyDescent="0.3">
      <c r="A1755" s="55">
        <v>44030.443055555559</v>
      </c>
      <c r="B1755">
        <v>45753150</v>
      </c>
      <c r="C1755" s="32" t="s">
        <v>244</v>
      </c>
      <c r="D1755" s="32" t="s">
        <v>245</v>
      </c>
      <c r="E1755" s="44" t="s">
        <v>55</v>
      </c>
      <c r="F1755" s="45">
        <v>11.5</v>
      </c>
      <c r="G1755" s="45">
        <v>5.6</v>
      </c>
      <c r="H1755" s="43">
        <f>VLOOKUP(D1755,'Įkainiai '!$A$3:$B$10,2,FALSE)-G1755</f>
        <v>8.67</v>
      </c>
      <c r="I1755" s="43">
        <f>VLOOKUP(C1755,'Įkainiai '!$E$3:$F$10,2,FALSE)-F1755</f>
        <v>16.170000000000002</v>
      </c>
      <c r="J1755" s="28">
        <f t="shared" si="54"/>
        <v>7.5000000000000018</v>
      </c>
      <c r="K1755" s="32" t="str">
        <f t="shared" si="55"/>
        <v>Upsell</v>
      </c>
      <c r="L1755" s="32" t="str">
        <f>IFERROR(VLOOKUP(E1755,'2 ataskaita'!$B$1:$E$64,3,FALSE),"-")</f>
        <v>-</v>
      </c>
      <c r="M1755" s="32" t="str">
        <f>IFERROR(VLOOKUP(E1755,'2 ataskaita'!$B$1:$E$64,4,FALSE),"-")</f>
        <v>-</v>
      </c>
    </row>
    <row r="1756" spans="1:13" x14ac:dyDescent="0.3">
      <c r="A1756" s="54">
        <v>44043</v>
      </c>
      <c r="B1756">
        <v>4743600</v>
      </c>
      <c r="C1756" s="28" t="s">
        <v>243</v>
      </c>
      <c r="D1756" s="28" t="s">
        <v>244</v>
      </c>
      <c r="E1756" s="42" t="s">
        <v>19</v>
      </c>
      <c r="F1756" s="43">
        <v>7.6</v>
      </c>
      <c r="G1756" s="43" t="s">
        <v>7</v>
      </c>
      <c r="H1756" s="43">
        <f>VLOOKUP(D1756,'Įkainiai '!$A$3:$B$10,2,FALSE)-G1756</f>
        <v>18.27</v>
      </c>
      <c r="I1756" s="43">
        <f>VLOOKUP(C1756,'Įkainiai '!$E$3:$F$10,2,FALSE)-F1756</f>
        <v>8.07</v>
      </c>
      <c r="J1756" s="28">
        <f t="shared" si="54"/>
        <v>-10.199999999999999</v>
      </c>
      <c r="K1756" s="28" t="str">
        <f t="shared" si="55"/>
        <v>Rerate</v>
      </c>
      <c r="L1756" s="28" t="str">
        <f>IFERROR(VLOOKUP(E1756,'2 ataskaita'!$B$1:$E$64,3,FALSE),"-")</f>
        <v>-</v>
      </c>
      <c r="M1756" s="28" t="str">
        <f>IFERROR(VLOOKUP(E1756,'2 ataskaita'!$B$1:$E$64,4,FALSE),"-")</f>
        <v>-</v>
      </c>
    </row>
    <row r="1757" spans="1:13" x14ac:dyDescent="0.3">
      <c r="A1757" s="55">
        <v>44024</v>
      </c>
      <c r="B1757">
        <v>44360094</v>
      </c>
      <c r="C1757" s="32" t="s">
        <v>241</v>
      </c>
      <c r="D1757" s="32" t="s">
        <v>241</v>
      </c>
      <c r="E1757" s="44" t="s">
        <v>35</v>
      </c>
      <c r="F1757" s="45">
        <v>23.5</v>
      </c>
      <c r="G1757" s="45">
        <v>16.5</v>
      </c>
      <c r="H1757" s="43">
        <f>VLOOKUP(D1757,'Įkainiai '!$A$3:$B$10,2,FALSE)-G1757</f>
        <v>16.770000000000003</v>
      </c>
      <c r="I1757" s="43">
        <f>VLOOKUP(C1757,'Įkainiai '!$E$3:$F$10,2,FALSE)-F1757</f>
        <v>8.1700000000000017</v>
      </c>
      <c r="J1757" s="28">
        <f t="shared" si="54"/>
        <v>-8.6000000000000014</v>
      </c>
      <c r="K1757" s="32" t="str">
        <f t="shared" si="55"/>
        <v>Rerate</v>
      </c>
      <c r="L1757" s="32" t="str">
        <f>IFERROR(VLOOKUP(E1757,'2 ataskaita'!$B$1:$E$64,3,FALSE),"-")</f>
        <v>CUSTOMER CARE</v>
      </c>
      <c r="M1757" s="32">
        <f>IFERROR(VLOOKUP(E1757,'2 ataskaita'!$B$1:$E$64,4,FALSE),"-")</f>
        <v>0</v>
      </c>
    </row>
    <row r="1758" spans="1:13" x14ac:dyDescent="0.3">
      <c r="A1758" s="54">
        <v>44042</v>
      </c>
      <c r="B1758">
        <v>23747290</v>
      </c>
      <c r="C1758" s="28" t="s">
        <v>246</v>
      </c>
      <c r="D1758" s="28" t="s">
        <v>246</v>
      </c>
      <c r="E1758" s="42" t="s">
        <v>21</v>
      </c>
      <c r="F1758" s="43">
        <v>13</v>
      </c>
      <c r="G1758" s="43" t="s">
        <v>18</v>
      </c>
      <c r="H1758" s="43">
        <f>VLOOKUP(D1758,'Įkainiai '!$A$3:$B$10,2,FALSE)-G1758</f>
        <v>25.27</v>
      </c>
      <c r="I1758" s="43">
        <f>VLOOKUP(C1758,'Įkainiai '!$E$3:$F$10,2,FALSE)-F1758</f>
        <v>16.670000000000002</v>
      </c>
      <c r="J1758" s="28">
        <f t="shared" si="54"/>
        <v>-8.5999999999999979</v>
      </c>
      <c r="K1758" s="28" t="str">
        <f t="shared" si="55"/>
        <v>Rerate</v>
      </c>
      <c r="L1758" s="28" t="str">
        <f>IFERROR(VLOOKUP(E1758,'2 ataskaita'!$B$1:$E$64,3,FALSE),"-")</f>
        <v>-</v>
      </c>
      <c r="M1758" s="28" t="str">
        <f>IFERROR(VLOOKUP(E1758,'2 ataskaita'!$B$1:$E$64,4,FALSE),"-")</f>
        <v>-</v>
      </c>
    </row>
    <row r="1759" spans="1:13" x14ac:dyDescent="0.3">
      <c r="A1759" s="55">
        <v>44037</v>
      </c>
      <c r="B1759">
        <v>4441430</v>
      </c>
      <c r="C1759" s="32" t="s">
        <v>241</v>
      </c>
      <c r="D1759" s="32" t="s">
        <v>241</v>
      </c>
      <c r="E1759" s="44" t="s">
        <v>64</v>
      </c>
      <c r="F1759" s="45">
        <v>16.510000000000002</v>
      </c>
      <c r="G1759" s="45" t="s">
        <v>41</v>
      </c>
      <c r="H1759" s="43">
        <f>VLOOKUP(D1759,'Įkainiai '!$A$3:$B$10,2,FALSE)-G1759</f>
        <v>26.270000000000003</v>
      </c>
      <c r="I1759" s="43">
        <f>VLOOKUP(C1759,'Įkainiai '!$E$3:$F$10,2,FALSE)-F1759</f>
        <v>15.16</v>
      </c>
      <c r="J1759" s="28">
        <f t="shared" si="54"/>
        <v>-11.110000000000003</v>
      </c>
      <c r="K1759" s="32" t="str">
        <f t="shared" si="55"/>
        <v>Rerate</v>
      </c>
      <c r="L1759" s="32" t="str">
        <f>IFERROR(VLOOKUP(E1759,'2 ataskaita'!$B$1:$E$64,3,FALSE),"-")</f>
        <v>-</v>
      </c>
      <c r="M1759" s="32" t="str">
        <f>IFERROR(VLOOKUP(E1759,'2 ataskaita'!$B$1:$E$64,4,FALSE),"-")</f>
        <v>-</v>
      </c>
    </row>
    <row r="1760" spans="1:13" x14ac:dyDescent="0.3">
      <c r="A1760" s="54">
        <v>44024.45208333333</v>
      </c>
      <c r="B1760">
        <v>19510315</v>
      </c>
      <c r="C1760" s="28" t="s">
        <v>245</v>
      </c>
      <c r="D1760" s="28" t="s">
        <v>243</v>
      </c>
      <c r="E1760" s="42" t="s">
        <v>23</v>
      </c>
      <c r="F1760" s="43">
        <v>7.6</v>
      </c>
      <c r="G1760" s="43">
        <v>7.6</v>
      </c>
      <c r="H1760" s="43">
        <f>VLOOKUP(D1760,'Įkainiai '!$A$3:$B$10,2,FALSE)-G1760</f>
        <v>10.67</v>
      </c>
      <c r="I1760" s="43">
        <f>VLOOKUP(C1760,'Įkainiai '!$E$3:$F$10,2,FALSE)-F1760</f>
        <v>4.07</v>
      </c>
      <c r="J1760" s="28">
        <f t="shared" si="54"/>
        <v>-6.6</v>
      </c>
      <c r="K1760" s="28" t="str">
        <f t="shared" si="55"/>
        <v>Rerate</v>
      </c>
      <c r="L1760" s="28" t="str">
        <f>IFERROR(VLOOKUP(E1760,'2 ataskaita'!$B$1:$E$64,3,FALSE),"-")</f>
        <v>CUSTOMER CARE</v>
      </c>
      <c r="M1760" s="28">
        <f>IFERROR(VLOOKUP(E1760,'2 ataskaita'!$B$1:$E$64,4,FALSE),"-")</f>
        <v>0</v>
      </c>
    </row>
    <row r="1761" spans="1:13" x14ac:dyDescent="0.3">
      <c r="A1761" s="55">
        <v>44042</v>
      </c>
      <c r="B1761">
        <v>15166893</v>
      </c>
      <c r="C1761" s="32" t="s">
        <v>241</v>
      </c>
      <c r="D1761" s="32" t="s">
        <v>241</v>
      </c>
      <c r="E1761" s="44" t="s">
        <v>6</v>
      </c>
      <c r="F1761" s="45">
        <v>11</v>
      </c>
      <c r="G1761" s="45">
        <v>15.5</v>
      </c>
      <c r="H1761" s="43">
        <f>VLOOKUP(D1761,'Įkainiai '!$A$3:$B$10,2,FALSE)-G1761</f>
        <v>17.770000000000003</v>
      </c>
      <c r="I1761" s="43">
        <f>VLOOKUP(C1761,'Įkainiai '!$E$3:$F$10,2,FALSE)-F1761</f>
        <v>20.67</v>
      </c>
      <c r="J1761" s="28">
        <f t="shared" si="54"/>
        <v>2.8999999999999986</v>
      </c>
      <c r="K1761" s="32" t="str">
        <f t="shared" si="55"/>
        <v>Upsell</v>
      </c>
      <c r="L1761" s="32" t="str">
        <f>IFERROR(VLOOKUP(E1761,'2 ataskaita'!$B$1:$E$64,3,FALSE),"-")</f>
        <v>TELEMARKETING</v>
      </c>
      <c r="M1761" s="32">
        <f>IFERROR(VLOOKUP(E1761,'2 ataskaita'!$B$1:$E$64,4,FALSE),"-")</f>
        <v>0</v>
      </c>
    </row>
    <row r="1762" spans="1:13" x14ac:dyDescent="0.3">
      <c r="A1762" s="54">
        <v>44042</v>
      </c>
      <c r="B1762">
        <v>4386005</v>
      </c>
      <c r="C1762" s="28" t="s">
        <v>243</v>
      </c>
      <c r="D1762" s="28" t="s">
        <v>243</v>
      </c>
      <c r="E1762" s="42" t="s">
        <v>63</v>
      </c>
      <c r="F1762" s="43">
        <v>8.51</v>
      </c>
      <c r="G1762" s="43">
        <v>12.5</v>
      </c>
      <c r="H1762" s="43">
        <f>VLOOKUP(D1762,'Įkainiai '!$A$3:$B$10,2,FALSE)-G1762</f>
        <v>5.77</v>
      </c>
      <c r="I1762" s="43">
        <f>VLOOKUP(C1762,'Įkainiai '!$E$3:$F$10,2,FALSE)-F1762</f>
        <v>7.16</v>
      </c>
      <c r="J1762" s="28">
        <f t="shared" si="54"/>
        <v>1.3900000000000006</v>
      </c>
      <c r="K1762" s="28" t="str">
        <f t="shared" si="55"/>
        <v>Upsell</v>
      </c>
      <c r="L1762" s="28" t="str">
        <f>IFERROR(VLOOKUP(E1762,'2 ataskaita'!$B$1:$E$64,3,FALSE),"-")</f>
        <v>-</v>
      </c>
      <c r="M1762" s="28" t="str">
        <f>IFERROR(VLOOKUP(E1762,'2 ataskaita'!$B$1:$E$64,4,FALSE),"-")</f>
        <v>-</v>
      </c>
    </row>
    <row r="1763" spans="1:13" x14ac:dyDescent="0.3">
      <c r="A1763" s="55">
        <v>44042</v>
      </c>
      <c r="B1763">
        <v>16629258</v>
      </c>
      <c r="C1763" s="32" t="s">
        <v>243</v>
      </c>
      <c r="D1763" s="32" t="s">
        <v>243</v>
      </c>
      <c r="E1763" s="44" t="s">
        <v>17</v>
      </c>
      <c r="F1763" s="45">
        <v>7.6</v>
      </c>
      <c r="G1763" s="45">
        <v>0</v>
      </c>
      <c r="H1763" s="43">
        <f>VLOOKUP(D1763,'Įkainiai '!$A$3:$B$10,2,FALSE)-G1763</f>
        <v>18.27</v>
      </c>
      <c r="I1763" s="43">
        <f>VLOOKUP(C1763,'Įkainiai '!$E$3:$F$10,2,FALSE)-F1763</f>
        <v>8.07</v>
      </c>
      <c r="J1763" s="28">
        <f t="shared" si="54"/>
        <v>-10.199999999999999</v>
      </c>
      <c r="K1763" s="32" t="str">
        <f t="shared" si="55"/>
        <v>Rerate</v>
      </c>
      <c r="L1763" s="32" t="str">
        <f>IFERROR(VLOOKUP(E1763,'2 ataskaita'!$B$1:$E$64,3,FALSE),"-")</f>
        <v>-</v>
      </c>
      <c r="M1763" s="32" t="str">
        <f>IFERROR(VLOOKUP(E1763,'2 ataskaita'!$B$1:$E$64,4,FALSE),"-")</f>
        <v>-</v>
      </c>
    </row>
    <row r="1764" spans="1:13" x14ac:dyDescent="0.3">
      <c r="A1764" s="54">
        <v>44042</v>
      </c>
      <c r="B1764">
        <v>4780077</v>
      </c>
      <c r="C1764" s="28" t="s">
        <v>242</v>
      </c>
      <c r="D1764" s="28" t="s">
        <v>242</v>
      </c>
      <c r="E1764" s="42" t="s">
        <v>21</v>
      </c>
      <c r="F1764" s="50">
        <v>11</v>
      </c>
      <c r="G1764" s="43" t="s">
        <v>9</v>
      </c>
      <c r="H1764" s="43">
        <f>VLOOKUP(D1764,'Įkainiai '!$A$3:$B$10,2,FALSE)-G1764</f>
        <v>10.27</v>
      </c>
      <c r="I1764" s="43">
        <f>VLOOKUP(C1764,'Įkainiai '!$E$3:$F$10,2,FALSE)-F1764</f>
        <v>8.6700000000000017</v>
      </c>
      <c r="J1764" s="28">
        <f t="shared" si="54"/>
        <v>-1.5999999999999979</v>
      </c>
      <c r="K1764" s="28" t="str">
        <f t="shared" si="55"/>
        <v>Rerate</v>
      </c>
      <c r="L1764" s="28" t="str">
        <f>IFERROR(VLOOKUP(E1764,'2 ataskaita'!$B$1:$E$64,3,FALSE),"-")</f>
        <v>-</v>
      </c>
      <c r="M1764" s="28" t="str">
        <f>IFERROR(VLOOKUP(E1764,'2 ataskaita'!$B$1:$E$64,4,FALSE),"-")</f>
        <v>-</v>
      </c>
    </row>
    <row r="1765" spans="1:13" x14ac:dyDescent="0.3">
      <c r="A1765" s="55">
        <v>44042</v>
      </c>
      <c r="B1765">
        <v>4752627</v>
      </c>
      <c r="C1765" s="32" t="s">
        <v>242</v>
      </c>
      <c r="D1765" s="32" t="s">
        <v>242</v>
      </c>
      <c r="E1765" s="44" t="s">
        <v>76</v>
      </c>
      <c r="F1765" s="45">
        <v>10.5</v>
      </c>
      <c r="G1765" s="45">
        <v>7.6</v>
      </c>
      <c r="H1765" s="43">
        <f>VLOOKUP(D1765,'Įkainiai '!$A$3:$B$10,2,FALSE)-G1765</f>
        <v>13.67</v>
      </c>
      <c r="I1765" s="43">
        <f>VLOOKUP(C1765,'Įkainiai '!$E$3:$F$10,2,FALSE)-F1765</f>
        <v>9.1700000000000017</v>
      </c>
      <c r="J1765" s="28">
        <f t="shared" si="54"/>
        <v>-4.4999999999999982</v>
      </c>
      <c r="K1765" s="32" t="str">
        <f t="shared" si="55"/>
        <v>Rerate</v>
      </c>
      <c r="L1765" s="32" t="str">
        <f>IFERROR(VLOOKUP(E1765,'2 ataskaita'!$B$1:$E$64,3,FALSE),"-")</f>
        <v>-</v>
      </c>
      <c r="M1765" s="32" t="str">
        <f>IFERROR(VLOOKUP(E1765,'2 ataskaita'!$B$1:$E$64,4,FALSE),"-")</f>
        <v>-</v>
      </c>
    </row>
    <row r="1766" spans="1:13" x14ac:dyDescent="0.3">
      <c r="A1766" s="54">
        <v>44042</v>
      </c>
      <c r="B1766">
        <v>32964010</v>
      </c>
      <c r="C1766" s="28" t="s">
        <v>242</v>
      </c>
      <c r="D1766" s="28" t="s">
        <v>242</v>
      </c>
      <c r="E1766" s="42" t="s">
        <v>19</v>
      </c>
      <c r="F1766" s="43">
        <v>11</v>
      </c>
      <c r="G1766" s="43">
        <v>0</v>
      </c>
      <c r="H1766" s="43">
        <f>VLOOKUP(D1766,'Įkainiai '!$A$3:$B$10,2,FALSE)-G1766</f>
        <v>21.27</v>
      </c>
      <c r="I1766" s="43">
        <f>VLOOKUP(C1766,'Įkainiai '!$E$3:$F$10,2,FALSE)-F1766</f>
        <v>8.6700000000000017</v>
      </c>
      <c r="J1766" s="28">
        <f t="shared" si="54"/>
        <v>-12.599999999999998</v>
      </c>
      <c r="K1766" s="28" t="str">
        <f t="shared" si="55"/>
        <v>Rerate</v>
      </c>
      <c r="L1766" s="28" t="str">
        <f>IFERROR(VLOOKUP(E1766,'2 ataskaita'!$B$1:$E$64,3,FALSE),"-")</f>
        <v>-</v>
      </c>
      <c r="M1766" s="28" t="str">
        <f>IFERROR(VLOOKUP(E1766,'2 ataskaita'!$B$1:$E$64,4,FALSE),"-")</f>
        <v>-</v>
      </c>
    </row>
    <row r="1767" spans="1:13" x14ac:dyDescent="0.3">
      <c r="A1767" s="55">
        <v>44042</v>
      </c>
      <c r="B1767">
        <v>24716930</v>
      </c>
      <c r="C1767" s="32" t="s">
        <v>245</v>
      </c>
      <c r="D1767" s="32" t="s">
        <v>245</v>
      </c>
      <c r="E1767" s="44" t="s">
        <v>14</v>
      </c>
      <c r="F1767" s="45">
        <v>8.5</v>
      </c>
      <c r="G1767" s="45">
        <v>0</v>
      </c>
      <c r="H1767" s="43">
        <f>VLOOKUP(D1767,'Įkainiai '!$A$3:$B$10,2,FALSE)-G1767</f>
        <v>14.27</v>
      </c>
      <c r="I1767" s="43">
        <f>VLOOKUP(C1767,'Įkainiai '!$E$3:$F$10,2,FALSE)-F1767</f>
        <v>3.17</v>
      </c>
      <c r="J1767" s="28">
        <f t="shared" si="54"/>
        <v>-11.1</v>
      </c>
      <c r="K1767" s="32" t="str">
        <f t="shared" si="55"/>
        <v>Rerate</v>
      </c>
      <c r="L1767" s="32" t="str">
        <f>IFERROR(VLOOKUP(E1767,'2 ataskaita'!$B$1:$E$64,3,FALSE),"-")</f>
        <v>CUSTOMER CARE</v>
      </c>
      <c r="M1767" s="32">
        <f>IFERROR(VLOOKUP(E1767,'2 ataskaita'!$B$1:$E$64,4,FALSE),"-")</f>
        <v>0</v>
      </c>
    </row>
    <row r="1768" spans="1:13" x14ac:dyDescent="0.3">
      <c r="A1768" s="54">
        <v>44036</v>
      </c>
      <c r="B1768">
        <v>4460677</v>
      </c>
      <c r="C1768" s="28" t="s">
        <v>245</v>
      </c>
      <c r="D1768" s="28" t="s">
        <v>245</v>
      </c>
      <c r="E1768" s="42" t="s">
        <v>22</v>
      </c>
      <c r="F1768" s="43">
        <v>5.51</v>
      </c>
      <c r="G1768" s="43">
        <v>0</v>
      </c>
      <c r="H1768" s="43">
        <f>VLOOKUP(D1768,'Įkainiai '!$A$3:$B$10,2,FALSE)-G1768</f>
        <v>14.27</v>
      </c>
      <c r="I1768" s="43">
        <f>VLOOKUP(C1768,'Įkainiai '!$E$3:$F$10,2,FALSE)-F1768</f>
        <v>6.16</v>
      </c>
      <c r="J1768" s="28">
        <f t="shared" si="54"/>
        <v>-8.11</v>
      </c>
      <c r="K1768" s="28" t="str">
        <f t="shared" si="55"/>
        <v>Rerate</v>
      </c>
      <c r="L1768" s="28" t="str">
        <f>IFERROR(VLOOKUP(E1768,'2 ataskaita'!$B$1:$E$64,3,FALSE),"-")</f>
        <v>CUSTOMER CARE</v>
      </c>
      <c r="M1768" s="28">
        <f>IFERROR(VLOOKUP(E1768,'2 ataskaita'!$B$1:$E$64,4,FALSE),"-")</f>
        <v>0</v>
      </c>
    </row>
    <row r="1769" spans="1:13" x14ac:dyDescent="0.3">
      <c r="A1769" s="55">
        <v>44038.881249999999</v>
      </c>
      <c r="B1769">
        <v>4631227</v>
      </c>
      <c r="C1769" s="32" t="s">
        <v>245</v>
      </c>
      <c r="D1769" s="32" t="s">
        <v>245</v>
      </c>
      <c r="E1769" s="44" t="s">
        <v>38</v>
      </c>
      <c r="F1769" s="45">
        <v>8.5</v>
      </c>
      <c r="G1769" s="45">
        <v>5.51</v>
      </c>
      <c r="H1769" s="43">
        <f>VLOOKUP(D1769,'Įkainiai '!$A$3:$B$10,2,FALSE)-G1769</f>
        <v>8.76</v>
      </c>
      <c r="I1769" s="43">
        <f>VLOOKUP(C1769,'Įkainiai '!$E$3:$F$10,2,FALSE)-F1769</f>
        <v>3.17</v>
      </c>
      <c r="J1769" s="28">
        <f t="shared" si="54"/>
        <v>-5.59</v>
      </c>
      <c r="K1769" s="32" t="str">
        <f t="shared" si="55"/>
        <v>Rerate</v>
      </c>
      <c r="L1769" s="32" t="str">
        <f>IFERROR(VLOOKUP(E1769,'2 ataskaita'!$B$1:$E$64,3,FALSE),"-")</f>
        <v>-</v>
      </c>
      <c r="M1769" s="32" t="str">
        <f>IFERROR(VLOOKUP(E1769,'2 ataskaita'!$B$1:$E$64,4,FALSE),"-")</f>
        <v>-</v>
      </c>
    </row>
    <row r="1770" spans="1:13" x14ac:dyDescent="0.3">
      <c r="A1770" s="54">
        <v>44034.502083333333</v>
      </c>
      <c r="B1770">
        <v>4622624</v>
      </c>
      <c r="C1770" s="28" t="s">
        <v>243</v>
      </c>
      <c r="D1770" s="28" t="s">
        <v>245</v>
      </c>
      <c r="E1770" s="42" t="s">
        <v>49</v>
      </c>
      <c r="F1770" s="43">
        <v>3.6</v>
      </c>
      <c r="G1770" s="43">
        <v>3.6</v>
      </c>
      <c r="H1770" s="43">
        <f>VLOOKUP(D1770,'Įkainiai '!$A$3:$B$10,2,FALSE)-G1770</f>
        <v>10.67</v>
      </c>
      <c r="I1770" s="43">
        <f>VLOOKUP(C1770,'Įkainiai '!$E$3:$F$10,2,FALSE)-F1770</f>
        <v>12.07</v>
      </c>
      <c r="J1770" s="28">
        <f t="shared" si="54"/>
        <v>1.4000000000000004</v>
      </c>
      <c r="K1770" s="28" t="str">
        <f t="shared" si="55"/>
        <v>Upsell</v>
      </c>
      <c r="L1770" s="28" t="str">
        <f>IFERROR(VLOOKUP(E1770,'2 ataskaita'!$B$1:$E$64,3,FALSE),"-")</f>
        <v>-</v>
      </c>
      <c r="M1770" s="28" t="str">
        <f>IFERROR(VLOOKUP(E1770,'2 ataskaita'!$B$1:$E$64,4,FALSE),"-")</f>
        <v>-</v>
      </c>
    </row>
    <row r="1771" spans="1:13" x14ac:dyDescent="0.3">
      <c r="A1771" s="55">
        <v>44018.436805555553</v>
      </c>
      <c r="B1771">
        <v>45857296</v>
      </c>
      <c r="C1771" s="32" t="s">
        <v>240</v>
      </c>
      <c r="D1771" s="32" t="s">
        <v>245</v>
      </c>
      <c r="E1771" s="44" t="s">
        <v>35</v>
      </c>
      <c r="F1771" s="45">
        <v>11</v>
      </c>
      <c r="G1771" s="45">
        <v>5.6</v>
      </c>
      <c r="H1771" s="43">
        <f>VLOOKUP(D1771,'Įkainiai '!$A$3:$B$10,2,FALSE)-G1771</f>
        <v>8.67</v>
      </c>
      <c r="I1771" s="43">
        <f>VLOOKUP(C1771,'Įkainiai '!$E$3:$F$10,2,FALSE)-F1771</f>
        <v>12.670000000000002</v>
      </c>
      <c r="J1771" s="28">
        <f t="shared" si="54"/>
        <v>4.0000000000000018</v>
      </c>
      <c r="K1771" s="32" t="str">
        <f t="shared" si="55"/>
        <v>Upsell</v>
      </c>
      <c r="L1771" s="32" t="str">
        <f>IFERROR(VLOOKUP(E1771,'2 ataskaita'!$B$1:$E$64,3,FALSE),"-")</f>
        <v>CUSTOMER CARE</v>
      </c>
      <c r="M1771" s="32">
        <f>IFERROR(VLOOKUP(E1771,'2 ataskaita'!$B$1:$E$64,4,FALSE),"-")</f>
        <v>0</v>
      </c>
    </row>
    <row r="1772" spans="1:13" x14ac:dyDescent="0.3">
      <c r="A1772" s="54">
        <v>44025</v>
      </c>
      <c r="B1772">
        <v>23525592</v>
      </c>
      <c r="C1772" s="28" t="s">
        <v>240</v>
      </c>
      <c r="D1772" s="28" t="s">
        <v>240</v>
      </c>
      <c r="E1772" s="42" t="s">
        <v>67</v>
      </c>
      <c r="F1772" s="50">
        <v>11</v>
      </c>
      <c r="G1772" s="43" t="s">
        <v>9</v>
      </c>
      <c r="H1772" s="43">
        <f>VLOOKUP(D1772,'Įkainiai '!$A$3:$B$10,2,FALSE)-G1772</f>
        <v>14.27</v>
      </c>
      <c r="I1772" s="43">
        <f>VLOOKUP(C1772,'Įkainiai '!$E$3:$F$10,2,FALSE)-F1772</f>
        <v>12.670000000000002</v>
      </c>
      <c r="J1772" s="28">
        <f t="shared" si="54"/>
        <v>-1.5999999999999979</v>
      </c>
      <c r="K1772" s="28" t="str">
        <f t="shared" si="55"/>
        <v>Rerate</v>
      </c>
      <c r="L1772" s="28" t="str">
        <f>IFERROR(VLOOKUP(E1772,'2 ataskaita'!$B$1:$E$64,3,FALSE),"-")</f>
        <v>-</v>
      </c>
      <c r="M1772" s="28" t="str">
        <f>IFERROR(VLOOKUP(E1772,'2 ataskaita'!$B$1:$E$64,4,FALSE),"-")</f>
        <v>-</v>
      </c>
    </row>
    <row r="1773" spans="1:13" x14ac:dyDescent="0.3">
      <c r="A1773" s="55">
        <v>44042</v>
      </c>
      <c r="B1773">
        <v>43034711</v>
      </c>
      <c r="C1773" s="32" t="s">
        <v>241</v>
      </c>
      <c r="D1773" s="32" t="s">
        <v>241</v>
      </c>
      <c r="E1773" s="44" t="s">
        <v>44</v>
      </c>
      <c r="F1773" s="45">
        <v>3.6</v>
      </c>
      <c r="G1773" s="45">
        <v>13.5</v>
      </c>
      <c r="H1773" s="43">
        <f>VLOOKUP(D1773,'Įkainiai '!$A$3:$B$10,2,FALSE)-G1773</f>
        <v>19.770000000000003</v>
      </c>
      <c r="I1773" s="43">
        <f>VLOOKUP(C1773,'Įkainiai '!$E$3:$F$10,2,FALSE)-F1773</f>
        <v>28.07</v>
      </c>
      <c r="J1773" s="28">
        <f t="shared" si="54"/>
        <v>8.2999999999999972</v>
      </c>
      <c r="K1773" s="32" t="str">
        <f t="shared" si="55"/>
        <v>Upsell</v>
      </c>
      <c r="L1773" s="32" t="str">
        <f>IFERROR(VLOOKUP(E1773,'2 ataskaita'!$B$1:$E$64,3,FALSE),"-")</f>
        <v>-</v>
      </c>
      <c r="M1773" s="32" t="str">
        <f>IFERROR(VLOOKUP(E1773,'2 ataskaita'!$B$1:$E$64,4,FALSE),"-")</f>
        <v>-</v>
      </c>
    </row>
    <row r="1774" spans="1:13" x14ac:dyDescent="0.3">
      <c r="A1774" s="54">
        <v>44024.379861111112</v>
      </c>
      <c r="B1774">
        <v>16628908</v>
      </c>
      <c r="C1774" s="28" t="s">
        <v>245</v>
      </c>
      <c r="D1774" s="28" t="s">
        <v>245</v>
      </c>
      <c r="E1774" s="42" t="s">
        <v>67</v>
      </c>
      <c r="F1774" s="43">
        <v>7.6</v>
      </c>
      <c r="G1774" s="43">
        <v>5.51</v>
      </c>
      <c r="H1774" s="43">
        <f>VLOOKUP(D1774,'Įkainiai '!$A$3:$B$10,2,FALSE)-G1774</f>
        <v>8.76</v>
      </c>
      <c r="I1774" s="43">
        <f>VLOOKUP(C1774,'Įkainiai '!$E$3:$F$10,2,FALSE)-F1774</f>
        <v>4.07</v>
      </c>
      <c r="J1774" s="28">
        <f t="shared" si="54"/>
        <v>-4.6899999999999995</v>
      </c>
      <c r="K1774" s="28" t="str">
        <f t="shared" si="55"/>
        <v>Rerate</v>
      </c>
      <c r="L1774" s="28" t="str">
        <f>IFERROR(VLOOKUP(E1774,'2 ataskaita'!$B$1:$E$64,3,FALSE),"-")</f>
        <v>-</v>
      </c>
      <c r="M1774" s="28" t="str">
        <f>IFERROR(VLOOKUP(E1774,'2 ataskaita'!$B$1:$E$64,4,FALSE),"-")</f>
        <v>-</v>
      </c>
    </row>
    <row r="1775" spans="1:13" x14ac:dyDescent="0.3">
      <c r="A1775" s="55">
        <v>44042</v>
      </c>
      <c r="B1775">
        <v>4466698</v>
      </c>
      <c r="C1775" s="32" t="s">
        <v>243</v>
      </c>
      <c r="D1775" s="32" t="s">
        <v>243</v>
      </c>
      <c r="E1775" s="44" t="s">
        <v>77</v>
      </c>
      <c r="F1775" s="49">
        <v>7.6</v>
      </c>
      <c r="G1775" s="45">
        <v>7.6</v>
      </c>
      <c r="H1775" s="43">
        <f>VLOOKUP(D1775,'Įkainiai '!$A$3:$B$10,2,FALSE)-G1775</f>
        <v>10.67</v>
      </c>
      <c r="I1775" s="43">
        <f>VLOOKUP(C1775,'Įkainiai '!$E$3:$F$10,2,FALSE)-F1775</f>
        <v>8.07</v>
      </c>
      <c r="J1775" s="28">
        <f t="shared" si="54"/>
        <v>-2.5999999999999996</v>
      </c>
      <c r="K1775" s="32" t="str">
        <f t="shared" si="55"/>
        <v>Rerate</v>
      </c>
      <c r="L1775" s="32" t="str">
        <f>IFERROR(VLOOKUP(E1775,'2 ataskaita'!$B$1:$E$64,3,FALSE),"-")</f>
        <v>-</v>
      </c>
      <c r="M1775" s="32" t="str">
        <f>IFERROR(VLOOKUP(E1775,'2 ataskaita'!$B$1:$E$64,4,FALSE),"-")</f>
        <v>-</v>
      </c>
    </row>
    <row r="1776" spans="1:13" x14ac:dyDescent="0.3">
      <c r="A1776" s="54">
        <v>44042</v>
      </c>
      <c r="B1776">
        <v>20751986</v>
      </c>
      <c r="C1776" s="28" t="s">
        <v>246</v>
      </c>
      <c r="D1776" s="28" t="s">
        <v>246</v>
      </c>
      <c r="E1776" s="42" t="s">
        <v>62</v>
      </c>
      <c r="F1776" s="43">
        <v>13</v>
      </c>
      <c r="G1776" s="43" t="s">
        <v>9</v>
      </c>
      <c r="H1776" s="43">
        <f>VLOOKUP(D1776,'Įkainiai '!$A$3:$B$10,2,FALSE)-G1776</f>
        <v>20.27</v>
      </c>
      <c r="I1776" s="43">
        <f>VLOOKUP(C1776,'Įkainiai '!$E$3:$F$10,2,FALSE)-F1776</f>
        <v>16.670000000000002</v>
      </c>
      <c r="J1776" s="28">
        <f t="shared" si="54"/>
        <v>-3.5999999999999979</v>
      </c>
      <c r="K1776" s="28" t="str">
        <f t="shared" si="55"/>
        <v>Rerate</v>
      </c>
      <c r="L1776" s="28" t="str">
        <f>IFERROR(VLOOKUP(E1776,'2 ataskaita'!$B$1:$E$64,3,FALSE),"-")</f>
        <v>TELEMARKETING</v>
      </c>
      <c r="M1776" s="28">
        <f>IFERROR(VLOOKUP(E1776,'2 ataskaita'!$B$1:$E$64,4,FALSE),"-")</f>
        <v>0</v>
      </c>
    </row>
    <row r="1777" spans="1:13" x14ac:dyDescent="0.3">
      <c r="A1777" s="55">
        <v>44042</v>
      </c>
      <c r="B1777">
        <v>6475510</v>
      </c>
      <c r="C1777" s="32" t="s">
        <v>241</v>
      </c>
      <c r="D1777" s="32" t="s">
        <v>241</v>
      </c>
      <c r="E1777" s="44" t="s">
        <v>8</v>
      </c>
      <c r="F1777" s="45">
        <v>11</v>
      </c>
      <c r="G1777" s="45">
        <v>15.5</v>
      </c>
      <c r="H1777" s="43">
        <f>VLOOKUP(D1777,'Įkainiai '!$A$3:$B$10,2,FALSE)-G1777</f>
        <v>17.770000000000003</v>
      </c>
      <c r="I1777" s="43">
        <f>VLOOKUP(C1777,'Įkainiai '!$E$3:$F$10,2,FALSE)-F1777</f>
        <v>20.67</v>
      </c>
      <c r="J1777" s="28">
        <f t="shared" si="54"/>
        <v>2.8999999999999986</v>
      </c>
      <c r="K1777" s="32" t="str">
        <f t="shared" si="55"/>
        <v>Upsell</v>
      </c>
      <c r="L1777" s="32" t="str">
        <f>IFERROR(VLOOKUP(E1777,'2 ataskaita'!$B$1:$E$64,3,FALSE),"-")</f>
        <v>TELEMARKETING</v>
      </c>
      <c r="M1777" s="32">
        <f>IFERROR(VLOOKUP(E1777,'2 ataskaita'!$B$1:$E$64,4,FALSE),"-")</f>
        <v>0</v>
      </c>
    </row>
    <row r="1778" spans="1:13" x14ac:dyDescent="0.3">
      <c r="A1778" s="54">
        <v>44042</v>
      </c>
      <c r="B1778">
        <v>24620270</v>
      </c>
      <c r="C1778" s="28" t="s">
        <v>245</v>
      </c>
      <c r="D1778" s="28" t="s">
        <v>245</v>
      </c>
      <c r="E1778" s="42" t="s">
        <v>35</v>
      </c>
      <c r="F1778" s="43">
        <v>5.51</v>
      </c>
      <c r="G1778" s="43">
        <v>0</v>
      </c>
      <c r="H1778" s="43">
        <f>VLOOKUP(D1778,'Įkainiai '!$A$3:$B$10,2,FALSE)-G1778</f>
        <v>14.27</v>
      </c>
      <c r="I1778" s="43">
        <f>VLOOKUP(C1778,'Įkainiai '!$E$3:$F$10,2,FALSE)-F1778</f>
        <v>6.16</v>
      </c>
      <c r="J1778" s="28">
        <f t="shared" si="54"/>
        <v>-8.11</v>
      </c>
      <c r="K1778" s="28" t="str">
        <f t="shared" si="55"/>
        <v>Rerate</v>
      </c>
      <c r="L1778" s="28" t="str">
        <f>IFERROR(VLOOKUP(E1778,'2 ataskaita'!$B$1:$E$64,3,FALSE),"-")</f>
        <v>CUSTOMER CARE</v>
      </c>
      <c r="M1778" s="28">
        <f>IFERROR(VLOOKUP(E1778,'2 ataskaita'!$B$1:$E$64,4,FALSE),"-")</f>
        <v>0</v>
      </c>
    </row>
    <row r="1779" spans="1:13" x14ac:dyDescent="0.3">
      <c r="A1779" s="55">
        <v>44014.543749999997</v>
      </c>
      <c r="B1779">
        <v>14085013</v>
      </c>
      <c r="C1779" s="32" t="s">
        <v>240</v>
      </c>
      <c r="D1779" s="32" t="s">
        <v>242</v>
      </c>
      <c r="E1779" s="44" t="s">
        <v>43</v>
      </c>
      <c r="F1779" s="45">
        <v>11.5</v>
      </c>
      <c r="G1779" s="45">
        <v>10.5</v>
      </c>
      <c r="H1779" s="43">
        <f>VLOOKUP(D1779,'Įkainiai '!$A$3:$B$10,2,FALSE)-G1779</f>
        <v>10.77</v>
      </c>
      <c r="I1779" s="43">
        <f>VLOOKUP(C1779,'Įkainiai '!$E$3:$F$10,2,FALSE)-F1779</f>
        <v>12.170000000000002</v>
      </c>
      <c r="J1779" s="28">
        <f t="shared" si="54"/>
        <v>1.4000000000000021</v>
      </c>
      <c r="K1779" s="32" t="str">
        <f t="shared" si="55"/>
        <v>Upsell</v>
      </c>
      <c r="L1779" s="32" t="str">
        <f>IFERROR(VLOOKUP(E1779,'2 ataskaita'!$B$1:$E$64,3,FALSE),"-")</f>
        <v>CUSTOMER CARE</v>
      </c>
      <c r="M1779" s="32">
        <f>IFERROR(VLOOKUP(E1779,'2 ataskaita'!$B$1:$E$64,4,FALSE),"-")</f>
        <v>0</v>
      </c>
    </row>
    <row r="1780" spans="1:13" x14ac:dyDescent="0.3">
      <c r="A1780" s="54">
        <v>44042</v>
      </c>
      <c r="B1780">
        <v>4505233</v>
      </c>
      <c r="C1780" s="28" t="s">
        <v>244</v>
      </c>
      <c r="D1780" s="28" t="s">
        <v>244</v>
      </c>
      <c r="E1780" s="42" t="s">
        <v>74</v>
      </c>
      <c r="F1780" s="43">
        <v>12.5</v>
      </c>
      <c r="G1780" s="43" t="s">
        <v>7</v>
      </c>
      <c r="H1780" s="43">
        <f>VLOOKUP(D1780,'Įkainiai '!$A$3:$B$10,2,FALSE)-G1780</f>
        <v>18.27</v>
      </c>
      <c r="I1780" s="43">
        <f>VLOOKUP(C1780,'Įkainiai '!$E$3:$F$10,2,FALSE)-F1780</f>
        <v>15.170000000000002</v>
      </c>
      <c r="J1780" s="28">
        <f t="shared" si="54"/>
        <v>-3.0999999999999979</v>
      </c>
      <c r="K1780" s="28" t="str">
        <f t="shared" si="55"/>
        <v>Rerate</v>
      </c>
      <c r="L1780" s="28" t="str">
        <f>IFERROR(VLOOKUP(E1780,'2 ataskaita'!$B$1:$E$64,3,FALSE),"-")</f>
        <v>-</v>
      </c>
      <c r="M1780" s="28" t="str">
        <f>IFERROR(VLOOKUP(E1780,'2 ataskaita'!$B$1:$E$64,4,FALSE),"-")</f>
        <v>-</v>
      </c>
    </row>
    <row r="1781" spans="1:13" x14ac:dyDescent="0.3">
      <c r="A1781" s="55">
        <v>44037.670138888891</v>
      </c>
      <c r="B1781">
        <v>4573362</v>
      </c>
      <c r="C1781" s="32" t="s">
        <v>243</v>
      </c>
      <c r="D1781" s="32" t="s">
        <v>245</v>
      </c>
      <c r="E1781" s="44" t="s">
        <v>22</v>
      </c>
      <c r="F1781" s="45">
        <v>8.51</v>
      </c>
      <c r="G1781" s="45">
        <v>7.5</v>
      </c>
      <c r="H1781" s="43">
        <f>VLOOKUP(D1781,'Įkainiai '!$A$3:$B$10,2,FALSE)-G1781</f>
        <v>6.77</v>
      </c>
      <c r="I1781" s="43">
        <f>VLOOKUP(C1781,'Įkainiai '!$E$3:$F$10,2,FALSE)-F1781</f>
        <v>7.16</v>
      </c>
      <c r="J1781" s="28">
        <f t="shared" si="54"/>
        <v>0.39000000000000057</v>
      </c>
      <c r="K1781" s="32" t="str">
        <f t="shared" si="55"/>
        <v>Upsell</v>
      </c>
      <c r="L1781" s="32" t="str">
        <f>IFERROR(VLOOKUP(E1781,'2 ataskaita'!$B$1:$E$64,3,FALSE),"-")</f>
        <v>CUSTOMER CARE</v>
      </c>
      <c r="M1781" s="32">
        <f>IFERROR(VLOOKUP(E1781,'2 ataskaita'!$B$1:$E$64,4,FALSE),"-")</f>
        <v>0</v>
      </c>
    </row>
    <row r="1782" spans="1:13" x14ac:dyDescent="0.3">
      <c r="A1782" s="54">
        <v>44037.668749999997</v>
      </c>
      <c r="B1782">
        <v>4573362</v>
      </c>
      <c r="C1782" s="28" t="s">
        <v>245</v>
      </c>
      <c r="D1782" s="28" t="s">
        <v>241</v>
      </c>
      <c r="E1782" s="42" t="s">
        <v>22</v>
      </c>
      <c r="F1782" s="43">
        <v>8.51</v>
      </c>
      <c r="G1782" s="43">
        <v>7.5</v>
      </c>
      <c r="H1782" s="43">
        <f>VLOOKUP(D1782,'Įkainiai '!$A$3:$B$10,2,FALSE)-G1782</f>
        <v>25.770000000000003</v>
      </c>
      <c r="I1782" s="43">
        <f>VLOOKUP(C1782,'Įkainiai '!$E$3:$F$10,2,FALSE)-F1782</f>
        <v>3.16</v>
      </c>
      <c r="J1782" s="28">
        <f t="shared" si="54"/>
        <v>-22.610000000000003</v>
      </c>
      <c r="K1782" s="28" t="str">
        <f t="shared" si="55"/>
        <v>Rerate</v>
      </c>
      <c r="L1782" s="28" t="str">
        <f>IFERROR(VLOOKUP(E1782,'2 ataskaita'!$B$1:$E$64,3,FALSE),"-")</f>
        <v>CUSTOMER CARE</v>
      </c>
      <c r="M1782" s="28">
        <f>IFERROR(VLOOKUP(E1782,'2 ataskaita'!$B$1:$E$64,4,FALSE),"-")</f>
        <v>0</v>
      </c>
    </row>
    <row r="1783" spans="1:13" x14ac:dyDescent="0.3">
      <c r="A1783" s="55">
        <v>44042</v>
      </c>
      <c r="B1783">
        <v>4493544</v>
      </c>
      <c r="C1783" s="32" t="s">
        <v>245</v>
      </c>
      <c r="D1783" s="32" t="s">
        <v>245</v>
      </c>
      <c r="E1783" s="44" t="s">
        <v>23</v>
      </c>
      <c r="F1783" s="49">
        <v>7.6</v>
      </c>
      <c r="G1783" s="45">
        <v>7.6</v>
      </c>
      <c r="H1783" s="43">
        <f>VLOOKUP(D1783,'Įkainiai '!$A$3:$B$10,2,FALSE)-G1783</f>
        <v>6.67</v>
      </c>
      <c r="I1783" s="43">
        <f>VLOOKUP(C1783,'Įkainiai '!$E$3:$F$10,2,FALSE)-F1783</f>
        <v>4.07</v>
      </c>
      <c r="J1783" s="28">
        <f t="shared" si="54"/>
        <v>-2.5999999999999996</v>
      </c>
      <c r="K1783" s="32" t="str">
        <f t="shared" si="55"/>
        <v>Rerate</v>
      </c>
      <c r="L1783" s="32" t="str">
        <f>IFERROR(VLOOKUP(E1783,'2 ataskaita'!$B$1:$E$64,3,FALSE),"-")</f>
        <v>CUSTOMER CARE</v>
      </c>
      <c r="M1783" s="32">
        <f>IFERROR(VLOOKUP(E1783,'2 ataskaita'!$B$1:$E$64,4,FALSE),"-")</f>
        <v>0</v>
      </c>
    </row>
    <row r="1784" spans="1:13" x14ac:dyDescent="0.3">
      <c r="A1784" s="54">
        <v>44042</v>
      </c>
      <c r="B1784">
        <v>4560152</v>
      </c>
      <c r="C1784" s="28" t="s">
        <v>242</v>
      </c>
      <c r="D1784" s="28" t="s">
        <v>242</v>
      </c>
      <c r="E1784" s="42" t="s">
        <v>23</v>
      </c>
      <c r="F1784" s="43">
        <v>11.51</v>
      </c>
      <c r="G1784" s="43">
        <v>5.5</v>
      </c>
      <c r="H1784" s="43">
        <f>VLOOKUP(D1784,'Įkainiai '!$A$3:$B$10,2,FALSE)-G1784</f>
        <v>15.77</v>
      </c>
      <c r="I1784" s="43">
        <f>VLOOKUP(C1784,'Įkainiai '!$E$3:$F$10,2,FALSE)-F1784</f>
        <v>8.1600000000000019</v>
      </c>
      <c r="J1784" s="28">
        <f t="shared" si="54"/>
        <v>-7.6099999999999977</v>
      </c>
      <c r="K1784" s="28" t="str">
        <f t="shared" si="55"/>
        <v>Rerate</v>
      </c>
      <c r="L1784" s="28" t="str">
        <f>IFERROR(VLOOKUP(E1784,'2 ataskaita'!$B$1:$E$64,3,FALSE),"-")</f>
        <v>CUSTOMER CARE</v>
      </c>
      <c r="M1784" s="28">
        <f>IFERROR(VLOOKUP(E1784,'2 ataskaita'!$B$1:$E$64,4,FALSE),"-")</f>
        <v>0</v>
      </c>
    </row>
    <row r="1785" spans="1:13" x14ac:dyDescent="0.3">
      <c r="A1785" s="55">
        <v>44032.595833333333</v>
      </c>
      <c r="B1785">
        <v>45928147</v>
      </c>
      <c r="C1785" s="32" t="s">
        <v>240</v>
      </c>
      <c r="D1785" s="32" t="s">
        <v>245</v>
      </c>
      <c r="E1785" s="44" t="s">
        <v>81</v>
      </c>
      <c r="F1785" s="45">
        <v>12</v>
      </c>
      <c r="G1785" s="45">
        <v>5.6</v>
      </c>
      <c r="H1785" s="43">
        <f>VLOOKUP(D1785,'Įkainiai '!$A$3:$B$10,2,FALSE)-G1785</f>
        <v>8.67</v>
      </c>
      <c r="I1785" s="43">
        <f>VLOOKUP(C1785,'Įkainiai '!$E$3:$F$10,2,FALSE)-F1785</f>
        <v>11.670000000000002</v>
      </c>
      <c r="J1785" s="28">
        <f t="shared" si="54"/>
        <v>3.0000000000000018</v>
      </c>
      <c r="K1785" s="32" t="str">
        <f t="shared" si="55"/>
        <v>Upsell</v>
      </c>
      <c r="L1785" s="32" t="str">
        <f>IFERROR(VLOOKUP(E1785,'2 ataskaita'!$B$1:$E$64,3,FALSE),"-")</f>
        <v>-</v>
      </c>
      <c r="M1785" s="32" t="str">
        <f>IFERROR(VLOOKUP(E1785,'2 ataskaita'!$B$1:$E$64,4,FALSE),"-")</f>
        <v>-</v>
      </c>
    </row>
    <row r="1786" spans="1:13" x14ac:dyDescent="0.3">
      <c r="A1786" s="54">
        <v>44028.543749999997</v>
      </c>
      <c r="B1786">
        <v>4665718</v>
      </c>
      <c r="C1786" s="28" t="s">
        <v>245</v>
      </c>
      <c r="D1786" s="28" t="s">
        <v>245</v>
      </c>
      <c r="E1786" s="42" t="s">
        <v>22</v>
      </c>
      <c r="F1786" s="43">
        <v>7.6</v>
      </c>
      <c r="G1786" s="43">
        <v>5.51</v>
      </c>
      <c r="H1786" s="43">
        <f>VLOOKUP(D1786,'Įkainiai '!$A$3:$B$10,2,FALSE)-G1786</f>
        <v>8.76</v>
      </c>
      <c r="I1786" s="43">
        <f>VLOOKUP(C1786,'Įkainiai '!$E$3:$F$10,2,FALSE)-F1786</f>
        <v>4.07</v>
      </c>
      <c r="J1786" s="28">
        <f t="shared" si="54"/>
        <v>-4.6899999999999995</v>
      </c>
      <c r="K1786" s="28" t="str">
        <f t="shared" si="55"/>
        <v>Rerate</v>
      </c>
      <c r="L1786" s="28" t="str">
        <f>IFERROR(VLOOKUP(E1786,'2 ataskaita'!$B$1:$E$64,3,FALSE),"-")</f>
        <v>CUSTOMER CARE</v>
      </c>
      <c r="M1786" s="28">
        <f>IFERROR(VLOOKUP(E1786,'2 ataskaita'!$B$1:$E$64,4,FALSE),"-")</f>
        <v>0</v>
      </c>
    </row>
    <row r="1787" spans="1:13" x14ac:dyDescent="0.3">
      <c r="A1787" s="55">
        <v>44042</v>
      </c>
      <c r="B1787">
        <v>7447817</v>
      </c>
      <c r="C1787" s="32" t="s">
        <v>240</v>
      </c>
      <c r="D1787" s="32" t="s">
        <v>240</v>
      </c>
      <c r="E1787" s="44" t="s">
        <v>72</v>
      </c>
      <c r="F1787" s="45">
        <v>11</v>
      </c>
      <c r="G1787" s="45">
        <v>0</v>
      </c>
      <c r="H1787" s="43">
        <f>VLOOKUP(D1787,'Įkainiai '!$A$3:$B$10,2,FALSE)-G1787</f>
        <v>25.27</v>
      </c>
      <c r="I1787" s="43">
        <f>VLOOKUP(C1787,'Įkainiai '!$E$3:$F$10,2,FALSE)-F1787</f>
        <v>12.670000000000002</v>
      </c>
      <c r="J1787" s="28">
        <f t="shared" si="54"/>
        <v>-12.599999999999998</v>
      </c>
      <c r="K1787" s="32" t="str">
        <f t="shared" si="55"/>
        <v>Rerate</v>
      </c>
      <c r="L1787" s="32" t="str">
        <f>IFERROR(VLOOKUP(E1787,'2 ataskaita'!$B$1:$E$64,3,FALSE),"-")</f>
        <v>-</v>
      </c>
      <c r="M1787" s="32" t="str">
        <f>IFERROR(VLOOKUP(E1787,'2 ataskaita'!$B$1:$E$64,4,FALSE),"-")</f>
        <v>-</v>
      </c>
    </row>
    <row r="1788" spans="1:13" x14ac:dyDescent="0.3">
      <c r="A1788" s="54">
        <v>44042</v>
      </c>
      <c r="B1788">
        <v>14691691</v>
      </c>
      <c r="C1788" s="28" t="s">
        <v>245</v>
      </c>
      <c r="D1788" s="28" t="s">
        <v>245</v>
      </c>
      <c r="E1788" s="42" t="s">
        <v>17</v>
      </c>
      <c r="F1788" s="43">
        <v>8.5</v>
      </c>
      <c r="G1788" s="43">
        <v>0</v>
      </c>
      <c r="H1788" s="43">
        <f>VLOOKUP(D1788,'Įkainiai '!$A$3:$B$10,2,FALSE)-G1788</f>
        <v>14.27</v>
      </c>
      <c r="I1788" s="43">
        <f>VLOOKUP(C1788,'Įkainiai '!$E$3:$F$10,2,FALSE)-F1788</f>
        <v>3.17</v>
      </c>
      <c r="J1788" s="28">
        <f t="shared" si="54"/>
        <v>-11.1</v>
      </c>
      <c r="K1788" s="28" t="str">
        <f t="shared" si="55"/>
        <v>Rerate</v>
      </c>
      <c r="L1788" s="28" t="str">
        <f>IFERROR(VLOOKUP(E1788,'2 ataskaita'!$B$1:$E$64,3,FALSE),"-")</f>
        <v>-</v>
      </c>
      <c r="M1788" s="28" t="str">
        <f>IFERROR(VLOOKUP(E1788,'2 ataskaita'!$B$1:$E$64,4,FALSE),"-")</f>
        <v>-</v>
      </c>
    </row>
    <row r="1789" spans="1:13" x14ac:dyDescent="0.3">
      <c r="A1789" s="55">
        <v>44041.574305555558</v>
      </c>
      <c r="B1789">
        <v>4441238</v>
      </c>
      <c r="C1789" s="32" t="s">
        <v>245</v>
      </c>
      <c r="D1789" s="32" t="s">
        <v>240</v>
      </c>
      <c r="E1789" s="44" t="s">
        <v>49</v>
      </c>
      <c r="F1789" s="45">
        <v>5.51</v>
      </c>
      <c r="G1789" s="45" t="s">
        <v>9</v>
      </c>
      <c r="H1789" s="43">
        <f>VLOOKUP(D1789,'Įkainiai '!$A$3:$B$10,2,FALSE)-G1789</f>
        <v>14.27</v>
      </c>
      <c r="I1789" s="43">
        <f>VLOOKUP(C1789,'Įkainiai '!$E$3:$F$10,2,FALSE)-F1789</f>
        <v>6.16</v>
      </c>
      <c r="J1789" s="28">
        <f t="shared" si="54"/>
        <v>-8.11</v>
      </c>
      <c r="K1789" s="32" t="str">
        <f t="shared" si="55"/>
        <v>Rerate</v>
      </c>
      <c r="L1789" s="32" t="str">
        <f>IFERROR(VLOOKUP(E1789,'2 ataskaita'!$B$1:$E$64,3,FALSE),"-")</f>
        <v>-</v>
      </c>
      <c r="M1789" s="32" t="str">
        <f>IFERROR(VLOOKUP(E1789,'2 ataskaita'!$B$1:$E$64,4,FALSE),"-")</f>
        <v>-</v>
      </c>
    </row>
    <row r="1790" spans="1:13" x14ac:dyDescent="0.3">
      <c r="A1790" s="54">
        <v>44042</v>
      </c>
      <c r="B1790">
        <v>4626399</v>
      </c>
      <c r="C1790" s="28" t="s">
        <v>243</v>
      </c>
      <c r="D1790" s="28" t="s">
        <v>243</v>
      </c>
      <c r="E1790" s="42" t="s">
        <v>23</v>
      </c>
      <c r="F1790" s="50">
        <v>7.6</v>
      </c>
      <c r="G1790" s="43">
        <v>7.6</v>
      </c>
      <c r="H1790" s="43">
        <f>VLOOKUP(D1790,'Įkainiai '!$A$3:$B$10,2,FALSE)-G1790</f>
        <v>10.67</v>
      </c>
      <c r="I1790" s="43">
        <f>VLOOKUP(C1790,'Įkainiai '!$E$3:$F$10,2,FALSE)-F1790</f>
        <v>8.07</v>
      </c>
      <c r="J1790" s="28">
        <f t="shared" si="54"/>
        <v>-2.5999999999999996</v>
      </c>
      <c r="K1790" s="28" t="str">
        <f t="shared" si="55"/>
        <v>Rerate</v>
      </c>
      <c r="L1790" s="28" t="str">
        <f>IFERROR(VLOOKUP(E1790,'2 ataskaita'!$B$1:$E$64,3,FALSE),"-")</f>
        <v>CUSTOMER CARE</v>
      </c>
      <c r="M1790" s="28">
        <f>IFERROR(VLOOKUP(E1790,'2 ataskaita'!$B$1:$E$64,4,FALSE),"-")</f>
        <v>0</v>
      </c>
    </row>
    <row r="1791" spans="1:13" x14ac:dyDescent="0.3">
      <c r="A1791" s="55">
        <v>44042</v>
      </c>
      <c r="B1791">
        <v>12733815</v>
      </c>
      <c r="C1791" s="32" t="s">
        <v>241</v>
      </c>
      <c r="D1791" s="32" t="s">
        <v>241</v>
      </c>
      <c r="E1791" s="44" t="s">
        <v>14</v>
      </c>
      <c r="F1791" s="45">
        <v>7</v>
      </c>
      <c r="G1791" s="45" t="s">
        <v>60</v>
      </c>
      <c r="H1791" s="43">
        <f>VLOOKUP(D1791,'Įkainiai '!$A$3:$B$10,2,FALSE)-G1791</f>
        <v>31.270000000000003</v>
      </c>
      <c r="I1791" s="43">
        <f>VLOOKUP(C1791,'Įkainiai '!$E$3:$F$10,2,FALSE)-F1791</f>
        <v>24.67</v>
      </c>
      <c r="J1791" s="28">
        <f t="shared" si="54"/>
        <v>-6.6000000000000014</v>
      </c>
      <c r="K1791" s="32" t="str">
        <f t="shared" si="55"/>
        <v>Rerate</v>
      </c>
      <c r="L1791" s="32" t="str">
        <f>IFERROR(VLOOKUP(E1791,'2 ataskaita'!$B$1:$E$64,3,FALSE),"-")</f>
        <v>CUSTOMER CARE</v>
      </c>
      <c r="M1791" s="32">
        <f>IFERROR(VLOOKUP(E1791,'2 ataskaita'!$B$1:$E$64,4,FALSE),"-")</f>
        <v>0</v>
      </c>
    </row>
    <row r="1792" spans="1:13" x14ac:dyDescent="0.3">
      <c r="A1792" s="54">
        <v>44042</v>
      </c>
      <c r="B1792">
        <v>6895016</v>
      </c>
      <c r="C1792" s="28" t="s">
        <v>243</v>
      </c>
      <c r="D1792" s="28" t="s">
        <v>243</v>
      </c>
      <c r="E1792" s="42" t="s">
        <v>32</v>
      </c>
      <c r="F1792" s="43">
        <v>8</v>
      </c>
      <c r="G1792" s="43">
        <v>8.5</v>
      </c>
      <c r="H1792" s="43">
        <f>VLOOKUP(D1792,'Įkainiai '!$A$3:$B$10,2,FALSE)-G1792</f>
        <v>9.77</v>
      </c>
      <c r="I1792" s="43">
        <f>VLOOKUP(C1792,'Įkainiai '!$E$3:$F$10,2,FALSE)-F1792</f>
        <v>7.67</v>
      </c>
      <c r="J1792" s="28">
        <f t="shared" si="54"/>
        <v>-2.0999999999999996</v>
      </c>
      <c r="K1792" s="28" t="str">
        <f t="shared" si="55"/>
        <v>Rerate</v>
      </c>
      <c r="L1792" s="28" t="str">
        <f>IFERROR(VLOOKUP(E1792,'2 ataskaita'!$B$1:$E$64,3,FALSE),"-")</f>
        <v>-</v>
      </c>
      <c r="M1792" s="28" t="str">
        <f>IFERROR(VLOOKUP(E1792,'2 ataskaita'!$B$1:$E$64,4,FALSE),"-")</f>
        <v>-</v>
      </c>
    </row>
    <row r="1793" spans="1:13" x14ac:dyDescent="0.3">
      <c r="A1793" s="55">
        <v>44042</v>
      </c>
      <c r="B1793">
        <v>10601876</v>
      </c>
      <c r="C1793" s="32" t="s">
        <v>242</v>
      </c>
      <c r="D1793" s="32" t="s">
        <v>242</v>
      </c>
      <c r="E1793" s="44" t="s">
        <v>43</v>
      </c>
      <c r="F1793" s="45">
        <v>10.5</v>
      </c>
      <c r="G1793" s="45">
        <v>0</v>
      </c>
      <c r="H1793" s="43">
        <f>VLOOKUP(D1793,'Įkainiai '!$A$3:$B$10,2,FALSE)-G1793</f>
        <v>21.27</v>
      </c>
      <c r="I1793" s="43">
        <f>VLOOKUP(C1793,'Įkainiai '!$E$3:$F$10,2,FALSE)-F1793</f>
        <v>9.1700000000000017</v>
      </c>
      <c r="J1793" s="28">
        <f t="shared" si="54"/>
        <v>-12.099999999999998</v>
      </c>
      <c r="K1793" s="32" t="str">
        <f t="shared" si="55"/>
        <v>Rerate</v>
      </c>
      <c r="L1793" s="32" t="str">
        <f>IFERROR(VLOOKUP(E1793,'2 ataskaita'!$B$1:$E$64,3,FALSE),"-")</f>
        <v>CUSTOMER CARE</v>
      </c>
      <c r="M1793" s="32">
        <f>IFERROR(VLOOKUP(E1793,'2 ataskaita'!$B$1:$E$64,4,FALSE),"-")</f>
        <v>0</v>
      </c>
    </row>
    <row r="1794" spans="1:13" x14ac:dyDescent="0.3">
      <c r="A1794" s="54">
        <v>44042</v>
      </c>
      <c r="B1794">
        <v>11461928</v>
      </c>
      <c r="C1794" s="28" t="s">
        <v>242</v>
      </c>
      <c r="D1794" s="28" t="s">
        <v>242</v>
      </c>
      <c r="E1794" s="42" t="s">
        <v>48</v>
      </c>
      <c r="F1794" s="43">
        <v>11.51</v>
      </c>
      <c r="G1794" s="43">
        <v>0</v>
      </c>
      <c r="H1794" s="43">
        <f>VLOOKUP(D1794,'Įkainiai '!$A$3:$B$10,2,FALSE)-G1794</f>
        <v>21.27</v>
      </c>
      <c r="I1794" s="43">
        <f>VLOOKUP(C1794,'Įkainiai '!$E$3:$F$10,2,FALSE)-F1794</f>
        <v>8.1600000000000019</v>
      </c>
      <c r="J1794" s="28">
        <f t="shared" si="54"/>
        <v>-13.109999999999998</v>
      </c>
      <c r="K1794" s="28" t="str">
        <f t="shared" si="55"/>
        <v>Rerate</v>
      </c>
      <c r="L1794" s="28" t="str">
        <f>IFERROR(VLOOKUP(E1794,'2 ataskaita'!$B$1:$E$64,3,FALSE),"-")</f>
        <v>TELEMARKETING</v>
      </c>
      <c r="M1794" s="28">
        <f>IFERROR(VLOOKUP(E1794,'2 ataskaita'!$B$1:$E$64,4,FALSE),"-")</f>
        <v>0</v>
      </c>
    </row>
    <row r="1795" spans="1:13" x14ac:dyDescent="0.3">
      <c r="A1795" s="55">
        <v>44027.539583333331</v>
      </c>
      <c r="B1795">
        <v>8168840</v>
      </c>
      <c r="C1795" s="32" t="s">
        <v>245</v>
      </c>
      <c r="D1795" s="32" t="s">
        <v>245</v>
      </c>
      <c r="E1795" s="44" t="s">
        <v>43</v>
      </c>
      <c r="F1795" s="45">
        <v>7.01</v>
      </c>
      <c r="G1795" s="45">
        <v>5.51</v>
      </c>
      <c r="H1795" s="43">
        <f>VLOOKUP(D1795,'Įkainiai '!$A$3:$B$10,2,FALSE)-G1795</f>
        <v>8.76</v>
      </c>
      <c r="I1795" s="43">
        <f>VLOOKUP(C1795,'Įkainiai '!$E$3:$F$10,2,FALSE)-F1795</f>
        <v>4.66</v>
      </c>
      <c r="J1795" s="28">
        <f t="shared" ref="J1795:J1858" si="56">I1795-H1795</f>
        <v>-4.0999999999999996</v>
      </c>
      <c r="K1795" s="32" t="str">
        <f t="shared" ref="K1795:K1858" si="57">IF(J1795&gt;0,"Upsell",IF(J1795&lt;0,"Rerate","Kaina nepakito"))</f>
        <v>Rerate</v>
      </c>
      <c r="L1795" s="32" t="str">
        <f>IFERROR(VLOOKUP(E1795,'2 ataskaita'!$B$1:$E$64,3,FALSE),"-")</f>
        <v>CUSTOMER CARE</v>
      </c>
      <c r="M1795" s="32">
        <f>IFERROR(VLOOKUP(E1795,'2 ataskaita'!$B$1:$E$64,4,FALSE),"-")</f>
        <v>0</v>
      </c>
    </row>
    <row r="1796" spans="1:13" x14ac:dyDescent="0.3">
      <c r="A1796" s="54">
        <v>44027.539583333331</v>
      </c>
      <c r="B1796">
        <v>8168840</v>
      </c>
      <c r="C1796" s="28" t="s">
        <v>245</v>
      </c>
      <c r="D1796" s="28" t="s">
        <v>245</v>
      </c>
      <c r="E1796" s="42" t="s">
        <v>43</v>
      </c>
      <c r="F1796" s="43">
        <v>7.01</v>
      </c>
      <c r="G1796" s="43">
        <v>5.51</v>
      </c>
      <c r="H1796" s="43">
        <f>VLOOKUP(D1796,'Įkainiai '!$A$3:$B$10,2,FALSE)-G1796</f>
        <v>8.76</v>
      </c>
      <c r="I1796" s="43">
        <f>VLOOKUP(C1796,'Įkainiai '!$E$3:$F$10,2,FALSE)-F1796</f>
        <v>4.66</v>
      </c>
      <c r="J1796" s="28">
        <f t="shared" si="56"/>
        <v>-4.0999999999999996</v>
      </c>
      <c r="K1796" s="28" t="str">
        <f t="shared" si="57"/>
        <v>Rerate</v>
      </c>
      <c r="L1796" s="28" t="str">
        <f>IFERROR(VLOOKUP(E1796,'2 ataskaita'!$B$1:$E$64,3,FALSE),"-")</f>
        <v>CUSTOMER CARE</v>
      </c>
      <c r="M1796" s="28">
        <f>IFERROR(VLOOKUP(E1796,'2 ataskaita'!$B$1:$E$64,4,FALSE),"-")</f>
        <v>0</v>
      </c>
    </row>
    <row r="1797" spans="1:13" x14ac:dyDescent="0.3">
      <c r="A1797" s="55">
        <v>44042</v>
      </c>
      <c r="B1797">
        <v>15738805</v>
      </c>
      <c r="C1797" s="32" t="s">
        <v>243</v>
      </c>
      <c r="D1797" s="32" t="s">
        <v>243</v>
      </c>
      <c r="E1797" s="44" t="s">
        <v>77</v>
      </c>
      <c r="F1797" s="45">
        <v>7.6</v>
      </c>
      <c r="G1797" s="45">
        <v>0</v>
      </c>
      <c r="H1797" s="43">
        <f>VLOOKUP(D1797,'Įkainiai '!$A$3:$B$10,2,FALSE)-G1797</f>
        <v>18.27</v>
      </c>
      <c r="I1797" s="43">
        <f>VLOOKUP(C1797,'Įkainiai '!$E$3:$F$10,2,FALSE)-F1797</f>
        <v>8.07</v>
      </c>
      <c r="J1797" s="28">
        <f t="shared" si="56"/>
        <v>-10.199999999999999</v>
      </c>
      <c r="K1797" s="32" t="str">
        <f t="shared" si="57"/>
        <v>Rerate</v>
      </c>
      <c r="L1797" s="32" t="str">
        <f>IFERROR(VLOOKUP(E1797,'2 ataskaita'!$B$1:$E$64,3,FALSE),"-")</f>
        <v>-</v>
      </c>
      <c r="M1797" s="32" t="str">
        <f>IFERROR(VLOOKUP(E1797,'2 ataskaita'!$B$1:$E$64,4,FALSE),"-")</f>
        <v>-</v>
      </c>
    </row>
    <row r="1798" spans="1:13" x14ac:dyDescent="0.3">
      <c r="A1798" s="54">
        <v>44016.580555555556</v>
      </c>
      <c r="B1798">
        <v>23296869</v>
      </c>
      <c r="C1798" s="28" t="s">
        <v>241</v>
      </c>
      <c r="D1798" s="28" t="s">
        <v>242</v>
      </c>
      <c r="E1798" s="42" t="s">
        <v>14</v>
      </c>
      <c r="F1798" s="43">
        <v>12</v>
      </c>
      <c r="G1798" s="43" t="s">
        <v>9</v>
      </c>
      <c r="H1798" s="43">
        <f>VLOOKUP(D1798,'Įkainiai '!$A$3:$B$10,2,FALSE)-G1798</f>
        <v>10.27</v>
      </c>
      <c r="I1798" s="43">
        <f>VLOOKUP(C1798,'Įkainiai '!$E$3:$F$10,2,FALSE)-F1798</f>
        <v>19.670000000000002</v>
      </c>
      <c r="J1798" s="28">
        <f t="shared" si="56"/>
        <v>9.4000000000000021</v>
      </c>
      <c r="K1798" s="28" t="str">
        <f t="shared" si="57"/>
        <v>Upsell</v>
      </c>
      <c r="L1798" s="28" t="str">
        <f>IFERROR(VLOOKUP(E1798,'2 ataskaita'!$B$1:$E$64,3,FALSE),"-")</f>
        <v>CUSTOMER CARE</v>
      </c>
      <c r="M1798" s="28">
        <f>IFERROR(VLOOKUP(E1798,'2 ataskaita'!$B$1:$E$64,4,FALSE),"-")</f>
        <v>0</v>
      </c>
    </row>
    <row r="1799" spans="1:13" x14ac:dyDescent="0.3">
      <c r="A1799" s="55">
        <v>44042</v>
      </c>
      <c r="B1799">
        <v>8171522</v>
      </c>
      <c r="C1799" s="32" t="s">
        <v>245</v>
      </c>
      <c r="D1799" s="32" t="s">
        <v>245</v>
      </c>
      <c r="E1799" s="44" t="s">
        <v>48</v>
      </c>
      <c r="F1799" s="45">
        <v>8.5</v>
      </c>
      <c r="G1799" s="45">
        <v>0</v>
      </c>
      <c r="H1799" s="43">
        <f>VLOOKUP(D1799,'Įkainiai '!$A$3:$B$10,2,FALSE)-G1799</f>
        <v>14.27</v>
      </c>
      <c r="I1799" s="43">
        <f>VLOOKUP(C1799,'Įkainiai '!$E$3:$F$10,2,FALSE)-F1799</f>
        <v>3.17</v>
      </c>
      <c r="J1799" s="28">
        <f t="shared" si="56"/>
        <v>-11.1</v>
      </c>
      <c r="K1799" s="32" t="str">
        <f t="shared" si="57"/>
        <v>Rerate</v>
      </c>
      <c r="L1799" s="32" t="str">
        <f>IFERROR(VLOOKUP(E1799,'2 ataskaita'!$B$1:$E$64,3,FALSE),"-")</f>
        <v>TELEMARKETING</v>
      </c>
      <c r="M1799" s="32">
        <f>IFERROR(VLOOKUP(E1799,'2 ataskaita'!$B$1:$E$64,4,FALSE),"-")</f>
        <v>0</v>
      </c>
    </row>
    <row r="1800" spans="1:13" x14ac:dyDescent="0.3">
      <c r="A1800" s="54">
        <v>44041.566666666666</v>
      </c>
      <c r="B1800">
        <v>4783361</v>
      </c>
      <c r="C1800" s="28" t="s">
        <v>243</v>
      </c>
      <c r="D1800" s="28" t="s">
        <v>242</v>
      </c>
      <c r="E1800" s="42" t="s">
        <v>35</v>
      </c>
      <c r="F1800" s="43">
        <v>8.51</v>
      </c>
      <c r="G1800" s="43">
        <v>9.5</v>
      </c>
      <c r="H1800" s="43">
        <f>VLOOKUP(D1800,'Įkainiai '!$A$3:$B$10,2,FALSE)-G1800</f>
        <v>11.77</v>
      </c>
      <c r="I1800" s="43">
        <f>VLOOKUP(C1800,'Įkainiai '!$E$3:$F$10,2,FALSE)-F1800</f>
        <v>7.16</v>
      </c>
      <c r="J1800" s="28">
        <f t="shared" si="56"/>
        <v>-4.6099999999999994</v>
      </c>
      <c r="K1800" s="28" t="str">
        <f t="shared" si="57"/>
        <v>Rerate</v>
      </c>
      <c r="L1800" s="28" t="str">
        <f>IFERROR(VLOOKUP(E1800,'2 ataskaita'!$B$1:$E$64,3,FALSE),"-")</f>
        <v>CUSTOMER CARE</v>
      </c>
      <c r="M1800" s="28">
        <f>IFERROR(VLOOKUP(E1800,'2 ataskaita'!$B$1:$E$64,4,FALSE),"-")</f>
        <v>0</v>
      </c>
    </row>
    <row r="1801" spans="1:13" x14ac:dyDescent="0.3">
      <c r="A1801" s="55">
        <v>44022.431944444441</v>
      </c>
      <c r="B1801">
        <v>4783361</v>
      </c>
      <c r="C1801" s="32" t="s">
        <v>242</v>
      </c>
      <c r="D1801" s="32" t="s">
        <v>244</v>
      </c>
      <c r="E1801" s="44" t="s">
        <v>14</v>
      </c>
      <c r="F1801" s="45">
        <v>9.5</v>
      </c>
      <c r="G1801" s="45">
        <v>14.6</v>
      </c>
      <c r="H1801" s="43">
        <f>VLOOKUP(D1801,'Įkainiai '!$A$3:$B$10,2,FALSE)-G1801</f>
        <v>16.670000000000002</v>
      </c>
      <c r="I1801" s="43">
        <f>VLOOKUP(C1801,'Įkainiai '!$E$3:$F$10,2,FALSE)-F1801</f>
        <v>10.170000000000002</v>
      </c>
      <c r="J1801" s="28">
        <f t="shared" si="56"/>
        <v>-6.5</v>
      </c>
      <c r="K1801" s="32" t="str">
        <f t="shared" si="57"/>
        <v>Rerate</v>
      </c>
      <c r="L1801" s="32" t="str">
        <f>IFERROR(VLOOKUP(E1801,'2 ataskaita'!$B$1:$E$64,3,FALSE),"-")</f>
        <v>CUSTOMER CARE</v>
      </c>
      <c r="M1801" s="32">
        <f>IFERROR(VLOOKUP(E1801,'2 ataskaita'!$B$1:$E$64,4,FALSE),"-")</f>
        <v>0</v>
      </c>
    </row>
    <row r="1802" spans="1:13" x14ac:dyDescent="0.3">
      <c r="A1802" s="54">
        <v>44015.473611111112</v>
      </c>
      <c r="B1802">
        <v>4499262</v>
      </c>
      <c r="C1802" s="28" t="s">
        <v>241</v>
      </c>
      <c r="D1802" s="28" t="s">
        <v>245</v>
      </c>
      <c r="E1802" s="42" t="s">
        <v>43</v>
      </c>
      <c r="F1802" s="43">
        <v>12</v>
      </c>
      <c r="G1802" s="43" t="s">
        <v>45</v>
      </c>
      <c r="H1802" s="43">
        <f>VLOOKUP(D1802,'Įkainiai '!$A$3:$B$10,2,FALSE)-G1802</f>
        <v>9.27</v>
      </c>
      <c r="I1802" s="43">
        <f>VLOOKUP(C1802,'Įkainiai '!$E$3:$F$10,2,FALSE)-F1802</f>
        <v>19.670000000000002</v>
      </c>
      <c r="J1802" s="28">
        <f t="shared" si="56"/>
        <v>10.400000000000002</v>
      </c>
      <c r="K1802" s="28" t="str">
        <f t="shared" si="57"/>
        <v>Upsell</v>
      </c>
      <c r="L1802" s="28" t="str">
        <f>IFERROR(VLOOKUP(E1802,'2 ataskaita'!$B$1:$E$64,3,FALSE),"-")</f>
        <v>CUSTOMER CARE</v>
      </c>
      <c r="M1802" s="28">
        <f>IFERROR(VLOOKUP(E1802,'2 ataskaita'!$B$1:$E$64,4,FALSE),"-")</f>
        <v>0</v>
      </c>
    </row>
    <row r="1803" spans="1:13" x14ac:dyDescent="0.3">
      <c r="A1803" s="55">
        <v>44030.411805555559</v>
      </c>
      <c r="B1803">
        <v>15243641</v>
      </c>
      <c r="C1803" s="32" t="s">
        <v>242</v>
      </c>
      <c r="D1803" s="32" t="s">
        <v>244</v>
      </c>
      <c r="E1803" s="44" t="s">
        <v>8</v>
      </c>
      <c r="F1803" s="45">
        <v>10</v>
      </c>
      <c r="G1803" s="45">
        <v>12.5</v>
      </c>
      <c r="H1803" s="43">
        <f>VLOOKUP(D1803,'Įkainiai '!$A$3:$B$10,2,FALSE)-G1803</f>
        <v>18.77</v>
      </c>
      <c r="I1803" s="43">
        <f>VLOOKUP(C1803,'Įkainiai '!$E$3:$F$10,2,FALSE)-F1803</f>
        <v>9.6700000000000017</v>
      </c>
      <c r="J1803" s="28">
        <f t="shared" si="56"/>
        <v>-9.0999999999999979</v>
      </c>
      <c r="K1803" s="32" t="str">
        <f t="shared" si="57"/>
        <v>Rerate</v>
      </c>
      <c r="L1803" s="32" t="str">
        <f>IFERROR(VLOOKUP(E1803,'2 ataskaita'!$B$1:$E$64,3,FALSE),"-")</f>
        <v>TELEMARKETING</v>
      </c>
      <c r="M1803" s="32">
        <f>IFERROR(VLOOKUP(E1803,'2 ataskaita'!$B$1:$E$64,4,FALSE),"-")</f>
        <v>0</v>
      </c>
    </row>
    <row r="1804" spans="1:13" x14ac:dyDescent="0.3">
      <c r="A1804" s="54">
        <v>44032.470833333333</v>
      </c>
      <c r="B1804">
        <v>45753214</v>
      </c>
      <c r="C1804" s="28" t="s">
        <v>244</v>
      </c>
      <c r="D1804" s="28" t="s">
        <v>245</v>
      </c>
      <c r="E1804" s="42" t="s">
        <v>39</v>
      </c>
      <c r="F1804" s="43">
        <v>12.5</v>
      </c>
      <c r="G1804" s="43" t="s">
        <v>45</v>
      </c>
      <c r="H1804" s="43">
        <f>VLOOKUP(D1804,'Įkainiai '!$A$3:$B$10,2,FALSE)-G1804</f>
        <v>9.27</v>
      </c>
      <c r="I1804" s="43">
        <f>VLOOKUP(C1804,'Įkainiai '!$E$3:$F$10,2,FALSE)-F1804</f>
        <v>15.170000000000002</v>
      </c>
      <c r="J1804" s="28">
        <f t="shared" si="56"/>
        <v>5.9000000000000021</v>
      </c>
      <c r="K1804" s="28" t="str">
        <f t="shared" si="57"/>
        <v>Upsell</v>
      </c>
      <c r="L1804" s="28" t="str">
        <f>IFERROR(VLOOKUP(E1804,'2 ataskaita'!$B$1:$E$64,3,FALSE),"-")</f>
        <v>-</v>
      </c>
      <c r="M1804" s="28" t="str">
        <f>IFERROR(VLOOKUP(E1804,'2 ataskaita'!$B$1:$E$64,4,FALSE),"-")</f>
        <v>-</v>
      </c>
    </row>
    <row r="1805" spans="1:13" x14ac:dyDescent="0.3">
      <c r="A1805" s="55">
        <v>44039</v>
      </c>
      <c r="B1805">
        <v>4631235</v>
      </c>
      <c r="C1805" s="32" t="s">
        <v>242</v>
      </c>
      <c r="D1805" s="32" t="s">
        <v>242</v>
      </c>
      <c r="E1805" s="44" t="s">
        <v>73</v>
      </c>
      <c r="F1805" s="49">
        <v>9.5</v>
      </c>
      <c r="G1805" s="45">
        <v>9.5</v>
      </c>
      <c r="H1805" s="43">
        <f>VLOOKUP(D1805,'Įkainiai '!$A$3:$B$10,2,FALSE)-G1805</f>
        <v>11.77</v>
      </c>
      <c r="I1805" s="43">
        <f>VLOOKUP(C1805,'Įkainiai '!$E$3:$F$10,2,FALSE)-F1805</f>
        <v>10.170000000000002</v>
      </c>
      <c r="J1805" s="28">
        <f t="shared" si="56"/>
        <v>-1.5999999999999979</v>
      </c>
      <c r="K1805" s="32" t="str">
        <f t="shared" si="57"/>
        <v>Rerate</v>
      </c>
      <c r="L1805" s="32" t="str">
        <f>IFERROR(VLOOKUP(E1805,'2 ataskaita'!$B$1:$E$64,3,FALSE),"-")</f>
        <v>-</v>
      </c>
      <c r="M1805" s="32" t="str">
        <f>IFERROR(VLOOKUP(E1805,'2 ataskaita'!$B$1:$E$64,4,FALSE),"-")</f>
        <v>-</v>
      </c>
    </row>
    <row r="1806" spans="1:13" x14ac:dyDescent="0.3">
      <c r="A1806" s="54">
        <v>44032.833333333336</v>
      </c>
      <c r="B1806">
        <v>43548583</v>
      </c>
      <c r="C1806" s="28" t="s">
        <v>241</v>
      </c>
      <c r="D1806" s="28" t="s">
        <v>244</v>
      </c>
      <c r="E1806" s="42" t="s">
        <v>39</v>
      </c>
      <c r="F1806" s="43">
        <v>10</v>
      </c>
      <c r="G1806" s="43" t="s">
        <v>7</v>
      </c>
      <c r="H1806" s="43">
        <f>VLOOKUP(D1806,'Įkainiai '!$A$3:$B$10,2,FALSE)-G1806</f>
        <v>18.27</v>
      </c>
      <c r="I1806" s="43">
        <f>VLOOKUP(C1806,'Įkainiai '!$E$3:$F$10,2,FALSE)-F1806</f>
        <v>21.67</v>
      </c>
      <c r="J1806" s="28">
        <f t="shared" si="56"/>
        <v>3.4000000000000021</v>
      </c>
      <c r="K1806" s="28" t="str">
        <f t="shared" si="57"/>
        <v>Upsell</v>
      </c>
      <c r="L1806" s="28" t="str">
        <f>IFERROR(VLOOKUP(E1806,'2 ataskaita'!$B$1:$E$64,3,FALSE),"-")</f>
        <v>-</v>
      </c>
      <c r="M1806" s="28" t="str">
        <f>IFERROR(VLOOKUP(E1806,'2 ataskaita'!$B$1:$E$64,4,FALSE),"-")</f>
        <v>-</v>
      </c>
    </row>
    <row r="1807" spans="1:13" x14ac:dyDescent="0.3">
      <c r="A1807" s="55">
        <v>44013.67291666667</v>
      </c>
      <c r="B1807">
        <v>8067842</v>
      </c>
      <c r="C1807" s="32" t="s">
        <v>241</v>
      </c>
      <c r="D1807" s="32" t="s">
        <v>240</v>
      </c>
      <c r="E1807" s="44" t="s">
        <v>75</v>
      </c>
      <c r="F1807" s="45">
        <v>23.5</v>
      </c>
      <c r="G1807" s="45">
        <v>11.5</v>
      </c>
      <c r="H1807" s="43">
        <f>VLOOKUP(D1807,'Įkainiai '!$A$3:$B$10,2,FALSE)-G1807</f>
        <v>13.77</v>
      </c>
      <c r="I1807" s="43">
        <f>VLOOKUP(C1807,'Įkainiai '!$E$3:$F$10,2,FALSE)-F1807</f>
        <v>8.1700000000000017</v>
      </c>
      <c r="J1807" s="28">
        <f t="shared" si="56"/>
        <v>-5.5999999999999979</v>
      </c>
      <c r="K1807" s="32" t="str">
        <f t="shared" si="57"/>
        <v>Rerate</v>
      </c>
      <c r="L1807" s="32" t="str">
        <f>IFERROR(VLOOKUP(E1807,'2 ataskaita'!$B$1:$E$64,3,FALSE),"-")</f>
        <v>-</v>
      </c>
      <c r="M1807" s="32" t="str">
        <f>IFERROR(VLOOKUP(E1807,'2 ataskaita'!$B$1:$E$64,4,FALSE),"-")</f>
        <v>-</v>
      </c>
    </row>
    <row r="1808" spans="1:13" x14ac:dyDescent="0.3">
      <c r="A1808" s="54">
        <v>44042</v>
      </c>
      <c r="B1808">
        <v>15245217</v>
      </c>
      <c r="C1808" s="28" t="s">
        <v>241</v>
      </c>
      <c r="D1808" s="28" t="s">
        <v>241</v>
      </c>
      <c r="E1808" s="42" t="s">
        <v>62</v>
      </c>
      <c r="F1808" s="43">
        <v>9.5</v>
      </c>
      <c r="G1808" s="43" t="s">
        <v>18</v>
      </c>
      <c r="H1808" s="43">
        <f>VLOOKUP(D1808,'Įkainiai '!$A$3:$B$10,2,FALSE)-G1808</f>
        <v>27.270000000000003</v>
      </c>
      <c r="I1808" s="43">
        <f>VLOOKUP(C1808,'Įkainiai '!$E$3:$F$10,2,FALSE)-F1808</f>
        <v>22.17</v>
      </c>
      <c r="J1808" s="28">
        <f t="shared" si="56"/>
        <v>-5.1000000000000014</v>
      </c>
      <c r="K1808" s="28" t="str">
        <f t="shared" si="57"/>
        <v>Rerate</v>
      </c>
      <c r="L1808" s="28" t="str">
        <f>IFERROR(VLOOKUP(E1808,'2 ataskaita'!$B$1:$E$64,3,FALSE),"-")</f>
        <v>TELEMARKETING</v>
      </c>
      <c r="M1808" s="28">
        <f>IFERROR(VLOOKUP(E1808,'2 ataskaita'!$B$1:$E$64,4,FALSE),"-")</f>
        <v>0</v>
      </c>
    </row>
    <row r="1809" spans="1:13" x14ac:dyDescent="0.3">
      <c r="A1809" s="55">
        <v>44013.556944444441</v>
      </c>
      <c r="B1809">
        <v>45589173</v>
      </c>
      <c r="C1809" s="32" t="s">
        <v>242</v>
      </c>
      <c r="D1809" s="32" t="s">
        <v>244</v>
      </c>
      <c r="E1809" s="44" t="s">
        <v>55</v>
      </c>
      <c r="F1809" s="45">
        <v>11</v>
      </c>
      <c r="G1809" s="45" t="s">
        <v>5</v>
      </c>
      <c r="H1809" s="43">
        <f>VLOOKUP(D1809,'Įkainiai '!$A$3:$B$10,2,FALSE)-G1809</f>
        <v>19.27</v>
      </c>
      <c r="I1809" s="43">
        <f>VLOOKUP(C1809,'Įkainiai '!$E$3:$F$10,2,FALSE)-F1809</f>
        <v>8.6700000000000017</v>
      </c>
      <c r="J1809" s="28">
        <f t="shared" si="56"/>
        <v>-10.599999999999998</v>
      </c>
      <c r="K1809" s="32" t="str">
        <f t="shared" si="57"/>
        <v>Rerate</v>
      </c>
      <c r="L1809" s="32" t="str">
        <f>IFERROR(VLOOKUP(E1809,'2 ataskaita'!$B$1:$E$64,3,FALSE),"-")</f>
        <v>-</v>
      </c>
      <c r="M1809" s="32" t="str">
        <f>IFERROR(VLOOKUP(E1809,'2 ataskaita'!$B$1:$E$64,4,FALSE),"-")</f>
        <v>-</v>
      </c>
    </row>
    <row r="1810" spans="1:13" x14ac:dyDescent="0.3">
      <c r="A1810" s="54">
        <v>44028.384722222225</v>
      </c>
      <c r="B1810">
        <v>4414535</v>
      </c>
      <c r="C1810" s="28" t="s">
        <v>242</v>
      </c>
      <c r="D1810" s="28" t="s">
        <v>241</v>
      </c>
      <c r="E1810" s="42" t="s">
        <v>8</v>
      </c>
      <c r="F1810" s="43">
        <v>6.5</v>
      </c>
      <c r="G1810" s="43" t="s">
        <v>5</v>
      </c>
      <c r="H1810" s="43">
        <f>VLOOKUP(D1810,'Įkainiai '!$A$3:$B$10,2,FALSE)-G1810</f>
        <v>21.270000000000003</v>
      </c>
      <c r="I1810" s="43">
        <f>VLOOKUP(C1810,'Įkainiai '!$E$3:$F$10,2,FALSE)-F1810</f>
        <v>13.170000000000002</v>
      </c>
      <c r="J1810" s="28">
        <f t="shared" si="56"/>
        <v>-8.1000000000000014</v>
      </c>
      <c r="K1810" s="28" t="str">
        <f t="shared" si="57"/>
        <v>Rerate</v>
      </c>
      <c r="L1810" s="28" t="str">
        <f>IFERROR(VLOOKUP(E1810,'2 ataskaita'!$B$1:$E$64,3,FALSE),"-")</f>
        <v>TELEMARKETING</v>
      </c>
      <c r="M1810" s="28">
        <f>IFERROR(VLOOKUP(E1810,'2 ataskaita'!$B$1:$E$64,4,FALSE),"-")</f>
        <v>0</v>
      </c>
    </row>
    <row r="1811" spans="1:13" x14ac:dyDescent="0.3">
      <c r="A1811" s="55">
        <v>44027.383333333331</v>
      </c>
      <c r="B1811">
        <v>45856447</v>
      </c>
      <c r="C1811" s="32" t="s">
        <v>243</v>
      </c>
      <c r="D1811" s="32" t="s">
        <v>245</v>
      </c>
      <c r="E1811" s="44" t="s">
        <v>75</v>
      </c>
      <c r="F1811" s="49">
        <v>7.6</v>
      </c>
      <c r="G1811" s="45">
        <v>3.6</v>
      </c>
      <c r="H1811" s="43">
        <f>VLOOKUP(D1811,'Įkainiai '!$A$3:$B$10,2,FALSE)-G1811</f>
        <v>10.67</v>
      </c>
      <c r="I1811" s="43">
        <f>VLOOKUP(C1811,'Įkainiai '!$E$3:$F$10,2,FALSE)-F1811</f>
        <v>8.07</v>
      </c>
      <c r="J1811" s="28">
        <f t="shared" si="56"/>
        <v>-2.5999999999999996</v>
      </c>
      <c r="K1811" s="32" t="str">
        <f t="shared" si="57"/>
        <v>Rerate</v>
      </c>
      <c r="L1811" s="32" t="str">
        <f>IFERROR(VLOOKUP(E1811,'2 ataskaita'!$B$1:$E$64,3,FALSE),"-")</f>
        <v>-</v>
      </c>
      <c r="M1811" s="32" t="str">
        <f>IFERROR(VLOOKUP(E1811,'2 ataskaita'!$B$1:$E$64,4,FALSE),"-")</f>
        <v>-</v>
      </c>
    </row>
    <row r="1812" spans="1:13" x14ac:dyDescent="0.3">
      <c r="A1812" s="54">
        <v>44028.459027777775</v>
      </c>
      <c r="B1812">
        <v>34939706</v>
      </c>
      <c r="C1812" s="28" t="s">
        <v>243</v>
      </c>
      <c r="D1812" s="28" t="s">
        <v>241</v>
      </c>
      <c r="E1812" s="42" t="s">
        <v>22</v>
      </c>
      <c r="F1812" s="43">
        <v>3.6</v>
      </c>
      <c r="G1812" s="43" t="s">
        <v>5</v>
      </c>
      <c r="H1812" s="43">
        <f>VLOOKUP(D1812,'Įkainiai '!$A$3:$B$10,2,FALSE)-G1812</f>
        <v>21.270000000000003</v>
      </c>
      <c r="I1812" s="43">
        <f>VLOOKUP(C1812,'Įkainiai '!$E$3:$F$10,2,FALSE)-F1812</f>
        <v>12.07</v>
      </c>
      <c r="J1812" s="28">
        <f t="shared" si="56"/>
        <v>-9.2000000000000028</v>
      </c>
      <c r="K1812" s="28" t="str">
        <f t="shared" si="57"/>
        <v>Rerate</v>
      </c>
      <c r="L1812" s="28" t="str">
        <f>IFERROR(VLOOKUP(E1812,'2 ataskaita'!$B$1:$E$64,3,FALSE),"-")</f>
        <v>CUSTOMER CARE</v>
      </c>
      <c r="M1812" s="28">
        <f>IFERROR(VLOOKUP(E1812,'2 ataskaita'!$B$1:$E$64,4,FALSE),"-")</f>
        <v>0</v>
      </c>
    </row>
    <row r="1813" spans="1:13" x14ac:dyDescent="0.3">
      <c r="A1813" s="55">
        <v>44042</v>
      </c>
      <c r="B1813">
        <v>4819369</v>
      </c>
      <c r="C1813" s="32" t="s">
        <v>243</v>
      </c>
      <c r="D1813" s="32" t="s">
        <v>243</v>
      </c>
      <c r="E1813" s="44" t="s">
        <v>37</v>
      </c>
      <c r="F1813" s="49">
        <v>7.6</v>
      </c>
      <c r="G1813" s="45">
        <v>7.6</v>
      </c>
      <c r="H1813" s="43">
        <f>VLOOKUP(D1813,'Įkainiai '!$A$3:$B$10,2,FALSE)-G1813</f>
        <v>10.67</v>
      </c>
      <c r="I1813" s="43">
        <f>VLOOKUP(C1813,'Įkainiai '!$E$3:$F$10,2,FALSE)-F1813</f>
        <v>8.07</v>
      </c>
      <c r="J1813" s="28">
        <f t="shared" si="56"/>
        <v>-2.5999999999999996</v>
      </c>
      <c r="K1813" s="32" t="str">
        <f t="shared" si="57"/>
        <v>Rerate</v>
      </c>
      <c r="L1813" s="32" t="str">
        <f>IFERROR(VLOOKUP(E1813,'2 ataskaita'!$B$1:$E$64,3,FALSE),"-")</f>
        <v>-</v>
      </c>
      <c r="M1813" s="32" t="str">
        <f>IFERROR(VLOOKUP(E1813,'2 ataskaita'!$B$1:$E$64,4,FALSE),"-")</f>
        <v>-</v>
      </c>
    </row>
    <row r="1814" spans="1:13" x14ac:dyDescent="0.3">
      <c r="A1814" s="54">
        <v>44032.462500000001</v>
      </c>
      <c r="B1814">
        <v>44458105</v>
      </c>
      <c r="C1814" s="28" t="s">
        <v>240</v>
      </c>
      <c r="D1814" s="28" t="s">
        <v>245</v>
      </c>
      <c r="E1814" s="42" t="s">
        <v>81</v>
      </c>
      <c r="F1814" s="43">
        <v>12</v>
      </c>
      <c r="G1814" s="43">
        <v>5.6</v>
      </c>
      <c r="H1814" s="43">
        <f>VLOOKUP(D1814,'Įkainiai '!$A$3:$B$10,2,FALSE)-G1814</f>
        <v>8.67</v>
      </c>
      <c r="I1814" s="43">
        <f>VLOOKUP(C1814,'Įkainiai '!$E$3:$F$10,2,FALSE)-F1814</f>
        <v>11.670000000000002</v>
      </c>
      <c r="J1814" s="28">
        <f t="shared" si="56"/>
        <v>3.0000000000000018</v>
      </c>
      <c r="K1814" s="28" t="str">
        <f t="shared" si="57"/>
        <v>Upsell</v>
      </c>
      <c r="L1814" s="28" t="str">
        <f>IFERROR(VLOOKUP(E1814,'2 ataskaita'!$B$1:$E$64,3,FALSE),"-")</f>
        <v>-</v>
      </c>
      <c r="M1814" s="28" t="str">
        <f>IFERROR(VLOOKUP(E1814,'2 ataskaita'!$B$1:$E$64,4,FALSE),"-")</f>
        <v>-</v>
      </c>
    </row>
    <row r="1815" spans="1:13" x14ac:dyDescent="0.3">
      <c r="A1815" s="55">
        <v>44042</v>
      </c>
      <c r="B1815">
        <v>42372671</v>
      </c>
      <c r="C1815" s="32" t="s">
        <v>241</v>
      </c>
      <c r="D1815" s="32" t="s">
        <v>241</v>
      </c>
      <c r="E1815" s="44" t="s">
        <v>6</v>
      </c>
      <c r="F1815" s="45">
        <v>9.5</v>
      </c>
      <c r="G1815" s="45" t="s">
        <v>7</v>
      </c>
      <c r="H1815" s="43">
        <f>VLOOKUP(D1815,'Įkainiai '!$A$3:$B$10,2,FALSE)-G1815</f>
        <v>20.270000000000003</v>
      </c>
      <c r="I1815" s="43">
        <f>VLOOKUP(C1815,'Įkainiai '!$E$3:$F$10,2,FALSE)-F1815</f>
        <v>22.17</v>
      </c>
      <c r="J1815" s="28">
        <f t="shared" si="56"/>
        <v>1.8999999999999986</v>
      </c>
      <c r="K1815" s="32" t="str">
        <f t="shared" si="57"/>
        <v>Upsell</v>
      </c>
      <c r="L1815" s="32" t="str">
        <f>IFERROR(VLOOKUP(E1815,'2 ataskaita'!$B$1:$E$64,3,FALSE),"-")</f>
        <v>TELEMARKETING</v>
      </c>
      <c r="M1815" s="32">
        <f>IFERROR(VLOOKUP(E1815,'2 ataskaita'!$B$1:$E$64,4,FALSE),"-")</f>
        <v>0</v>
      </c>
    </row>
    <row r="1816" spans="1:13" x14ac:dyDescent="0.3">
      <c r="A1816" s="54">
        <v>44034.709722222222</v>
      </c>
      <c r="B1816">
        <v>45370509</v>
      </c>
      <c r="C1816" s="28" t="s">
        <v>246</v>
      </c>
      <c r="D1816" s="28" t="s">
        <v>240</v>
      </c>
      <c r="E1816" s="42" t="s">
        <v>23</v>
      </c>
      <c r="F1816" s="43">
        <v>11</v>
      </c>
      <c r="G1816" s="43">
        <v>10.5</v>
      </c>
      <c r="H1816" s="43">
        <f>VLOOKUP(D1816,'Įkainiai '!$A$3:$B$10,2,FALSE)-G1816</f>
        <v>14.77</v>
      </c>
      <c r="I1816" s="43">
        <f>VLOOKUP(C1816,'Įkainiai '!$E$3:$F$10,2,FALSE)-F1816</f>
        <v>18.670000000000002</v>
      </c>
      <c r="J1816" s="28">
        <f t="shared" si="56"/>
        <v>3.9000000000000021</v>
      </c>
      <c r="K1816" s="28" t="str">
        <f t="shared" si="57"/>
        <v>Upsell</v>
      </c>
      <c r="L1816" s="28" t="str">
        <f>IFERROR(VLOOKUP(E1816,'2 ataskaita'!$B$1:$E$64,3,FALSE),"-")</f>
        <v>CUSTOMER CARE</v>
      </c>
      <c r="M1816" s="28">
        <f>IFERROR(VLOOKUP(E1816,'2 ataskaita'!$B$1:$E$64,4,FALSE),"-")</f>
        <v>0</v>
      </c>
    </row>
    <row r="1817" spans="1:13" x14ac:dyDescent="0.3">
      <c r="A1817" s="55">
        <v>44024.452777777777</v>
      </c>
      <c r="B1817">
        <v>6081477</v>
      </c>
      <c r="C1817" s="32" t="s">
        <v>242</v>
      </c>
      <c r="D1817" s="32" t="s">
        <v>243</v>
      </c>
      <c r="E1817" s="44" t="s">
        <v>48</v>
      </c>
      <c r="F1817" s="45">
        <v>11.51</v>
      </c>
      <c r="G1817" s="45">
        <v>7.6</v>
      </c>
      <c r="H1817" s="43">
        <f>VLOOKUP(D1817,'Įkainiai '!$A$3:$B$10,2,FALSE)-G1817</f>
        <v>10.67</v>
      </c>
      <c r="I1817" s="43">
        <f>VLOOKUP(C1817,'Įkainiai '!$E$3:$F$10,2,FALSE)-F1817</f>
        <v>8.1600000000000019</v>
      </c>
      <c r="J1817" s="28">
        <f t="shared" si="56"/>
        <v>-2.509999999999998</v>
      </c>
      <c r="K1817" s="32" t="str">
        <f t="shared" si="57"/>
        <v>Rerate</v>
      </c>
      <c r="L1817" s="32" t="str">
        <f>IFERROR(VLOOKUP(E1817,'2 ataskaita'!$B$1:$E$64,3,FALSE),"-")</f>
        <v>TELEMARKETING</v>
      </c>
      <c r="M1817" s="32">
        <f>IFERROR(VLOOKUP(E1817,'2 ataskaita'!$B$1:$E$64,4,FALSE),"-")</f>
        <v>0</v>
      </c>
    </row>
    <row r="1818" spans="1:13" x14ac:dyDescent="0.3">
      <c r="A1818" s="54">
        <v>44042</v>
      </c>
      <c r="B1818">
        <v>15039084</v>
      </c>
      <c r="C1818" s="28" t="s">
        <v>241</v>
      </c>
      <c r="D1818" s="28" t="s">
        <v>241</v>
      </c>
      <c r="E1818" s="42" t="s">
        <v>8</v>
      </c>
      <c r="F1818" s="43">
        <v>12</v>
      </c>
      <c r="G1818" s="43">
        <v>15.5</v>
      </c>
      <c r="H1818" s="43">
        <f>VLOOKUP(D1818,'Įkainiai '!$A$3:$B$10,2,FALSE)-G1818</f>
        <v>17.770000000000003</v>
      </c>
      <c r="I1818" s="43">
        <f>VLOOKUP(C1818,'Įkainiai '!$E$3:$F$10,2,FALSE)-F1818</f>
        <v>19.670000000000002</v>
      </c>
      <c r="J1818" s="28">
        <f t="shared" si="56"/>
        <v>1.8999999999999986</v>
      </c>
      <c r="K1818" s="28" t="str">
        <f t="shared" si="57"/>
        <v>Upsell</v>
      </c>
      <c r="L1818" s="28" t="str">
        <f>IFERROR(VLOOKUP(E1818,'2 ataskaita'!$B$1:$E$64,3,FALSE),"-")</f>
        <v>TELEMARKETING</v>
      </c>
      <c r="M1818" s="28">
        <f>IFERROR(VLOOKUP(E1818,'2 ataskaita'!$B$1:$E$64,4,FALSE),"-")</f>
        <v>0</v>
      </c>
    </row>
    <row r="1819" spans="1:13" x14ac:dyDescent="0.3">
      <c r="A1819" s="55">
        <v>44016.503472222219</v>
      </c>
      <c r="B1819">
        <v>37006212</v>
      </c>
      <c r="C1819" s="32" t="s">
        <v>242</v>
      </c>
      <c r="D1819" s="32" t="s">
        <v>246</v>
      </c>
      <c r="E1819" s="44" t="s">
        <v>14</v>
      </c>
      <c r="F1819" s="45">
        <v>9.5</v>
      </c>
      <c r="G1819" s="45">
        <v>13.5</v>
      </c>
      <c r="H1819" s="43">
        <f>VLOOKUP(D1819,'Įkainiai '!$A$3:$B$10,2,FALSE)-G1819</f>
        <v>17.77</v>
      </c>
      <c r="I1819" s="43">
        <f>VLOOKUP(C1819,'Įkainiai '!$E$3:$F$10,2,FALSE)-F1819</f>
        <v>10.170000000000002</v>
      </c>
      <c r="J1819" s="28">
        <f t="shared" si="56"/>
        <v>-7.5999999999999979</v>
      </c>
      <c r="K1819" s="32" t="str">
        <f t="shared" si="57"/>
        <v>Rerate</v>
      </c>
      <c r="L1819" s="32" t="str">
        <f>IFERROR(VLOOKUP(E1819,'2 ataskaita'!$B$1:$E$64,3,FALSE),"-")</f>
        <v>CUSTOMER CARE</v>
      </c>
      <c r="M1819" s="32">
        <f>IFERROR(VLOOKUP(E1819,'2 ataskaita'!$B$1:$E$64,4,FALSE),"-")</f>
        <v>0</v>
      </c>
    </row>
    <row r="1820" spans="1:13" x14ac:dyDescent="0.3">
      <c r="A1820" s="54">
        <v>44042</v>
      </c>
      <c r="B1820">
        <v>16413533</v>
      </c>
      <c r="C1820" s="28" t="s">
        <v>243</v>
      </c>
      <c r="D1820" s="28" t="s">
        <v>243</v>
      </c>
      <c r="E1820" s="42" t="s">
        <v>59</v>
      </c>
      <c r="F1820" s="43">
        <v>7.6</v>
      </c>
      <c r="G1820" s="43">
        <v>0</v>
      </c>
      <c r="H1820" s="43">
        <f>VLOOKUP(D1820,'Įkainiai '!$A$3:$B$10,2,FALSE)-G1820</f>
        <v>18.27</v>
      </c>
      <c r="I1820" s="43">
        <f>VLOOKUP(C1820,'Įkainiai '!$E$3:$F$10,2,FALSE)-F1820</f>
        <v>8.07</v>
      </c>
      <c r="J1820" s="28">
        <f t="shared" si="56"/>
        <v>-10.199999999999999</v>
      </c>
      <c r="K1820" s="28" t="str">
        <f t="shared" si="57"/>
        <v>Rerate</v>
      </c>
      <c r="L1820" s="28" t="str">
        <f>IFERROR(VLOOKUP(E1820,'2 ataskaita'!$B$1:$E$64,3,FALSE),"-")</f>
        <v>-</v>
      </c>
      <c r="M1820" s="28" t="str">
        <f>IFERROR(VLOOKUP(E1820,'2 ataskaita'!$B$1:$E$64,4,FALSE),"-")</f>
        <v>-</v>
      </c>
    </row>
    <row r="1821" spans="1:13" x14ac:dyDescent="0.3">
      <c r="A1821" s="55">
        <v>44042</v>
      </c>
      <c r="B1821">
        <v>4731251</v>
      </c>
      <c r="C1821" s="32" t="s">
        <v>243</v>
      </c>
      <c r="D1821" s="32" t="s">
        <v>243</v>
      </c>
      <c r="E1821" s="44" t="s">
        <v>43</v>
      </c>
      <c r="F1821" s="49">
        <v>7.6</v>
      </c>
      <c r="G1821" s="45">
        <v>7.6</v>
      </c>
      <c r="H1821" s="43">
        <f>VLOOKUP(D1821,'Įkainiai '!$A$3:$B$10,2,FALSE)-G1821</f>
        <v>10.67</v>
      </c>
      <c r="I1821" s="43">
        <f>VLOOKUP(C1821,'Įkainiai '!$E$3:$F$10,2,FALSE)-F1821</f>
        <v>8.07</v>
      </c>
      <c r="J1821" s="28">
        <f t="shared" si="56"/>
        <v>-2.5999999999999996</v>
      </c>
      <c r="K1821" s="32" t="str">
        <f t="shared" si="57"/>
        <v>Rerate</v>
      </c>
      <c r="L1821" s="32" t="str">
        <f>IFERROR(VLOOKUP(E1821,'2 ataskaita'!$B$1:$E$64,3,FALSE),"-")</f>
        <v>CUSTOMER CARE</v>
      </c>
      <c r="M1821" s="32">
        <f>IFERROR(VLOOKUP(E1821,'2 ataskaita'!$B$1:$E$64,4,FALSE),"-")</f>
        <v>0</v>
      </c>
    </row>
    <row r="1822" spans="1:13" x14ac:dyDescent="0.3">
      <c r="A1822" s="54">
        <v>44013.565972222219</v>
      </c>
      <c r="B1822">
        <v>34757372</v>
      </c>
      <c r="C1822" s="28" t="s">
        <v>243</v>
      </c>
      <c r="D1822" s="28" t="s">
        <v>242</v>
      </c>
      <c r="E1822" s="42" t="s">
        <v>63</v>
      </c>
      <c r="F1822" s="43">
        <v>8.51</v>
      </c>
      <c r="G1822" s="43">
        <v>10.5</v>
      </c>
      <c r="H1822" s="43">
        <f>VLOOKUP(D1822,'Įkainiai '!$A$3:$B$10,2,FALSE)-G1822</f>
        <v>10.77</v>
      </c>
      <c r="I1822" s="43">
        <f>VLOOKUP(C1822,'Įkainiai '!$E$3:$F$10,2,FALSE)-F1822</f>
        <v>7.16</v>
      </c>
      <c r="J1822" s="28">
        <f t="shared" si="56"/>
        <v>-3.6099999999999994</v>
      </c>
      <c r="K1822" s="28" t="str">
        <f t="shared" si="57"/>
        <v>Rerate</v>
      </c>
      <c r="L1822" s="28" t="str">
        <f>IFERROR(VLOOKUP(E1822,'2 ataskaita'!$B$1:$E$64,3,FALSE),"-")</f>
        <v>-</v>
      </c>
      <c r="M1822" s="28" t="str">
        <f>IFERROR(VLOOKUP(E1822,'2 ataskaita'!$B$1:$E$64,4,FALSE),"-")</f>
        <v>-</v>
      </c>
    </row>
    <row r="1823" spans="1:13" x14ac:dyDescent="0.3">
      <c r="A1823" s="55">
        <v>44023.441666666666</v>
      </c>
      <c r="B1823">
        <v>45877295</v>
      </c>
      <c r="C1823" s="32" t="s">
        <v>243</v>
      </c>
      <c r="D1823" s="32" t="s">
        <v>245</v>
      </c>
      <c r="E1823" s="44" t="s">
        <v>58</v>
      </c>
      <c r="F1823" s="45">
        <v>7.5</v>
      </c>
      <c r="G1823" s="45">
        <v>5.6</v>
      </c>
      <c r="H1823" s="43">
        <f>VLOOKUP(D1823,'Įkainiai '!$A$3:$B$10,2,FALSE)-G1823</f>
        <v>8.67</v>
      </c>
      <c r="I1823" s="43">
        <f>VLOOKUP(C1823,'Įkainiai '!$E$3:$F$10,2,FALSE)-F1823</f>
        <v>8.17</v>
      </c>
      <c r="J1823" s="28">
        <f t="shared" si="56"/>
        <v>-0.5</v>
      </c>
      <c r="K1823" s="32" t="str">
        <f t="shared" si="57"/>
        <v>Rerate</v>
      </c>
      <c r="L1823" s="32" t="str">
        <f>IFERROR(VLOOKUP(E1823,'2 ataskaita'!$B$1:$E$64,3,FALSE),"-")</f>
        <v>-</v>
      </c>
      <c r="M1823" s="32" t="str">
        <f>IFERROR(VLOOKUP(E1823,'2 ataskaita'!$B$1:$E$64,4,FALSE),"-")</f>
        <v>-</v>
      </c>
    </row>
    <row r="1824" spans="1:13" x14ac:dyDescent="0.3">
      <c r="A1824" s="54">
        <v>44037.62777777778</v>
      </c>
      <c r="B1824">
        <v>39880520</v>
      </c>
      <c r="C1824" s="28" t="s">
        <v>245</v>
      </c>
      <c r="D1824" s="28" t="s">
        <v>242</v>
      </c>
      <c r="E1824" s="42" t="s">
        <v>21</v>
      </c>
      <c r="F1824" s="43">
        <v>5.51</v>
      </c>
      <c r="G1824" s="43">
        <v>10.5</v>
      </c>
      <c r="H1824" s="43">
        <f>VLOOKUP(D1824,'Įkainiai '!$A$3:$B$10,2,FALSE)-G1824</f>
        <v>10.77</v>
      </c>
      <c r="I1824" s="43">
        <f>VLOOKUP(C1824,'Įkainiai '!$E$3:$F$10,2,FALSE)-F1824</f>
        <v>6.16</v>
      </c>
      <c r="J1824" s="28">
        <f t="shared" si="56"/>
        <v>-4.6099999999999994</v>
      </c>
      <c r="K1824" s="28" t="str">
        <f t="shared" si="57"/>
        <v>Rerate</v>
      </c>
      <c r="L1824" s="28" t="str">
        <f>IFERROR(VLOOKUP(E1824,'2 ataskaita'!$B$1:$E$64,3,FALSE),"-")</f>
        <v>-</v>
      </c>
      <c r="M1824" s="28" t="str">
        <f>IFERROR(VLOOKUP(E1824,'2 ataskaita'!$B$1:$E$64,4,FALSE),"-")</f>
        <v>-</v>
      </c>
    </row>
    <row r="1825" spans="1:13" x14ac:dyDescent="0.3">
      <c r="A1825" s="55">
        <v>44042</v>
      </c>
      <c r="B1825">
        <v>12678093</v>
      </c>
      <c r="C1825" s="32" t="s">
        <v>242</v>
      </c>
      <c r="D1825" s="32" t="s">
        <v>242</v>
      </c>
      <c r="E1825" s="44" t="s">
        <v>49</v>
      </c>
      <c r="F1825" s="45">
        <v>11</v>
      </c>
      <c r="G1825" s="45">
        <v>0</v>
      </c>
      <c r="H1825" s="43">
        <f>VLOOKUP(D1825,'Įkainiai '!$A$3:$B$10,2,FALSE)-G1825</f>
        <v>21.27</v>
      </c>
      <c r="I1825" s="43">
        <f>VLOOKUP(C1825,'Įkainiai '!$E$3:$F$10,2,FALSE)-F1825</f>
        <v>8.6700000000000017</v>
      </c>
      <c r="J1825" s="28">
        <f t="shared" si="56"/>
        <v>-12.599999999999998</v>
      </c>
      <c r="K1825" s="32" t="str">
        <f t="shared" si="57"/>
        <v>Rerate</v>
      </c>
      <c r="L1825" s="32" t="str">
        <f>IFERROR(VLOOKUP(E1825,'2 ataskaita'!$B$1:$E$64,3,FALSE),"-")</f>
        <v>-</v>
      </c>
      <c r="M1825" s="32" t="str">
        <f>IFERROR(VLOOKUP(E1825,'2 ataskaita'!$B$1:$E$64,4,FALSE),"-")</f>
        <v>-</v>
      </c>
    </row>
    <row r="1826" spans="1:13" x14ac:dyDescent="0.3">
      <c r="A1826" s="54">
        <v>44042</v>
      </c>
      <c r="B1826">
        <v>36427826</v>
      </c>
      <c r="C1826" s="28" t="s">
        <v>241</v>
      </c>
      <c r="D1826" s="28" t="s">
        <v>241</v>
      </c>
      <c r="E1826" s="42" t="s">
        <v>54</v>
      </c>
      <c r="F1826" s="43">
        <v>12</v>
      </c>
      <c r="G1826" s="43">
        <v>5.15</v>
      </c>
      <c r="H1826" s="43">
        <f>VLOOKUP(D1826,'Įkainiai '!$A$3:$B$10,2,FALSE)-G1826</f>
        <v>28.120000000000005</v>
      </c>
      <c r="I1826" s="43">
        <f>VLOOKUP(C1826,'Įkainiai '!$E$3:$F$10,2,FALSE)-F1826</f>
        <v>19.670000000000002</v>
      </c>
      <c r="J1826" s="28">
        <f t="shared" si="56"/>
        <v>-8.4500000000000028</v>
      </c>
      <c r="K1826" s="28" t="str">
        <f t="shared" si="57"/>
        <v>Rerate</v>
      </c>
      <c r="L1826" s="28" t="str">
        <f>IFERROR(VLOOKUP(E1826,'2 ataskaita'!$B$1:$E$64,3,FALSE),"-")</f>
        <v>-</v>
      </c>
      <c r="M1826" s="28" t="str">
        <f>IFERROR(VLOOKUP(E1826,'2 ataskaita'!$B$1:$E$64,4,FALSE),"-")</f>
        <v>-</v>
      </c>
    </row>
    <row r="1827" spans="1:13" x14ac:dyDescent="0.3">
      <c r="A1827" s="55">
        <v>44042</v>
      </c>
      <c r="B1827">
        <v>37639582</v>
      </c>
      <c r="C1827" s="32" t="s">
        <v>242</v>
      </c>
      <c r="D1827" s="32" t="s">
        <v>242</v>
      </c>
      <c r="E1827" s="44" t="s">
        <v>13</v>
      </c>
      <c r="F1827" s="45">
        <v>10.5</v>
      </c>
      <c r="G1827" s="45" t="s">
        <v>28</v>
      </c>
      <c r="H1827" s="43">
        <f>VLOOKUP(D1827,'Įkainiai '!$A$3:$B$10,2,FALSE)-G1827</f>
        <v>13.27</v>
      </c>
      <c r="I1827" s="43">
        <f>VLOOKUP(C1827,'Įkainiai '!$E$3:$F$10,2,FALSE)-F1827</f>
        <v>9.1700000000000017</v>
      </c>
      <c r="J1827" s="28">
        <f t="shared" si="56"/>
        <v>-4.0999999999999979</v>
      </c>
      <c r="K1827" s="32" t="str">
        <f t="shared" si="57"/>
        <v>Rerate</v>
      </c>
      <c r="L1827" s="32" t="str">
        <f>IFERROR(VLOOKUP(E1827,'2 ataskaita'!$B$1:$E$64,3,FALSE),"-")</f>
        <v>TELEMARKETING</v>
      </c>
      <c r="M1827" s="32">
        <f>IFERROR(VLOOKUP(E1827,'2 ataskaita'!$B$1:$E$64,4,FALSE),"-")</f>
        <v>0</v>
      </c>
    </row>
    <row r="1828" spans="1:13" x14ac:dyDescent="0.3">
      <c r="A1828" s="54">
        <v>44042</v>
      </c>
      <c r="B1828">
        <v>22651132</v>
      </c>
      <c r="C1828" s="28" t="s">
        <v>242</v>
      </c>
      <c r="D1828" s="28" t="s">
        <v>242</v>
      </c>
      <c r="E1828" s="42" t="s">
        <v>21</v>
      </c>
      <c r="F1828" s="50">
        <v>9.5</v>
      </c>
      <c r="G1828" s="43">
        <v>9.5</v>
      </c>
      <c r="H1828" s="43">
        <f>VLOOKUP(D1828,'Įkainiai '!$A$3:$B$10,2,FALSE)-G1828</f>
        <v>11.77</v>
      </c>
      <c r="I1828" s="43">
        <f>VLOOKUP(C1828,'Įkainiai '!$E$3:$F$10,2,FALSE)-F1828</f>
        <v>10.170000000000002</v>
      </c>
      <c r="J1828" s="28">
        <f t="shared" si="56"/>
        <v>-1.5999999999999979</v>
      </c>
      <c r="K1828" s="28" t="str">
        <f t="shared" si="57"/>
        <v>Rerate</v>
      </c>
      <c r="L1828" s="28" t="str">
        <f>IFERROR(VLOOKUP(E1828,'2 ataskaita'!$B$1:$E$64,3,FALSE),"-")</f>
        <v>-</v>
      </c>
      <c r="M1828" s="28" t="str">
        <f>IFERROR(VLOOKUP(E1828,'2 ataskaita'!$B$1:$E$64,4,FALSE),"-")</f>
        <v>-</v>
      </c>
    </row>
    <row r="1829" spans="1:13" x14ac:dyDescent="0.3">
      <c r="A1829" s="55">
        <v>44026.852083333331</v>
      </c>
      <c r="B1829">
        <v>41527207</v>
      </c>
      <c r="C1829" s="32" t="s">
        <v>241</v>
      </c>
      <c r="D1829" s="32" t="s">
        <v>244</v>
      </c>
      <c r="E1829" s="44" t="s">
        <v>39</v>
      </c>
      <c r="F1829" s="45">
        <v>11</v>
      </c>
      <c r="G1829" s="45" t="s">
        <v>5</v>
      </c>
      <c r="H1829" s="43">
        <f>VLOOKUP(D1829,'Įkainiai '!$A$3:$B$10,2,FALSE)-G1829</f>
        <v>19.27</v>
      </c>
      <c r="I1829" s="43">
        <f>VLOOKUP(C1829,'Įkainiai '!$E$3:$F$10,2,FALSE)-F1829</f>
        <v>20.67</v>
      </c>
      <c r="J1829" s="28">
        <f t="shared" si="56"/>
        <v>1.4000000000000021</v>
      </c>
      <c r="K1829" s="32" t="str">
        <f t="shared" si="57"/>
        <v>Upsell</v>
      </c>
      <c r="L1829" s="32" t="str">
        <f>IFERROR(VLOOKUP(E1829,'2 ataskaita'!$B$1:$E$64,3,FALSE),"-")</f>
        <v>-</v>
      </c>
      <c r="M1829" s="32" t="str">
        <f>IFERROR(VLOOKUP(E1829,'2 ataskaita'!$B$1:$E$64,4,FALSE),"-")</f>
        <v>-</v>
      </c>
    </row>
    <row r="1830" spans="1:13" x14ac:dyDescent="0.3">
      <c r="A1830" s="54">
        <v>44013.384027777778</v>
      </c>
      <c r="B1830">
        <v>34954609</v>
      </c>
      <c r="C1830" s="28" t="s">
        <v>240</v>
      </c>
      <c r="D1830" s="28" t="s">
        <v>242</v>
      </c>
      <c r="E1830" s="42" t="s">
        <v>35</v>
      </c>
      <c r="F1830" s="43">
        <v>11.5</v>
      </c>
      <c r="G1830" s="43">
        <v>9.5</v>
      </c>
      <c r="H1830" s="43">
        <f>VLOOKUP(D1830,'Įkainiai '!$A$3:$B$10,2,FALSE)-G1830</f>
        <v>11.77</v>
      </c>
      <c r="I1830" s="43">
        <f>VLOOKUP(C1830,'Įkainiai '!$E$3:$F$10,2,FALSE)-F1830</f>
        <v>12.170000000000002</v>
      </c>
      <c r="J1830" s="28">
        <f t="shared" si="56"/>
        <v>0.40000000000000213</v>
      </c>
      <c r="K1830" s="28" t="str">
        <f t="shared" si="57"/>
        <v>Upsell</v>
      </c>
      <c r="L1830" s="28" t="str">
        <f>IFERROR(VLOOKUP(E1830,'2 ataskaita'!$B$1:$E$64,3,FALSE),"-")</f>
        <v>CUSTOMER CARE</v>
      </c>
      <c r="M1830" s="28">
        <f>IFERROR(VLOOKUP(E1830,'2 ataskaita'!$B$1:$E$64,4,FALSE),"-")</f>
        <v>0</v>
      </c>
    </row>
    <row r="1831" spans="1:13" x14ac:dyDescent="0.3">
      <c r="A1831" s="55">
        <v>44041.634027777778</v>
      </c>
      <c r="B1831">
        <v>41263918</v>
      </c>
      <c r="C1831" s="32" t="s">
        <v>246</v>
      </c>
      <c r="D1831" s="32" t="s">
        <v>245</v>
      </c>
      <c r="E1831" s="44"/>
      <c r="F1831" s="45">
        <v>13</v>
      </c>
      <c r="G1831" s="45">
        <v>3.6</v>
      </c>
      <c r="H1831" s="43">
        <f>VLOOKUP(D1831,'Įkainiai '!$A$3:$B$10,2,FALSE)-G1831</f>
        <v>10.67</v>
      </c>
      <c r="I1831" s="43">
        <f>VLOOKUP(C1831,'Įkainiai '!$E$3:$F$10,2,FALSE)-F1831</f>
        <v>16.670000000000002</v>
      </c>
      <c r="J1831" s="28">
        <f t="shared" si="56"/>
        <v>6.0000000000000018</v>
      </c>
      <c r="K1831" s="32" t="str">
        <f t="shared" si="57"/>
        <v>Upsell</v>
      </c>
      <c r="L1831" s="32" t="str">
        <f>IFERROR(VLOOKUP(E1831,'2 ataskaita'!$B$1:$E$64,3,FALSE),"-")</f>
        <v>-</v>
      </c>
      <c r="M1831" s="32" t="str">
        <f>IFERROR(VLOOKUP(E1831,'2 ataskaita'!$B$1:$E$64,4,FALSE),"-")</f>
        <v>-</v>
      </c>
    </row>
    <row r="1832" spans="1:13" x14ac:dyDescent="0.3">
      <c r="A1832" s="54">
        <v>44042</v>
      </c>
      <c r="B1832">
        <v>42889785</v>
      </c>
      <c r="C1832" s="28" t="s">
        <v>240</v>
      </c>
      <c r="D1832" s="28" t="s">
        <v>240</v>
      </c>
      <c r="E1832" s="42" t="s">
        <v>8</v>
      </c>
      <c r="F1832" s="43">
        <v>11</v>
      </c>
      <c r="G1832" s="43">
        <v>13.5</v>
      </c>
      <c r="H1832" s="43">
        <f>VLOOKUP(D1832,'Įkainiai '!$A$3:$B$10,2,FALSE)-G1832</f>
        <v>11.77</v>
      </c>
      <c r="I1832" s="43">
        <f>VLOOKUP(C1832,'Įkainiai '!$E$3:$F$10,2,FALSE)-F1832</f>
        <v>12.670000000000002</v>
      </c>
      <c r="J1832" s="28">
        <f t="shared" si="56"/>
        <v>0.90000000000000213</v>
      </c>
      <c r="K1832" s="28" t="str">
        <f t="shared" si="57"/>
        <v>Upsell</v>
      </c>
      <c r="L1832" s="28" t="str">
        <f>IFERROR(VLOOKUP(E1832,'2 ataskaita'!$B$1:$E$64,3,FALSE),"-")</f>
        <v>TELEMARKETING</v>
      </c>
      <c r="M1832" s="28">
        <f>IFERROR(VLOOKUP(E1832,'2 ataskaita'!$B$1:$E$64,4,FALSE),"-")</f>
        <v>0</v>
      </c>
    </row>
    <row r="1833" spans="1:13" x14ac:dyDescent="0.3">
      <c r="A1833" s="55">
        <v>44042</v>
      </c>
      <c r="B1833">
        <v>9664779</v>
      </c>
      <c r="C1833" s="32" t="s">
        <v>242</v>
      </c>
      <c r="D1833" s="32" t="s">
        <v>242</v>
      </c>
      <c r="E1833" s="44" t="s">
        <v>77</v>
      </c>
      <c r="F1833" s="45">
        <v>9.5</v>
      </c>
      <c r="G1833" s="45">
        <v>0</v>
      </c>
      <c r="H1833" s="43">
        <f>VLOOKUP(D1833,'Įkainiai '!$A$3:$B$10,2,FALSE)-G1833</f>
        <v>21.27</v>
      </c>
      <c r="I1833" s="43">
        <f>VLOOKUP(C1833,'Įkainiai '!$E$3:$F$10,2,FALSE)-F1833</f>
        <v>10.170000000000002</v>
      </c>
      <c r="J1833" s="28">
        <f t="shared" si="56"/>
        <v>-11.099999999999998</v>
      </c>
      <c r="K1833" s="32" t="str">
        <f t="shared" si="57"/>
        <v>Rerate</v>
      </c>
      <c r="L1833" s="32" t="str">
        <f>IFERROR(VLOOKUP(E1833,'2 ataskaita'!$B$1:$E$64,3,FALSE),"-")</f>
        <v>-</v>
      </c>
      <c r="M1833" s="32" t="str">
        <f>IFERROR(VLOOKUP(E1833,'2 ataskaita'!$B$1:$E$64,4,FALSE),"-")</f>
        <v>-</v>
      </c>
    </row>
    <row r="1834" spans="1:13" x14ac:dyDescent="0.3">
      <c r="A1834" s="54">
        <v>44032.847222222219</v>
      </c>
      <c r="B1834">
        <v>12155077</v>
      </c>
      <c r="C1834" s="28" t="s">
        <v>243</v>
      </c>
      <c r="D1834" s="28" t="s">
        <v>241</v>
      </c>
      <c r="E1834" s="42" t="s">
        <v>26</v>
      </c>
      <c r="F1834" s="43">
        <v>4.5</v>
      </c>
      <c r="G1834" s="43">
        <v>8.5</v>
      </c>
      <c r="H1834" s="43">
        <f>VLOOKUP(D1834,'Įkainiai '!$A$3:$B$10,2,FALSE)-G1834</f>
        <v>24.770000000000003</v>
      </c>
      <c r="I1834" s="43">
        <f>VLOOKUP(C1834,'Įkainiai '!$E$3:$F$10,2,FALSE)-F1834</f>
        <v>11.17</v>
      </c>
      <c r="J1834" s="28">
        <f t="shared" si="56"/>
        <v>-13.600000000000003</v>
      </c>
      <c r="K1834" s="28" t="str">
        <f t="shared" si="57"/>
        <v>Rerate</v>
      </c>
      <c r="L1834" s="28" t="str">
        <f>IFERROR(VLOOKUP(E1834,'2 ataskaita'!$B$1:$E$64,3,FALSE),"-")</f>
        <v>-</v>
      </c>
      <c r="M1834" s="28" t="str">
        <f>IFERROR(VLOOKUP(E1834,'2 ataskaita'!$B$1:$E$64,4,FALSE),"-")</f>
        <v>-</v>
      </c>
    </row>
    <row r="1835" spans="1:13" x14ac:dyDescent="0.3">
      <c r="A1835" s="55">
        <v>44023.540277777778</v>
      </c>
      <c r="B1835">
        <v>4418699</v>
      </c>
      <c r="C1835" s="32" t="s">
        <v>243</v>
      </c>
      <c r="D1835" s="32" t="s">
        <v>245</v>
      </c>
      <c r="E1835" s="44" t="s">
        <v>21</v>
      </c>
      <c r="F1835" s="45">
        <v>7.5</v>
      </c>
      <c r="G1835" s="45">
        <v>3.6</v>
      </c>
      <c r="H1835" s="43">
        <f>VLOOKUP(D1835,'Įkainiai '!$A$3:$B$10,2,FALSE)-G1835</f>
        <v>10.67</v>
      </c>
      <c r="I1835" s="43">
        <f>VLOOKUP(C1835,'Įkainiai '!$E$3:$F$10,2,FALSE)-F1835</f>
        <v>8.17</v>
      </c>
      <c r="J1835" s="28">
        <f t="shared" si="56"/>
        <v>-2.5</v>
      </c>
      <c r="K1835" s="32" t="str">
        <f t="shared" si="57"/>
        <v>Rerate</v>
      </c>
      <c r="L1835" s="32" t="str">
        <f>IFERROR(VLOOKUP(E1835,'2 ataskaita'!$B$1:$E$64,3,FALSE),"-")</f>
        <v>-</v>
      </c>
      <c r="M1835" s="32" t="str">
        <f>IFERROR(VLOOKUP(E1835,'2 ataskaita'!$B$1:$E$64,4,FALSE),"-")</f>
        <v>-</v>
      </c>
    </row>
    <row r="1836" spans="1:13" x14ac:dyDescent="0.3">
      <c r="A1836" s="54">
        <v>44028.493055555555</v>
      </c>
      <c r="B1836">
        <v>45903004</v>
      </c>
      <c r="C1836" s="28" t="s">
        <v>244</v>
      </c>
      <c r="D1836" s="28" t="s">
        <v>242</v>
      </c>
      <c r="E1836" s="42" t="s">
        <v>59</v>
      </c>
      <c r="F1836" s="43">
        <v>12.5</v>
      </c>
      <c r="G1836" s="43">
        <v>10.5</v>
      </c>
      <c r="H1836" s="43">
        <f>VLOOKUP(D1836,'Įkainiai '!$A$3:$B$10,2,FALSE)-G1836</f>
        <v>10.77</v>
      </c>
      <c r="I1836" s="43">
        <f>VLOOKUP(C1836,'Įkainiai '!$E$3:$F$10,2,FALSE)-F1836</f>
        <v>15.170000000000002</v>
      </c>
      <c r="J1836" s="28">
        <f t="shared" si="56"/>
        <v>4.4000000000000021</v>
      </c>
      <c r="K1836" s="28" t="str">
        <f t="shared" si="57"/>
        <v>Upsell</v>
      </c>
      <c r="L1836" s="28" t="str">
        <f>IFERROR(VLOOKUP(E1836,'2 ataskaita'!$B$1:$E$64,3,FALSE),"-")</f>
        <v>-</v>
      </c>
      <c r="M1836" s="28" t="str">
        <f>IFERROR(VLOOKUP(E1836,'2 ataskaita'!$B$1:$E$64,4,FALSE),"-")</f>
        <v>-</v>
      </c>
    </row>
    <row r="1837" spans="1:13" x14ac:dyDescent="0.3">
      <c r="A1837" s="55">
        <v>44023.506944444445</v>
      </c>
      <c r="B1837">
        <v>4643735</v>
      </c>
      <c r="C1837" s="32" t="s">
        <v>245</v>
      </c>
      <c r="D1837" s="32" t="s">
        <v>245</v>
      </c>
      <c r="E1837" s="44"/>
      <c r="F1837" s="45">
        <v>7.6</v>
      </c>
      <c r="G1837" s="45">
        <v>5.51</v>
      </c>
      <c r="H1837" s="43">
        <f>VLOOKUP(D1837,'Įkainiai '!$A$3:$B$10,2,FALSE)-G1837</f>
        <v>8.76</v>
      </c>
      <c r="I1837" s="43">
        <f>VLOOKUP(C1837,'Įkainiai '!$E$3:$F$10,2,FALSE)-F1837</f>
        <v>4.07</v>
      </c>
      <c r="J1837" s="28">
        <f t="shared" si="56"/>
        <v>-4.6899999999999995</v>
      </c>
      <c r="K1837" s="32" t="str">
        <f t="shared" si="57"/>
        <v>Rerate</v>
      </c>
      <c r="L1837" s="32" t="str">
        <f>IFERROR(VLOOKUP(E1837,'2 ataskaita'!$B$1:$E$64,3,FALSE),"-")</f>
        <v>-</v>
      </c>
      <c r="M1837" s="32" t="str">
        <f>IFERROR(VLOOKUP(E1837,'2 ataskaita'!$B$1:$E$64,4,FALSE),"-")</f>
        <v>-</v>
      </c>
    </row>
    <row r="1838" spans="1:13" x14ac:dyDescent="0.3">
      <c r="A1838" s="54">
        <v>44015.460416666669</v>
      </c>
      <c r="B1838">
        <v>14529431</v>
      </c>
      <c r="C1838" s="28" t="s">
        <v>243</v>
      </c>
      <c r="D1838" s="28" t="s">
        <v>241</v>
      </c>
      <c r="E1838" s="42" t="s">
        <v>22</v>
      </c>
      <c r="F1838" s="43">
        <v>3.6</v>
      </c>
      <c r="G1838" s="43" t="s">
        <v>28</v>
      </c>
      <c r="H1838" s="43">
        <f>VLOOKUP(D1838,'Įkainiai '!$A$3:$B$10,2,FALSE)-G1838</f>
        <v>25.270000000000003</v>
      </c>
      <c r="I1838" s="43">
        <f>VLOOKUP(C1838,'Įkainiai '!$E$3:$F$10,2,FALSE)-F1838</f>
        <v>12.07</v>
      </c>
      <c r="J1838" s="28">
        <f t="shared" si="56"/>
        <v>-13.200000000000003</v>
      </c>
      <c r="K1838" s="28" t="str">
        <f t="shared" si="57"/>
        <v>Rerate</v>
      </c>
      <c r="L1838" s="28" t="str">
        <f>IFERROR(VLOOKUP(E1838,'2 ataskaita'!$B$1:$E$64,3,FALSE),"-")</f>
        <v>CUSTOMER CARE</v>
      </c>
      <c r="M1838" s="28">
        <f>IFERROR(VLOOKUP(E1838,'2 ataskaita'!$B$1:$E$64,4,FALSE),"-")</f>
        <v>0</v>
      </c>
    </row>
    <row r="1839" spans="1:13" x14ac:dyDescent="0.3">
      <c r="A1839" s="55">
        <v>44042</v>
      </c>
      <c r="B1839">
        <v>24625093</v>
      </c>
      <c r="C1839" s="32" t="s">
        <v>243</v>
      </c>
      <c r="D1839" s="32" t="s">
        <v>243</v>
      </c>
      <c r="E1839" s="44" t="s">
        <v>22</v>
      </c>
      <c r="F1839" s="45">
        <v>7.6</v>
      </c>
      <c r="G1839" s="45">
        <v>10.5</v>
      </c>
      <c r="H1839" s="43">
        <f>VLOOKUP(D1839,'Įkainiai '!$A$3:$B$10,2,FALSE)-G1839</f>
        <v>7.77</v>
      </c>
      <c r="I1839" s="43">
        <f>VLOOKUP(C1839,'Įkainiai '!$E$3:$F$10,2,FALSE)-F1839</f>
        <v>8.07</v>
      </c>
      <c r="J1839" s="28">
        <f t="shared" si="56"/>
        <v>0.30000000000000071</v>
      </c>
      <c r="K1839" s="32" t="str">
        <f t="shared" si="57"/>
        <v>Upsell</v>
      </c>
      <c r="L1839" s="32" t="str">
        <f>IFERROR(VLOOKUP(E1839,'2 ataskaita'!$B$1:$E$64,3,FALSE),"-")</f>
        <v>CUSTOMER CARE</v>
      </c>
      <c r="M1839" s="32">
        <f>IFERROR(VLOOKUP(E1839,'2 ataskaita'!$B$1:$E$64,4,FALSE),"-")</f>
        <v>0</v>
      </c>
    </row>
    <row r="1840" spans="1:13" x14ac:dyDescent="0.3">
      <c r="A1840" s="54">
        <v>44029.527083333334</v>
      </c>
      <c r="B1840">
        <v>45916150</v>
      </c>
      <c r="C1840" s="28" t="s">
        <v>243</v>
      </c>
      <c r="D1840" s="28" t="s">
        <v>245</v>
      </c>
      <c r="E1840" s="42" t="s">
        <v>58</v>
      </c>
      <c r="F1840" s="43">
        <v>7.5</v>
      </c>
      <c r="G1840" s="43">
        <v>3.6</v>
      </c>
      <c r="H1840" s="43">
        <f>VLOOKUP(D1840,'Įkainiai '!$A$3:$B$10,2,FALSE)-G1840</f>
        <v>10.67</v>
      </c>
      <c r="I1840" s="43">
        <f>VLOOKUP(C1840,'Įkainiai '!$E$3:$F$10,2,FALSE)-F1840</f>
        <v>8.17</v>
      </c>
      <c r="J1840" s="28">
        <f t="shared" si="56"/>
        <v>-2.5</v>
      </c>
      <c r="K1840" s="28" t="str">
        <f t="shared" si="57"/>
        <v>Rerate</v>
      </c>
      <c r="L1840" s="28" t="str">
        <f>IFERROR(VLOOKUP(E1840,'2 ataskaita'!$B$1:$E$64,3,FALSE),"-")</f>
        <v>-</v>
      </c>
      <c r="M1840" s="28" t="str">
        <f>IFERROR(VLOOKUP(E1840,'2 ataskaita'!$B$1:$E$64,4,FALSE),"-")</f>
        <v>-</v>
      </c>
    </row>
    <row r="1841" spans="1:13" x14ac:dyDescent="0.3">
      <c r="A1841" s="55">
        <v>44030.530555555553</v>
      </c>
      <c r="B1841">
        <v>42664167</v>
      </c>
      <c r="C1841" s="32" t="s">
        <v>244</v>
      </c>
      <c r="D1841" s="32" t="s">
        <v>245</v>
      </c>
      <c r="E1841" s="44" t="s">
        <v>22</v>
      </c>
      <c r="F1841" s="45">
        <v>13.5</v>
      </c>
      <c r="G1841" s="45">
        <v>3.6</v>
      </c>
      <c r="H1841" s="43">
        <f>VLOOKUP(D1841,'Įkainiai '!$A$3:$B$10,2,FALSE)-G1841</f>
        <v>10.67</v>
      </c>
      <c r="I1841" s="43">
        <f>VLOOKUP(C1841,'Įkainiai '!$E$3:$F$10,2,FALSE)-F1841</f>
        <v>14.170000000000002</v>
      </c>
      <c r="J1841" s="28">
        <f t="shared" si="56"/>
        <v>3.5000000000000018</v>
      </c>
      <c r="K1841" s="32" t="str">
        <f t="shared" si="57"/>
        <v>Upsell</v>
      </c>
      <c r="L1841" s="32" t="str">
        <f>IFERROR(VLOOKUP(E1841,'2 ataskaita'!$B$1:$E$64,3,FALSE),"-")</f>
        <v>CUSTOMER CARE</v>
      </c>
      <c r="M1841" s="32">
        <f>IFERROR(VLOOKUP(E1841,'2 ataskaita'!$B$1:$E$64,4,FALSE),"-")</f>
        <v>0</v>
      </c>
    </row>
    <row r="1842" spans="1:13" x14ac:dyDescent="0.3">
      <c r="A1842" s="54">
        <v>44043</v>
      </c>
      <c r="B1842">
        <v>45077062</v>
      </c>
      <c r="C1842" s="28" t="s">
        <v>243</v>
      </c>
      <c r="D1842" s="28" t="s">
        <v>245</v>
      </c>
      <c r="E1842" s="42" t="s">
        <v>21</v>
      </c>
      <c r="F1842" s="43">
        <v>3.6</v>
      </c>
      <c r="G1842" s="43">
        <v>0</v>
      </c>
      <c r="H1842" s="43">
        <f>VLOOKUP(D1842,'Įkainiai '!$A$3:$B$10,2,FALSE)-G1842</f>
        <v>14.27</v>
      </c>
      <c r="I1842" s="43">
        <f>VLOOKUP(C1842,'Įkainiai '!$E$3:$F$10,2,FALSE)-F1842</f>
        <v>12.07</v>
      </c>
      <c r="J1842" s="28">
        <f t="shared" si="56"/>
        <v>-2.1999999999999993</v>
      </c>
      <c r="K1842" s="28" t="str">
        <f t="shared" si="57"/>
        <v>Rerate</v>
      </c>
      <c r="L1842" s="28" t="str">
        <f>IFERROR(VLOOKUP(E1842,'2 ataskaita'!$B$1:$E$64,3,FALSE),"-")</f>
        <v>-</v>
      </c>
      <c r="M1842" s="28" t="str">
        <f>IFERROR(VLOOKUP(E1842,'2 ataskaita'!$B$1:$E$64,4,FALSE),"-")</f>
        <v>-</v>
      </c>
    </row>
    <row r="1843" spans="1:13" x14ac:dyDescent="0.3">
      <c r="A1843" s="55">
        <v>44035.849305555559</v>
      </c>
      <c r="B1843">
        <v>12511168</v>
      </c>
      <c r="C1843" s="32" t="s">
        <v>243</v>
      </c>
      <c r="D1843" s="32" t="s">
        <v>245</v>
      </c>
      <c r="E1843" s="44" t="s">
        <v>14</v>
      </c>
      <c r="F1843" s="45">
        <v>8.5</v>
      </c>
      <c r="G1843" s="45">
        <v>3.6</v>
      </c>
      <c r="H1843" s="43">
        <f>VLOOKUP(D1843,'Įkainiai '!$A$3:$B$10,2,FALSE)-G1843</f>
        <v>10.67</v>
      </c>
      <c r="I1843" s="43">
        <f>VLOOKUP(C1843,'Įkainiai '!$E$3:$F$10,2,FALSE)-F1843</f>
        <v>7.17</v>
      </c>
      <c r="J1843" s="28">
        <f t="shared" si="56"/>
        <v>-3.5</v>
      </c>
      <c r="K1843" s="32" t="str">
        <f t="shared" si="57"/>
        <v>Rerate</v>
      </c>
      <c r="L1843" s="32" t="str">
        <f>IFERROR(VLOOKUP(E1843,'2 ataskaita'!$B$1:$E$64,3,FALSE),"-")</f>
        <v>CUSTOMER CARE</v>
      </c>
      <c r="M1843" s="32">
        <f>IFERROR(VLOOKUP(E1843,'2 ataskaita'!$B$1:$E$64,4,FALSE),"-")</f>
        <v>0</v>
      </c>
    </row>
    <row r="1844" spans="1:13" x14ac:dyDescent="0.3">
      <c r="A1844" s="54">
        <v>44023.863888888889</v>
      </c>
      <c r="B1844">
        <v>14421533</v>
      </c>
      <c r="C1844" s="28" t="s">
        <v>243</v>
      </c>
      <c r="D1844" s="28" t="s">
        <v>241</v>
      </c>
      <c r="E1844" s="42" t="s">
        <v>35</v>
      </c>
      <c r="F1844" s="43">
        <v>3.6</v>
      </c>
      <c r="G1844" s="43">
        <v>3.6</v>
      </c>
      <c r="H1844" s="43">
        <f>VLOOKUP(D1844,'Įkainiai '!$A$3:$B$10,2,FALSE)-G1844</f>
        <v>29.67</v>
      </c>
      <c r="I1844" s="43">
        <f>VLOOKUP(C1844,'Įkainiai '!$E$3:$F$10,2,FALSE)-F1844</f>
        <v>12.07</v>
      </c>
      <c r="J1844" s="28">
        <f t="shared" si="56"/>
        <v>-17.600000000000001</v>
      </c>
      <c r="K1844" s="28" t="str">
        <f t="shared" si="57"/>
        <v>Rerate</v>
      </c>
      <c r="L1844" s="28" t="str">
        <f>IFERROR(VLOOKUP(E1844,'2 ataskaita'!$B$1:$E$64,3,FALSE),"-")</f>
        <v>CUSTOMER CARE</v>
      </c>
      <c r="M1844" s="28">
        <f>IFERROR(VLOOKUP(E1844,'2 ataskaita'!$B$1:$E$64,4,FALSE),"-")</f>
        <v>0</v>
      </c>
    </row>
    <row r="1845" spans="1:13" x14ac:dyDescent="0.3">
      <c r="A1845" s="55">
        <v>44042</v>
      </c>
      <c r="B1845">
        <v>27359049</v>
      </c>
      <c r="C1845" s="32" t="s">
        <v>242</v>
      </c>
      <c r="D1845" s="32" t="s">
        <v>242</v>
      </c>
      <c r="E1845" s="44" t="s">
        <v>86</v>
      </c>
      <c r="F1845" s="45">
        <v>11</v>
      </c>
      <c r="G1845" s="45">
        <v>0</v>
      </c>
      <c r="H1845" s="43">
        <f>VLOOKUP(D1845,'Įkainiai '!$A$3:$B$10,2,FALSE)-G1845</f>
        <v>21.27</v>
      </c>
      <c r="I1845" s="43">
        <f>VLOOKUP(C1845,'Įkainiai '!$E$3:$F$10,2,FALSE)-F1845</f>
        <v>8.6700000000000017</v>
      </c>
      <c r="J1845" s="28">
        <f t="shared" si="56"/>
        <v>-12.599999999999998</v>
      </c>
      <c r="K1845" s="32" t="str">
        <f t="shared" si="57"/>
        <v>Rerate</v>
      </c>
      <c r="L1845" s="32" t="str">
        <f>IFERROR(VLOOKUP(E1845,'2 ataskaita'!$B$1:$E$64,3,FALSE),"-")</f>
        <v>-</v>
      </c>
      <c r="M1845" s="32" t="str">
        <f>IFERROR(VLOOKUP(E1845,'2 ataskaita'!$B$1:$E$64,4,FALSE),"-")</f>
        <v>-</v>
      </c>
    </row>
    <row r="1846" spans="1:13" x14ac:dyDescent="0.3">
      <c r="A1846" s="54">
        <v>44030.591666666667</v>
      </c>
      <c r="B1846">
        <v>45928608</v>
      </c>
      <c r="C1846" s="28" t="s">
        <v>244</v>
      </c>
      <c r="D1846" s="28" t="s">
        <v>240</v>
      </c>
      <c r="E1846" s="42" t="s">
        <v>43</v>
      </c>
      <c r="F1846" s="43">
        <v>13.5</v>
      </c>
      <c r="G1846" s="43">
        <v>11.5</v>
      </c>
      <c r="H1846" s="43">
        <f>VLOOKUP(D1846,'Įkainiai '!$A$3:$B$10,2,FALSE)-G1846</f>
        <v>13.77</v>
      </c>
      <c r="I1846" s="43">
        <f>VLOOKUP(C1846,'Įkainiai '!$E$3:$F$10,2,FALSE)-F1846</f>
        <v>14.170000000000002</v>
      </c>
      <c r="J1846" s="28">
        <f t="shared" si="56"/>
        <v>0.40000000000000213</v>
      </c>
      <c r="K1846" s="28" t="str">
        <f t="shared" si="57"/>
        <v>Upsell</v>
      </c>
      <c r="L1846" s="28" t="str">
        <f>IFERROR(VLOOKUP(E1846,'2 ataskaita'!$B$1:$E$64,3,FALSE),"-")</f>
        <v>CUSTOMER CARE</v>
      </c>
      <c r="M1846" s="28">
        <f>IFERROR(VLOOKUP(E1846,'2 ataskaita'!$B$1:$E$64,4,FALSE),"-")</f>
        <v>0</v>
      </c>
    </row>
    <row r="1847" spans="1:13" x14ac:dyDescent="0.3">
      <c r="A1847" s="55">
        <v>44042</v>
      </c>
      <c r="B1847">
        <v>19492400</v>
      </c>
      <c r="C1847" s="32" t="s">
        <v>245</v>
      </c>
      <c r="D1847" s="32" t="s">
        <v>245</v>
      </c>
      <c r="E1847" s="44" t="s">
        <v>23</v>
      </c>
      <c r="F1847" s="45">
        <v>7.5</v>
      </c>
      <c r="G1847" s="45">
        <v>0</v>
      </c>
      <c r="H1847" s="43">
        <f>VLOOKUP(D1847,'Įkainiai '!$A$3:$B$10,2,FALSE)-G1847</f>
        <v>14.27</v>
      </c>
      <c r="I1847" s="43">
        <f>VLOOKUP(C1847,'Įkainiai '!$E$3:$F$10,2,FALSE)-F1847</f>
        <v>4.17</v>
      </c>
      <c r="J1847" s="28">
        <f t="shared" si="56"/>
        <v>-10.1</v>
      </c>
      <c r="K1847" s="32" t="str">
        <f t="shared" si="57"/>
        <v>Rerate</v>
      </c>
      <c r="L1847" s="32" t="str">
        <f>IFERROR(VLOOKUP(E1847,'2 ataskaita'!$B$1:$E$64,3,FALSE),"-")</f>
        <v>CUSTOMER CARE</v>
      </c>
      <c r="M1847" s="32">
        <f>IFERROR(VLOOKUP(E1847,'2 ataskaita'!$B$1:$E$64,4,FALSE),"-")</f>
        <v>0</v>
      </c>
    </row>
    <row r="1848" spans="1:13" x14ac:dyDescent="0.3">
      <c r="A1848" s="54">
        <v>44036.660416666666</v>
      </c>
      <c r="B1848">
        <v>39881918</v>
      </c>
      <c r="C1848" s="28" t="s">
        <v>246</v>
      </c>
      <c r="D1848" s="28" t="s">
        <v>242</v>
      </c>
      <c r="E1848" s="42" t="s">
        <v>35</v>
      </c>
      <c r="F1848" s="43">
        <v>13</v>
      </c>
      <c r="G1848" s="43">
        <v>9.5</v>
      </c>
      <c r="H1848" s="43">
        <f>VLOOKUP(D1848,'Įkainiai '!$A$3:$B$10,2,FALSE)-G1848</f>
        <v>11.77</v>
      </c>
      <c r="I1848" s="43">
        <f>VLOOKUP(C1848,'Įkainiai '!$E$3:$F$10,2,FALSE)-F1848</f>
        <v>16.670000000000002</v>
      </c>
      <c r="J1848" s="28">
        <f t="shared" si="56"/>
        <v>4.9000000000000021</v>
      </c>
      <c r="K1848" s="28" t="str">
        <f t="shared" si="57"/>
        <v>Upsell</v>
      </c>
      <c r="L1848" s="28" t="str">
        <f>IFERROR(VLOOKUP(E1848,'2 ataskaita'!$B$1:$E$64,3,FALSE),"-")</f>
        <v>CUSTOMER CARE</v>
      </c>
      <c r="M1848" s="28">
        <f>IFERROR(VLOOKUP(E1848,'2 ataskaita'!$B$1:$E$64,4,FALSE),"-")</f>
        <v>0</v>
      </c>
    </row>
    <row r="1849" spans="1:13" x14ac:dyDescent="0.3">
      <c r="A1849" s="55">
        <v>44042</v>
      </c>
      <c r="B1849">
        <v>4552601</v>
      </c>
      <c r="C1849" s="32" t="s">
        <v>241</v>
      </c>
      <c r="D1849" s="32" t="s">
        <v>241</v>
      </c>
      <c r="E1849" s="44" t="s">
        <v>22</v>
      </c>
      <c r="F1849" s="45">
        <v>3.6</v>
      </c>
      <c r="G1849" s="45" t="s">
        <v>60</v>
      </c>
      <c r="H1849" s="43">
        <f>VLOOKUP(D1849,'Įkainiai '!$A$3:$B$10,2,FALSE)-G1849</f>
        <v>31.270000000000003</v>
      </c>
      <c r="I1849" s="43">
        <f>VLOOKUP(C1849,'Įkainiai '!$E$3:$F$10,2,FALSE)-F1849</f>
        <v>28.07</v>
      </c>
      <c r="J1849" s="28">
        <f t="shared" si="56"/>
        <v>-3.2000000000000028</v>
      </c>
      <c r="K1849" s="32" t="str">
        <f t="shared" si="57"/>
        <v>Rerate</v>
      </c>
      <c r="L1849" s="32" t="str">
        <f>IFERROR(VLOOKUP(E1849,'2 ataskaita'!$B$1:$E$64,3,FALSE),"-")</f>
        <v>CUSTOMER CARE</v>
      </c>
      <c r="M1849" s="32">
        <f>IFERROR(VLOOKUP(E1849,'2 ataskaita'!$B$1:$E$64,4,FALSE),"-")</f>
        <v>0</v>
      </c>
    </row>
    <row r="1850" spans="1:13" x14ac:dyDescent="0.3">
      <c r="A1850" s="54">
        <v>44024.378472222219</v>
      </c>
      <c r="B1850">
        <v>12308011</v>
      </c>
      <c r="C1850" s="28" t="s">
        <v>242</v>
      </c>
      <c r="D1850" s="28" t="s">
        <v>241</v>
      </c>
      <c r="E1850" s="42" t="s">
        <v>8</v>
      </c>
      <c r="F1850" s="43">
        <v>11</v>
      </c>
      <c r="G1850" s="43" t="s">
        <v>45</v>
      </c>
      <c r="H1850" s="43">
        <f>VLOOKUP(D1850,'Įkainiai '!$A$3:$B$10,2,FALSE)-G1850</f>
        <v>28.270000000000003</v>
      </c>
      <c r="I1850" s="43">
        <f>VLOOKUP(C1850,'Įkainiai '!$E$3:$F$10,2,FALSE)-F1850</f>
        <v>8.6700000000000017</v>
      </c>
      <c r="J1850" s="28">
        <f t="shared" si="56"/>
        <v>-19.600000000000001</v>
      </c>
      <c r="K1850" s="28" t="str">
        <f t="shared" si="57"/>
        <v>Rerate</v>
      </c>
      <c r="L1850" s="28" t="str">
        <f>IFERROR(VLOOKUP(E1850,'2 ataskaita'!$B$1:$E$64,3,FALSE),"-")</f>
        <v>TELEMARKETING</v>
      </c>
      <c r="M1850" s="28">
        <f>IFERROR(VLOOKUP(E1850,'2 ataskaita'!$B$1:$E$64,4,FALSE),"-")</f>
        <v>0</v>
      </c>
    </row>
    <row r="1851" spans="1:13" x14ac:dyDescent="0.3">
      <c r="A1851" s="55">
        <v>44042</v>
      </c>
      <c r="B1851">
        <v>12764135</v>
      </c>
      <c r="C1851" s="32" t="s">
        <v>242</v>
      </c>
      <c r="D1851" s="32" t="s">
        <v>242</v>
      </c>
      <c r="E1851" s="44" t="s">
        <v>43</v>
      </c>
      <c r="F1851" s="45">
        <v>11.51</v>
      </c>
      <c r="G1851" s="45">
        <v>0</v>
      </c>
      <c r="H1851" s="43">
        <f>VLOOKUP(D1851,'Įkainiai '!$A$3:$B$10,2,FALSE)-G1851</f>
        <v>21.27</v>
      </c>
      <c r="I1851" s="43">
        <f>VLOOKUP(C1851,'Įkainiai '!$E$3:$F$10,2,FALSE)-F1851</f>
        <v>8.1600000000000019</v>
      </c>
      <c r="J1851" s="28">
        <f t="shared" si="56"/>
        <v>-13.109999999999998</v>
      </c>
      <c r="K1851" s="32" t="str">
        <f t="shared" si="57"/>
        <v>Rerate</v>
      </c>
      <c r="L1851" s="32" t="str">
        <f>IFERROR(VLOOKUP(E1851,'2 ataskaita'!$B$1:$E$64,3,FALSE),"-")</f>
        <v>CUSTOMER CARE</v>
      </c>
      <c r="M1851" s="32">
        <f>IFERROR(VLOOKUP(E1851,'2 ataskaita'!$B$1:$E$64,4,FALSE),"-")</f>
        <v>0</v>
      </c>
    </row>
    <row r="1852" spans="1:13" x14ac:dyDescent="0.3">
      <c r="A1852" s="54">
        <v>44042</v>
      </c>
      <c r="B1852">
        <v>4385073</v>
      </c>
      <c r="C1852" s="28" t="s">
        <v>244</v>
      </c>
      <c r="D1852" s="28" t="s">
        <v>244</v>
      </c>
      <c r="E1852" s="42" t="s">
        <v>8</v>
      </c>
      <c r="F1852" s="43">
        <v>12.5</v>
      </c>
      <c r="G1852" s="43" t="s">
        <v>27</v>
      </c>
      <c r="H1852" s="43">
        <f>VLOOKUP(D1852,'Įkainiai '!$A$3:$B$10,2,FALSE)-G1852</f>
        <v>22.27</v>
      </c>
      <c r="I1852" s="43">
        <f>VLOOKUP(C1852,'Įkainiai '!$E$3:$F$10,2,FALSE)-F1852</f>
        <v>15.170000000000002</v>
      </c>
      <c r="J1852" s="28">
        <f t="shared" si="56"/>
        <v>-7.0999999999999979</v>
      </c>
      <c r="K1852" s="28" t="str">
        <f t="shared" si="57"/>
        <v>Rerate</v>
      </c>
      <c r="L1852" s="28" t="str">
        <f>IFERROR(VLOOKUP(E1852,'2 ataskaita'!$B$1:$E$64,3,FALSE),"-")</f>
        <v>TELEMARKETING</v>
      </c>
      <c r="M1852" s="28">
        <f>IFERROR(VLOOKUP(E1852,'2 ataskaita'!$B$1:$E$64,4,FALSE),"-")</f>
        <v>0</v>
      </c>
    </row>
    <row r="1853" spans="1:13" x14ac:dyDescent="0.3">
      <c r="A1853" s="55">
        <v>44043</v>
      </c>
      <c r="B1853">
        <v>40667642</v>
      </c>
      <c r="C1853" s="32" t="s">
        <v>244</v>
      </c>
      <c r="D1853" s="32" t="s">
        <v>240</v>
      </c>
      <c r="E1853" s="44" t="s">
        <v>14</v>
      </c>
      <c r="F1853" s="45">
        <v>11.5</v>
      </c>
      <c r="G1853" s="45">
        <v>12.5</v>
      </c>
      <c r="H1853" s="43">
        <f>VLOOKUP(D1853,'Įkainiai '!$A$3:$B$10,2,FALSE)-G1853</f>
        <v>12.77</v>
      </c>
      <c r="I1853" s="43">
        <f>VLOOKUP(C1853,'Įkainiai '!$E$3:$F$10,2,FALSE)-F1853</f>
        <v>16.170000000000002</v>
      </c>
      <c r="J1853" s="28">
        <f t="shared" si="56"/>
        <v>3.4000000000000021</v>
      </c>
      <c r="K1853" s="32" t="str">
        <f t="shared" si="57"/>
        <v>Upsell</v>
      </c>
      <c r="L1853" s="32" t="str">
        <f>IFERROR(VLOOKUP(E1853,'2 ataskaita'!$B$1:$E$64,3,FALSE),"-")</f>
        <v>CUSTOMER CARE</v>
      </c>
      <c r="M1853" s="32">
        <f>IFERROR(VLOOKUP(E1853,'2 ataskaita'!$B$1:$E$64,4,FALSE),"-")</f>
        <v>0</v>
      </c>
    </row>
    <row r="1854" spans="1:13" x14ac:dyDescent="0.3">
      <c r="A1854" s="54">
        <v>44032.359722222223</v>
      </c>
      <c r="B1854">
        <v>4630586</v>
      </c>
      <c r="C1854" s="28" t="s">
        <v>243</v>
      </c>
      <c r="D1854" s="28" t="s">
        <v>244</v>
      </c>
      <c r="E1854" s="42" t="s">
        <v>14</v>
      </c>
      <c r="F1854" s="43">
        <v>3.6</v>
      </c>
      <c r="G1854" s="43">
        <v>12.5</v>
      </c>
      <c r="H1854" s="43">
        <f>VLOOKUP(D1854,'Įkainiai '!$A$3:$B$10,2,FALSE)-G1854</f>
        <v>18.77</v>
      </c>
      <c r="I1854" s="43">
        <f>VLOOKUP(C1854,'Įkainiai '!$E$3:$F$10,2,FALSE)-F1854</f>
        <v>12.07</v>
      </c>
      <c r="J1854" s="28">
        <f t="shared" si="56"/>
        <v>-6.6999999999999993</v>
      </c>
      <c r="K1854" s="28" t="str">
        <f t="shared" si="57"/>
        <v>Rerate</v>
      </c>
      <c r="L1854" s="28" t="str">
        <f>IFERROR(VLOOKUP(E1854,'2 ataskaita'!$B$1:$E$64,3,FALSE),"-")</f>
        <v>CUSTOMER CARE</v>
      </c>
      <c r="M1854" s="28">
        <f>IFERROR(VLOOKUP(E1854,'2 ataskaita'!$B$1:$E$64,4,FALSE),"-")</f>
        <v>0</v>
      </c>
    </row>
    <row r="1855" spans="1:13" x14ac:dyDescent="0.3">
      <c r="A1855" s="55">
        <v>44043</v>
      </c>
      <c r="B1855">
        <v>4406605</v>
      </c>
      <c r="C1855" s="32" t="s">
        <v>243</v>
      </c>
      <c r="D1855" s="32" t="s">
        <v>244</v>
      </c>
      <c r="E1855" s="44" t="s">
        <v>36</v>
      </c>
      <c r="F1855" s="45">
        <v>8.5</v>
      </c>
      <c r="G1855" s="45" t="s">
        <v>7</v>
      </c>
      <c r="H1855" s="43">
        <f>VLOOKUP(D1855,'Įkainiai '!$A$3:$B$10,2,FALSE)-G1855</f>
        <v>18.27</v>
      </c>
      <c r="I1855" s="43">
        <f>VLOOKUP(C1855,'Įkainiai '!$E$3:$F$10,2,FALSE)-F1855</f>
        <v>7.17</v>
      </c>
      <c r="J1855" s="28">
        <f t="shared" si="56"/>
        <v>-11.1</v>
      </c>
      <c r="K1855" s="32" t="str">
        <f t="shared" si="57"/>
        <v>Rerate</v>
      </c>
      <c r="L1855" s="32" t="str">
        <f>IFERROR(VLOOKUP(E1855,'2 ataskaita'!$B$1:$E$64,3,FALSE),"-")</f>
        <v>-</v>
      </c>
      <c r="M1855" s="32" t="str">
        <f>IFERROR(VLOOKUP(E1855,'2 ataskaita'!$B$1:$E$64,4,FALSE),"-")</f>
        <v>-</v>
      </c>
    </row>
    <row r="1856" spans="1:13" x14ac:dyDescent="0.3">
      <c r="A1856" s="54">
        <v>44042</v>
      </c>
      <c r="B1856">
        <v>6955265</v>
      </c>
      <c r="C1856" s="28" t="s">
        <v>243</v>
      </c>
      <c r="D1856" s="28" t="s">
        <v>243</v>
      </c>
      <c r="E1856" s="42" t="s">
        <v>61</v>
      </c>
      <c r="F1856" s="43">
        <v>7.6</v>
      </c>
      <c r="G1856" s="43">
        <v>0</v>
      </c>
      <c r="H1856" s="43">
        <f>VLOOKUP(D1856,'Įkainiai '!$A$3:$B$10,2,FALSE)-G1856</f>
        <v>18.27</v>
      </c>
      <c r="I1856" s="43">
        <f>VLOOKUP(C1856,'Įkainiai '!$E$3:$F$10,2,FALSE)-F1856</f>
        <v>8.07</v>
      </c>
      <c r="J1856" s="28">
        <f t="shared" si="56"/>
        <v>-10.199999999999999</v>
      </c>
      <c r="K1856" s="28" t="str">
        <f t="shared" si="57"/>
        <v>Rerate</v>
      </c>
      <c r="L1856" s="28" t="str">
        <f>IFERROR(VLOOKUP(E1856,'2 ataskaita'!$B$1:$E$64,3,FALSE),"-")</f>
        <v>-</v>
      </c>
      <c r="M1856" s="28" t="str">
        <f>IFERROR(VLOOKUP(E1856,'2 ataskaita'!$B$1:$E$64,4,FALSE),"-")</f>
        <v>-</v>
      </c>
    </row>
    <row r="1857" spans="1:13" x14ac:dyDescent="0.3">
      <c r="A1857" s="55">
        <v>44042</v>
      </c>
      <c r="B1857">
        <v>11571022</v>
      </c>
      <c r="C1857" s="32" t="s">
        <v>243</v>
      </c>
      <c r="D1857" s="32" t="s">
        <v>243</v>
      </c>
      <c r="E1857" s="44" t="s">
        <v>43</v>
      </c>
      <c r="F1857" s="45">
        <v>7.6</v>
      </c>
      <c r="G1857" s="45">
        <v>0</v>
      </c>
      <c r="H1857" s="43">
        <f>VLOOKUP(D1857,'Įkainiai '!$A$3:$B$10,2,FALSE)-G1857</f>
        <v>18.27</v>
      </c>
      <c r="I1857" s="43">
        <f>VLOOKUP(C1857,'Įkainiai '!$E$3:$F$10,2,FALSE)-F1857</f>
        <v>8.07</v>
      </c>
      <c r="J1857" s="28">
        <f t="shared" si="56"/>
        <v>-10.199999999999999</v>
      </c>
      <c r="K1857" s="32" t="str">
        <f t="shared" si="57"/>
        <v>Rerate</v>
      </c>
      <c r="L1857" s="32" t="str">
        <f>IFERROR(VLOOKUP(E1857,'2 ataskaita'!$B$1:$E$64,3,FALSE),"-")</f>
        <v>CUSTOMER CARE</v>
      </c>
      <c r="M1857" s="32">
        <f>IFERROR(VLOOKUP(E1857,'2 ataskaita'!$B$1:$E$64,4,FALSE),"-")</f>
        <v>0</v>
      </c>
    </row>
    <row r="1858" spans="1:13" x14ac:dyDescent="0.3">
      <c r="A1858" s="54">
        <v>44042</v>
      </c>
      <c r="B1858">
        <v>25133508</v>
      </c>
      <c r="C1858" s="28" t="s">
        <v>243</v>
      </c>
      <c r="D1858" s="28" t="s">
        <v>243</v>
      </c>
      <c r="E1858" s="42" t="s">
        <v>3</v>
      </c>
      <c r="F1858" s="43">
        <v>7.6</v>
      </c>
      <c r="G1858" s="43">
        <v>0</v>
      </c>
      <c r="H1858" s="43">
        <f>VLOOKUP(D1858,'Įkainiai '!$A$3:$B$10,2,FALSE)-G1858</f>
        <v>18.27</v>
      </c>
      <c r="I1858" s="43">
        <f>VLOOKUP(C1858,'Įkainiai '!$E$3:$F$10,2,FALSE)-F1858</f>
        <v>8.07</v>
      </c>
      <c r="J1858" s="28">
        <f t="shared" si="56"/>
        <v>-10.199999999999999</v>
      </c>
      <c r="K1858" s="28" t="str">
        <f t="shared" si="57"/>
        <v>Rerate</v>
      </c>
      <c r="L1858" s="28" t="str">
        <f>IFERROR(VLOOKUP(E1858,'2 ataskaita'!$B$1:$E$64,3,FALSE),"-")</f>
        <v>-</v>
      </c>
      <c r="M1858" s="28" t="str">
        <f>IFERROR(VLOOKUP(E1858,'2 ataskaita'!$B$1:$E$64,4,FALSE),"-")</f>
        <v>-</v>
      </c>
    </row>
    <row r="1859" spans="1:13" x14ac:dyDescent="0.3">
      <c r="A1859" s="55">
        <v>44015</v>
      </c>
      <c r="B1859">
        <v>45814360</v>
      </c>
      <c r="C1859" s="32" t="s">
        <v>242</v>
      </c>
      <c r="D1859" s="32" t="s">
        <v>242</v>
      </c>
      <c r="E1859" s="44" t="s">
        <v>35</v>
      </c>
      <c r="F1859" s="45">
        <v>10.51</v>
      </c>
      <c r="G1859" s="45">
        <v>0</v>
      </c>
      <c r="H1859" s="43">
        <f>VLOOKUP(D1859,'Įkainiai '!$A$3:$B$10,2,FALSE)-G1859</f>
        <v>21.27</v>
      </c>
      <c r="I1859" s="43">
        <f>VLOOKUP(C1859,'Įkainiai '!$E$3:$F$10,2,FALSE)-F1859</f>
        <v>9.1600000000000019</v>
      </c>
      <c r="J1859" s="28">
        <f t="shared" ref="J1859:J1922" si="58">I1859-H1859</f>
        <v>-12.109999999999998</v>
      </c>
      <c r="K1859" s="32" t="str">
        <f t="shared" ref="K1859:K1922" si="59">IF(J1859&gt;0,"Upsell",IF(J1859&lt;0,"Rerate","Kaina nepakito"))</f>
        <v>Rerate</v>
      </c>
      <c r="L1859" s="32" t="str">
        <f>IFERROR(VLOOKUP(E1859,'2 ataskaita'!$B$1:$E$64,3,FALSE),"-")</f>
        <v>CUSTOMER CARE</v>
      </c>
      <c r="M1859" s="32">
        <f>IFERROR(VLOOKUP(E1859,'2 ataskaita'!$B$1:$E$64,4,FALSE),"-")</f>
        <v>0</v>
      </c>
    </row>
    <row r="1860" spans="1:13" x14ac:dyDescent="0.3">
      <c r="A1860" s="54">
        <v>44041.537499999999</v>
      </c>
      <c r="B1860">
        <v>19482729</v>
      </c>
      <c r="C1860" s="28" t="s">
        <v>243</v>
      </c>
      <c r="D1860" s="28" t="s">
        <v>245</v>
      </c>
      <c r="E1860" s="42" t="s">
        <v>70</v>
      </c>
      <c r="F1860" s="43">
        <v>7.6</v>
      </c>
      <c r="G1860" s="43">
        <v>5.51</v>
      </c>
      <c r="H1860" s="43">
        <f>VLOOKUP(D1860,'Įkainiai '!$A$3:$B$10,2,FALSE)-G1860</f>
        <v>8.76</v>
      </c>
      <c r="I1860" s="43">
        <f>VLOOKUP(C1860,'Įkainiai '!$E$3:$F$10,2,FALSE)-F1860</f>
        <v>8.07</v>
      </c>
      <c r="J1860" s="28">
        <f t="shared" si="58"/>
        <v>-0.6899999999999995</v>
      </c>
      <c r="K1860" s="28" t="str">
        <f t="shared" si="59"/>
        <v>Rerate</v>
      </c>
      <c r="L1860" s="28" t="str">
        <f>IFERROR(VLOOKUP(E1860,'2 ataskaita'!$B$1:$E$64,3,FALSE),"-")</f>
        <v>-</v>
      </c>
      <c r="M1860" s="28" t="str">
        <f>IFERROR(VLOOKUP(E1860,'2 ataskaita'!$B$1:$E$64,4,FALSE),"-")</f>
        <v>-</v>
      </c>
    </row>
    <row r="1861" spans="1:13" x14ac:dyDescent="0.3">
      <c r="A1861" s="55">
        <v>44041.529861111114</v>
      </c>
      <c r="B1861">
        <v>19482729</v>
      </c>
      <c r="C1861" s="32" t="s">
        <v>245</v>
      </c>
      <c r="D1861" s="32" t="s">
        <v>243</v>
      </c>
      <c r="E1861" s="44" t="s">
        <v>70</v>
      </c>
      <c r="F1861" s="45">
        <v>7.6</v>
      </c>
      <c r="G1861" s="45">
        <v>5.51</v>
      </c>
      <c r="H1861" s="43">
        <f>VLOOKUP(D1861,'Įkainiai '!$A$3:$B$10,2,FALSE)-G1861</f>
        <v>12.76</v>
      </c>
      <c r="I1861" s="43">
        <f>VLOOKUP(C1861,'Įkainiai '!$E$3:$F$10,2,FALSE)-F1861</f>
        <v>4.07</v>
      </c>
      <c r="J1861" s="28">
        <f t="shared" si="58"/>
        <v>-8.69</v>
      </c>
      <c r="K1861" s="32" t="str">
        <f t="shared" si="59"/>
        <v>Rerate</v>
      </c>
      <c r="L1861" s="32" t="str">
        <f>IFERROR(VLOOKUP(E1861,'2 ataskaita'!$B$1:$E$64,3,FALSE),"-")</f>
        <v>-</v>
      </c>
      <c r="M1861" s="32" t="str">
        <f>IFERROR(VLOOKUP(E1861,'2 ataskaita'!$B$1:$E$64,4,FALSE),"-")</f>
        <v>-</v>
      </c>
    </row>
    <row r="1862" spans="1:13" x14ac:dyDescent="0.3">
      <c r="A1862" s="54">
        <v>44042</v>
      </c>
      <c r="B1862">
        <v>4504159</v>
      </c>
      <c r="C1862" s="28" t="s">
        <v>241</v>
      </c>
      <c r="D1862" s="28" t="s">
        <v>241</v>
      </c>
      <c r="E1862" s="42" t="s">
        <v>8</v>
      </c>
      <c r="F1862" s="43">
        <v>6</v>
      </c>
      <c r="G1862" s="43" t="s">
        <v>57</v>
      </c>
      <c r="H1862" s="43">
        <f>VLOOKUP(D1862,'Įkainiai '!$A$3:$B$10,2,FALSE)-G1862</f>
        <v>23.270000000000003</v>
      </c>
      <c r="I1862" s="43">
        <f>VLOOKUP(C1862,'Įkainiai '!$E$3:$F$10,2,FALSE)-F1862</f>
        <v>25.67</v>
      </c>
      <c r="J1862" s="28">
        <f t="shared" si="58"/>
        <v>2.3999999999999986</v>
      </c>
      <c r="K1862" s="28" t="str">
        <f t="shared" si="59"/>
        <v>Upsell</v>
      </c>
      <c r="L1862" s="28" t="str">
        <f>IFERROR(VLOOKUP(E1862,'2 ataskaita'!$B$1:$E$64,3,FALSE),"-")</f>
        <v>TELEMARKETING</v>
      </c>
      <c r="M1862" s="28">
        <f>IFERROR(VLOOKUP(E1862,'2 ataskaita'!$B$1:$E$64,4,FALSE),"-")</f>
        <v>0</v>
      </c>
    </row>
    <row r="1863" spans="1:13" x14ac:dyDescent="0.3">
      <c r="A1863" s="55">
        <v>44042</v>
      </c>
      <c r="B1863">
        <v>41144442</v>
      </c>
      <c r="C1863" s="32" t="s">
        <v>240</v>
      </c>
      <c r="D1863" s="32" t="s">
        <v>240</v>
      </c>
      <c r="E1863" s="44" t="s">
        <v>6</v>
      </c>
      <c r="F1863" s="45">
        <v>11</v>
      </c>
      <c r="G1863" s="45" t="s">
        <v>18</v>
      </c>
      <c r="H1863" s="43">
        <f>VLOOKUP(D1863,'Įkainiai '!$A$3:$B$10,2,FALSE)-G1863</f>
        <v>19.27</v>
      </c>
      <c r="I1863" s="43">
        <f>VLOOKUP(C1863,'Įkainiai '!$E$3:$F$10,2,FALSE)-F1863</f>
        <v>12.670000000000002</v>
      </c>
      <c r="J1863" s="28">
        <f t="shared" si="58"/>
        <v>-6.5999999999999979</v>
      </c>
      <c r="K1863" s="32" t="str">
        <f t="shared" si="59"/>
        <v>Rerate</v>
      </c>
      <c r="L1863" s="32" t="str">
        <f>IFERROR(VLOOKUP(E1863,'2 ataskaita'!$B$1:$E$64,3,FALSE),"-")</f>
        <v>TELEMARKETING</v>
      </c>
      <c r="M1863" s="32">
        <f>IFERROR(VLOOKUP(E1863,'2 ataskaita'!$B$1:$E$64,4,FALSE),"-")</f>
        <v>0</v>
      </c>
    </row>
    <row r="1864" spans="1:13" x14ac:dyDescent="0.3">
      <c r="A1864" s="54">
        <v>44035.621527777781</v>
      </c>
      <c r="B1864">
        <v>4669949</v>
      </c>
      <c r="C1864" s="28" t="s">
        <v>242</v>
      </c>
      <c r="D1864" s="28" t="s">
        <v>240</v>
      </c>
      <c r="E1864" s="42" t="s">
        <v>48</v>
      </c>
      <c r="F1864" s="43">
        <v>12.01</v>
      </c>
      <c r="G1864" s="43">
        <v>11.5</v>
      </c>
      <c r="H1864" s="43">
        <f>VLOOKUP(D1864,'Įkainiai '!$A$3:$B$10,2,FALSE)-G1864</f>
        <v>13.77</v>
      </c>
      <c r="I1864" s="43">
        <f>VLOOKUP(C1864,'Įkainiai '!$E$3:$F$10,2,FALSE)-F1864</f>
        <v>7.6600000000000019</v>
      </c>
      <c r="J1864" s="28">
        <f t="shared" si="58"/>
        <v>-6.1099999999999977</v>
      </c>
      <c r="K1864" s="28" t="str">
        <f t="shared" si="59"/>
        <v>Rerate</v>
      </c>
      <c r="L1864" s="28" t="str">
        <f>IFERROR(VLOOKUP(E1864,'2 ataskaita'!$B$1:$E$64,3,FALSE),"-")</f>
        <v>TELEMARKETING</v>
      </c>
      <c r="M1864" s="28">
        <f>IFERROR(VLOOKUP(E1864,'2 ataskaita'!$B$1:$E$64,4,FALSE),"-")</f>
        <v>0</v>
      </c>
    </row>
    <row r="1865" spans="1:13" x14ac:dyDescent="0.3">
      <c r="A1865" s="55">
        <v>44020</v>
      </c>
      <c r="B1865">
        <v>4591349</v>
      </c>
      <c r="C1865" s="32" t="s">
        <v>241</v>
      </c>
      <c r="D1865" s="32" t="s">
        <v>241</v>
      </c>
      <c r="E1865" s="44" t="s">
        <v>43</v>
      </c>
      <c r="F1865" s="45">
        <v>14.5</v>
      </c>
      <c r="G1865" s="45" t="s">
        <v>28</v>
      </c>
      <c r="H1865" s="43">
        <f>VLOOKUP(D1865,'Įkainiai '!$A$3:$B$10,2,FALSE)-G1865</f>
        <v>25.270000000000003</v>
      </c>
      <c r="I1865" s="43">
        <f>VLOOKUP(C1865,'Įkainiai '!$E$3:$F$10,2,FALSE)-F1865</f>
        <v>17.170000000000002</v>
      </c>
      <c r="J1865" s="28">
        <f t="shared" si="58"/>
        <v>-8.1000000000000014</v>
      </c>
      <c r="K1865" s="32" t="str">
        <f t="shared" si="59"/>
        <v>Rerate</v>
      </c>
      <c r="L1865" s="32" t="str">
        <f>IFERROR(VLOOKUP(E1865,'2 ataskaita'!$B$1:$E$64,3,FALSE),"-")</f>
        <v>CUSTOMER CARE</v>
      </c>
      <c r="M1865" s="32">
        <f>IFERROR(VLOOKUP(E1865,'2 ataskaita'!$B$1:$E$64,4,FALSE),"-")</f>
        <v>0</v>
      </c>
    </row>
    <row r="1866" spans="1:13" x14ac:dyDescent="0.3">
      <c r="A1866" s="54">
        <v>44042</v>
      </c>
      <c r="B1866">
        <v>43133543</v>
      </c>
      <c r="C1866" s="28" t="s">
        <v>242</v>
      </c>
      <c r="D1866" s="28" t="s">
        <v>242</v>
      </c>
      <c r="E1866" s="42" t="s">
        <v>58</v>
      </c>
      <c r="F1866" s="43">
        <v>10.5</v>
      </c>
      <c r="G1866" s="43" t="s">
        <v>18</v>
      </c>
      <c r="H1866" s="43">
        <f>VLOOKUP(D1866,'Įkainiai '!$A$3:$B$10,2,FALSE)-G1866</f>
        <v>15.27</v>
      </c>
      <c r="I1866" s="43">
        <f>VLOOKUP(C1866,'Įkainiai '!$E$3:$F$10,2,FALSE)-F1866</f>
        <v>9.1700000000000017</v>
      </c>
      <c r="J1866" s="28">
        <f t="shared" si="58"/>
        <v>-6.0999999999999979</v>
      </c>
      <c r="K1866" s="28" t="str">
        <f t="shared" si="59"/>
        <v>Rerate</v>
      </c>
      <c r="L1866" s="28" t="str">
        <f>IFERROR(VLOOKUP(E1866,'2 ataskaita'!$B$1:$E$64,3,FALSE),"-")</f>
        <v>-</v>
      </c>
      <c r="M1866" s="28" t="str">
        <f>IFERROR(VLOOKUP(E1866,'2 ataskaita'!$B$1:$E$64,4,FALSE),"-")</f>
        <v>-</v>
      </c>
    </row>
    <row r="1867" spans="1:13" x14ac:dyDescent="0.3">
      <c r="A1867" s="55">
        <v>44041</v>
      </c>
      <c r="B1867">
        <v>14805465</v>
      </c>
      <c r="C1867" s="32" t="s">
        <v>241</v>
      </c>
      <c r="D1867" s="32" t="s">
        <v>241</v>
      </c>
      <c r="E1867" s="44" t="s">
        <v>22</v>
      </c>
      <c r="F1867" s="45">
        <v>11.5</v>
      </c>
      <c r="G1867" s="45">
        <v>8.5</v>
      </c>
      <c r="H1867" s="43">
        <f>VLOOKUP(D1867,'Įkainiai '!$A$3:$B$10,2,FALSE)-G1867</f>
        <v>24.770000000000003</v>
      </c>
      <c r="I1867" s="43">
        <f>VLOOKUP(C1867,'Įkainiai '!$E$3:$F$10,2,FALSE)-F1867</f>
        <v>20.170000000000002</v>
      </c>
      <c r="J1867" s="28">
        <f t="shared" si="58"/>
        <v>-4.6000000000000014</v>
      </c>
      <c r="K1867" s="32" t="str">
        <f t="shared" si="59"/>
        <v>Rerate</v>
      </c>
      <c r="L1867" s="32" t="str">
        <f>IFERROR(VLOOKUP(E1867,'2 ataskaita'!$B$1:$E$64,3,FALSE),"-")</f>
        <v>CUSTOMER CARE</v>
      </c>
      <c r="M1867" s="32">
        <f>IFERROR(VLOOKUP(E1867,'2 ataskaita'!$B$1:$E$64,4,FALSE),"-")</f>
        <v>0</v>
      </c>
    </row>
    <row r="1868" spans="1:13" x14ac:dyDescent="0.3">
      <c r="A1868" s="54">
        <v>44042</v>
      </c>
      <c r="B1868">
        <v>4694165</v>
      </c>
      <c r="C1868" s="28" t="s">
        <v>242</v>
      </c>
      <c r="D1868" s="28" t="s">
        <v>242</v>
      </c>
      <c r="E1868" s="42" t="s">
        <v>26</v>
      </c>
      <c r="F1868" s="43">
        <v>9.5</v>
      </c>
      <c r="G1868" s="43" t="s">
        <v>18</v>
      </c>
      <c r="H1868" s="43">
        <f>VLOOKUP(D1868,'Įkainiai '!$A$3:$B$10,2,FALSE)-G1868</f>
        <v>15.27</v>
      </c>
      <c r="I1868" s="43">
        <f>VLOOKUP(C1868,'Įkainiai '!$E$3:$F$10,2,FALSE)-F1868</f>
        <v>10.170000000000002</v>
      </c>
      <c r="J1868" s="28">
        <f t="shared" si="58"/>
        <v>-5.0999999999999979</v>
      </c>
      <c r="K1868" s="28" t="str">
        <f t="shared" si="59"/>
        <v>Rerate</v>
      </c>
      <c r="L1868" s="28" t="str">
        <f>IFERROR(VLOOKUP(E1868,'2 ataskaita'!$B$1:$E$64,3,FALSE),"-")</f>
        <v>-</v>
      </c>
      <c r="M1868" s="28" t="str">
        <f>IFERROR(VLOOKUP(E1868,'2 ataskaita'!$B$1:$E$64,4,FALSE),"-")</f>
        <v>-</v>
      </c>
    </row>
    <row r="1869" spans="1:13" x14ac:dyDescent="0.3">
      <c r="A1869" s="55">
        <v>44042</v>
      </c>
      <c r="B1869">
        <v>25594400</v>
      </c>
      <c r="C1869" s="32" t="s">
        <v>243</v>
      </c>
      <c r="D1869" s="32" t="s">
        <v>243</v>
      </c>
      <c r="E1869" s="44" t="s">
        <v>35</v>
      </c>
      <c r="F1869" s="45">
        <v>7.6</v>
      </c>
      <c r="G1869" s="45">
        <v>0</v>
      </c>
      <c r="H1869" s="43">
        <f>VLOOKUP(D1869,'Įkainiai '!$A$3:$B$10,2,FALSE)-G1869</f>
        <v>18.27</v>
      </c>
      <c r="I1869" s="43">
        <f>VLOOKUP(C1869,'Įkainiai '!$E$3:$F$10,2,FALSE)-F1869</f>
        <v>8.07</v>
      </c>
      <c r="J1869" s="28">
        <f t="shared" si="58"/>
        <v>-10.199999999999999</v>
      </c>
      <c r="K1869" s="32" t="str">
        <f t="shared" si="59"/>
        <v>Rerate</v>
      </c>
      <c r="L1869" s="32" t="str">
        <f>IFERROR(VLOOKUP(E1869,'2 ataskaita'!$B$1:$E$64,3,FALSE),"-")</f>
        <v>CUSTOMER CARE</v>
      </c>
      <c r="M1869" s="32">
        <f>IFERROR(VLOOKUP(E1869,'2 ataskaita'!$B$1:$E$64,4,FALSE),"-")</f>
        <v>0</v>
      </c>
    </row>
    <row r="1870" spans="1:13" x14ac:dyDescent="0.3">
      <c r="A1870" s="54">
        <v>44042</v>
      </c>
      <c r="B1870">
        <v>10421716</v>
      </c>
      <c r="C1870" s="28" t="s">
        <v>242</v>
      </c>
      <c r="D1870" s="28" t="s">
        <v>242</v>
      </c>
      <c r="E1870" s="42" t="s">
        <v>8</v>
      </c>
      <c r="F1870" s="43">
        <v>10.5</v>
      </c>
      <c r="G1870" s="43">
        <v>9.5</v>
      </c>
      <c r="H1870" s="43">
        <f>VLOOKUP(D1870,'Įkainiai '!$A$3:$B$10,2,FALSE)-G1870</f>
        <v>11.77</v>
      </c>
      <c r="I1870" s="43">
        <f>VLOOKUP(C1870,'Įkainiai '!$E$3:$F$10,2,FALSE)-F1870</f>
        <v>9.1700000000000017</v>
      </c>
      <c r="J1870" s="28">
        <f t="shared" si="58"/>
        <v>-2.5999999999999979</v>
      </c>
      <c r="K1870" s="28" t="str">
        <f t="shared" si="59"/>
        <v>Rerate</v>
      </c>
      <c r="L1870" s="28" t="str">
        <f>IFERROR(VLOOKUP(E1870,'2 ataskaita'!$B$1:$E$64,3,FALSE),"-")</f>
        <v>TELEMARKETING</v>
      </c>
      <c r="M1870" s="28">
        <f>IFERROR(VLOOKUP(E1870,'2 ataskaita'!$B$1:$E$64,4,FALSE),"-")</f>
        <v>0</v>
      </c>
    </row>
    <row r="1871" spans="1:13" x14ac:dyDescent="0.3">
      <c r="A1871" s="55">
        <v>44015.651388888888</v>
      </c>
      <c r="B1871">
        <v>14005448</v>
      </c>
      <c r="C1871" s="32" t="s">
        <v>241</v>
      </c>
      <c r="D1871" s="32" t="s">
        <v>240</v>
      </c>
      <c r="E1871" s="44" t="s">
        <v>22</v>
      </c>
      <c r="F1871" s="45">
        <v>12</v>
      </c>
      <c r="G1871" s="45">
        <v>9.5</v>
      </c>
      <c r="H1871" s="43">
        <f>VLOOKUP(D1871,'Įkainiai '!$A$3:$B$10,2,FALSE)-G1871</f>
        <v>15.77</v>
      </c>
      <c r="I1871" s="43">
        <f>VLOOKUP(C1871,'Įkainiai '!$E$3:$F$10,2,FALSE)-F1871</f>
        <v>19.670000000000002</v>
      </c>
      <c r="J1871" s="28">
        <f t="shared" si="58"/>
        <v>3.9000000000000021</v>
      </c>
      <c r="K1871" s="32" t="str">
        <f t="shared" si="59"/>
        <v>Upsell</v>
      </c>
      <c r="L1871" s="32" t="str">
        <f>IFERROR(VLOOKUP(E1871,'2 ataskaita'!$B$1:$E$64,3,FALSE),"-")</f>
        <v>CUSTOMER CARE</v>
      </c>
      <c r="M1871" s="32">
        <f>IFERROR(VLOOKUP(E1871,'2 ataskaita'!$B$1:$E$64,4,FALSE),"-")</f>
        <v>0</v>
      </c>
    </row>
    <row r="1872" spans="1:13" x14ac:dyDescent="0.3">
      <c r="A1872" s="54">
        <v>44042</v>
      </c>
      <c r="B1872">
        <v>10441450</v>
      </c>
      <c r="C1872" s="28" t="s">
        <v>241</v>
      </c>
      <c r="D1872" s="28" t="s">
        <v>241</v>
      </c>
      <c r="E1872" s="42" t="s">
        <v>82</v>
      </c>
      <c r="F1872" s="43">
        <v>11</v>
      </c>
      <c r="G1872" s="43">
        <v>3.5</v>
      </c>
      <c r="H1872" s="43">
        <f>VLOOKUP(D1872,'Įkainiai '!$A$3:$B$10,2,FALSE)-G1872</f>
        <v>29.770000000000003</v>
      </c>
      <c r="I1872" s="43">
        <f>VLOOKUP(C1872,'Įkainiai '!$E$3:$F$10,2,FALSE)-F1872</f>
        <v>20.67</v>
      </c>
      <c r="J1872" s="28">
        <f t="shared" si="58"/>
        <v>-9.1000000000000014</v>
      </c>
      <c r="K1872" s="28" t="str">
        <f t="shared" si="59"/>
        <v>Rerate</v>
      </c>
      <c r="L1872" s="28" t="str">
        <f>IFERROR(VLOOKUP(E1872,'2 ataskaita'!$B$1:$E$64,3,FALSE),"-")</f>
        <v>-</v>
      </c>
      <c r="M1872" s="28" t="str">
        <f>IFERROR(VLOOKUP(E1872,'2 ataskaita'!$B$1:$E$64,4,FALSE),"-")</f>
        <v>-</v>
      </c>
    </row>
    <row r="1873" spans="1:13" x14ac:dyDescent="0.3">
      <c r="A1873" s="55">
        <v>44042</v>
      </c>
      <c r="B1873">
        <v>45623093</v>
      </c>
      <c r="C1873" s="32" t="s">
        <v>246</v>
      </c>
      <c r="D1873" s="32" t="s">
        <v>246</v>
      </c>
      <c r="E1873" s="44" t="s">
        <v>6</v>
      </c>
      <c r="F1873" s="45">
        <v>12</v>
      </c>
      <c r="G1873" s="45">
        <v>9.5</v>
      </c>
      <c r="H1873" s="43">
        <f>VLOOKUP(D1873,'Įkainiai '!$A$3:$B$10,2,FALSE)-G1873</f>
        <v>21.77</v>
      </c>
      <c r="I1873" s="43">
        <f>VLOOKUP(C1873,'Įkainiai '!$E$3:$F$10,2,FALSE)-F1873</f>
        <v>17.670000000000002</v>
      </c>
      <c r="J1873" s="28">
        <f t="shared" si="58"/>
        <v>-4.0999999999999979</v>
      </c>
      <c r="K1873" s="32" t="str">
        <f t="shared" si="59"/>
        <v>Rerate</v>
      </c>
      <c r="L1873" s="32" t="str">
        <f>IFERROR(VLOOKUP(E1873,'2 ataskaita'!$B$1:$E$64,3,FALSE),"-")</f>
        <v>TELEMARKETING</v>
      </c>
      <c r="M1873" s="32">
        <f>IFERROR(VLOOKUP(E1873,'2 ataskaita'!$B$1:$E$64,4,FALSE),"-")</f>
        <v>0</v>
      </c>
    </row>
    <row r="1874" spans="1:13" x14ac:dyDescent="0.3">
      <c r="A1874" s="54">
        <v>44021.418749999997</v>
      </c>
      <c r="B1874">
        <v>34253511</v>
      </c>
      <c r="C1874" s="28" t="s">
        <v>241</v>
      </c>
      <c r="D1874" s="28" t="s">
        <v>246</v>
      </c>
      <c r="E1874" s="42" t="s">
        <v>22</v>
      </c>
      <c r="F1874" s="43">
        <v>12</v>
      </c>
      <c r="G1874" s="43">
        <v>13.5</v>
      </c>
      <c r="H1874" s="43">
        <f>VLOOKUP(D1874,'Įkainiai '!$A$3:$B$10,2,FALSE)-G1874</f>
        <v>17.77</v>
      </c>
      <c r="I1874" s="43">
        <f>VLOOKUP(C1874,'Įkainiai '!$E$3:$F$10,2,FALSE)-F1874</f>
        <v>19.670000000000002</v>
      </c>
      <c r="J1874" s="28">
        <f t="shared" si="58"/>
        <v>1.9000000000000021</v>
      </c>
      <c r="K1874" s="28" t="str">
        <f t="shared" si="59"/>
        <v>Upsell</v>
      </c>
      <c r="L1874" s="28" t="str">
        <f>IFERROR(VLOOKUP(E1874,'2 ataskaita'!$B$1:$E$64,3,FALSE),"-")</f>
        <v>CUSTOMER CARE</v>
      </c>
      <c r="M1874" s="28">
        <f>IFERROR(VLOOKUP(E1874,'2 ataskaita'!$B$1:$E$64,4,FALSE),"-")</f>
        <v>0</v>
      </c>
    </row>
    <row r="1875" spans="1:13" x14ac:dyDescent="0.3">
      <c r="A1875" s="55">
        <v>44021.559027777781</v>
      </c>
      <c r="B1875">
        <v>37687035</v>
      </c>
      <c r="C1875" s="32" t="s">
        <v>243</v>
      </c>
      <c r="D1875" s="32" t="s">
        <v>246</v>
      </c>
      <c r="E1875" s="44" t="s">
        <v>77</v>
      </c>
      <c r="F1875" s="45">
        <v>8.51</v>
      </c>
      <c r="G1875" s="45">
        <v>12.5</v>
      </c>
      <c r="H1875" s="43">
        <f>VLOOKUP(D1875,'Įkainiai '!$A$3:$B$10,2,FALSE)-G1875</f>
        <v>18.77</v>
      </c>
      <c r="I1875" s="43">
        <f>VLOOKUP(C1875,'Įkainiai '!$E$3:$F$10,2,FALSE)-F1875</f>
        <v>7.16</v>
      </c>
      <c r="J1875" s="28">
        <f t="shared" si="58"/>
        <v>-11.61</v>
      </c>
      <c r="K1875" s="32" t="str">
        <f t="shared" si="59"/>
        <v>Rerate</v>
      </c>
      <c r="L1875" s="32" t="str">
        <f>IFERROR(VLOOKUP(E1875,'2 ataskaita'!$B$1:$E$64,3,FALSE),"-")</f>
        <v>-</v>
      </c>
      <c r="M1875" s="32" t="str">
        <f>IFERROR(VLOOKUP(E1875,'2 ataskaita'!$B$1:$E$64,4,FALSE),"-")</f>
        <v>-</v>
      </c>
    </row>
    <row r="1876" spans="1:13" x14ac:dyDescent="0.3">
      <c r="A1876" s="54">
        <v>44042</v>
      </c>
      <c r="B1876">
        <v>45637359</v>
      </c>
      <c r="C1876" s="28" t="s">
        <v>241</v>
      </c>
      <c r="D1876" s="28" t="s">
        <v>241</v>
      </c>
      <c r="E1876" s="42" t="s">
        <v>35</v>
      </c>
      <c r="F1876" s="43">
        <v>3.6</v>
      </c>
      <c r="G1876" s="43" t="s">
        <v>28</v>
      </c>
      <c r="H1876" s="43">
        <f>VLOOKUP(D1876,'Įkainiai '!$A$3:$B$10,2,FALSE)-G1876</f>
        <v>25.270000000000003</v>
      </c>
      <c r="I1876" s="43">
        <f>VLOOKUP(C1876,'Įkainiai '!$E$3:$F$10,2,FALSE)-F1876</f>
        <v>28.07</v>
      </c>
      <c r="J1876" s="28">
        <f t="shared" si="58"/>
        <v>2.7999999999999972</v>
      </c>
      <c r="K1876" s="28" t="str">
        <f t="shared" si="59"/>
        <v>Upsell</v>
      </c>
      <c r="L1876" s="28" t="str">
        <f>IFERROR(VLOOKUP(E1876,'2 ataskaita'!$B$1:$E$64,3,FALSE),"-")</f>
        <v>CUSTOMER CARE</v>
      </c>
      <c r="M1876" s="28">
        <f>IFERROR(VLOOKUP(E1876,'2 ataskaita'!$B$1:$E$64,4,FALSE),"-")</f>
        <v>0</v>
      </c>
    </row>
    <row r="1877" spans="1:13" x14ac:dyDescent="0.3">
      <c r="A1877" s="55">
        <v>44037.555555555555</v>
      </c>
      <c r="B1877">
        <v>28817673</v>
      </c>
      <c r="C1877" s="32" t="s">
        <v>241</v>
      </c>
      <c r="D1877" s="32" t="s">
        <v>244</v>
      </c>
      <c r="E1877" s="44" t="s">
        <v>83</v>
      </c>
      <c r="F1877" s="45">
        <v>11</v>
      </c>
      <c r="G1877" s="45" t="s">
        <v>5</v>
      </c>
      <c r="H1877" s="43">
        <f>VLOOKUP(D1877,'Įkainiai '!$A$3:$B$10,2,FALSE)-G1877</f>
        <v>19.27</v>
      </c>
      <c r="I1877" s="43">
        <f>VLOOKUP(C1877,'Įkainiai '!$E$3:$F$10,2,FALSE)-F1877</f>
        <v>20.67</v>
      </c>
      <c r="J1877" s="28">
        <f t="shared" si="58"/>
        <v>1.4000000000000021</v>
      </c>
      <c r="K1877" s="32" t="str">
        <f t="shared" si="59"/>
        <v>Upsell</v>
      </c>
      <c r="L1877" s="32" t="str">
        <f>IFERROR(VLOOKUP(E1877,'2 ataskaita'!$B$1:$E$64,3,FALSE),"-")</f>
        <v>-</v>
      </c>
      <c r="M1877" s="32" t="str">
        <f>IFERROR(VLOOKUP(E1877,'2 ataskaita'!$B$1:$E$64,4,FALSE),"-")</f>
        <v>-</v>
      </c>
    </row>
    <row r="1878" spans="1:13" x14ac:dyDescent="0.3">
      <c r="A1878" s="54">
        <v>44021.615277777775</v>
      </c>
      <c r="B1878">
        <v>42714259</v>
      </c>
      <c r="C1878" s="28" t="s">
        <v>240</v>
      </c>
      <c r="D1878" s="28" t="s">
        <v>243</v>
      </c>
      <c r="E1878" s="42" t="s">
        <v>23</v>
      </c>
      <c r="F1878" s="43">
        <v>12</v>
      </c>
      <c r="G1878" s="43">
        <v>8.5</v>
      </c>
      <c r="H1878" s="43">
        <f>VLOOKUP(D1878,'Įkainiai '!$A$3:$B$10,2,FALSE)-G1878</f>
        <v>9.77</v>
      </c>
      <c r="I1878" s="43">
        <f>VLOOKUP(C1878,'Įkainiai '!$E$3:$F$10,2,FALSE)-F1878</f>
        <v>11.670000000000002</v>
      </c>
      <c r="J1878" s="28">
        <f t="shared" si="58"/>
        <v>1.9000000000000021</v>
      </c>
      <c r="K1878" s="28" t="str">
        <f t="shared" si="59"/>
        <v>Upsell</v>
      </c>
      <c r="L1878" s="28" t="str">
        <f>IFERROR(VLOOKUP(E1878,'2 ataskaita'!$B$1:$E$64,3,FALSE),"-")</f>
        <v>CUSTOMER CARE</v>
      </c>
      <c r="M1878" s="28">
        <f>IFERROR(VLOOKUP(E1878,'2 ataskaita'!$B$1:$E$64,4,FALSE),"-")</f>
        <v>0</v>
      </c>
    </row>
    <row r="1879" spans="1:13" x14ac:dyDescent="0.3">
      <c r="A1879" s="55">
        <v>44040.786805555559</v>
      </c>
      <c r="B1879">
        <v>4439517</v>
      </c>
      <c r="C1879" s="32" t="s">
        <v>245</v>
      </c>
      <c r="D1879" s="32" t="s">
        <v>245</v>
      </c>
      <c r="E1879" s="44" t="s">
        <v>75</v>
      </c>
      <c r="F1879" s="45">
        <v>7.6</v>
      </c>
      <c r="G1879" s="45">
        <v>5.51</v>
      </c>
      <c r="H1879" s="43">
        <f>VLOOKUP(D1879,'Įkainiai '!$A$3:$B$10,2,FALSE)-G1879</f>
        <v>8.76</v>
      </c>
      <c r="I1879" s="43">
        <f>VLOOKUP(C1879,'Įkainiai '!$E$3:$F$10,2,FALSE)-F1879</f>
        <v>4.07</v>
      </c>
      <c r="J1879" s="28">
        <f t="shared" si="58"/>
        <v>-4.6899999999999995</v>
      </c>
      <c r="K1879" s="32" t="str">
        <f t="shared" si="59"/>
        <v>Rerate</v>
      </c>
      <c r="L1879" s="32" t="str">
        <f>IFERROR(VLOOKUP(E1879,'2 ataskaita'!$B$1:$E$64,3,FALSE),"-")</f>
        <v>-</v>
      </c>
      <c r="M1879" s="32" t="str">
        <f>IFERROR(VLOOKUP(E1879,'2 ataskaita'!$B$1:$E$64,4,FALSE),"-")</f>
        <v>-</v>
      </c>
    </row>
    <row r="1880" spans="1:13" x14ac:dyDescent="0.3">
      <c r="A1880" s="54">
        <v>44042</v>
      </c>
      <c r="B1880">
        <v>13830243</v>
      </c>
      <c r="C1880" s="28" t="s">
        <v>240</v>
      </c>
      <c r="D1880" s="28" t="s">
        <v>240</v>
      </c>
      <c r="E1880" s="42" t="s">
        <v>35</v>
      </c>
      <c r="F1880" s="43">
        <v>11</v>
      </c>
      <c r="G1880" s="43">
        <v>11.5</v>
      </c>
      <c r="H1880" s="43">
        <f>VLOOKUP(D1880,'Įkainiai '!$A$3:$B$10,2,FALSE)-G1880</f>
        <v>13.77</v>
      </c>
      <c r="I1880" s="43">
        <f>VLOOKUP(C1880,'Įkainiai '!$E$3:$F$10,2,FALSE)-F1880</f>
        <v>12.670000000000002</v>
      </c>
      <c r="J1880" s="28">
        <f t="shared" si="58"/>
        <v>-1.0999999999999979</v>
      </c>
      <c r="K1880" s="28" t="str">
        <f t="shared" si="59"/>
        <v>Rerate</v>
      </c>
      <c r="L1880" s="28" t="str">
        <f>IFERROR(VLOOKUP(E1880,'2 ataskaita'!$B$1:$E$64,3,FALSE),"-")</f>
        <v>CUSTOMER CARE</v>
      </c>
      <c r="M1880" s="28">
        <f>IFERROR(VLOOKUP(E1880,'2 ataskaita'!$B$1:$E$64,4,FALSE),"-")</f>
        <v>0</v>
      </c>
    </row>
    <row r="1881" spans="1:13" x14ac:dyDescent="0.3">
      <c r="A1881" s="55">
        <v>44042</v>
      </c>
      <c r="B1881">
        <v>13011190</v>
      </c>
      <c r="C1881" s="32" t="s">
        <v>243</v>
      </c>
      <c r="D1881" s="32" t="s">
        <v>243</v>
      </c>
      <c r="E1881" s="44" t="s">
        <v>65</v>
      </c>
      <c r="F1881" s="45">
        <v>7.6</v>
      </c>
      <c r="G1881" s="45">
        <v>0</v>
      </c>
      <c r="H1881" s="43">
        <f>VLOOKUP(D1881,'Įkainiai '!$A$3:$B$10,2,FALSE)-G1881</f>
        <v>18.27</v>
      </c>
      <c r="I1881" s="43">
        <f>VLOOKUP(C1881,'Įkainiai '!$E$3:$F$10,2,FALSE)-F1881</f>
        <v>8.07</v>
      </c>
      <c r="J1881" s="28">
        <f t="shared" si="58"/>
        <v>-10.199999999999999</v>
      </c>
      <c r="K1881" s="32" t="str">
        <f t="shared" si="59"/>
        <v>Rerate</v>
      </c>
      <c r="L1881" s="32" t="str">
        <f>IFERROR(VLOOKUP(E1881,'2 ataskaita'!$B$1:$E$64,3,FALSE),"-")</f>
        <v>-</v>
      </c>
      <c r="M1881" s="32" t="str">
        <f>IFERROR(VLOOKUP(E1881,'2 ataskaita'!$B$1:$E$64,4,FALSE),"-")</f>
        <v>-</v>
      </c>
    </row>
    <row r="1882" spans="1:13" x14ac:dyDescent="0.3">
      <c r="A1882" s="54">
        <v>44022.834027777775</v>
      </c>
      <c r="B1882">
        <v>10121013</v>
      </c>
      <c r="C1882" s="28" t="s">
        <v>245</v>
      </c>
      <c r="D1882" s="28" t="s">
        <v>243</v>
      </c>
      <c r="E1882" s="42" t="s">
        <v>14</v>
      </c>
      <c r="F1882" s="43">
        <v>7.6</v>
      </c>
      <c r="G1882" s="43">
        <v>7.6</v>
      </c>
      <c r="H1882" s="43">
        <f>VLOOKUP(D1882,'Įkainiai '!$A$3:$B$10,2,FALSE)-G1882</f>
        <v>10.67</v>
      </c>
      <c r="I1882" s="43">
        <f>VLOOKUP(C1882,'Įkainiai '!$E$3:$F$10,2,FALSE)-F1882</f>
        <v>4.07</v>
      </c>
      <c r="J1882" s="28">
        <f t="shared" si="58"/>
        <v>-6.6</v>
      </c>
      <c r="K1882" s="28" t="str">
        <f t="shared" si="59"/>
        <v>Rerate</v>
      </c>
      <c r="L1882" s="28" t="str">
        <f>IFERROR(VLOOKUP(E1882,'2 ataskaita'!$B$1:$E$64,3,FALSE),"-")</f>
        <v>CUSTOMER CARE</v>
      </c>
      <c r="M1882" s="28">
        <f>IFERROR(VLOOKUP(E1882,'2 ataskaita'!$B$1:$E$64,4,FALSE),"-")</f>
        <v>0</v>
      </c>
    </row>
    <row r="1883" spans="1:13" x14ac:dyDescent="0.3">
      <c r="A1883" s="55">
        <v>44042</v>
      </c>
      <c r="B1883">
        <v>35093264</v>
      </c>
      <c r="C1883" s="32" t="s">
        <v>242</v>
      </c>
      <c r="D1883" s="32" t="s">
        <v>242</v>
      </c>
      <c r="E1883" s="44" t="s">
        <v>72</v>
      </c>
      <c r="F1883" s="45">
        <v>10.5</v>
      </c>
      <c r="G1883" s="45" t="s">
        <v>18</v>
      </c>
      <c r="H1883" s="43">
        <f>VLOOKUP(D1883,'Įkainiai '!$A$3:$B$10,2,FALSE)-G1883</f>
        <v>15.27</v>
      </c>
      <c r="I1883" s="43">
        <f>VLOOKUP(C1883,'Įkainiai '!$E$3:$F$10,2,FALSE)-F1883</f>
        <v>9.1700000000000017</v>
      </c>
      <c r="J1883" s="28">
        <f t="shared" si="58"/>
        <v>-6.0999999999999979</v>
      </c>
      <c r="K1883" s="32" t="str">
        <f t="shared" si="59"/>
        <v>Rerate</v>
      </c>
      <c r="L1883" s="32" t="str">
        <f>IFERROR(VLOOKUP(E1883,'2 ataskaita'!$B$1:$E$64,3,FALSE),"-")</f>
        <v>-</v>
      </c>
      <c r="M1883" s="32" t="str">
        <f>IFERROR(VLOOKUP(E1883,'2 ataskaita'!$B$1:$E$64,4,FALSE),"-")</f>
        <v>-</v>
      </c>
    </row>
    <row r="1884" spans="1:13" x14ac:dyDescent="0.3">
      <c r="A1884" s="54">
        <v>44042</v>
      </c>
      <c r="B1884">
        <v>4625746</v>
      </c>
      <c r="C1884" s="28" t="s">
        <v>241</v>
      </c>
      <c r="D1884" s="28" t="s">
        <v>241</v>
      </c>
      <c r="E1884" s="42" t="s">
        <v>74</v>
      </c>
      <c r="F1884" s="43">
        <v>12</v>
      </c>
      <c r="G1884" s="43" t="s">
        <v>45</v>
      </c>
      <c r="H1884" s="43">
        <f>VLOOKUP(D1884,'Įkainiai '!$A$3:$B$10,2,FALSE)-G1884</f>
        <v>28.270000000000003</v>
      </c>
      <c r="I1884" s="43">
        <f>VLOOKUP(C1884,'Įkainiai '!$E$3:$F$10,2,FALSE)-F1884</f>
        <v>19.670000000000002</v>
      </c>
      <c r="J1884" s="28">
        <f t="shared" si="58"/>
        <v>-8.6000000000000014</v>
      </c>
      <c r="K1884" s="28" t="str">
        <f t="shared" si="59"/>
        <v>Rerate</v>
      </c>
      <c r="L1884" s="28" t="str">
        <f>IFERROR(VLOOKUP(E1884,'2 ataskaita'!$B$1:$E$64,3,FALSE),"-")</f>
        <v>-</v>
      </c>
      <c r="M1884" s="28" t="str">
        <f>IFERROR(VLOOKUP(E1884,'2 ataskaita'!$B$1:$E$64,4,FALSE),"-")</f>
        <v>-</v>
      </c>
    </row>
    <row r="1885" spans="1:13" x14ac:dyDescent="0.3">
      <c r="A1885" s="55">
        <v>44013.493750000001</v>
      </c>
      <c r="B1885">
        <v>45291286</v>
      </c>
      <c r="C1885" s="32" t="s">
        <v>241</v>
      </c>
      <c r="D1885" s="32" t="s">
        <v>240</v>
      </c>
      <c r="E1885" s="44" t="s">
        <v>14</v>
      </c>
      <c r="F1885" s="45">
        <v>23.5</v>
      </c>
      <c r="G1885" s="45">
        <v>11.5</v>
      </c>
      <c r="H1885" s="43">
        <f>VLOOKUP(D1885,'Įkainiai '!$A$3:$B$10,2,FALSE)-G1885</f>
        <v>13.77</v>
      </c>
      <c r="I1885" s="43">
        <f>VLOOKUP(C1885,'Įkainiai '!$E$3:$F$10,2,FALSE)-F1885</f>
        <v>8.1700000000000017</v>
      </c>
      <c r="J1885" s="28">
        <f t="shared" si="58"/>
        <v>-5.5999999999999979</v>
      </c>
      <c r="K1885" s="32" t="str">
        <f t="shared" si="59"/>
        <v>Rerate</v>
      </c>
      <c r="L1885" s="32" t="str">
        <f>IFERROR(VLOOKUP(E1885,'2 ataskaita'!$B$1:$E$64,3,FALSE),"-")</f>
        <v>CUSTOMER CARE</v>
      </c>
      <c r="M1885" s="32">
        <f>IFERROR(VLOOKUP(E1885,'2 ataskaita'!$B$1:$E$64,4,FALSE),"-")</f>
        <v>0</v>
      </c>
    </row>
    <row r="1886" spans="1:13" x14ac:dyDescent="0.3">
      <c r="A1886" s="54">
        <v>44021.615277777775</v>
      </c>
      <c r="B1886">
        <v>34922740</v>
      </c>
      <c r="C1886" s="28" t="s">
        <v>240</v>
      </c>
      <c r="D1886" s="28" t="s">
        <v>245</v>
      </c>
      <c r="E1886" s="42" t="s">
        <v>23</v>
      </c>
      <c r="F1886" s="43">
        <v>12</v>
      </c>
      <c r="G1886" s="43">
        <v>3.6</v>
      </c>
      <c r="H1886" s="43">
        <f>VLOOKUP(D1886,'Įkainiai '!$A$3:$B$10,2,FALSE)-G1886</f>
        <v>10.67</v>
      </c>
      <c r="I1886" s="43">
        <f>VLOOKUP(C1886,'Įkainiai '!$E$3:$F$10,2,FALSE)-F1886</f>
        <v>11.670000000000002</v>
      </c>
      <c r="J1886" s="28">
        <f t="shared" si="58"/>
        <v>1.0000000000000018</v>
      </c>
      <c r="K1886" s="28" t="str">
        <f t="shared" si="59"/>
        <v>Upsell</v>
      </c>
      <c r="L1886" s="28" t="str">
        <f>IFERROR(VLOOKUP(E1886,'2 ataskaita'!$B$1:$E$64,3,FALSE),"-")</f>
        <v>CUSTOMER CARE</v>
      </c>
      <c r="M1886" s="28">
        <f>IFERROR(VLOOKUP(E1886,'2 ataskaita'!$B$1:$E$64,4,FALSE),"-")</f>
        <v>0</v>
      </c>
    </row>
    <row r="1887" spans="1:13" x14ac:dyDescent="0.3">
      <c r="A1887" s="55">
        <v>44042</v>
      </c>
      <c r="B1887">
        <v>42425344</v>
      </c>
      <c r="C1887" s="32" t="s">
        <v>246</v>
      </c>
      <c r="D1887" s="32" t="s">
        <v>246</v>
      </c>
      <c r="E1887" s="44" t="s">
        <v>8</v>
      </c>
      <c r="F1887" s="45">
        <v>12</v>
      </c>
      <c r="G1887" s="45">
        <v>9.5</v>
      </c>
      <c r="H1887" s="43">
        <f>VLOOKUP(D1887,'Įkainiai '!$A$3:$B$10,2,FALSE)-G1887</f>
        <v>21.77</v>
      </c>
      <c r="I1887" s="43">
        <f>VLOOKUP(C1887,'Įkainiai '!$E$3:$F$10,2,FALSE)-F1887</f>
        <v>17.670000000000002</v>
      </c>
      <c r="J1887" s="28">
        <f t="shared" si="58"/>
        <v>-4.0999999999999979</v>
      </c>
      <c r="K1887" s="32" t="str">
        <f t="shared" si="59"/>
        <v>Rerate</v>
      </c>
      <c r="L1887" s="32" t="str">
        <f>IFERROR(VLOOKUP(E1887,'2 ataskaita'!$B$1:$E$64,3,FALSE),"-")</f>
        <v>TELEMARKETING</v>
      </c>
      <c r="M1887" s="32">
        <f>IFERROR(VLOOKUP(E1887,'2 ataskaita'!$B$1:$E$64,4,FALSE),"-")</f>
        <v>0</v>
      </c>
    </row>
    <row r="1888" spans="1:13" x14ac:dyDescent="0.3">
      <c r="A1888" s="54">
        <v>44015.727083333331</v>
      </c>
      <c r="B1888">
        <v>4582717</v>
      </c>
      <c r="C1888" s="28" t="s">
        <v>244</v>
      </c>
      <c r="D1888" s="28" t="s">
        <v>245</v>
      </c>
      <c r="E1888" s="42" t="s">
        <v>22</v>
      </c>
      <c r="F1888" s="43">
        <v>12</v>
      </c>
      <c r="G1888" s="43" t="s">
        <v>5</v>
      </c>
      <c r="H1888" s="43">
        <f>VLOOKUP(D1888,'Įkainiai '!$A$3:$B$10,2,FALSE)-G1888</f>
        <v>2.2699999999999996</v>
      </c>
      <c r="I1888" s="43">
        <f>VLOOKUP(C1888,'Įkainiai '!$E$3:$F$10,2,FALSE)-F1888</f>
        <v>15.670000000000002</v>
      </c>
      <c r="J1888" s="28">
        <f t="shared" si="58"/>
        <v>13.400000000000002</v>
      </c>
      <c r="K1888" s="28" t="str">
        <f t="shared" si="59"/>
        <v>Upsell</v>
      </c>
      <c r="L1888" s="28" t="str">
        <f>IFERROR(VLOOKUP(E1888,'2 ataskaita'!$B$1:$E$64,3,FALSE),"-")</f>
        <v>CUSTOMER CARE</v>
      </c>
      <c r="M1888" s="28">
        <f>IFERROR(VLOOKUP(E1888,'2 ataskaita'!$B$1:$E$64,4,FALSE),"-")</f>
        <v>0</v>
      </c>
    </row>
    <row r="1889" spans="1:13" x14ac:dyDescent="0.3">
      <c r="A1889" s="55">
        <v>44014.411805555559</v>
      </c>
      <c r="B1889">
        <v>45227838</v>
      </c>
      <c r="C1889" s="32" t="s">
        <v>240</v>
      </c>
      <c r="D1889" s="32" t="s">
        <v>242</v>
      </c>
      <c r="E1889" s="44" t="s">
        <v>23</v>
      </c>
      <c r="F1889" s="45">
        <v>11.5</v>
      </c>
      <c r="G1889" s="45">
        <v>8.5</v>
      </c>
      <c r="H1889" s="43">
        <f>VLOOKUP(D1889,'Įkainiai '!$A$3:$B$10,2,FALSE)-G1889</f>
        <v>12.77</v>
      </c>
      <c r="I1889" s="43">
        <f>VLOOKUP(C1889,'Įkainiai '!$E$3:$F$10,2,FALSE)-F1889</f>
        <v>12.170000000000002</v>
      </c>
      <c r="J1889" s="28">
        <f t="shared" si="58"/>
        <v>-0.59999999999999787</v>
      </c>
      <c r="K1889" s="32" t="str">
        <f t="shared" si="59"/>
        <v>Rerate</v>
      </c>
      <c r="L1889" s="32" t="str">
        <f>IFERROR(VLOOKUP(E1889,'2 ataskaita'!$B$1:$E$64,3,FALSE),"-")</f>
        <v>CUSTOMER CARE</v>
      </c>
      <c r="M1889" s="32">
        <f>IFERROR(VLOOKUP(E1889,'2 ataskaita'!$B$1:$E$64,4,FALSE),"-")</f>
        <v>0</v>
      </c>
    </row>
    <row r="1890" spans="1:13" x14ac:dyDescent="0.3">
      <c r="A1890" s="54">
        <v>44041.775694444441</v>
      </c>
      <c r="B1890">
        <v>45543404</v>
      </c>
      <c r="C1890" s="28" t="s">
        <v>240</v>
      </c>
      <c r="D1890" s="28" t="s">
        <v>242</v>
      </c>
      <c r="E1890" s="42" t="s">
        <v>21</v>
      </c>
      <c r="F1890" s="43">
        <v>12</v>
      </c>
      <c r="G1890" s="43">
        <v>9.5</v>
      </c>
      <c r="H1890" s="43">
        <f>VLOOKUP(D1890,'Įkainiai '!$A$3:$B$10,2,FALSE)-G1890</f>
        <v>11.77</v>
      </c>
      <c r="I1890" s="43">
        <f>VLOOKUP(C1890,'Įkainiai '!$E$3:$F$10,2,FALSE)-F1890</f>
        <v>11.670000000000002</v>
      </c>
      <c r="J1890" s="28">
        <f t="shared" si="58"/>
        <v>-9.9999999999997868E-2</v>
      </c>
      <c r="K1890" s="28" t="str">
        <f t="shared" si="59"/>
        <v>Rerate</v>
      </c>
      <c r="L1890" s="28" t="str">
        <f>IFERROR(VLOOKUP(E1890,'2 ataskaita'!$B$1:$E$64,3,FALSE),"-")</f>
        <v>-</v>
      </c>
      <c r="M1890" s="28" t="str">
        <f>IFERROR(VLOOKUP(E1890,'2 ataskaita'!$B$1:$E$64,4,FALSE),"-")</f>
        <v>-</v>
      </c>
    </row>
    <row r="1891" spans="1:13" x14ac:dyDescent="0.3">
      <c r="A1891" s="55">
        <v>44042</v>
      </c>
      <c r="B1891">
        <v>18277808</v>
      </c>
      <c r="C1891" s="32" t="s">
        <v>240</v>
      </c>
      <c r="D1891" s="32" t="s">
        <v>240</v>
      </c>
      <c r="E1891" s="44" t="s">
        <v>65</v>
      </c>
      <c r="F1891" s="45">
        <v>3.6</v>
      </c>
      <c r="G1891" s="45">
        <v>0</v>
      </c>
      <c r="H1891" s="43">
        <f>VLOOKUP(D1891,'Įkainiai '!$A$3:$B$10,2,FALSE)-G1891</f>
        <v>25.27</v>
      </c>
      <c r="I1891" s="43">
        <f>VLOOKUP(C1891,'Įkainiai '!$E$3:$F$10,2,FALSE)-F1891</f>
        <v>20.07</v>
      </c>
      <c r="J1891" s="28">
        <f t="shared" si="58"/>
        <v>-5.1999999999999993</v>
      </c>
      <c r="K1891" s="32" t="str">
        <f t="shared" si="59"/>
        <v>Rerate</v>
      </c>
      <c r="L1891" s="32" t="str">
        <f>IFERROR(VLOOKUP(E1891,'2 ataskaita'!$B$1:$E$64,3,FALSE),"-")</f>
        <v>-</v>
      </c>
      <c r="M1891" s="32" t="str">
        <f>IFERROR(VLOOKUP(E1891,'2 ataskaita'!$B$1:$E$64,4,FALSE),"-")</f>
        <v>-</v>
      </c>
    </row>
    <row r="1892" spans="1:13" x14ac:dyDescent="0.3">
      <c r="A1892" s="54">
        <v>44041.777777777781</v>
      </c>
      <c r="B1892">
        <v>43034588</v>
      </c>
      <c r="C1892" s="28" t="s">
        <v>242</v>
      </c>
      <c r="D1892" s="28" t="s">
        <v>243</v>
      </c>
      <c r="E1892" s="42" t="s">
        <v>17</v>
      </c>
      <c r="F1892" s="50">
        <v>11.51</v>
      </c>
      <c r="G1892" s="43">
        <v>7.51</v>
      </c>
      <c r="H1892" s="43">
        <f>VLOOKUP(D1892,'Įkainiai '!$A$3:$B$10,2,FALSE)-G1892</f>
        <v>10.76</v>
      </c>
      <c r="I1892" s="43">
        <f>VLOOKUP(C1892,'Įkainiai '!$E$3:$F$10,2,FALSE)-F1892</f>
        <v>8.1600000000000019</v>
      </c>
      <c r="J1892" s="28">
        <f t="shared" si="58"/>
        <v>-2.5999999999999979</v>
      </c>
      <c r="K1892" s="28" t="str">
        <f t="shared" si="59"/>
        <v>Rerate</v>
      </c>
      <c r="L1892" s="28" t="str">
        <f>IFERROR(VLOOKUP(E1892,'2 ataskaita'!$B$1:$E$64,3,FALSE),"-")</f>
        <v>-</v>
      </c>
      <c r="M1892" s="28" t="str">
        <f>IFERROR(VLOOKUP(E1892,'2 ataskaita'!$B$1:$E$64,4,FALSE),"-")</f>
        <v>-</v>
      </c>
    </row>
    <row r="1893" spans="1:13" x14ac:dyDescent="0.3">
      <c r="A1893" s="55">
        <v>44041.776388888888</v>
      </c>
      <c r="B1893">
        <v>43034588</v>
      </c>
      <c r="C1893" s="32" t="s">
        <v>243</v>
      </c>
      <c r="D1893" s="32" t="s">
        <v>242</v>
      </c>
      <c r="E1893" s="44" t="s">
        <v>17</v>
      </c>
      <c r="F1893" s="45">
        <v>11.51</v>
      </c>
      <c r="G1893" s="45">
        <v>7.51</v>
      </c>
      <c r="H1893" s="43">
        <f>VLOOKUP(D1893,'Įkainiai '!$A$3:$B$10,2,FALSE)-G1893</f>
        <v>13.76</v>
      </c>
      <c r="I1893" s="43">
        <f>VLOOKUP(C1893,'Įkainiai '!$E$3:$F$10,2,FALSE)-F1893</f>
        <v>4.16</v>
      </c>
      <c r="J1893" s="28">
        <f t="shared" si="58"/>
        <v>-9.6</v>
      </c>
      <c r="K1893" s="32" t="str">
        <f t="shared" si="59"/>
        <v>Rerate</v>
      </c>
      <c r="L1893" s="32" t="str">
        <f>IFERROR(VLOOKUP(E1893,'2 ataskaita'!$B$1:$E$64,3,FALSE),"-")</f>
        <v>-</v>
      </c>
      <c r="M1893" s="32" t="str">
        <f>IFERROR(VLOOKUP(E1893,'2 ataskaita'!$B$1:$E$64,4,FALSE),"-")</f>
        <v>-</v>
      </c>
    </row>
    <row r="1894" spans="1:13" x14ac:dyDescent="0.3">
      <c r="A1894" s="54">
        <v>44032.520138888889</v>
      </c>
      <c r="B1894">
        <v>45939126</v>
      </c>
      <c r="C1894" s="28" t="s">
        <v>242</v>
      </c>
      <c r="D1894" s="28" t="s">
        <v>245</v>
      </c>
      <c r="E1894" s="42" t="s">
        <v>58</v>
      </c>
      <c r="F1894" s="43">
        <v>9.5</v>
      </c>
      <c r="G1894" s="43">
        <v>3.6</v>
      </c>
      <c r="H1894" s="43">
        <f>VLOOKUP(D1894,'Įkainiai '!$A$3:$B$10,2,FALSE)-G1894</f>
        <v>10.67</v>
      </c>
      <c r="I1894" s="43">
        <f>VLOOKUP(C1894,'Įkainiai '!$E$3:$F$10,2,FALSE)-F1894</f>
        <v>10.170000000000002</v>
      </c>
      <c r="J1894" s="28">
        <f t="shared" si="58"/>
        <v>-0.49999999999999822</v>
      </c>
      <c r="K1894" s="28" t="str">
        <f t="shared" si="59"/>
        <v>Rerate</v>
      </c>
      <c r="L1894" s="28" t="str">
        <f>IFERROR(VLOOKUP(E1894,'2 ataskaita'!$B$1:$E$64,3,FALSE),"-")</f>
        <v>-</v>
      </c>
      <c r="M1894" s="28" t="str">
        <f>IFERROR(VLOOKUP(E1894,'2 ataskaita'!$B$1:$E$64,4,FALSE),"-")</f>
        <v>-</v>
      </c>
    </row>
    <row r="1895" spans="1:13" x14ac:dyDescent="0.3">
      <c r="A1895" s="55">
        <v>44042</v>
      </c>
      <c r="B1895">
        <v>16892137</v>
      </c>
      <c r="C1895" s="32" t="s">
        <v>243</v>
      </c>
      <c r="D1895" s="32" t="s">
        <v>243</v>
      </c>
      <c r="E1895" s="44" t="s">
        <v>72</v>
      </c>
      <c r="F1895" s="45">
        <v>7.6</v>
      </c>
      <c r="G1895" s="45">
        <v>0</v>
      </c>
      <c r="H1895" s="43">
        <f>VLOOKUP(D1895,'Įkainiai '!$A$3:$B$10,2,FALSE)-G1895</f>
        <v>18.27</v>
      </c>
      <c r="I1895" s="43">
        <f>VLOOKUP(C1895,'Įkainiai '!$E$3:$F$10,2,FALSE)-F1895</f>
        <v>8.07</v>
      </c>
      <c r="J1895" s="28">
        <f t="shared" si="58"/>
        <v>-10.199999999999999</v>
      </c>
      <c r="K1895" s="32" t="str">
        <f t="shared" si="59"/>
        <v>Rerate</v>
      </c>
      <c r="L1895" s="32" t="str">
        <f>IFERROR(VLOOKUP(E1895,'2 ataskaita'!$B$1:$E$64,3,FALSE),"-")</f>
        <v>-</v>
      </c>
      <c r="M1895" s="32" t="str">
        <f>IFERROR(VLOOKUP(E1895,'2 ataskaita'!$B$1:$E$64,4,FALSE),"-")</f>
        <v>-</v>
      </c>
    </row>
    <row r="1896" spans="1:13" x14ac:dyDescent="0.3">
      <c r="A1896" s="54">
        <v>44042</v>
      </c>
      <c r="B1896">
        <v>36506007</v>
      </c>
      <c r="C1896" s="28" t="s">
        <v>241</v>
      </c>
      <c r="D1896" s="28" t="s">
        <v>241</v>
      </c>
      <c r="E1896" s="42" t="s">
        <v>8</v>
      </c>
      <c r="F1896" s="43">
        <v>6</v>
      </c>
      <c r="G1896" s="43" t="s">
        <v>57</v>
      </c>
      <c r="H1896" s="43">
        <f>VLOOKUP(D1896,'Įkainiai '!$A$3:$B$10,2,FALSE)-G1896</f>
        <v>23.270000000000003</v>
      </c>
      <c r="I1896" s="43">
        <f>VLOOKUP(C1896,'Įkainiai '!$E$3:$F$10,2,FALSE)-F1896</f>
        <v>25.67</v>
      </c>
      <c r="J1896" s="28">
        <f t="shared" si="58"/>
        <v>2.3999999999999986</v>
      </c>
      <c r="K1896" s="28" t="str">
        <f t="shared" si="59"/>
        <v>Upsell</v>
      </c>
      <c r="L1896" s="28" t="str">
        <f>IFERROR(VLOOKUP(E1896,'2 ataskaita'!$B$1:$E$64,3,FALSE),"-")</f>
        <v>TELEMARKETING</v>
      </c>
      <c r="M1896" s="28">
        <f>IFERROR(VLOOKUP(E1896,'2 ataskaita'!$B$1:$E$64,4,FALSE),"-")</f>
        <v>0</v>
      </c>
    </row>
    <row r="1897" spans="1:13" x14ac:dyDescent="0.3">
      <c r="A1897" s="55">
        <v>44042</v>
      </c>
      <c r="B1897">
        <v>18324432</v>
      </c>
      <c r="C1897" s="32" t="s">
        <v>244</v>
      </c>
      <c r="D1897" s="32" t="s">
        <v>244</v>
      </c>
      <c r="E1897" s="44" t="s">
        <v>22</v>
      </c>
      <c r="F1897" s="45">
        <v>13.5</v>
      </c>
      <c r="G1897" s="45">
        <v>10.5</v>
      </c>
      <c r="H1897" s="43">
        <f>VLOOKUP(D1897,'Įkainiai '!$A$3:$B$10,2,FALSE)-G1897</f>
        <v>20.77</v>
      </c>
      <c r="I1897" s="43">
        <f>VLOOKUP(C1897,'Įkainiai '!$E$3:$F$10,2,FALSE)-F1897</f>
        <v>14.170000000000002</v>
      </c>
      <c r="J1897" s="28">
        <f t="shared" si="58"/>
        <v>-6.5999999999999979</v>
      </c>
      <c r="K1897" s="32" t="str">
        <f t="shared" si="59"/>
        <v>Rerate</v>
      </c>
      <c r="L1897" s="32" t="str">
        <f>IFERROR(VLOOKUP(E1897,'2 ataskaita'!$B$1:$E$64,3,FALSE),"-")</f>
        <v>CUSTOMER CARE</v>
      </c>
      <c r="M1897" s="32">
        <f>IFERROR(VLOOKUP(E1897,'2 ataskaita'!$B$1:$E$64,4,FALSE),"-")</f>
        <v>0</v>
      </c>
    </row>
    <row r="1898" spans="1:13" x14ac:dyDescent="0.3">
      <c r="A1898" s="54">
        <v>44041</v>
      </c>
      <c r="B1898">
        <v>4679502</v>
      </c>
      <c r="C1898" s="28" t="s">
        <v>240</v>
      </c>
      <c r="D1898" s="28" t="s">
        <v>240</v>
      </c>
      <c r="E1898" s="42" t="s">
        <v>48</v>
      </c>
      <c r="F1898" s="43">
        <v>14.01</v>
      </c>
      <c r="G1898" s="43">
        <v>10.5</v>
      </c>
      <c r="H1898" s="43">
        <f>VLOOKUP(D1898,'Įkainiai '!$A$3:$B$10,2,FALSE)-G1898</f>
        <v>14.77</v>
      </c>
      <c r="I1898" s="43">
        <f>VLOOKUP(C1898,'Įkainiai '!$E$3:$F$10,2,FALSE)-F1898</f>
        <v>9.6600000000000019</v>
      </c>
      <c r="J1898" s="28">
        <f t="shared" si="58"/>
        <v>-5.1099999999999977</v>
      </c>
      <c r="K1898" s="28" t="str">
        <f t="shared" si="59"/>
        <v>Rerate</v>
      </c>
      <c r="L1898" s="28" t="str">
        <f>IFERROR(VLOOKUP(E1898,'2 ataskaita'!$B$1:$E$64,3,FALSE),"-")</f>
        <v>TELEMARKETING</v>
      </c>
      <c r="M1898" s="28">
        <f>IFERROR(VLOOKUP(E1898,'2 ataskaita'!$B$1:$E$64,4,FALSE),"-")</f>
        <v>0</v>
      </c>
    </row>
    <row r="1899" spans="1:13" x14ac:dyDescent="0.3">
      <c r="A1899" s="55">
        <v>44042</v>
      </c>
      <c r="B1899">
        <v>42657814</v>
      </c>
      <c r="C1899" s="32" t="s">
        <v>242</v>
      </c>
      <c r="D1899" s="32" t="s">
        <v>242</v>
      </c>
      <c r="E1899" s="44" t="s">
        <v>6</v>
      </c>
      <c r="F1899" s="45">
        <v>10.5</v>
      </c>
      <c r="G1899" s="45" t="s">
        <v>45</v>
      </c>
      <c r="H1899" s="43">
        <f>VLOOKUP(D1899,'Įkainiai '!$A$3:$B$10,2,FALSE)-G1899</f>
        <v>16.27</v>
      </c>
      <c r="I1899" s="43">
        <f>VLOOKUP(C1899,'Įkainiai '!$E$3:$F$10,2,FALSE)-F1899</f>
        <v>9.1700000000000017</v>
      </c>
      <c r="J1899" s="28">
        <f t="shared" si="58"/>
        <v>-7.0999999999999979</v>
      </c>
      <c r="K1899" s="32" t="str">
        <f t="shared" si="59"/>
        <v>Rerate</v>
      </c>
      <c r="L1899" s="32" t="str">
        <f>IFERROR(VLOOKUP(E1899,'2 ataskaita'!$B$1:$E$64,3,FALSE),"-")</f>
        <v>TELEMARKETING</v>
      </c>
      <c r="M1899" s="32">
        <f>IFERROR(VLOOKUP(E1899,'2 ataskaita'!$B$1:$E$64,4,FALSE),"-")</f>
        <v>0</v>
      </c>
    </row>
    <row r="1900" spans="1:13" x14ac:dyDescent="0.3">
      <c r="A1900" s="54">
        <v>44043</v>
      </c>
      <c r="B1900">
        <v>41337783</v>
      </c>
      <c r="C1900" s="28" t="s">
        <v>241</v>
      </c>
      <c r="D1900" s="28" t="s">
        <v>241</v>
      </c>
      <c r="E1900" s="42" t="s">
        <v>37</v>
      </c>
      <c r="F1900" s="43">
        <v>16.510000000000002</v>
      </c>
      <c r="G1900" s="43" t="s">
        <v>9</v>
      </c>
      <c r="H1900" s="43">
        <f>VLOOKUP(D1900,'Įkainiai '!$A$3:$B$10,2,FALSE)-G1900</f>
        <v>22.270000000000003</v>
      </c>
      <c r="I1900" s="43">
        <f>VLOOKUP(C1900,'Įkainiai '!$E$3:$F$10,2,FALSE)-F1900</f>
        <v>15.16</v>
      </c>
      <c r="J1900" s="28">
        <f t="shared" si="58"/>
        <v>-7.110000000000003</v>
      </c>
      <c r="K1900" s="28" t="str">
        <f t="shared" si="59"/>
        <v>Rerate</v>
      </c>
      <c r="L1900" s="28" t="str">
        <f>IFERROR(VLOOKUP(E1900,'2 ataskaita'!$B$1:$E$64,3,FALSE),"-")</f>
        <v>-</v>
      </c>
      <c r="M1900" s="28" t="str">
        <f>IFERROR(VLOOKUP(E1900,'2 ataskaita'!$B$1:$E$64,4,FALSE),"-")</f>
        <v>-</v>
      </c>
    </row>
    <row r="1901" spans="1:13" x14ac:dyDescent="0.3">
      <c r="A1901" s="55">
        <v>44042</v>
      </c>
      <c r="B1901">
        <v>14316147</v>
      </c>
      <c r="C1901" s="32" t="s">
        <v>245</v>
      </c>
      <c r="D1901" s="32" t="s">
        <v>245</v>
      </c>
      <c r="E1901" s="44" t="s">
        <v>21</v>
      </c>
      <c r="F1901" s="45">
        <v>7.5</v>
      </c>
      <c r="G1901" s="45">
        <v>0</v>
      </c>
      <c r="H1901" s="43">
        <f>VLOOKUP(D1901,'Įkainiai '!$A$3:$B$10,2,FALSE)-G1901</f>
        <v>14.27</v>
      </c>
      <c r="I1901" s="43">
        <f>VLOOKUP(C1901,'Įkainiai '!$E$3:$F$10,2,FALSE)-F1901</f>
        <v>4.17</v>
      </c>
      <c r="J1901" s="28">
        <f t="shared" si="58"/>
        <v>-10.1</v>
      </c>
      <c r="K1901" s="32" t="str">
        <f t="shared" si="59"/>
        <v>Rerate</v>
      </c>
      <c r="L1901" s="32" t="str">
        <f>IFERROR(VLOOKUP(E1901,'2 ataskaita'!$B$1:$E$64,3,FALSE),"-")</f>
        <v>-</v>
      </c>
      <c r="M1901" s="32" t="str">
        <f>IFERROR(VLOOKUP(E1901,'2 ataskaita'!$B$1:$E$64,4,FALSE),"-")</f>
        <v>-</v>
      </c>
    </row>
    <row r="1902" spans="1:13" x14ac:dyDescent="0.3">
      <c r="A1902" s="54">
        <v>44042</v>
      </c>
      <c r="B1902">
        <v>43087935</v>
      </c>
      <c r="C1902" s="28" t="s">
        <v>241</v>
      </c>
      <c r="D1902" s="28" t="s">
        <v>241</v>
      </c>
      <c r="E1902" s="42" t="s">
        <v>54</v>
      </c>
      <c r="F1902" s="43">
        <v>11</v>
      </c>
      <c r="G1902" s="43">
        <v>5.5</v>
      </c>
      <c r="H1902" s="43">
        <f>VLOOKUP(D1902,'Įkainiai '!$A$3:$B$10,2,FALSE)-G1902</f>
        <v>27.770000000000003</v>
      </c>
      <c r="I1902" s="43">
        <f>VLOOKUP(C1902,'Įkainiai '!$E$3:$F$10,2,FALSE)-F1902</f>
        <v>20.67</v>
      </c>
      <c r="J1902" s="28">
        <f t="shared" si="58"/>
        <v>-7.1000000000000014</v>
      </c>
      <c r="K1902" s="28" t="str">
        <f t="shared" si="59"/>
        <v>Rerate</v>
      </c>
      <c r="L1902" s="28" t="str">
        <f>IFERROR(VLOOKUP(E1902,'2 ataskaita'!$B$1:$E$64,3,FALSE),"-")</f>
        <v>-</v>
      </c>
      <c r="M1902" s="28" t="str">
        <f>IFERROR(VLOOKUP(E1902,'2 ataskaita'!$B$1:$E$64,4,FALSE),"-")</f>
        <v>-</v>
      </c>
    </row>
    <row r="1903" spans="1:13" x14ac:dyDescent="0.3">
      <c r="A1903" s="55">
        <v>44034.707638888889</v>
      </c>
      <c r="B1903">
        <v>45566087</v>
      </c>
      <c r="C1903" s="32" t="s">
        <v>242</v>
      </c>
      <c r="D1903" s="32" t="s">
        <v>243</v>
      </c>
      <c r="E1903" s="44" t="s">
        <v>46</v>
      </c>
      <c r="F1903" s="45">
        <v>9.5</v>
      </c>
      <c r="G1903" s="45" t="s">
        <v>27</v>
      </c>
      <c r="H1903" s="43">
        <f>VLOOKUP(D1903,'Įkainiai '!$A$3:$B$10,2,FALSE)-G1903</f>
        <v>9.27</v>
      </c>
      <c r="I1903" s="43">
        <f>VLOOKUP(C1903,'Įkainiai '!$E$3:$F$10,2,FALSE)-F1903</f>
        <v>10.170000000000002</v>
      </c>
      <c r="J1903" s="28">
        <f t="shared" si="58"/>
        <v>0.90000000000000213</v>
      </c>
      <c r="K1903" s="32" t="str">
        <f t="shared" si="59"/>
        <v>Upsell</v>
      </c>
      <c r="L1903" s="32" t="str">
        <f>IFERROR(VLOOKUP(E1903,'2 ataskaita'!$B$1:$E$64,3,FALSE),"-")</f>
        <v>-</v>
      </c>
      <c r="M1903" s="32" t="str">
        <f>IFERROR(VLOOKUP(E1903,'2 ataskaita'!$B$1:$E$64,4,FALSE),"-")</f>
        <v>-</v>
      </c>
    </row>
    <row r="1904" spans="1:13" x14ac:dyDescent="0.3">
      <c r="A1904" s="54">
        <v>44041.665277777778</v>
      </c>
      <c r="B1904">
        <v>39051870</v>
      </c>
      <c r="C1904" s="28" t="s">
        <v>244</v>
      </c>
      <c r="D1904" s="28" t="s">
        <v>241</v>
      </c>
      <c r="E1904" s="42" t="s">
        <v>8</v>
      </c>
      <c r="F1904" s="50">
        <v>12.5</v>
      </c>
      <c r="G1904" s="43">
        <v>16.5</v>
      </c>
      <c r="H1904" s="43">
        <f>VLOOKUP(D1904,'Įkainiai '!$A$3:$B$10,2,FALSE)-G1904</f>
        <v>16.770000000000003</v>
      </c>
      <c r="I1904" s="43">
        <f>VLOOKUP(C1904,'Įkainiai '!$E$3:$F$10,2,FALSE)-F1904</f>
        <v>15.170000000000002</v>
      </c>
      <c r="J1904" s="28">
        <f t="shared" si="58"/>
        <v>-1.6000000000000014</v>
      </c>
      <c r="K1904" s="28" t="str">
        <f t="shared" si="59"/>
        <v>Rerate</v>
      </c>
      <c r="L1904" s="28" t="str">
        <f>IFERROR(VLOOKUP(E1904,'2 ataskaita'!$B$1:$E$64,3,FALSE),"-")</f>
        <v>TELEMARKETING</v>
      </c>
      <c r="M1904" s="28">
        <f>IFERROR(VLOOKUP(E1904,'2 ataskaita'!$B$1:$E$64,4,FALSE),"-")</f>
        <v>0</v>
      </c>
    </row>
    <row r="1905" spans="1:13" x14ac:dyDescent="0.3">
      <c r="A1905" s="55">
        <v>44018</v>
      </c>
      <c r="B1905">
        <v>4494422</v>
      </c>
      <c r="C1905" s="32" t="s">
        <v>244</v>
      </c>
      <c r="D1905" s="32" t="s">
        <v>244</v>
      </c>
      <c r="E1905" s="44" t="s">
        <v>14</v>
      </c>
      <c r="F1905" s="45">
        <v>12.5</v>
      </c>
      <c r="G1905" s="45">
        <v>13.5</v>
      </c>
      <c r="H1905" s="43">
        <f>VLOOKUP(D1905,'Įkainiai '!$A$3:$B$10,2,FALSE)-G1905</f>
        <v>17.77</v>
      </c>
      <c r="I1905" s="43">
        <f>VLOOKUP(C1905,'Įkainiai '!$E$3:$F$10,2,FALSE)-F1905</f>
        <v>15.170000000000002</v>
      </c>
      <c r="J1905" s="28">
        <f t="shared" si="58"/>
        <v>-2.5999999999999979</v>
      </c>
      <c r="K1905" s="32" t="str">
        <f t="shared" si="59"/>
        <v>Rerate</v>
      </c>
      <c r="L1905" s="32" t="str">
        <f>IFERROR(VLOOKUP(E1905,'2 ataskaita'!$B$1:$E$64,3,FALSE),"-")</f>
        <v>CUSTOMER CARE</v>
      </c>
      <c r="M1905" s="32">
        <f>IFERROR(VLOOKUP(E1905,'2 ataskaita'!$B$1:$E$64,4,FALSE),"-")</f>
        <v>0</v>
      </c>
    </row>
    <row r="1906" spans="1:13" x14ac:dyDescent="0.3">
      <c r="A1906" s="54">
        <v>44038.581250000003</v>
      </c>
      <c r="B1906">
        <v>19410221</v>
      </c>
      <c r="C1906" s="28" t="s">
        <v>242</v>
      </c>
      <c r="D1906" s="28" t="s">
        <v>241</v>
      </c>
      <c r="E1906" s="42" t="s">
        <v>48</v>
      </c>
      <c r="F1906" s="43">
        <v>12.01</v>
      </c>
      <c r="G1906" s="43" t="s">
        <v>9</v>
      </c>
      <c r="H1906" s="43">
        <f>VLOOKUP(D1906,'Įkainiai '!$A$3:$B$10,2,FALSE)-G1906</f>
        <v>22.270000000000003</v>
      </c>
      <c r="I1906" s="43">
        <f>VLOOKUP(C1906,'Įkainiai '!$E$3:$F$10,2,FALSE)-F1906</f>
        <v>7.6600000000000019</v>
      </c>
      <c r="J1906" s="28">
        <f t="shared" si="58"/>
        <v>-14.610000000000001</v>
      </c>
      <c r="K1906" s="28" t="str">
        <f t="shared" si="59"/>
        <v>Rerate</v>
      </c>
      <c r="L1906" s="28" t="str">
        <f>IFERROR(VLOOKUP(E1906,'2 ataskaita'!$B$1:$E$64,3,FALSE),"-")</f>
        <v>TELEMARKETING</v>
      </c>
      <c r="M1906" s="28">
        <f>IFERROR(VLOOKUP(E1906,'2 ataskaita'!$B$1:$E$64,4,FALSE),"-")</f>
        <v>0</v>
      </c>
    </row>
    <row r="1907" spans="1:13" x14ac:dyDescent="0.3">
      <c r="A1907" s="55">
        <v>44013</v>
      </c>
      <c r="B1907">
        <v>14699928</v>
      </c>
      <c r="C1907" s="32" t="s">
        <v>242</v>
      </c>
      <c r="D1907" s="32" t="s">
        <v>242</v>
      </c>
      <c r="E1907" s="44" t="s">
        <v>48</v>
      </c>
      <c r="F1907" s="45">
        <v>12.01</v>
      </c>
      <c r="G1907" s="45">
        <v>7.5</v>
      </c>
      <c r="H1907" s="43">
        <f>VLOOKUP(D1907,'Įkainiai '!$A$3:$B$10,2,FALSE)-G1907</f>
        <v>13.77</v>
      </c>
      <c r="I1907" s="43">
        <f>VLOOKUP(C1907,'Įkainiai '!$E$3:$F$10,2,FALSE)-F1907</f>
        <v>7.6600000000000019</v>
      </c>
      <c r="J1907" s="28">
        <f t="shared" si="58"/>
        <v>-6.1099999999999977</v>
      </c>
      <c r="K1907" s="32" t="str">
        <f t="shared" si="59"/>
        <v>Rerate</v>
      </c>
      <c r="L1907" s="32" t="str">
        <f>IFERROR(VLOOKUP(E1907,'2 ataskaita'!$B$1:$E$64,3,FALSE),"-")</f>
        <v>TELEMARKETING</v>
      </c>
      <c r="M1907" s="32">
        <f>IFERROR(VLOOKUP(E1907,'2 ataskaita'!$B$1:$E$64,4,FALSE),"-")</f>
        <v>0</v>
      </c>
    </row>
    <row r="1908" spans="1:13" x14ac:dyDescent="0.3">
      <c r="A1908" s="54">
        <v>44042</v>
      </c>
      <c r="B1908">
        <v>39008233</v>
      </c>
      <c r="C1908" s="28" t="s">
        <v>244</v>
      </c>
      <c r="D1908" s="28" t="s">
        <v>244</v>
      </c>
      <c r="E1908" s="42" t="s">
        <v>77</v>
      </c>
      <c r="F1908" s="50">
        <v>13</v>
      </c>
      <c r="G1908" s="43" t="s">
        <v>7</v>
      </c>
      <c r="H1908" s="43">
        <f>VLOOKUP(D1908,'Įkainiai '!$A$3:$B$10,2,FALSE)-G1908</f>
        <v>18.27</v>
      </c>
      <c r="I1908" s="43">
        <f>VLOOKUP(C1908,'Įkainiai '!$E$3:$F$10,2,FALSE)-F1908</f>
        <v>14.670000000000002</v>
      </c>
      <c r="J1908" s="28">
        <f t="shared" si="58"/>
        <v>-3.5999999999999979</v>
      </c>
      <c r="K1908" s="28" t="str">
        <f t="shared" si="59"/>
        <v>Rerate</v>
      </c>
      <c r="L1908" s="28" t="str">
        <f>IFERROR(VLOOKUP(E1908,'2 ataskaita'!$B$1:$E$64,3,FALSE),"-")</f>
        <v>-</v>
      </c>
      <c r="M1908" s="28" t="str">
        <f>IFERROR(VLOOKUP(E1908,'2 ataskaita'!$B$1:$E$64,4,FALSE),"-")</f>
        <v>-</v>
      </c>
    </row>
    <row r="1909" spans="1:13" x14ac:dyDescent="0.3">
      <c r="A1909" s="55">
        <v>44016.55972222222</v>
      </c>
      <c r="B1909">
        <v>45819830</v>
      </c>
      <c r="C1909" s="32" t="s">
        <v>246</v>
      </c>
      <c r="D1909" s="32" t="s">
        <v>242</v>
      </c>
      <c r="E1909" s="44" t="s">
        <v>23</v>
      </c>
      <c r="F1909" s="45">
        <v>12</v>
      </c>
      <c r="G1909" s="45">
        <v>3.6</v>
      </c>
      <c r="H1909" s="43">
        <f>VLOOKUP(D1909,'Įkainiai '!$A$3:$B$10,2,FALSE)-G1909</f>
        <v>17.669999999999998</v>
      </c>
      <c r="I1909" s="43">
        <f>VLOOKUP(C1909,'Įkainiai '!$E$3:$F$10,2,FALSE)-F1909</f>
        <v>17.670000000000002</v>
      </c>
      <c r="J1909" s="28">
        <f t="shared" si="58"/>
        <v>0</v>
      </c>
      <c r="K1909" s="32" t="str">
        <f t="shared" si="59"/>
        <v>Kaina nepakito</v>
      </c>
      <c r="L1909" s="32" t="str">
        <f>IFERROR(VLOOKUP(E1909,'2 ataskaita'!$B$1:$E$64,3,FALSE),"-")</f>
        <v>CUSTOMER CARE</v>
      </c>
      <c r="M1909" s="32">
        <f>IFERROR(VLOOKUP(E1909,'2 ataskaita'!$B$1:$E$64,4,FALSE),"-")</f>
        <v>0</v>
      </c>
    </row>
    <row r="1910" spans="1:13" x14ac:dyDescent="0.3">
      <c r="A1910" s="54">
        <v>44020.50277777778</v>
      </c>
      <c r="B1910">
        <v>45819194</v>
      </c>
      <c r="C1910" s="28" t="s">
        <v>240</v>
      </c>
      <c r="D1910" s="28" t="s">
        <v>243</v>
      </c>
      <c r="E1910" s="42" t="s">
        <v>22</v>
      </c>
      <c r="F1910" s="43">
        <v>12</v>
      </c>
      <c r="G1910" s="43">
        <v>3.6</v>
      </c>
      <c r="H1910" s="43">
        <f>VLOOKUP(D1910,'Įkainiai '!$A$3:$B$10,2,FALSE)-G1910</f>
        <v>14.67</v>
      </c>
      <c r="I1910" s="43">
        <f>VLOOKUP(C1910,'Įkainiai '!$E$3:$F$10,2,FALSE)-F1910</f>
        <v>11.670000000000002</v>
      </c>
      <c r="J1910" s="28">
        <f t="shared" si="58"/>
        <v>-2.9999999999999982</v>
      </c>
      <c r="K1910" s="28" t="str">
        <f t="shared" si="59"/>
        <v>Rerate</v>
      </c>
      <c r="L1910" s="28" t="str">
        <f>IFERROR(VLOOKUP(E1910,'2 ataskaita'!$B$1:$E$64,3,FALSE),"-")</f>
        <v>CUSTOMER CARE</v>
      </c>
      <c r="M1910" s="28">
        <f>IFERROR(VLOOKUP(E1910,'2 ataskaita'!$B$1:$E$64,4,FALSE),"-")</f>
        <v>0</v>
      </c>
    </row>
    <row r="1911" spans="1:13" x14ac:dyDescent="0.3">
      <c r="A1911" s="55">
        <v>44022.400694444441</v>
      </c>
      <c r="B1911">
        <v>18821009</v>
      </c>
      <c r="C1911" s="32" t="s">
        <v>240</v>
      </c>
      <c r="D1911" s="32" t="s">
        <v>245</v>
      </c>
      <c r="E1911" s="44" t="s">
        <v>75</v>
      </c>
      <c r="F1911" s="45">
        <v>11</v>
      </c>
      <c r="G1911" s="45">
        <v>5.6</v>
      </c>
      <c r="H1911" s="43">
        <f>VLOOKUP(D1911,'Įkainiai '!$A$3:$B$10,2,FALSE)-G1911</f>
        <v>8.67</v>
      </c>
      <c r="I1911" s="43">
        <f>VLOOKUP(C1911,'Įkainiai '!$E$3:$F$10,2,FALSE)-F1911</f>
        <v>12.670000000000002</v>
      </c>
      <c r="J1911" s="28">
        <f t="shared" si="58"/>
        <v>4.0000000000000018</v>
      </c>
      <c r="K1911" s="32" t="str">
        <f t="shared" si="59"/>
        <v>Upsell</v>
      </c>
      <c r="L1911" s="32" t="str">
        <f>IFERROR(VLOOKUP(E1911,'2 ataskaita'!$B$1:$E$64,3,FALSE),"-")</f>
        <v>-</v>
      </c>
      <c r="M1911" s="32" t="str">
        <f>IFERROR(VLOOKUP(E1911,'2 ataskaita'!$B$1:$E$64,4,FALSE),"-")</f>
        <v>-</v>
      </c>
    </row>
    <row r="1912" spans="1:13" x14ac:dyDescent="0.3">
      <c r="A1912" s="54">
        <v>44015.402083333334</v>
      </c>
      <c r="B1912">
        <v>11620211</v>
      </c>
      <c r="C1912" s="28" t="s">
        <v>243</v>
      </c>
      <c r="D1912" s="28" t="s">
        <v>245</v>
      </c>
      <c r="E1912" s="42" t="s">
        <v>23</v>
      </c>
      <c r="F1912" s="43">
        <v>7.5</v>
      </c>
      <c r="G1912" s="43">
        <v>3.6</v>
      </c>
      <c r="H1912" s="43">
        <f>VLOOKUP(D1912,'Įkainiai '!$A$3:$B$10,2,FALSE)-G1912</f>
        <v>10.67</v>
      </c>
      <c r="I1912" s="43">
        <f>VLOOKUP(C1912,'Įkainiai '!$E$3:$F$10,2,FALSE)-F1912</f>
        <v>8.17</v>
      </c>
      <c r="J1912" s="28">
        <f t="shared" si="58"/>
        <v>-2.5</v>
      </c>
      <c r="K1912" s="28" t="str">
        <f t="shared" si="59"/>
        <v>Rerate</v>
      </c>
      <c r="L1912" s="28" t="str">
        <f>IFERROR(VLOOKUP(E1912,'2 ataskaita'!$B$1:$E$64,3,FALSE),"-")</f>
        <v>CUSTOMER CARE</v>
      </c>
      <c r="M1912" s="28">
        <f>IFERROR(VLOOKUP(E1912,'2 ataskaita'!$B$1:$E$64,4,FALSE),"-")</f>
        <v>0</v>
      </c>
    </row>
    <row r="1913" spans="1:13" x14ac:dyDescent="0.3">
      <c r="A1913" s="55">
        <v>44041.762499999997</v>
      </c>
      <c r="B1913">
        <v>16907932</v>
      </c>
      <c r="C1913" s="32" t="s">
        <v>244</v>
      </c>
      <c r="D1913" s="32" t="s">
        <v>245</v>
      </c>
      <c r="E1913" s="44" t="s">
        <v>43</v>
      </c>
      <c r="F1913" s="45">
        <v>13.5</v>
      </c>
      <c r="G1913" s="45">
        <v>5.6</v>
      </c>
      <c r="H1913" s="43">
        <f>VLOOKUP(D1913,'Įkainiai '!$A$3:$B$10,2,FALSE)-G1913</f>
        <v>8.67</v>
      </c>
      <c r="I1913" s="43">
        <f>VLOOKUP(C1913,'Įkainiai '!$E$3:$F$10,2,FALSE)-F1913</f>
        <v>14.170000000000002</v>
      </c>
      <c r="J1913" s="28">
        <f t="shared" si="58"/>
        <v>5.5000000000000018</v>
      </c>
      <c r="K1913" s="32" t="str">
        <f t="shared" si="59"/>
        <v>Upsell</v>
      </c>
      <c r="L1913" s="32" t="str">
        <f>IFERROR(VLOOKUP(E1913,'2 ataskaita'!$B$1:$E$64,3,FALSE),"-")</f>
        <v>CUSTOMER CARE</v>
      </c>
      <c r="M1913" s="32">
        <f>IFERROR(VLOOKUP(E1913,'2 ataskaita'!$B$1:$E$64,4,FALSE),"-")</f>
        <v>0</v>
      </c>
    </row>
    <row r="1914" spans="1:13" x14ac:dyDescent="0.3">
      <c r="A1914" s="54">
        <v>44014.574999999997</v>
      </c>
      <c r="B1914">
        <v>45656984</v>
      </c>
      <c r="C1914" s="28" t="s">
        <v>240</v>
      </c>
      <c r="D1914" s="28" t="s">
        <v>245</v>
      </c>
      <c r="E1914" s="42" t="s">
        <v>35</v>
      </c>
      <c r="F1914" s="43">
        <v>11.5</v>
      </c>
      <c r="G1914" s="43" t="s">
        <v>45</v>
      </c>
      <c r="H1914" s="43">
        <f>VLOOKUP(D1914,'Įkainiai '!$A$3:$B$10,2,FALSE)-G1914</f>
        <v>9.27</v>
      </c>
      <c r="I1914" s="43">
        <f>VLOOKUP(C1914,'Įkainiai '!$E$3:$F$10,2,FALSE)-F1914</f>
        <v>12.170000000000002</v>
      </c>
      <c r="J1914" s="28">
        <f t="shared" si="58"/>
        <v>2.9000000000000021</v>
      </c>
      <c r="K1914" s="28" t="str">
        <f t="shared" si="59"/>
        <v>Upsell</v>
      </c>
      <c r="L1914" s="28" t="str">
        <f>IFERROR(VLOOKUP(E1914,'2 ataskaita'!$B$1:$E$64,3,FALSE),"-")</f>
        <v>CUSTOMER CARE</v>
      </c>
      <c r="M1914" s="28">
        <f>IFERROR(VLOOKUP(E1914,'2 ataskaita'!$B$1:$E$64,4,FALSE),"-")</f>
        <v>0</v>
      </c>
    </row>
    <row r="1915" spans="1:13" x14ac:dyDescent="0.3">
      <c r="A1915" s="55">
        <v>44029.520138888889</v>
      </c>
      <c r="B1915">
        <v>4531286</v>
      </c>
      <c r="C1915" s="32" t="s">
        <v>240</v>
      </c>
      <c r="D1915" s="32" t="s">
        <v>245</v>
      </c>
      <c r="E1915" s="44" t="s">
        <v>22</v>
      </c>
      <c r="F1915" s="45">
        <v>12</v>
      </c>
      <c r="G1915" s="45" t="s">
        <v>45</v>
      </c>
      <c r="H1915" s="43">
        <f>VLOOKUP(D1915,'Įkainiai '!$A$3:$B$10,2,FALSE)-G1915</f>
        <v>9.27</v>
      </c>
      <c r="I1915" s="43">
        <f>VLOOKUP(C1915,'Įkainiai '!$E$3:$F$10,2,FALSE)-F1915</f>
        <v>11.670000000000002</v>
      </c>
      <c r="J1915" s="28">
        <f t="shared" si="58"/>
        <v>2.4000000000000021</v>
      </c>
      <c r="K1915" s="32" t="str">
        <f t="shared" si="59"/>
        <v>Upsell</v>
      </c>
      <c r="L1915" s="32" t="str">
        <f>IFERROR(VLOOKUP(E1915,'2 ataskaita'!$B$1:$E$64,3,FALSE),"-")</f>
        <v>CUSTOMER CARE</v>
      </c>
      <c r="M1915" s="32">
        <f>IFERROR(VLOOKUP(E1915,'2 ataskaita'!$B$1:$E$64,4,FALSE),"-")</f>
        <v>0</v>
      </c>
    </row>
    <row r="1916" spans="1:13" x14ac:dyDescent="0.3">
      <c r="A1916" s="54">
        <v>44020.501388888886</v>
      </c>
      <c r="B1916">
        <v>10551992</v>
      </c>
      <c r="C1916" s="28" t="s">
        <v>240</v>
      </c>
      <c r="D1916" s="28" t="s">
        <v>245</v>
      </c>
      <c r="E1916" s="42" t="s">
        <v>14</v>
      </c>
      <c r="F1916" s="43">
        <v>11</v>
      </c>
      <c r="G1916" s="43">
        <v>5.6</v>
      </c>
      <c r="H1916" s="43">
        <f>VLOOKUP(D1916,'Įkainiai '!$A$3:$B$10,2,FALSE)-G1916</f>
        <v>8.67</v>
      </c>
      <c r="I1916" s="43">
        <f>VLOOKUP(C1916,'Įkainiai '!$E$3:$F$10,2,FALSE)-F1916</f>
        <v>12.670000000000002</v>
      </c>
      <c r="J1916" s="28">
        <f t="shared" si="58"/>
        <v>4.0000000000000018</v>
      </c>
      <c r="K1916" s="28" t="str">
        <f t="shared" si="59"/>
        <v>Upsell</v>
      </c>
      <c r="L1916" s="28" t="str">
        <f>IFERROR(VLOOKUP(E1916,'2 ataskaita'!$B$1:$E$64,3,FALSE),"-")</f>
        <v>CUSTOMER CARE</v>
      </c>
      <c r="M1916" s="28">
        <f>IFERROR(VLOOKUP(E1916,'2 ataskaita'!$B$1:$E$64,4,FALSE),"-")</f>
        <v>0</v>
      </c>
    </row>
    <row r="1917" spans="1:13" x14ac:dyDescent="0.3">
      <c r="A1917" s="55">
        <v>44023.838194444441</v>
      </c>
      <c r="B1917">
        <v>45727289</v>
      </c>
      <c r="C1917" s="32" t="s">
        <v>246</v>
      </c>
      <c r="D1917" s="32" t="s">
        <v>243</v>
      </c>
      <c r="E1917" s="44" t="s">
        <v>35</v>
      </c>
      <c r="F1917" s="45">
        <v>12</v>
      </c>
      <c r="G1917" s="45">
        <v>3.6</v>
      </c>
      <c r="H1917" s="43">
        <f>VLOOKUP(D1917,'Įkainiai '!$A$3:$B$10,2,FALSE)-G1917</f>
        <v>14.67</v>
      </c>
      <c r="I1917" s="43">
        <f>VLOOKUP(C1917,'Įkainiai '!$E$3:$F$10,2,FALSE)-F1917</f>
        <v>17.670000000000002</v>
      </c>
      <c r="J1917" s="28">
        <f t="shared" si="58"/>
        <v>3.0000000000000018</v>
      </c>
      <c r="K1917" s="32" t="str">
        <f t="shared" si="59"/>
        <v>Upsell</v>
      </c>
      <c r="L1917" s="32" t="str">
        <f>IFERROR(VLOOKUP(E1917,'2 ataskaita'!$B$1:$E$64,3,FALSE),"-")</f>
        <v>CUSTOMER CARE</v>
      </c>
      <c r="M1917" s="32">
        <f>IFERROR(VLOOKUP(E1917,'2 ataskaita'!$B$1:$E$64,4,FALSE),"-")</f>
        <v>0</v>
      </c>
    </row>
    <row r="1918" spans="1:13" x14ac:dyDescent="0.3">
      <c r="A1918" s="54">
        <v>44034.57916666667</v>
      </c>
      <c r="B1918">
        <v>45662513</v>
      </c>
      <c r="C1918" s="28" t="s">
        <v>240</v>
      </c>
      <c r="D1918" s="28" t="s">
        <v>245</v>
      </c>
      <c r="E1918" s="42" t="s">
        <v>22</v>
      </c>
      <c r="F1918" s="43">
        <v>11</v>
      </c>
      <c r="G1918" s="43" t="s">
        <v>45</v>
      </c>
      <c r="H1918" s="43">
        <f>VLOOKUP(D1918,'Įkainiai '!$A$3:$B$10,2,FALSE)-G1918</f>
        <v>9.27</v>
      </c>
      <c r="I1918" s="43">
        <f>VLOOKUP(C1918,'Įkainiai '!$E$3:$F$10,2,FALSE)-F1918</f>
        <v>12.670000000000002</v>
      </c>
      <c r="J1918" s="28">
        <f t="shared" si="58"/>
        <v>3.4000000000000021</v>
      </c>
      <c r="K1918" s="28" t="str">
        <f t="shared" si="59"/>
        <v>Upsell</v>
      </c>
      <c r="L1918" s="28" t="str">
        <f>IFERROR(VLOOKUP(E1918,'2 ataskaita'!$B$1:$E$64,3,FALSE),"-")</f>
        <v>CUSTOMER CARE</v>
      </c>
      <c r="M1918" s="28">
        <f>IFERROR(VLOOKUP(E1918,'2 ataskaita'!$B$1:$E$64,4,FALSE),"-")</f>
        <v>0</v>
      </c>
    </row>
    <row r="1919" spans="1:13" x14ac:dyDescent="0.3">
      <c r="A1919" s="55">
        <v>44025.629166666666</v>
      </c>
      <c r="B1919">
        <v>4558520</v>
      </c>
      <c r="C1919" s="32" t="s">
        <v>240</v>
      </c>
      <c r="D1919" s="32" t="s">
        <v>245</v>
      </c>
      <c r="E1919" s="44" t="s">
        <v>77</v>
      </c>
      <c r="F1919" s="45">
        <v>11</v>
      </c>
      <c r="G1919" s="45" t="s">
        <v>45</v>
      </c>
      <c r="H1919" s="43">
        <f>VLOOKUP(D1919,'Įkainiai '!$A$3:$B$10,2,FALSE)-G1919</f>
        <v>9.27</v>
      </c>
      <c r="I1919" s="43">
        <f>VLOOKUP(C1919,'Įkainiai '!$E$3:$F$10,2,FALSE)-F1919</f>
        <v>12.670000000000002</v>
      </c>
      <c r="J1919" s="28">
        <f t="shared" si="58"/>
        <v>3.4000000000000021</v>
      </c>
      <c r="K1919" s="32" t="str">
        <f t="shared" si="59"/>
        <v>Upsell</v>
      </c>
      <c r="L1919" s="32" t="str">
        <f>IFERROR(VLOOKUP(E1919,'2 ataskaita'!$B$1:$E$64,3,FALSE),"-")</f>
        <v>-</v>
      </c>
      <c r="M1919" s="32" t="str">
        <f>IFERROR(VLOOKUP(E1919,'2 ataskaita'!$B$1:$E$64,4,FALSE),"-")</f>
        <v>-</v>
      </c>
    </row>
    <row r="1920" spans="1:13" x14ac:dyDescent="0.3">
      <c r="A1920" s="54">
        <v>44032.658333333333</v>
      </c>
      <c r="B1920">
        <v>45664529</v>
      </c>
      <c r="C1920" s="28" t="s">
        <v>242</v>
      </c>
      <c r="D1920" s="28" t="s">
        <v>245</v>
      </c>
      <c r="E1920" s="42" t="s">
        <v>14</v>
      </c>
      <c r="F1920" s="43">
        <v>8.5</v>
      </c>
      <c r="G1920" s="43" t="s">
        <v>45</v>
      </c>
      <c r="H1920" s="43">
        <f>VLOOKUP(D1920,'Įkainiai '!$A$3:$B$10,2,FALSE)-G1920</f>
        <v>9.27</v>
      </c>
      <c r="I1920" s="43">
        <f>VLOOKUP(C1920,'Įkainiai '!$E$3:$F$10,2,FALSE)-F1920</f>
        <v>11.170000000000002</v>
      </c>
      <c r="J1920" s="28">
        <f t="shared" si="58"/>
        <v>1.9000000000000021</v>
      </c>
      <c r="K1920" s="28" t="str">
        <f t="shared" si="59"/>
        <v>Upsell</v>
      </c>
      <c r="L1920" s="28" t="str">
        <f>IFERROR(VLOOKUP(E1920,'2 ataskaita'!$B$1:$E$64,3,FALSE),"-")</f>
        <v>CUSTOMER CARE</v>
      </c>
      <c r="M1920" s="28">
        <f>IFERROR(VLOOKUP(E1920,'2 ataskaita'!$B$1:$E$64,4,FALSE),"-")</f>
        <v>0</v>
      </c>
    </row>
    <row r="1921" spans="1:13" x14ac:dyDescent="0.3">
      <c r="A1921" s="55">
        <v>44020.501388888886</v>
      </c>
      <c r="B1921">
        <v>10551992</v>
      </c>
      <c r="C1921" s="32" t="s">
        <v>240</v>
      </c>
      <c r="D1921" s="32" t="s">
        <v>245</v>
      </c>
      <c r="E1921" s="44" t="s">
        <v>14</v>
      </c>
      <c r="F1921" s="45">
        <v>11</v>
      </c>
      <c r="G1921" s="45">
        <v>5.6</v>
      </c>
      <c r="H1921" s="43">
        <f>VLOOKUP(D1921,'Įkainiai '!$A$3:$B$10,2,FALSE)-G1921</f>
        <v>8.67</v>
      </c>
      <c r="I1921" s="43">
        <f>VLOOKUP(C1921,'Įkainiai '!$E$3:$F$10,2,FALSE)-F1921</f>
        <v>12.670000000000002</v>
      </c>
      <c r="J1921" s="28">
        <f t="shared" si="58"/>
        <v>4.0000000000000018</v>
      </c>
      <c r="K1921" s="32" t="str">
        <f t="shared" si="59"/>
        <v>Upsell</v>
      </c>
      <c r="L1921" s="32" t="str">
        <f>IFERROR(VLOOKUP(E1921,'2 ataskaita'!$B$1:$E$64,3,FALSE),"-")</f>
        <v>CUSTOMER CARE</v>
      </c>
      <c r="M1921" s="32">
        <f>IFERROR(VLOOKUP(E1921,'2 ataskaita'!$B$1:$E$64,4,FALSE),"-")</f>
        <v>0</v>
      </c>
    </row>
    <row r="1922" spans="1:13" x14ac:dyDescent="0.3">
      <c r="A1922" s="54">
        <v>44016.564583333333</v>
      </c>
      <c r="B1922">
        <v>44472683</v>
      </c>
      <c r="C1922" s="28" t="s">
        <v>244</v>
      </c>
      <c r="D1922" s="28" t="s">
        <v>240</v>
      </c>
      <c r="E1922" s="42" t="s">
        <v>72</v>
      </c>
      <c r="F1922" s="43">
        <v>13.5</v>
      </c>
      <c r="G1922" s="43">
        <v>11.5</v>
      </c>
      <c r="H1922" s="43">
        <f>VLOOKUP(D1922,'Įkainiai '!$A$3:$B$10,2,FALSE)-G1922</f>
        <v>13.77</v>
      </c>
      <c r="I1922" s="43">
        <f>VLOOKUP(C1922,'Įkainiai '!$E$3:$F$10,2,FALSE)-F1922</f>
        <v>14.170000000000002</v>
      </c>
      <c r="J1922" s="28">
        <f t="shared" si="58"/>
        <v>0.40000000000000213</v>
      </c>
      <c r="K1922" s="28" t="str">
        <f t="shared" si="59"/>
        <v>Upsell</v>
      </c>
      <c r="L1922" s="28" t="str">
        <f>IFERROR(VLOOKUP(E1922,'2 ataskaita'!$B$1:$E$64,3,FALSE),"-")</f>
        <v>-</v>
      </c>
      <c r="M1922" s="28" t="str">
        <f>IFERROR(VLOOKUP(E1922,'2 ataskaita'!$B$1:$E$64,4,FALSE),"-")</f>
        <v>-</v>
      </c>
    </row>
    <row r="1923" spans="1:13" x14ac:dyDescent="0.3">
      <c r="A1923" s="55">
        <v>44042</v>
      </c>
      <c r="B1923">
        <v>34678946</v>
      </c>
      <c r="C1923" s="32" t="s">
        <v>241</v>
      </c>
      <c r="D1923" s="32" t="s">
        <v>241</v>
      </c>
      <c r="E1923" s="44" t="s">
        <v>80</v>
      </c>
      <c r="F1923" s="49">
        <v>11</v>
      </c>
      <c r="G1923" s="45" t="s">
        <v>9</v>
      </c>
      <c r="H1923" s="43">
        <f>VLOOKUP(D1923,'Įkainiai '!$A$3:$B$10,2,FALSE)-G1923</f>
        <v>22.270000000000003</v>
      </c>
      <c r="I1923" s="43">
        <f>VLOOKUP(C1923,'Įkainiai '!$E$3:$F$10,2,FALSE)-F1923</f>
        <v>20.67</v>
      </c>
      <c r="J1923" s="28">
        <f t="shared" ref="J1923:J1986" si="60">I1923-H1923</f>
        <v>-1.6000000000000014</v>
      </c>
      <c r="K1923" s="32" t="str">
        <f t="shared" ref="K1923:K1986" si="61">IF(J1923&gt;0,"Upsell",IF(J1923&lt;0,"Rerate","Kaina nepakito"))</f>
        <v>Rerate</v>
      </c>
      <c r="L1923" s="32" t="str">
        <f>IFERROR(VLOOKUP(E1923,'2 ataskaita'!$B$1:$E$64,3,FALSE),"-")</f>
        <v>-</v>
      </c>
      <c r="M1923" s="32" t="str">
        <f>IFERROR(VLOOKUP(E1923,'2 ataskaita'!$B$1:$E$64,4,FALSE),"-")</f>
        <v>-</v>
      </c>
    </row>
    <row r="1924" spans="1:13" x14ac:dyDescent="0.3">
      <c r="A1924" s="54">
        <v>44027.480555555558</v>
      </c>
      <c r="B1924">
        <v>36113522</v>
      </c>
      <c r="C1924" s="28" t="s">
        <v>240</v>
      </c>
      <c r="D1924" s="28" t="s">
        <v>245</v>
      </c>
      <c r="E1924" s="42" t="s">
        <v>43</v>
      </c>
      <c r="F1924" s="43">
        <v>12</v>
      </c>
      <c r="G1924" s="43" t="s">
        <v>45</v>
      </c>
      <c r="H1924" s="43">
        <f>VLOOKUP(D1924,'Įkainiai '!$A$3:$B$10,2,FALSE)-G1924</f>
        <v>9.27</v>
      </c>
      <c r="I1924" s="43">
        <f>VLOOKUP(C1924,'Įkainiai '!$E$3:$F$10,2,FALSE)-F1924</f>
        <v>11.670000000000002</v>
      </c>
      <c r="J1924" s="28">
        <f t="shared" si="60"/>
        <v>2.4000000000000021</v>
      </c>
      <c r="K1924" s="28" t="str">
        <f t="shared" si="61"/>
        <v>Upsell</v>
      </c>
      <c r="L1924" s="28" t="str">
        <f>IFERROR(VLOOKUP(E1924,'2 ataskaita'!$B$1:$E$64,3,FALSE),"-")</f>
        <v>CUSTOMER CARE</v>
      </c>
      <c r="M1924" s="28">
        <f>IFERROR(VLOOKUP(E1924,'2 ataskaita'!$B$1:$E$64,4,FALSE),"-")</f>
        <v>0</v>
      </c>
    </row>
    <row r="1925" spans="1:13" x14ac:dyDescent="0.3">
      <c r="A1925" s="55">
        <v>44020</v>
      </c>
      <c r="B1925">
        <v>45391329</v>
      </c>
      <c r="C1925" s="32" t="s">
        <v>242</v>
      </c>
      <c r="D1925" s="32" t="s">
        <v>242</v>
      </c>
      <c r="E1925" s="44" t="s">
        <v>48</v>
      </c>
      <c r="F1925" s="45">
        <v>12.01</v>
      </c>
      <c r="G1925" s="45">
        <v>9.5</v>
      </c>
      <c r="H1925" s="43">
        <f>VLOOKUP(D1925,'Įkainiai '!$A$3:$B$10,2,FALSE)-G1925</f>
        <v>11.77</v>
      </c>
      <c r="I1925" s="43">
        <f>VLOOKUP(C1925,'Įkainiai '!$E$3:$F$10,2,FALSE)-F1925</f>
        <v>7.6600000000000019</v>
      </c>
      <c r="J1925" s="28">
        <f t="shared" si="60"/>
        <v>-4.1099999999999977</v>
      </c>
      <c r="K1925" s="32" t="str">
        <f t="shared" si="61"/>
        <v>Rerate</v>
      </c>
      <c r="L1925" s="32" t="str">
        <f>IFERROR(VLOOKUP(E1925,'2 ataskaita'!$B$1:$E$64,3,FALSE),"-")</f>
        <v>TELEMARKETING</v>
      </c>
      <c r="M1925" s="32">
        <f>IFERROR(VLOOKUP(E1925,'2 ataskaita'!$B$1:$E$64,4,FALSE),"-")</f>
        <v>0</v>
      </c>
    </row>
    <row r="1926" spans="1:13" x14ac:dyDescent="0.3">
      <c r="A1926" s="54">
        <v>44042</v>
      </c>
      <c r="B1926">
        <v>44234178</v>
      </c>
      <c r="C1926" s="28" t="s">
        <v>240</v>
      </c>
      <c r="D1926" s="28" t="s">
        <v>240</v>
      </c>
      <c r="E1926" s="42" t="s">
        <v>72</v>
      </c>
      <c r="F1926" s="43">
        <v>11</v>
      </c>
      <c r="G1926" s="43" t="s">
        <v>45</v>
      </c>
      <c r="H1926" s="43">
        <f>VLOOKUP(D1926,'Įkainiai '!$A$3:$B$10,2,FALSE)-G1926</f>
        <v>20.27</v>
      </c>
      <c r="I1926" s="43">
        <f>VLOOKUP(C1926,'Įkainiai '!$E$3:$F$10,2,FALSE)-F1926</f>
        <v>12.670000000000002</v>
      </c>
      <c r="J1926" s="28">
        <f t="shared" si="60"/>
        <v>-7.5999999999999979</v>
      </c>
      <c r="K1926" s="28" t="str">
        <f t="shared" si="61"/>
        <v>Rerate</v>
      </c>
      <c r="L1926" s="28" t="str">
        <f>IFERROR(VLOOKUP(E1926,'2 ataskaita'!$B$1:$E$64,3,FALSE),"-")</f>
        <v>-</v>
      </c>
      <c r="M1926" s="28" t="str">
        <f>IFERROR(VLOOKUP(E1926,'2 ataskaita'!$B$1:$E$64,4,FALSE),"-")</f>
        <v>-</v>
      </c>
    </row>
    <row r="1927" spans="1:13" x14ac:dyDescent="0.3">
      <c r="A1927" s="55">
        <v>44016.373611111114</v>
      </c>
      <c r="B1927">
        <v>41284167</v>
      </c>
      <c r="C1927" s="32" t="s">
        <v>244</v>
      </c>
      <c r="D1927" s="32" t="s">
        <v>240</v>
      </c>
      <c r="E1927" s="44" t="s">
        <v>23</v>
      </c>
      <c r="F1927" s="45">
        <v>13.5</v>
      </c>
      <c r="G1927" s="45">
        <v>12.5</v>
      </c>
      <c r="H1927" s="43">
        <f>VLOOKUP(D1927,'Įkainiai '!$A$3:$B$10,2,FALSE)-G1927</f>
        <v>12.77</v>
      </c>
      <c r="I1927" s="43">
        <f>VLOOKUP(C1927,'Įkainiai '!$E$3:$F$10,2,FALSE)-F1927</f>
        <v>14.170000000000002</v>
      </c>
      <c r="J1927" s="28">
        <f t="shared" si="60"/>
        <v>1.4000000000000021</v>
      </c>
      <c r="K1927" s="32" t="str">
        <f t="shared" si="61"/>
        <v>Upsell</v>
      </c>
      <c r="L1927" s="32" t="str">
        <f>IFERROR(VLOOKUP(E1927,'2 ataskaita'!$B$1:$E$64,3,FALSE),"-")</f>
        <v>CUSTOMER CARE</v>
      </c>
      <c r="M1927" s="32">
        <f>IFERROR(VLOOKUP(E1927,'2 ataskaita'!$B$1:$E$64,4,FALSE),"-")</f>
        <v>0</v>
      </c>
    </row>
    <row r="1928" spans="1:13" x14ac:dyDescent="0.3">
      <c r="A1928" s="54">
        <v>44042</v>
      </c>
      <c r="B1928">
        <v>37796665</v>
      </c>
      <c r="C1928" s="28" t="s">
        <v>241</v>
      </c>
      <c r="D1928" s="28" t="s">
        <v>241</v>
      </c>
      <c r="E1928" s="42" t="s">
        <v>6</v>
      </c>
      <c r="F1928" s="43">
        <v>9.5</v>
      </c>
      <c r="G1928" s="43" t="s">
        <v>5</v>
      </c>
      <c r="H1928" s="43">
        <f>VLOOKUP(D1928,'Įkainiai '!$A$3:$B$10,2,FALSE)-G1928</f>
        <v>21.270000000000003</v>
      </c>
      <c r="I1928" s="43">
        <f>VLOOKUP(C1928,'Įkainiai '!$E$3:$F$10,2,FALSE)-F1928</f>
        <v>22.17</v>
      </c>
      <c r="J1928" s="28">
        <f t="shared" si="60"/>
        <v>0.89999999999999858</v>
      </c>
      <c r="K1928" s="28" t="str">
        <f t="shared" si="61"/>
        <v>Upsell</v>
      </c>
      <c r="L1928" s="28" t="str">
        <f>IFERROR(VLOOKUP(E1928,'2 ataskaita'!$B$1:$E$64,3,FALSE),"-")</f>
        <v>TELEMARKETING</v>
      </c>
      <c r="M1928" s="28">
        <f>IFERROR(VLOOKUP(E1928,'2 ataskaita'!$B$1:$E$64,4,FALSE),"-")</f>
        <v>0</v>
      </c>
    </row>
    <row r="1929" spans="1:13" x14ac:dyDescent="0.3">
      <c r="A1929" s="55">
        <v>44014.604166666664</v>
      </c>
      <c r="B1929">
        <v>43038417</v>
      </c>
      <c r="C1929" s="32" t="s">
        <v>243</v>
      </c>
      <c r="D1929" s="32" t="s">
        <v>244</v>
      </c>
      <c r="E1929" s="44" t="s">
        <v>75</v>
      </c>
      <c r="F1929" s="45">
        <v>3.6</v>
      </c>
      <c r="G1929" s="45" t="s">
        <v>5</v>
      </c>
      <c r="H1929" s="43">
        <f>VLOOKUP(D1929,'Įkainiai '!$A$3:$B$10,2,FALSE)-G1929</f>
        <v>19.27</v>
      </c>
      <c r="I1929" s="43">
        <f>VLOOKUP(C1929,'Įkainiai '!$E$3:$F$10,2,FALSE)-F1929</f>
        <v>12.07</v>
      </c>
      <c r="J1929" s="28">
        <f t="shared" si="60"/>
        <v>-7.1999999999999993</v>
      </c>
      <c r="K1929" s="32" t="str">
        <f t="shared" si="61"/>
        <v>Rerate</v>
      </c>
      <c r="L1929" s="32" t="str">
        <f>IFERROR(VLOOKUP(E1929,'2 ataskaita'!$B$1:$E$64,3,FALSE),"-")</f>
        <v>-</v>
      </c>
      <c r="M1929" s="32" t="str">
        <f>IFERROR(VLOOKUP(E1929,'2 ataskaita'!$B$1:$E$64,4,FALSE),"-")</f>
        <v>-</v>
      </c>
    </row>
    <row r="1930" spans="1:13" x14ac:dyDescent="0.3">
      <c r="A1930" s="54">
        <v>44022.87222222222</v>
      </c>
      <c r="B1930">
        <v>24814570</v>
      </c>
      <c r="C1930" s="28" t="s">
        <v>244</v>
      </c>
      <c r="D1930" s="28" t="s">
        <v>240</v>
      </c>
      <c r="E1930" s="42" t="s">
        <v>23</v>
      </c>
      <c r="F1930" s="43">
        <v>13.5</v>
      </c>
      <c r="G1930" s="43">
        <v>10.5</v>
      </c>
      <c r="H1930" s="43">
        <f>VLOOKUP(D1930,'Įkainiai '!$A$3:$B$10,2,FALSE)-G1930</f>
        <v>14.77</v>
      </c>
      <c r="I1930" s="43">
        <f>VLOOKUP(C1930,'Įkainiai '!$E$3:$F$10,2,FALSE)-F1930</f>
        <v>14.170000000000002</v>
      </c>
      <c r="J1930" s="28">
        <f t="shared" si="60"/>
        <v>-0.59999999999999787</v>
      </c>
      <c r="K1930" s="28" t="str">
        <f t="shared" si="61"/>
        <v>Rerate</v>
      </c>
      <c r="L1930" s="28" t="str">
        <f>IFERROR(VLOOKUP(E1930,'2 ataskaita'!$B$1:$E$64,3,FALSE),"-")</f>
        <v>CUSTOMER CARE</v>
      </c>
      <c r="M1930" s="28">
        <f>IFERROR(VLOOKUP(E1930,'2 ataskaita'!$B$1:$E$64,4,FALSE),"-")</f>
        <v>0</v>
      </c>
    </row>
    <row r="1931" spans="1:13" x14ac:dyDescent="0.3">
      <c r="A1931" s="55">
        <v>44030.501388888886</v>
      </c>
      <c r="B1931">
        <v>45856443</v>
      </c>
      <c r="C1931" s="32" t="s">
        <v>240</v>
      </c>
      <c r="D1931" s="32" t="s">
        <v>245</v>
      </c>
      <c r="E1931" s="44" t="s">
        <v>35</v>
      </c>
      <c r="F1931" s="45">
        <v>12</v>
      </c>
      <c r="G1931" s="45" t="s">
        <v>45</v>
      </c>
      <c r="H1931" s="43">
        <f>VLOOKUP(D1931,'Įkainiai '!$A$3:$B$10,2,FALSE)-G1931</f>
        <v>9.27</v>
      </c>
      <c r="I1931" s="43">
        <f>VLOOKUP(C1931,'Įkainiai '!$E$3:$F$10,2,FALSE)-F1931</f>
        <v>11.670000000000002</v>
      </c>
      <c r="J1931" s="28">
        <f t="shared" si="60"/>
        <v>2.4000000000000021</v>
      </c>
      <c r="K1931" s="32" t="str">
        <f t="shared" si="61"/>
        <v>Upsell</v>
      </c>
      <c r="L1931" s="32" t="str">
        <f>IFERROR(VLOOKUP(E1931,'2 ataskaita'!$B$1:$E$64,3,FALSE),"-")</f>
        <v>CUSTOMER CARE</v>
      </c>
      <c r="M1931" s="32">
        <f>IFERROR(VLOOKUP(E1931,'2 ataskaita'!$B$1:$E$64,4,FALSE),"-")</f>
        <v>0</v>
      </c>
    </row>
    <row r="1932" spans="1:13" x14ac:dyDescent="0.3">
      <c r="A1932" s="54">
        <v>44017.861805555556</v>
      </c>
      <c r="B1932">
        <v>42810338</v>
      </c>
      <c r="C1932" s="28" t="s">
        <v>241</v>
      </c>
      <c r="D1932" s="28" t="s">
        <v>246</v>
      </c>
      <c r="E1932" s="42" t="s">
        <v>30</v>
      </c>
      <c r="F1932" s="43">
        <v>12</v>
      </c>
      <c r="G1932" s="43">
        <v>12.5</v>
      </c>
      <c r="H1932" s="43">
        <f>VLOOKUP(D1932,'Įkainiai '!$A$3:$B$10,2,FALSE)-G1932</f>
        <v>18.77</v>
      </c>
      <c r="I1932" s="43">
        <f>VLOOKUP(C1932,'Įkainiai '!$E$3:$F$10,2,FALSE)-F1932</f>
        <v>19.670000000000002</v>
      </c>
      <c r="J1932" s="28">
        <f t="shared" si="60"/>
        <v>0.90000000000000213</v>
      </c>
      <c r="K1932" s="28" t="str">
        <f t="shared" si="61"/>
        <v>Upsell</v>
      </c>
      <c r="L1932" s="28" t="str">
        <f>IFERROR(VLOOKUP(E1932,'2 ataskaita'!$B$1:$E$64,3,FALSE),"-")</f>
        <v>-</v>
      </c>
      <c r="M1932" s="28" t="str">
        <f>IFERROR(VLOOKUP(E1932,'2 ataskaita'!$B$1:$E$64,4,FALSE),"-")</f>
        <v>-</v>
      </c>
    </row>
    <row r="1933" spans="1:13" x14ac:dyDescent="0.3">
      <c r="A1933" s="55">
        <v>44041.53402777778</v>
      </c>
      <c r="B1933">
        <v>45490368</v>
      </c>
      <c r="C1933" s="32" t="s">
        <v>241</v>
      </c>
      <c r="D1933" s="32" t="s">
        <v>244</v>
      </c>
      <c r="E1933" s="44" t="s">
        <v>49</v>
      </c>
      <c r="F1933" s="45">
        <v>11</v>
      </c>
      <c r="G1933" s="45" t="s">
        <v>7</v>
      </c>
      <c r="H1933" s="43">
        <f>VLOOKUP(D1933,'Įkainiai '!$A$3:$B$10,2,FALSE)-G1933</f>
        <v>18.27</v>
      </c>
      <c r="I1933" s="43">
        <f>VLOOKUP(C1933,'Įkainiai '!$E$3:$F$10,2,FALSE)-F1933</f>
        <v>20.67</v>
      </c>
      <c r="J1933" s="28">
        <f t="shared" si="60"/>
        <v>2.4000000000000021</v>
      </c>
      <c r="K1933" s="32" t="str">
        <f t="shared" si="61"/>
        <v>Upsell</v>
      </c>
      <c r="L1933" s="32" t="str">
        <f>IFERROR(VLOOKUP(E1933,'2 ataskaita'!$B$1:$E$64,3,FALSE),"-")</f>
        <v>-</v>
      </c>
      <c r="M1933" s="32" t="str">
        <f>IFERROR(VLOOKUP(E1933,'2 ataskaita'!$B$1:$E$64,4,FALSE),"-")</f>
        <v>-</v>
      </c>
    </row>
    <row r="1934" spans="1:13" x14ac:dyDescent="0.3">
      <c r="A1934" s="54">
        <v>44013</v>
      </c>
      <c r="B1934">
        <v>42195843</v>
      </c>
      <c r="C1934" s="28" t="s">
        <v>241</v>
      </c>
      <c r="D1934" s="28" t="s">
        <v>241</v>
      </c>
      <c r="E1934" s="42" t="s">
        <v>54</v>
      </c>
      <c r="F1934" s="50">
        <v>3.6</v>
      </c>
      <c r="G1934" s="43">
        <v>3.6</v>
      </c>
      <c r="H1934" s="43">
        <f>VLOOKUP(D1934,'Įkainiai '!$A$3:$B$10,2,FALSE)-G1934</f>
        <v>29.67</v>
      </c>
      <c r="I1934" s="43">
        <f>VLOOKUP(C1934,'Įkainiai '!$E$3:$F$10,2,FALSE)-F1934</f>
        <v>28.07</v>
      </c>
      <c r="J1934" s="28">
        <f t="shared" si="60"/>
        <v>-1.6000000000000014</v>
      </c>
      <c r="K1934" s="28" t="str">
        <f t="shared" si="61"/>
        <v>Rerate</v>
      </c>
      <c r="L1934" s="28" t="str">
        <f>IFERROR(VLOOKUP(E1934,'2 ataskaita'!$B$1:$E$64,3,FALSE),"-")</f>
        <v>-</v>
      </c>
      <c r="M1934" s="28" t="str">
        <f>IFERROR(VLOOKUP(E1934,'2 ataskaita'!$B$1:$E$64,4,FALSE),"-")</f>
        <v>-</v>
      </c>
    </row>
    <row r="1935" spans="1:13" x14ac:dyDescent="0.3">
      <c r="A1935" s="55">
        <v>44022.463194444441</v>
      </c>
      <c r="B1935">
        <v>45787106</v>
      </c>
      <c r="C1935" s="32" t="s">
        <v>244</v>
      </c>
      <c r="D1935" s="32" t="s">
        <v>240</v>
      </c>
      <c r="E1935" s="44" t="s">
        <v>35</v>
      </c>
      <c r="F1935" s="45">
        <v>13.5</v>
      </c>
      <c r="G1935" s="45">
        <v>12.5</v>
      </c>
      <c r="H1935" s="43">
        <f>VLOOKUP(D1935,'Įkainiai '!$A$3:$B$10,2,FALSE)-G1935</f>
        <v>12.77</v>
      </c>
      <c r="I1935" s="43">
        <f>VLOOKUP(C1935,'Įkainiai '!$E$3:$F$10,2,FALSE)-F1935</f>
        <v>14.170000000000002</v>
      </c>
      <c r="J1935" s="28">
        <f t="shared" si="60"/>
        <v>1.4000000000000021</v>
      </c>
      <c r="K1935" s="32" t="str">
        <f t="shared" si="61"/>
        <v>Upsell</v>
      </c>
      <c r="L1935" s="32" t="str">
        <f>IFERROR(VLOOKUP(E1935,'2 ataskaita'!$B$1:$E$64,3,FALSE),"-")</f>
        <v>CUSTOMER CARE</v>
      </c>
      <c r="M1935" s="32">
        <f>IFERROR(VLOOKUP(E1935,'2 ataskaita'!$B$1:$E$64,4,FALSE),"-")</f>
        <v>0</v>
      </c>
    </row>
    <row r="1936" spans="1:13" x14ac:dyDescent="0.3">
      <c r="A1936" s="54">
        <v>44042</v>
      </c>
      <c r="B1936">
        <v>43429496</v>
      </c>
      <c r="C1936" s="28" t="s">
        <v>244</v>
      </c>
      <c r="D1936" s="28" t="s">
        <v>244</v>
      </c>
      <c r="E1936" s="42" t="s">
        <v>72</v>
      </c>
      <c r="F1936" s="43">
        <v>12.5</v>
      </c>
      <c r="G1936" s="43" t="s">
        <v>5</v>
      </c>
      <c r="H1936" s="43">
        <f>VLOOKUP(D1936,'Įkainiai '!$A$3:$B$10,2,FALSE)-G1936</f>
        <v>19.27</v>
      </c>
      <c r="I1936" s="43">
        <f>VLOOKUP(C1936,'Įkainiai '!$E$3:$F$10,2,FALSE)-F1936</f>
        <v>15.170000000000002</v>
      </c>
      <c r="J1936" s="28">
        <f t="shared" si="60"/>
        <v>-4.0999999999999979</v>
      </c>
      <c r="K1936" s="28" t="str">
        <f t="shared" si="61"/>
        <v>Rerate</v>
      </c>
      <c r="L1936" s="28" t="str">
        <f>IFERROR(VLOOKUP(E1936,'2 ataskaita'!$B$1:$E$64,3,FALSE),"-")</f>
        <v>-</v>
      </c>
      <c r="M1936" s="28" t="str">
        <f>IFERROR(VLOOKUP(E1936,'2 ataskaita'!$B$1:$E$64,4,FALSE),"-")</f>
        <v>-</v>
      </c>
    </row>
    <row r="1937" spans="1:13" x14ac:dyDescent="0.3">
      <c r="A1937" s="55">
        <v>44042</v>
      </c>
      <c r="B1937">
        <v>16380125</v>
      </c>
      <c r="C1937" s="32" t="s">
        <v>241</v>
      </c>
      <c r="D1937" s="32" t="s">
        <v>241</v>
      </c>
      <c r="E1937" s="44" t="s">
        <v>14</v>
      </c>
      <c r="F1937" s="45">
        <v>8.5</v>
      </c>
      <c r="G1937" s="45" t="s">
        <v>5</v>
      </c>
      <c r="H1937" s="43">
        <f>VLOOKUP(D1937,'Įkainiai '!$A$3:$B$10,2,FALSE)-G1937</f>
        <v>21.270000000000003</v>
      </c>
      <c r="I1937" s="43">
        <f>VLOOKUP(C1937,'Įkainiai '!$E$3:$F$10,2,FALSE)-F1937</f>
        <v>23.17</v>
      </c>
      <c r="J1937" s="28">
        <f t="shared" si="60"/>
        <v>1.8999999999999986</v>
      </c>
      <c r="K1937" s="32" t="str">
        <f t="shared" si="61"/>
        <v>Upsell</v>
      </c>
      <c r="L1937" s="32" t="str">
        <f>IFERROR(VLOOKUP(E1937,'2 ataskaita'!$B$1:$E$64,3,FALSE),"-")</f>
        <v>CUSTOMER CARE</v>
      </c>
      <c r="M1937" s="32">
        <f>IFERROR(VLOOKUP(E1937,'2 ataskaita'!$B$1:$E$64,4,FALSE),"-")</f>
        <v>0</v>
      </c>
    </row>
    <row r="1938" spans="1:13" x14ac:dyDescent="0.3">
      <c r="A1938" s="54">
        <v>44042</v>
      </c>
      <c r="B1938">
        <v>20136462</v>
      </c>
      <c r="C1938" s="28" t="s">
        <v>241</v>
      </c>
      <c r="D1938" s="28" t="s">
        <v>241</v>
      </c>
      <c r="E1938" s="42" t="s">
        <v>6</v>
      </c>
      <c r="F1938" s="50">
        <v>7</v>
      </c>
      <c r="G1938" s="43" t="s">
        <v>41</v>
      </c>
      <c r="H1938" s="43">
        <f>VLOOKUP(D1938,'Įkainiai '!$A$3:$B$10,2,FALSE)-G1938</f>
        <v>26.270000000000003</v>
      </c>
      <c r="I1938" s="43">
        <f>VLOOKUP(C1938,'Įkainiai '!$E$3:$F$10,2,FALSE)-F1938</f>
        <v>24.67</v>
      </c>
      <c r="J1938" s="28">
        <f t="shared" si="60"/>
        <v>-1.6000000000000014</v>
      </c>
      <c r="K1938" s="28" t="str">
        <f t="shared" si="61"/>
        <v>Rerate</v>
      </c>
      <c r="L1938" s="28" t="str">
        <f>IFERROR(VLOOKUP(E1938,'2 ataskaita'!$B$1:$E$64,3,FALSE),"-")</f>
        <v>TELEMARKETING</v>
      </c>
      <c r="M1938" s="28">
        <f>IFERROR(VLOOKUP(E1938,'2 ataskaita'!$B$1:$E$64,4,FALSE),"-")</f>
        <v>0</v>
      </c>
    </row>
    <row r="1939" spans="1:13" x14ac:dyDescent="0.3">
      <c r="A1939" s="55">
        <v>44032.462500000001</v>
      </c>
      <c r="B1939">
        <v>44458105</v>
      </c>
      <c r="C1939" s="32" t="s">
        <v>244</v>
      </c>
      <c r="D1939" s="32" t="s">
        <v>240</v>
      </c>
      <c r="E1939" s="44" t="s">
        <v>81</v>
      </c>
      <c r="F1939" s="45">
        <v>13.5</v>
      </c>
      <c r="G1939" s="45">
        <v>10.5</v>
      </c>
      <c r="H1939" s="43">
        <f>VLOOKUP(D1939,'Įkainiai '!$A$3:$B$10,2,FALSE)-G1939</f>
        <v>14.77</v>
      </c>
      <c r="I1939" s="43">
        <f>VLOOKUP(C1939,'Įkainiai '!$E$3:$F$10,2,FALSE)-F1939</f>
        <v>14.170000000000002</v>
      </c>
      <c r="J1939" s="28">
        <f t="shared" si="60"/>
        <v>-0.59999999999999787</v>
      </c>
      <c r="K1939" s="32" t="str">
        <f t="shared" si="61"/>
        <v>Rerate</v>
      </c>
      <c r="L1939" s="32" t="str">
        <f>IFERROR(VLOOKUP(E1939,'2 ataskaita'!$B$1:$E$64,3,FALSE),"-")</f>
        <v>-</v>
      </c>
      <c r="M1939" s="32" t="str">
        <f>IFERROR(VLOOKUP(E1939,'2 ataskaita'!$B$1:$E$64,4,FALSE),"-")</f>
        <v>-</v>
      </c>
    </row>
    <row r="1940" spans="1:13" x14ac:dyDescent="0.3">
      <c r="A1940" s="54">
        <v>44013.874305555553</v>
      </c>
      <c r="B1940">
        <v>45622234</v>
      </c>
      <c r="C1940" s="28" t="s">
        <v>240</v>
      </c>
      <c r="D1940" s="28" t="s">
        <v>243</v>
      </c>
      <c r="E1940" s="42" t="s">
        <v>39</v>
      </c>
      <c r="F1940" s="43">
        <v>9.5</v>
      </c>
      <c r="G1940" s="43">
        <v>7.5</v>
      </c>
      <c r="H1940" s="43">
        <f>VLOOKUP(D1940,'Įkainiai '!$A$3:$B$10,2,FALSE)-G1940</f>
        <v>10.77</v>
      </c>
      <c r="I1940" s="43">
        <f>VLOOKUP(C1940,'Įkainiai '!$E$3:$F$10,2,FALSE)-F1940</f>
        <v>14.170000000000002</v>
      </c>
      <c r="J1940" s="28">
        <f t="shared" si="60"/>
        <v>3.4000000000000021</v>
      </c>
      <c r="K1940" s="28" t="str">
        <f t="shared" si="61"/>
        <v>Upsell</v>
      </c>
      <c r="L1940" s="28" t="str">
        <f>IFERROR(VLOOKUP(E1940,'2 ataskaita'!$B$1:$E$64,3,FALSE),"-")</f>
        <v>-</v>
      </c>
      <c r="M1940" s="28" t="str">
        <f>IFERROR(VLOOKUP(E1940,'2 ataskaita'!$B$1:$E$64,4,FALSE),"-")</f>
        <v>-</v>
      </c>
    </row>
    <row r="1941" spans="1:13" x14ac:dyDescent="0.3">
      <c r="A1941" s="55">
        <v>44027.490972222222</v>
      </c>
      <c r="B1941">
        <v>45911479</v>
      </c>
      <c r="C1941" s="32" t="s">
        <v>242</v>
      </c>
      <c r="D1941" s="32" t="s">
        <v>245</v>
      </c>
      <c r="E1941" s="44" t="s">
        <v>72</v>
      </c>
      <c r="F1941" s="45">
        <v>14.5</v>
      </c>
      <c r="G1941" s="45">
        <v>3.6</v>
      </c>
      <c r="H1941" s="43">
        <f>VLOOKUP(D1941,'Įkainiai '!$A$3:$B$10,2,FALSE)-G1941</f>
        <v>10.67</v>
      </c>
      <c r="I1941" s="43">
        <f>VLOOKUP(C1941,'Įkainiai '!$E$3:$F$10,2,FALSE)-F1941</f>
        <v>5.1700000000000017</v>
      </c>
      <c r="J1941" s="28">
        <f t="shared" si="60"/>
        <v>-5.4999999999999982</v>
      </c>
      <c r="K1941" s="32" t="str">
        <f t="shared" si="61"/>
        <v>Rerate</v>
      </c>
      <c r="L1941" s="32" t="str">
        <f>IFERROR(VLOOKUP(E1941,'2 ataskaita'!$B$1:$E$64,3,FALSE),"-")</f>
        <v>-</v>
      </c>
      <c r="M1941" s="32" t="str">
        <f>IFERROR(VLOOKUP(E1941,'2 ataskaita'!$B$1:$E$64,4,FALSE),"-")</f>
        <v>-</v>
      </c>
    </row>
    <row r="1942" spans="1:13" x14ac:dyDescent="0.3">
      <c r="A1942" s="54">
        <v>44035.353472222225</v>
      </c>
      <c r="B1942">
        <v>45655485</v>
      </c>
      <c r="C1942" s="28" t="s">
        <v>241</v>
      </c>
      <c r="D1942" s="28" t="s">
        <v>245</v>
      </c>
      <c r="E1942" s="42" t="s">
        <v>22</v>
      </c>
      <c r="F1942" s="43">
        <v>12</v>
      </c>
      <c r="G1942" s="43">
        <v>3.6</v>
      </c>
      <c r="H1942" s="43">
        <f>VLOOKUP(D1942,'Įkainiai '!$A$3:$B$10,2,FALSE)-G1942</f>
        <v>10.67</v>
      </c>
      <c r="I1942" s="43">
        <f>VLOOKUP(C1942,'Įkainiai '!$E$3:$F$10,2,FALSE)-F1942</f>
        <v>19.670000000000002</v>
      </c>
      <c r="J1942" s="28">
        <f t="shared" si="60"/>
        <v>9.0000000000000018</v>
      </c>
      <c r="K1942" s="28" t="str">
        <f t="shared" si="61"/>
        <v>Upsell</v>
      </c>
      <c r="L1942" s="28" t="str">
        <f>IFERROR(VLOOKUP(E1942,'2 ataskaita'!$B$1:$E$64,3,FALSE),"-")</f>
        <v>CUSTOMER CARE</v>
      </c>
      <c r="M1942" s="28">
        <f>IFERROR(VLOOKUP(E1942,'2 ataskaita'!$B$1:$E$64,4,FALSE),"-")</f>
        <v>0</v>
      </c>
    </row>
    <row r="1943" spans="1:13" x14ac:dyDescent="0.3">
      <c r="A1943" s="55">
        <v>44042</v>
      </c>
      <c r="B1943">
        <v>33515859</v>
      </c>
      <c r="C1943" s="32" t="s">
        <v>245</v>
      </c>
      <c r="D1943" s="32" t="s">
        <v>245</v>
      </c>
      <c r="E1943" s="44" t="s">
        <v>34</v>
      </c>
      <c r="F1943" s="49">
        <v>0</v>
      </c>
      <c r="G1943" s="45">
        <v>0</v>
      </c>
      <c r="H1943" s="43">
        <f>VLOOKUP(D1943,'Įkainiai '!$A$3:$B$10,2,FALSE)-G1943</f>
        <v>14.27</v>
      </c>
      <c r="I1943" s="43">
        <f>VLOOKUP(C1943,'Įkainiai '!$E$3:$F$10,2,FALSE)-F1943</f>
        <v>11.67</v>
      </c>
      <c r="J1943" s="28">
        <f t="shared" si="60"/>
        <v>-2.5999999999999996</v>
      </c>
      <c r="K1943" s="32" t="str">
        <f t="shared" si="61"/>
        <v>Rerate</v>
      </c>
      <c r="L1943" s="32" t="str">
        <f>IFERROR(VLOOKUP(E1943,'2 ataskaita'!$B$1:$E$64,3,FALSE),"-")</f>
        <v>CUSTOMER CARE</v>
      </c>
      <c r="M1943" s="32">
        <f>IFERROR(VLOOKUP(E1943,'2 ataskaita'!$B$1:$E$64,4,FALSE),"-")</f>
        <v>0</v>
      </c>
    </row>
    <row r="1944" spans="1:13" x14ac:dyDescent="0.3">
      <c r="A1944" s="54">
        <v>44013.67291666667</v>
      </c>
      <c r="B1944">
        <v>40166580</v>
      </c>
      <c r="C1944" s="28" t="s">
        <v>242</v>
      </c>
      <c r="D1944" s="28" t="s">
        <v>244</v>
      </c>
      <c r="E1944" s="42" t="s">
        <v>8</v>
      </c>
      <c r="F1944" s="43">
        <v>11</v>
      </c>
      <c r="G1944" s="43" t="s">
        <v>7</v>
      </c>
      <c r="H1944" s="43">
        <f>VLOOKUP(D1944,'Įkainiai '!$A$3:$B$10,2,FALSE)-G1944</f>
        <v>18.27</v>
      </c>
      <c r="I1944" s="43">
        <f>VLOOKUP(C1944,'Įkainiai '!$E$3:$F$10,2,FALSE)-F1944</f>
        <v>8.6700000000000017</v>
      </c>
      <c r="J1944" s="28">
        <f t="shared" si="60"/>
        <v>-9.5999999999999979</v>
      </c>
      <c r="K1944" s="28" t="str">
        <f t="shared" si="61"/>
        <v>Rerate</v>
      </c>
      <c r="L1944" s="28" t="str">
        <f>IFERROR(VLOOKUP(E1944,'2 ataskaita'!$B$1:$E$64,3,FALSE),"-")</f>
        <v>TELEMARKETING</v>
      </c>
      <c r="M1944" s="28">
        <f>IFERROR(VLOOKUP(E1944,'2 ataskaita'!$B$1:$E$64,4,FALSE),"-")</f>
        <v>0</v>
      </c>
    </row>
    <row r="1945" spans="1:13" x14ac:dyDescent="0.3">
      <c r="A1945" s="55">
        <v>44030.518055555556</v>
      </c>
      <c r="B1945">
        <v>45914418</v>
      </c>
      <c r="C1945" s="32" t="s">
        <v>244</v>
      </c>
      <c r="D1945" s="32" t="s">
        <v>245</v>
      </c>
      <c r="E1945" s="44" t="s">
        <v>14</v>
      </c>
      <c r="F1945" s="45">
        <v>13.5</v>
      </c>
      <c r="G1945" s="45">
        <v>3.6</v>
      </c>
      <c r="H1945" s="43">
        <f>VLOOKUP(D1945,'Įkainiai '!$A$3:$B$10,2,FALSE)-G1945</f>
        <v>10.67</v>
      </c>
      <c r="I1945" s="43">
        <f>VLOOKUP(C1945,'Įkainiai '!$E$3:$F$10,2,FALSE)-F1945</f>
        <v>14.170000000000002</v>
      </c>
      <c r="J1945" s="28">
        <f t="shared" si="60"/>
        <v>3.5000000000000018</v>
      </c>
      <c r="K1945" s="32" t="str">
        <f t="shared" si="61"/>
        <v>Upsell</v>
      </c>
      <c r="L1945" s="32" t="str">
        <f>IFERROR(VLOOKUP(E1945,'2 ataskaita'!$B$1:$E$64,3,FALSE),"-")</f>
        <v>CUSTOMER CARE</v>
      </c>
      <c r="M1945" s="32">
        <f>IFERROR(VLOOKUP(E1945,'2 ataskaita'!$B$1:$E$64,4,FALSE),"-")</f>
        <v>0</v>
      </c>
    </row>
    <row r="1946" spans="1:13" x14ac:dyDescent="0.3">
      <c r="A1946" s="54">
        <v>44038.522222222222</v>
      </c>
      <c r="B1946">
        <v>45953216</v>
      </c>
      <c r="C1946" s="28" t="s">
        <v>243</v>
      </c>
      <c r="D1946" s="28" t="s">
        <v>245</v>
      </c>
      <c r="E1946" s="42" t="s">
        <v>21</v>
      </c>
      <c r="F1946" s="43">
        <v>7.5</v>
      </c>
      <c r="G1946" s="43">
        <v>3.6</v>
      </c>
      <c r="H1946" s="43">
        <f>VLOOKUP(D1946,'Įkainiai '!$A$3:$B$10,2,FALSE)-G1946</f>
        <v>10.67</v>
      </c>
      <c r="I1946" s="43">
        <f>VLOOKUP(C1946,'Įkainiai '!$E$3:$F$10,2,FALSE)-F1946</f>
        <v>8.17</v>
      </c>
      <c r="J1946" s="28">
        <f t="shared" si="60"/>
        <v>-2.5</v>
      </c>
      <c r="K1946" s="28" t="str">
        <f t="shared" si="61"/>
        <v>Rerate</v>
      </c>
      <c r="L1946" s="28" t="str">
        <f>IFERROR(VLOOKUP(E1946,'2 ataskaita'!$B$1:$E$64,3,FALSE),"-")</f>
        <v>-</v>
      </c>
      <c r="M1946" s="28" t="str">
        <f>IFERROR(VLOOKUP(E1946,'2 ataskaita'!$B$1:$E$64,4,FALSE),"-")</f>
        <v>-</v>
      </c>
    </row>
    <row r="1947" spans="1:13" x14ac:dyDescent="0.3">
      <c r="A1947" s="55">
        <v>44043</v>
      </c>
      <c r="B1947">
        <v>45939388</v>
      </c>
      <c r="C1947" s="32" t="s">
        <v>240</v>
      </c>
      <c r="D1947" s="32" t="s">
        <v>242</v>
      </c>
      <c r="E1947" s="44" t="s">
        <v>35</v>
      </c>
      <c r="F1947" s="45">
        <v>11</v>
      </c>
      <c r="G1947" s="45">
        <v>10.5</v>
      </c>
      <c r="H1947" s="43">
        <f>VLOOKUP(D1947,'Įkainiai '!$A$3:$B$10,2,FALSE)-G1947</f>
        <v>10.77</v>
      </c>
      <c r="I1947" s="43">
        <f>VLOOKUP(C1947,'Įkainiai '!$E$3:$F$10,2,FALSE)-F1947</f>
        <v>12.670000000000002</v>
      </c>
      <c r="J1947" s="28">
        <f t="shared" si="60"/>
        <v>1.9000000000000021</v>
      </c>
      <c r="K1947" s="32" t="str">
        <f t="shared" si="61"/>
        <v>Upsell</v>
      </c>
      <c r="L1947" s="32" t="str">
        <f>IFERROR(VLOOKUP(E1947,'2 ataskaita'!$B$1:$E$64,3,FALSE),"-")</f>
        <v>CUSTOMER CARE</v>
      </c>
      <c r="M1947" s="32">
        <f>IFERROR(VLOOKUP(E1947,'2 ataskaita'!$B$1:$E$64,4,FALSE),"-")</f>
        <v>0</v>
      </c>
    </row>
    <row r="1948" spans="1:13" x14ac:dyDescent="0.3">
      <c r="A1948" s="54">
        <v>44032.492361111108</v>
      </c>
      <c r="B1948">
        <v>45762008</v>
      </c>
      <c r="C1948" s="28" t="s">
        <v>246</v>
      </c>
      <c r="D1948" s="28" t="s">
        <v>240</v>
      </c>
      <c r="E1948" s="42" t="s">
        <v>22</v>
      </c>
      <c r="F1948" s="43">
        <v>13</v>
      </c>
      <c r="G1948" s="43">
        <v>11.5</v>
      </c>
      <c r="H1948" s="43">
        <f>VLOOKUP(D1948,'Įkainiai '!$A$3:$B$10,2,FALSE)-G1948</f>
        <v>13.77</v>
      </c>
      <c r="I1948" s="43">
        <f>VLOOKUP(C1948,'Įkainiai '!$E$3:$F$10,2,FALSE)-F1948</f>
        <v>16.670000000000002</v>
      </c>
      <c r="J1948" s="28">
        <f t="shared" si="60"/>
        <v>2.9000000000000021</v>
      </c>
      <c r="K1948" s="28" t="str">
        <f t="shared" si="61"/>
        <v>Upsell</v>
      </c>
      <c r="L1948" s="28" t="str">
        <f>IFERROR(VLOOKUP(E1948,'2 ataskaita'!$B$1:$E$64,3,FALSE),"-")</f>
        <v>CUSTOMER CARE</v>
      </c>
      <c r="M1948" s="28">
        <f>IFERROR(VLOOKUP(E1948,'2 ataskaita'!$B$1:$E$64,4,FALSE),"-")</f>
        <v>0</v>
      </c>
    </row>
    <row r="1949" spans="1:13" x14ac:dyDescent="0.3">
      <c r="A1949" s="55">
        <v>44015.69027777778</v>
      </c>
      <c r="B1949">
        <v>37430390</v>
      </c>
      <c r="C1949" s="32" t="s">
        <v>243</v>
      </c>
      <c r="D1949" s="32" t="s">
        <v>240</v>
      </c>
      <c r="E1949" s="44" t="s">
        <v>8</v>
      </c>
      <c r="F1949" s="45">
        <v>7.6</v>
      </c>
      <c r="G1949" s="45">
        <v>9.5</v>
      </c>
      <c r="H1949" s="43">
        <f>VLOOKUP(D1949,'Įkainiai '!$A$3:$B$10,2,FALSE)-G1949</f>
        <v>15.77</v>
      </c>
      <c r="I1949" s="43">
        <f>VLOOKUP(C1949,'Įkainiai '!$E$3:$F$10,2,FALSE)-F1949</f>
        <v>8.07</v>
      </c>
      <c r="J1949" s="28">
        <f t="shared" si="60"/>
        <v>-7.6999999999999993</v>
      </c>
      <c r="K1949" s="32" t="str">
        <f t="shared" si="61"/>
        <v>Rerate</v>
      </c>
      <c r="L1949" s="32" t="str">
        <f>IFERROR(VLOOKUP(E1949,'2 ataskaita'!$B$1:$E$64,3,FALSE),"-")</f>
        <v>TELEMARKETING</v>
      </c>
      <c r="M1949" s="32">
        <f>IFERROR(VLOOKUP(E1949,'2 ataskaita'!$B$1:$E$64,4,FALSE),"-")</f>
        <v>0</v>
      </c>
    </row>
    <row r="1950" spans="1:13" x14ac:dyDescent="0.3">
      <c r="A1950" s="54">
        <v>44042</v>
      </c>
      <c r="B1950">
        <v>43047776</v>
      </c>
      <c r="C1950" s="28" t="s">
        <v>240</v>
      </c>
      <c r="D1950" s="28" t="s">
        <v>240</v>
      </c>
      <c r="E1950" s="42" t="s">
        <v>8</v>
      </c>
      <c r="F1950" s="43">
        <v>11</v>
      </c>
      <c r="G1950" s="43">
        <v>13.5</v>
      </c>
      <c r="H1950" s="43">
        <f>VLOOKUP(D1950,'Įkainiai '!$A$3:$B$10,2,FALSE)-G1950</f>
        <v>11.77</v>
      </c>
      <c r="I1950" s="43">
        <f>VLOOKUP(C1950,'Įkainiai '!$E$3:$F$10,2,FALSE)-F1950</f>
        <v>12.670000000000002</v>
      </c>
      <c r="J1950" s="28">
        <f t="shared" si="60"/>
        <v>0.90000000000000213</v>
      </c>
      <c r="K1950" s="28" t="str">
        <f t="shared" si="61"/>
        <v>Upsell</v>
      </c>
      <c r="L1950" s="28" t="str">
        <f>IFERROR(VLOOKUP(E1950,'2 ataskaita'!$B$1:$E$64,3,FALSE),"-")</f>
        <v>TELEMARKETING</v>
      </c>
      <c r="M1950" s="28">
        <f>IFERROR(VLOOKUP(E1950,'2 ataskaita'!$B$1:$E$64,4,FALSE),"-")</f>
        <v>0</v>
      </c>
    </row>
    <row r="1951" spans="1:13" x14ac:dyDescent="0.3">
      <c r="A1951" s="55">
        <v>44032.520833333336</v>
      </c>
      <c r="B1951">
        <v>45687367</v>
      </c>
      <c r="C1951" s="32" t="s">
        <v>243</v>
      </c>
      <c r="D1951" s="32" t="s">
        <v>244</v>
      </c>
      <c r="E1951" s="44" t="s">
        <v>47</v>
      </c>
      <c r="F1951" s="45">
        <v>0</v>
      </c>
      <c r="G1951" s="45">
        <v>0</v>
      </c>
      <c r="H1951" s="43">
        <f>VLOOKUP(D1951,'Įkainiai '!$A$3:$B$10,2,FALSE)-G1951</f>
        <v>31.27</v>
      </c>
      <c r="I1951" s="43">
        <f>VLOOKUP(C1951,'Įkainiai '!$E$3:$F$10,2,FALSE)-F1951</f>
        <v>15.67</v>
      </c>
      <c r="J1951" s="28">
        <f t="shared" si="60"/>
        <v>-15.6</v>
      </c>
      <c r="K1951" s="32" t="str">
        <f t="shared" si="61"/>
        <v>Rerate</v>
      </c>
      <c r="L1951" s="32" t="str">
        <f>IFERROR(VLOOKUP(E1951,'2 ataskaita'!$B$1:$E$64,3,FALSE),"-")</f>
        <v>-</v>
      </c>
      <c r="M1951" s="32" t="str">
        <f>IFERROR(VLOOKUP(E1951,'2 ataskaita'!$B$1:$E$64,4,FALSE),"-")</f>
        <v>-</v>
      </c>
    </row>
    <row r="1952" spans="1:13" x14ac:dyDescent="0.3">
      <c r="A1952" s="54">
        <v>44023.56527777778</v>
      </c>
      <c r="B1952">
        <v>43390874</v>
      </c>
      <c r="C1952" s="28" t="s">
        <v>240</v>
      </c>
      <c r="D1952" s="28" t="s">
        <v>245</v>
      </c>
      <c r="E1952" s="42" t="s">
        <v>14</v>
      </c>
      <c r="F1952" s="43">
        <v>11</v>
      </c>
      <c r="G1952" s="43">
        <v>3.6</v>
      </c>
      <c r="H1952" s="43">
        <f>VLOOKUP(D1952,'Įkainiai '!$A$3:$B$10,2,FALSE)-G1952</f>
        <v>10.67</v>
      </c>
      <c r="I1952" s="43">
        <f>VLOOKUP(C1952,'Įkainiai '!$E$3:$F$10,2,FALSE)-F1952</f>
        <v>12.670000000000002</v>
      </c>
      <c r="J1952" s="28">
        <f t="shared" si="60"/>
        <v>2.0000000000000018</v>
      </c>
      <c r="K1952" s="28" t="str">
        <f t="shared" si="61"/>
        <v>Upsell</v>
      </c>
      <c r="L1952" s="28" t="str">
        <f>IFERROR(VLOOKUP(E1952,'2 ataskaita'!$B$1:$E$64,3,FALSE),"-")</f>
        <v>CUSTOMER CARE</v>
      </c>
      <c r="M1952" s="28">
        <f>IFERROR(VLOOKUP(E1952,'2 ataskaita'!$B$1:$E$64,4,FALSE),"-")</f>
        <v>0</v>
      </c>
    </row>
    <row r="1953" spans="1:13" x14ac:dyDescent="0.3">
      <c r="A1953" s="55">
        <v>44023.716666666667</v>
      </c>
      <c r="B1953">
        <v>35145664</v>
      </c>
      <c r="C1953" s="32" t="s">
        <v>245</v>
      </c>
      <c r="D1953" s="32" t="s">
        <v>244</v>
      </c>
      <c r="E1953" s="44" t="s">
        <v>22</v>
      </c>
      <c r="F1953" s="45">
        <v>7</v>
      </c>
      <c r="G1953" s="45" t="s">
        <v>41</v>
      </c>
      <c r="H1953" s="43">
        <f>VLOOKUP(D1953,'Įkainiai '!$A$3:$B$10,2,FALSE)-G1953</f>
        <v>24.27</v>
      </c>
      <c r="I1953" s="43">
        <f>VLOOKUP(C1953,'Įkainiai '!$E$3:$F$10,2,FALSE)-F1953</f>
        <v>4.67</v>
      </c>
      <c r="J1953" s="28">
        <f t="shared" si="60"/>
        <v>-19.600000000000001</v>
      </c>
      <c r="K1953" s="32" t="str">
        <f t="shared" si="61"/>
        <v>Rerate</v>
      </c>
      <c r="L1953" s="32" t="str">
        <f>IFERROR(VLOOKUP(E1953,'2 ataskaita'!$B$1:$E$64,3,FALSE),"-")</f>
        <v>CUSTOMER CARE</v>
      </c>
      <c r="M1953" s="32">
        <f>IFERROR(VLOOKUP(E1953,'2 ataskaita'!$B$1:$E$64,4,FALSE),"-")</f>
        <v>0</v>
      </c>
    </row>
    <row r="1954" spans="1:13" x14ac:dyDescent="0.3">
      <c r="A1954" s="54">
        <v>44042</v>
      </c>
      <c r="B1954">
        <v>43015149</v>
      </c>
      <c r="C1954" s="28" t="s">
        <v>244</v>
      </c>
      <c r="D1954" s="28" t="s">
        <v>244</v>
      </c>
      <c r="E1954" s="42" t="s">
        <v>8</v>
      </c>
      <c r="F1954" s="43">
        <v>13.5</v>
      </c>
      <c r="G1954" s="43" t="s">
        <v>5</v>
      </c>
      <c r="H1954" s="43">
        <f>VLOOKUP(D1954,'Įkainiai '!$A$3:$B$10,2,FALSE)-G1954</f>
        <v>19.27</v>
      </c>
      <c r="I1954" s="43">
        <f>VLOOKUP(C1954,'Įkainiai '!$E$3:$F$10,2,FALSE)-F1954</f>
        <v>14.170000000000002</v>
      </c>
      <c r="J1954" s="28">
        <f t="shared" si="60"/>
        <v>-5.0999999999999979</v>
      </c>
      <c r="K1954" s="28" t="str">
        <f t="shared" si="61"/>
        <v>Rerate</v>
      </c>
      <c r="L1954" s="28" t="str">
        <f>IFERROR(VLOOKUP(E1954,'2 ataskaita'!$B$1:$E$64,3,FALSE),"-")</f>
        <v>TELEMARKETING</v>
      </c>
      <c r="M1954" s="28">
        <f>IFERROR(VLOOKUP(E1954,'2 ataskaita'!$B$1:$E$64,4,FALSE),"-")</f>
        <v>0</v>
      </c>
    </row>
    <row r="1955" spans="1:13" x14ac:dyDescent="0.3">
      <c r="A1955" s="55">
        <v>44042</v>
      </c>
      <c r="B1955">
        <v>30462672</v>
      </c>
      <c r="C1955" s="32" t="s">
        <v>241</v>
      </c>
      <c r="D1955" s="32" t="s">
        <v>241</v>
      </c>
      <c r="E1955" s="44" t="s">
        <v>8</v>
      </c>
      <c r="F1955" s="45">
        <v>5</v>
      </c>
      <c r="G1955" s="45">
        <v>8.5</v>
      </c>
      <c r="H1955" s="43">
        <f>VLOOKUP(D1955,'Įkainiai '!$A$3:$B$10,2,FALSE)-G1955</f>
        <v>24.770000000000003</v>
      </c>
      <c r="I1955" s="43">
        <f>VLOOKUP(C1955,'Įkainiai '!$E$3:$F$10,2,FALSE)-F1955</f>
        <v>26.67</v>
      </c>
      <c r="J1955" s="28">
        <f t="shared" si="60"/>
        <v>1.8999999999999986</v>
      </c>
      <c r="K1955" s="32" t="str">
        <f t="shared" si="61"/>
        <v>Upsell</v>
      </c>
      <c r="L1955" s="32" t="str">
        <f>IFERROR(VLOOKUP(E1955,'2 ataskaita'!$B$1:$E$64,3,FALSE),"-")</f>
        <v>TELEMARKETING</v>
      </c>
      <c r="M1955" s="32">
        <f>IFERROR(VLOOKUP(E1955,'2 ataskaita'!$B$1:$E$64,4,FALSE),"-")</f>
        <v>0</v>
      </c>
    </row>
    <row r="1956" spans="1:13" x14ac:dyDescent="0.3">
      <c r="A1956" s="54">
        <v>44013.722916666666</v>
      </c>
      <c r="B1956">
        <v>45814193</v>
      </c>
      <c r="C1956" s="28" t="s">
        <v>240</v>
      </c>
      <c r="D1956" s="28" t="s">
        <v>245</v>
      </c>
      <c r="E1956" s="42" t="s">
        <v>78</v>
      </c>
      <c r="F1956" s="43">
        <v>10.5</v>
      </c>
      <c r="G1956" s="43">
        <v>5.6</v>
      </c>
      <c r="H1956" s="43">
        <f>VLOOKUP(D1956,'Įkainiai '!$A$3:$B$10,2,FALSE)-G1956</f>
        <v>8.67</v>
      </c>
      <c r="I1956" s="43">
        <f>VLOOKUP(C1956,'Įkainiai '!$E$3:$F$10,2,FALSE)-F1956</f>
        <v>13.170000000000002</v>
      </c>
      <c r="J1956" s="28">
        <f t="shared" si="60"/>
        <v>4.5000000000000018</v>
      </c>
      <c r="K1956" s="28" t="str">
        <f t="shared" si="61"/>
        <v>Upsell</v>
      </c>
      <c r="L1956" s="28" t="str">
        <f>IFERROR(VLOOKUP(E1956,'2 ataskaita'!$B$1:$E$64,3,FALSE),"-")</f>
        <v>-</v>
      </c>
      <c r="M1956" s="28" t="str">
        <f>IFERROR(VLOOKUP(E1956,'2 ataskaita'!$B$1:$E$64,4,FALSE),"-")</f>
        <v>-</v>
      </c>
    </row>
    <row r="1957" spans="1:13" x14ac:dyDescent="0.3">
      <c r="A1957" s="55">
        <v>44042</v>
      </c>
      <c r="B1957">
        <v>45443115</v>
      </c>
      <c r="C1957" s="32" t="s">
        <v>240</v>
      </c>
      <c r="D1957" s="32" t="s">
        <v>240</v>
      </c>
      <c r="E1957" s="44" t="s">
        <v>14</v>
      </c>
      <c r="F1957" s="45">
        <v>12</v>
      </c>
      <c r="G1957" s="45">
        <v>8.5</v>
      </c>
      <c r="H1957" s="43">
        <f>VLOOKUP(D1957,'Įkainiai '!$A$3:$B$10,2,FALSE)-G1957</f>
        <v>16.77</v>
      </c>
      <c r="I1957" s="43">
        <f>VLOOKUP(C1957,'Įkainiai '!$E$3:$F$10,2,FALSE)-F1957</f>
        <v>11.670000000000002</v>
      </c>
      <c r="J1957" s="28">
        <f t="shared" si="60"/>
        <v>-5.0999999999999979</v>
      </c>
      <c r="K1957" s="32" t="str">
        <f t="shared" si="61"/>
        <v>Rerate</v>
      </c>
      <c r="L1957" s="32" t="str">
        <f>IFERROR(VLOOKUP(E1957,'2 ataskaita'!$B$1:$E$64,3,FALSE),"-")</f>
        <v>CUSTOMER CARE</v>
      </c>
      <c r="M1957" s="32">
        <f>IFERROR(VLOOKUP(E1957,'2 ataskaita'!$B$1:$E$64,4,FALSE),"-")</f>
        <v>0</v>
      </c>
    </row>
    <row r="1958" spans="1:13" x14ac:dyDescent="0.3">
      <c r="A1958" s="54">
        <v>44042</v>
      </c>
      <c r="B1958">
        <v>36405248</v>
      </c>
      <c r="C1958" s="28" t="s">
        <v>243</v>
      </c>
      <c r="D1958" s="28" t="s">
        <v>243</v>
      </c>
      <c r="E1958" s="42" t="s">
        <v>44</v>
      </c>
      <c r="F1958" s="43">
        <v>3.6</v>
      </c>
      <c r="G1958" s="43">
        <v>8.5</v>
      </c>
      <c r="H1958" s="43">
        <f>VLOOKUP(D1958,'Įkainiai '!$A$3:$B$10,2,FALSE)-G1958</f>
        <v>9.77</v>
      </c>
      <c r="I1958" s="43">
        <f>VLOOKUP(C1958,'Įkainiai '!$E$3:$F$10,2,FALSE)-F1958</f>
        <v>12.07</v>
      </c>
      <c r="J1958" s="28">
        <f t="shared" si="60"/>
        <v>2.3000000000000007</v>
      </c>
      <c r="K1958" s="28" t="str">
        <f t="shared" si="61"/>
        <v>Upsell</v>
      </c>
      <c r="L1958" s="28" t="str">
        <f>IFERROR(VLOOKUP(E1958,'2 ataskaita'!$B$1:$E$64,3,FALSE),"-")</f>
        <v>-</v>
      </c>
      <c r="M1958" s="28" t="str">
        <f>IFERROR(VLOOKUP(E1958,'2 ataskaita'!$B$1:$E$64,4,FALSE),"-")</f>
        <v>-</v>
      </c>
    </row>
    <row r="1959" spans="1:13" x14ac:dyDescent="0.3">
      <c r="A1959" s="55">
        <v>44042</v>
      </c>
      <c r="B1959">
        <v>21958347</v>
      </c>
      <c r="C1959" s="32" t="s">
        <v>241</v>
      </c>
      <c r="D1959" s="32" t="s">
        <v>241</v>
      </c>
      <c r="E1959" s="44" t="s">
        <v>6</v>
      </c>
      <c r="F1959" s="45">
        <v>12</v>
      </c>
      <c r="G1959" s="45">
        <v>15.5</v>
      </c>
      <c r="H1959" s="43">
        <f>VLOOKUP(D1959,'Įkainiai '!$A$3:$B$10,2,FALSE)-G1959</f>
        <v>17.770000000000003</v>
      </c>
      <c r="I1959" s="43">
        <f>VLOOKUP(C1959,'Įkainiai '!$E$3:$F$10,2,FALSE)-F1959</f>
        <v>19.670000000000002</v>
      </c>
      <c r="J1959" s="28">
        <f t="shared" si="60"/>
        <v>1.8999999999999986</v>
      </c>
      <c r="K1959" s="32" t="str">
        <f t="shared" si="61"/>
        <v>Upsell</v>
      </c>
      <c r="L1959" s="32" t="str">
        <f>IFERROR(VLOOKUP(E1959,'2 ataskaita'!$B$1:$E$64,3,FALSE),"-")</f>
        <v>TELEMARKETING</v>
      </c>
      <c r="M1959" s="32">
        <f>IFERROR(VLOOKUP(E1959,'2 ataskaita'!$B$1:$E$64,4,FALSE),"-")</f>
        <v>0</v>
      </c>
    </row>
    <row r="1960" spans="1:13" x14ac:dyDescent="0.3">
      <c r="A1960" s="54">
        <v>44034.53402777778</v>
      </c>
      <c r="B1960">
        <v>45814509</v>
      </c>
      <c r="C1960" s="28" t="s">
        <v>246</v>
      </c>
      <c r="D1960" s="28" t="s">
        <v>240</v>
      </c>
      <c r="E1960" s="42" t="s">
        <v>22</v>
      </c>
      <c r="F1960" s="43">
        <v>12</v>
      </c>
      <c r="G1960" s="43">
        <v>11.5</v>
      </c>
      <c r="H1960" s="43">
        <f>VLOOKUP(D1960,'Įkainiai '!$A$3:$B$10,2,FALSE)-G1960</f>
        <v>13.77</v>
      </c>
      <c r="I1960" s="43">
        <f>VLOOKUP(C1960,'Įkainiai '!$E$3:$F$10,2,FALSE)-F1960</f>
        <v>17.670000000000002</v>
      </c>
      <c r="J1960" s="28">
        <f t="shared" si="60"/>
        <v>3.9000000000000021</v>
      </c>
      <c r="K1960" s="28" t="str">
        <f t="shared" si="61"/>
        <v>Upsell</v>
      </c>
      <c r="L1960" s="28" t="str">
        <f>IFERROR(VLOOKUP(E1960,'2 ataskaita'!$B$1:$E$64,3,FALSE),"-")</f>
        <v>CUSTOMER CARE</v>
      </c>
      <c r="M1960" s="28">
        <f>IFERROR(VLOOKUP(E1960,'2 ataskaita'!$B$1:$E$64,4,FALSE),"-")</f>
        <v>0</v>
      </c>
    </row>
    <row r="1961" spans="1:13" x14ac:dyDescent="0.3">
      <c r="A1961" s="55">
        <v>44042</v>
      </c>
      <c r="B1961">
        <v>33046746</v>
      </c>
      <c r="C1961" s="32" t="s">
        <v>242</v>
      </c>
      <c r="D1961" s="32" t="s">
        <v>242</v>
      </c>
      <c r="E1961" s="44" t="s">
        <v>14</v>
      </c>
      <c r="F1961" s="45">
        <v>10.6</v>
      </c>
      <c r="G1961" s="45" t="s">
        <v>5</v>
      </c>
      <c r="H1961" s="43">
        <f>VLOOKUP(D1961,'Įkainiai '!$A$3:$B$10,2,FALSE)-G1961</f>
        <v>9.27</v>
      </c>
      <c r="I1961" s="43">
        <f>VLOOKUP(C1961,'Įkainiai '!$E$3:$F$10,2,FALSE)-F1961</f>
        <v>9.0700000000000021</v>
      </c>
      <c r="J1961" s="28">
        <f t="shared" si="60"/>
        <v>-0.19999999999999751</v>
      </c>
      <c r="K1961" s="32" t="str">
        <f t="shared" si="61"/>
        <v>Rerate</v>
      </c>
      <c r="L1961" s="32" t="str">
        <f>IFERROR(VLOOKUP(E1961,'2 ataskaita'!$B$1:$E$64,3,FALSE),"-")</f>
        <v>CUSTOMER CARE</v>
      </c>
      <c r="M1961" s="32">
        <f>IFERROR(VLOOKUP(E1961,'2 ataskaita'!$B$1:$E$64,4,FALSE),"-")</f>
        <v>0</v>
      </c>
    </row>
    <row r="1962" spans="1:13" x14ac:dyDescent="0.3">
      <c r="A1962" s="54">
        <v>44042</v>
      </c>
      <c r="B1962">
        <v>43119838</v>
      </c>
      <c r="C1962" s="28" t="s">
        <v>240</v>
      </c>
      <c r="D1962" s="28" t="s">
        <v>240</v>
      </c>
      <c r="E1962" s="42" t="s">
        <v>46</v>
      </c>
      <c r="F1962" s="43">
        <v>11</v>
      </c>
      <c r="G1962" s="43" t="s">
        <v>5</v>
      </c>
      <c r="H1962" s="43">
        <f>VLOOKUP(D1962,'Įkainiai '!$A$3:$B$10,2,FALSE)-G1962</f>
        <v>13.27</v>
      </c>
      <c r="I1962" s="43">
        <f>VLOOKUP(C1962,'Įkainiai '!$E$3:$F$10,2,FALSE)-F1962</f>
        <v>12.670000000000002</v>
      </c>
      <c r="J1962" s="28">
        <f t="shared" si="60"/>
        <v>-0.59999999999999787</v>
      </c>
      <c r="K1962" s="28" t="str">
        <f t="shared" si="61"/>
        <v>Rerate</v>
      </c>
      <c r="L1962" s="28" t="str">
        <f>IFERROR(VLOOKUP(E1962,'2 ataskaita'!$B$1:$E$64,3,FALSE),"-")</f>
        <v>-</v>
      </c>
      <c r="M1962" s="28" t="str">
        <f>IFERROR(VLOOKUP(E1962,'2 ataskaita'!$B$1:$E$64,4,FALSE),"-")</f>
        <v>-</v>
      </c>
    </row>
    <row r="1963" spans="1:13" x14ac:dyDescent="0.3">
      <c r="A1963" s="55">
        <v>44017.417361111111</v>
      </c>
      <c r="B1963">
        <v>45853198</v>
      </c>
      <c r="C1963" s="32" t="s">
        <v>241</v>
      </c>
      <c r="D1963" s="32" t="s">
        <v>245</v>
      </c>
      <c r="E1963" s="44" t="s">
        <v>72</v>
      </c>
      <c r="F1963" s="45">
        <v>23.5</v>
      </c>
      <c r="G1963" s="45">
        <v>3.6</v>
      </c>
      <c r="H1963" s="43">
        <f>VLOOKUP(D1963,'Įkainiai '!$A$3:$B$10,2,FALSE)-G1963</f>
        <v>10.67</v>
      </c>
      <c r="I1963" s="43">
        <f>VLOOKUP(C1963,'Įkainiai '!$E$3:$F$10,2,FALSE)-F1963</f>
        <v>8.1700000000000017</v>
      </c>
      <c r="J1963" s="28">
        <f t="shared" si="60"/>
        <v>-2.4999999999999982</v>
      </c>
      <c r="K1963" s="32" t="str">
        <f t="shared" si="61"/>
        <v>Rerate</v>
      </c>
      <c r="L1963" s="32" t="str">
        <f>IFERROR(VLOOKUP(E1963,'2 ataskaita'!$B$1:$E$64,3,FALSE),"-")</f>
        <v>-</v>
      </c>
      <c r="M1963" s="32" t="str">
        <f>IFERROR(VLOOKUP(E1963,'2 ataskaita'!$B$1:$E$64,4,FALSE),"-")</f>
        <v>-</v>
      </c>
    </row>
    <row r="1964" spans="1:13" x14ac:dyDescent="0.3">
      <c r="A1964" s="54">
        <v>44013.418055555558</v>
      </c>
      <c r="B1964">
        <v>26435253</v>
      </c>
      <c r="C1964" s="28" t="s">
        <v>240</v>
      </c>
      <c r="D1964" s="28" t="s">
        <v>242</v>
      </c>
      <c r="E1964" s="42" t="s">
        <v>22</v>
      </c>
      <c r="F1964" s="43">
        <v>11.5</v>
      </c>
      <c r="G1964" s="43">
        <v>8.5</v>
      </c>
      <c r="H1964" s="43">
        <f>VLOOKUP(D1964,'Įkainiai '!$A$3:$B$10,2,FALSE)-G1964</f>
        <v>12.77</v>
      </c>
      <c r="I1964" s="43">
        <f>VLOOKUP(C1964,'Įkainiai '!$E$3:$F$10,2,FALSE)-F1964</f>
        <v>12.170000000000002</v>
      </c>
      <c r="J1964" s="28">
        <f t="shared" si="60"/>
        <v>-0.59999999999999787</v>
      </c>
      <c r="K1964" s="28" t="str">
        <f t="shared" si="61"/>
        <v>Rerate</v>
      </c>
      <c r="L1964" s="28" t="str">
        <f>IFERROR(VLOOKUP(E1964,'2 ataskaita'!$B$1:$E$64,3,FALSE),"-")</f>
        <v>CUSTOMER CARE</v>
      </c>
      <c r="M1964" s="28">
        <f>IFERROR(VLOOKUP(E1964,'2 ataskaita'!$B$1:$E$64,4,FALSE),"-")</f>
        <v>0</v>
      </c>
    </row>
    <row r="1965" spans="1:13" x14ac:dyDescent="0.3">
      <c r="A1965" s="55">
        <v>44042</v>
      </c>
      <c r="B1965">
        <v>8866746</v>
      </c>
      <c r="C1965" s="32" t="s">
        <v>243</v>
      </c>
      <c r="D1965" s="32" t="s">
        <v>243</v>
      </c>
      <c r="E1965" s="44" t="s">
        <v>26</v>
      </c>
      <c r="F1965" s="45">
        <v>7.6</v>
      </c>
      <c r="G1965" s="45" t="s">
        <v>5</v>
      </c>
      <c r="H1965" s="43">
        <f>VLOOKUP(D1965,'Įkainiai '!$A$3:$B$10,2,FALSE)-G1965</f>
        <v>6.27</v>
      </c>
      <c r="I1965" s="43">
        <f>VLOOKUP(C1965,'Įkainiai '!$E$3:$F$10,2,FALSE)-F1965</f>
        <v>8.07</v>
      </c>
      <c r="J1965" s="28">
        <f t="shared" si="60"/>
        <v>1.8000000000000007</v>
      </c>
      <c r="K1965" s="32" t="str">
        <f t="shared" si="61"/>
        <v>Upsell</v>
      </c>
      <c r="L1965" s="32" t="str">
        <f>IFERROR(VLOOKUP(E1965,'2 ataskaita'!$B$1:$E$64,3,FALSE),"-")</f>
        <v>-</v>
      </c>
      <c r="M1965" s="32" t="str">
        <f>IFERROR(VLOOKUP(E1965,'2 ataskaita'!$B$1:$E$64,4,FALSE),"-")</f>
        <v>-</v>
      </c>
    </row>
    <row r="1966" spans="1:13" x14ac:dyDescent="0.3">
      <c r="A1966" s="54">
        <v>44029</v>
      </c>
      <c r="B1966">
        <v>18858813</v>
      </c>
      <c r="C1966" s="28" t="s">
        <v>242</v>
      </c>
      <c r="D1966" s="28" t="s">
        <v>242</v>
      </c>
      <c r="E1966" s="42" t="s">
        <v>49</v>
      </c>
      <c r="F1966" s="43">
        <v>14.5</v>
      </c>
      <c r="G1966" s="43">
        <v>10.5</v>
      </c>
      <c r="H1966" s="43">
        <f>VLOOKUP(D1966,'Įkainiai '!$A$3:$B$10,2,FALSE)-G1966</f>
        <v>10.77</v>
      </c>
      <c r="I1966" s="43">
        <f>VLOOKUP(C1966,'Įkainiai '!$E$3:$F$10,2,FALSE)-F1966</f>
        <v>5.1700000000000017</v>
      </c>
      <c r="J1966" s="28">
        <f t="shared" si="60"/>
        <v>-5.5999999999999979</v>
      </c>
      <c r="K1966" s="28" t="str">
        <f t="shared" si="61"/>
        <v>Rerate</v>
      </c>
      <c r="L1966" s="28" t="str">
        <f>IFERROR(VLOOKUP(E1966,'2 ataskaita'!$B$1:$E$64,3,FALSE),"-")</f>
        <v>-</v>
      </c>
      <c r="M1966" s="28" t="str">
        <f>IFERROR(VLOOKUP(E1966,'2 ataskaita'!$B$1:$E$64,4,FALSE),"-")</f>
        <v>-</v>
      </c>
    </row>
    <row r="1967" spans="1:13" x14ac:dyDescent="0.3">
      <c r="A1967" s="55">
        <v>44029.532638888886</v>
      </c>
      <c r="B1967">
        <v>12739510</v>
      </c>
      <c r="C1967" s="32" t="s">
        <v>242</v>
      </c>
      <c r="D1967" s="32" t="s">
        <v>241</v>
      </c>
      <c r="E1967" s="44" t="s">
        <v>74</v>
      </c>
      <c r="F1967" s="45">
        <v>11</v>
      </c>
      <c r="G1967" s="45" t="s">
        <v>28</v>
      </c>
      <c r="H1967" s="43">
        <f>VLOOKUP(D1967,'Įkainiai '!$A$3:$B$10,2,FALSE)-G1967</f>
        <v>25.270000000000003</v>
      </c>
      <c r="I1967" s="43">
        <f>VLOOKUP(C1967,'Įkainiai '!$E$3:$F$10,2,FALSE)-F1967</f>
        <v>8.6700000000000017</v>
      </c>
      <c r="J1967" s="28">
        <f t="shared" si="60"/>
        <v>-16.600000000000001</v>
      </c>
      <c r="K1967" s="32" t="str">
        <f t="shared" si="61"/>
        <v>Rerate</v>
      </c>
      <c r="L1967" s="32" t="str">
        <f>IFERROR(VLOOKUP(E1967,'2 ataskaita'!$B$1:$E$64,3,FALSE),"-")</f>
        <v>-</v>
      </c>
      <c r="M1967" s="32" t="str">
        <f>IFERROR(VLOOKUP(E1967,'2 ataskaita'!$B$1:$E$64,4,FALSE),"-")</f>
        <v>-</v>
      </c>
    </row>
    <row r="1968" spans="1:13" x14ac:dyDescent="0.3">
      <c r="A1968" s="54">
        <v>44022.472222222219</v>
      </c>
      <c r="B1968">
        <v>20129009</v>
      </c>
      <c r="C1968" s="28" t="s">
        <v>243</v>
      </c>
      <c r="D1968" s="28" t="s">
        <v>244</v>
      </c>
      <c r="E1968" s="42" t="s">
        <v>44</v>
      </c>
      <c r="F1968" s="43">
        <v>7.6</v>
      </c>
      <c r="G1968" s="43" t="s">
        <v>7</v>
      </c>
      <c r="H1968" s="43">
        <f>VLOOKUP(D1968,'Įkainiai '!$A$3:$B$10,2,FALSE)-G1968</f>
        <v>18.27</v>
      </c>
      <c r="I1968" s="43">
        <f>VLOOKUP(C1968,'Įkainiai '!$E$3:$F$10,2,FALSE)-F1968</f>
        <v>8.07</v>
      </c>
      <c r="J1968" s="28">
        <f t="shared" si="60"/>
        <v>-10.199999999999999</v>
      </c>
      <c r="K1968" s="28" t="str">
        <f t="shared" si="61"/>
        <v>Rerate</v>
      </c>
      <c r="L1968" s="28" t="str">
        <f>IFERROR(VLOOKUP(E1968,'2 ataskaita'!$B$1:$E$64,3,FALSE),"-")</f>
        <v>-</v>
      </c>
      <c r="M1968" s="28" t="str">
        <f>IFERROR(VLOOKUP(E1968,'2 ataskaita'!$B$1:$E$64,4,FALSE),"-")</f>
        <v>-</v>
      </c>
    </row>
    <row r="1969" spans="1:13" x14ac:dyDescent="0.3">
      <c r="A1969" s="55">
        <v>44042</v>
      </c>
      <c r="B1969">
        <v>39834443</v>
      </c>
      <c r="C1969" s="32" t="s">
        <v>244</v>
      </c>
      <c r="D1969" s="32" t="s">
        <v>244</v>
      </c>
      <c r="E1969" s="44" t="s">
        <v>64</v>
      </c>
      <c r="F1969" s="45">
        <v>12.5</v>
      </c>
      <c r="G1969" s="45" t="s">
        <v>27</v>
      </c>
      <c r="H1969" s="43">
        <f>VLOOKUP(D1969,'Įkainiai '!$A$3:$B$10,2,FALSE)-G1969</f>
        <v>22.27</v>
      </c>
      <c r="I1969" s="43">
        <f>VLOOKUP(C1969,'Įkainiai '!$E$3:$F$10,2,FALSE)-F1969</f>
        <v>15.170000000000002</v>
      </c>
      <c r="J1969" s="28">
        <f t="shared" si="60"/>
        <v>-7.0999999999999979</v>
      </c>
      <c r="K1969" s="32" t="str">
        <f t="shared" si="61"/>
        <v>Rerate</v>
      </c>
      <c r="L1969" s="32" t="str">
        <f>IFERROR(VLOOKUP(E1969,'2 ataskaita'!$B$1:$E$64,3,FALSE),"-")</f>
        <v>-</v>
      </c>
      <c r="M1969" s="32" t="str">
        <f>IFERROR(VLOOKUP(E1969,'2 ataskaita'!$B$1:$E$64,4,FALSE),"-")</f>
        <v>-</v>
      </c>
    </row>
    <row r="1970" spans="1:13" x14ac:dyDescent="0.3">
      <c r="A1970" s="54">
        <v>44024.395138888889</v>
      </c>
      <c r="B1970">
        <v>45542550</v>
      </c>
      <c r="C1970" s="28" t="s">
        <v>242</v>
      </c>
      <c r="D1970" s="28" t="s">
        <v>244</v>
      </c>
      <c r="E1970" s="42" t="s">
        <v>63</v>
      </c>
      <c r="F1970" s="43">
        <v>11</v>
      </c>
      <c r="G1970" s="43">
        <v>12.5</v>
      </c>
      <c r="H1970" s="43">
        <f>VLOOKUP(D1970,'Įkainiai '!$A$3:$B$10,2,FALSE)-G1970</f>
        <v>18.77</v>
      </c>
      <c r="I1970" s="43">
        <f>VLOOKUP(C1970,'Įkainiai '!$E$3:$F$10,2,FALSE)-F1970</f>
        <v>8.6700000000000017</v>
      </c>
      <c r="J1970" s="28">
        <f t="shared" si="60"/>
        <v>-10.099999999999998</v>
      </c>
      <c r="K1970" s="28" t="str">
        <f t="shared" si="61"/>
        <v>Rerate</v>
      </c>
      <c r="L1970" s="28" t="str">
        <f>IFERROR(VLOOKUP(E1970,'2 ataskaita'!$B$1:$E$64,3,FALSE),"-")</f>
        <v>-</v>
      </c>
      <c r="M1970" s="28" t="str">
        <f>IFERROR(VLOOKUP(E1970,'2 ataskaita'!$B$1:$E$64,4,FALSE),"-")</f>
        <v>-</v>
      </c>
    </row>
    <row r="1971" spans="1:13" x14ac:dyDescent="0.3">
      <c r="A1971" s="55">
        <v>44014.48541666667</v>
      </c>
      <c r="B1971">
        <v>4619506</v>
      </c>
      <c r="C1971" s="32" t="s">
        <v>240</v>
      </c>
      <c r="D1971" s="32" t="s">
        <v>243</v>
      </c>
      <c r="E1971" s="44" t="s">
        <v>23</v>
      </c>
      <c r="F1971" s="45">
        <v>11.5</v>
      </c>
      <c r="G1971" s="45">
        <v>3.6</v>
      </c>
      <c r="H1971" s="43">
        <f>VLOOKUP(D1971,'Įkainiai '!$A$3:$B$10,2,FALSE)-G1971</f>
        <v>14.67</v>
      </c>
      <c r="I1971" s="43">
        <f>VLOOKUP(C1971,'Įkainiai '!$E$3:$F$10,2,FALSE)-F1971</f>
        <v>12.170000000000002</v>
      </c>
      <c r="J1971" s="28">
        <f t="shared" si="60"/>
        <v>-2.4999999999999982</v>
      </c>
      <c r="K1971" s="32" t="str">
        <f t="shared" si="61"/>
        <v>Rerate</v>
      </c>
      <c r="L1971" s="32" t="str">
        <f>IFERROR(VLOOKUP(E1971,'2 ataskaita'!$B$1:$E$64,3,FALSE),"-")</f>
        <v>CUSTOMER CARE</v>
      </c>
      <c r="M1971" s="32">
        <f>IFERROR(VLOOKUP(E1971,'2 ataskaita'!$B$1:$E$64,4,FALSE),"-")</f>
        <v>0</v>
      </c>
    </row>
    <row r="1972" spans="1:13" x14ac:dyDescent="0.3">
      <c r="A1972" s="54">
        <v>44020.71597222222</v>
      </c>
      <c r="B1972">
        <v>23977549</v>
      </c>
      <c r="C1972" s="28" t="s">
        <v>243</v>
      </c>
      <c r="D1972" s="28" t="s">
        <v>241</v>
      </c>
      <c r="E1972" s="42" t="s">
        <v>8</v>
      </c>
      <c r="F1972" s="43">
        <v>3.6</v>
      </c>
      <c r="G1972" s="43">
        <v>9.5</v>
      </c>
      <c r="H1972" s="43">
        <f>VLOOKUP(D1972,'Įkainiai '!$A$3:$B$10,2,FALSE)-G1972</f>
        <v>23.770000000000003</v>
      </c>
      <c r="I1972" s="43">
        <f>VLOOKUP(C1972,'Įkainiai '!$E$3:$F$10,2,FALSE)-F1972</f>
        <v>12.07</v>
      </c>
      <c r="J1972" s="28">
        <f t="shared" si="60"/>
        <v>-11.700000000000003</v>
      </c>
      <c r="K1972" s="28" t="str">
        <f t="shared" si="61"/>
        <v>Rerate</v>
      </c>
      <c r="L1972" s="28" t="str">
        <f>IFERROR(VLOOKUP(E1972,'2 ataskaita'!$B$1:$E$64,3,FALSE),"-")</f>
        <v>TELEMARKETING</v>
      </c>
      <c r="M1972" s="28">
        <f>IFERROR(VLOOKUP(E1972,'2 ataskaita'!$B$1:$E$64,4,FALSE),"-")</f>
        <v>0</v>
      </c>
    </row>
    <row r="1973" spans="1:13" x14ac:dyDescent="0.3">
      <c r="A1973" s="55">
        <v>44013</v>
      </c>
      <c r="B1973">
        <v>16302618</v>
      </c>
      <c r="C1973" s="32" t="s">
        <v>241</v>
      </c>
      <c r="D1973" s="32" t="s">
        <v>241</v>
      </c>
      <c r="E1973" s="44" t="s">
        <v>63</v>
      </c>
      <c r="F1973" s="45">
        <v>16.510000000000002</v>
      </c>
      <c r="G1973" s="45" t="s">
        <v>41</v>
      </c>
      <c r="H1973" s="43">
        <f>VLOOKUP(D1973,'Įkainiai '!$A$3:$B$10,2,FALSE)-G1973</f>
        <v>26.270000000000003</v>
      </c>
      <c r="I1973" s="43">
        <f>VLOOKUP(C1973,'Įkainiai '!$E$3:$F$10,2,FALSE)-F1973</f>
        <v>15.16</v>
      </c>
      <c r="J1973" s="28">
        <f t="shared" si="60"/>
        <v>-11.110000000000003</v>
      </c>
      <c r="K1973" s="32" t="str">
        <f t="shared" si="61"/>
        <v>Rerate</v>
      </c>
      <c r="L1973" s="32" t="str">
        <f>IFERROR(VLOOKUP(E1973,'2 ataskaita'!$B$1:$E$64,3,FALSE),"-")</f>
        <v>-</v>
      </c>
      <c r="M1973" s="32" t="str">
        <f>IFERROR(VLOOKUP(E1973,'2 ataskaita'!$B$1:$E$64,4,FALSE),"-")</f>
        <v>-</v>
      </c>
    </row>
    <row r="1974" spans="1:13" x14ac:dyDescent="0.3">
      <c r="A1974" s="54">
        <v>44013</v>
      </c>
      <c r="B1974">
        <v>16302618</v>
      </c>
      <c r="C1974" s="28" t="s">
        <v>241</v>
      </c>
      <c r="D1974" s="28" t="s">
        <v>241</v>
      </c>
      <c r="E1974" s="42" t="s">
        <v>63</v>
      </c>
      <c r="F1974" s="43">
        <v>16.510000000000002</v>
      </c>
      <c r="G1974" s="43">
        <v>3.6</v>
      </c>
      <c r="H1974" s="43">
        <f>VLOOKUP(D1974,'Įkainiai '!$A$3:$B$10,2,FALSE)-G1974</f>
        <v>29.67</v>
      </c>
      <c r="I1974" s="43">
        <f>VLOOKUP(C1974,'Įkainiai '!$E$3:$F$10,2,FALSE)-F1974</f>
        <v>15.16</v>
      </c>
      <c r="J1974" s="28">
        <f t="shared" si="60"/>
        <v>-14.510000000000002</v>
      </c>
      <c r="K1974" s="28" t="str">
        <f t="shared" si="61"/>
        <v>Rerate</v>
      </c>
      <c r="L1974" s="28" t="str">
        <f>IFERROR(VLOOKUP(E1974,'2 ataskaita'!$B$1:$E$64,3,FALSE),"-")</f>
        <v>-</v>
      </c>
      <c r="M1974" s="28" t="str">
        <f>IFERROR(VLOOKUP(E1974,'2 ataskaita'!$B$1:$E$64,4,FALSE),"-")</f>
        <v>-</v>
      </c>
    </row>
    <row r="1975" spans="1:13" x14ac:dyDescent="0.3">
      <c r="A1975" s="55">
        <v>44013.364583333336</v>
      </c>
      <c r="B1975">
        <v>30429197</v>
      </c>
      <c r="C1975" s="32" t="s">
        <v>244</v>
      </c>
      <c r="D1975" s="32" t="s">
        <v>240</v>
      </c>
      <c r="E1975" s="44" t="s">
        <v>22</v>
      </c>
      <c r="F1975" s="45">
        <v>13</v>
      </c>
      <c r="G1975" s="45">
        <v>10.5</v>
      </c>
      <c r="H1975" s="43">
        <f>VLOOKUP(D1975,'Įkainiai '!$A$3:$B$10,2,FALSE)-G1975</f>
        <v>14.77</v>
      </c>
      <c r="I1975" s="43">
        <f>VLOOKUP(C1975,'Įkainiai '!$E$3:$F$10,2,FALSE)-F1975</f>
        <v>14.670000000000002</v>
      </c>
      <c r="J1975" s="28">
        <f t="shared" si="60"/>
        <v>-9.9999999999997868E-2</v>
      </c>
      <c r="K1975" s="32" t="str">
        <f t="shared" si="61"/>
        <v>Rerate</v>
      </c>
      <c r="L1975" s="32" t="str">
        <f>IFERROR(VLOOKUP(E1975,'2 ataskaita'!$B$1:$E$64,3,FALSE),"-")</f>
        <v>CUSTOMER CARE</v>
      </c>
      <c r="M1975" s="32">
        <f>IFERROR(VLOOKUP(E1975,'2 ataskaita'!$B$1:$E$64,4,FALSE),"-")</f>
        <v>0</v>
      </c>
    </row>
    <row r="1976" spans="1:13" x14ac:dyDescent="0.3">
      <c r="A1976" s="54">
        <v>44035.752083333333</v>
      </c>
      <c r="B1976">
        <v>4510465</v>
      </c>
      <c r="C1976" s="28" t="s">
        <v>245</v>
      </c>
      <c r="D1976" s="28" t="s">
        <v>245</v>
      </c>
      <c r="E1976" s="42" t="s">
        <v>75</v>
      </c>
      <c r="F1976" s="43">
        <v>7.6</v>
      </c>
      <c r="G1976" s="43">
        <v>5.51</v>
      </c>
      <c r="H1976" s="43">
        <f>VLOOKUP(D1976,'Įkainiai '!$A$3:$B$10,2,FALSE)-G1976</f>
        <v>8.76</v>
      </c>
      <c r="I1976" s="43">
        <f>VLOOKUP(C1976,'Įkainiai '!$E$3:$F$10,2,FALSE)-F1976</f>
        <v>4.07</v>
      </c>
      <c r="J1976" s="28">
        <f t="shared" si="60"/>
        <v>-4.6899999999999995</v>
      </c>
      <c r="K1976" s="28" t="str">
        <f t="shared" si="61"/>
        <v>Rerate</v>
      </c>
      <c r="L1976" s="28" t="str">
        <f>IFERROR(VLOOKUP(E1976,'2 ataskaita'!$B$1:$E$64,3,FALSE),"-")</f>
        <v>-</v>
      </c>
      <c r="M1976" s="28" t="str">
        <f>IFERROR(VLOOKUP(E1976,'2 ataskaita'!$B$1:$E$64,4,FALSE),"-")</f>
        <v>-</v>
      </c>
    </row>
    <row r="1977" spans="1:13" x14ac:dyDescent="0.3">
      <c r="A1977" s="55">
        <v>44022.529861111114</v>
      </c>
      <c r="B1977">
        <v>43010137</v>
      </c>
      <c r="C1977" s="32" t="s">
        <v>242</v>
      </c>
      <c r="D1977" s="32" t="s">
        <v>240</v>
      </c>
      <c r="E1977" s="44" t="s">
        <v>22</v>
      </c>
      <c r="F1977" s="45">
        <v>11.51</v>
      </c>
      <c r="G1977" s="45" t="s">
        <v>9</v>
      </c>
      <c r="H1977" s="43">
        <f>VLOOKUP(D1977,'Įkainiai '!$A$3:$B$10,2,FALSE)-G1977</f>
        <v>14.27</v>
      </c>
      <c r="I1977" s="43">
        <f>VLOOKUP(C1977,'Įkainiai '!$E$3:$F$10,2,FALSE)-F1977</f>
        <v>8.1600000000000019</v>
      </c>
      <c r="J1977" s="28">
        <f t="shared" si="60"/>
        <v>-6.1099999999999977</v>
      </c>
      <c r="K1977" s="32" t="str">
        <f t="shared" si="61"/>
        <v>Rerate</v>
      </c>
      <c r="L1977" s="32" t="str">
        <f>IFERROR(VLOOKUP(E1977,'2 ataskaita'!$B$1:$E$64,3,FALSE),"-")</f>
        <v>CUSTOMER CARE</v>
      </c>
      <c r="M1977" s="32">
        <f>IFERROR(VLOOKUP(E1977,'2 ataskaita'!$B$1:$E$64,4,FALSE),"-")</f>
        <v>0</v>
      </c>
    </row>
    <row r="1978" spans="1:13" x14ac:dyDescent="0.3">
      <c r="A1978" s="54">
        <v>44038.55972222222</v>
      </c>
      <c r="B1978">
        <v>4486775</v>
      </c>
      <c r="C1978" s="28" t="s">
        <v>243</v>
      </c>
      <c r="D1978" s="28" t="s">
        <v>245</v>
      </c>
      <c r="E1978" s="42" t="s">
        <v>78</v>
      </c>
      <c r="F1978" s="43">
        <v>8.51</v>
      </c>
      <c r="G1978" s="43">
        <v>5.51</v>
      </c>
      <c r="H1978" s="43">
        <f>VLOOKUP(D1978,'Įkainiai '!$A$3:$B$10,2,FALSE)-G1978</f>
        <v>8.76</v>
      </c>
      <c r="I1978" s="43">
        <f>VLOOKUP(C1978,'Įkainiai '!$E$3:$F$10,2,FALSE)-F1978</f>
        <v>7.16</v>
      </c>
      <c r="J1978" s="28">
        <f t="shared" si="60"/>
        <v>-1.5999999999999996</v>
      </c>
      <c r="K1978" s="28" t="str">
        <f t="shared" si="61"/>
        <v>Rerate</v>
      </c>
      <c r="L1978" s="28" t="str">
        <f>IFERROR(VLOOKUP(E1978,'2 ataskaita'!$B$1:$E$64,3,FALSE),"-")</f>
        <v>-</v>
      </c>
      <c r="M1978" s="28" t="str">
        <f>IFERROR(VLOOKUP(E1978,'2 ataskaita'!$B$1:$E$64,4,FALSE),"-")</f>
        <v>-</v>
      </c>
    </row>
    <row r="1979" spans="1:13" x14ac:dyDescent="0.3">
      <c r="A1979" s="55">
        <v>44042</v>
      </c>
      <c r="B1979">
        <v>12424472</v>
      </c>
      <c r="C1979" s="32" t="s">
        <v>243</v>
      </c>
      <c r="D1979" s="32" t="s">
        <v>243</v>
      </c>
      <c r="E1979" s="44" t="s">
        <v>26</v>
      </c>
      <c r="F1979" s="45">
        <v>8.51</v>
      </c>
      <c r="G1979" s="45">
        <v>11.5</v>
      </c>
      <c r="H1979" s="43">
        <f>VLOOKUP(D1979,'Įkainiai '!$A$3:$B$10,2,FALSE)-G1979</f>
        <v>6.77</v>
      </c>
      <c r="I1979" s="43">
        <f>VLOOKUP(C1979,'Įkainiai '!$E$3:$F$10,2,FALSE)-F1979</f>
        <v>7.16</v>
      </c>
      <c r="J1979" s="28">
        <f t="shared" si="60"/>
        <v>0.39000000000000057</v>
      </c>
      <c r="K1979" s="32" t="str">
        <f t="shared" si="61"/>
        <v>Upsell</v>
      </c>
      <c r="L1979" s="32" t="str">
        <f>IFERROR(VLOOKUP(E1979,'2 ataskaita'!$B$1:$E$64,3,FALSE),"-")</f>
        <v>-</v>
      </c>
      <c r="M1979" s="32" t="str">
        <f>IFERROR(VLOOKUP(E1979,'2 ataskaita'!$B$1:$E$64,4,FALSE),"-")</f>
        <v>-</v>
      </c>
    </row>
    <row r="1980" spans="1:13" x14ac:dyDescent="0.3">
      <c r="A1980" s="54">
        <v>44016.677083333336</v>
      </c>
      <c r="B1980">
        <v>44234178</v>
      </c>
      <c r="C1980" s="28" t="s">
        <v>242</v>
      </c>
      <c r="D1980" s="28" t="s">
        <v>243</v>
      </c>
      <c r="E1980" s="42" t="s">
        <v>72</v>
      </c>
      <c r="F1980" s="43">
        <v>8.5</v>
      </c>
      <c r="G1980" s="43" t="s">
        <v>28</v>
      </c>
      <c r="H1980" s="43">
        <f>VLOOKUP(D1980,'Įkainiai '!$A$3:$B$10,2,FALSE)-G1980</f>
        <v>10.27</v>
      </c>
      <c r="I1980" s="43">
        <f>VLOOKUP(C1980,'Įkainiai '!$E$3:$F$10,2,FALSE)-F1980</f>
        <v>11.170000000000002</v>
      </c>
      <c r="J1980" s="28">
        <f t="shared" si="60"/>
        <v>0.90000000000000213</v>
      </c>
      <c r="K1980" s="28" t="str">
        <f t="shared" si="61"/>
        <v>Upsell</v>
      </c>
      <c r="L1980" s="28" t="str">
        <f>IFERROR(VLOOKUP(E1980,'2 ataskaita'!$B$1:$E$64,3,FALSE),"-")</f>
        <v>-</v>
      </c>
      <c r="M1980" s="28" t="str">
        <f>IFERROR(VLOOKUP(E1980,'2 ataskaita'!$B$1:$E$64,4,FALSE),"-")</f>
        <v>-</v>
      </c>
    </row>
    <row r="1981" spans="1:13" x14ac:dyDescent="0.3">
      <c r="A1981" s="55">
        <v>44037.636805555558</v>
      </c>
      <c r="B1981">
        <v>6912501</v>
      </c>
      <c r="C1981" s="32" t="s">
        <v>245</v>
      </c>
      <c r="D1981" s="32" t="s">
        <v>246</v>
      </c>
      <c r="E1981" s="44" t="s">
        <v>46</v>
      </c>
      <c r="F1981" s="45">
        <v>8.5</v>
      </c>
      <c r="G1981" s="45">
        <v>11.5</v>
      </c>
      <c r="H1981" s="43">
        <f>VLOOKUP(D1981,'Įkainiai '!$A$3:$B$10,2,FALSE)-G1981</f>
        <v>19.77</v>
      </c>
      <c r="I1981" s="43">
        <f>VLOOKUP(C1981,'Įkainiai '!$E$3:$F$10,2,FALSE)-F1981</f>
        <v>3.17</v>
      </c>
      <c r="J1981" s="28">
        <f t="shared" si="60"/>
        <v>-16.600000000000001</v>
      </c>
      <c r="K1981" s="32" t="str">
        <f t="shared" si="61"/>
        <v>Rerate</v>
      </c>
      <c r="L1981" s="32" t="str">
        <f>IFERROR(VLOOKUP(E1981,'2 ataskaita'!$B$1:$E$64,3,FALSE),"-")</f>
        <v>-</v>
      </c>
      <c r="M1981" s="32" t="str">
        <f>IFERROR(VLOOKUP(E1981,'2 ataskaita'!$B$1:$E$64,4,FALSE),"-")</f>
        <v>-</v>
      </c>
    </row>
    <row r="1982" spans="1:13" x14ac:dyDescent="0.3">
      <c r="A1982" s="54">
        <v>44042</v>
      </c>
      <c r="B1982">
        <v>4762216</v>
      </c>
      <c r="C1982" s="28" t="s">
        <v>243</v>
      </c>
      <c r="D1982" s="28" t="s">
        <v>243</v>
      </c>
      <c r="E1982" s="42" t="s">
        <v>14</v>
      </c>
      <c r="F1982" s="50">
        <v>7.6</v>
      </c>
      <c r="G1982" s="43">
        <v>7.6</v>
      </c>
      <c r="H1982" s="43">
        <f>VLOOKUP(D1982,'Įkainiai '!$A$3:$B$10,2,FALSE)-G1982</f>
        <v>10.67</v>
      </c>
      <c r="I1982" s="43">
        <f>VLOOKUP(C1982,'Įkainiai '!$E$3:$F$10,2,FALSE)-F1982</f>
        <v>8.07</v>
      </c>
      <c r="J1982" s="28">
        <f t="shared" si="60"/>
        <v>-2.5999999999999996</v>
      </c>
      <c r="K1982" s="28" t="str">
        <f t="shared" si="61"/>
        <v>Rerate</v>
      </c>
      <c r="L1982" s="28" t="str">
        <f>IFERROR(VLOOKUP(E1982,'2 ataskaita'!$B$1:$E$64,3,FALSE),"-")</f>
        <v>CUSTOMER CARE</v>
      </c>
      <c r="M1982" s="28">
        <f>IFERROR(VLOOKUP(E1982,'2 ataskaita'!$B$1:$E$64,4,FALSE),"-")</f>
        <v>0</v>
      </c>
    </row>
    <row r="1983" spans="1:13" x14ac:dyDescent="0.3">
      <c r="A1983" s="55">
        <v>44042</v>
      </c>
      <c r="B1983">
        <v>11476625</v>
      </c>
      <c r="C1983" s="32" t="s">
        <v>243</v>
      </c>
      <c r="D1983" s="32" t="s">
        <v>243</v>
      </c>
      <c r="E1983" s="44" t="s">
        <v>19</v>
      </c>
      <c r="F1983" s="49">
        <v>7.6</v>
      </c>
      <c r="G1983" s="45">
        <v>7.6</v>
      </c>
      <c r="H1983" s="43">
        <f>VLOOKUP(D1983,'Įkainiai '!$A$3:$B$10,2,FALSE)-G1983</f>
        <v>10.67</v>
      </c>
      <c r="I1983" s="43">
        <f>VLOOKUP(C1983,'Įkainiai '!$E$3:$F$10,2,FALSE)-F1983</f>
        <v>8.07</v>
      </c>
      <c r="J1983" s="28">
        <f t="shared" si="60"/>
        <v>-2.5999999999999996</v>
      </c>
      <c r="K1983" s="32" t="str">
        <f t="shared" si="61"/>
        <v>Rerate</v>
      </c>
      <c r="L1983" s="32" t="str">
        <f>IFERROR(VLOOKUP(E1983,'2 ataskaita'!$B$1:$E$64,3,FALSE),"-")</f>
        <v>-</v>
      </c>
      <c r="M1983" s="32" t="str">
        <f>IFERROR(VLOOKUP(E1983,'2 ataskaita'!$B$1:$E$64,4,FALSE),"-")</f>
        <v>-</v>
      </c>
    </row>
    <row r="1984" spans="1:13" x14ac:dyDescent="0.3">
      <c r="A1984" s="54">
        <v>44027.472222222219</v>
      </c>
      <c r="B1984">
        <v>45814022</v>
      </c>
      <c r="C1984" s="28" t="s">
        <v>244</v>
      </c>
      <c r="D1984" s="28" t="s">
        <v>240</v>
      </c>
      <c r="E1984" s="42" t="s">
        <v>14</v>
      </c>
      <c r="F1984" s="43">
        <v>13.5</v>
      </c>
      <c r="G1984" s="43">
        <v>12.5</v>
      </c>
      <c r="H1984" s="43">
        <f>VLOOKUP(D1984,'Įkainiai '!$A$3:$B$10,2,FALSE)-G1984</f>
        <v>12.77</v>
      </c>
      <c r="I1984" s="43">
        <f>VLOOKUP(C1984,'Įkainiai '!$E$3:$F$10,2,FALSE)-F1984</f>
        <v>14.170000000000002</v>
      </c>
      <c r="J1984" s="28">
        <f t="shared" si="60"/>
        <v>1.4000000000000021</v>
      </c>
      <c r="K1984" s="28" t="str">
        <f t="shared" si="61"/>
        <v>Upsell</v>
      </c>
      <c r="L1984" s="28" t="str">
        <f>IFERROR(VLOOKUP(E1984,'2 ataskaita'!$B$1:$E$64,3,FALSE),"-")</f>
        <v>CUSTOMER CARE</v>
      </c>
      <c r="M1984" s="28">
        <f>IFERROR(VLOOKUP(E1984,'2 ataskaita'!$B$1:$E$64,4,FALSE),"-")</f>
        <v>0</v>
      </c>
    </row>
    <row r="1985" spans="1:13" x14ac:dyDescent="0.3">
      <c r="A1985" s="55">
        <v>44030.538194444445</v>
      </c>
      <c r="B1985">
        <v>4503136</v>
      </c>
      <c r="C1985" s="32" t="s">
        <v>245</v>
      </c>
      <c r="D1985" s="32" t="s">
        <v>243</v>
      </c>
      <c r="E1985" s="44" t="s">
        <v>35</v>
      </c>
      <c r="F1985" s="45">
        <v>7.6</v>
      </c>
      <c r="G1985" s="45">
        <v>7.6</v>
      </c>
      <c r="H1985" s="43">
        <f>VLOOKUP(D1985,'Įkainiai '!$A$3:$B$10,2,FALSE)-G1985</f>
        <v>10.67</v>
      </c>
      <c r="I1985" s="43">
        <f>VLOOKUP(C1985,'Įkainiai '!$E$3:$F$10,2,FALSE)-F1985</f>
        <v>4.07</v>
      </c>
      <c r="J1985" s="28">
        <f t="shared" si="60"/>
        <v>-6.6</v>
      </c>
      <c r="K1985" s="32" t="str">
        <f t="shared" si="61"/>
        <v>Rerate</v>
      </c>
      <c r="L1985" s="32" t="str">
        <f>IFERROR(VLOOKUP(E1985,'2 ataskaita'!$B$1:$E$64,3,FALSE),"-")</f>
        <v>CUSTOMER CARE</v>
      </c>
      <c r="M1985" s="32">
        <f>IFERROR(VLOOKUP(E1985,'2 ataskaita'!$B$1:$E$64,4,FALSE),"-")</f>
        <v>0</v>
      </c>
    </row>
    <row r="1986" spans="1:13" x14ac:dyDescent="0.3">
      <c r="A1986" s="54">
        <v>44022.347222222219</v>
      </c>
      <c r="B1986">
        <v>42455952</v>
      </c>
      <c r="C1986" s="28" t="s">
        <v>241</v>
      </c>
      <c r="D1986" s="28" t="s">
        <v>245</v>
      </c>
      <c r="E1986" s="42" t="s">
        <v>35</v>
      </c>
      <c r="F1986" s="43">
        <v>12</v>
      </c>
      <c r="G1986" s="43">
        <v>5.6</v>
      </c>
      <c r="H1986" s="43">
        <f>VLOOKUP(D1986,'Įkainiai '!$A$3:$B$10,2,FALSE)-G1986</f>
        <v>8.67</v>
      </c>
      <c r="I1986" s="43">
        <f>VLOOKUP(C1986,'Įkainiai '!$E$3:$F$10,2,FALSE)-F1986</f>
        <v>19.670000000000002</v>
      </c>
      <c r="J1986" s="28">
        <f t="shared" si="60"/>
        <v>11.000000000000002</v>
      </c>
      <c r="K1986" s="28" t="str">
        <f t="shared" si="61"/>
        <v>Upsell</v>
      </c>
      <c r="L1986" s="28" t="str">
        <f>IFERROR(VLOOKUP(E1986,'2 ataskaita'!$B$1:$E$64,3,FALSE),"-")</f>
        <v>CUSTOMER CARE</v>
      </c>
      <c r="M1986" s="28">
        <f>IFERROR(VLOOKUP(E1986,'2 ataskaita'!$B$1:$E$64,4,FALSE),"-")</f>
        <v>0</v>
      </c>
    </row>
    <row r="1987" spans="1:13" x14ac:dyDescent="0.3">
      <c r="A1987" s="55">
        <v>44030.708333333336</v>
      </c>
      <c r="B1987">
        <v>14458641</v>
      </c>
      <c r="C1987" s="32" t="s">
        <v>243</v>
      </c>
      <c r="D1987" s="32" t="s">
        <v>242</v>
      </c>
      <c r="E1987" s="44" t="s">
        <v>48</v>
      </c>
      <c r="F1987" s="45">
        <v>8.51</v>
      </c>
      <c r="G1987" s="45">
        <v>10.5</v>
      </c>
      <c r="H1987" s="43">
        <f>VLOOKUP(D1987,'Įkainiai '!$A$3:$B$10,2,FALSE)-G1987</f>
        <v>10.77</v>
      </c>
      <c r="I1987" s="43">
        <f>VLOOKUP(C1987,'Įkainiai '!$E$3:$F$10,2,FALSE)-F1987</f>
        <v>7.16</v>
      </c>
      <c r="J1987" s="28">
        <f t="shared" ref="J1987:J2050" si="62">I1987-H1987</f>
        <v>-3.6099999999999994</v>
      </c>
      <c r="K1987" s="32" t="str">
        <f t="shared" ref="K1987:K2050" si="63">IF(J1987&gt;0,"Upsell",IF(J1987&lt;0,"Rerate","Kaina nepakito"))</f>
        <v>Rerate</v>
      </c>
      <c r="L1987" s="32" t="str">
        <f>IFERROR(VLOOKUP(E1987,'2 ataskaita'!$B$1:$E$64,3,FALSE),"-")</f>
        <v>TELEMARKETING</v>
      </c>
      <c r="M1987" s="32">
        <f>IFERROR(VLOOKUP(E1987,'2 ataskaita'!$B$1:$E$64,4,FALSE),"-")</f>
        <v>0</v>
      </c>
    </row>
    <row r="1988" spans="1:13" x14ac:dyDescent="0.3">
      <c r="A1988" s="54">
        <v>44036.428472222222</v>
      </c>
      <c r="B1988">
        <v>4833934</v>
      </c>
      <c r="C1988" s="28" t="s">
        <v>246</v>
      </c>
      <c r="D1988" s="28" t="s">
        <v>242</v>
      </c>
      <c r="E1988" s="42" t="s">
        <v>35</v>
      </c>
      <c r="F1988" s="43">
        <v>11</v>
      </c>
      <c r="G1988" s="43">
        <v>3.6</v>
      </c>
      <c r="H1988" s="43">
        <f>VLOOKUP(D1988,'Įkainiai '!$A$3:$B$10,2,FALSE)-G1988</f>
        <v>17.669999999999998</v>
      </c>
      <c r="I1988" s="43">
        <f>VLOOKUP(C1988,'Įkainiai '!$E$3:$F$10,2,FALSE)-F1988</f>
        <v>18.670000000000002</v>
      </c>
      <c r="J1988" s="28">
        <f t="shared" si="62"/>
        <v>1.0000000000000036</v>
      </c>
      <c r="K1988" s="28" t="str">
        <f t="shared" si="63"/>
        <v>Upsell</v>
      </c>
      <c r="L1988" s="28" t="str">
        <f>IFERROR(VLOOKUP(E1988,'2 ataskaita'!$B$1:$E$64,3,FALSE),"-")</f>
        <v>CUSTOMER CARE</v>
      </c>
      <c r="M1988" s="28">
        <f>IFERROR(VLOOKUP(E1988,'2 ataskaita'!$B$1:$E$64,4,FALSE),"-")</f>
        <v>0</v>
      </c>
    </row>
    <row r="1989" spans="1:13" x14ac:dyDescent="0.3">
      <c r="A1989" s="55">
        <v>44023.482638888891</v>
      </c>
      <c r="B1989">
        <v>4537447</v>
      </c>
      <c r="C1989" s="32" t="s">
        <v>240</v>
      </c>
      <c r="D1989" s="32" t="s">
        <v>243</v>
      </c>
      <c r="E1989" s="44" t="s">
        <v>22</v>
      </c>
      <c r="F1989" s="45">
        <v>11</v>
      </c>
      <c r="G1989" s="45">
        <v>7.51</v>
      </c>
      <c r="H1989" s="43">
        <f>VLOOKUP(D1989,'Įkainiai '!$A$3:$B$10,2,FALSE)-G1989</f>
        <v>10.76</v>
      </c>
      <c r="I1989" s="43">
        <f>VLOOKUP(C1989,'Įkainiai '!$E$3:$F$10,2,FALSE)-F1989</f>
        <v>12.670000000000002</v>
      </c>
      <c r="J1989" s="28">
        <f t="shared" si="62"/>
        <v>1.9100000000000019</v>
      </c>
      <c r="K1989" s="32" t="str">
        <f t="shared" si="63"/>
        <v>Upsell</v>
      </c>
      <c r="L1989" s="32" t="str">
        <f>IFERROR(VLOOKUP(E1989,'2 ataskaita'!$B$1:$E$64,3,FALSE),"-")</f>
        <v>CUSTOMER CARE</v>
      </c>
      <c r="M1989" s="32">
        <f>IFERROR(VLOOKUP(E1989,'2 ataskaita'!$B$1:$E$64,4,FALSE),"-")</f>
        <v>0</v>
      </c>
    </row>
    <row r="1990" spans="1:13" x14ac:dyDescent="0.3">
      <c r="A1990" s="54">
        <v>44023.618055555555</v>
      </c>
      <c r="B1990">
        <v>4799213</v>
      </c>
      <c r="C1990" s="28" t="s">
        <v>243</v>
      </c>
      <c r="D1990" s="28" t="s">
        <v>242</v>
      </c>
      <c r="E1990" s="42" t="s">
        <v>78</v>
      </c>
      <c r="F1990" s="43">
        <v>7.6</v>
      </c>
      <c r="G1990" s="43">
        <v>9.5</v>
      </c>
      <c r="H1990" s="43">
        <f>VLOOKUP(D1990,'Įkainiai '!$A$3:$B$10,2,FALSE)-G1990</f>
        <v>11.77</v>
      </c>
      <c r="I1990" s="43">
        <f>VLOOKUP(C1990,'Įkainiai '!$E$3:$F$10,2,FALSE)-F1990</f>
        <v>8.07</v>
      </c>
      <c r="J1990" s="28">
        <f t="shared" si="62"/>
        <v>-3.6999999999999993</v>
      </c>
      <c r="K1990" s="28" t="str">
        <f t="shared" si="63"/>
        <v>Rerate</v>
      </c>
      <c r="L1990" s="28" t="str">
        <f>IFERROR(VLOOKUP(E1990,'2 ataskaita'!$B$1:$E$64,3,FALSE),"-")</f>
        <v>-</v>
      </c>
      <c r="M1990" s="28" t="str">
        <f>IFERROR(VLOOKUP(E1990,'2 ataskaita'!$B$1:$E$64,4,FALSE),"-")</f>
        <v>-</v>
      </c>
    </row>
    <row r="1991" spans="1:13" x14ac:dyDescent="0.3">
      <c r="A1991" s="55">
        <v>44017.510416666664</v>
      </c>
      <c r="B1991">
        <v>12556415</v>
      </c>
      <c r="C1991" s="32" t="s">
        <v>245</v>
      </c>
      <c r="D1991" s="32" t="s">
        <v>243</v>
      </c>
      <c r="E1991" s="44" t="s">
        <v>14</v>
      </c>
      <c r="F1991" s="45">
        <v>7.6</v>
      </c>
      <c r="G1991" s="45">
        <v>7.6</v>
      </c>
      <c r="H1991" s="43">
        <f>VLOOKUP(D1991,'Įkainiai '!$A$3:$B$10,2,FALSE)-G1991</f>
        <v>10.67</v>
      </c>
      <c r="I1991" s="43">
        <f>VLOOKUP(C1991,'Įkainiai '!$E$3:$F$10,2,FALSE)-F1991</f>
        <v>4.07</v>
      </c>
      <c r="J1991" s="28">
        <f t="shared" si="62"/>
        <v>-6.6</v>
      </c>
      <c r="K1991" s="32" t="str">
        <f t="shared" si="63"/>
        <v>Rerate</v>
      </c>
      <c r="L1991" s="32" t="str">
        <f>IFERROR(VLOOKUP(E1991,'2 ataskaita'!$B$1:$E$64,3,FALSE),"-")</f>
        <v>CUSTOMER CARE</v>
      </c>
      <c r="M1991" s="32">
        <f>IFERROR(VLOOKUP(E1991,'2 ataskaita'!$B$1:$E$64,4,FALSE),"-")</f>
        <v>0</v>
      </c>
    </row>
    <row r="1992" spans="1:13" x14ac:dyDescent="0.3">
      <c r="A1992" s="54">
        <v>44042</v>
      </c>
      <c r="B1992">
        <v>19178269</v>
      </c>
      <c r="C1992" s="28" t="s">
        <v>242</v>
      </c>
      <c r="D1992" s="28" t="s">
        <v>242</v>
      </c>
      <c r="E1992" s="42" t="s">
        <v>26</v>
      </c>
      <c r="F1992" s="43">
        <v>11.51</v>
      </c>
      <c r="G1992" s="43">
        <v>5.15</v>
      </c>
      <c r="H1992" s="43">
        <f>VLOOKUP(D1992,'Įkainiai '!$A$3:$B$10,2,FALSE)-G1992</f>
        <v>16.119999999999997</v>
      </c>
      <c r="I1992" s="43">
        <f>VLOOKUP(C1992,'Įkainiai '!$E$3:$F$10,2,FALSE)-F1992</f>
        <v>8.1600000000000019</v>
      </c>
      <c r="J1992" s="28">
        <f t="shared" si="62"/>
        <v>-7.9599999999999955</v>
      </c>
      <c r="K1992" s="28" t="str">
        <f t="shared" si="63"/>
        <v>Rerate</v>
      </c>
      <c r="L1992" s="28" t="str">
        <f>IFERROR(VLOOKUP(E1992,'2 ataskaita'!$B$1:$E$64,3,FALSE),"-")</f>
        <v>-</v>
      </c>
      <c r="M1992" s="28" t="str">
        <f>IFERROR(VLOOKUP(E1992,'2 ataskaita'!$B$1:$E$64,4,FALSE),"-")</f>
        <v>-</v>
      </c>
    </row>
    <row r="1993" spans="1:13" x14ac:dyDescent="0.3">
      <c r="A1993" s="55">
        <v>44042</v>
      </c>
      <c r="B1993">
        <v>4704067</v>
      </c>
      <c r="C1993" s="32" t="s">
        <v>243</v>
      </c>
      <c r="D1993" s="32" t="s">
        <v>243</v>
      </c>
      <c r="E1993" s="44" t="s">
        <v>40</v>
      </c>
      <c r="F1993" s="49">
        <v>8.51</v>
      </c>
      <c r="G1993" s="45">
        <v>8.51</v>
      </c>
      <c r="H1993" s="43">
        <f>VLOOKUP(D1993,'Įkainiai '!$A$3:$B$10,2,FALSE)-G1993</f>
        <v>9.76</v>
      </c>
      <c r="I1993" s="43">
        <f>VLOOKUP(C1993,'Įkainiai '!$E$3:$F$10,2,FALSE)-F1993</f>
        <v>7.16</v>
      </c>
      <c r="J1993" s="28">
        <f t="shared" si="62"/>
        <v>-2.5999999999999996</v>
      </c>
      <c r="K1993" s="32" t="str">
        <f t="shared" si="63"/>
        <v>Rerate</v>
      </c>
      <c r="L1993" s="32" t="str">
        <f>IFERROR(VLOOKUP(E1993,'2 ataskaita'!$B$1:$E$64,3,FALSE),"-")</f>
        <v>-</v>
      </c>
      <c r="M1993" s="32" t="str">
        <f>IFERROR(VLOOKUP(E1993,'2 ataskaita'!$B$1:$E$64,4,FALSE),"-")</f>
        <v>-</v>
      </c>
    </row>
    <row r="1994" spans="1:13" x14ac:dyDescent="0.3">
      <c r="A1994" s="54">
        <v>44022.462500000001</v>
      </c>
      <c r="B1994">
        <v>4547914</v>
      </c>
      <c r="C1994" s="28" t="s">
        <v>245</v>
      </c>
      <c r="D1994" s="28" t="s">
        <v>243</v>
      </c>
      <c r="E1994" s="42" t="s">
        <v>56</v>
      </c>
      <c r="F1994" s="43">
        <v>5.51</v>
      </c>
      <c r="G1994" s="43">
        <v>7.6</v>
      </c>
      <c r="H1994" s="43">
        <f>VLOOKUP(D1994,'Įkainiai '!$A$3:$B$10,2,FALSE)-G1994</f>
        <v>10.67</v>
      </c>
      <c r="I1994" s="43">
        <f>VLOOKUP(C1994,'Įkainiai '!$E$3:$F$10,2,FALSE)-F1994</f>
        <v>6.16</v>
      </c>
      <c r="J1994" s="28">
        <f t="shared" si="62"/>
        <v>-4.51</v>
      </c>
      <c r="K1994" s="28" t="str">
        <f t="shared" si="63"/>
        <v>Rerate</v>
      </c>
      <c r="L1994" s="28" t="str">
        <f>IFERROR(VLOOKUP(E1994,'2 ataskaita'!$B$1:$E$64,3,FALSE),"-")</f>
        <v>-</v>
      </c>
      <c r="M1994" s="28" t="str">
        <f>IFERROR(VLOOKUP(E1994,'2 ataskaita'!$B$1:$E$64,4,FALSE),"-")</f>
        <v>-</v>
      </c>
    </row>
    <row r="1995" spans="1:13" x14ac:dyDescent="0.3">
      <c r="A1995" s="55">
        <v>44039.697916666664</v>
      </c>
      <c r="B1995">
        <v>45949281</v>
      </c>
      <c r="C1995" s="32" t="s">
        <v>243</v>
      </c>
      <c r="D1995" s="32" t="s">
        <v>245</v>
      </c>
      <c r="E1995" s="44" t="s">
        <v>51</v>
      </c>
      <c r="F1995" s="45">
        <v>0</v>
      </c>
      <c r="G1995" s="45">
        <v>0</v>
      </c>
      <c r="H1995" s="43">
        <f>VLOOKUP(D1995,'Įkainiai '!$A$3:$B$10,2,FALSE)-G1995</f>
        <v>14.27</v>
      </c>
      <c r="I1995" s="43">
        <f>VLOOKUP(C1995,'Įkainiai '!$E$3:$F$10,2,FALSE)-F1995</f>
        <v>15.67</v>
      </c>
      <c r="J1995" s="28">
        <f t="shared" si="62"/>
        <v>1.4000000000000004</v>
      </c>
      <c r="K1995" s="32" t="str">
        <f t="shared" si="63"/>
        <v>Upsell</v>
      </c>
      <c r="L1995" s="32" t="str">
        <f>IFERROR(VLOOKUP(E1995,'2 ataskaita'!$B$1:$E$64,3,FALSE),"-")</f>
        <v>-</v>
      </c>
      <c r="M1995" s="32" t="str">
        <f>IFERROR(VLOOKUP(E1995,'2 ataskaita'!$B$1:$E$64,4,FALSE),"-")</f>
        <v>-</v>
      </c>
    </row>
    <row r="1996" spans="1:13" x14ac:dyDescent="0.3">
      <c r="A1996" s="54">
        <v>44042</v>
      </c>
      <c r="B1996">
        <v>4879047</v>
      </c>
      <c r="C1996" s="28" t="s">
        <v>241</v>
      </c>
      <c r="D1996" s="28" t="s">
        <v>241</v>
      </c>
      <c r="E1996" s="42" t="s">
        <v>13</v>
      </c>
      <c r="F1996" s="43">
        <v>8.5</v>
      </c>
      <c r="G1996" s="43" t="s">
        <v>5</v>
      </c>
      <c r="H1996" s="43">
        <f>VLOOKUP(D1996,'Įkainiai '!$A$3:$B$10,2,FALSE)-G1996</f>
        <v>21.270000000000003</v>
      </c>
      <c r="I1996" s="43">
        <f>VLOOKUP(C1996,'Įkainiai '!$E$3:$F$10,2,FALSE)-F1996</f>
        <v>23.17</v>
      </c>
      <c r="J1996" s="28">
        <f t="shared" si="62"/>
        <v>1.8999999999999986</v>
      </c>
      <c r="K1996" s="28" t="str">
        <f t="shared" si="63"/>
        <v>Upsell</v>
      </c>
      <c r="L1996" s="28" t="str">
        <f>IFERROR(VLOOKUP(E1996,'2 ataskaita'!$B$1:$E$64,3,FALSE),"-")</f>
        <v>TELEMARKETING</v>
      </c>
      <c r="M1996" s="28">
        <f>IFERROR(VLOOKUP(E1996,'2 ataskaita'!$B$1:$E$64,4,FALSE),"-")</f>
        <v>0</v>
      </c>
    </row>
    <row r="1997" spans="1:13" x14ac:dyDescent="0.3">
      <c r="A1997" s="55">
        <v>44034</v>
      </c>
      <c r="B1997">
        <v>4398675</v>
      </c>
      <c r="C1997" s="32" t="s">
        <v>241</v>
      </c>
      <c r="D1997" s="32" t="s">
        <v>241</v>
      </c>
      <c r="E1997" s="44" t="s">
        <v>8</v>
      </c>
      <c r="F1997" s="45">
        <v>16.5</v>
      </c>
      <c r="G1997" s="45" t="s">
        <v>5</v>
      </c>
      <c r="H1997" s="43">
        <f>VLOOKUP(D1997,'Įkainiai '!$A$3:$B$10,2,FALSE)-G1997</f>
        <v>21.270000000000003</v>
      </c>
      <c r="I1997" s="43">
        <f>VLOOKUP(C1997,'Įkainiai '!$E$3:$F$10,2,FALSE)-F1997</f>
        <v>15.170000000000002</v>
      </c>
      <c r="J1997" s="28">
        <f t="shared" si="62"/>
        <v>-6.1000000000000014</v>
      </c>
      <c r="K1997" s="32" t="str">
        <f t="shared" si="63"/>
        <v>Rerate</v>
      </c>
      <c r="L1997" s="32" t="str">
        <f>IFERROR(VLOOKUP(E1997,'2 ataskaita'!$B$1:$E$64,3,FALSE),"-")</f>
        <v>TELEMARKETING</v>
      </c>
      <c r="M1997" s="32">
        <f>IFERROR(VLOOKUP(E1997,'2 ataskaita'!$B$1:$E$64,4,FALSE),"-")</f>
        <v>0</v>
      </c>
    </row>
    <row r="1998" spans="1:13" x14ac:dyDescent="0.3">
      <c r="A1998" s="54">
        <v>44042</v>
      </c>
      <c r="B1998">
        <v>24871422</v>
      </c>
      <c r="C1998" s="28" t="s">
        <v>243</v>
      </c>
      <c r="D1998" s="28" t="s">
        <v>243</v>
      </c>
      <c r="E1998" s="42" t="s">
        <v>73</v>
      </c>
      <c r="F1998" s="43">
        <v>7.6</v>
      </c>
      <c r="G1998" s="43">
        <v>0</v>
      </c>
      <c r="H1998" s="43">
        <f>VLOOKUP(D1998,'Įkainiai '!$A$3:$B$10,2,FALSE)-G1998</f>
        <v>18.27</v>
      </c>
      <c r="I1998" s="43">
        <f>VLOOKUP(C1998,'Įkainiai '!$E$3:$F$10,2,FALSE)-F1998</f>
        <v>8.07</v>
      </c>
      <c r="J1998" s="28">
        <f t="shared" si="62"/>
        <v>-10.199999999999999</v>
      </c>
      <c r="K1998" s="28" t="str">
        <f t="shared" si="63"/>
        <v>Rerate</v>
      </c>
      <c r="L1998" s="28" t="str">
        <f>IFERROR(VLOOKUP(E1998,'2 ataskaita'!$B$1:$E$64,3,FALSE),"-")</f>
        <v>-</v>
      </c>
      <c r="M1998" s="28" t="str">
        <f>IFERROR(VLOOKUP(E1998,'2 ataskaita'!$B$1:$E$64,4,FALSE),"-")</f>
        <v>-</v>
      </c>
    </row>
    <row r="1999" spans="1:13" x14ac:dyDescent="0.3">
      <c r="A1999" s="55">
        <v>44014</v>
      </c>
      <c r="B1999">
        <v>42888912</v>
      </c>
      <c r="C1999" s="32" t="s">
        <v>241</v>
      </c>
      <c r="D1999" s="32" t="s">
        <v>241</v>
      </c>
      <c r="E1999" s="44" t="s">
        <v>80</v>
      </c>
      <c r="F1999" s="45">
        <v>16.510000000000002</v>
      </c>
      <c r="G1999" s="45">
        <v>10.5</v>
      </c>
      <c r="H1999" s="43">
        <f>VLOOKUP(D1999,'Įkainiai '!$A$3:$B$10,2,FALSE)-G1999</f>
        <v>22.770000000000003</v>
      </c>
      <c r="I1999" s="43">
        <f>VLOOKUP(C1999,'Įkainiai '!$E$3:$F$10,2,FALSE)-F1999</f>
        <v>15.16</v>
      </c>
      <c r="J1999" s="28">
        <f t="shared" si="62"/>
        <v>-7.610000000000003</v>
      </c>
      <c r="K1999" s="32" t="str">
        <f t="shared" si="63"/>
        <v>Rerate</v>
      </c>
      <c r="L1999" s="32" t="str">
        <f>IFERROR(VLOOKUP(E1999,'2 ataskaita'!$B$1:$E$64,3,FALSE),"-")</f>
        <v>-</v>
      </c>
      <c r="M1999" s="32" t="str">
        <f>IFERROR(VLOOKUP(E1999,'2 ataskaita'!$B$1:$E$64,4,FALSE),"-")</f>
        <v>-</v>
      </c>
    </row>
    <row r="2000" spans="1:13" x14ac:dyDescent="0.3">
      <c r="A2000" s="54">
        <v>44022.469444444447</v>
      </c>
      <c r="B2000">
        <v>4404370</v>
      </c>
      <c r="C2000" s="28" t="s">
        <v>242</v>
      </c>
      <c r="D2000" s="28" t="s">
        <v>241</v>
      </c>
      <c r="E2000" s="42" t="s">
        <v>23</v>
      </c>
      <c r="F2000" s="43">
        <v>10.51</v>
      </c>
      <c r="G2000" s="43">
        <v>3.6</v>
      </c>
      <c r="H2000" s="43">
        <f>VLOOKUP(D2000,'Įkainiai '!$A$3:$B$10,2,FALSE)-G2000</f>
        <v>29.67</v>
      </c>
      <c r="I2000" s="43">
        <f>VLOOKUP(C2000,'Įkainiai '!$E$3:$F$10,2,FALSE)-F2000</f>
        <v>9.1600000000000019</v>
      </c>
      <c r="J2000" s="28">
        <f t="shared" si="62"/>
        <v>-20.509999999999998</v>
      </c>
      <c r="K2000" s="28" t="str">
        <f t="shared" si="63"/>
        <v>Rerate</v>
      </c>
      <c r="L2000" s="28" t="str">
        <f>IFERROR(VLOOKUP(E2000,'2 ataskaita'!$B$1:$E$64,3,FALSE),"-")</f>
        <v>CUSTOMER CARE</v>
      </c>
      <c r="M2000" s="28">
        <f>IFERROR(VLOOKUP(E2000,'2 ataskaita'!$B$1:$E$64,4,FALSE),"-")</f>
        <v>0</v>
      </c>
    </row>
    <row r="2001" spans="1:13" x14ac:dyDescent="0.3">
      <c r="A2001" s="55">
        <v>44034.645138888889</v>
      </c>
      <c r="B2001">
        <v>45941029</v>
      </c>
      <c r="C2001" s="32" t="s">
        <v>243</v>
      </c>
      <c r="D2001" s="32" t="s">
        <v>245</v>
      </c>
      <c r="E2001" s="44" t="s">
        <v>81</v>
      </c>
      <c r="F2001" s="45">
        <v>6.5</v>
      </c>
      <c r="G2001" s="45">
        <v>7.6</v>
      </c>
      <c r="H2001" s="43">
        <f>VLOOKUP(D2001,'Įkainiai '!$A$3:$B$10,2,FALSE)-G2001</f>
        <v>6.67</v>
      </c>
      <c r="I2001" s="43">
        <f>VLOOKUP(C2001,'Įkainiai '!$E$3:$F$10,2,FALSE)-F2001</f>
        <v>9.17</v>
      </c>
      <c r="J2001" s="28">
        <f t="shared" si="62"/>
        <v>2.5</v>
      </c>
      <c r="K2001" s="32" t="str">
        <f t="shared" si="63"/>
        <v>Upsell</v>
      </c>
      <c r="L2001" s="32" t="str">
        <f>IFERROR(VLOOKUP(E2001,'2 ataskaita'!$B$1:$E$64,3,FALSE),"-")</f>
        <v>-</v>
      </c>
      <c r="M2001" s="32" t="str">
        <f>IFERROR(VLOOKUP(E2001,'2 ataskaita'!$B$1:$E$64,4,FALSE),"-")</f>
        <v>-</v>
      </c>
    </row>
    <row r="2002" spans="1:13" x14ac:dyDescent="0.3">
      <c r="A2002" s="54">
        <v>44015.467361111114</v>
      </c>
      <c r="B2002">
        <v>16278983</v>
      </c>
      <c r="C2002" s="28" t="s">
        <v>246</v>
      </c>
      <c r="D2002" s="28" t="s">
        <v>244</v>
      </c>
      <c r="E2002" s="42" t="s">
        <v>35</v>
      </c>
      <c r="F2002" s="43">
        <v>12.5</v>
      </c>
      <c r="G2002" s="43" t="s">
        <v>5</v>
      </c>
      <c r="H2002" s="43">
        <f>VLOOKUP(D2002,'Įkainiai '!$A$3:$B$10,2,FALSE)-G2002</f>
        <v>19.27</v>
      </c>
      <c r="I2002" s="43">
        <f>VLOOKUP(C2002,'Įkainiai '!$E$3:$F$10,2,FALSE)-F2002</f>
        <v>17.170000000000002</v>
      </c>
      <c r="J2002" s="28">
        <f t="shared" si="62"/>
        <v>-2.0999999999999979</v>
      </c>
      <c r="K2002" s="28" t="str">
        <f t="shared" si="63"/>
        <v>Rerate</v>
      </c>
      <c r="L2002" s="28" t="str">
        <f>IFERROR(VLOOKUP(E2002,'2 ataskaita'!$B$1:$E$64,3,FALSE),"-")</f>
        <v>CUSTOMER CARE</v>
      </c>
      <c r="M2002" s="28">
        <f>IFERROR(VLOOKUP(E2002,'2 ataskaita'!$B$1:$E$64,4,FALSE),"-")</f>
        <v>0</v>
      </c>
    </row>
    <row r="2003" spans="1:13" x14ac:dyDescent="0.3">
      <c r="A2003" s="55">
        <v>44032.552777777775</v>
      </c>
      <c r="B2003">
        <v>25840668</v>
      </c>
      <c r="C2003" s="32" t="s">
        <v>243</v>
      </c>
      <c r="D2003" s="32" t="s">
        <v>241</v>
      </c>
      <c r="E2003" s="44" t="s">
        <v>75</v>
      </c>
      <c r="F2003" s="45">
        <v>3.6</v>
      </c>
      <c r="G2003" s="45" t="s">
        <v>45</v>
      </c>
      <c r="H2003" s="43">
        <f>VLOOKUP(D2003,'Įkainiai '!$A$3:$B$10,2,FALSE)-G2003</f>
        <v>28.270000000000003</v>
      </c>
      <c r="I2003" s="43">
        <f>VLOOKUP(C2003,'Įkainiai '!$E$3:$F$10,2,FALSE)-F2003</f>
        <v>12.07</v>
      </c>
      <c r="J2003" s="28">
        <f t="shared" si="62"/>
        <v>-16.200000000000003</v>
      </c>
      <c r="K2003" s="32" t="str">
        <f t="shared" si="63"/>
        <v>Rerate</v>
      </c>
      <c r="L2003" s="32" t="str">
        <f>IFERROR(VLOOKUP(E2003,'2 ataskaita'!$B$1:$E$64,3,FALSE),"-")</f>
        <v>-</v>
      </c>
      <c r="M2003" s="32" t="str">
        <f>IFERROR(VLOOKUP(E2003,'2 ataskaita'!$B$1:$E$64,4,FALSE),"-")</f>
        <v>-</v>
      </c>
    </row>
    <row r="2004" spans="1:13" x14ac:dyDescent="0.3">
      <c r="A2004" s="54">
        <v>44037.491666666669</v>
      </c>
      <c r="B2004">
        <v>43140058</v>
      </c>
      <c r="C2004" s="28" t="s">
        <v>241</v>
      </c>
      <c r="D2004" s="28" t="s">
        <v>244</v>
      </c>
      <c r="E2004" s="42" t="s">
        <v>39</v>
      </c>
      <c r="F2004" s="43">
        <v>11</v>
      </c>
      <c r="G2004" s="43">
        <v>12.5</v>
      </c>
      <c r="H2004" s="43">
        <f>VLOOKUP(D2004,'Įkainiai '!$A$3:$B$10,2,FALSE)-G2004</f>
        <v>18.77</v>
      </c>
      <c r="I2004" s="43">
        <f>VLOOKUP(C2004,'Įkainiai '!$E$3:$F$10,2,FALSE)-F2004</f>
        <v>20.67</v>
      </c>
      <c r="J2004" s="28">
        <f t="shared" si="62"/>
        <v>1.9000000000000021</v>
      </c>
      <c r="K2004" s="28" t="str">
        <f t="shared" si="63"/>
        <v>Upsell</v>
      </c>
      <c r="L2004" s="28" t="str">
        <f>IFERROR(VLOOKUP(E2004,'2 ataskaita'!$B$1:$E$64,3,FALSE),"-")</f>
        <v>-</v>
      </c>
      <c r="M2004" s="28" t="str">
        <f>IFERROR(VLOOKUP(E2004,'2 ataskaita'!$B$1:$E$64,4,FALSE),"-")</f>
        <v>-</v>
      </c>
    </row>
    <row r="2005" spans="1:13" x14ac:dyDescent="0.3">
      <c r="A2005" s="55">
        <v>44020.527083333334</v>
      </c>
      <c r="B2005">
        <v>43140058</v>
      </c>
      <c r="C2005" s="32" t="s">
        <v>244</v>
      </c>
      <c r="D2005" s="32" t="s">
        <v>240</v>
      </c>
      <c r="E2005" s="44" t="s">
        <v>39</v>
      </c>
      <c r="F2005" s="45">
        <v>12.5</v>
      </c>
      <c r="G2005" s="45">
        <v>10.5</v>
      </c>
      <c r="H2005" s="43">
        <f>VLOOKUP(D2005,'Įkainiai '!$A$3:$B$10,2,FALSE)-G2005</f>
        <v>14.77</v>
      </c>
      <c r="I2005" s="43">
        <f>VLOOKUP(C2005,'Įkainiai '!$E$3:$F$10,2,FALSE)-F2005</f>
        <v>15.170000000000002</v>
      </c>
      <c r="J2005" s="28">
        <f t="shared" si="62"/>
        <v>0.40000000000000213</v>
      </c>
      <c r="K2005" s="32" t="str">
        <f t="shared" si="63"/>
        <v>Upsell</v>
      </c>
      <c r="L2005" s="32" t="str">
        <f>IFERROR(VLOOKUP(E2005,'2 ataskaita'!$B$1:$E$64,3,FALSE),"-")</f>
        <v>-</v>
      </c>
      <c r="M2005" s="32" t="str">
        <f>IFERROR(VLOOKUP(E2005,'2 ataskaita'!$B$1:$E$64,4,FALSE),"-")</f>
        <v>-</v>
      </c>
    </row>
    <row r="2006" spans="1:13" x14ac:dyDescent="0.3">
      <c r="A2006" s="54">
        <v>44042</v>
      </c>
      <c r="B2006">
        <v>39920932</v>
      </c>
      <c r="C2006" s="28" t="s">
        <v>241</v>
      </c>
      <c r="D2006" s="28" t="s">
        <v>241</v>
      </c>
      <c r="E2006" s="42" t="s">
        <v>6</v>
      </c>
      <c r="F2006" s="43">
        <v>8.5</v>
      </c>
      <c r="G2006" s="43" t="s">
        <v>5</v>
      </c>
      <c r="H2006" s="43">
        <f>VLOOKUP(D2006,'Įkainiai '!$A$3:$B$10,2,FALSE)-G2006</f>
        <v>21.270000000000003</v>
      </c>
      <c r="I2006" s="43">
        <f>VLOOKUP(C2006,'Įkainiai '!$E$3:$F$10,2,FALSE)-F2006</f>
        <v>23.17</v>
      </c>
      <c r="J2006" s="28">
        <f t="shared" si="62"/>
        <v>1.8999999999999986</v>
      </c>
      <c r="K2006" s="28" t="str">
        <f t="shared" si="63"/>
        <v>Upsell</v>
      </c>
      <c r="L2006" s="28" t="str">
        <f>IFERROR(VLOOKUP(E2006,'2 ataskaita'!$B$1:$E$64,3,FALSE),"-")</f>
        <v>TELEMARKETING</v>
      </c>
      <c r="M2006" s="28">
        <f>IFERROR(VLOOKUP(E2006,'2 ataskaita'!$B$1:$E$64,4,FALSE),"-")</f>
        <v>0</v>
      </c>
    </row>
    <row r="2007" spans="1:13" x14ac:dyDescent="0.3">
      <c r="A2007" s="55">
        <v>44042</v>
      </c>
      <c r="B2007">
        <v>4845611</v>
      </c>
      <c r="C2007" s="32" t="s">
        <v>243</v>
      </c>
      <c r="D2007" s="32" t="s">
        <v>243</v>
      </c>
      <c r="E2007" s="44" t="s">
        <v>21</v>
      </c>
      <c r="F2007" s="49">
        <v>7.6</v>
      </c>
      <c r="G2007" s="45">
        <v>7.6</v>
      </c>
      <c r="H2007" s="43">
        <f>VLOOKUP(D2007,'Įkainiai '!$A$3:$B$10,2,FALSE)-G2007</f>
        <v>10.67</v>
      </c>
      <c r="I2007" s="43">
        <f>VLOOKUP(C2007,'Įkainiai '!$E$3:$F$10,2,FALSE)-F2007</f>
        <v>8.07</v>
      </c>
      <c r="J2007" s="28">
        <f t="shared" si="62"/>
        <v>-2.5999999999999996</v>
      </c>
      <c r="K2007" s="32" t="str">
        <f t="shared" si="63"/>
        <v>Rerate</v>
      </c>
      <c r="L2007" s="32" t="str">
        <f>IFERROR(VLOOKUP(E2007,'2 ataskaita'!$B$1:$E$64,3,FALSE),"-")</f>
        <v>-</v>
      </c>
      <c r="M2007" s="32" t="str">
        <f>IFERROR(VLOOKUP(E2007,'2 ataskaita'!$B$1:$E$64,4,FALSE),"-")</f>
        <v>-</v>
      </c>
    </row>
    <row r="2008" spans="1:13" x14ac:dyDescent="0.3">
      <c r="A2008" s="54">
        <v>44029.642361111109</v>
      </c>
      <c r="B2008">
        <v>44669027</v>
      </c>
      <c r="C2008" s="28" t="s">
        <v>244</v>
      </c>
      <c r="D2008" s="28" t="s">
        <v>242</v>
      </c>
      <c r="E2008" s="42" t="s">
        <v>14</v>
      </c>
      <c r="F2008" s="43">
        <v>13.5</v>
      </c>
      <c r="G2008" s="43">
        <v>10.5</v>
      </c>
      <c r="H2008" s="43">
        <f>VLOOKUP(D2008,'Įkainiai '!$A$3:$B$10,2,FALSE)-G2008</f>
        <v>10.77</v>
      </c>
      <c r="I2008" s="43">
        <f>VLOOKUP(C2008,'Įkainiai '!$E$3:$F$10,2,FALSE)-F2008</f>
        <v>14.170000000000002</v>
      </c>
      <c r="J2008" s="28">
        <f t="shared" si="62"/>
        <v>3.4000000000000021</v>
      </c>
      <c r="K2008" s="28" t="str">
        <f t="shared" si="63"/>
        <v>Upsell</v>
      </c>
      <c r="L2008" s="28" t="str">
        <f>IFERROR(VLOOKUP(E2008,'2 ataskaita'!$B$1:$E$64,3,FALSE),"-")</f>
        <v>CUSTOMER CARE</v>
      </c>
      <c r="M2008" s="28">
        <f>IFERROR(VLOOKUP(E2008,'2 ataskaita'!$B$1:$E$64,4,FALSE),"-")</f>
        <v>0</v>
      </c>
    </row>
    <row r="2009" spans="1:13" x14ac:dyDescent="0.3">
      <c r="A2009" s="55">
        <v>44023.421527777777</v>
      </c>
      <c r="B2009">
        <v>4893200</v>
      </c>
      <c r="C2009" s="32" t="s">
        <v>240</v>
      </c>
      <c r="D2009" s="32" t="s">
        <v>241</v>
      </c>
      <c r="E2009" s="44" t="s">
        <v>63</v>
      </c>
      <c r="F2009" s="45">
        <v>11.6</v>
      </c>
      <c r="G2009" s="45" t="s">
        <v>18</v>
      </c>
      <c r="H2009" s="43">
        <f>VLOOKUP(D2009,'Įkainiai '!$A$3:$B$10,2,FALSE)-G2009</f>
        <v>27.270000000000003</v>
      </c>
      <c r="I2009" s="43">
        <f>VLOOKUP(C2009,'Įkainiai '!$E$3:$F$10,2,FALSE)-F2009</f>
        <v>12.070000000000002</v>
      </c>
      <c r="J2009" s="28">
        <f t="shared" si="62"/>
        <v>-15.200000000000001</v>
      </c>
      <c r="K2009" s="32" t="str">
        <f t="shared" si="63"/>
        <v>Rerate</v>
      </c>
      <c r="L2009" s="32" t="str">
        <f>IFERROR(VLOOKUP(E2009,'2 ataskaita'!$B$1:$E$64,3,FALSE),"-")</f>
        <v>-</v>
      </c>
      <c r="M2009" s="32" t="str">
        <f>IFERROR(VLOOKUP(E2009,'2 ataskaita'!$B$1:$E$64,4,FALSE),"-")</f>
        <v>-</v>
      </c>
    </row>
    <row r="2010" spans="1:13" x14ac:dyDescent="0.3">
      <c r="A2010" s="54">
        <v>44013</v>
      </c>
      <c r="B2010">
        <v>42301993</v>
      </c>
      <c r="C2010" s="28" t="s">
        <v>243</v>
      </c>
      <c r="D2010" s="28" t="s">
        <v>243</v>
      </c>
      <c r="E2010" s="42" t="s">
        <v>10</v>
      </c>
      <c r="F2010" s="43">
        <v>3.6</v>
      </c>
      <c r="G2010" s="43">
        <v>2.5</v>
      </c>
      <c r="H2010" s="43">
        <f>VLOOKUP(D2010,'Įkainiai '!$A$3:$B$10,2,FALSE)-G2010</f>
        <v>15.77</v>
      </c>
      <c r="I2010" s="43">
        <f>VLOOKUP(C2010,'Įkainiai '!$E$3:$F$10,2,FALSE)-F2010</f>
        <v>12.07</v>
      </c>
      <c r="J2010" s="28">
        <f t="shared" si="62"/>
        <v>-3.6999999999999993</v>
      </c>
      <c r="K2010" s="28" t="str">
        <f t="shared" si="63"/>
        <v>Rerate</v>
      </c>
      <c r="L2010" s="28" t="str">
        <f>IFERROR(VLOOKUP(E2010,'2 ataskaita'!$B$1:$E$64,3,FALSE),"-")</f>
        <v>SYSTEM</v>
      </c>
      <c r="M2010" s="28">
        <f>IFERROR(VLOOKUP(E2010,'2 ataskaita'!$B$1:$E$64,4,FALSE),"-")</f>
        <v>0</v>
      </c>
    </row>
    <row r="2011" spans="1:13" x14ac:dyDescent="0.3">
      <c r="A2011" s="55">
        <v>44023.631249999999</v>
      </c>
      <c r="B2011">
        <v>41938406</v>
      </c>
      <c r="C2011" s="32" t="s">
        <v>241</v>
      </c>
      <c r="D2011" s="32" t="s">
        <v>242</v>
      </c>
      <c r="E2011" s="44" t="s">
        <v>43</v>
      </c>
      <c r="F2011" s="45">
        <v>9.5</v>
      </c>
      <c r="G2011" s="45">
        <v>3.6</v>
      </c>
      <c r="H2011" s="43">
        <f>VLOOKUP(D2011,'Įkainiai '!$A$3:$B$10,2,FALSE)-G2011</f>
        <v>17.669999999999998</v>
      </c>
      <c r="I2011" s="43">
        <f>VLOOKUP(C2011,'Įkainiai '!$E$3:$F$10,2,FALSE)-F2011</f>
        <v>22.17</v>
      </c>
      <c r="J2011" s="28">
        <f t="shared" si="62"/>
        <v>4.5000000000000036</v>
      </c>
      <c r="K2011" s="32" t="str">
        <f t="shared" si="63"/>
        <v>Upsell</v>
      </c>
      <c r="L2011" s="32" t="str">
        <f>IFERROR(VLOOKUP(E2011,'2 ataskaita'!$B$1:$E$64,3,FALSE),"-")</f>
        <v>CUSTOMER CARE</v>
      </c>
      <c r="M2011" s="32">
        <f>IFERROR(VLOOKUP(E2011,'2 ataskaita'!$B$1:$E$64,4,FALSE),"-")</f>
        <v>0</v>
      </c>
    </row>
    <row r="2012" spans="1:13" x14ac:dyDescent="0.3">
      <c r="A2012" s="54">
        <v>44042</v>
      </c>
      <c r="B2012">
        <v>39983834</v>
      </c>
      <c r="C2012" s="28" t="s">
        <v>246</v>
      </c>
      <c r="D2012" s="28" t="s">
        <v>246</v>
      </c>
      <c r="E2012" s="42" t="s">
        <v>52</v>
      </c>
      <c r="F2012" s="43">
        <v>12</v>
      </c>
      <c r="G2012" s="43">
        <v>1.5</v>
      </c>
      <c r="H2012" s="43">
        <f>VLOOKUP(D2012,'Įkainiai '!$A$3:$B$10,2,FALSE)-G2012</f>
        <v>29.77</v>
      </c>
      <c r="I2012" s="43">
        <f>VLOOKUP(C2012,'Įkainiai '!$E$3:$F$10,2,FALSE)-F2012</f>
        <v>17.670000000000002</v>
      </c>
      <c r="J2012" s="28">
        <f t="shared" si="62"/>
        <v>-12.099999999999998</v>
      </c>
      <c r="K2012" s="28" t="str">
        <f t="shared" si="63"/>
        <v>Rerate</v>
      </c>
      <c r="L2012" s="28" t="str">
        <f>IFERROR(VLOOKUP(E2012,'2 ataskaita'!$B$1:$E$64,3,FALSE),"-")</f>
        <v>-</v>
      </c>
      <c r="M2012" s="28" t="str">
        <f>IFERROR(VLOOKUP(E2012,'2 ataskaita'!$B$1:$E$64,4,FALSE),"-")</f>
        <v>-</v>
      </c>
    </row>
    <row r="2013" spans="1:13" x14ac:dyDescent="0.3">
      <c r="A2013" s="55">
        <v>44013.387499999997</v>
      </c>
      <c r="B2013">
        <v>14492243</v>
      </c>
      <c r="C2013" s="32" t="s">
        <v>243</v>
      </c>
      <c r="D2013" s="32" t="s">
        <v>246</v>
      </c>
      <c r="E2013" s="44" t="s">
        <v>6</v>
      </c>
      <c r="F2013" s="45">
        <v>8.5</v>
      </c>
      <c r="G2013" s="45">
        <v>11.5</v>
      </c>
      <c r="H2013" s="43">
        <f>VLOOKUP(D2013,'Įkainiai '!$A$3:$B$10,2,FALSE)-G2013</f>
        <v>19.77</v>
      </c>
      <c r="I2013" s="43">
        <f>VLOOKUP(C2013,'Įkainiai '!$E$3:$F$10,2,FALSE)-F2013</f>
        <v>7.17</v>
      </c>
      <c r="J2013" s="28">
        <f t="shared" si="62"/>
        <v>-12.6</v>
      </c>
      <c r="K2013" s="32" t="str">
        <f t="shared" si="63"/>
        <v>Rerate</v>
      </c>
      <c r="L2013" s="32" t="str">
        <f>IFERROR(VLOOKUP(E2013,'2 ataskaita'!$B$1:$E$64,3,FALSE),"-")</f>
        <v>TELEMARKETING</v>
      </c>
      <c r="M2013" s="32">
        <f>IFERROR(VLOOKUP(E2013,'2 ataskaita'!$B$1:$E$64,4,FALSE),"-")</f>
        <v>0</v>
      </c>
    </row>
    <row r="2014" spans="1:13" x14ac:dyDescent="0.3">
      <c r="A2014" s="54">
        <v>44024.611805555556</v>
      </c>
      <c r="B2014">
        <v>4563845</v>
      </c>
      <c r="C2014" s="28" t="s">
        <v>240</v>
      </c>
      <c r="D2014" s="28" t="s">
        <v>242</v>
      </c>
      <c r="E2014" s="42" t="s">
        <v>43</v>
      </c>
      <c r="F2014" s="43">
        <v>11</v>
      </c>
      <c r="G2014" s="43">
        <v>9.5</v>
      </c>
      <c r="H2014" s="43">
        <f>VLOOKUP(D2014,'Įkainiai '!$A$3:$B$10,2,FALSE)-G2014</f>
        <v>11.77</v>
      </c>
      <c r="I2014" s="43">
        <f>VLOOKUP(C2014,'Įkainiai '!$E$3:$F$10,2,FALSE)-F2014</f>
        <v>12.670000000000002</v>
      </c>
      <c r="J2014" s="28">
        <f t="shared" si="62"/>
        <v>0.90000000000000213</v>
      </c>
      <c r="K2014" s="28" t="str">
        <f t="shared" si="63"/>
        <v>Upsell</v>
      </c>
      <c r="L2014" s="28" t="str">
        <f>IFERROR(VLOOKUP(E2014,'2 ataskaita'!$B$1:$E$64,3,FALSE),"-")</f>
        <v>CUSTOMER CARE</v>
      </c>
      <c r="M2014" s="28">
        <f>IFERROR(VLOOKUP(E2014,'2 ataskaita'!$B$1:$E$64,4,FALSE),"-")</f>
        <v>0</v>
      </c>
    </row>
    <row r="2015" spans="1:13" x14ac:dyDescent="0.3">
      <c r="A2015" s="55">
        <v>44027.484722222223</v>
      </c>
      <c r="B2015">
        <v>4432677</v>
      </c>
      <c r="C2015" s="32" t="s">
        <v>240</v>
      </c>
      <c r="D2015" s="32" t="s">
        <v>242</v>
      </c>
      <c r="E2015" s="44" t="s">
        <v>75</v>
      </c>
      <c r="F2015" s="45">
        <v>11</v>
      </c>
      <c r="G2015" s="45">
        <v>3.6</v>
      </c>
      <c r="H2015" s="43">
        <f>VLOOKUP(D2015,'Įkainiai '!$A$3:$B$10,2,FALSE)-G2015</f>
        <v>17.669999999999998</v>
      </c>
      <c r="I2015" s="43">
        <f>VLOOKUP(C2015,'Įkainiai '!$E$3:$F$10,2,FALSE)-F2015</f>
        <v>12.670000000000002</v>
      </c>
      <c r="J2015" s="28">
        <f t="shared" si="62"/>
        <v>-4.9999999999999964</v>
      </c>
      <c r="K2015" s="32" t="str">
        <f t="shared" si="63"/>
        <v>Rerate</v>
      </c>
      <c r="L2015" s="32" t="str">
        <f>IFERROR(VLOOKUP(E2015,'2 ataskaita'!$B$1:$E$64,3,FALSE),"-")</f>
        <v>-</v>
      </c>
      <c r="M2015" s="32" t="str">
        <f>IFERROR(VLOOKUP(E2015,'2 ataskaita'!$B$1:$E$64,4,FALSE),"-")</f>
        <v>-</v>
      </c>
    </row>
    <row r="2016" spans="1:13" x14ac:dyDescent="0.3">
      <c r="A2016" s="54">
        <v>44042</v>
      </c>
      <c r="B2016">
        <v>25047442</v>
      </c>
      <c r="C2016" s="28" t="s">
        <v>241</v>
      </c>
      <c r="D2016" s="28" t="s">
        <v>241</v>
      </c>
      <c r="E2016" s="42" t="s">
        <v>8</v>
      </c>
      <c r="F2016" s="43">
        <v>5</v>
      </c>
      <c r="G2016" s="43" t="s">
        <v>41</v>
      </c>
      <c r="H2016" s="43">
        <f>VLOOKUP(D2016,'Įkainiai '!$A$3:$B$10,2,FALSE)-G2016</f>
        <v>26.270000000000003</v>
      </c>
      <c r="I2016" s="43">
        <f>VLOOKUP(C2016,'Įkainiai '!$E$3:$F$10,2,FALSE)-F2016</f>
        <v>26.67</v>
      </c>
      <c r="J2016" s="28">
        <f t="shared" si="62"/>
        <v>0.39999999999999858</v>
      </c>
      <c r="K2016" s="28" t="str">
        <f t="shared" si="63"/>
        <v>Upsell</v>
      </c>
      <c r="L2016" s="28" t="str">
        <f>IFERROR(VLOOKUP(E2016,'2 ataskaita'!$B$1:$E$64,3,FALSE),"-")</f>
        <v>TELEMARKETING</v>
      </c>
      <c r="M2016" s="28">
        <f>IFERROR(VLOOKUP(E2016,'2 ataskaita'!$B$1:$E$64,4,FALSE),"-")</f>
        <v>0</v>
      </c>
    </row>
    <row r="2017" spans="1:13" x14ac:dyDescent="0.3">
      <c r="A2017" s="55">
        <v>44016.513888888891</v>
      </c>
      <c r="B2017">
        <v>4516877</v>
      </c>
      <c r="C2017" s="32" t="s">
        <v>240</v>
      </c>
      <c r="D2017" s="32" t="s">
        <v>242</v>
      </c>
      <c r="E2017" s="44" t="s">
        <v>35</v>
      </c>
      <c r="F2017" s="45">
        <v>12</v>
      </c>
      <c r="G2017" s="45">
        <v>8.5</v>
      </c>
      <c r="H2017" s="43">
        <f>VLOOKUP(D2017,'Įkainiai '!$A$3:$B$10,2,FALSE)-G2017</f>
        <v>12.77</v>
      </c>
      <c r="I2017" s="43">
        <f>VLOOKUP(C2017,'Įkainiai '!$E$3:$F$10,2,FALSE)-F2017</f>
        <v>11.670000000000002</v>
      </c>
      <c r="J2017" s="28">
        <f t="shared" si="62"/>
        <v>-1.0999999999999979</v>
      </c>
      <c r="K2017" s="32" t="str">
        <f t="shared" si="63"/>
        <v>Rerate</v>
      </c>
      <c r="L2017" s="32" t="str">
        <f>IFERROR(VLOOKUP(E2017,'2 ataskaita'!$B$1:$E$64,3,FALSE),"-")</f>
        <v>CUSTOMER CARE</v>
      </c>
      <c r="M2017" s="32">
        <f>IFERROR(VLOOKUP(E2017,'2 ataskaita'!$B$1:$E$64,4,FALSE),"-")</f>
        <v>0</v>
      </c>
    </row>
    <row r="2018" spans="1:13" x14ac:dyDescent="0.3">
      <c r="A2018" s="54">
        <v>44042</v>
      </c>
      <c r="B2018">
        <v>4859660</v>
      </c>
      <c r="C2018" s="28" t="s">
        <v>243</v>
      </c>
      <c r="D2018" s="28" t="s">
        <v>243</v>
      </c>
      <c r="E2018" s="42" t="s">
        <v>14</v>
      </c>
      <c r="F2018" s="50">
        <v>8.5</v>
      </c>
      <c r="G2018" s="43">
        <v>8.5</v>
      </c>
      <c r="H2018" s="43">
        <f>VLOOKUP(D2018,'Įkainiai '!$A$3:$B$10,2,FALSE)-G2018</f>
        <v>9.77</v>
      </c>
      <c r="I2018" s="43">
        <f>VLOOKUP(C2018,'Įkainiai '!$E$3:$F$10,2,FALSE)-F2018</f>
        <v>7.17</v>
      </c>
      <c r="J2018" s="28">
        <f t="shared" si="62"/>
        <v>-2.5999999999999996</v>
      </c>
      <c r="K2018" s="28" t="str">
        <f t="shared" si="63"/>
        <v>Rerate</v>
      </c>
      <c r="L2018" s="28" t="str">
        <f>IFERROR(VLOOKUP(E2018,'2 ataskaita'!$B$1:$E$64,3,FALSE),"-")</f>
        <v>CUSTOMER CARE</v>
      </c>
      <c r="M2018" s="28">
        <f>IFERROR(VLOOKUP(E2018,'2 ataskaita'!$B$1:$E$64,4,FALSE),"-")</f>
        <v>0</v>
      </c>
    </row>
    <row r="2019" spans="1:13" x14ac:dyDescent="0.3">
      <c r="A2019" s="55">
        <v>44041.581250000003</v>
      </c>
      <c r="B2019">
        <v>45917926</v>
      </c>
      <c r="C2019" s="32" t="s">
        <v>244</v>
      </c>
      <c r="D2019" s="32" t="s">
        <v>242</v>
      </c>
      <c r="E2019" s="44" t="s">
        <v>35</v>
      </c>
      <c r="F2019" s="45">
        <v>13.5</v>
      </c>
      <c r="G2019" s="45">
        <v>10.5</v>
      </c>
      <c r="H2019" s="43">
        <f>VLOOKUP(D2019,'Įkainiai '!$A$3:$B$10,2,FALSE)-G2019</f>
        <v>10.77</v>
      </c>
      <c r="I2019" s="43">
        <f>VLOOKUP(C2019,'Įkainiai '!$E$3:$F$10,2,FALSE)-F2019</f>
        <v>14.170000000000002</v>
      </c>
      <c r="J2019" s="28">
        <f t="shared" si="62"/>
        <v>3.4000000000000021</v>
      </c>
      <c r="K2019" s="32" t="str">
        <f t="shared" si="63"/>
        <v>Upsell</v>
      </c>
      <c r="L2019" s="32" t="str">
        <f>IFERROR(VLOOKUP(E2019,'2 ataskaita'!$B$1:$E$64,3,FALSE),"-")</f>
        <v>CUSTOMER CARE</v>
      </c>
      <c r="M2019" s="32">
        <f>IFERROR(VLOOKUP(E2019,'2 ataskaita'!$B$1:$E$64,4,FALSE),"-")</f>
        <v>0</v>
      </c>
    </row>
    <row r="2020" spans="1:13" x14ac:dyDescent="0.3">
      <c r="A2020" s="54">
        <v>44043</v>
      </c>
      <c r="B2020">
        <v>45077062</v>
      </c>
      <c r="C2020" s="28" t="s">
        <v>243</v>
      </c>
      <c r="D2020" s="28" t="s">
        <v>245</v>
      </c>
      <c r="E2020" s="42" t="s">
        <v>21</v>
      </c>
      <c r="F2020" s="43">
        <v>3.6</v>
      </c>
      <c r="G2020" s="43">
        <v>0</v>
      </c>
      <c r="H2020" s="43">
        <f>VLOOKUP(D2020,'Įkainiai '!$A$3:$B$10,2,FALSE)-G2020</f>
        <v>14.27</v>
      </c>
      <c r="I2020" s="43">
        <f>VLOOKUP(C2020,'Įkainiai '!$E$3:$F$10,2,FALSE)-F2020</f>
        <v>12.07</v>
      </c>
      <c r="J2020" s="28">
        <f t="shared" si="62"/>
        <v>-2.1999999999999993</v>
      </c>
      <c r="K2020" s="28" t="str">
        <f t="shared" si="63"/>
        <v>Rerate</v>
      </c>
      <c r="L2020" s="28" t="str">
        <f>IFERROR(VLOOKUP(E2020,'2 ataskaita'!$B$1:$E$64,3,FALSE),"-")</f>
        <v>-</v>
      </c>
      <c r="M2020" s="28" t="str">
        <f>IFERROR(VLOOKUP(E2020,'2 ataskaita'!$B$1:$E$64,4,FALSE),"-")</f>
        <v>-</v>
      </c>
    </row>
    <row r="2021" spans="1:13" x14ac:dyDescent="0.3">
      <c r="A2021" s="55">
        <v>44032.491666666669</v>
      </c>
      <c r="B2021">
        <v>44470549</v>
      </c>
      <c r="C2021" s="32" t="s">
        <v>240</v>
      </c>
      <c r="D2021" s="32" t="s">
        <v>245</v>
      </c>
      <c r="E2021" s="44" t="s">
        <v>22</v>
      </c>
      <c r="F2021" s="45">
        <v>12</v>
      </c>
      <c r="G2021" s="45" t="s">
        <v>45</v>
      </c>
      <c r="H2021" s="43">
        <f>VLOOKUP(D2021,'Įkainiai '!$A$3:$B$10,2,FALSE)-G2021</f>
        <v>9.27</v>
      </c>
      <c r="I2021" s="43">
        <f>VLOOKUP(C2021,'Įkainiai '!$E$3:$F$10,2,FALSE)-F2021</f>
        <v>11.670000000000002</v>
      </c>
      <c r="J2021" s="28">
        <f t="shared" si="62"/>
        <v>2.4000000000000021</v>
      </c>
      <c r="K2021" s="32" t="str">
        <f t="shared" si="63"/>
        <v>Upsell</v>
      </c>
      <c r="L2021" s="32" t="str">
        <f>IFERROR(VLOOKUP(E2021,'2 ataskaita'!$B$1:$E$64,3,FALSE),"-")</f>
        <v>CUSTOMER CARE</v>
      </c>
      <c r="M2021" s="32">
        <f>IFERROR(VLOOKUP(E2021,'2 ataskaita'!$B$1:$E$64,4,FALSE),"-")</f>
        <v>0</v>
      </c>
    </row>
    <row r="2022" spans="1:13" x14ac:dyDescent="0.3">
      <c r="A2022" s="54">
        <v>44042</v>
      </c>
      <c r="B2022">
        <v>33183678</v>
      </c>
      <c r="C2022" s="28" t="s">
        <v>241</v>
      </c>
      <c r="D2022" s="28" t="s">
        <v>241</v>
      </c>
      <c r="E2022" s="42" t="s">
        <v>13</v>
      </c>
      <c r="F2022" s="43">
        <v>9.5</v>
      </c>
      <c r="G2022" s="43" t="s">
        <v>7</v>
      </c>
      <c r="H2022" s="43">
        <f>VLOOKUP(D2022,'Įkainiai '!$A$3:$B$10,2,FALSE)-G2022</f>
        <v>20.270000000000003</v>
      </c>
      <c r="I2022" s="43">
        <f>VLOOKUP(C2022,'Įkainiai '!$E$3:$F$10,2,FALSE)-F2022</f>
        <v>22.17</v>
      </c>
      <c r="J2022" s="28">
        <f t="shared" si="62"/>
        <v>1.8999999999999986</v>
      </c>
      <c r="K2022" s="28" t="str">
        <f t="shared" si="63"/>
        <v>Upsell</v>
      </c>
      <c r="L2022" s="28" t="str">
        <f>IFERROR(VLOOKUP(E2022,'2 ataskaita'!$B$1:$E$64,3,FALSE),"-")</f>
        <v>TELEMARKETING</v>
      </c>
      <c r="M2022" s="28">
        <f>IFERROR(VLOOKUP(E2022,'2 ataskaita'!$B$1:$E$64,4,FALSE),"-")</f>
        <v>0</v>
      </c>
    </row>
    <row r="2023" spans="1:13" x14ac:dyDescent="0.3">
      <c r="A2023" s="55">
        <v>44013.649305555555</v>
      </c>
      <c r="B2023">
        <v>11623845</v>
      </c>
      <c r="C2023" s="32" t="s">
        <v>245</v>
      </c>
      <c r="D2023" s="32" t="s">
        <v>240</v>
      </c>
      <c r="E2023" s="44" t="s">
        <v>48</v>
      </c>
      <c r="F2023" s="45">
        <v>7.01</v>
      </c>
      <c r="G2023" s="45">
        <v>11.5</v>
      </c>
      <c r="H2023" s="43">
        <f>VLOOKUP(D2023,'Įkainiai '!$A$3:$B$10,2,FALSE)-G2023</f>
        <v>13.77</v>
      </c>
      <c r="I2023" s="43">
        <f>VLOOKUP(C2023,'Įkainiai '!$E$3:$F$10,2,FALSE)-F2023</f>
        <v>4.66</v>
      </c>
      <c r="J2023" s="28">
        <f t="shared" si="62"/>
        <v>-9.11</v>
      </c>
      <c r="K2023" s="32" t="str">
        <f t="shared" si="63"/>
        <v>Rerate</v>
      </c>
      <c r="L2023" s="32" t="str">
        <f>IFERROR(VLOOKUP(E2023,'2 ataskaita'!$B$1:$E$64,3,FALSE),"-")</f>
        <v>TELEMARKETING</v>
      </c>
      <c r="M2023" s="32">
        <f>IFERROR(VLOOKUP(E2023,'2 ataskaita'!$B$1:$E$64,4,FALSE),"-")</f>
        <v>0</v>
      </c>
    </row>
    <row r="2024" spans="1:13" x14ac:dyDescent="0.3">
      <c r="A2024" s="54">
        <v>44015</v>
      </c>
      <c r="B2024">
        <v>4401100</v>
      </c>
      <c r="C2024" s="28" t="s">
        <v>243</v>
      </c>
      <c r="D2024" s="28" t="s">
        <v>243</v>
      </c>
      <c r="E2024" s="42" t="s">
        <v>77</v>
      </c>
      <c r="F2024" s="43">
        <v>8.51</v>
      </c>
      <c r="G2024" s="43">
        <v>3.6</v>
      </c>
      <c r="H2024" s="43">
        <f>VLOOKUP(D2024,'Įkainiai '!$A$3:$B$10,2,FALSE)-G2024</f>
        <v>14.67</v>
      </c>
      <c r="I2024" s="43">
        <f>VLOOKUP(C2024,'Įkainiai '!$E$3:$F$10,2,FALSE)-F2024</f>
        <v>7.16</v>
      </c>
      <c r="J2024" s="28">
        <f t="shared" si="62"/>
        <v>-7.51</v>
      </c>
      <c r="K2024" s="28" t="str">
        <f t="shared" si="63"/>
        <v>Rerate</v>
      </c>
      <c r="L2024" s="28" t="str">
        <f>IFERROR(VLOOKUP(E2024,'2 ataskaita'!$B$1:$E$64,3,FALSE),"-")</f>
        <v>-</v>
      </c>
      <c r="M2024" s="28" t="str">
        <f>IFERROR(VLOOKUP(E2024,'2 ataskaita'!$B$1:$E$64,4,FALSE),"-")</f>
        <v>-</v>
      </c>
    </row>
    <row r="2025" spans="1:13" x14ac:dyDescent="0.3">
      <c r="A2025" s="55">
        <v>44042</v>
      </c>
      <c r="B2025">
        <v>4396078</v>
      </c>
      <c r="C2025" s="32" t="s">
        <v>241</v>
      </c>
      <c r="D2025" s="32" t="s">
        <v>241</v>
      </c>
      <c r="E2025" s="44" t="s">
        <v>6</v>
      </c>
      <c r="F2025" s="45">
        <v>9.5</v>
      </c>
      <c r="G2025" s="45">
        <v>3.5</v>
      </c>
      <c r="H2025" s="43">
        <f>VLOOKUP(D2025,'Įkainiai '!$A$3:$B$10,2,FALSE)-G2025</f>
        <v>29.770000000000003</v>
      </c>
      <c r="I2025" s="43">
        <f>VLOOKUP(C2025,'Įkainiai '!$E$3:$F$10,2,FALSE)-F2025</f>
        <v>22.17</v>
      </c>
      <c r="J2025" s="28">
        <f t="shared" si="62"/>
        <v>-7.6000000000000014</v>
      </c>
      <c r="K2025" s="32" t="str">
        <f t="shared" si="63"/>
        <v>Rerate</v>
      </c>
      <c r="L2025" s="32" t="str">
        <f>IFERROR(VLOOKUP(E2025,'2 ataskaita'!$B$1:$E$64,3,FALSE),"-")</f>
        <v>TELEMARKETING</v>
      </c>
      <c r="M2025" s="32">
        <f>IFERROR(VLOOKUP(E2025,'2 ataskaita'!$B$1:$E$64,4,FALSE),"-")</f>
        <v>0</v>
      </c>
    </row>
    <row r="2026" spans="1:13" x14ac:dyDescent="0.3">
      <c r="A2026" s="54">
        <v>44035.741666666669</v>
      </c>
      <c r="B2026">
        <v>4492484</v>
      </c>
      <c r="C2026" s="28" t="s">
        <v>242</v>
      </c>
      <c r="D2026" s="28" t="s">
        <v>240</v>
      </c>
      <c r="E2026" s="42" t="s">
        <v>43</v>
      </c>
      <c r="F2026" s="43">
        <v>10.5</v>
      </c>
      <c r="G2026" s="43" t="s">
        <v>57</v>
      </c>
      <c r="H2026" s="43">
        <f>VLOOKUP(D2026,'Įkainiai '!$A$3:$B$10,2,FALSE)-G2026</f>
        <v>15.27</v>
      </c>
      <c r="I2026" s="43">
        <f>VLOOKUP(C2026,'Įkainiai '!$E$3:$F$10,2,FALSE)-F2026</f>
        <v>9.1700000000000017</v>
      </c>
      <c r="J2026" s="28">
        <f t="shared" si="62"/>
        <v>-6.0999999999999979</v>
      </c>
      <c r="K2026" s="28" t="str">
        <f t="shared" si="63"/>
        <v>Rerate</v>
      </c>
      <c r="L2026" s="28" t="str">
        <f>IFERROR(VLOOKUP(E2026,'2 ataskaita'!$B$1:$E$64,3,FALSE),"-")</f>
        <v>CUSTOMER CARE</v>
      </c>
      <c r="M2026" s="28">
        <f>IFERROR(VLOOKUP(E2026,'2 ataskaita'!$B$1:$E$64,4,FALSE),"-")</f>
        <v>0</v>
      </c>
    </row>
    <row r="2027" spans="1:13" x14ac:dyDescent="0.3">
      <c r="A2027" s="55">
        <v>44028.699305555558</v>
      </c>
      <c r="B2027">
        <v>4876350</v>
      </c>
      <c r="C2027" s="32" t="s">
        <v>245</v>
      </c>
      <c r="D2027" s="32" t="s">
        <v>242</v>
      </c>
      <c r="E2027" s="44" t="s">
        <v>6</v>
      </c>
      <c r="F2027" s="45">
        <v>6</v>
      </c>
      <c r="G2027" s="45">
        <v>9.5</v>
      </c>
      <c r="H2027" s="43">
        <f>VLOOKUP(D2027,'Įkainiai '!$A$3:$B$10,2,FALSE)-G2027</f>
        <v>11.77</v>
      </c>
      <c r="I2027" s="43">
        <f>VLOOKUP(C2027,'Įkainiai '!$E$3:$F$10,2,FALSE)-F2027</f>
        <v>5.67</v>
      </c>
      <c r="J2027" s="28">
        <f t="shared" si="62"/>
        <v>-6.1</v>
      </c>
      <c r="K2027" s="32" t="str">
        <f t="shared" si="63"/>
        <v>Rerate</v>
      </c>
      <c r="L2027" s="32" t="str">
        <f>IFERROR(VLOOKUP(E2027,'2 ataskaita'!$B$1:$E$64,3,FALSE),"-")</f>
        <v>TELEMARKETING</v>
      </c>
      <c r="M2027" s="32">
        <f>IFERROR(VLOOKUP(E2027,'2 ataskaita'!$B$1:$E$64,4,FALSE),"-")</f>
        <v>0</v>
      </c>
    </row>
    <row r="2028" spans="1:13" x14ac:dyDescent="0.3">
      <c r="A2028" s="54">
        <v>44042</v>
      </c>
      <c r="B2028">
        <v>15336019</v>
      </c>
      <c r="C2028" s="28" t="s">
        <v>242</v>
      </c>
      <c r="D2028" s="28" t="s">
        <v>242</v>
      </c>
      <c r="E2028" s="42" t="s">
        <v>14</v>
      </c>
      <c r="F2028" s="43">
        <v>11</v>
      </c>
      <c r="G2028" s="43">
        <v>0</v>
      </c>
      <c r="H2028" s="43">
        <f>VLOOKUP(D2028,'Įkainiai '!$A$3:$B$10,2,FALSE)-G2028</f>
        <v>21.27</v>
      </c>
      <c r="I2028" s="43">
        <f>VLOOKUP(C2028,'Įkainiai '!$E$3:$F$10,2,FALSE)-F2028</f>
        <v>8.6700000000000017</v>
      </c>
      <c r="J2028" s="28">
        <f t="shared" si="62"/>
        <v>-12.599999999999998</v>
      </c>
      <c r="K2028" s="28" t="str">
        <f t="shared" si="63"/>
        <v>Rerate</v>
      </c>
      <c r="L2028" s="28" t="str">
        <f>IFERROR(VLOOKUP(E2028,'2 ataskaita'!$B$1:$E$64,3,FALSE),"-")</f>
        <v>CUSTOMER CARE</v>
      </c>
      <c r="M2028" s="28">
        <f>IFERROR(VLOOKUP(E2028,'2 ataskaita'!$B$1:$E$64,4,FALSE),"-")</f>
        <v>0</v>
      </c>
    </row>
    <row r="2029" spans="1:13" x14ac:dyDescent="0.3">
      <c r="A2029" s="55">
        <v>44024.561111111114</v>
      </c>
      <c r="B2029">
        <v>45758282</v>
      </c>
      <c r="C2029" s="32" t="s">
        <v>241</v>
      </c>
      <c r="D2029" s="32" t="s">
        <v>240</v>
      </c>
      <c r="E2029" s="44" t="s">
        <v>21</v>
      </c>
      <c r="F2029" s="45">
        <v>11</v>
      </c>
      <c r="G2029" s="45">
        <v>11.5</v>
      </c>
      <c r="H2029" s="43">
        <f>VLOOKUP(D2029,'Įkainiai '!$A$3:$B$10,2,FALSE)-G2029</f>
        <v>13.77</v>
      </c>
      <c r="I2029" s="43">
        <f>VLOOKUP(C2029,'Įkainiai '!$E$3:$F$10,2,FALSE)-F2029</f>
        <v>20.67</v>
      </c>
      <c r="J2029" s="28">
        <f t="shared" si="62"/>
        <v>6.9000000000000021</v>
      </c>
      <c r="K2029" s="32" t="str">
        <f t="shared" si="63"/>
        <v>Upsell</v>
      </c>
      <c r="L2029" s="32" t="str">
        <f>IFERROR(VLOOKUP(E2029,'2 ataskaita'!$B$1:$E$64,3,FALSE),"-")</f>
        <v>-</v>
      </c>
      <c r="M2029" s="32" t="str">
        <f>IFERROR(VLOOKUP(E2029,'2 ataskaita'!$B$1:$E$64,4,FALSE),"-")</f>
        <v>-</v>
      </c>
    </row>
    <row r="2030" spans="1:13" x14ac:dyDescent="0.3">
      <c r="A2030" s="54">
        <v>44042</v>
      </c>
      <c r="B2030">
        <v>16313662</v>
      </c>
      <c r="C2030" s="28" t="s">
        <v>243</v>
      </c>
      <c r="D2030" s="28" t="s">
        <v>243</v>
      </c>
      <c r="E2030" s="42" t="s">
        <v>46</v>
      </c>
      <c r="F2030" s="43">
        <v>7.6</v>
      </c>
      <c r="G2030" s="43">
        <v>0</v>
      </c>
      <c r="H2030" s="43">
        <f>VLOOKUP(D2030,'Įkainiai '!$A$3:$B$10,2,FALSE)-G2030</f>
        <v>18.27</v>
      </c>
      <c r="I2030" s="43">
        <f>VLOOKUP(C2030,'Įkainiai '!$E$3:$F$10,2,FALSE)-F2030</f>
        <v>8.07</v>
      </c>
      <c r="J2030" s="28">
        <f t="shared" si="62"/>
        <v>-10.199999999999999</v>
      </c>
      <c r="K2030" s="28" t="str">
        <f t="shared" si="63"/>
        <v>Rerate</v>
      </c>
      <c r="L2030" s="28" t="str">
        <f>IFERROR(VLOOKUP(E2030,'2 ataskaita'!$B$1:$E$64,3,FALSE),"-")</f>
        <v>-</v>
      </c>
      <c r="M2030" s="28" t="str">
        <f>IFERROR(VLOOKUP(E2030,'2 ataskaita'!$B$1:$E$64,4,FALSE),"-")</f>
        <v>-</v>
      </c>
    </row>
    <row r="2031" spans="1:13" x14ac:dyDescent="0.3">
      <c r="A2031" s="55">
        <v>44022.661111111112</v>
      </c>
      <c r="B2031">
        <v>45837250</v>
      </c>
      <c r="C2031" s="32" t="s">
        <v>241</v>
      </c>
      <c r="D2031" s="32" t="s">
        <v>242</v>
      </c>
      <c r="E2031" s="44" t="s">
        <v>14</v>
      </c>
      <c r="F2031" s="45">
        <v>11</v>
      </c>
      <c r="G2031" s="45">
        <v>0</v>
      </c>
      <c r="H2031" s="43">
        <f>VLOOKUP(D2031,'Įkainiai '!$A$3:$B$10,2,FALSE)-G2031</f>
        <v>21.27</v>
      </c>
      <c r="I2031" s="43">
        <f>VLOOKUP(C2031,'Įkainiai '!$E$3:$F$10,2,FALSE)-F2031</f>
        <v>20.67</v>
      </c>
      <c r="J2031" s="28">
        <f t="shared" si="62"/>
        <v>-0.59999999999999787</v>
      </c>
      <c r="K2031" s="32" t="str">
        <f t="shared" si="63"/>
        <v>Rerate</v>
      </c>
      <c r="L2031" s="32" t="str">
        <f>IFERROR(VLOOKUP(E2031,'2 ataskaita'!$B$1:$E$64,3,FALSE),"-")</f>
        <v>CUSTOMER CARE</v>
      </c>
      <c r="M2031" s="32">
        <f>IFERROR(VLOOKUP(E2031,'2 ataskaita'!$B$1:$E$64,4,FALSE),"-")</f>
        <v>0</v>
      </c>
    </row>
    <row r="2032" spans="1:13" x14ac:dyDescent="0.3">
      <c r="A2032" s="54">
        <v>44016.4375</v>
      </c>
      <c r="B2032">
        <v>4585725</v>
      </c>
      <c r="C2032" s="28" t="s">
        <v>243</v>
      </c>
      <c r="D2032" s="28" t="s">
        <v>244</v>
      </c>
      <c r="E2032" s="42" t="s">
        <v>43</v>
      </c>
      <c r="F2032" s="43">
        <v>8.5</v>
      </c>
      <c r="G2032" s="43" t="s">
        <v>5</v>
      </c>
      <c r="H2032" s="43">
        <f>VLOOKUP(D2032,'Įkainiai '!$A$3:$B$10,2,FALSE)-G2032</f>
        <v>19.27</v>
      </c>
      <c r="I2032" s="43">
        <f>VLOOKUP(C2032,'Įkainiai '!$E$3:$F$10,2,FALSE)-F2032</f>
        <v>7.17</v>
      </c>
      <c r="J2032" s="28">
        <f t="shared" si="62"/>
        <v>-12.1</v>
      </c>
      <c r="K2032" s="28" t="str">
        <f t="shared" si="63"/>
        <v>Rerate</v>
      </c>
      <c r="L2032" s="28" t="str">
        <f>IFERROR(VLOOKUP(E2032,'2 ataskaita'!$B$1:$E$64,3,FALSE),"-")</f>
        <v>CUSTOMER CARE</v>
      </c>
      <c r="M2032" s="28">
        <f>IFERROR(VLOOKUP(E2032,'2 ataskaita'!$B$1:$E$64,4,FALSE),"-")</f>
        <v>0</v>
      </c>
    </row>
    <row r="2033" spans="1:13" x14ac:dyDescent="0.3">
      <c r="A2033" s="55">
        <v>44042</v>
      </c>
      <c r="B2033">
        <v>4776419</v>
      </c>
      <c r="C2033" s="32" t="s">
        <v>243</v>
      </c>
      <c r="D2033" s="32" t="s">
        <v>243</v>
      </c>
      <c r="E2033" s="44" t="s">
        <v>40</v>
      </c>
      <c r="F2033" s="49">
        <v>7.6</v>
      </c>
      <c r="G2033" s="45">
        <v>7.6</v>
      </c>
      <c r="H2033" s="43">
        <f>VLOOKUP(D2033,'Įkainiai '!$A$3:$B$10,2,FALSE)-G2033</f>
        <v>10.67</v>
      </c>
      <c r="I2033" s="43">
        <f>VLOOKUP(C2033,'Įkainiai '!$E$3:$F$10,2,FALSE)-F2033</f>
        <v>8.07</v>
      </c>
      <c r="J2033" s="28">
        <f t="shared" si="62"/>
        <v>-2.5999999999999996</v>
      </c>
      <c r="K2033" s="32" t="str">
        <f t="shared" si="63"/>
        <v>Rerate</v>
      </c>
      <c r="L2033" s="32" t="str">
        <f>IFERROR(VLOOKUP(E2033,'2 ataskaita'!$B$1:$E$64,3,FALSE),"-")</f>
        <v>-</v>
      </c>
      <c r="M2033" s="32" t="str">
        <f>IFERROR(VLOOKUP(E2033,'2 ataskaita'!$B$1:$E$64,4,FALSE),"-")</f>
        <v>-</v>
      </c>
    </row>
    <row r="2034" spans="1:13" x14ac:dyDescent="0.3">
      <c r="A2034" s="54">
        <v>44042</v>
      </c>
      <c r="B2034">
        <v>4394602</v>
      </c>
      <c r="C2034" s="28" t="s">
        <v>241</v>
      </c>
      <c r="D2034" s="28" t="s">
        <v>241</v>
      </c>
      <c r="E2034" s="42" t="s">
        <v>74</v>
      </c>
      <c r="F2034" s="43">
        <v>9.5</v>
      </c>
      <c r="G2034" s="43">
        <v>6.65</v>
      </c>
      <c r="H2034" s="43">
        <f>VLOOKUP(D2034,'Įkainiai '!$A$3:$B$10,2,FALSE)-G2034</f>
        <v>26.620000000000005</v>
      </c>
      <c r="I2034" s="43">
        <f>VLOOKUP(C2034,'Įkainiai '!$E$3:$F$10,2,FALSE)-F2034</f>
        <v>22.17</v>
      </c>
      <c r="J2034" s="28">
        <f t="shared" si="62"/>
        <v>-4.4500000000000028</v>
      </c>
      <c r="K2034" s="28" t="str">
        <f t="shared" si="63"/>
        <v>Rerate</v>
      </c>
      <c r="L2034" s="28" t="str">
        <f>IFERROR(VLOOKUP(E2034,'2 ataskaita'!$B$1:$E$64,3,FALSE),"-")</f>
        <v>-</v>
      </c>
      <c r="M2034" s="28" t="str">
        <f>IFERROR(VLOOKUP(E2034,'2 ataskaita'!$B$1:$E$64,4,FALSE),"-")</f>
        <v>-</v>
      </c>
    </row>
    <row r="2035" spans="1:13" x14ac:dyDescent="0.3">
      <c r="A2035" s="55">
        <v>44042</v>
      </c>
      <c r="B2035">
        <v>26868162</v>
      </c>
      <c r="C2035" s="32" t="s">
        <v>245</v>
      </c>
      <c r="D2035" s="32" t="s">
        <v>245</v>
      </c>
      <c r="E2035" s="44" t="s">
        <v>35</v>
      </c>
      <c r="F2035" s="45">
        <v>7.6</v>
      </c>
      <c r="G2035" s="45">
        <v>0</v>
      </c>
      <c r="H2035" s="43">
        <f>VLOOKUP(D2035,'Įkainiai '!$A$3:$B$10,2,FALSE)-G2035</f>
        <v>14.27</v>
      </c>
      <c r="I2035" s="43">
        <f>VLOOKUP(C2035,'Įkainiai '!$E$3:$F$10,2,FALSE)-F2035</f>
        <v>4.07</v>
      </c>
      <c r="J2035" s="28">
        <f t="shared" si="62"/>
        <v>-10.199999999999999</v>
      </c>
      <c r="K2035" s="32" t="str">
        <f t="shared" si="63"/>
        <v>Rerate</v>
      </c>
      <c r="L2035" s="32" t="str">
        <f>IFERROR(VLOOKUP(E2035,'2 ataskaita'!$B$1:$E$64,3,FALSE),"-")</f>
        <v>CUSTOMER CARE</v>
      </c>
      <c r="M2035" s="32">
        <f>IFERROR(VLOOKUP(E2035,'2 ataskaita'!$B$1:$E$64,4,FALSE),"-")</f>
        <v>0</v>
      </c>
    </row>
    <row r="2036" spans="1:13" x14ac:dyDescent="0.3">
      <c r="A2036" s="54">
        <v>44036.390972222223</v>
      </c>
      <c r="B2036">
        <v>11610224</v>
      </c>
      <c r="C2036" s="28" t="s">
        <v>242</v>
      </c>
      <c r="D2036" s="28" t="s">
        <v>240</v>
      </c>
      <c r="E2036" s="42" t="s">
        <v>8</v>
      </c>
      <c r="F2036" s="43">
        <v>11.51</v>
      </c>
      <c r="G2036" s="43" t="s">
        <v>9</v>
      </c>
      <c r="H2036" s="43">
        <f>VLOOKUP(D2036,'Įkainiai '!$A$3:$B$10,2,FALSE)-G2036</f>
        <v>14.27</v>
      </c>
      <c r="I2036" s="43">
        <f>VLOOKUP(C2036,'Įkainiai '!$E$3:$F$10,2,FALSE)-F2036</f>
        <v>8.1600000000000019</v>
      </c>
      <c r="J2036" s="28">
        <f t="shared" si="62"/>
        <v>-6.1099999999999977</v>
      </c>
      <c r="K2036" s="28" t="str">
        <f t="shared" si="63"/>
        <v>Rerate</v>
      </c>
      <c r="L2036" s="28" t="str">
        <f>IFERROR(VLOOKUP(E2036,'2 ataskaita'!$B$1:$E$64,3,FALSE),"-")</f>
        <v>TELEMARKETING</v>
      </c>
      <c r="M2036" s="28">
        <f>IFERROR(VLOOKUP(E2036,'2 ataskaita'!$B$1:$E$64,4,FALSE),"-")</f>
        <v>0</v>
      </c>
    </row>
    <row r="2037" spans="1:13" x14ac:dyDescent="0.3">
      <c r="A2037" s="55">
        <v>44042</v>
      </c>
      <c r="B2037">
        <v>4845775</v>
      </c>
      <c r="C2037" s="32" t="s">
        <v>243</v>
      </c>
      <c r="D2037" s="32" t="s">
        <v>243</v>
      </c>
      <c r="E2037" s="44" t="s">
        <v>23</v>
      </c>
      <c r="F2037" s="49">
        <v>7.6</v>
      </c>
      <c r="G2037" s="45">
        <v>7.6</v>
      </c>
      <c r="H2037" s="43">
        <f>VLOOKUP(D2037,'Įkainiai '!$A$3:$B$10,2,FALSE)-G2037</f>
        <v>10.67</v>
      </c>
      <c r="I2037" s="43">
        <f>VLOOKUP(C2037,'Įkainiai '!$E$3:$F$10,2,FALSE)-F2037</f>
        <v>8.07</v>
      </c>
      <c r="J2037" s="28">
        <f t="shared" si="62"/>
        <v>-2.5999999999999996</v>
      </c>
      <c r="K2037" s="32" t="str">
        <f t="shared" si="63"/>
        <v>Rerate</v>
      </c>
      <c r="L2037" s="32" t="str">
        <f>IFERROR(VLOOKUP(E2037,'2 ataskaita'!$B$1:$E$64,3,FALSE),"-")</f>
        <v>CUSTOMER CARE</v>
      </c>
      <c r="M2037" s="32">
        <f>IFERROR(VLOOKUP(E2037,'2 ataskaita'!$B$1:$E$64,4,FALSE),"-")</f>
        <v>0</v>
      </c>
    </row>
    <row r="2038" spans="1:13" x14ac:dyDescent="0.3">
      <c r="A2038" s="54">
        <v>44036.390972222223</v>
      </c>
      <c r="B2038">
        <v>11610224</v>
      </c>
      <c r="C2038" s="28" t="s">
        <v>242</v>
      </c>
      <c r="D2038" s="28" t="s">
        <v>240</v>
      </c>
      <c r="E2038" s="42" t="s">
        <v>8</v>
      </c>
      <c r="F2038" s="43">
        <v>11.51</v>
      </c>
      <c r="G2038" s="43" t="s">
        <v>9</v>
      </c>
      <c r="H2038" s="43">
        <f>VLOOKUP(D2038,'Įkainiai '!$A$3:$B$10,2,FALSE)-G2038</f>
        <v>14.27</v>
      </c>
      <c r="I2038" s="43">
        <f>VLOOKUP(C2038,'Įkainiai '!$E$3:$F$10,2,FALSE)-F2038</f>
        <v>8.1600000000000019</v>
      </c>
      <c r="J2038" s="28">
        <f t="shared" si="62"/>
        <v>-6.1099999999999977</v>
      </c>
      <c r="K2038" s="28" t="str">
        <f t="shared" si="63"/>
        <v>Rerate</v>
      </c>
      <c r="L2038" s="28" t="str">
        <f>IFERROR(VLOOKUP(E2038,'2 ataskaita'!$B$1:$E$64,3,FALSE),"-")</f>
        <v>TELEMARKETING</v>
      </c>
      <c r="M2038" s="28">
        <f>IFERROR(VLOOKUP(E2038,'2 ataskaita'!$B$1:$E$64,4,FALSE),"-")</f>
        <v>0</v>
      </c>
    </row>
    <row r="2039" spans="1:13" x14ac:dyDescent="0.3">
      <c r="A2039" s="55">
        <v>44042</v>
      </c>
      <c r="B2039">
        <v>4877026</v>
      </c>
      <c r="C2039" s="32" t="s">
        <v>243</v>
      </c>
      <c r="D2039" s="32" t="s">
        <v>243</v>
      </c>
      <c r="E2039" s="44" t="s">
        <v>21</v>
      </c>
      <c r="F2039" s="49">
        <v>8.51</v>
      </c>
      <c r="G2039" s="45">
        <v>8.51</v>
      </c>
      <c r="H2039" s="43">
        <f>VLOOKUP(D2039,'Įkainiai '!$A$3:$B$10,2,FALSE)-G2039</f>
        <v>9.76</v>
      </c>
      <c r="I2039" s="43">
        <f>VLOOKUP(C2039,'Įkainiai '!$E$3:$F$10,2,FALSE)-F2039</f>
        <v>7.16</v>
      </c>
      <c r="J2039" s="28">
        <f t="shared" si="62"/>
        <v>-2.5999999999999996</v>
      </c>
      <c r="K2039" s="32" t="str">
        <f t="shared" si="63"/>
        <v>Rerate</v>
      </c>
      <c r="L2039" s="32" t="str">
        <f>IFERROR(VLOOKUP(E2039,'2 ataskaita'!$B$1:$E$64,3,FALSE),"-")</f>
        <v>-</v>
      </c>
      <c r="M2039" s="32" t="str">
        <f>IFERROR(VLOOKUP(E2039,'2 ataskaita'!$B$1:$E$64,4,FALSE),"-")</f>
        <v>-</v>
      </c>
    </row>
    <row r="2040" spans="1:13" x14ac:dyDescent="0.3">
      <c r="A2040" s="54">
        <v>44042</v>
      </c>
      <c r="B2040">
        <v>20729357</v>
      </c>
      <c r="C2040" s="28" t="s">
        <v>243</v>
      </c>
      <c r="D2040" s="28" t="s">
        <v>243</v>
      </c>
      <c r="E2040" s="42" t="s">
        <v>64</v>
      </c>
      <c r="F2040" s="43">
        <v>8.51</v>
      </c>
      <c r="G2040" s="43" t="s">
        <v>7</v>
      </c>
      <c r="H2040" s="43">
        <f>VLOOKUP(D2040,'Įkainiai '!$A$3:$B$10,2,FALSE)-G2040</f>
        <v>5.27</v>
      </c>
      <c r="I2040" s="43">
        <f>VLOOKUP(C2040,'Įkainiai '!$E$3:$F$10,2,FALSE)-F2040</f>
        <v>7.16</v>
      </c>
      <c r="J2040" s="28">
        <f t="shared" si="62"/>
        <v>1.8900000000000006</v>
      </c>
      <c r="K2040" s="28" t="str">
        <f t="shared" si="63"/>
        <v>Upsell</v>
      </c>
      <c r="L2040" s="28" t="str">
        <f>IFERROR(VLOOKUP(E2040,'2 ataskaita'!$B$1:$E$64,3,FALSE),"-")</f>
        <v>-</v>
      </c>
      <c r="M2040" s="28" t="str">
        <f>IFERROR(VLOOKUP(E2040,'2 ataskaita'!$B$1:$E$64,4,FALSE),"-")</f>
        <v>-</v>
      </c>
    </row>
    <row r="2041" spans="1:13" x14ac:dyDescent="0.3">
      <c r="A2041" s="55">
        <v>44013.584027777775</v>
      </c>
      <c r="B2041">
        <v>18565017</v>
      </c>
      <c r="C2041" s="32" t="s">
        <v>246</v>
      </c>
      <c r="D2041" s="32" t="s">
        <v>244</v>
      </c>
      <c r="E2041" s="44" t="s">
        <v>14</v>
      </c>
      <c r="F2041" s="45">
        <v>12.5</v>
      </c>
      <c r="G2041" s="45" t="s">
        <v>7</v>
      </c>
      <c r="H2041" s="43">
        <f>VLOOKUP(D2041,'Įkainiai '!$A$3:$B$10,2,FALSE)-G2041</f>
        <v>18.27</v>
      </c>
      <c r="I2041" s="43">
        <f>VLOOKUP(C2041,'Įkainiai '!$E$3:$F$10,2,FALSE)-F2041</f>
        <v>17.170000000000002</v>
      </c>
      <c r="J2041" s="28">
        <f t="shared" si="62"/>
        <v>-1.0999999999999979</v>
      </c>
      <c r="K2041" s="32" t="str">
        <f t="shared" si="63"/>
        <v>Rerate</v>
      </c>
      <c r="L2041" s="32" t="str">
        <f>IFERROR(VLOOKUP(E2041,'2 ataskaita'!$B$1:$E$64,3,FALSE),"-")</f>
        <v>CUSTOMER CARE</v>
      </c>
      <c r="M2041" s="32">
        <f>IFERROR(VLOOKUP(E2041,'2 ataskaita'!$B$1:$E$64,4,FALSE),"-")</f>
        <v>0</v>
      </c>
    </row>
    <row r="2042" spans="1:13" x14ac:dyDescent="0.3">
      <c r="A2042" s="54">
        <v>44042</v>
      </c>
      <c r="B2042">
        <v>4547438</v>
      </c>
      <c r="C2042" s="28" t="s">
        <v>243</v>
      </c>
      <c r="D2042" s="28" t="s">
        <v>243</v>
      </c>
      <c r="E2042" s="42" t="s">
        <v>21</v>
      </c>
      <c r="F2042" s="50">
        <v>7.6</v>
      </c>
      <c r="G2042" s="43">
        <v>7.6</v>
      </c>
      <c r="H2042" s="43">
        <f>VLOOKUP(D2042,'Įkainiai '!$A$3:$B$10,2,FALSE)-G2042</f>
        <v>10.67</v>
      </c>
      <c r="I2042" s="43">
        <f>VLOOKUP(C2042,'Įkainiai '!$E$3:$F$10,2,FALSE)-F2042</f>
        <v>8.07</v>
      </c>
      <c r="J2042" s="28">
        <f t="shared" si="62"/>
        <v>-2.5999999999999996</v>
      </c>
      <c r="K2042" s="28" t="str">
        <f t="shared" si="63"/>
        <v>Rerate</v>
      </c>
      <c r="L2042" s="28" t="str">
        <f>IFERROR(VLOOKUP(E2042,'2 ataskaita'!$B$1:$E$64,3,FALSE),"-")</f>
        <v>-</v>
      </c>
      <c r="M2042" s="28" t="str">
        <f>IFERROR(VLOOKUP(E2042,'2 ataskaita'!$B$1:$E$64,4,FALSE),"-")</f>
        <v>-</v>
      </c>
    </row>
    <row r="2043" spans="1:13" x14ac:dyDescent="0.3">
      <c r="A2043" s="55">
        <v>44042</v>
      </c>
      <c r="B2043">
        <v>34212384</v>
      </c>
      <c r="C2043" s="32" t="s">
        <v>245</v>
      </c>
      <c r="D2043" s="32" t="s">
        <v>245</v>
      </c>
      <c r="E2043" s="44" t="s">
        <v>40</v>
      </c>
      <c r="F2043" s="45">
        <v>8.5</v>
      </c>
      <c r="G2043" s="45">
        <v>0</v>
      </c>
      <c r="H2043" s="43">
        <f>VLOOKUP(D2043,'Įkainiai '!$A$3:$B$10,2,FALSE)-G2043</f>
        <v>14.27</v>
      </c>
      <c r="I2043" s="43">
        <f>VLOOKUP(C2043,'Įkainiai '!$E$3:$F$10,2,FALSE)-F2043</f>
        <v>3.17</v>
      </c>
      <c r="J2043" s="28">
        <f t="shared" si="62"/>
        <v>-11.1</v>
      </c>
      <c r="K2043" s="32" t="str">
        <f t="shared" si="63"/>
        <v>Rerate</v>
      </c>
      <c r="L2043" s="32" t="str">
        <f>IFERROR(VLOOKUP(E2043,'2 ataskaita'!$B$1:$E$64,3,FALSE),"-")</f>
        <v>-</v>
      </c>
      <c r="M2043" s="32" t="str">
        <f>IFERROR(VLOOKUP(E2043,'2 ataskaita'!$B$1:$E$64,4,FALSE),"-")</f>
        <v>-</v>
      </c>
    </row>
    <row r="2044" spans="1:13" x14ac:dyDescent="0.3">
      <c r="A2044" s="54">
        <v>44042</v>
      </c>
      <c r="B2044">
        <v>39712180</v>
      </c>
      <c r="C2044" s="28" t="s">
        <v>241</v>
      </c>
      <c r="D2044" s="28" t="s">
        <v>241</v>
      </c>
      <c r="E2044" s="42" t="s">
        <v>22</v>
      </c>
      <c r="F2044" s="43">
        <v>3.6</v>
      </c>
      <c r="G2044" s="43">
        <v>2.5</v>
      </c>
      <c r="H2044" s="43">
        <f>VLOOKUP(D2044,'Įkainiai '!$A$3:$B$10,2,FALSE)-G2044</f>
        <v>30.770000000000003</v>
      </c>
      <c r="I2044" s="43">
        <f>VLOOKUP(C2044,'Įkainiai '!$E$3:$F$10,2,FALSE)-F2044</f>
        <v>28.07</v>
      </c>
      <c r="J2044" s="28">
        <f t="shared" si="62"/>
        <v>-2.7000000000000028</v>
      </c>
      <c r="K2044" s="28" t="str">
        <f t="shared" si="63"/>
        <v>Rerate</v>
      </c>
      <c r="L2044" s="28" t="str">
        <f>IFERROR(VLOOKUP(E2044,'2 ataskaita'!$B$1:$E$64,3,FALSE),"-")</f>
        <v>CUSTOMER CARE</v>
      </c>
      <c r="M2044" s="28">
        <f>IFERROR(VLOOKUP(E2044,'2 ataskaita'!$B$1:$E$64,4,FALSE),"-")</f>
        <v>0</v>
      </c>
    </row>
    <row r="2045" spans="1:13" x14ac:dyDescent="0.3">
      <c r="A2045" s="55">
        <v>44042</v>
      </c>
      <c r="B2045">
        <v>4528610</v>
      </c>
      <c r="C2045" s="32" t="s">
        <v>243</v>
      </c>
      <c r="D2045" s="32" t="s">
        <v>243</v>
      </c>
      <c r="E2045" s="44" t="s">
        <v>67</v>
      </c>
      <c r="F2045" s="49">
        <v>7.6</v>
      </c>
      <c r="G2045" s="45">
        <v>7.6</v>
      </c>
      <c r="H2045" s="43">
        <f>VLOOKUP(D2045,'Įkainiai '!$A$3:$B$10,2,FALSE)-G2045</f>
        <v>10.67</v>
      </c>
      <c r="I2045" s="43">
        <f>VLOOKUP(C2045,'Įkainiai '!$E$3:$F$10,2,FALSE)-F2045</f>
        <v>8.07</v>
      </c>
      <c r="J2045" s="28">
        <f t="shared" si="62"/>
        <v>-2.5999999999999996</v>
      </c>
      <c r="K2045" s="32" t="str">
        <f t="shared" si="63"/>
        <v>Rerate</v>
      </c>
      <c r="L2045" s="32" t="str">
        <f>IFERROR(VLOOKUP(E2045,'2 ataskaita'!$B$1:$E$64,3,FALSE),"-")</f>
        <v>-</v>
      </c>
      <c r="M2045" s="32" t="str">
        <f>IFERROR(VLOOKUP(E2045,'2 ataskaita'!$B$1:$E$64,4,FALSE),"-")</f>
        <v>-</v>
      </c>
    </row>
    <row r="2046" spans="1:13" x14ac:dyDescent="0.3">
      <c r="A2046" s="54">
        <v>44042</v>
      </c>
      <c r="B2046">
        <v>4519735</v>
      </c>
      <c r="C2046" s="28" t="s">
        <v>241</v>
      </c>
      <c r="D2046" s="28" t="s">
        <v>241</v>
      </c>
      <c r="E2046" s="42" t="s">
        <v>6</v>
      </c>
      <c r="F2046" s="43">
        <v>12</v>
      </c>
      <c r="G2046" s="43">
        <v>15.5</v>
      </c>
      <c r="H2046" s="43">
        <f>VLOOKUP(D2046,'Įkainiai '!$A$3:$B$10,2,FALSE)-G2046</f>
        <v>17.770000000000003</v>
      </c>
      <c r="I2046" s="43">
        <f>VLOOKUP(C2046,'Įkainiai '!$E$3:$F$10,2,FALSE)-F2046</f>
        <v>19.670000000000002</v>
      </c>
      <c r="J2046" s="28">
        <f t="shared" si="62"/>
        <v>1.8999999999999986</v>
      </c>
      <c r="K2046" s="28" t="str">
        <f t="shared" si="63"/>
        <v>Upsell</v>
      </c>
      <c r="L2046" s="28" t="str">
        <f>IFERROR(VLOOKUP(E2046,'2 ataskaita'!$B$1:$E$64,3,FALSE),"-")</f>
        <v>TELEMARKETING</v>
      </c>
      <c r="M2046" s="28">
        <f>IFERROR(VLOOKUP(E2046,'2 ataskaita'!$B$1:$E$64,4,FALSE),"-")</f>
        <v>0</v>
      </c>
    </row>
    <row r="2047" spans="1:13" x14ac:dyDescent="0.3">
      <c r="A2047" s="55">
        <v>44042</v>
      </c>
      <c r="B2047">
        <v>35164597</v>
      </c>
      <c r="C2047" s="32" t="s">
        <v>242</v>
      </c>
      <c r="D2047" s="32" t="s">
        <v>242</v>
      </c>
      <c r="E2047" s="44" t="s">
        <v>77</v>
      </c>
      <c r="F2047" s="45">
        <v>10.5</v>
      </c>
      <c r="G2047" s="45">
        <v>0</v>
      </c>
      <c r="H2047" s="43">
        <f>VLOOKUP(D2047,'Įkainiai '!$A$3:$B$10,2,FALSE)-G2047</f>
        <v>21.27</v>
      </c>
      <c r="I2047" s="43">
        <f>VLOOKUP(C2047,'Įkainiai '!$E$3:$F$10,2,FALSE)-F2047</f>
        <v>9.1700000000000017</v>
      </c>
      <c r="J2047" s="28">
        <f t="shared" si="62"/>
        <v>-12.099999999999998</v>
      </c>
      <c r="K2047" s="32" t="str">
        <f t="shared" si="63"/>
        <v>Rerate</v>
      </c>
      <c r="L2047" s="32" t="str">
        <f>IFERROR(VLOOKUP(E2047,'2 ataskaita'!$B$1:$E$64,3,FALSE),"-")</f>
        <v>-</v>
      </c>
      <c r="M2047" s="32" t="str">
        <f>IFERROR(VLOOKUP(E2047,'2 ataskaita'!$B$1:$E$64,4,FALSE),"-")</f>
        <v>-</v>
      </c>
    </row>
    <row r="2048" spans="1:13" x14ac:dyDescent="0.3">
      <c r="A2048" s="54">
        <v>44042</v>
      </c>
      <c r="B2048">
        <v>4509914</v>
      </c>
      <c r="C2048" s="28" t="s">
        <v>243</v>
      </c>
      <c r="D2048" s="28" t="s">
        <v>243</v>
      </c>
      <c r="E2048" s="42" t="s">
        <v>86</v>
      </c>
      <c r="F2048" s="43">
        <v>8.51</v>
      </c>
      <c r="G2048" s="43" t="s">
        <v>28</v>
      </c>
      <c r="H2048" s="43">
        <f>VLOOKUP(D2048,'Įkainiai '!$A$3:$B$10,2,FALSE)-G2048</f>
        <v>10.27</v>
      </c>
      <c r="I2048" s="43">
        <f>VLOOKUP(C2048,'Įkainiai '!$E$3:$F$10,2,FALSE)-F2048</f>
        <v>7.16</v>
      </c>
      <c r="J2048" s="28">
        <f t="shared" si="62"/>
        <v>-3.1099999999999994</v>
      </c>
      <c r="K2048" s="28" t="str">
        <f t="shared" si="63"/>
        <v>Rerate</v>
      </c>
      <c r="L2048" s="28" t="str">
        <f>IFERROR(VLOOKUP(E2048,'2 ataskaita'!$B$1:$E$64,3,FALSE),"-")</f>
        <v>-</v>
      </c>
      <c r="M2048" s="28" t="str">
        <f>IFERROR(VLOOKUP(E2048,'2 ataskaita'!$B$1:$E$64,4,FALSE),"-")</f>
        <v>-</v>
      </c>
    </row>
    <row r="2049" spans="1:13" x14ac:dyDescent="0.3">
      <c r="A2049" s="55">
        <v>44042</v>
      </c>
      <c r="B2049">
        <v>18722682</v>
      </c>
      <c r="C2049" s="32" t="s">
        <v>245</v>
      </c>
      <c r="D2049" s="32" t="s">
        <v>245</v>
      </c>
      <c r="E2049" s="44" t="s">
        <v>73</v>
      </c>
      <c r="F2049" s="45">
        <v>5.51</v>
      </c>
      <c r="G2049" s="45">
        <v>5.15</v>
      </c>
      <c r="H2049" s="43">
        <f>VLOOKUP(D2049,'Įkainiai '!$A$3:$B$10,2,FALSE)-G2049</f>
        <v>9.1199999999999992</v>
      </c>
      <c r="I2049" s="43">
        <f>VLOOKUP(C2049,'Įkainiai '!$E$3:$F$10,2,FALSE)-F2049</f>
        <v>6.16</v>
      </c>
      <c r="J2049" s="28">
        <f t="shared" si="62"/>
        <v>-2.9599999999999991</v>
      </c>
      <c r="K2049" s="32" t="str">
        <f t="shared" si="63"/>
        <v>Rerate</v>
      </c>
      <c r="L2049" s="32" t="str">
        <f>IFERROR(VLOOKUP(E2049,'2 ataskaita'!$B$1:$E$64,3,FALSE),"-")</f>
        <v>-</v>
      </c>
      <c r="M2049" s="32" t="str">
        <f>IFERROR(VLOOKUP(E2049,'2 ataskaita'!$B$1:$E$64,4,FALSE),"-")</f>
        <v>-</v>
      </c>
    </row>
    <row r="2050" spans="1:13" x14ac:dyDescent="0.3">
      <c r="A2050" s="54">
        <v>44042</v>
      </c>
      <c r="B2050">
        <v>4905542</v>
      </c>
      <c r="C2050" s="28" t="s">
        <v>241</v>
      </c>
      <c r="D2050" s="28" t="s">
        <v>241</v>
      </c>
      <c r="E2050" s="42" t="s">
        <v>73</v>
      </c>
      <c r="F2050" s="43">
        <v>16.510000000000002</v>
      </c>
      <c r="G2050" s="43" t="s">
        <v>45</v>
      </c>
      <c r="H2050" s="43">
        <f>VLOOKUP(D2050,'Įkainiai '!$A$3:$B$10,2,FALSE)-G2050</f>
        <v>28.270000000000003</v>
      </c>
      <c r="I2050" s="43">
        <f>VLOOKUP(C2050,'Įkainiai '!$E$3:$F$10,2,FALSE)-F2050</f>
        <v>15.16</v>
      </c>
      <c r="J2050" s="28">
        <f t="shared" si="62"/>
        <v>-13.110000000000003</v>
      </c>
      <c r="K2050" s="28" t="str">
        <f t="shared" si="63"/>
        <v>Rerate</v>
      </c>
      <c r="L2050" s="28" t="str">
        <f>IFERROR(VLOOKUP(E2050,'2 ataskaita'!$B$1:$E$64,3,FALSE),"-")</f>
        <v>-</v>
      </c>
      <c r="M2050" s="28" t="str">
        <f>IFERROR(VLOOKUP(E2050,'2 ataskaita'!$B$1:$E$64,4,FALSE),"-")</f>
        <v>-</v>
      </c>
    </row>
    <row r="2051" spans="1:13" x14ac:dyDescent="0.3">
      <c r="A2051" s="55">
        <v>44016.484722222223</v>
      </c>
      <c r="B2051">
        <v>18456782</v>
      </c>
      <c r="C2051" s="32" t="s">
        <v>245</v>
      </c>
      <c r="D2051" s="32" t="s">
        <v>244</v>
      </c>
      <c r="E2051" s="44" t="s">
        <v>23</v>
      </c>
      <c r="F2051" s="45">
        <v>7</v>
      </c>
      <c r="G2051" s="45">
        <v>12.5</v>
      </c>
      <c r="H2051" s="43">
        <f>VLOOKUP(D2051,'Įkainiai '!$A$3:$B$10,2,FALSE)-G2051</f>
        <v>18.77</v>
      </c>
      <c r="I2051" s="43">
        <f>VLOOKUP(C2051,'Įkainiai '!$E$3:$F$10,2,FALSE)-F2051</f>
        <v>4.67</v>
      </c>
      <c r="J2051" s="28">
        <f t="shared" ref="J2051:J2081" si="64">I2051-H2051</f>
        <v>-14.1</v>
      </c>
      <c r="K2051" s="32" t="str">
        <f t="shared" ref="K2051:K2081" si="65">IF(J2051&gt;0,"Upsell",IF(J2051&lt;0,"Rerate","Kaina nepakito"))</f>
        <v>Rerate</v>
      </c>
      <c r="L2051" s="32" t="str">
        <f>IFERROR(VLOOKUP(E2051,'2 ataskaita'!$B$1:$E$64,3,FALSE),"-")</f>
        <v>CUSTOMER CARE</v>
      </c>
      <c r="M2051" s="32">
        <f>IFERROR(VLOOKUP(E2051,'2 ataskaita'!$B$1:$E$64,4,FALSE),"-")</f>
        <v>0</v>
      </c>
    </row>
    <row r="2052" spans="1:13" x14ac:dyDescent="0.3">
      <c r="A2052" s="54">
        <v>44042</v>
      </c>
      <c r="B2052">
        <v>6768864</v>
      </c>
      <c r="C2052" s="28" t="s">
        <v>241</v>
      </c>
      <c r="D2052" s="28" t="s">
        <v>241</v>
      </c>
      <c r="E2052" s="42" t="s">
        <v>6</v>
      </c>
      <c r="F2052" s="43">
        <v>9.5</v>
      </c>
      <c r="G2052" s="43" t="s">
        <v>7</v>
      </c>
      <c r="H2052" s="43">
        <f>VLOOKUP(D2052,'Įkainiai '!$A$3:$B$10,2,FALSE)-G2052</f>
        <v>20.270000000000003</v>
      </c>
      <c r="I2052" s="43">
        <f>VLOOKUP(C2052,'Įkainiai '!$E$3:$F$10,2,FALSE)-F2052</f>
        <v>22.17</v>
      </c>
      <c r="J2052" s="28">
        <f t="shared" si="64"/>
        <v>1.8999999999999986</v>
      </c>
      <c r="K2052" s="28" t="str">
        <f t="shared" si="65"/>
        <v>Upsell</v>
      </c>
      <c r="L2052" s="28" t="str">
        <f>IFERROR(VLOOKUP(E2052,'2 ataskaita'!$B$1:$E$64,3,FALSE),"-")</f>
        <v>TELEMARKETING</v>
      </c>
      <c r="M2052" s="28">
        <f>IFERROR(VLOOKUP(E2052,'2 ataskaita'!$B$1:$E$64,4,FALSE),"-")</f>
        <v>0</v>
      </c>
    </row>
    <row r="2053" spans="1:13" x14ac:dyDescent="0.3">
      <c r="A2053" s="55">
        <v>44016.341666666667</v>
      </c>
      <c r="B2053">
        <v>39433888</v>
      </c>
      <c r="C2053" s="32" t="s">
        <v>240</v>
      </c>
      <c r="D2053" s="32" t="s">
        <v>243</v>
      </c>
      <c r="E2053" s="44" t="s">
        <v>35</v>
      </c>
      <c r="F2053" s="45">
        <v>11</v>
      </c>
      <c r="G2053" s="45">
        <v>3.6</v>
      </c>
      <c r="H2053" s="43">
        <f>VLOOKUP(D2053,'Įkainiai '!$A$3:$B$10,2,FALSE)-G2053</f>
        <v>14.67</v>
      </c>
      <c r="I2053" s="43">
        <f>VLOOKUP(C2053,'Įkainiai '!$E$3:$F$10,2,FALSE)-F2053</f>
        <v>12.670000000000002</v>
      </c>
      <c r="J2053" s="28">
        <f t="shared" si="64"/>
        <v>-1.9999999999999982</v>
      </c>
      <c r="K2053" s="32" t="str">
        <f t="shared" si="65"/>
        <v>Rerate</v>
      </c>
      <c r="L2053" s="32" t="str">
        <f>IFERROR(VLOOKUP(E2053,'2 ataskaita'!$B$1:$E$64,3,FALSE),"-")</f>
        <v>CUSTOMER CARE</v>
      </c>
      <c r="M2053" s="32">
        <f>IFERROR(VLOOKUP(E2053,'2 ataskaita'!$B$1:$E$64,4,FALSE),"-")</f>
        <v>0</v>
      </c>
    </row>
    <row r="2054" spans="1:13" x14ac:dyDescent="0.3">
      <c r="A2054" s="54">
        <v>44014.461805555555</v>
      </c>
      <c r="B2054">
        <v>34058526</v>
      </c>
      <c r="C2054" s="28" t="s">
        <v>244</v>
      </c>
      <c r="D2054" s="28" t="s">
        <v>240</v>
      </c>
      <c r="E2054" s="42" t="s">
        <v>23</v>
      </c>
      <c r="F2054" s="43">
        <v>12</v>
      </c>
      <c r="G2054" s="43">
        <v>11.5</v>
      </c>
      <c r="H2054" s="43">
        <f>VLOOKUP(D2054,'Įkainiai '!$A$3:$B$10,2,FALSE)-G2054</f>
        <v>13.77</v>
      </c>
      <c r="I2054" s="43">
        <f>VLOOKUP(C2054,'Įkainiai '!$E$3:$F$10,2,FALSE)-F2054</f>
        <v>15.670000000000002</v>
      </c>
      <c r="J2054" s="28">
        <f t="shared" si="64"/>
        <v>1.9000000000000021</v>
      </c>
      <c r="K2054" s="28" t="str">
        <f t="shared" si="65"/>
        <v>Upsell</v>
      </c>
      <c r="L2054" s="28" t="str">
        <f>IFERROR(VLOOKUP(E2054,'2 ataskaita'!$B$1:$E$64,3,FALSE),"-")</f>
        <v>CUSTOMER CARE</v>
      </c>
      <c r="M2054" s="28">
        <f>IFERROR(VLOOKUP(E2054,'2 ataskaita'!$B$1:$E$64,4,FALSE),"-")</f>
        <v>0</v>
      </c>
    </row>
    <row r="2055" spans="1:13" x14ac:dyDescent="0.3">
      <c r="A2055" s="55">
        <v>44042</v>
      </c>
      <c r="B2055">
        <v>4631713</v>
      </c>
      <c r="C2055" s="32" t="s">
        <v>241</v>
      </c>
      <c r="D2055" s="32" t="s">
        <v>241</v>
      </c>
      <c r="E2055" s="44" t="s">
        <v>55</v>
      </c>
      <c r="F2055" s="45">
        <v>12</v>
      </c>
      <c r="G2055" s="45">
        <v>1.4</v>
      </c>
      <c r="H2055" s="43">
        <f>VLOOKUP(D2055,'Įkainiai '!$A$3:$B$10,2,FALSE)-G2055</f>
        <v>31.870000000000005</v>
      </c>
      <c r="I2055" s="43">
        <f>VLOOKUP(C2055,'Įkainiai '!$E$3:$F$10,2,FALSE)-F2055</f>
        <v>19.670000000000002</v>
      </c>
      <c r="J2055" s="28">
        <f t="shared" si="64"/>
        <v>-12.200000000000003</v>
      </c>
      <c r="K2055" s="32" t="str">
        <f t="shared" si="65"/>
        <v>Rerate</v>
      </c>
      <c r="L2055" s="32" t="str">
        <f>IFERROR(VLOOKUP(E2055,'2 ataskaita'!$B$1:$E$64,3,FALSE),"-")</f>
        <v>-</v>
      </c>
      <c r="M2055" s="32" t="str">
        <f>IFERROR(VLOOKUP(E2055,'2 ataskaita'!$B$1:$E$64,4,FALSE),"-")</f>
        <v>-</v>
      </c>
    </row>
    <row r="2056" spans="1:13" x14ac:dyDescent="0.3">
      <c r="A2056" s="54">
        <v>44032.535416666666</v>
      </c>
      <c r="B2056">
        <v>4514167</v>
      </c>
      <c r="C2056" s="28" t="s">
        <v>245</v>
      </c>
      <c r="D2056" s="28" t="s">
        <v>242</v>
      </c>
      <c r="E2056" s="42" t="s">
        <v>38</v>
      </c>
      <c r="F2056" s="43">
        <v>5.51</v>
      </c>
      <c r="G2056" s="43">
        <v>10.5</v>
      </c>
      <c r="H2056" s="43">
        <f>VLOOKUP(D2056,'Įkainiai '!$A$3:$B$10,2,FALSE)-G2056</f>
        <v>10.77</v>
      </c>
      <c r="I2056" s="43">
        <f>VLOOKUP(C2056,'Įkainiai '!$E$3:$F$10,2,FALSE)-F2056</f>
        <v>6.16</v>
      </c>
      <c r="J2056" s="28">
        <f t="shared" si="64"/>
        <v>-4.6099999999999994</v>
      </c>
      <c r="K2056" s="28" t="str">
        <f t="shared" si="65"/>
        <v>Rerate</v>
      </c>
      <c r="L2056" s="28" t="str">
        <f>IFERROR(VLOOKUP(E2056,'2 ataskaita'!$B$1:$E$64,3,FALSE),"-")</f>
        <v>-</v>
      </c>
      <c r="M2056" s="28" t="str">
        <f>IFERROR(VLOOKUP(E2056,'2 ataskaita'!$B$1:$E$64,4,FALSE),"-")</f>
        <v>-</v>
      </c>
    </row>
    <row r="2057" spans="1:13" x14ac:dyDescent="0.3">
      <c r="A2057" s="55">
        <v>44020.71597222222</v>
      </c>
      <c r="B2057">
        <v>23977549</v>
      </c>
      <c r="C2057" s="32" t="s">
        <v>243</v>
      </c>
      <c r="D2057" s="32" t="s">
        <v>241</v>
      </c>
      <c r="E2057" s="44" t="s">
        <v>8</v>
      </c>
      <c r="F2057" s="45">
        <v>3.6</v>
      </c>
      <c r="G2057" s="45" t="s">
        <v>28</v>
      </c>
      <c r="H2057" s="43">
        <f>VLOOKUP(D2057,'Įkainiai '!$A$3:$B$10,2,FALSE)-G2057</f>
        <v>25.270000000000003</v>
      </c>
      <c r="I2057" s="43">
        <f>VLOOKUP(C2057,'Įkainiai '!$E$3:$F$10,2,FALSE)-F2057</f>
        <v>12.07</v>
      </c>
      <c r="J2057" s="28">
        <f t="shared" si="64"/>
        <v>-13.200000000000003</v>
      </c>
      <c r="K2057" s="32" t="str">
        <f t="shared" si="65"/>
        <v>Rerate</v>
      </c>
      <c r="L2057" s="32" t="str">
        <f>IFERROR(VLOOKUP(E2057,'2 ataskaita'!$B$1:$E$64,3,FALSE),"-")</f>
        <v>TELEMARKETING</v>
      </c>
      <c r="M2057" s="32">
        <f>IFERROR(VLOOKUP(E2057,'2 ataskaita'!$B$1:$E$64,4,FALSE),"-")</f>
        <v>0</v>
      </c>
    </row>
    <row r="2058" spans="1:13" x14ac:dyDescent="0.3">
      <c r="A2058" s="54">
        <v>44042</v>
      </c>
      <c r="B2058">
        <v>25701012</v>
      </c>
      <c r="C2058" s="28" t="s">
        <v>245</v>
      </c>
      <c r="D2058" s="28" t="s">
        <v>245</v>
      </c>
      <c r="E2058" s="42" t="s">
        <v>74</v>
      </c>
      <c r="F2058" s="43">
        <v>7.6</v>
      </c>
      <c r="G2058" s="43">
        <v>0</v>
      </c>
      <c r="H2058" s="43">
        <f>VLOOKUP(D2058,'Įkainiai '!$A$3:$B$10,2,FALSE)-G2058</f>
        <v>14.27</v>
      </c>
      <c r="I2058" s="43">
        <f>VLOOKUP(C2058,'Įkainiai '!$E$3:$F$10,2,FALSE)-F2058</f>
        <v>4.07</v>
      </c>
      <c r="J2058" s="28">
        <f t="shared" si="64"/>
        <v>-10.199999999999999</v>
      </c>
      <c r="K2058" s="28" t="str">
        <f t="shared" si="65"/>
        <v>Rerate</v>
      </c>
      <c r="L2058" s="28" t="str">
        <f>IFERROR(VLOOKUP(E2058,'2 ataskaita'!$B$1:$E$64,3,FALSE),"-")</f>
        <v>-</v>
      </c>
      <c r="M2058" s="28" t="str">
        <f>IFERROR(VLOOKUP(E2058,'2 ataskaita'!$B$1:$E$64,4,FALSE),"-")</f>
        <v>-</v>
      </c>
    </row>
    <row r="2059" spans="1:13" x14ac:dyDescent="0.3">
      <c r="A2059" s="55">
        <v>44042</v>
      </c>
      <c r="B2059">
        <v>4604495</v>
      </c>
      <c r="C2059" s="32" t="s">
        <v>243</v>
      </c>
      <c r="D2059" s="32" t="s">
        <v>243</v>
      </c>
      <c r="E2059" s="44" t="s">
        <v>35</v>
      </c>
      <c r="F2059" s="45">
        <v>8.5</v>
      </c>
      <c r="G2059" s="45">
        <v>4.0999999999999996</v>
      </c>
      <c r="H2059" s="43">
        <f>VLOOKUP(D2059,'Įkainiai '!$A$3:$B$10,2,FALSE)-G2059</f>
        <v>14.17</v>
      </c>
      <c r="I2059" s="43">
        <f>VLOOKUP(C2059,'Įkainiai '!$E$3:$F$10,2,FALSE)-F2059</f>
        <v>7.17</v>
      </c>
      <c r="J2059" s="28">
        <f t="shared" si="64"/>
        <v>-7</v>
      </c>
      <c r="K2059" s="32" t="str">
        <f t="shared" si="65"/>
        <v>Rerate</v>
      </c>
      <c r="L2059" s="32" t="str">
        <f>IFERROR(VLOOKUP(E2059,'2 ataskaita'!$B$1:$E$64,3,FALSE),"-")</f>
        <v>CUSTOMER CARE</v>
      </c>
      <c r="M2059" s="32">
        <f>IFERROR(VLOOKUP(E2059,'2 ataskaita'!$B$1:$E$64,4,FALSE),"-")</f>
        <v>0</v>
      </c>
    </row>
    <row r="2060" spans="1:13" x14ac:dyDescent="0.3">
      <c r="A2060" s="54">
        <v>44030.586805555555</v>
      </c>
      <c r="B2060">
        <v>42439280</v>
      </c>
      <c r="C2060" s="28" t="s">
        <v>240</v>
      </c>
      <c r="D2060" s="28" t="s">
        <v>245</v>
      </c>
      <c r="E2060" s="42" t="s">
        <v>22</v>
      </c>
      <c r="F2060" s="43">
        <v>12</v>
      </c>
      <c r="G2060" s="43" t="s">
        <v>45</v>
      </c>
      <c r="H2060" s="43">
        <f>VLOOKUP(D2060,'Įkainiai '!$A$3:$B$10,2,FALSE)-G2060</f>
        <v>9.27</v>
      </c>
      <c r="I2060" s="43">
        <f>VLOOKUP(C2060,'Įkainiai '!$E$3:$F$10,2,FALSE)-F2060</f>
        <v>11.670000000000002</v>
      </c>
      <c r="J2060" s="28">
        <f t="shared" si="64"/>
        <v>2.4000000000000021</v>
      </c>
      <c r="K2060" s="28" t="str">
        <f t="shared" si="65"/>
        <v>Upsell</v>
      </c>
      <c r="L2060" s="28" t="str">
        <f>IFERROR(VLOOKUP(E2060,'2 ataskaita'!$B$1:$E$64,3,FALSE),"-")</f>
        <v>CUSTOMER CARE</v>
      </c>
      <c r="M2060" s="28">
        <f>IFERROR(VLOOKUP(E2060,'2 ataskaita'!$B$1:$E$64,4,FALSE),"-")</f>
        <v>0</v>
      </c>
    </row>
    <row r="2061" spans="1:13" x14ac:dyDescent="0.3">
      <c r="A2061" s="55">
        <v>44027.744444444441</v>
      </c>
      <c r="B2061">
        <v>4873399</v>
      </c>
      <c r="C2061" s="32" t="s">
        <v>245</v>
      </c>
      <c r="D2061" s="32" t="s">
        <v>245</v>
      </c>
      <c r="E2061" s="44" t="s">
        <v>14</v>
      </c>
      <c r="F2061" s="45">
        <v>7.6</v>
      </c>
      <c r="G2061" s="45">
        <v>5.51</v>
      </c>
      <c r="H2061" s="43">
        <f>VLOOKUP(D2061,'Įkainiai '!$A$3:$B$10,2,FALSE)-G2061</f>
        <v>8.76</v>
      </c>
      <c r="I2061" s="43">
        <f>VLOOKUP(C2061,'Įkainiai '!$E$3:$F$10,2,FALSE)-F2061</f>
        <v>4.07</v>
      </c>
      <c r="J2061" s="28">
        <f t="shared" si="64"/>
        <v>-4.6899999999999995</v>
      </c>
      <c r="K2061" s="32" t="str">
        <f t="shared" si="65"/>
        <v>Rerate</v>
      </c>
      <c r="L2061" s="32" t="str">
        <f>IFERROR(VLOOKUP(E2061,'2 ataskaita'!$B$1:$E$64,3,FALSE),"-")</f>
        <v>CUSTOMER CARE</v>
      </c>
      <c r="M2061" s="32">
        <f>IFERROR(VLOOKUP(E2061,'2 ataskaita'!$B$1:$E$64,4,FALSE),"-")</f>
        <v>0</v>
      </c>
    </row>
    <row r="2062" spans="1:13" x14ac:dyDescent="0.3">
      <c r="A2062" s="54">
        <v>44024.48333333333</v>
      </c>
      <c r="B2062">
        <v>45902615</v>
      </c>
      <c r="C2062" s="28" t="s">
        <v>244</v>
      </c>
      <c r="D2062" s="28" t="s">
        <v>240</v>
      </c>
      <c r="E2062" s="42" t="s">
        <v>66</v>
      </c>
      <c r="F2062" s="43">
        <v>12.5</v>
      </c>
      <c r="G2062" s="43">
        <v>11.5</v>
      </c>
      <c r="H2062" s="43">
        <f>VLOOKUP(D2062,'Įkainiai '!$A$3:$B$10,2,FALSE)-G2062</f>
        <v>13.77</v>
      </c>
      <c r="I2062" s="43">
        <f>VLOOKUP(C2062,'Įkainiai '!$E$3:$F$10,2,FALSE)-F2062</f>
        <v>15.170000000000002</v>
      </c>
      <c r="J2062" s="28">
        <f t="shared" si="64"/>
        <v>1.4000000000000021</v>
      </c>
      <c r="K2062" s="28" t="str">
        <f t="shared" si="65"/>
        <v>Upsell</v>
      </c>
      <c r="L2062" s="28" t="str">
        <f>IFERROR(VLOOKUP(E2062,'2 ataskaita'!$B$1:$E$64,3,FALSE),"-")</f>
        <v>-</v>
      </c>
      <c r="M2062" s="28" t="str">
        <f>IFERROR(VLOOKUP(E2062,'2 ataskaita'!$B$1:$E$64,4,FALSE),"-")</f>
        <v>-</v>
      </c>
    </row>
    <row r="2063" spans="1:13" x14ac:dyDescent="0.3">
      <c r="A2063" s="55">
        <v>44037.642361111109</v>
      </c>
      <c r="B2063">
        <v>11605982</v>
      </c>
      <c r="C2063" s="32" t="s">
        <v>242</v>
      </c>
      <c r="D2063" s="32" t="s">
        <v>246</v>
      </c>
      <c r="E2063" s="44" t="s">
        <v>55</v>
      </c>
      <c r="F2063" s="45">
        <v>11.51</v>
      </c>
      <c r="G2063" s="45" t="s">
        <v>7</v>
      </c>
      <c r="H2063" s="43">
        <f>VLOOKUP(D2063,'Įkainiai '!$A$3:$B$10,2,FALSE)-G2063</f>
        <v>18.27</v>
      </c>
      <c r="I2063" s="43">
        <f>VLOOKUP(C2063,'Įkainiai '!$E$3:$F$10,2,FALSE)-F2063</f>
        <v>8.1600000000000019</v>
      </c>
      <c r="J2063" s="28">
        <f t="shared" si="64"/>
        <v>-10.109999999999998</v>
      </c>
      <c r="K2063" s="32" t="str">
        <f t="shared" si="65"/>
        <v>Rerate</v>
      </c>
      <c r="L2063" s="32" t="str">
        <f>IFERROR(VLOOKUP(E2063,'2 ataskaita'!$B$1:$E$64,3,FALSE),"-")</f>
        <v>-</v>
      </c>
      <c r="M2063" s="32" t="str">
        <f>IFERROR(VLOOKUP(E2063,'2 ataskaita'!$B$1:$E$64,4,FALSE),"-")</f>
        <v>-</v>
      </c>
    </row>
    <row r="2064" spans="1:13" x14ac:dyDescent="0.3">
      <c r="A2064" s="54">
        <v>44021.5</v>
      </c>
      <c r="B2064">
        <v>14696172</v>
      </c>
      <c r="C2064" s="28" t="s">
        <v>242</v>
      </c>
      <c r="D2064" s="28" t="s">
        <v>243</v>
      </c>
      <c r="E2064" s="42" t="s">
        <v>64</v>
      </c>
      <c r="F2064" s="43">
        <v>10.5</v>
      </c>
      <c r="G2064" s="43">
        <v>7.6</v>
      </c>
      <c r="H2064" s="43">
        <f>VLOOKUP(D2064,'Įkainiai '!$A$3:$B$10,2,FALSE)-G2064</f>
        <v>10.67</v>
      </c>
      <c r="I2064" s="43">
        <f>VLOOKUP(C2064,'Įkainiai '!$E$3:$F$10,2,FALSE)-F2064</f>
        <v>9.1700000000000017</v>
      </c>
      <c r="J2064" s="28">
        <f t="shared" si="64"/>
        <v>-1.4999999999999982</v>
      </c>
      <c r="K2064" s="28" t="str">
        <f t="shared" si="65"/>
        <v>Rerate</v>
      </c>
      <c r="L2064" s="28" t="str">
        <f>IFERROR(VLOOKUP(E2064,'2 ataskaita'!$B$1:$E$64,3,FALSE),"-")</f>
        <v>-</v>
      </c>
      <c r="M2064" s="28" t="str">
        <f>IFERROR(VLOOKUP(E2064,'2 ataskaita'!$B$1:$E$64,4,FALSE),"-")</f>
        <v>-</v>
      </c>
    </row>
    <row r="2065" spans="1:13" x14ac:dyDescent="0.3">
      <c r="A2065" s="55">
        <v>44042</v>
      </c>
      <c r="B2065">
        <v>13720680</v>
      </c>
      <c r="C2065" s="32" t="s">
        <v>243</v>
      </c>
      <c r="D2065" s="32" t="s">
        <v>243</v>
      </c>
      <c r="E2065" s="44" t="s">
        <v>87</v>
      </c>
      <c r="F2065" s="49">
        <v>7.6</v>
      </c>
      <c r="G2065" s="45">
        <v>7.6</v>
      </c>
      <c r="H2065" s="43">
        <f>VLOOKUP(D2065,'Įkainiai '!$A$3:$B$10,2,FALSE)-G2065</f>
        <v>10.67</v>
      </c>
      <c r="I2065" s="43">
        <f>VLOOKUP(C2065,'Įkainiai '!$E$3:$F$10,2,FALSE)-F2065</f>
        <v>8.07</v>
      </c>
      <c r="J2065" s="28">
        <f t="shared" si="64"/>
        <v>-2.5999999999999996</v>
      </c>
      <c r="K2065" s="32" t="str">
        <f t="shared" si="65"/>
        <v>Rerate</v>
      </c>
      <c r="L2065" s="32" t="str">
        <f>IFERROR(VLOOKUP(E2065,'2 ataskaita'!$B$1:$E$64,3,FALSE),"-")</f>
        <v>-</v>
      </c>
      <c r="M2065" s="32" t="str">
        <f>IFERROR(VLOOKUP(E2065,'2 ataskaita'!$B$1:$E$64,4,FALSE),"-")</f>
        <v>-</v>
      </c>
    </row>
    <row r="2066" spans="1:13" x14ac:dyDescent="0.3">
      <c r="A2066" s="54">
        <v>44032.638888888891</v>
      </c>
      <c r="B2066">
        <v>4843250</v>
      </c>
      <c r="C2066" s="28" t="s">
        <v>245</v>
      </c>
      <c r="D2066" s="28" t="s">
        <v>245</v>
      </c>
      <c r="E2066" s="42" t="s">
        <v>43</v>
      </c>
      <c r="F2066" s="43">
        <v>7.6</v>
      </c>
      <c r="G2066" s="43">
        <v>5.51</v>
      </c>
      <c r="H2066" s="43">
        <f>VLOOKUP(D2066,'Įkainiai '!$A$3:$B$10,2,FALSE)-G2066</f>
        <v>8.76</v>
      </c>
      <c r="I2066" s="43">
        <f>VLOOKUP(C2066,'Įkainiai '!$E$3:$F$10,2,FALSE)-F2066</f>
        <v>4.07</v>
      </c>
      <c r="J2066" s="28">
        <f t="shared" si="64"/>
        <v>-4.6899999999999995</v>
      </c>
      <c r="K2066" s="28" t="str">
        <f t="shared" si="65"/>
        <v>Rerate</v>
      </c>
      <c r="L2066" s="28" t="str">
        <f>IFERROR(VLOOKUP(E2066,'2 ataskaita'!$B$1:$E$64,3,FALSE),"-")</f>
        <v>CUSTOMER CARE</v>
      </c>
      <c r="M2066" s="28">
        <f>IFERROR(VLOOKUP(E2066,'2 ataskaita'!$B$1:$E$64,4,FALSE),"-")</f>
        <v>0</v>
      </c>
    </row>
    <row r="2067" spans="1:13" x14ac:dyDescent="0.3">
      <c r="A2067" s="55">
        <v>44020.451388888891</v>
      </c>
      <c r="B2067">
        <v>15703657</v>
      </c>
      <c r="C2067" s="32" t="s">
        <v>245</v>
      </c>
      <c r="D2067" s="32" t="s">
        <v>241</v>
      </c>
      <c r="E2067" s="44" t="s">
        <v>75</v>
      </c>
      <c r="F2067" s="45">
        <v>0</v>
      </c>
      <c r="G2067" s="45">
        <v>0</v>
      </c>
      <c r="H2067" s="43">
        <f>VLOOKUP(D2067,'Įkainiai '!$A$3:$B$10,2,FALSE)-G2067</f>
        <v>33.270000000000003</v>
      </c>
      <c r="I2067" s="43">
        <f>VLOOKUP(C2067,'Įkainiai '!$E$3:$F$10,2,FALSE)-F2067</f>
        <v>11.67</v>
      </c>
      <c r="J2067" s="28">
        <f t="shared" si="64"/>
        <v>-21.6</v>
      </c>
      <c r="K2067" s="32" t="str">
        <f t="shared" si="65"/>
        <v>Rerate</v>
      </c>
      <c r="L2067" s="32" t="str">
        <f>IFERROR(VLOOKUP(E2067,'2 ataskaita'!$B$1:$E$64,3,FALSE),"-")</f>
        <v>-</v>
      </c>
      <c r="M2067" s="32" t="str">
        <f>IFERROR(VLOOKUP(E2067,'2 ataskaita'!$B$1:$E$64,4,FALSE),"-")</f>
        <v>-</v>
      </c>
    </row>
    <row r="2068" spans="1:13" x14ac:dyDescent="0.3">
      <c r="A2068" s="54">
        <v>44037.652083333334</v>
      </c>
      <c r="B2068">
        <v>40574814</v>
      </c>
      <c r="C2068" s="28" t="s">
        <v>243</v>
      </c>
      <c r="D2068" s="28" t="s">
        <v>245</v>
      </c>
      <c r="E2068" s="42" t="s">
        <v>55</v>
      </c>
      <c r="F2068" s="43">
        <v>9.01</v>
      </c>
      <c r="G2068" s="43">
        <v>3.6</v>
      </c>
      <c r="H2068" s="43">
        <f>VLOOKUP(D2068,'Įkainiai '!$A$3:$B$10,2,FALSE)-G2068</f>
        <v>10.67</v>
      </c>
      <c r="I2068" s="43">
        <f>VLOOKUP(C2068,'Įkainiai '!$E$3:$F$10,2,FALSE)-F2068</f>
        <v>6.66</v>
      </c>
      <c r="J2068" s="28">
        <f t="shared" si="64"/>
        <v>-4.01</v>
      </c>
      <c r="K2068" s="28" t="str">
        <f t="shared" si="65"/>
        <v>Rerate</v>
      </c>
      <c r="L2068" s="28" t="str">
        <f>IFERROR(VLOOKUP(E2068,'2 ataskaita'!$B$1:$E$64,3,FALSE),"-")</f>
        <v>-</v>
      </c>
      <c r="M2068" s="28" t="str">
        <f>IFERROR(VLOOKUP(E2068,'2 ataskaita'!$B$1:$E$64,4,FALSE),"-")</f>
        <v>-</v>
      </c>
    </row>
    <row r="2069" spans="1:13" x14ac:dyDescent="0.3">
      <c r="A2069" s="55">
        <v>44025.427777777775</v>
      </c>
      <c r="B2069">
        <v>21512724</v>
      </c>
      <c r="C2069" s="32" t="s">
        <v>245</v>
      </c>
      <c r="D2069" s="32" t="s">
        <v>242</v>
      </c>
      <c r="E2069" s="44" t="s">
        <v>26</v>
      </c>
      <c r="F2069" s="45">
        <v>7.6</v>
      </c>
      <c r="G2069" s="45">
        <v>10.5</v>
      </c>
      <c r="H2069" s="43">
        <f>VLOOKUP(D2069,'Įkainiai '!$A$3:$B$10,2,FALSE)-G2069</f>
        <v>10.77</v>
      </c>
      <c r="I2069" s="43">
        <f>VLOOKUP(C2069,'Įkainiai '!$E$3:$F$10,2,FALSE)-F2069</f>
        <v>4.07</v>
      </c>
      <c r="J2069" s="28">
        <f t="shared" si="64"/>
        <v>-6.6999999999999993</v>
      </c>
      <c r="K2069" s="32" t="str">
        <f t="shared" si="65"/>
        <v>Rerate</v>
      </c>
      <c r="L2069" s="32" t="str">
        <f>IFERROR(VLOOKUP(E2069,'2 ataskaita'!$B$1:$E$64,3,FALSE),"-")</f>
        <v>-</v>
      </c>
      <c r="M2069" s="32" t="str">
        <f>IFERROR(VLOOKUP(E2069,'2 ataskaita'!$B$1:$E$64,4,FALSE),"-")</f>
        <v>-</v>
      </c>
    </row>
    <row r="2070" spans="1:13" x14ac:dyDescent="0.3">
      <c r="A2070" s="54">
        <v>44015.451388888891</v>
      </c>
      <c r="B2070">
        <v>43585347</v>
      </c>
      <c r="C2070" s="28" t="s">
        <v>240</v>
      </c>
      <c r="D2070" s="28" t="s">
        <v>242</v>
      </c>
      <c r="E2070" s="42" t="s">
        <v>43</v>
      </c>
      <c r="F2070" s="43">
        <v>11.5</v>
      </c>
      <c r="G2070" s="43">
        <v>10.5</v>
      </c>
      <c r="H2070" s="43">
        <f>VLOOKUP(D2070,'Įkainiai '!$A$3:$B$10,2,FALSE)-G2070</f>
        <v>10.77</v>
      </c>
      <c r="I2070" s="43">
        <f>VLOOKUP(C2070,'Įkainiai '!$E$3:$F$10,2,FALSE)-F2070</f>
        <v>12.170000000000002</v>
      </c>
      <c r="J2070" s="28">
        <f t="shared" si="64"/>
        <v>1.4000000000000021</v>
      </c>
      <c r="K2070" s="28" t="str">
        <f t="shared" si="65"/>
        <v>Upsell</v>
      </c>
      <c r="L2070" s="28" t="str">
        <f>IFERROR(VLOOKUP(E2070,'2 ataskaita'!$B$1:$E$64,3,FALSE),"-")</f>
        <v>CUSTOMER CARE</v>
      </c>
      <c r="M2070" s="28">
        <f>IFERROR(VLOOKUP(E2070,'2 ataskaita'!$B$1:$E$64,4,FALSE),"-")</f>
        <v>0</v>
      </c>
    </row>
    <row r="2071" spans="1:13" x14ac:dyDescent="0.3">
      <c r="A2071" s="55">
        <v>44035</v>
      </c>
      <c r="B2071">
        <v>4719597</v>
      </c>
      <c r="C2071" s="32" t="s">
        <v>241</v>
      </c>
      <c r="D2071" s="32" t="s">
        <v>241</v>
      </c>
      <c r="E2071" s="44" t="s">
        <v>6</v>
      </c>
      <c r="F2071" s="45">
        <v>16.5</v>
      </c>
      <c r="G2071" s="45" t="s">
        <v>5</v>
      </c>
      <c r="H2071" s="43">
        <f>VLOOKUP(D2071,'Įkainiai '!$A$3:$B$10,2,FALSE)-G2071</f>
        <v>21.270000000000003</v>
      </c>
      <c r="I2071" s="43">
        <f>VLOOKUP(C2071,'Įkainiai '!$E$3:$F$10,2,FALSE)-F2071</f>
        <v>15.170000000000002</v>
      </c>
      <c r="J2071" s="28">
        <f t="shared" si="64"/>
        <v>-6.1000000000000014</v>
      </c>
      <c r="K2071" s="32" t="str">
        <f t="shared" si="65"/>
        <v>Rerate</v>
      </c>
      <c r="L2071" s="32" t="str">
        <f>IFERROR(VLOOKUP(E2071,'2 ataskaita'!$B$1:$E$64,3,FALSE),"-")</f>
        <v>TELEMARKETING</v>
      </c>
      <c r="M2071" s="32">
        <f>IFERROR(VLOOKUP(E2071,'2 ataskaita'!$B$1:$E$64,4,FALSE),"-")</f>
        <v>0</v>
      </c>
    </row>
    <row r="2072" spans="1:13" x14ac:dyDescent="0.3">
      <c r="A2072" s="54">
        <v>44023.371527777781</v>
      </c>
      <c r="B2072">
        <v>19689481</v>
      </c>
      <c r="C2072" s="28" t="s">
        <v>242</v>
      </c>
      <c r="D2072" s="28" t="s">
        <v>241</v>
      </c>
      <c r="E2072" s="42" t="s">
        <v>17</v>
      </c>
      <c r="F2072" s="43">
        <v>6.5</v>
      </c>
      <c r="G2072" s="43" t="s">
        <v>41</v>
      </c>
      <c r="H2072" s="43">
        <f>VLOOKUP(D2072,'Įkainiai '!$A$3:$B$10,2,FALSE)-G2072</f>
        <v>26.270000000000003</v>
      </c>
      <c r="I2072" s="43">
        <f>VLOOKUP(C2072,'Įkainiai '!$E$3:$F$10,2,FALSE)-F2072</f>
        <v>13.170000000000002</v>
      </c>
      <c r="J2072" s="28">
        <f t="shared" si="64"/>
        <v>-13.100000000000001</v>
      </c>
      <c r="K2072" s="28" t="str">
        <f t="shared" si="65"/>
        <v>Rerate</v>
      </c>
      <c r="L2072" s="28" t="str">
        <f>IFERROR(VLOOKUP(E2072,'2 ataskaita'!$B$1:$E$64,3,FALSE),"-")</f>
        <v>-</v>
      </c>
      <c r="M2072" s="28" t="str">
        <f>IFERROR(VLOOKUP(E2072,'2 ataskaita'!$B$1:$E$64,4,FALSE),"-")</f>
        <v>-</v>
      </c>
    </row>
    <row r="2073" spans="1:13" x14ac:dyDescent="0.3">
      <c r="A2073" s="55">
        <v>44042</v>
      </c>
      <c r="B2073">
        <v>4518814</v>
      </c>
      <c r="C2073" s="32" t="s">
        <v>243</v>
      </c>
      <c r="D2073" s="32" t="s">
        <v>243</v>
      </c>
      <c r="E2073" s="44" t="s">
        <v>23</v>
      </c>
      <c r="F2073" s="45">
        <v>7.6</v>
      </c>
      <c r="G2073" s="45">
        <v>0</v>
      </c>
      <c r="H2073" s="43">
        <f>VLOOKUP(D2073,'Įkainiai '!$A$3:$B$10,2,FALSE)-G2073</f>
        <v>18.27</v>
      </c>
      <c r="I2073" s="43">
        <f>VLOOKUP(C2073,'Įkainiai '!$E$3:$F$10,2,FALSE)-F2073</f>
        <v>8.07</v>
      </c>
      <c r="J2073" s="28">
        <f t="shared" si="64"/>
        <v>-10.199999999999999</v>
      </c>
      <c r="K2073" s="32" t="str">
        <f t="shared" si="65"/>
        <v>Rerate</v>
      </c>
      <c r="L2073" s="32" t="str">
        <f>IFERROR(VLOOKUP(E2073,'2 ataskaita'!$B$1:$E$64,3,FALSE),"-")</f>
        <v>CUSTOMER CARE</v>
      </c>
      <c r="M2073" s="32">
        <f>IFERROR(VLOOKUP(E2073,'2 ataskaita'!$B$1:$E$64,4,FALSE),"-")</f>
        <v>0</v>
      </c>
    </row>
    <row r="2074" spans="1:13" x14ac:dyDescent="0.3">
      <c r="A2074" s="54">
        <v>44042</v>
      </c>
      <c r="B2074">
        <v>4380297</v>
      </c>
      <c r="C2074" s="28" t="s">
        <v>241</v>
      </c>
      <c r="D2074" s="28" t="s">
        <v>241</v>
      </c>
      <c r="E2074" s="42" t="s">
        <v>8</v>
      </c>
      <c r="F2074" s="43">
        <v>8.5</v>
      </c>
      <c r="G2074" s="43" t="s">
        <v>9</v>
      </c>
      <c r="H2074" s="43">
        <f>VLOOKUP(D2074,'Įkainiai '!$A$3:$B$10,2,FALSE)-G2074</f>
        <v>22.270000000000003</v>
      </c>
      <c r="I2074" s="43">
        <f>VLOOKUP(C2074,'Įkainiai '!$E$3:$F$10,2,FALSE)-F2074</f>
        <v>23.17</v>
      </c>
      <c r="J2074" s="28">
        <f t="shared" si="64"/>
        <v>0.89999999999999858</v>
      </c>
      <c r="K2074" s="28" t="str">
        <f t="shared" si="65"/>
        <v>Upsell</v>
      </c>
      <c r="L2074" s="28" t="str">
        <f>IFERROR(VLOOKUP(E2074,'2 ataskaita'!$B$1:$E$64,3,FALSE),"-")</f>
        <v>TELEMARKETING</v>
      </c>
      <c r="M2074" s="28">
        <f>IFERROR(VLOOKUP(E2074,'2 ataskaita'!$B$1:$E$64,4,FALSE),"-")</f>
        <v>0</v>
      </c>
    </row>
    <row r="2075" spans="1:13" x14ac:dyDescent="0.3">
      <c r="A2075" s="55">
        <v>44042</v>
      </c>
      <c r="B2075">
        <v>4604495</v>
      </c>
      <c r="C2075" s="32" t="s">
        <v>245</v>
      </c>
      <c r="D2075" s="32" t="s">
        <v>245</v>
      </c>
      <c r="E2075" s="44" t="s">
        <v>35</v>
      </c>
      <c r="F2075" s="45">
        <v>7.6</v>
      </c>
      <c r="G2075" s="45">
        <v>0</v>
      </c>
      <c r="H2075" s="43">
        <f>VLOOKUP(D2075,'Įkainiai '!$A$3:$B$10,2,FALSE)-G2075</f>
        <v>14.27</v>
      </c>
      <c r="I2075" s="43">
        <f>VLOOKUP(C2075,'Įkainiai '!$E$3:$F$10,2,FALSE)-F2075</f>
        <v>4.07</v>
      </c>
      <c r="J2075" s="28">
        <f t="shared" si="64"/>
        <v>-10.199999999999999</v>
      </c>
      <c r="K2075" s="32" t="str">
        <f t="shared" si="65"/>
        <v>Rerate</v>
      </c>
      <c r="L2075" s="32" t="str">
        <f>IFERROR(VLOOKUP(E2075,'2 ataskaita'!$B$1:$E$64,3,FALSE),"-")</f>
        <v>CUSTOMER CARE</v>
      </c>
      <c r="M2075" s="32">
        <f>IFERROR(VLOOKUP(E2075,'2 ataskaita'!$B$1:$E$64,4,FALSE),"-")</f>
        <v>0</v>
      </c>
    </row>
    <row r="2076" spans="1:13" x14ac:dyDescent="0.3">
      <c r="A2076" s="54">
        <v>44043</v>
      </c>
      <c r="B2076">
        <v>4704037</v>
      </c>
      <c r="C2076" s="28" t="s">
        <v>245</v>
      </c>
      <c r="D2076" s="28" t="s">
        <v>244</v>
      </c>
      <c r="E2076" s="42" t="s">
        <v>39</v>
      </c>
      <c r="F2076" s="43">
        <v>3.6</v>
      </c>
      <c r="G2076" s="43">
        <v>13.5</v>
      </c>
      <c r="H2076" s="43">
        <f>VLOOKUP(D2076,'Įkainiai '!$A$3:$B$10,2,FALSE)-G2076</f>
        <v>17.77</v>
      </c>
      <c r="I2076" s="43">
        <f>VLOOKUP(C2076,'Įkainiai '!$E$3:$F$10,2,FALSE)-F2076</f>
        <v>8.07</v>
      </c>
      <c r="J2076" s="28">
        <f t="shared" si="64"/>
        <v>-9.6999999999999993</v>
      </c>
      <c r="K2076" s="28" t="str">
        <f t="shared" si="65"/>
        <v>Rerate</v>
      </c>
      <c r="L2076" s="28" t="str">
        <f>IFERROR(VLOOKUP(E2076,'2 ataskaita'!$B$1:$E$64,3,FALSE),"-")</f>
        <v>-</v>
      </c>
      <c r="M2076" s="28" t="str">
        <f>IFERROR(VLOOKUP(E2076,'2 ataskaita'!$B$1:$E$64,4,FALSE),"-")</f>
        <v>-</v>
      </c>
    </row>
    <row r="2077" spans="1:13" x14ac:dyDescent="0.3">
      <c r="A2077" s="55">
        <v>44015.611805555556</v>
      </c>
      <c r="B2077">
        <v>19434906</v>
      </c>
      <c r="C2077" s="32" t="s">
        <v>245</v>
      </c>
      <c r="D2077" s="32" t="s">
        <v>242</v>
      </c>
      <c r="E2077" s="44" t="s">
        <v>14</v>
      </c>
      <c r="F2077" s="45">
        <v>7.6</v>
      </c>
      <c r="G2077" s="45">
        <v>10.5</v>
      </c>
      <c r="H2077" s="43">
        <f>VLOOKUP(D2077,'Įkainiai '!$A$3:$B$10,2,FALSE)-G2077</f>
        <v>10.77</v>
      </c>
      <c r="I2077" s="43">
        <f>VLOOKUP(C2077,'Įkainiai '!$E$3:$F$10,2,FALSE)-F2077</f>
        <v>4.07</v>
      </c>
      <c r="J2077" s="28">
        <f t="shared" si="64"/>
        <v>-6.6999999999999993</v>
      </c>
      <c r="K2077" s="32" t="str">
        <f t="shared" si="65"/>
        <v>Rerate</v>
      </c>
      <c r="L2077" s="32" t="str">
        <f>IFERROR(VLOOKUP(E2077,'2 ataskaita'!$B$1:$E$64,3,FALSE),"-")</f>
        <v>CUSTOMER CARE</v>
      </c>
      <c r="M2077" s="32">
        <f>IFERROR(VLOOKUP(E2077,'2 ataskaita'!$B$1:$E$64,4,FALSE),"-")</f>
        <v>0</v>
      </c>
    </row>
    <row r="2078" spans="1:13" x14ac:dyDescent="0.3">
      <c r="A2078" s="54">
        <v>44043</v>
      </c>
      <c r="B2078">
        <v>45566582</v>
      </c>
      <c r="C2078" s="28" t="s">
        <v>245</v>
      </c>
      <c r="D2078" s="28" t="s">
        <v>245</v>
      </c>
      <c r="E2078" s="42" t="s">
        <v>14</v>
      </c>
      <c r="F2078" s="43">
        <v>7.6</v>
      </c>
      <c r="G2078" s="43" t="s">
        <v>45</v>
      </c>
      <c r="H2078" s="43">
        <f>VLOOKUP(D2078,'Įkainiai '!$A$3:$B$10,2,FALSE)-G2078</f>
        <v>9.27</v>
      </c>
      <c r="I2078" s="43">
        <f>VLOOKUP(C2078,'Įkainiai '!$E$3:$F$10,2,FALSE)-F2078</f>
        <v>4.07</v>
      </c>
      <c r="J2078" s="28">
        <f t="shared" si="64"/>
        <v>-5.1999999999999993</v>
      </c>
      <c r="K2078" s="28" t="str">
        <f t="shared" si="65"/>
        <v>Rerate</v>
      </c>
      <c r="L2078" s="28" t="str">
        <f>IFERROR(VLOOKUP(E2078,'2 ataskaita'!$B$1:$E$64,3,FALSE),"-")</f>
        <v>CUSTOMER CARE</v>
      </c>
      <c r="M2078" s="28">
        <f>IFERROR(VLOOKUP(E2078,'2 ataskaita'!$B$1:$E$64,4,FALSE),"-")</f>
        <v>0</v>
      </c>
    </row>
    <row r="2079" spans="1:13" x14ac:dyDescent="0.3">
      <c r="A2079" s="55">
        <v>44027.442361111112</v>
      </c>
      <c r="B2079">
        <v>17958481</v>
      </c>
      <c r="C2079" s="32" t="s">
        <v>240</v>
      </c>
      <c r="D2079" s="32" t="s">
        <v>245</v>
      </c>
      <c r="E2079" s="44" t="s">
        <v>19</v>
      </c>
      <c r="F2079" s="45">
        <v>11</v>
      </c>
      <c r="G2079" s="45">
        <v>5.6</v>
      </c>
      <c r="H2079" s="43">
        <f>VLOOKUP(D2079,'Įkainiai '!$A$3:$B$10,2,FALSE)-G2079</f>
        <v>8.67</v>
      </c>
      <c r="I2079" s="43">
        <f>VLOOKUP(C2079,'Įkainiai '!$E$3:$F$10,2,FALSE)-F2079</f>
        <v>12.670000000000002</v>
      </c>
      <c r="J2079" s="28">
        <f t="shared" si="64"/>
        <v>4.0000000000000018</v>
      </c>
      <c r="K2079" s="32" t="str">
        <f t="shared" si="65"/>
        <v>Upsell</v>
      </c>
      <c r="L2079" s="32" t="str">
        <f>IFERROR(VLOOKUP(E2079,'2 ataskaita'!$B$1:$E$64,3,FALSE),"-")</f>
        <v>-</v>
      </c>
      <c r="M2079" s="32" t="str">
        <f>IFERROR(VLOOKUP(E2079,'2 ataskaita'!$B$1:$E$64,4,FALSE),"-")</f>
        <v>-</v>
      </c>
    </row>
    <row r="2080" spans="1:13" x14ac:dyDescent="0.3">
      <c r="A2080" s="54">
        <v>44043.859027777777</v>
      </c>
      <c r="B2080">
        <v>4860101</v>
      </c>
      <c r="C2080" s="28" t="s">
        <v>243</v>
      </c>
      <c r="D2080" s="28" t="s">
        <v>245</v>
      </c>
      <c r="E2080" s="42" t="s">
        <v>10</v>
      </c>
      <c r="F2080" s="28">
        <v>7.6</v>
      </c>
      <c r="G2080" s="43">
        <v>7.6</v>
      </c>
      <c r="H2080" s="43">
        <f>VLOOKUP(D2080,'Įkainiai '!$A$3:$B$10,2,FALSE)-G2080</f>
        <v>6.67</v>
      </c>
      <c r="I2080" s="43">
        <f>VLOOKUP(C2080,'Įkainiai '!$E$3:$F$10,2,FALSE)-F2080</f>
        <v>8.07</v>
      </c>
      <c r="J2080" s="28">
        <f t="shared" si="64"/>
        <v>1.4000000000000004</v>
      </c>
      <c r="K2080" s="28" t="str">
        <f t="shared" si="65"/>
        <v>Upsell</v>
      </c>
      <c r="L2080" s="28" t="str">
        <f>IFERROR(VLOOKUP(E2080,'2 ataskaita'!$B$1:$E$64,3,FALSE),"-")</f>
        <v>SYSTEM</v>
      </c>
      <c r="M2080" s="28">
        <f>IFERROR(VLOOKUP(E2080,'2 ataskaita'!$B$1:$E$64,4,FALSE),"-")</f>
        <v>0</v>
      </c>
    </row>
    <row r="2081" spans="1:13" x14ac:dyDescent="0.3">
      <c r="A2081" s="57">
        <v>44043.835416666669</v>
      </c>
      <c r="B2081">
        <v>4794818</v>
      </c>
      <c r="C2081" s="36" t="s">
        <v>242</v>
      </c>
      <c r="D2081" s="36" t="s">
        <v>245</v>
      </c>
      <c r="E2081" s="51" t="s">
        <v>10</v>
      </c>
      <c r="F2081" s="36">
        <v>11</v>
      </c>
      <c r="G2081" s="52">
        <v>7.6</v>
      </c>
      <c r="H2081" s="53">
        <f>VLOOKUP(D2081,'Įkainiai '!$A$3:$B$10,2,FALSE)-G2081</f>
        <v>6.67</v>
      </c>
      <c r="I2081" s="53">
        <f>VLOOKUP(C2081,'Įkainiai '!$E$3:$F$10,2,FALSE)-F2081</f>
        <v>8.6700000000000017</v>
      </c>
      <c r="J2081" s="27">
        <f t="shared" si="64"/>
        <v>2.0000000000000018</v>
      </c>
      <c r="K2081" s="36" t="str">
        <f t="shared" si="65"/>
        <v>Upsell</v>
      </c>
      <c r="L2081" s="36" t="str">
        <f>IFERROR(VLOOKUP(E2081,'2 ataskaita'!$B$1:$E$64,3,FALSE),"-")</f>
        <v>SYSTEM</v>
      </c>
      <c r="M2081" s="36">
        <f>IFERROR(VLOOKUP(E2081,'2 ataskaita'!$B$1:$E$64,4,FALSE),"-")</f>
        <v>0</v>
      </c>
    </row>
  </sheetData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3Arrow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3A91-4368-4928-928C-9A7759CCF4DC}">
  <dimension ref="B1:E64"/>
  <sheetViews>
    <sheetView workbookViewId="0">
      <selection activeCell="B12" sqref="B12"/>
    </sheetView>
  </sheetViews>
  <sheetFormatPr defaultRowHeight="14.4" x14ac:dyDescent="0.3"/>
  <cols>
    <col min="1" max="1" width="16.88671875" customWidth="1"/>
    <col min="2" max="2" width="49.88671875" customWidth="1"/>
    <col min="3" max="3" width="47.109375" customWidth="1"/>
    <col min="4" max="4" width="17.6640625" customWidth="1"/>
  </cols>
  <sheetData>
    <row r="1" spans="2:5" x14ac:dyDescent="0.3">
      <c r="B1" s="35" t="s">
        <v>114</v>
      </c>
      <c r="C1" s="18" t="s">
        <v>105</v>
      </c>
      <c r="D1" s="18" t="s">
        <v>106</v>
      </c>
      <c r="E1" s="19" t="s">
        <v>107</v>
      </c>
    </row>
    <row r="2" spans="2:5" x14ac:dyDescent="0.3">
      <c r="B2" s="29" t="str">
        <f>LEFT(C2,6)</f>
        <v>111111</v>
      </c>
      <c r="C2" s="28" t="s">
        <v>92</v>
      </c>
      <c r="D2" s="28" t="s">
        <v>93</v>
      </c>
      <c r="E2" s="30"/>
    </row>
    <row r="3" spans="2:5" x14ac:dyDescent="0.3">
      <c r="B3" s="31" t="str">
        <f t="shared" ref="B3:B64" si="0">LEFT(C3,6)</f>
        <v>1E0148</v>
      </c>
      <c r="C3" s="32" t="s">
        <v>136</v>
      </c>
      <c r="D3" s="32" t="s">
        <v>91</v>
      </c>
      <c r="E3" s="33"/>
    </row>
    <row r="4" spans="2:5" x14ac:dyDescent="0.3">
      <c r="B4" s="29" t="str">
        <f t="shared" si="0"/>
        <v>2K0103</v>
      </c>
      <c r="C4" s="28" t="s">
        <v>142</v>
      </c>
      <c r="D4" s="28" t="s">
        <v>12</v>
      </c>
      <c r="E4" s="30" t="s">
        <v>20</v>
      </c>
    </row>
    <row r="5" spans="2:5" x14ac:dyDescent="0.3">
      <c r="B5" s="31" t="str">
        <f t="shared" si="0"/>
        <v>2K0105</v>
      </c>
      <c r="C5" s="32" t="s">
        <v>143</v>
      </c>
      <c r="D5" s="32" t="s">
        <v>12</v>
      </c>
      <c r="E5" s="33" t="s">
        <v>20</v>
      </c>
    </row>
    <row r="6" spans="2:5" x14ac:dyDescent="0.3">
      <c r="B6" s="29" t="str">
        <f t="shared" si="0"/>
        <v>2K0108</v>
      </c>
      <c r="C6" s="28" t="s">
        <v>144</v>
      </c>
      <c r="D6" s="28" t="s">
        <v>12</v>
      </c>
      <c r="E6" s="30" t="s">
        <v>20</v>
      </c>
    </row>
    <row r="7" spans="2:5" x14ac:dyDescent="0.3">
      <c r="B7" s="31" t="str">
        <f t="shared" si="0"/>
        <v>2K0111</v>
      </c>
      <c r="C7" s="32" t="s">
        <v>145</v>
      </c>
      <c r="D7" s="32" t="s">
        <v>12</v>
      </c>
      <c r="E7" s="33" t="s">
        <v>20</v>
      </c>
    </row>
    <row r="8" spans="2:5" x14ac:dyDescent="0.3">
      <c r="B8" s="29" t="str">
        <f t="shared" si="0"/>
        <v>2K0112</v>
      </c>
      <c r="C8" s="28" t="s">
        <v>146</v>
      </c>
      <c r="D8" s="28" t="s">
        <v>12</v>
      </c>
      <c r="E8" s="30" t="s">
        <v>20</v>
      </c>
    </row>
    <row r="9" spans="2:5" x14ac:dyDescent="0.3">
      <c r="B9" s="31" t="str">
        <f t="shared" si="0"/>
        <v>2K0113</v>
      </c>
      <c r="C9" s="32" t="s">
        <v>147</v>
      </c>
      <c r="D9" s="32" t="s">
        <v>12</v>
      </c>
      <c r="E9" s="33" t="s">
        <v>20</v>
      </c>
    </row>
    <row r="10" spans="2:5" x14ac:dyDescent="0.3">
      <c r="B10" s="29" t="str">
        <f t="shared" si="0"/>
        <v>2K0202</v>
      </c>
      <c r="C10" s="28" t="s">
        <v>148</v>
      </c>
      <c r="D10" s="28" t="s">
        <v>12</v>
      </c>
      <c r="E10" s="30" t="s">
        <v>25</v>
      </c>
    </row>
    <row r="11" spans="2:5" x14ac:dyDescent="0.3">
      <c r="B11" s="31" t="str">
        <f t="shared" si="0"/>
        <v>2K0211</v>
      </c>
      <c r="C11" s="32" t="s">
        <v>149</v>
      </c>
      <c r="D11" s="32" t="s">
        <v>12</v>
      </c>
      <c r="E11" s="33" t="s">
        <v>25</v>
      </c>
    </row>
    <row r="12" spans="2:5" x14ac:dyDescent="0.3">
      <c r="B12" s="29" t="str">
        <f t="shared" si="0"/>
        <v>2K0212</v>
      </c>
      <c r="C12" s="28" t="s">
        <v>150</v>
      </c>
      <c r="D12" s="28" t="s">
        <v>12</v>
      </c>
      <c r="E12" s="30" t="s">
        <v>25</v>
      </c>
    </row>
    <row r="13" spans="2:5" x14ac:dyDescent="0.3">
      <c r="B13" s="31" t="str">
        <f t="shared" si="0"/>
        <v>2K021K</v>
      </c>
      <c r="C13" s="32" t="s">
        <v>151</v>
      </c>
      <c r="D13" s="32" t="s">
        <v>12</v>
      </c>
      <c r="E13" s="33" t="s">
        <v>25</v>
      </c>
    </row>
    <row r="14" spans="2:5" x14ac:dyDescent="0.3">
      <c r="B14" s="29" t="str">
        <f t="shared" si="0"/>
        <v>2K0215</v>
      </c>
      <c r="C14" s="28" t="s">
        <v>152</v>
      </c>
      <c r="D14" s="28" t="s">
        <v>12</v>
      </c>
      <c r="E14" s="30" t="s">
        <v>25</v>
      </c>
    </row>
    <row r="15" spans="2:5" x14ac:dyDescent="0.3">
      <c r="B15" s="31" t="str">
        <f t="shared" si="0"/>
        <v>2K0216</v>
      </c>
      <c r="C15" s="32" t="s">
        <v>153</v>
      </c>
      <c r="D15" s="32" t="s">
        <v>12</v>
      </c>
      <c r="E15" s="33" t="s">
        <v>25</v>
      </c>
    </row>
    <row r="16" spans="2:5" x14ac:dyDescent="0.3">
      <c r="B16" s="29" t="str">
        <f t="shared" si="0"/>
        <v>2K0218</v>
      </c>
      <c r="C16" s="28" t="s">
        <v>154</v>
      </c>
      <c r="D16" s="28" t="s">
        <v>12</v>
      </c>
      <c r="E16" s="30" t="s">
        <v>25</v>
      </c>
    </row>
    <row r="17" spans="2:5" x14ac:dyDescent="0.3">
      <c r="B17" s="31" t="str">
        <f t="shared" si="0"/>
        <v>2K0220</v>
      </c>
      <c r="C17" s="32" t="s">
        <v>155</v>
      </c>
      <c r="D17" s="32" t="s">
        <v>12</v>
      </c>
      <c r="E17" s="33" t="s">
        <v>25</v>
      </c>
    </row>
    <row r="18" spans="2:5" x14ac:dyDescent="0.3">
      <c r="B18" s="29" t="str">
        <f t="shared" si="0"/>
        <v>2K0K01</v>
      </c>
      <c r="C18" s="28" t="s">
        <v>156</v>
      </c>
      <c r="D18" s="28" t="s">
        <v>12</v>
      </c>
      <c r="E18" s="30" t="s">
        <v>16</v>
      </c>
    </row>
    <row r="19" spans="2:5" x14ac:dyDescent="0.3">
      <c r="B19" s="31" t="str">
        <f t="shared" si="0"/>
        <v>2K0K05</v>
      </c>
      <c r="C19" s="32" t="s">
        <v>157</v>
      </c>
      <c r="D19" s="32" t="s">
        <v>12</v>
      </c>
      <c r="E19" s="33" t="s">
        <v>16</v>
      </c>
    </row>
    <row r="20" spans="2:5" x14ac:dyDescent="0.3">
      <c r="B20" s="29" t="str">
        <f t="shared" si="0"/>
        <v>2K0K09</v>
      </c>
      <c r="C20" s="28" t="s">
        <v>158</v>
      </c>
      <c r="D20" s="28" t="s">
        <v>12</v>
      </c>
      <c r="E20" s="30" t="s">
        <v>16</v>
      </c>
    </row>
    <row r="21" spans="2:5" x14ac:dyDescent="0.3">
      <c r="B21" s="31" t="str">
        <f t="shared" si="0"/>
        <v>2K0K11</v>
      </c>
      <c r="C21" s="32" t="s">
        <v>159</v>
      </c>
      <c r="D21" s="32" t="s">
        <v>12</v>
      </c>
      <c r="E21" s="33" t="s">
        <v>16</v>
      </c>
    </row>
    <row r="22" spans="2:5" x14ac:dyDescent="0.3">
      <c r="B22" s="29" t="str">
        <f t="shared" si="0"/>
        <v>2K0K12</v>
      </c>
      <c r="C22" s="28" t="s">
        <v>160</v>
      </c>
      <c r="D22" s="28" t="s">
        <v>12</v>
      </c>
      <c r="E22" s="30" t="s">
        <v>16</v>
      </c>
    </row>
    <row r="23" spans="2:5" x14ac:dyDescent="0.3">
      <c r="B23" s="31" t="str">
        <f t="shared" si="0"/>
        <v>2K0K13</v>
      </c>
      <c r="C23" s="32" t="s">
        <v>161</v>
      </c>
      <c r="D23" s="32" t="s">
        <v>12</v>
      </c>
      <c r="E23" s="33" t="s">
        <v>16</v>
      </c>
    </row>
    <row r="24" spans="2:5" x14ac:dyDescent="0.3">
      <c r="B24" s="29" t="str">
        <f t="shared" si="0"/>
        <v>2K0502</v>
      </c>
      <c r="C24" s="28" t="s">
        <v>162</v>
      </c>
      <c r="D24" s="28" t="s">
        <v>12</v>
      </c>
      <c r="E24" s="30" t="s">
        <v>29</v>
      </c>
    </row>
    <row r="25" spans="2:5" x14ac:dyDescent="0.3">
      <c r="B25" s="31" t="str">
        <f t="shared" si="0"/>
        <v>2K050K</v>
      </c>
      <c r="C25" s="32" t="s">
        <v>163</v>
      </c>
      <c r="D25" s="32" t="s">
        <v>12</v>
      </c>
      <c r="E25" s="33" t="s">
        <v>29</v>
      </c>
    </row>
    <row r="26" spans="2:5" x14ac:dyDescent="0.3">
      <c r="B26" s="29" t="str">
        <f t="shared" si="0"/>
        <v>2K0506</v>
      </c>
      <c r="C26" s="28" t="s">
        <v>164</v>
      </c>
      <c r="D26" s="28" t="s">
        <v>12</v>
      </c>
      <c r="E26" s="30" t="s">
        <v>29</v>
      </c>
    </row>
    <row r="27" spans="2:5" x14ac:dyDescent="0.3">
      <c r="B27" s="31" t="str">
        <f t="shared" si="0"/>
        <v>2K0507</v>
      </c>
      <c r="C27" s="32" t="s">
        <v>165</v>
      </c>
      <c r="D27" s="32" t="s">
        <v>12</v>
      </c>
      <c r="E27" s="33" t="s">
        <v>16</v>
      </c>
    </row>
    <row r="28" spans="2:5" x14ac:dyDescent="0.3">
      <c r="B28" s="29" t="str">
        <f t="shared" si="0"/>
        <v>2K0602</v>
      </c>
      <c r="C28" s="28" t="s">
        <v>166</v>
      </c>
      <c r="D28" s="28" t="s">
        <v>12</v>
      </c>
      <c r="E28" s="30" t="s">
        <v>2</v>
      </c>
    </row>
    <row r="29" spans="2:5" x14ac:dyDescent="0.3">
      <c r="B29" s="31" t="str">
        <f t="shared" si="0"/>
        <v>2K060K</v>
      </c>
      <c r="C29" s="32" t="s">
        <v>167</v>
      </c>
      <c r="D29" s="32" t="s">
        <v>12</v>
      </c>
      <c r="E29" s="33" t="s">
        <v>2</v>
      </c>
    </row>
    <row r="30" spans="2:5" x14ac:dyDescent="0.3">
      <c r="B30" s="29" t="str">
        <f t="shared" si="0"/>
        <v>2K0605</v>
      </c>
      <c r="C30" s="28" t="s">
        <v>168</v>
      </c>
      <c r="D30" s="28" t="s">
        <v>12</v>
      </c>
      <c r="E30" s="30" t="s">
        <v>2</v>
      </c>
    </row>
    <row r="31" spans="2:5" x14ac:dyDescent="0.3">
      <c r="B31" s="31" t="str">
        <f t="shared" si="0"/>
        <v>2K0606</v>
      </c>
      <c r="C31" s="32" t="s">
        <v>169</v>
      </c>
      <c r="D31" s="32" t="s">
        <v>12</v>
      </c>
      <c r="E31" s="33" t="s">
        <v>2</v>
      </c>
    </row>
    <row r="32" spans="2:5" x14ac:dyDescent="0.3">
      <c r="B32" s="29" t="str">
        <f t="shared" si="0"/>
        <v>2K0608</v>
      </c>
      <c r="C32" s="28" t="s">
        <v>170</v>
      </c>
      <c r="D32" s="28" t="s">
        <v>12</v>
      </c>
      <c r="E32" s="30" t="s">
        <v>20</v>
      </c>
    </row>
    <row r="33" spans="2:5" x14ac:dyDescent="0.3">
      <c r="B33" s="31" t="str">
        <f t="shared" si="0"/>
        <v>2K0609</v>
      </c>
      <c r="C33" s="32" t="s">
        <v>171</v>
      </c>
      <c r="D33" s="32" t="s">
        <v>12</v>
      </c>
      <c r="E33" s="33" t="s">
        <v>2</v>
      </c>
    </row>
    <row r="34" spans="2:5" x14ac:dyDescent="0.3">
      <c r="B34" s="29" t="str">
        <f t="shared" si="0"/>
        <v>2K0610</v>
      </c>
      <c r="C34" s="28" t="s">
        <v>172</v>
      </c>
      <c r="D34" s="28" t="s">
        <v>12</v>
      </c>
      <c r="E34" s="30" t="s">
        <v>20</v>
      </c>
    </row>
    <row r="35" spans="2:5" x14ac:dyDescent="0.3">
      <c r="B35" s="31" t="str">
        <f t="shared" si="0"/>
        <v>2K0611</v>
      </c>
      <c r="C35" s="32" t="s">
        <v>173</v>
      </c>
      <c r="D35" s="32" t="s">
        <v>12</v>
      </c>
      <c r="E35" s="33" t="s">
        <v>2</v>
      </c>
    </row>
    <row r="36" spans="2:5" x14ac:dyDescent="0.3">
      <c r="B36" s="29" t="str">
        <f t="shared" si="0"/>
        <v>2K0612</v>
      </c>
      <c r="C36" s="28" t="s">
        <v>174</v>
      </c>
      <c r="D36" s="28" t="s">
        <v>12</v>
      </c>
      <c r="E36" s="30" t="s">
        <v>2</v>
      </c>
    </row>
    <row r="37" spans="2:5" x14ac:dyDescent="0.3">
      <c r="B37" s="31" t="str">
        <f t="shared" si="0"/>
        <v>2K0613</v>
      </c>
      <c r="C37" s="32" t="s">
        <v>175</v>
      </c>
      <c r="D37" s="32" t="s">
        <v>12</v>
      </c>
      <c r="E37" s="33" t="s">
        <v>2</v>
      </c>
    </row>
    <row r="38" spans="2:5" x14ac:dyDescent="0.3">
      <c r="B38" s="29" t="str">
        <f t="shared" si="0"/>
        <v>2K061K</v>
      </c>
      <c r="C38" s="28" t="s">
        <v>176</v>
      </c>
      <c r="D38" s="28" t="s">
        <v>12</v>
      </c>
      <c r="E38" s="30" t="s">
        <v>2</v>
      </c>
    </row>
    <row r="39" spans="2:5" x14ac:dyDescent="0.3">
      <c r="B39" s="31" t="str">
        <f t="shared" si="0"/>
        <v>2K0701</v>
      </c>
      <c r="C39" s="32" t="s">
        <v>177</v>
      </c>
      <c r="D39" s="32" t="s">
        <v>12</v>
      </c>
      <c r="E39" s="33" t="s">
        <v>16</v>
      </c>
    </row>
    <row r="40" spans="2:5" x14ac:dyDescent="0.3">
      <c r="B40" s="29" t="str">
        <f t="shared" si="0"/>
        <v>2K0703</v>
      </c>
      <c r="C40" s="28" t="s">
        <v>178</v>
      </c>
      <c r="D40" s="28" t="s">
        <v>12</v>
      </c>
      <c r="E40" s="30" t="s">
        <v>16</v>
      </c>
    </row>
    <row r="41" spans="2:5" x14ac:dyDescent="0.3">
      <c r="B41" s="31" t="str">
        <f t="shared" si="0"/>
        <v>2K070K</v>
      </c>
      <c r="C41" s="32" t="s">
        <v>179</v>
      </c>
      <c r="D41" s="32" t="s">
        <v>12</v>
      </c>
      <c r="E41" s="33" t="s">
        <v>16</v>
      </c>
    </row>
    <row r="42" spans="2:5" x14ac:dyDescent="0.3">
      <c r="B42" s="29" t="str">
        <f t="shared" si="0"/>
        <v>2K0802</v>
      </c>
      <c r="C42" s="28" t="s">
        <v>180</v>
      </c>
      <c r="D42" s="28" t="s">
        <v>12</v>
      </c>
      <c r="E42" s="30" t="s">
        <v>29</v>
      </c>
    </row>
    <row r="43" spans="2:5" x14ac:dyDescent="0.3">
      <c r="B43" s="31" t="str">
        <f t="shared" si="0"/>
        <v>2K0803</v>
      </c>
      <c r="C43" s="32" t="s">
        <v>181</v>
      </c>
      <c r="D43" s="32" t="s">
        <v>12</v>
      </c>
      <c r="E43" s="33" t="s">
        <v>2</v>
      </c>
    </row>
    <row r="44" spans="2:5" x14ac:dyDescent="0.3">
      <c r="B44" s="29" t="str">
        <f t="shared" si="0"/>
        <v>2K0807</v>
      </c>
      <c r="C44" s="28" t="s">
        <v>182</v>
      </c>
      <c r="D44" s="28" t="s">
        <v>12</v>
      </c>
      <c r="E44" s="30" t="s">
        <v>29</v>
      </c>
    </row>
    <row r="45" spans="2:5" x14ac:dyDescent="0.3">
      <c r="B45" s="31" t="str">
        <f t="shared" si="0"/>
        <v>2K0809</v>
      </c>
      <c r="C45" s="32" t="s">
        <v>183</v>
      </c>
      <c r="D45" s="32" t="s">
        <v>12</v>
      </c>
      <c r="E45" s="33" t="s">
        <v>2</v>
      </c>
    </row>
    <row r="46" spans="2:5" x14ac:dyDescent="0.3">
      <c r="B46" s="29" t="str">
        <f t="shared" si="0"/>
        <v>2K0810</v>
      </c>
      <c r="C46" s="28" t="s">
        <v>184</v>
      </c>
      <c r="D46" s="28" t="s">
        <v>12</v>
      </c>
      <c r="E46" s="30" t="s">
        <v>29</v>
      </c>
    </row>
    <row r="47" spans="2:5" x14ac:dyDescent="0.3">
      <c r="B47" s="31" t="str">
        <f t="shared" si="0"/>
        <v>2K0811</v>
      </c>
      <c r="C47" s="32" t="s">
        <v>185</v>
      </c>
      <c r="D47" s="32" t="s">
        <v>12</v>
      </c>
      <c r="E47" s="33" t="s">
        <v>2</v>
      </c>
    </row>
    <row r="48" spans="2:5" x14ac:dyDescent="0.3">
      <c r="B48" s="29" t="str">
        <f t="shared" si="0"/>
        <v>2K0812</v>
      </c>
      <c r="C48" s="28" t="s">
        <v>186</v>
      </c>
      <c r="D48" s="28" t="s">
        <v>12</v>
      </c>
      <c r="E48" s="30" t="s">
        <v>20</v>
      </c>
    </row>
    <row r="49" spans="2:5" x14ac:dyDescent="0.3">
      <c r="B49" s="31" t="str">
        <f t="shared" si="0"/>
        <v>2K081K</v>
      </c>
      <c r="C49" s="32" t="s">
        <v>187</v>
      </c>
      <c r="D49" s="32" t="s">
        <v>12</v>
      </c>
      <c r="E49" s="33" t="s">
        <v>29</v>
      </c>
    </row>
    <row r="50" spans="2:5" x14ac:dyDescent="0.3">
      <c r="B50" s="29" t="str">
        <f t="shared" si="0"/>
        <v>2K0815</v>
      </c>
      <c r="C50" s="28" t="s">
        <v>188</v>
      </c>
      <c r="D50" s="28" t="s">
        <v>12</v>
      </c>
      <c r="E50" s="30" t="s">
        <v>29</v>
      </c>
    </row>
    <row r="51" spans="2:5" x14ac:dyDescent="0.3">
      <c r="B51" s="31" t="str">
        <f t="shared" si="0"/>
        <v>2K0816</v>
      </c>
      <c r="C51" s="32" t="s">
        <v>189</v>
      </c>
      <c r="D51" s="32" t="s">
        <v>12</v>
      </c>
      <c r="E51" s="33" t="s">
        <v>29</v>
      </c>
    </row>
    <row r="52" spans="2:5" x14ac:dyDescent="0.3">
      <c r="B52" s="29" t="str">
        <f t="shared" si="0"/>
        <v>2K0817</v>
      </c>
      <c r="C52" s="28" t="s">
        <v>190</v>
      </c>
      <c r="D52" s="28" t="s">
        <v>12</v>
      </c>
      <c r="E52" s="30" t="s">
        <v>29</v>
      </c>
    </row>
    <row r="53" spans="2:5" x14ac:dyDescent="0.3">
      <c r="B53" s="31" t="str">
        <f t="shared" si="0"/>
        <v>CC0002</v>
      </c>
      <c r="C53" s="32" t="s">
        <v>94</v>
      </c>
      <c r="D53" s="32" t="s">
        <v>15</v>
      </c>
      <c r="E53" s="33"/>
    </row>
    <row r="54" spans="2:5" x14ac:dyDescent="0.3">
      <c r="B54" s="29" t="str">
        <f t="shared" si="0"/>
        <v>CC0003</v>
      </c>
      <c r="C54" s="28" t="s">
        <v>95</v>
      </c>
      <c r="D54" s="28" t="s">
        <v>15</v>
      </c>
      <c r="E54" s="30"/>
    </row>
    <row r="55" spans="2:5" x14ac:dyDescent="0.3">
      <c r="B55" s="31" t="str">
        <f t="shared" si="0"/>
        <v>CC0004</v>
      </c>
      <c r="C55" s="32" t="s">
        <v>96</v>
      </c>
      <c r="D55" s="32" t="s">
        <v>15</v>
      </c>
      <c r="E55" s="33"/>
    </row>
    <row r="56" spans="2:5" x14ac:dyDescent="0.3">
      <c r="B56" s="29" t="str">
        <f t="shared" si="0"/>
        <v>CC0005</v>
      </c>
      <c r="C56" s="28" t="s">
        <v>97</v>
      </c>
      <c r="D56" s="28" t="s">
        <v>15</v>
      </c>
      <c r="E56" s="30"/>
    </row>
    <row r="57" spans="2:5" x14ac:dyDescent="0.3">
      <c r="B57" s="31" t="str">
        <f t="shared" si="0"/>
        <v>CC0006</v>
      </c>
      <c r="C57" s="32" t="s">
        <v>98</v>
      </c>
      <c r="D57" s="32" t="s">
        <v>15</v>
      </c>
      <c r="E57" s="33"/>
    </row>
    <row r="58" spans="2:5" x14ac:dyDescent="0.3">
      <c r="B58" s="29" t="str">
        <f t="shared" si="0"/>
        <v>CC0007</v>
      </c>
      <c r="C58" s="28" t="s">
        <v>99</v>
      </c>
      <c r="D58" s="28" t="s">
        <v>15</v>
      </c>
      <c r="E58" s="30"/>
    </row>
    <row r="59" spans="2:5" x14ac:dyDescent="0.3">
      <c r="B59" s="31" t="str">
        <f t="shared" si="0"/>
        <v>SAT001</v>
      </c>
      <c r="C59" s="32" t="s">
        <v>84</v>
      </c>
      <c r="D59" s="32" t="s">
        <v>100</v>
      </c>
      <c r="E59" s="33"/>
    </row>
    <row r="60" spans="2:5" x14ac:dyDescent="0.3">
      <c r="B60" s="29" t="str">
        <f t="shared" si="0"/>
        <v>TM0002</v>
      </c>
      <c r="C60" s="28" t="s">
        <v>137</v>
      </c>
      <c r="D60" s="28" t="s">
        <v>91</v>
      </c>
      <c r="E60" s="30"/>
    </row>
    <row r="61" spans="2:5" x14ac:dyDescent="0.3">
      <c r="B61" s="31" t="str">
        <f t="shared" si="0"/>
        <v>TM0007</v>
      </c>
      <c r="C61" s="32" t="s">
        <v>138</v>
      </c>
      <c r="D61" s="32" t="s">
        <v>91</v>
      </c>
      <c r="E61" s="33"/>
    </row>
    <row r="62" spans="2:5" x14ac:dyDescent="0.3">
      <c r="B62" s="29" t="str">
        <f t="shared" si="0"/>
        <v>TM0010</v>
      </c>
      <c r="C62" s="28" t="s">
        <v>139</v>
      </c>
      <c r="D62" s="28" t="s">
        <v>91</v>
      </c>
      <c r="E62" s="30"/>
    </row>
    <row r="63" spans="2:5" x14ac:dyDescent="0.3">
      <c r="B63" s="31" t="str">
        <f t="shared" si="0"/>
        <v>TM0012</v>
      </c>
      <c r="C63" s="32" t="s">
        <v>140</v>
      </c>
      <c r="D63" s="32" t="s">
        <v>91</v>
      </c>
      <c r="E63" s="33"/>
    </row>
    <row r="64" spans="2:5" x14ac:dyDescent="0.3">
      <c r="B64" s="25" t="str">
        <f t="shared" si="0"/>
        <v>TM0013</v>
      </c>
      <c r="C64" s="27" t="s">
        <v>141</v>
      </c>
      <c r="D64" s="27" t="s">
        <v>91</v>
      </c>
      <c r="E64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E0C8-AB61-4D0D-99EC-C8DCC9791228}">
  <dimension ref="A1:F18"/>
  <sheetViews>
    <sheetView workbookViewId="0">
      <selection activeCell="H22" sqref="H22"/>
    </sheetView>
  </sheetViews>
  <sheetFormatPr defaultRowHeight="14.4" x14ac:dyDescent="0.3"/>
  <cols>
    <col min="1" max="1" width="18.21875" customWidth="1"/>
    <col min="2" max="2" width="15.109375" bestFit="1" customWidth="1"/>
    <col min="3" max="3" width="8.5546875" customWidth="1"/>
    <col min="4" max="4" width="12.5546875" bestFit="1" customWidth="1"/>
    <col min="5" max="5" width="18.88671875" customWidth="1"/>
    <col min="6" max="6" width="13.88671875" customWidth="1"/>
    <col min="8" max="8" width="15.33203125" bestFit="1" customWidth="1"/>
    <col min="9" max="9" width="17.6640625" bestFit="1" customWidth="1"/>
    <col min="11" max="11" width="12.5546875" bestFit="1" customWidth="1"/>
    <col min="12" max="12" width="17.6640625" bestFit="1" customWidth="1"/>
  </cols>
  <sheetData>
    <row r="1" spans="1:6" x14ac:dyDescent="0.3">
      <c r="A1" s="16"/>
      <c r="B1" s="16"/>
      <c r="C1" s="1"/>
      <c r="D1" s="16"/>
      <c r="E1" s="16"/>
    </row>
    <row r="2" spans="1:6" x14ac:dyDescent="0.3">
      <c r="A2" s="16"/>
    </row>
    <row r="3" spans="1:6" x14ac:dyDescent="0.3">
      <c r="A3" s="21" t="s">
        <v>1</v>
      </c>
      <c r="B3" s="19" t="s">
        <v>122</v>
      </c>
      <c r="E3" s="21" t="s">
        <v>0</v>
      </c>
      <c r="F3" s="19" t="s">
        <v>122</v>
      </c>
    </row>
    <row r="4" spans="1:6" x14ac:dyDescent="0.3">
      <c r="A4" s="29" t="s">
        <v>245</v>
      </c>
      <c r="B4" s="30">
        <v>14.27</v>
      </c>
      <c r="E4" s="29" t="s">
        <v>245</v>
      </c>
      <c r="F4" s="30">
        <v>11.67</v>
      </c>
    </row>
    <row r="5" spans="1:6" x14ac:dyDescent="0.3">
      <c r="A5" s="31" t="s">
        <v>241</v>
      </c>
      <c r="B5" s="33">
        <v>33.270000000000003</v>
      </c>
      <c r="E5" s="31" t="s">
        <v>241</v>
      </c>
      <c r="F5" s="33">
        <v>31.67</v>
      </c>
    </row>
    <row r="6" spans="1:6" x14ac:dyDescent="0.3">
      <c r="A6" s="29" t="s">
        <v>244</v>
      </c>
      <c r="B6" s="30">
        <v>31.27</v>
      </c>
      <c r="E6" s="29" t="s">
        <v>244</v>
      </c>
      <c r="F6" s="30">
        <v>27.67</v>
      </c>
    </row>
    <row r="7" spans="1:6" x14ac:dyDescent="0.3">
      <c r="A7" s="31" t="s">
        <v>242</v>
      </c>
      <c r="B7" s="33">
        <v>21.27</v>
      </c>
      <c r="D7" s="3"/>
      <c r="E7" s="31" t="s">
        <v>242</v>
      </c>
      <c r="F7" s="33">
        <v>19.670000000000002</v>
      </c>
    </row>
    <row r="8" spans="1:6" x14ac:dyDescent="0.3">
      <c r="A8" s="29" t="s">
        <v>243</v>
      </c>
      <c r="B8" s="30">
        <v>18.27</v>
      </c>
      <c r="E8" s="29" t="s">
        <v>243</v>
      </c>
      <c r="F8" s="30">
        <v>15.67</v>
      </c>
    </row>
    <row r="9" spans="1:6" x14ac:dyDescent="0.3">
      <c r="A9" s="31" t="s">
        <v>240</v>
      </c>
      <c r="B9" s="33">
        <v>25.27</v>
      </c>
      <c r="E9" s="31" t="s">
        <v>240</v>
      </c>
      <c r="F9" s="33">
        <v>23.67</v>
      </c>
    </row>
    <row r="10" spans="1:6" x14ac:dyDescent="0.3">
      <c r="A10" s="25" t="s">
        <v>246</v>
      </c>
      <c r="B10" s="26">
        <v>31.27</v>
      </c>
      <c r="E10" s="25" t="s">
        <v>246</v>
      </c>
      <c r="F10" s="26">
        <v>29.67</v>
      </c>
    </row>
    <row r="14" spans="1:6" x14ac:dyDescent="0.3">
      <c r="A14" s="16"/>
    </row>
    <row r="18" spans="1:1" x14ac:dyDescent="0.3">
      <c r="A18" s="31"/>
    </row>
  </sheetData>
  <phoneticPr fontId="8" type="noConversion"/>
  <conditionalFormatting sqref="E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2B35C-6F71-4F95-9FF8-2C2BA83DC1B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7deb64b-139a-4231-a776-302d60578fe2}" enabled="1" method="Privileged" siteId="{771fc6a5-afcf-47b6-8cc0-4d3bfbf8c82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Užduotys</vt:lpstr>
      <vt:lpstr>Analizė</vt:lpstr>
      <vt:lpstr>1 ataskaita</vt:lpstr>
      <vt:lpstr>2 ataskaita</vt:lpstr>
      <vt:lpstr>Įkainiai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Julija Skudutė</dc:creator>
  <cp:lastModifiedBy>Ingrida V.</cp:lastModifiedBy>
  <dcterms:created xsi:type="dcterms:W3CDTF">2019-09-09T13:31:18Z</dcterms:created>
  <dcterms:modified xsi:type="dcterms:W3CDTF">2024-09-26T08:22:47Z</dcterms:modified>
</cp:coreProperties>
</file>