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d2539099bfb007/Documentos/ITAM/Quinto semestre/Ing. de Software/ProyectoFinal/ProyectoFinal404/"/>
    </mc:Choice>
  </mc:AlternateContent>
  <xr:revisionPtr revIDLastSave="167" documentId="8_{5A72A097-4C02-40DF-A801-FD2812A178B0}" xr6:coauthVersionLast="47" xr6:coauthVersionMax="47" xr10:uidLastSave="{A986E046-92A5-4680-B918-A3768664B6D6}"/>
  <bookViews>
    <workbookView xWindow="-120" yWindow="-120" windowWidth="29040" windowHeight="16440" xr2:uid="{A807639A-8E7E-4AAC-8AC6-336262BA61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F12" i="1" s="1"/>
  <c r="C13" i="1"/>
  <c r="F13" i="1" s="1"/>
  <c r="C14" i="1"/>
  <c r="F14" i="1" s="1"/>
  <c r="C15" i="1"/>
  <c r="C16" i="1"/>
  <c r="F16" i="1" s="1"/>
  <c r="C17" i="1"/>
  <c r="F17" i="1" s="1"/>
  <c r="C18" i="1"/>
  <c r="F18" i="1" s="1"/>
  <c r="C19" i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C28" i="1"/>
  <c r="F28" i="1" s="1"/>
  <c r="C10" i="1"/>
  <c r="F10" i="1" s="1"/>
  <c r="F19" i="1"/>
  <c r="B31" i="1"/>
  <c r="F15" i="1"/>
  <c r="F27" i="1"/>
  <c r="F11" i="1"/>
  <c r="C31" i="1" l="1"/>
  <c r="F31" i="1" s="1"/>
  <c r="F29" i="1"/>
  <c r="F33" i="1" l="1"/>
  <c r="F34" i="1" s="1"/>
  <c r="F35" i="1" s="1"/>
</calcChain>
</file>

<file path=xl/sharedStrings.xml><?xml version="1.0" encoding="utf-8"?>
<sst xmlns="http://schemas.openxmlformats.org/spreadsheetml/2006/main" count="53" uniqueCount="34">
  <si>
    <t>Precio Total Real</t>
  </si>
  <si>
    <t>IVA</t>
  </si>
  <si>
    <t>Precio Total</t>
  </si>
  <si>
    <t>Precio Operarivo</t>
  </si>
  <si>
    <t>Diseño UI Intermedio</t>
  </si>
  <si>
    <t>Pantalla de Login</t>
  </si>
  <si>
    <t>Precio</t>
  </si>
  <si>
    <t>Capacidad</t>
  </si>
  <si>
    <t>Recursos</t>
  </si>
  <si>
    <t>Días Reales</t>
  </si>
  <si>
    <t>Días</t>
  </si>
  <si>
    <t>Alcance</t>
  </si>
  <si>
    <t>Costo de Equipo</t>
  </si>
  <si>
    <t>Experiencia de Usuario Intermedio</t>
  </si>
  <si>
    <t>DevOps Junior</t>
  </si>
  <si>
    <t>Program Manager Intermedio</t>
  </si>
  <si>
    <t>Senior Software Developer</t>
  </si>
  <si>
    <t>Precio por día</t>
  </si>
  <si>
    <t>Precio por hora</t>
  </si>
  <si>
    <t>Horas reales</t>
  </si>
  <si>
    <t>Horas laborales</t>
  </si>
  <si>
    <t>Salario</t>
  </si>
  <si>
    <t>Calificación publicación</t>
  </si>
  <si>
    <t>Edición e historial propuestas</t>
  </si>
  <si>
    <t>Subir propuestas con etiquetas</t>
  </si>
  <si>
    <t>Sección de trending</t>
  </si>
  <si>
    <t>Perfiles</t>
  </si>
  <si>
    <t>Seguimiento de proyectos</t>
  </si>
  <si>
    <t>Aprobación de proyectos</t>
  </si>
  <si>
    <t>Ocultar proyectos</t>
  </si>
  <si>
    <t>Total:</t>
  </si>
  <si>
    <t>Rol</t>
  </si>
  <si>
    <t>Comentarios (anidados)</t>
  </si>
  <si>
    <t>Coeficiente de ajuste de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</si>
</sst>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$-80A]#,##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3EAF3"/>
        <bgColor indexed="64"/>
      </patternFill>
    </fill>
    <fill>
      <patternFill patternType="solid">
        <fgColor rgb="FFA3EBB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3" fontId="0" fillId="0" borderId="0" xfId="0" applyNumberFormat="1" applyBorder="1"/>
    <xf numFmtId="9" fontId="0" fillId="0" borderId="0" xfId="0" applyNumberFormat="1" applyBorder="1"/>
    <xf numFmtId="44" fontId="0" fillId="0" borderId="0" xfId="1" applyFont="1" applyBorder="1"/>
    <xf numFmtId="0" fontId="2" fillId="0" borderId="0" xfId="0" applyFont="1" applyBorder="1" applyAlignment="1">
      <alignment wrapText="1"/>
    </xf>
    <xf numFmtId="3" fontId="2" fillId="0" borderId="0" xfId="0" applyNumberFormat="1" applyFont="1" applyBorder="1" applyAlignment="1">
      <alignment horizontal="right" wrapText="1"/>
    </xf>
    <xf numFmtId="44" fontId="2" fillId="0" borderId="0" xfId="1" applyFont="1" applyBorder="1" applyAlignment="1">
      <alignment horizontal="right" wrapText="1"/>
    </xf>
    <xf numFmtId="16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/>
    <xf numFmtId="44" fontId="0" fillId="0" borderId="1" xfId="1" applyFont="1" applyBorder="1"/>
    <xf numFmtId="0" fontId="0" fillId="0" borderId="2" xfId="0" applyBorder="1"/>
    <xf numFmtId="3" fontId="0" fillId="0" borderId="2" xfId="0" applyNumberFormat="1" applyBorder="1"/>
    <xf numFmtId="9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9" fontId="0" fillId="0" borderId="3" xfId="0" applyNumberFormat="1" applyBorder="1"/>
    <xf numFmtId="44" fontId="0" fillId="0" borderId="3" xfId="1" applyFont="1" applyBorder="1"/>
    <xf numFmtId="0" fontId="2" fillId="0" borderId="2" xfId="0" applyFont="1" applyBorder="1" applyAlignment="1">
      <alignment wrapText="1"/>
    </xf>
    <xf numFmtId="3" fontId="2" fillId="0" borderId="2" xfId="0" applyNumberFormat="1" applyFont="1" applyBorder="1" applyAlignment="1">
      <alignment horizontal="right" wrapText="1"/>
    </xf>
    <xf numFmtId="44" fontId="2" fillId="0" borderId="2" xfId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44" fontId="2" fillId="0" borderId="3" xfId="1" applyFont="1" applyBorder="1" applyAlignment="1">
      <alignment horizontal="right" wrapText="1"/>
    </xf>
    <xf numFmtId="0" fontId="0" fillId="0" borderId="4" xfId="0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0" fillId="3" borderId="4" xfId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9" fontId="0" fillId="0" borderId="1" xfId="2" applyFont="1" applyBorder="1"/>
    <xf numFmtId="0" fontId="1" fillId="0" borderId="3" xfId="0" applyFont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3EAF3"/>
      <color rgb="FFA3EBBB"/>
      <color rgb="FFA1D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17FD-D84C-4C01-97B8-1E6D0E66843B}">
  <dimension ref="A1:H36"/>
  <sheetViews>
    <sheetView tabSelected="1" workbookViewId="0">
      <selection activeCell="J27" sqref="J27"/>
    </sheetView>
  </sheetViews>
  <sheetFormatPr baseColWidth="10" defaultRowHeight="15" x14ac:dyDescent="0.25"/>
  <cols>
    <col min="1" max="1" width="28.7109375" bestFit="1" customWidth="1"/>
    <col min="2" max="2" width="11.28515625" bestFit="1" customWidth="1"/>
    <col min="3" max="3" width="11" bestFit="1" customWidth="1"/>
    <col min="4" max="4" width="32.140625" bestFit="1" customWidth="1"/>
    <col min="5" max="5" width="10" bestFit="1" customWidth="1"/>
    <col min="6" max="6" width="12.5703125" bestFit="1" customWidth="1"/>
    <col min="8" max="8" width="16.140625" customWidth="1"/>
  </cols>
  <sheetData>
    <row r="1" spans="1:8" s="9" customFormat="1" ht="30" x14ac:dyDescent="0.25">
      <c r="A1" s="29" t="s">
        <v>31</v>
      </c>
      <c r="B1" s="30" t="s">
        <v>21</v>
      </c>
      <c r="C1" s="29" t="s">
        <v>20</v>
      </c>
      <c r="D1" s="29" t="s">
        <v>19</v>
      </c>
      <c r="E1" s="29" t="s">
        <v>18</v>
      </c>
      <c r="F1" s="29" t="s">
        <v>17</v>
      </c>
      <c r="H1" s="34" t="s">
        <v>33</v>
      </c>
    </row>
    <row r="2" spans="1:8" x14ac:dyDescent="0.25">
      <c r="A2" s="22" t="s">
        <v>16</v>
      </c>
      <c r="B2" s="24">
        <v>70000</v>
      </c>
      <c r="C2" s="23">
        <v>160</v>
      </c>
      <c r="D2" s="23">
        <v>120</v>
      </c>
      <c r="E2" s="24">
        <v>583.33333330000005</v>
      </c>
      <c r="F2" s="24">
        <v>3500</v>
      </c>
      <c r="H2" s="35">
        <v>0.3</v>
      </c>
    </row>
    <row r="3" spans="1:8" x14ac:dyDescent="0.25">
      <c r="A3" s="5" t="s">
        <v>15</v>
      </c>
      <c r="B3" s="7">
        <v>55000</v>
      </c>
      <c r="C3" s="6">
        <v>160</v>
      </c>
      <c r="D3" s="6">
        <v>120</v>
      </c>
      <c r="E3" s="7">
        <v>458.33333329999999</v>
      </c>
      <c r="F3" s="7">
        <v>2750</v>
      </c>
    </row>
    <row r="4" spans="1:8" x14ac:dyDescent="0.25">
      <c r="A4" s="5" t="s">
        <v>14</v>
      </c>
      <c r="B4" s="7">
        <v>45000</v>
      </c>
      <c r="C4" s="6">
        <v>80</v>
      </c>
      <c r="D4" s="6">
        <v>60</v>
      </c>
      <c r="E4" s="7">
        <v>750</v>
      </c>
      <c r="F4" s="7">
        <v>4500</v>
      </c>
    </row>
    <row r="5" spans="1:8" ht="26.25" x14ac:dyDescent="0.25">
      <c r="A5" s="5" t="s">
        <v>13</v>
      </c>
      <c r="B5" s="7">
        <v>50000</v>
      </c>
      <c r="C5" s="6">
        <v>80</v>
      </c>
      <c r="D5" s="6">
        <v>60</v>
      </c>
      <c r="E5" s="7">
        <v>833.33333330000005</v>
      </c>
      <c r="F5" s="7">
        <v>5000</v>
      </c>
    </row>
    <row r="6" spans="1:8" x14ac:dyDescent="0.25">
      <c r="A6" s="5" t="s">
        <v>4</v>
      </c>
      <c r="B6" s="7">
        <v>50000</v>
      </c>
      <c r="C6" s="6">
        <v>160</v>
      </c>
      <c r="D6" s="6">
        <v>120</v>
      </c>
      <c r="E6" s="7">
        <v>416.66666670000001</v>
      </c>
      <c r="F6" s="7">
        <v>2500</v>
      </c>
    </row>
    <row r="7" spans="1:8" x14ac:dyDescent="0.25">
      <c r="A7" s="25" t="s">
        <v>12</v>
      </c>
      <c r="B7" s="27">
        <v>20000</v>
      </c>
      <c r="C7" s="26">
        <v>160</v>
      </c>
      <c r="D7" s="26">
        <v>160</v>
      </c>
      <c r="E7" s="27">
        <v>125</v>
      </c>
      <c r="F7" s="27">
        <v>750</v>
      </c>
    </row>
    <row r="8" spans="1:8" x14ac:dyDescent="0.25">
      <c r="A8" s="1"/>
      <c r="B8" s="2"/>
      <c r="C8" s="1"/>
      <c r="D8" s="1"/>
      <c r="E8" s="1"/>
      <c r="F8" s="1"/>
    </row>
    <row r="9" spans="1:8" s="9" customFormat="1" x14ac:dyDescent="0.25">
      <c r="A9" s="31" t="s">
        <v>11</v>
      </c>
      <c r="B9" s="31" t="s">
        <v>10</v>
      </c>
      <c r="C9" s="33" t="s">
        <v>9</v>
      </c>
      <c r="D9" s="31" t="s">
        <v>8</v>
      </c>
      <c r="E9" s="31" t="s">
        <v>7</v>
      </c>
      <c r="F9" s="31" t="s">
        <v>6</v>
      </c>
    </row>
    <row r="10" spans="1:8" x14ac:dyDescent="0.25">
      <c r="A10" s="15" t="s">
        <v>5</v>
      </c>
      <c r="B10" s="16">
        <v>4</v>
      </c>
      <c r="C10" s="15">
        <f>B10*(1+$H$2)</f>
        <v>5.2</v>
      </c>
      <c r="D10" s="15" t="s">
        <v>16</v>
      </c>
      <c r="E10" s="17">
        <v>0.4</v>
      </c>
      <c r="F10" s="18">
        <f>VLOOKUP(D10, $A$2:$F$7, 6, FALSE)*C10*E10</f>
        <v>7280</v>
      </c>
    </row>
    <row r="11" spans="1:8" x14ac:dyDescent="0.25">
      <c r="A11" s="1"/>
      <c r="B11" s="2">
        <v>1</v>
      </c>
      <c r="C11" s="1">
        <f t="shared" ref="C11:C28" si="0">B11*(1+$H$2)</f>
        <v>1.3</v>
      </c>
      <c r="D11" s="1" t="s">
        <v>4</v>
      </c>
      <c r="E11" s="3">
        <v>0.5</v>
      </c>
      <c r="F11" s="4">
        <f>VLOOKUP(D11, $A$2:$F$7, 6, FALSE)*C11*E11</f>
        <v>1625</v>
      </c>
    </row>
    <row r="12" spans="1:8" x14ac:dyDescent="0.25">
      <c r="A12" s="1" t="s">
        <v>24</v>
      </c>
      <c r="B12" s="1">
        <v>5</v>
      </c>
      <c r="C12" s="1">
        <f t="shared" si="0"/>
        <v>6.5</v>
      </c>
      <c r="D12" s="1" t="s">
        <v>15</v>
      </c>
      <c r="E12" s="3">
        <v>0.5</v>
      </c>
      <c r="F12" s="4">
        <f>VLOOKUP(D12, $A$2:$F$7, 6, FALSE)*C12*E12</f>
        <v>8937.5</v>
      </c>
    </row>
    <row r="13" spans="1:8" x14ac:dyDescent="0.25">
      <c r="A13" s="1"/>
      <c r="B13" s="1">
        <v>2</v>
      </c>
      <c r="C13" s="1">
        <f t="shared" si="0"/>
        <v>2.6</v>
      </c>
      <c r="D13" s="1" t="s">
        <v>4</v>
      </c>
      <c r="E13" s="3">
        <v>0.9</v>
      </c>
      <c r="F13" s="4">
        <f>VLOOKUP(D13, $A$2:$F$7, 6, FALSE)*C13*E13</f>
        <v>5850</v>
      </c>
    </row>
    <row r="14" spans="1:8" x14ac:dyDescent="0.25">
      <c r="A14" s="1" t="s">
        <v>22</v>
      </c>
      <c r="B14" s="1">
        <v>2</v>
      </c>
      <c r="C14" s="1">
        <f t="shared" si="0"/>
        <v>2.6</v>
      </c>
      <c r="D14" s="1" t="s">
        <v>15</v>
      </c>
      <c r="E14" s="3">
        <v>0.7</v>
      </c>
      <c r="F14" s="4">
        <f>VLOOKUP(D14, $A$2:$F$7, 6, FALSE)*C14*E14</f>
        <v>5005</v>
      </c>
    </row>
    <row r="15" spans="1:8" x14ac:dyDescent="0.25">
      <c r="A15" s="1"/>
      <c r="B15" s="1">
        <v>4</v>
      </c>
      <c r="C15" s="1">
        <f t="shared" si="0"/>
        <v>5.2</v>
      </c>
      <c r="D15" s="1" t="s">
        <v>14</v>
      </c>
      <c r="E15" s="3">
        <v>0.3</v>
      </c>
      <c r="F15" s="4">
        <f>VLOOKUP(D15, $A$2:$F$7, 6, FALSE)*C15*E15</f>
        <v>7020</v>
      </c>
    </row>
    <row r="16" spans="1:8" x14ac:dyDescent="0.25">
      <c r="A16" s="1" t="s">
        <v>32</v>
      </c>
      <c r="B16" s="1">
        <v>7</v>
      </c>
      <c r="C16" s="1">
        <f t="shared" si="0"/>
        <v>9.1</v>
      </c>
      <c r="D16" s="1" t="s">
        <v>16</v>
      </c>
      <c r="E16" s="3">
        <v>0.5</v>
      </c>
      <c r="F16" s="4">
        <f>VLOOKUP(D16, $A$2:$F$7, 6, FALSE)*C16*E16</f>
        <v>15925</v>
      </c>
    </row>
    <row r="17" spans="1:6" x14ac:dyDescent="0.25">
      <c r="A17" s="1"/>
      <c r="B17" s="1">
        <v>6</v>
      </c>
      <c r="C17" s="1">
        <f t="shared" si="0"/>
        <v>7.8000000000000007</v>
      </c>
      <c r="D17" s="1" t="s">
        <v>13</v>
      </c>
      <c r="E17" s="3">
        <v>0.6</v>
      </c>
      <c r="F17" s="4">
        <f>VLOOKUP(D17, $A$2:$F$7, 6, FALSE)*C17*E17</f>
        <v>23400</v>
      </c>
    </row>
    <row r="18" spans="1:6" x14ac:dyDescent="0.25">
      <c r="A18" s="1" t="s">
        <v>23</v>
      </c>
      <c r="B18" s="1">
        <v>3</v>
      </c>
      <c r="C18" s="1">
        <f t="shared" si="0"/>
        <v>3.9000000000000004</v>
      </c>
      <c r="D18" s="1" t="s">
        <v>15</v>
      </c>
      <c r="E18" s="3">
        <v>0.9</v>
      </c>
      <c r="F18" s="4">
        <f>VLOOKUP(D18, $A$2:$F$7, 6, FALSE)*C18*E18</f>
        <v>9652.5000000000018</v>
      </c>
    </row>
    <row r="19" spans="1:6" x14ac:dyDescent="0.25">
      <c r="A19" s="1"/>
      <c r="B19" s="1">
        <v>6</v>
      </c>
      <c r="C19" s="1">
        <f t="shared" si="0"/>
        <v>7.8000000000000007</v>
      </c>
      <c r="D19" s="1" t="s">
        <v>16</v>
      </c>
      <c r="E19" s="3">
        <v>0.9</v>
      </c>
      <c r="F19" s="4">
        <f>VLOOKUP(D19, $A$2:$F$7, 6, FALSE)*C19*E19</f>
        <v>24570.000000000004</v>
      </c>
    </row>
    <row r="20" spans="1:6" x14ac:dyDescent="0.25">
      <c r="A20" s="1" t="s">
        <v>25</v>
      </c>
      <c r="B20" s="1">
        <v>3</v>
      </c>
      <c r="C20" s="1">
        <f t="shared" si="0"/>
        <v>3.9000000000000004</v>
      </c>
      <c r="D20" s="1" t="s">
        <v>4</v>
      </c>
      <c r="E20" s="3">
        <v>0.8</v>
      </c>
      <c r="F20" s="4">
        <f>VLOOKUP(D20, $A$2:$F$7, 6, FALSE)*C20*E20</f>
        <v>7800</v>
      </c>
    </row>
    <row r="21" spans="1:6" x14ac:dyDescent="0.25">
      <c r="A21" s="1"/>
      <c r="B21" s="1">
        <v>2</v>
      </c>
      <c r="C21" s="1">
        <f t="shared" si="0"/>
        <v>2.6</v>
      </c>
      <c r="D21" s="1" t="s">
        <v>15</v>
      </c>
      <c r="E21" s="3">
        <v>0.8</v>
      </c>
      <c r="F21" s="4">
        <f>VLOOKUP(D21, $A$2:$F$7, 6, FALSE)*C21*E21</f>
        <v>5720</v>
      </c>
    </row>
    <row r="22" spans="1:6" x14ac:dyDescent="0.25">
      <c r="A22" s="1" t="s">
        <v>26</v>
      </c>
      <c r="B22" s="1">
        <v>5</v>
      </c>
      <c r="C22" s="1">
        <f t="shared" si="0"/>
        <v>6.5</v>
      </c>
      <c r="D22" s="1" t="s">
        <v>4</v>
      </c>
      <c r="E22" s="3">
        <v>0.7</v>
      </c>
      <c r="F22" s="4">
        <f>VLOOKUP(D22, $A$2:$F$7, 6, FALSE)*C22*E22</f>
        <v>11375</v>
      </c>
    </row>
    <row r="23" spans="1:6" x14ac:dyDescent="0.25">
      <c r="A23" s="1"/>
      <c r="B23" s="1">
        <v>2</v>
      </c>
      <c r="C23" s="1">
        <f t="shared" si="0"/>
        <v>2.6</v>
      </c>
      <c r="D23" s="1" t="s">
        <v>16</v>
      </c>
      <c r="E23" s="3">
        <v>0.5</v>
      </c>
      <c r="F23" s="4">
        <f>VLOOKUP(D23, $A$2:$F$7, 6, FALSE)*C23*E23</f>
        <v>4550</v>
      </c>
    </row>
    <row r="24" spans="1:6" x14ac:dyDescent="0.25">
      <c r="A24" s="1" t="s">
        <v>27</v>
      </c>
      <c r="B24" s="1">
        <v>3</v>
      </c>
      <c r="C24" s="1">
        <f t="shared" si="0"/>
        <v>3.9000000000000004</v>
      </c>
      <c r="D24" s="1" t="s">
        <v>16</v>
      </c>
      <c r="E24" s="3">
        <v>0.7</v>
      </c>
      <c r="F24" s="4">
        <f>VLOOKUP(D24, $A$2:$F$7, 6, FALSE)*C24*E24</f>
        <v>9555</v>
      </c>
    </row>
    <row r="25" spans="1:6" x14ac:dyDescent="0.25">
      <c r="A25" s="1"/>
      <c r="B25" s="1">
        <v>4</v>
      </c>
      <c r="C25" s="1">
        <f t="shared" si="0"/>
        <v>5.2</v>
      </c>
      <c r="D25" s="1" t="s">
        <v>14</v>
      </c>
      <c r="E25" s="3">
        <v>0.4</v>
      </c>
      <c r="F25" s="4">
        <f>VLOOKUP(D25, $A$2:$F$7, 6, FALSE)*C25*E25</f>
        <v>9360</v>
      </c>
    </row>
    <row r="26" spans="1:6" x14ac:dyDescent="0.25">
      <c r="A26" s="1" t="s">
        <v>28</v>
      </c>
      <c r="B26" s="1">
        <v>4</v>
      </c>
      <c r="C26" s="1">
        <f t="shared" si="0"/>
        <v>5.2</v>
      </c>
      <c r="D26" s="1" t="s">
        <v>13</v>
      </c>
      <c r="E26" s="3">
        <v>0.5</v>
      </c>
      <c r="F26" s="4">
        <f>VLOOKUP(D26, $A$2:$F$7, 6, FALSE)*C26*E26</f>
        <v>13000</v>
      </c>
    </row>
    <row r="27" spans="1:6" x14ac:dyDescent="0.25">
      <c r="A27" s="1"/>
      <c r="B27" s="1">
        <v>3</v>
      </c>
      <c r="C27" s="1">
        <f t="shared" si="0"/>
        <v>3.9000000000000004</v>
      </c>
      <c r="D27" s="1" t="s">
        <v>15</v>
      </c>
      <c r="E27" s="3">
        <v>0.3</v>
      </c>
      <c r="F27" s="4">
        <f>VLOOKUP(D27, $A$2:$F$7, 6, FALSE)*C27*E27</f>
        <v>3217.5000000000005</v>
      </c>
    </row>
    <row r="28" spans="1:6" x14ac:dyDescent="0.25">
      <c r="A28" s="19" t="s">
        <v>29</v>
      </c>
      <c r="B28" s="19">
        <v>1</v>
      </c>
      <c r="C28" s="19">
        <f t="shared" si="0"/>
        <v>1.3</v>
      </c>
      <c r="D28" s="19" t="s">
        <v>16</v>
      </c>
      <c r="E28" s="20">
        <v>0.4</v>
      </c>
      <c r="F28" s="21">
        <f>VLOOKUP(D28, $A$2:$F$7, 6, FALSE)*C28*E28</f>
        <v>1820</v>
      </c>
    </row>
    <row r="29" spans="1:6" x14ac:dyDescent="0.25">
      <c r="A29" s="1"/>
      <c r="B29" s="2"/>
      <c r="C29" s="1"/>
      <c r="D29" s="1"/>
      <c r="E29" s="36" t="s">
        <v>30</v>
      </c>
      <c r="F29" s="21">
        <f>SUM(F10:F28)</f>
        <v>175662.5</v>
      </c>
    </row>
    <row r="30" spans="1:6" x14ac:dyDescent="0.25">
      <c r="A30" s="1"/>
      <c r="B30" s="2"/>
      <c r="C30" s="1"/>
      <c r="D30" s="1"/>
      <c r="E30" s="3"/>
      <c r="F30" s="8"/>
    </row>
    <row r="31" spans="1:6" x14ac:dyDescent="0.25">
      <c r="A31" s="10" t="s">
        <v>3</v>
      </c>
      <c r="B31" s="11">
        <f>SUM(B10:B28)</f>
        <v>67</v>
      </c>
      <c r="C31" s="12">
        <f>SUM(C10:C28)</f>
        <v>87.100000000000009</v>
      </c>
      <c r="D31" s="10"/>
      <c r="E31" s="13">
        <v>0.75</v>
      </c>
      <c r="F31" s="14">
        <f>C31*E31*F7</f>
        <v>48993.75</v>
      </c>
    </row>
    <row r="32" spans="1:6" x14ac:dyDescent="0.25">
      <c r="A32" s="1"/>
      <c r="B32" s="1"/>
      <c r="C32" s="1"/>
      <c r="D32" s="1"/>
      <c r="E32" s="1"/>
      <c r="F32" s="4"/>
    </row>
    <row r="33" spans="1:6" x14ac:dyDescent="0.25">
      <c r="A33" s="15" t="s">
        <v>2</v>
      </c>
      <c r="B33" s="15"/>
      <c r="C33" s="15"/>
      <c r="D33" s="15"/>
      <c r="E33" s="15"/>
      <c r="F33" s="18">
        <f>F29+F31</f>
        <v>224656.25</v>
      </c>
    </row>
    <row r="34" spans="1:6" ht="15.75" thickBot="1" x14ac:dyDescent="0.3">
      <c r="A34" s="1" t="s">
        <v>1</v>
      </c>
      <c r="B34" s="1"/>
      <c r="C34" s="1"/>
      <c r="D34" s="1"/>
      <c r="E34" s="1"/>
      <c r="F34" s="4">
        <f>F33*0.16</f>
        <v>35945</v>
      </c>
    </row>
    <row r="35" spans="1:6" ht="16.5" thickTop="1" thickBot="1" x14ac:dyDescent="0.3">
      <c r="A35" s="28" t="s">
        <v>0</v>
      </c>
      <c r="B35" s="28"/>
      <c r="C35" s="28"/>
      <c r="D35" s="28"/>
      <c r="E35" s="28"/>
      <c r="F35" s="32">
        <f>F33+F34</f>
        <v>260601.25</v>
      </c>
    </row>
    <row r="36" spans="1:6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</dc:creator>
  <cp:lastModifiedBy>Beto Márquez Luján</cp:lastModifiedBy>
  <dcterms:created xsi:type="dcterms:W3CDTF">2021-10-22T15:00:52Z</dcterms:created>
  <dcterms:modified xsi:type="dcterms:W3CDTF">2021-11-25T02:47:10Z</dcterms:modified>
</cp:coreProperties>
</file>