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ma\Desktop\Progra de micros\LAB5\"/>
    </mc:Choice>
  </mc:AlternateContent>
  <xr:revisionPtr revIDLastSave="0" documentId="13_ncr:1_{11158CA3-849A-4C25-B9AB-00B3251EFCD5}" xr6:coauthVersionLast="47" xr6:coauthVersionMax="47" xr10:uidLastSave="{00000000-0000-0000-0000-000000000000}"/>
  <bookViews>
    <workbookView xWindow="10245" yWindow="0" windowWidth="10245" windowHeight="10920" xr2:uid="{9651752D-FE90-4DA3-B1EE-DECD89E3C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L15" i="1"/>
  <c r="O12" i="1"/>
  <c r="N9" i="1"/>
  <c r="O8" i="1"/>
  <c r="O4" i="1"/>
  <c r="A2" i="1"/>
  <c r="A5" i="1"/>
  <c r="A6" i="1" s="1"/>
  <c r="A3" i="1"/>
  <c r="C21" i="1"/>
  <c r="D8" i="1"/>
  <c r="C8" i="1"/>
  <c r="I4" i="1"/>
  <c r="I3" i="1"/>
  <c r="E16" i="1"/>
  <c r="J16" i="1"/>
  <c r="A12" i="1"/>
  <c r="J17" i="1"/>
  <c r="A9" i="1"/>
  <c r="A8" i="1"/>
  <c r="D21" i="1" l="1"/>
</calcChain>
</file>

<file path=xl/sharedStrings.xml><?xml version="1.0" encoding="utf-8"?>
<sst xmlns="http://schemas.openxmlformats.org/spreadsheetml/2006/main" count="44" uniqueCount="27">
  <si>
    <t>Frecuencia PWM</t>
  </si>
  <si>
    <t>Frecuencia oscilador</t>
  </si>
  <si>
    <t>Prescaler</t>
  </si>
  <si>
    <t>Bits del timer</t>
  </si>
  <si>
    <t>ms</t>
  </si>
  <si>
    <t>Periodo max</t>
  </si>
  <si>
    <t>Ciclo de trabajo</t>
  </si>
  <si>
    <t>OCRNX</t>
  </si>
  <si>
    <t>Servo se mueve de 1000 a 2000 ms</t>
  </si>
  <si>
    <t>ADC da valores de 0 a 255</t>
  </si>
  <si>
    <t>x</t>
  </si>
  <si>
    <t>12x</t>
  </si>
  <si>
    <t>16x</t>
  </si>
  <si>
    <t>prescaler</t>
  </si>
  <si>
    <t>Valor de top</t>
  </si>
  <si>
    <t>Duty cycle</t>
  </si>
  <si>
    <t>Y = 7.84*VADC + 2000</t>
  </si>
  <si>
    <t>Timer2</t>
  </si>
  <si>
    <t>Frecuencia timer 0</t>
  </si>
  <si>
    <t>No bits</t>
  </si>
  <si>
    <t>F osc</t>
  </si>
  <si>
    <t>T max</t>
  </si>
  <si>
    <t>Valor TCNT0</t>
  </si>
  <si>
    <t>T deseado</t>
  </si>
  <si>
    <t>NUMEROBIT</t>
  </si>
  <si>
    <t>OCR0A</t>
  </si>
  <si>
    <t>Fosc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</si>
</sst>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067A-3D69-4FC0-B028-4218FFE145EB}">
  <dimension ref="A1:P21"/>
  <sheetViews>
    <sheetView tabSelected="1" topLeftCell="H1" zoomScale="94" workbookViewId="0">
      <selection activeCell="O12" sqref="O12"/>
    </sheetView>
  </sheetViews>
  <sheetFormatPr baseColWidth="10" defaultRowHeight="15" x14ac:dyDescent="0.25"/>
  <cols>
    <col min="6" max="6" width="19.7109375" bestFit="1" customWidth="1"/>
  </cols>
  <sheetData>
    <row r="1" spans="1:16" x14ac:dyDescent="0.25">
      <c r="A1" t="s">
        <v>0</v>
      </c>
      <c r="C1" t="s">
        <v>1</v>
      </c>
      <c r="D1" t="s">
        <v>2</v>
      </c>
      <c r="E1" t="s">
        <v>3</v>
      </c>
    </row>
    <row r="2" spans="1:16" x14ac:dyDescent="0.25">
      <c r="A2">
        <f>(C2)/(D2*2^(E2))</f>
        <v>30.517578125</v>
      </c>
      <c r="C2">
        <v>16000000</v>
      </c>
      <c r="D2">
        <v>8</v>
      </c>
      <c r="E2">
        <v>16</v>
      </c>
      <c r="F2" t="s">
        <v>1</v>
      </c>
      <c r="G2" t="s">
        <v>15</v>
      </c>
      <c r="H2" t="s">
        <v>13</v>
      </c>
      <c r="I2" t="s">
        <v>14</v>
      </c>
      <c r="L2" s="2" t="s">
        <v>18</v>
      </c>
      <c r="M2" s="2"/>
    </row>
    <row r="3" spans="1:16" x14ac:dyDescent="0.25">
      <c r="A3">
        <f>(C3)/(D3*2^(E3))</f>
        <v>61.03515625</v>
      </c>
      <c r="C3">
        <v>16000000</v>
      </c>
      <c r="D3">
        <v>1024</v>
      </c>
      <c r="E3">
        <v>8</v>
      </c>
      <c r="F3">
        <v>16000000</v>
      </c>
      <c r="G3">
        <v>1</v>
      </c>
      <c r="H3">
        <v>1024</v>
      </c>
      <c r="I3">
        <f>((G3*F3)/H3)-1</f>
        <v>15624</v>
      </c>
      <c r="J3">
        <v>1999999</v>
      </c>
      <c r="L3" t="s">
        <v>19</v>
      </c>
      <c r="M3" t="s">
        <v>2</v>
      </c>
      <c r="N3" t="s">
        <v>20</v>
      </c>
      <c r="O3" t="s">
        <v>21</v>
      </c>
    </row>
    <row r="4" spans="1:16" x14ac:dyDescent="0.25">
      <c r="A4" s="2" t="s">
        <v>17</v>
      </c>
      <c r="B4" s="2"/>
      <c r="C4" s="2"/>
      <c r="D4" s="2"/>
      <c r="E4" s="2"/>
      <c r="F4">
        <v>16000000</v>
      </c>
      <c r="G4">
        <v>1.5</v>
      </c>
      <c r="H4">
        <v>1024</v>
      </c>
      <c r="I4">
        <f>((G4*F4)/H4)-1</f>
        <v>23436.5</v>
      </c>
      <c r="L4">
        <v>8</v>
      </c>
      <c r="M4">
        <v>8</v>
      </c>
      <c r="N4">
        <v>16000000</v>
      </c>
      <c r="O4">
        <f>(((2^L4)*M4)/N4)*1000</f>
        <v>0.128</v>
      </c>
      <c r="P4" t="s">
        <v>4</v>
      </c>
    </row>
    <row r="5" spans="1:16" x14ac:dyDescent="0.25">
      <c r="A5" s="1">
        <f>(C5)/(D5*2^(E5))</f>
        <v>61.03515625</v>
      </c>
      <c r="B5" s="1"/>
      <c r="C5" s="1">
        <v>16000000</v>
      </c>
      <c r="D5" s="1">
        <v>1024</v>
      </c>
      <c r="E5" s="1">
        <v>8</v>
      </c>
    </row>
    <row r="6" spans="1:16" x14ac:dyDescent="0.25">
      <c r="A6">
        <f>1/A5*1000</f>
        <v>16.384</v>
      </c>
      <c r="L6" s="2" t="s">
        <v>22</v>
      </c>
      <c r="M6" s="2"/>
    </row>
    <row r="7" spans="1:16" x14ac:dyDescent="0.25">
      <c r="A7" t="s">
        <v>5</v>
      </c>
      <c r="L7" t="s">
        <v>20</v>
      </c>
      <c r="M7" t="s">
        <v>2</v>
      </c>
      <c r="N7" t="s">
        <v>23</v>
      </c>
      <c r="O7" t="s">
        <v>22</v>
      </c>
    </row>
    <row r="8" spans="1:16" x14ac:dyDescent="0.25">
      <c r="A8">
        <f>(1/A2)*1000</f>
        <v>32.768000000000001</v>
      </c>
      <c r="B8" t="s">
        <v>4</v>
      </c>
      <c r="C8">
        <f>C3/8</f>
        <v>2000000</v>
      </c>
      <c r="D8">
        <f>1/C8</f>
        <v>4.9999999999999998E-7</v>
      </c>
      <c r="L8">
        <v>16000000</v>
      </c>
      <c r="M8">
        <v>1024</v>
      </c>
      <c r="N8">
        <v>1E-4</v>
      </c>
      <c r="O8">
        <f>(256-(L8*N8)/M8)</f>
        <v>254.4375</v>
      </c>
    </row>
    <row r="9" spans="1:16" x14ac:dyDescent="0.25">
      <c r="A9">
        <f>(1/A3)*1000</f>
        <v>16.384</v>
      </c>
      <c r="B9" t="s">
        <v>4</v>
      </c>
      <c r="N9">
        <f>N8*1000</f>
        <v>0.1</v>
      </c>
    </row>
    <row r="11" spans="1:16" x14ac:dyDescent="0.25">
      <c r="A11" t="s">
        <v>6</v>
      </c>
      <c r="C11" t="s">
        <v>7</v>
      </c>
      <c r="D11" t="s">
        <v>3</v>
      </c>
      <c r="L11" t="s">
        <v>15</v>
      </c>
      <c r="M11" t="s">
        <v>24</v>
      </c>
      <c r="O11" t="s">
        <v>7</v>
      </c>
    </row>
    <row r="12" spans="1:16" x14ac:dyDescent="0.25">
      <c r="A12">
        <f>((2^D12)-(C12+1))/(2^D12)*100</f>
        <v>8.44573974609375</v>
      </c>
      <c r="C12">
        <v>60000</v>
      </c>
      <c r="D12">
        <v>16</v>
      </c>
      <c r="F12">
        <v>1</v>
      </c>
      <c r="G12">
        <v>2000</v>
      </c>
      <c r="L12">
        <v>1</v>
      </c>
      <c r="M12">
        <v>8</v>
      </c>
      <c r="O12">
        <f>((L12/100)*(2^M12))-1</f>
        <v>1.56</v>
      </c>
    </row>
    <row r="13" spans="1:16" x14ac:dyDescent="0.25">
      <c r="F13">
        <v>2</v>
      </c>
      <c r="G13">
        <v>4000</v>
      </c>
    </row>
    <row r="14" spans="1:16" x14ac:dyDescent="0.25">
      <c r="L14" t="s">
        <v>25</v>
      </c>
      <c r="M14" t="s">
        <v>26</v>
      </c>
      <c r="N14" t="s">
        <v>2</v>
      </c>
      <c r="O14" t="s">
        <v>23</v>
      </c>
    </row>
    <row r="15" spans="1:16" x14ac:dyDescent="0.25">
      <c r="A15" s="2" t="s">
        <v>8</v>
      </c>
      <c r="B15" s="2"/>
      <c r="C15" s="2"/>
      <c r="L15">
        <f>(M15*O15)/N15</f>
        <v>2</v>
      </c>
      <c r="M15">
        <v>16000000</v>
      </c>
      <c r="N15">
        <v>8</v>
      </c>
      <c r="O15">
        <v>9.9999999999999995E-7</v>
      </c>
    </row>
    <row r="16" spans="1:16" x14ac:dyDescent="0.25">
      <c r="A16">
        <v>1000</v>
      </c>
      <c r="B16">
        <v>2000</v>
      </c>
      <c r="C16">
        <v>1500</v>
      </c>
      <c r="E16">
        <f>(B17*C16)/B16</f>
        <v>191.25</v>
      </c>
      <c r="G16" t="s">
        <v>11</v>
      </c>
      <c r="H16">
        <v>1500</v>
      </c>
      <c r="J16">
        <f>H16/E16</f>
        <v>7.8431372549019605</v>
      </c>
    </row>
    <row r="17" spans="1:15" x14ac:dyDescent="0.25">
      <c r="A17">
        <v>0</v>
      </c>
      <c r="B17">
        <v>255</v>
      </c>
      <c r="C17" t="s">
        <v>10</v>
      </c>
      <c r="E17">
        <v>255</v>
      </c>
      <c r="G17" t="s">
        <v>12</v>
      </c>
      <c r="H17">
        <v>2000</v>
      </c>
      <c r="J17">
        <f>H17/E17</f>
        <v>7.8431372549019605</v>
      </c>
    </row>
    <row r="18" spans="1:15" x14ac:dyDescent="0.25">
      <c r="A18" s="2" t="s">
        <v>9</v>
      </c>
      <c r="B18" s="2"/>
      <c r="C18" s="2"/>
      <c r="L18" t="s">
        <v>13</v>
      </c>
      <c r="M18" t="s">
        <v>19</v>
      </c>
      <c r="N18" t="s">
        <v>20</v>
      </c>
      <c r="O18" t="s">
        <v>5</v>
      </c>
    </row>
    <row r="19" spans="1:15" x14ac:dyDescent="0.25">
      <c r="L19">
        <v>8</v>
      </c>
      <c r="M19">
        <v>8</v>
      </c>
      <c r="N19">
        <v>16000000</v>
      </c>
      <c r="O19">
        <f>(L19*2^M19)/N19</f>
        <v>1.2799999999999999E-4</v>
      </c>
    </row>
    <row r="20" spans="1:15" x14ac:dyDescent="0.25">
      <c r="B20" t="s">
        <v>10</v>
      </c>
      <c r="C20" t="s">
        <v>16</v>
      </c>
    </row>
    <row r="21" spans="1:15" x14ac:dyDescent="0.25">
      <c r="B21">
        <v>0</v>
      </c>
      <c r="C21">
        <f>7.84*B21+2000</f>
        <v>2000</v>
      </c>
      <c r="D21">
        <f>D8*C21</f>
        <v>1E-3</v>
      </c>
    </row>
  </sheetData>
  <mergeCells count="5">
    <mergeCell ref="A15:C15"/>
    <mergeCell ref="A18:C18"/>
    <mergeCell ref="A4:E4"/>
    <mergeCell ref="L2:M2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MENENDEZ, JUAN FERNANDO</dc:creator>
  <cp:lastModifiedBy>MALDONADO MENENDEZ, JUAN FERNANDO</cp:lastModifiedBy>
  <dcterms:created xsi:type="dcterms:W3CDTF">2024-04-14T23:14:05Z</dcterms:created>
  <dcterms:modified xsi:type="dcterms:W3CDTF">2024-04-18T08:11:22Z</dcterms:modified>
</cp:coreProperties>
</file>