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DDED002A-BFD7-4974-884F-4B00367AB540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<sst xmlns="http://schemas.openxmlformats.org/spreadsheetml/2006/main" count="20683" uniqueCount="291">
  <si>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</si>
  <si>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</si>
  <si>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</si>
  <si>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</si>
  <si>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</si>
  <si>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</si>
  <si>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</si>
  <si>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</si>
  <si>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</si>
  <si>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</si>
  <si>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</si>
  <si>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</si>
  <si>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</si>
  <si>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</si>
  <si>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</si>
  <si>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</si>
  <si>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</si>
  <si>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</si>
  <si>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</si>
  <si>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</si>
  <si>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</si>
  <si>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</si>
  <si>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</si>
  <si>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</si>
  <si>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</si>
  <si>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</si>
  <si>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</si>
  <si>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</si>
  <si>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</si>
  <si>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</si>
  <si>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</si>
  <si>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</si>
  <si>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</si>
  <si>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</si>
  <si>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</si>
  <si>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</si>
  <si>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</si>
  <si>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</si>
  <si>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</si>
  <si>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</si>
  <si>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</si>
  <si>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</si>
  <si>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</si>
  <si>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</si>
  <si>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</si>
  <si>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</si>
  <si>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</si>
  <si>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</si>
  <si>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</si>
  <si>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</si>
  <si>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</si>
  <si>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</si>
  <si>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</si>
  <si>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</si>
  <si>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</si>
  <si>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</si>
  <si>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</si>
  <si>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</si>
  <si>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</si>
  <si>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</si>
  <si>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</si>
  <si>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</si>
  <si>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</si>
  <si>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</si>
  <si>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</si>
  <si>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</si>
  <si>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</si>
  <si>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</si>
  <si>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</si>
  <si>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</si>
  <si>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</si>
  <si>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</si>
  <si>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</si>
  <si>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</si>
  <si>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</si>
  <si>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</si>
  <si>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</si>
  <si>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</si>
  <si>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</si>
  <si>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</si>
  <si>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</si>
  <si>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</si>
  <si>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</si>
  <si>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</si>
  <si>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</si>
  <si>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</si>
  <si>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</si>
  <si>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</si>
  <si>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</si>
  <si>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</si>
  <si>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</si>
  <si>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</si>
  <si>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</si>
  <si>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</si>
  <si>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</si>
  <si>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</si>
  <si>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</si>
  <si>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</si>
  <si>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</si>
  <si>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</si>
  <si>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</si>
  <si>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</si>
  <si>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</si>
  <si>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</si>
  <si>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</si>
  <si>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</si>
  <si>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</si>
  <si>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</si>
  <si>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</si>
  <si>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</si>
  <si>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</si>
  <si>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</si>
  <si>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</si>
  <si>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</si>
  <si>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</si>
  <si>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</si>
  <si>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</si>
  <si>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</si>
  <si>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</si>
  <si>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</si>
  <si>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</si>
  <si>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</si>
  <si>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</si>
  <si>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</si>
  <si>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</si>
  <si>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</si>
  <si>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</si>
  <si>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</si>
  <si>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</si>
  <si>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</si>
  <si>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</si>
  <si>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</si>
  <si>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</si>
  <si>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</si>
  <si>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</si>
  <si>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</si>
  <si>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</si>
  <si>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</si>
  <si>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</si>
  <si>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</si>
  <si>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</si>
  <si>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</si>
  <si>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</si>
  <si>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</si>
  <si>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</si>
  <si>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</si>
  <si>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</si>
  <si>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</si>
  <si>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</si>
  <si>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</si>
  <si>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</si>
  <si>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</si>
  <si>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</si>
  <si>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</si>
  <si>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</si>
  <si>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</si>
  <si>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</si>
  <si>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</si>
  <si>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</si>
  <si>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</si>
  <si>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</si>
  <si>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</si>
  <si>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</si>
  <si>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</si>
  <si>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</si>
  <si>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</si>
  <si>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</si>
  <si>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</si>
  <si>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</si>
  <si>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</si>
  <si>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</si>
  <si>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</si>
  <si>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</si>
  <si>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</si>
  <si>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</si>
  <si>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</si>
  <si>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</si>
  <si>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</si>
  <si>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</si>
  <si>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</si>
  <si>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</si>
  <si>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</si>
  <si>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</si>
  <si>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</si>
  <si>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</si>
  <si>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</si>
  <si>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</si>
  <si>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</si>
  <si>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</si>
  <si>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</si>
  <si>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</si>
  <si>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</si>
  <si>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</si>
  <si>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</si>
  <si>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</si>
  <si>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</si>
  <si>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</si>
  <si>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</si>
  <si>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</si>
  <si>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</si>
  <si>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</si>
  <si>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</si>
  <si>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</si>
  <si>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</si>
  <si>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</si>
  <si>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</si>
  <si>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</si>
  <si>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</si>
  <si>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</si>
  <si>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</si>
  <si>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</si>
  <si>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</si>
  <si>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</si>
  <si>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</si>
  <si>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</si>
  <si>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</si>
  <si>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</si>
  <si>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</si>
  <si>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</si>
  <si>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</si>
  <si>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</si>
  <si>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</si>
  <si>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</si>
  <si>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</si>
  <si>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</si>
  <si>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</si>
  <si>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</si>
  <si>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</si>
  <si>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</si>
  <si>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</si>
  <si>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</si>
  <si>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</si>
  <si>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</si>
  <si>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</si>
  <si>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</si>
  <si>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</si>
  <si>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</si>
  <si>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</si>
  <si>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</si>
  <si>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</si>
  <si>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</si>
  <si>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</si>
  <si>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</si>
  <si>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</si>
  <si>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</si>
  <si>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</si>
  <si>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</si>
  <si>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</si>
  <si>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</si>
  <si>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</si>
  <si>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</si>
  <si>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</si>
  <si>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</si>
  <si>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</si>
  <si>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</si>
  <si>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</si>
  <si>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</si>
  <si>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</si>
  <si>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</si>
  <si>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</si>
  <si>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</si>
  <si>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</si>
  <si>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</si>
  <si>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</si>
  <si>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</si>
  <si>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</si>
  <si>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</si>
  <si>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</si>
  <si>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</si>
  <si>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</si>
  <si>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</si>
  <si>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</si>
  <si>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</si>
  <si>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</si>
  <si>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</si>
  <si>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</si>
  <si>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</si>
  <si>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</si>
  <si>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</si>
  <si>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</si>
  <si>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</si>
  <si>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</si>
  <si>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https://www.mhlw.go.jp/stf/seisakunitsuite/bunya/0000121431_00231.html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</si>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</sst>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2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3" fillId="0" borderId="0" xfId="2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0" fillId="0" borderId="6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31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49"/>
  <sheetViews>
    <sheetView topLeftCell="A1037" workbookViewId="0">
      <selection activeCell="A15042" sqref="A15042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041"/>
  <sheetViews>
    <sheetView workbookViewId="0">
      <pane xSplit="1" ySplit="1" topLeftCell="B15035" activePane="bottomRight" state="frozen"/>
      <selection activeCell="A14995" sqref="A14995"/>
      <selection pane="topRight" activeCell="A14995" sqref="A14995"/>
      <selection pane="bottomLeft" activeCell="A14995" sqref="A14995"/>
      <selection pane="bottomRight" activeCell="A15042" sqref="A15042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47" t="s">
        <v>146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44228</v>
      </c>
      <c r="B3" s="26" t="s">
        <v>153</v>
      </c>
      <c r="C3" s="26">
        <f>IF(C21="", "", C21)</f>
        <v>387358</v>
      </c>
      <c r="D3" s="26">
        <f>IF(B21="", "", B21)</f>
        <v>6370300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49430</v>
      </c>
      <c r="I3" s="26" t="str">
        <f t="shared" si="1"/>
        <v/>
      </c>
      <c r="J3" s="26">
        <f t="shared" si="1"/>
        <v>975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332049</v>
      </c>
      <c r="N3" s="26">
        <f t="shared" si="2"/>
        <v>5720</v>
      </c>
    </row>
    <row r="4" spans="1:15" x14ac:dyDescent="0.55000000000000004">
      <c r="A4" s="38">
        <f>DATE($C$9, $D$9, $E$9)</f>
        <v>44228</v>
      </c>
      <c r="B4" s="26" t="s">
        <v>154</v>
      </c>
      <c r="C4" s="26">
        <f>IF(C22="", "", C22)</f>
        <v>2145</v>
      </c>
      <c r="D4" s="26">
        <f>IF(B22="", "", B22)</f>
        <v>480301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82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2061</v>
      </c>
      <c r="N4" s="26">
        <f t="shared" si="2"/>
        <v>2</v>
      </c>
    </row>
    <row r="5" spans="1:15" x14ac:dyDescent="0.55000000000000004">
      <c r="A5" s="38">
        <f>DATE($C$9, $D$9, $E$9)</f>
        <v>44228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47" t="s">
        <v>156</v>
      </c>
      <c r="C7" s="47"/>
      <c r="D7" s="47"/>
      <c r="E7" s="47"/>
      <c r="F7" s="47"/>
      <c r="G7" s="47"/>
      <c r="H7" s="47"/>
      <c r="J7" s="27"/>
      <c r="K7" s="27"/>
      <c r="L7" s="27"/>
      <c r="M7" s="27"/>
      <c r="N7" s="27"/>
      <c r="O7" s="27"/>
    </row>
    <row r="8" spans="1:15" x14ac:dyDescent="0.55000000000000004">
      <c r="C8" s="47" t="s">
        <v>282</v>
      </c>
      <c r="D8" s="47"/>
      <c r="E8" s="47"/>
      <c r="F8" s="47"/>
      <c r="G8" s="47"/>
      <c r="H8" s="47"/>
      <c r="I8" s="47"/>
      <c r="J8" s="46"/>
      <c r="K8" s="46"/>
      <c r="L8" s="8"/>
      <c r="M8" s="8"/>
      <c r="N8" s="8"/>
      <c r="O8" s="8"/>
    </row>
    <row r="9" spans="1:15" x14ac:dyDescent="0.55000000000000004">
      <c r="C9" s="4">
        <v>2021</v>
      </c>
      <c r="D9" s="4">
        <v>2</v>
      </c>
      <c r="E9" s="4">
        <v>1</v>
      </c>
    </row>
    <row r="10" spans="1:15" x14ac:dyDescent="0.55000000000000004">
      <c r="E10" s="47" t="s">
        <v>157</v>
      </c>
      <c r="F10" s="48"/>
      <c r="G10" s="47" t="s">
        <v>158</v>
      </c>
      <c r="H10" s="48"/>
      <c r="I10" s="47" t="s">
        <v>159</v>
      </c>
      <c r="J10" s="47" t="s">
        <v>160</v>
      </c>
      <c r="K10" s="47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48"/>
      <c r="J11" s="48"/>
      <c r="K11" s="48"/>
    </row>
    <row r="12" spans="1:15" x14ac:dyDescent="0.55000000000000004">
      <c r="C12" s="47" t="s">
        <v>166</v>
      </c>
      <c r="D12" s="48"/>
      <c r="E12" s="4">
        <v>6370300</v>
      </c>
      <c r="F12" s="4">
        <v>387358</v>
      </c>
      <c r="G12" s="4">
        <v>49430</v>
      </c>
      <c r="H12" s="4">
        <v>975</v>
      </c>
      <c r="I12" s="4">
        <v>332049</v>
      </c>
      <c r="J12" s="4">
        <v>5720</v>
      </c>
      <c r="K12" s="3"/>
    </row>
    <row r="13" spans="1:15" x14ac:dyDescent="0.55000000000000004">
      <c r="C13" s="47" t="s">
        <v>167</v>
      </c>
      <c r="D13" s="48"/>
      <c r="E13" s="4">
        <v>480301</v>
      </c>
      <c r="F13" s="4">
        <v>2145</v>
      </c>
      <c r="G13" s="4">
        <v>82</v>
      </c>
      <c r="H13" s="4">
        <v>0</v>
      </c>
      <c r="I13" s="4">
        <v>2061</v>
      </c>
      <c r="J13" s="4">
        <v>2</v>
      </c>
      <c r="K13" s="3"/>
    </row>
    <row r="14" spans="1:15" x14ac:dyDescent="0.55000000000000004">
      <c r="C14" s="47" t="s">
        <v>168</v>
      </c>
      <c r="D14" s="48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49" t="s">
        <v>164</v>
      </c>
      <c r="D15" s="50"/>
      <c r="E15" s="29">
        <f t="shared" ref="E15:J15" si="3">SUM(E12:E14)</f>
        <v>6851430</v>
      </c>
      <c r="F15" s="29">
        <f t="shared" si="3"/>
        <v>389518</v>
      </c>
      <c r="G15" s="29">
        <f t="shared" si="3"/>
        <v>49512</v>
      </c>
      <c r="H15" s="29">
        <f t="shared" si="3"/>
        <v>975</v>
      </c>
      <c r="I15" s="29">
        <f t="shared" si="3"/>
        <v>334125</v>
      </c>
      <c r="J15" s="29">
        <f t="shared" si="3"/>
        <v>5722</v>
      </c>
      <c r="K15" s="30"/>
    </row>
    <row r="18" spans="1:15" x14ac:dyDescent="0.55000000000000004">
      <c r="B18" s="47" t="s">
        <v>157</v>
      </c>
      <c r="C18" s="48"/>
      <c r="D18" s="47" t="s">
        <v>169</v>
      </c>
      <c r="E18" s="48"/>
      <c r="F18" s="48"/>
      <c r="G18" s="47" t="s">
        <v>170</v>
      </c>
      <c r="H18" s="48"/>
      <c r="I18" s="48"/>
      <c r="J18" s="48"/>
      <c r="K18" s="48"/>
      <c r="L18" s="48"/>
      <c r="M18" s="48"/>
      <c r="N18" s="48"/>
      <c r="O18" s="48"/>
    </row>
    <row r="19" spans="1:15" x14ac:dyDescent="0.55000000000000004">
      <c r="B19" s="48"/>
      <c r="C19" s="48"/>
      <c r="D19" s="48"/>
      <c r="E19" s="48"/>
      <c r="F19" s="48"/>
      <c r="G19" s="47" t="s">
        <v>158</v>
      </c>
      <c r="H19" s="48"/>
      <c r="I19" s="48"/>
      <c r="J19" s="48"/>
      <c r="K19" s="48"/>
      <c r="L19" s="48"/>
      <c r="M19" s="48"/>
      <c r="N19" s="47" t="s">
        <v>159</v>
      </c>
      <c r="O19" s="47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48"/>
      <c r="O20" s="48"/>
    </row>
    <row r="21" spans="1:15" x14ac:dyDescent="0.55000000000000004">
      <c r="A21" s="26" t="s">
        <v>166</v>
      </c>
      <c r="B21" s="28">
        <f t="shared" ref="B21:C23" si="4">E12</f>
        <v>6370300</v>
      </c>
      <c r="C21" s="28">
        <f t="shared" si="4"/>
        <v>387358</v>
      </c>
      <c r="D21" s="3"/>
      <c r="E21" s="3"/>
      <c r="F21" s="3"/>
      <c r="G21" s="3"/>
      <c r="H21" s="28">
        <f>G12</f>
        <v>49430</v>
      </c>
      <c r="I21" s="3"/>
      <c r="J21" s="28">
        <f>H12</f>
        <v>975</v>
      </c>
      <c r="K21" s="3"/>
      <c r="L21" s="3"/>
      <c r="M21" s="16">
        <f>F21</f>
        <v>0</v>
      </c>
      <c r="N21" s="28">
        <f t="shared" ref="N21:O23" si="5">I12</f>
        <v>332049</v>
      </c>
      <c r="O21" s="28">
        <f t="shared" si="5"/>
        <v>5720</v>
      </c>
    </row>
    <row r="22" spans="1:15" x14ac:dyDescent="0.55000000000000004">
      <c r="A22" s="26" t="s">
        <v>167</v>
      </c>
      <c r="B22" s="28">
        <f t="shared" si="4"/>
        <v>480301</v>
      </c>
      <c r="C22" s="28">
        <f t="shared" si="4"/>
        <v>2145</v>
      </c>
      <c r="D22" s="3"/>
      <c r="E22" s="3"/>
      <c r="F22" s="3"/>
      <c r="G22" s="3"/>
      <c r="H22" s="28">
        <f>G13</f>
        <v>82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2061</v>
      </c>
      <c r="O22" s="28">
        <f t="shared" si="5"/>
        <v>2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6851430</v>
      </c>
      <c r="C24" s="26">
        <f t="shared" si="6"/>
        <v>389518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49512</v>
      </c>
      <c r="I24" s="26">
        <f t="shared" si="6"/>
        <v>0</v>
      </c>
      <c r="J24" s="26">
        <f t="shared" si="6"/>
        <v>975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334125</v>
      </c>
      <c r="O24" s="26">
        <f t="shared" si="6"/>
        <v>5722</v>
      </c>
    </row>
    <row r="26" spans="1:15" x14ac:dyDescent="0.55000000000000004">
      <c r="E26" s="47" t="s">
        <v>279</v>
      </c>
      <c r="F26" s="48"/>
      <c r="G26" s="48"/>
      <c r="H26" s="48"/>
      <c r="I26" s="48"/>
      <c r="J26" s="48"/>
    </row>
    <row r="27" spans="1:15" x14ac:dyDescent="0.55000000000000004">
      <c r="E27" s="51" t="s">
        <v>281</v>
      </c>
      <c r="F27" s="51"/>
      <c r="G27" s="51"/>
      <c r="H27" s="51"/>
      <c r="I27" s="51"/>
      <c r="J27" s="51"/>
      <c r="K27" s="51"/>
    </row>
  </sheetData>
  <mergeCells count="20">
    <mergeCell ref="E10:F10"/>
    <mergeCell ref="B7:H7"/>
    <mergeCell ref="E27:K27"/>
    <mergeCell ref="C8:I8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  <mergeCell ref="J10:J11"/>
    <mergeCell ref="I10:I11"/>
    <mergeCell ref="G10:H10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C8" r:id="rId3" xr:uid="{1978F536-00C7-4DC2-93F0-098C7C0307AD}"/>
  </hyperlinks>
  <pageMargins left="0.7" right="0.7" top="0.75" bottom="0.75" header="0.3" footer="0.3"/>
  <pageSetup paperSize="9" orientation="portrait" horizontalDpi="1200" verticalDpi="12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47" t="s">
        <v>177</v>
      </c>
      <c r="B1" s="47"/>
      <c r="C1" s="47"/>
      <c r="D1" s="53"/>
      <c r="E1" s="53"/>
      <c r="F1" s="53"/>
      <c r="G1" s="53"/>
      <c r="H1" s="53"/>
      <c r="I1" s="53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1</v>
      </c>
      <c r="C2" s="39">
        <f>DAY(DATE('Conv-total'!$C$9, 'Conv-total'!$D$9, 'Conv-total'!$E$9) -1)</f>
        <v>31</v>
      </c>
      <c r="D2" s="52" t="s">
        <v>178</v>
      </c>
      <c r="E2" s="53"/>
      <c r="F2" s="53"/>
      <c r="G2" s="53"/>
      <c r="H2" s="53"/>
      <c r="I2" s="53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44227</v>
      </c>
      <c r="C5" s="31" t="s">
        <v>7</v>
      </c>
      <c r="D5" s="41">
        <f>IFERROR(INT(TRIM(SUBSTITUTE(VLOOKUP($A5&amp;"*",各都道府県の状況!$A:$I,D$3,FALSE), "※5", ""))), "")</f>
        <v>17445</v>
      </c>
      <c r="E5" s="41">
        <f>IFERROR(INT(TRIM(SUBSTITUTE(VLOOKUP($A5&amp;"*",各都道府県の状況!$A:$I,E$3,FALSE), "※5", ""))), "")</f>
        <v>319815</v>
      </c>
      <c r="F5" s="41">
        <f>IFERROR(INT(TRIM(SUBSTITUTE(VLOOKUP($A5&amp;"*",各都道府県の状況!$A:$I,F$3,FALSE), "※5", ""))), "")</f>
        <v>15479</v>
      </c>
      <c r="G5" s="41">
        <f>IFERROR(INT(TRIM(SUBSTITUTE(VLOOKUP($A5&amp;"*",各都道府県の状況!$A:$I,G$3,FALSE), "※5", ""))), "")</f>
        <v>602</v>
      </c>
      <c r="H5" s="41">
        <f>IFERROR(INT(TRIM(SUBSTITUTE(VLOOKUP($A5&amp;"*",各都道府県の状況!$A:$I,H$3,FALSE), "※5", ""))), "")</f>
        <v>1344</v>
      </c>
      <c r="I5" s="41">
        <f>IFERROR(INT(TRIM(SUBSTITUTE(VLOOKUP($A5&amp;"*",各都道府県の状況!$A:$I,I$3,FALSE), "※5", ""))), "")</f>
        <v>12</v>
      </c>
      <c r="J5" s="2"/>
    </row>
    <row r="6" spans="1:10" x14ac:dyDescent="0.55000000000000004">
      <c r="A6" s="12" t="s">
        <v>182</v>
      </c>
      <c r="B6" s="13">
        <f t="shared" si="0"/>
        <v>44227</v>
      </c>
      <c r="C6" s="31" t="s">
        <v>11</v>
      </c>
      <c r="D6" s="41">
        <f>IFERROR(INT(TRIM(SUBSTITUTE(VLOOKUP($A6&amp;"*",各都道府県の状況!$A:$I,D$3,FALSE), "※5", ""))), "")</f>
        <v>717</v>
      </c>
      <c r="E6" s="41">
        <f>IFERROR(INT(TRIM(SUBSTITUTE(VLOOKUP($A6&amp;"*",各都道府県の状況!$A:$I,E$3,FALSE), "※5", ""))), "")</f>
        <v>13197</v>
      </c>
      <c r="F6" s="41">
        <f>IFERROR(INT(TRIM(SUBSTITUTE(VLOOKUP($A6&amp;"*",各都道府県の状況!$A:$I,F$3,FALSE), "※5", ""))), "")</f>
        <v>646</v>
      </c>
      <c r="G6" s="41">
        <f>IFERROR(INT(TRIM(SUBSTITUTE(VLOOKUP($A6&amp;"*",各都道府県の状況!$A:$I,G$3,FALSE), "※5", ""))), "")</f>
        <v>13</v>
      </c>
      <c r="H6" s="41">
        <f>IFERROR(INT(TRIM(SUBSTITUTE(VLOOKUP($A6&amp;"*",各都道府県の状況!$A:$I,H$3,FALSE), "※5", ""))), "")</f>
        <v>58</v>
      </c>
      <c r="I6" s="41">
        <f>IFERROR(INT(TRIM(SUBSTITUTE(VLOOKUP($A6&amp;"*",各都道府県の状況!$A:$I,I$3,FALSE), "※5", ""))), "")</f>
        <v>2</v>
      </c>
    </row>
    <row r="7" spans="1:10" x14ac:dyDescent="0.55000000000000004">
      <c r="A7" s="12" t="s">
        <v>183</v>
      </c>
      <c r="B7" s="13">
        <f t="shared" si="0"/>
        <v>44227</v>
      </c>
      <c r="C7" s="31" t="s">
        <v>12</v>
      </c>
      <c r="D7" s="41">
        <f>IFERROR(INT(TRIM(SUBSTITUTE(VLOOKUP($A7&amp;"*",各都道府県の状況!$A:$I,D$3,FALSE), "※5", ""))), "")</f>
        <v>496</v>
      </c>
      <c r="E7" s="41">
        <f>IFERROR(INT(TRIM(SUBSTITUTE(VLOOKUP($A7&amp;"*",各都道府県の状況!$A:$I,E$3,FALSE), "※5", ""))), "")</f>
        <v>20046</v>
      </c>
      <c r="F7" s="41">
        <f>IFERROR(INT(TRIM(SUBSTITUTE(VLOOKUP($A7&amp;"*",各都道府県の状況!$A:$I,F$3,FALSE), "※5", ""))), "")</f>
        <v>449</v>
      </c>
      <c r="G7" s="41">
        <f>IFERROR(INT(TRIM(SUBSTITUTE(VLOOKUP($A7&amp;"*",各都道府県の状況!$A:$I,G$3,FALSE), "※5", ""))), "")</f>
        <v>27</v>
      </c>
      <c r="H7" s="41">
        <f>IFERROR(INT(TRIM(SUBSTITUTE(VLOOKUP($A7&amp;"*",各都道府県の状況!$A:$I,H$3,FALSE), "※5", ""))), "")</f>
        <v>20</v>
      </c>
      <c r="I7" s="41">
        <f>IFERROR(INT(TRIM(SUBSTITUTE(VLOOKUP($A7&amp;"*",各都道府県の状況!$A:$I,I$3,FALSE), "※5", ""))), "")</f>
        <v>2</v>
      </c>
    </row>
    <row r="8" spans="1:10" x14ac:dyDescent="0.55000000000000004">
      <c r="A8" s="12" t="s">
        <v>184</v>
      </c>
      <c r="B8" s="13">
        <f t="shared" si="0"/>
        <v>44227</v>
      </c>
      <c r="C8" s="31" t="s">
        <v>13</v>
      </c>
      <c r="D8" s="41">
        <f>IFERROR(INT(TRIM(SUBSTITUTE(VLOOKUP($A8&amp;"*",各都道府県の状況!$A:$I,D$3,FALSE), "※5", ""))), "")</f>
        <v>3397</v>
      </c>
      <c r="E8" s="41">
        <f>IFERROR(INT(TRIM(SUBSTITUTE(VLOOKUP($A8&amp;"*",各都道府県の状況!$A:$I,E$3,FALSE), "※5", ""))), "")</f>
        <v>48365</v>
      </c>
      <c r="F8" s="41">
        <f>IFERROR(INT(TRIM(SUBSTITUTE(VLOOKUP($A8&amp;"*",各都道府県の状況!$A:$I,F$3,FALSE), "※5", ""))), "")</f>
        <v>3060</v>
      </c>
      <c r="G8" s="41">
        <f>IFERROR(INT(TRIM(SUBSTITUTE(VLOOKUP($A8&amp;"*",各都道府県の状況!$A:$I,G$3,FALSE), "※5", ""))), "")</f>
        <v>22</v>
      </c>
      <c r="H8" s="41">
        <f>IFERROR(INT(TRIM(SUBSTITUTE(VLOOKUP($A8&amp;"*",各都道府県の状況!$A:$I,H$3,FALSE), "※5", ""))), "")</f>
        <v>315</v>
      </c>
      <c r="I8" s="41">
        <f>IFERROR(INT(TRIM(SUBSTITUTE(VLOOKUP($A8&amp;"*",各都道府県の状況!$A:$I,I$3,FALSE), "※5", ""))), "")</f>
        <v>7</v>
      </c>
    </row>
    <row r="9" spans="1:10" ht="21" customHeight="1" x14ac:dyDescent="0.55000000000000004">
      <c r="A9" s="12" t="s">
        <v>185</v>
      </c>
      <c r="B9" s="13">
        <f t="shared" si="0"/>
        <v>44227</v>
      </c>
      <c r="C9" s="31" t="s">
        <v>14</v>
      </c>
      <c r="D9" s="41">
        <f>IFERROR(INT(TRIM(SUBSTITUTE(VLOOKUP($A9&amp;"*",各都道府県の状況!$A:$I,D$3,FALSE), "※5", ""))), "")</f>
        <v>261</v>
      </c>
      <c r="E9" s="41">
        <f>IFERROR(INT(TRIM(SUBSTITUTE(VLOOKUP($A9&amp;"*",各都道府県の状況!$A:$I,E$3,FALSE), "※5", ""))), "")</f>
        <v>6370</v>
      </c>
      <c r="F9" s="41">
        <f>IFERROR(INT(TRIM(SUBSTITUTE(VLOOKUP($A9&amp;"*",各都道府県の状況!$A:$I,F$3,FALSE), "※5", ""))), "")</f>
        <v>212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48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44227</v>
      </c>
      <c r="C10" s="31" t="s">
        <v>15</v>
      </c>
      <c r="D10" s="41">
        <f>IFERROR(INT(TRIM(SUBSTITUTE(VLOOKUP($A10&amp;"*",各都道府県の状況!$A:$I,D$3,FALSE), "※5", ""))), "")</f>
        <v>503</v>
      </c>
      <c r="E10" s="41">
        <f>IFERROR(INT(TRIM(SUBSTITUTE(VLOOKUP($A10&amp;"*",各都道府県の状況!$A:$I,E$3,FALSE), "※5", ""))), "")</f>
        <v>14118</v>
      </c>
      <c r="F10" s="41">
        <f>IFERROR(INT(TRIM(SUBSTITUTE(VLOOKUP($A10&amp;"*",各都道府県の状況!$A:$I,F$3,FALSE), "※5", ""))), "")</f>
        <v>434</v>
      </c>
      <c r="G10" s="41">
        <f>IFERROR(INT(TRIM(SUBSTITUTE(VLOOKUP($A10&amp;"*",各都道府県の状況!$A:$I,G$3,FALSE), "※5", ""))), "")</f>
        <v>13</v>
      </c>
      <c r="H10" s="41">
        <f>IFERROR(INT(TRIM(SUBSTITUTE(VLOOKUP($A10&amp;"*",各都道府県の状況!$A:$I,H$3,FALSE), "※5", ""))), "")</f>
        <v>56</v>
      </c>
      <c r="I10" s="41">
        <f>IFERROR(INT(TRIM(SUBSTITUTE(VLOOKUP($A10&amp;"*",各都道府県の状況!$A:$I,I$3,FALSE), "※5", ""))), "")</f>
        <v>2</v>
      </c>
    </row>
    <row r="11" spans="1:10" x14ac:dyDescent="0.55000000000000004">
      <c r="A11" s="12" t="s">
        <v>187</v>
      </c>
      <c r="B11" s="13">
        <f t="shared" si="0"/>
        <v>44227</v>
      </c>
      <c r="C11" s="31" t="s">
        <v>16</v>
      </c>
      <c r="D11" s="41">
        <f>IFERROR(INT(TRIM(SUBSTITUTE(VLOOKUP($A11&amp;"*",各都道府県の状況!$A:$I,D$3,FALSE), "※5", ""))), "")</f>
        <v>1727</v>
      </c>
      <c r="E11" s="41">
        <f>IFERROR(INT(TRIM(SUBSTITUTE(VLOOKUP($A11&amp;"*",各都道府県の状況!$A:$I,E$3,FALSE), "※5", ""))), "")</f>
        <v>85030</v>
      </c>
      <c r="F11" s="41">
        <f>IFERROR(INT(TRIM(SUBSTITUTE(VLOOKUP($A11&amp;"*",各都道府県の状況!$A:$I,F$3,FALSE), "※5", ""))), "")</f>
        <v>1440</v>
      </c>
      <c r="G11" s="41">
        <f>IFERROR(INT(TRIM(SUBSTITUTE(VLOOKUP($A11&amp;"*",各都道府県の状況!$A:$I,G$3,FALSE), "※5", ""))), "")</f>
        <v>44</v>
      </c>
      <c r="H11" s="41">
        <f>IFERROR(INT(TRIM(SUBSTITUTE(VLOOKUP($A11&amp;"*",各都道府県の状況!$A:$I,H$3,FALSE), "※5", ""))), "")</f>
        <v>243</v>
      </c>
      <c r="I11" s="41">
        <f>IFERROR(INT(TRIM(SUBSTITUTE(VLOOKUP($A11&amp;"*",各都道府県の状況!$A:$I,I$3,FALSE), "※5", ""))), "")</f>
        <v>11</v>
      </c>
    </row>
    <row r="12" spans="1:10" x14ac:dyDescent="0.55000000000000004">
      <c r="A12" s="12" t="s">
        <v>188</v>
      </c>
      <c r="B12" s="13">
        <f t="shared" si="0"/>
        <v>44227</v>
      </c>
      <c r="C12" s="31" t="s">
        <v>17</v>
      </c>
      <c r="D12" s="41">
        <f>IFERROR(INT(TRIM(SUBSTITUTE(VLOOKUP($A12&amp;"*",各都道府県の状況!$A:$I,D$3,FALSE), "※5", ""))), "")</f>
        <v>4818</v>
      </c>
      <c r="E12" s="41">
        <f>IFERROR(INT(TRIM(SUBSTITUTE(VLOOKUP($A12&amp;"*",各都道府県の状況!$A:$I,E$3,FALSE), "※5", ""))), "")</f>
        <v>23081</v>
      </c>
      <c r="F12" s="41">
        <f>IFERROR(INT(TRIM(SUBSTITUTE(VLOOKUP($A12&amp;"*",各都道府県の状況!$A:$I,F$3,FALSE), "※5", ""))), "")</f>
        <v>4006</v>
      </c>
      <c r="G12" s="41">
        <f>IFERROR(INT(TRIM(SUBSTITUTE(VLOOKUP($A12&amp;"*",各都道府県の状況!$A:$I,G$3,FALSE), "※5", ""))), "")</f>
        <v>62</v>
      </c>
      <c r="H12" s="41">
        <f>IFERROR(INT(TRIM(SUBSTITUTE(VLOOKUP($A12&amp;"*",各都道府県の状況!$A:$I,H$3,FALSE), "※5", ""))), "")</f>
        <v>750</v>
      </c>
      <c r="I12" s="41">
        <f>IFERROR(INT(TRIM(SUBSTITUTE(VLOOKUP($A12&amp;"*",各都道府県の状況!$A:$I,I$3,FALSE), "※5", ""))), "")</f>
        <v>16</v>
      </c>
    </row>
    <row r="13" spans="1:10" x14ac:dyDescent="0.55000000000000004">
      <c r="A13" s="12" t="s">
        <v>189</v>
      </c>
      <c r="B13" s="13">
        <f t="shared" si="0"/>
        <v>44227</v>
      </c>
      <c r="C13" s="31" t="s">
        <v>18</v>
      </c>
      <c r="D13" s="41">
        <f>IFERROR(INT(TRIM(SUBSTITUTE(VLOOKUP($A13&amp;"*",各都道府県の状況!$A:$I,D$3,FALSE), "※5", ""))), "")</f>
        <v>3771</v>
      </c>
      <c r="E13" s="41">
        <f>IFERROR(INT(TRIM(SUBSTITUTE(VLOOKUP($A13&amp;"*",各都道府県の状況!$A:$I,E$3,FALSE), "※5", ""))), "")</f>
        <v>105819</v>
      </c>
      <c r="F13" s="41">
        <f>IFERROR(INT(TRIM(SUBSTITUTE(VLOOKUP($A13&amp;"*",各都道府県の状況!$A:$I,F$3,FALSE), "※5", ""))), "")</f>
        <v>3215</v>
      </c>
      <c r="G13" s="41">
        <f>IFERROR(INT(TRIM(SUBSTITUTE(VLOOKUP($A13&amp;"*",各都道府県の状況!$A:$I,G$3,FALSE), "※5", ""))), "")</f>
        <v>46</v>
      </c>
      <c r="H13" s="41">
        <f>IFERROR(INT(TRIM(SUBSTITUTE(VLOOKUP($A13&amp;"*",各都道府県の状況!$A:$I,H$3,FALSE), "※5", ""))), "")</f>
        <v>510</v>
      </c>
      <c r="I13" s="41">
        <f>IFERROR(INT(TRIM(SUBSTITUTE(VLOOKUP($A13&amp;"*",各都道府県の状況!$A:$I,I$3,FALSE), "※5", ""))), "")</f>
        <v>17</v>
      </c>
    </row>
    <row r="14" spans="1:10" x14ac:dyDescent="0.55000000000000004">
      <c r="A14" s="12" t="s">
        <v>190</v>
      </c>
      <c r="B14" s="13">
        <f t="shared" si="0"/>
        <v>44227</v>
      </c>
      <c r="C14" s="31" t="s">
        <v>19</v>
      </c>
      <c r="D14" s="41">
        <f>IFERROR(INT(TRIM(SUBSTITUTE(VLOOKUP($A14&amp;"*",各都道府県の状況!$A:$I,D$3,FALSE), "※5", ""))), "")</f>
        <v>3867</v>
      </c>
      <c r="E14" s="41">
        <f>IFERROR(INT(TRIM(SUBSTITUTE(VLOOKUP($A14&amp;"*",各都道府県の状況!$A:$I,E$3,FALSE), "※5", ""))), "")</f>
        <v>74179</v>
      </c>
      <c r="F14" s="41">
        <f>IFERROR(INT(TRIM(SUBSTITUTE(VLOOKUP($A14&amp;"*",各都道府県の状況!$A:$I,F$3,FALSE), "※5", ""))), "")</f>
        <v>3442</v>
      </c>
      <c r="G14" s="41">
        <f>IFERROR(INT(TRIM(SUBSTITUTE(VLOOKUP($A14&amp;"*",各都道府県の状況!$A:$I,G$3,FALSE), "※5", ""))), "")</f>
        <v>69</v>
      </c>
      <c r="H14" s="41">
        <f>IFERROR(INT(TRIM(SUBSTITUTE(VLOOKUP($A14&amp;"*",各都道府県の状況!$A:$I,H$3,FALSE), "※5", ""))), "")</f>
        <v>356</v>
      </c>
      <c r="I14" s="41">
        <f>IFERROR(INT(TRIM(SUBSTITUTE(VLOOKUP($A14&amp;"*",各都道府県の状況!$A:$I,I$3,FALSE), "※5", ""))), "")</f>
        <v>12</v>
      </c>
    </row>
    <row r="15" spans="1:10" x14ac:dyDescent="0.55000000000000004">
      <c r="A15" s="12" t="s">
        <v>191</v>
      </c>
      <c r="B15" s="13">
        <f t="shared" si="0"/>
        <v>44227</v>
      </c>
      <c r="C15" s="31" t="s">
        <v>20</v>
      </c>
      <c r="D15" s="41">
        <f>IFERROR(INT(TRIM(SUBSTITUTE(VLOOKUP($A15&amp;"*",各都道府県の状況!$A:$I,D$3,FALSE), "※5", ""))), "")</f>
        <v>25191</v>
      </c>
      <c r="E15" s="41">
        <f>IFERROR(INT(TRIM(SUBSTITUTE(VLOOKUP($A15&amp;"*",各都道府県の状況!$A:$I,E$3,FALSE), "※5", ""))), "")</f>
        <v>450466</v>
      </c>
      <c r="F15" s="41">
        <f>IFERROR(INT(TRIM(SUBSTITUTE(VLOOKUP($A15&amp;"*",各都道府県の状況!$A:$I,F$3,FALSE), "※5", ""))), "")</f>
        <v>20553</v>
      </c>
      <c r="G15" s="41">
        <f>IFERROR(INT(TRIM(SUBSTITUTE(VLOOKUP($A15&amp;"*",各都道府県の状況!$A:$I,G$3,FALSE), "※5", ""))), "")</f>
        <v>350</v>
      </c>
      <c r="H15" s="41">
        <f>IFERROR(INT(TRIM(SUBSTITUTE(VLOOKUP($A15&amp;"*",各都道府県の状況!$A:$I,H$3,FALSE), "※5", ""))), "")</f>
        <v>4288</v>
      </c>
      <c r="I15" s="41">
        <f>IFERROR(INT(TRIM(SUBSTITUTE(VLOOKUP($A15&amp;"*",各都道府県の状況!$A:$I,I$3,FALSE), "※5", ""))), "")</f>
        <v>82</v>
      </c>
    </row>
    <row r="16" spans="1:10" x14ac:dyDescent="0.55000000000000004">
      <c r="A16" s="12" t="s">
        <v>192</v>
      </c>
      <c r="B16" s="13">
        <f t="shared" si="0"/>
        <v>44227</v>
      </c>
      <c r="C16" s="31" t="s">
        <v>21</v>
      </c>
      <c r="D16" s="41">
        <f>IFERROR(INT(TRIM(SUBSTITUTE(VLOOKUP($A16&amp;"*",各都道府県の状況!$A:$I,D$3,FALSE), "※5", ""))), "")</f>
        <v>22316</v>
      </c>
      <c r="E16" s="41">
        <f>IFERROR(INT(TRIM(SUBSTITUTE(VLOOKUP($A16&amp;"*",各都道府県の状況!$A:$I,E$3,FALSE), "※5", ""))), "")</f>
        <v>326936</v>
      </c>
      <c r="F16" s="41">
        <f>IFERROR(INT(TRIM(SUBSTITUTE(VLOOKUP($A16&amp;"*",各都道府県の状況!$A:$I,F$3,FALSE), "※5", ""))), "")</f>
        <v>16263</v>
      </c>
      <c r="G16" s="41">
        <f>IFERROR(INT(TRIM(SUBSTITUTE(VLOOKUP($A16&amp;"*",各都道府県の状況!$A:$I,G$3,FALSE), "※5", ""))), "")</f>
        <v>250</v>
      </c>
      <c r="H16" s="41">
        <f>IFERROR(INT(TRIM(SUBSTITUTE(VLOOKUP($A16&amp;"*",各都道府県の状況!$A:$I,H$3,FALSE), "※5", ""))), "")</f>
        <v>5803</v>
      </c>
      <c r="I16" s="41">
        <f>IFERROR(INT(TRIM(SUBSTITUTE(VLOOKUP($A16&amp;"*",各都道府県の状況!$A:$I,I$3,FALSE), "※5", ""))), "")</f>
        <v>48</v>
      </c>
    </row>
    <row r="17" spans="1:9" x14ac:dyDescent="0.55000000000000004">
      <c r="A17" s="12" t="s">
        <v>193</v>
      </c>
      <c r="B17" s="13">
        <f t="shared" si="0"/>
        <v>44227</v>
      </c>
      <c r="C17" s="31" t="s">
        <v>22</v>
      </c>
      <c r="D17" s="41">
        <f>IFERROR(INT(TRIM(SUBSTITUTE(VLOOKUP($A17&amp;"*",各都道府県の状況!$A:$I,D$3,FALSE), "※5", ""))), "")</f>
        <v>99841</v>
      </c>
      <c r="E17" s="41">
        <f>IFERROR(INT(TRIM(SUBSTITUTE(VLOOKUP($A17&amp;"*",各都道府県の状況!$A:$I,E$3,FALSE), "※5", ""))), "")</f>
        <v>1309999</v>
      </c>
      <c r="F17" s="41">
        <f>IFERROR(INT(TRIM(SUBSTITUTE(VLOOKUP($A17&amp;"*",各都道府県の状況!$A:$I,F$3,FALSE), "※5", ""))), "")</f>
        <v>85698</v>
      </c>
      <c r="G17" s="41">
        <f>IFERROR(INT(TRIM(SUBSTITUTE(VLOOKUP($A17&amp;"*",各都道府県の状況!$A:$I,G$3,FALSE), "※5", ""))), "")</f>
        <v>886</v>
      </c>
      <c r="H17" s="41">
        <f>IFERROR(INT(TRIM(SUBSTITUTE(VLOOKUP($A17&amp;"*",各都道府県の状況!$A:$I,H$3,FALSE), "※5", ""))), "")</f>
        <v>13257</v>
      </c>
      <c r="I17" s="41">
        <f>IFERROR(INT(TRIM(SUBSTITUTE(VLOOKUP($A17&amp;"*",各都道府県の状況!$A:$I,I$3,FALSE), "※5", ""))), "")</f>
        <v>140</v>
      </c>
    </row>
    <row r="18" spans="1:9" x14ac:dyDescent="0.55000000000000004">
      <c r="A18" s="12" t="s">
        <v>194</v>
      </c>
      <c r="B18" s="13">
        <f t="shared" si="0"/>
        <v>44227</v>
      </c>
      <c r="C18" s="31" t="s">
        <v>23</v>
      </c>
      <c r="D18" s="41">
        <f>IFERROR(INT(TRIM(SUBSTITUTE(VLOOKUP($A18&amp;"*",各都道府県の状況!$A:$I,D$3,FALSE), "※5", ""))), "")</f>
        <v>40764</v>
      </c>
      <c r="E18" s="41">
        <f>IFERROR(INT(TRIM(SUBSTITUTE(VLOOKUP($A18&amp;"*",各都道府県の状況!$A:$I,E$3,FALSE), "※5", ""))), "")</f>
        <v>491045</v>
      </c>
      <c r="F18" s="41">
        <f>IFERROR(INT(TRIM(SUBSTITUTE(VLOOKUP($A18&amp;"*",各都道府県の状況!$A:$I,F$3,FALSE), "※5", ""))), "")</f>
        <v>37136</v>
      </c>
      <c r="G18" s="41">
        <f>IFERROR(INT(TRIM(SUBSTITUTE(VLOOKUP($A18&amp;"*",各都道府県の状況!$A:$I,G$3,FALSE), "※5", ""))), "")</f>
        <v>467</v>
      </c>
      <c r="H18" s="41">
        <f>IFERROR(INT(TRIM(SUBSTITUTE(VLOOKUP($A18&amp;"*",各都道府県の状況!$A:$I,H$3,FALSE), "※5", ""))), "")</f>
        <v>3161</v>
      </c>
      <c r="I18" s="41">
        <f>IFERROR(INT(TRIM(SUBSTITUTE(VLOOKUP($A18&amp;"*",各都道府県の状況!$A:$I,I$3,FALSE), "※5", ""))), "")</f>
        <v>109</v>
      </c>
    </row>
    <row r="19" spans="1:9" x14ac:dyDescent="0.55000000000000004">
      <c r="A19" s="12" t="s">
        <v>195</v>
      </c>
      <c r="B19" s="13">
        <f t="shared" si="0"/>
        <v>44227</v>
      </c>
      <c r="C19" s="31" t="s">
        <v>24</v>
      </c>
      <c r="D19" s="41">
        <f>IFERROR(INT(TRIM(SUBSTITUTE(VLOOKUP($A19&amp;"*",各都道府県の状況!$A:$I,D$3,FALSE), "※5", ""))), "")</f>
        <v>910</v>
      </c>
      <c r="E19" s="41">
        <f>IFERROR(INT(TRIM(SUBSTITUTE(VLOOKUP($A19&amp;"*",各都道府県の状況!$A:$I,E$3,FALSE), "※5", ""))), "")</f>
        <v>36925</v>
      </c>
      <c r="F19" s="41">
        <f>IFERROR(INT(TRIM(SUBSTITUTE(VLOOKUP($A19&amp;"*",各都道府県の状況!$A:$I,F$3,FALSE), "※5", ""))), "")</f>
        <v>768</v>
      </c>
      <c r="G19" s="41">
        <f>IFERROR(INT(TRIM(SUBSTITUTE(VLOOKUP($A19&amp;"*",各都道府県の状況!$A:$I,G$3,FALSE), "※5", ""))), "")</f>
        <v>9</v>
      </c>
      <c r="H19" s="41">
        <f>IFERROR(INT(TRIM(SUBSTITUTE(VLOOKUP($A19&amp;"*",各都道府県の状況!$A:$I,H$3,FALSE), "※5", ""))), "")</f>
        <v>133</v>
      </c>
      <c r="I19" s="41">
        <f>IFERROR(INT(TRIM(SUBSTITUTE(VLOOKUP($A19&amp;"*",各都道府県の状況!$A:$I,I$3,FALSE), "※5", ""))), "")</f>
        <v>2</v>
      </c>
    </row>
    <row r="20" spans="1:9" x14ac:dyDescent="0.55000000000000004">
      <c r="A20" s="12" t="s">
        <v>196</v>
      </c>
      <c r="B20" s="13">
        <f t="shared" si="0"/>
        <v>44227</v>
      </c>
      <c r="C20" s="31" t="s">
        <v>25</v>
      </c>
      <c r="D20" s="41">
        <f>IFERROR(INT(TRIM(SUBSTITUTE(VLOOKUP($A20&amp;"*",各都道府県の状況!$A:$I,D$3,FALSE), "※5", ""))), "")</f>
        <v>870</v>
      </c>
      <c r="E20" s="41">
        <f>IFERROR(INT(TRIM(SUBSTITUTE(VLOOKUP($A20&amp;"*",各都道府県の状況!$A:$I,E$3,FALSE), "※5", ""))), "")</f>
        <v>30685</v>
      </c>
      <c r="F20" s="41">
        <f>IFERROR(INT(TRIM(SUBSTITUTE(VLOOKUP($A20&amp;"*",各都道府県の状況!$A:$I,F$3,FALSE), "※5", ""))), "")</f>
        <v>795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48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44227</v>
      </c>
      <c r="C21" s="31" t="s">
        <v>26</v>
      </c>
      <c r="D21" s="41">
        <f>IFERROR(INT(TRIM(SUBSTITUTE(VLOOKUP($A21&amp;"*",各都道府県の状況!$A:$I,D$3,FALSE), "※5", ""))), "")</f>
        <v>1462</v>
      </c>
      <c r="E21" s="41">
        <f>IFERROR(INT(TRIM(SUBSTITUTE(VLOOKUP($A21&amp;"*",各都道府県の状況!$A:$I,E$3,FALSE), "※5", ""))), "")</f>
        <v>40540</v>
      </c>
      <c r="F21" s="41">
        <f>IFERROR(INT(TRIM(SUBSTITUTE(VLOOKUP($A21&amp;"*",各都道府県の状況!$A:$I,F$3,FALSE), "※5", ""))), "")</f>
        <v>1323</v>
      </c>
      <c r="G21" s="41">
        <f>IFERROR(INT(TRIM(SUBSTITUTE(VLOOKUP($A21&amp;"*",各都道府県の状況!$A:$I,G$3,FALSE), "※5", ""))), "")</f>
        <v>58</v>
      </c>
      <c r="H21" s="41">
        <f>IFERROR(INT(TRIM(SUBSTITUTE(VLOOKUP($A21&amp;"*",各都道府県の状況!$A:$I,H$3,FALSE), "※5", ""))), "")</f>
        <v>94</v>
      </c>
      <c r="I21" s="41">
        <f>IFERROR(INT(TRIM(SUBSTITUTE(VLOOKUP($A21&amp;"*",各都道府県の状況!$A:$I,I$3,FALSE), "※5", ""))), "")</f>
        <v>3</v>
      </c>
    </row>
    <row r="22" spans="1:9" x14ac:dyDescent="0.55000000000000004">
      <c r="A22" s="12" t="s">
        <v>198</v>
      </c>
      <c r="B22" s="13">
        <f t="shared" si="0"/>
        <v>44227</v>
      </c>
      <c r="C22" s="31" t="s">
        <v>27</v>
      </c>
      <c r="D22" s="41">
        <f>IFERROR(INT(TRIM(SUBSTITUTE(VLOOKUP($A22&amp;"*",各都道府県の状況!$A:$I,D$3,FALSE), "※5", ""))), "")</f>
        <v>514</v>
      </c>
      <c r="E22" s="41">
        <f>IFERROR(INT(TRIM(SUBSTITUTE(VLOOKUP($A22&amp;"*",各都道府県の状況!$A:$I,E$3,FALSE), "※5", ""))), "")</f>
        <v>26913</v>
      </c>
      <c r="F22" s="41">
        <f>IFERROR(INT(TRIM(SUBSTITUTE(VLOOKUP($A22&amp;"*",各都道府県の状況!$A:$I,F$3,FALSE), "※5", ""))), "")</f>
        <v>428</v>
      </c>
      <c r="G22" s="41">
        <f>IFERROR(INT(TRIM(SUBSTITUTE(VLOOKUP($A22&amp;"*",各都道府県の状況!$A:$I,G$3,FALSE), "※5", ""))), "")</f>
        <v>19</v>
      </c>
      <c r="H22" s="41">
        <f>IFERROR(INT(TRIM(SUBSTITUTE(VLOOKUP($A22&amp;"*",各都道府県の状況!$A:$I,H$3,FALSE), "※5", ""))), "")</f>
        <v>67</v>
      </c>
      <c r="I22" s="41">
        <f>IFERROR(INT(TRIM(SUBSTITUTE(VLOOKUP($A22&amp;"*",各都道府県の状況!$A:$I,I$3,FALSE), "※5", ""))), "")</f>
        <v>4</v>
      </c>
    </row>
    <row r="23" spans="1:9" ht="21" customHeight="1" x14ac:dyDescent="0.55000000000000004">
      <c r="A23" s="12" t="s">
        <v>199</v>
      </c>
      <c r="B23" s="13">
        <f t="shared" si="0"/>
        <v>44227</v>
      </c>
      <c r="C23" s="31" t="s">
        <v>28</v>
      </c>
      <c r="D23" s="41">
        <f>IFERROR(INT(TRIM(SUBSTITUTE(VLOOKUP($A23&amp;"*",各都道府県の状況!$A:$I,D$3,FALSE), "※5", ""))), "")</f>
        <v>898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840</v>
      </c>
      <c r="G23" s="41">
        <f>IFERROR(INT(TRIM(SUBSTITUTE(VLOOKUP($A23&amp;"*",各都道府県の状況!$A:$I,G$3,FALSE), "※5", ""))), "")</f>
        <v>13</v>
      </c>
      <c r="H23" s="41">
        <f>IFERROR(INT(TRIM(SUBSTITUTE(VLOOKUP($A23&amp;"*",各都道府県の状況!$A:$I,H$3,FALSE), "※5", ""))), "")</f>
        <v>45</v>
      </c>
      <c r="I23" s="41">
        <f>IFERROR(INT(TRIM(SUBSTITUTE(VLOOKUP($A23&amp;"*",各都道府県の状況!$A:$I,I$3,FALSE), "※5", ""))), "")</f>
        <v>4</v>
      </c>
    </row>
    <row r="24" spans="1:9" x14ac:dyDescent="0.55000000000000004">
      <c r="A24" s="12" t="s">
        <v>200</v>
      </c>
      <c r="B24" s="13">
        <f t="shared" si="0"/>
        <v>44227</v>
      </c>
      <c r="C24" s="31" t="s">
        <v>29</v>
      </c>
      <c r="D24" s="41">
        <f>IFERROR(INT(TRIM(SUBSTITUTE(VLOOKUP($A24&amp;"*",各都道府県の状況!$A:$I,D$3,FALSE), "※5", ""))), "")</f>
        <v>2288</v>
      </c>
      <c r="E24" s="41">
        <f>IFERROR(INT(TRIM(SUBSTITUTE(VLOOKUP($A24&amp;"*",各都道府県の状況!$A:$I,E$3,FALSE), "※5", ""))), "")</f>
        <v>80987</v>
      </c>
      <c r="F24" s="41">
        <f>IFERROR(INT(TRIM(SUBSTITUTE(VLOOKUP($A24&amp;"*",各都道府県の状況!$A:$I,F$3,FALSE), "※5", ""))), "")</f>
        <v>2079</v>
      </c>
      <c r="G24" s="41">
        <f>IFERROR(INT(TRIM(SUBSTITUTE(VLOOKUP($A24&amp;"*",各都道府県の状況!$A:$I,G$3,FALSE), "※5", ""))), "")</f>
        <v>36</v>
      </c>
      <c r="H24" s="41">
        <f>IFERROR(INT(TRIM(SUBSTITUTE(VLOOKUP($A24&amp;"*",各都道府県の状況!$A:$I,H$3,FALSE), "※5", ""))), "")</f>
        <v>200</v>
      </c>
      <c r="I24" s="41">
        <f>IFERROR(INT(TRIM(SUBSTITUTE(VLOOKUP($A24&amp;"*",各都道府県の状況!$A:$I,I$3,FALSE), "※5", ""))), "")</f>
        <v>1</v>
      </c>
    </row>
    <row r="25" spans="1:9" x14ac:dyDescent="0.55000000000000004">
      <c r="A25" s="12" t="s">
        <v>201</v>
      </c>
      <c r="B25" s="13">
        <f t="shared" si="0"/>
        <v>44227</v>
      </c>
      <c r="C25" s="31" t="s">
        <v>30</v>
      </c>
      <c r="D25" s="41">
        <f>IFERROR(INT(TRIM(SUBSTITUTE(VLOOKUP($A25&amp;"*",各都道府県の状況!$A:$I,D$3,FALSE), "※5", ""))), "")</f>
        <v>4216</v>
      </c>
      <c r="E25" s="41">
        <f>IFERROR(INT(TRIM(SUBSTITUTE(VLOOKUP($A25&amp;"*",各都道府県の状況!$A:$I,E$3,FALSE), "※5", ""))), "")</f>
        <v>104556</v>
      </c>
      <c r="F25" s="41">
        <f>IFERROR(INT(TRIM(SUBSTITUTE(VLOOKUP($A25&amp;"*",各都道府県の状況!$A:$I,F$3,FALSE), "※5", ""))), "")</f>
        <v>3688</v>
      </c>
      <c r="G25" s="41">
        <f>IFERROR(INT(TRIM(SUBSTITUTE(VLOOKUP($A25&amp;"*",各都道府県の状況!$A:$I,G$3,FALSE), "※5", ""))), "")</f>
        <v>69</v>
      </c>
      <c r="H25" s="41">
        <f>IFERROR(INT(TRIM(SUBSTITUTE(VLOOKUP($A25&amp;"*",各都道府県の状況!$A:$I,H$3,FALSE), "※5", ""))), "")</f>
        <v>459</v>
      </c>
      <c r="I25" s="41">
        <f>IFERROR(INT(TRIM(SUBSTITUTE(VLOOKUP($A25&amp;"*",各都道府県の状況!$A:$I,I$3,FALSE), "※5", ""))), "")</f>
        <v>14</v>
      </c>
    </row>
    <row r="26" spans="1:9" x14ac:dyDescent="0.55000000000000004">
      <c r="A26" s="12" t="s">
        <v>202</v>
      </c>
      <c r="B26" s="13">
        <f t="shared" si="0"/>
        <v>44227</v>
      </c>
      <c r="C26" s="31" t="s">
        <v>31</v>
      </c>
      <c r="D26" s="41">
        <f>IFERROR(INT(TRIM(SUBSTITUTE(VLOOKUP($A26&amp;"*",各都道府県の状況!$A:$I,D$3,FALSE), "※5", ""))), "")</f>
        <v>4585</v>
      </c>
      <c r="E26" s="41">
        <f>IFERROR(INT(TRIM(SUBSTITUTE(VLOOKUP($A26&amp;"*",各都道府県の状況!$A:$I,E$3,FALSE), "※5", ""))), "")</f>
        <v>142180</v>
      </c>
      <c r="F26" s="41">
        <f>IFERROR(INT(TRIM(SUBSTITUTE(VLOOKUP($A26&amp;"*",各都道府県の状況!$A:$I,F$3,FALSE), "※5", ""))), "")</f>
        <v>3854</v>
      </c>
      <c r="G26" s="41">
        <f>IFERROR(INT(TRIM(SUBSTITUTE(VLOOKUP($A26&amp;"*",各都道府県の状況!$A:$I,G$3,FALSE), "※5", ""))), "")</f>
        <v>76</v>
      </c>
      <c r="H26" s="41">
        <f>IFERROR(INT(TRIM(SUBSTITUTE(VLOOKUP($A26&amp;"*",各都道府県の状況!$A:$I,H$3,FALSE), "※5", ""))), "")</f>
        <v>655</v>
      </c>
      <c r="I26" s="41">
        <f>IFERROR(INT(TRIM(SUBSTITUTE(VLOOKUP($A26&amp;"*",各都道府県の状況!$A:$I,I$3,FALSE), "※5", ""))), "")</f>
        <v>8</v>
      </c>
    </row>
    <row r="27" spans="1:9" x14ac:dyDescent="0.55000000000000004">
      <c r="A27" s="12" t="s">
        <v>203</v>
      </c>
      <c r="B27" s="13">
        <f t="shared" si="0"/>
        <v>44227</v>
      </c>
      <c r="C27" s="31" t="s">
        <v>32</v>
      </c>
      <c r="D27" s="41">
        <f>IFERROR(INT(TRIM(SUBSTITUTE(VLOOKUP($A27&amp;"*",各都道府県の状況!$A:$I,D$3,FALSE), "※5", ""))), "")</f>
        <v>23901</v>
      </c>
      <c r="E27" s="41">
        <f>IFERROR(INT(TRIM(SUBSTITUTE(VLOOKUP($A27&amp;"*",各都道府県の状況!$A:$I,E$3,FALSE), "※5", ""))), "")</f>
        <v>309425</v>
      </c>
      <c r="F27" s="41">
        <f>IFERROR(INT(TRIM(SUBSTITUTE(VLOOKUP($A27&amp;"*",各都道府県の状況!$A:$I,F$3,FALSE), "※5", ""))), "")</f>
        <v>21014</v>
      </c>
      <c r="G27" s="41">
        <f>IFERROR(INT(TRIM(SUBSTITUTE(VLOOKUP($A27&amp;"*",各都道府県の状況!$A:$I,G$3,FALSE), "※5", ""))), "")</f>
        <v>396</v>
      </c>
      <c r="H27" s="41">
        <f>IFERROR(INT(TRIM(SUBSTITUTE(VLOOKUP($A27&amp;"*",各都道府県の状況!$A:$I,H$3,FALSE), "※5", ""))), "")</f>
        <v>2491</v>
      </c>
      <c r="I27" s="41">
        <f>IFERROR(INT(TRIM(SUBSTITUTE(VLOOKUP($A27&amp;"*",各都道府県の状況!$A:$I,I$3,FALSE), "※5", ""))), "")</f>
        <v>58</v>
      </c>
    </row>
    <row r="28" spans="1:9" x14ac:dyDescent="0.55000000000000004">
      <c r="A28" s="12" t="s">
        <v>204</v>
      </c>
      <c r="B28" s="13">
        <f t="shared" si="0"/>
        <v>44227</v>
      </c>
      <c r="C28" s="31" t="s">
        <v>33</v>
      </c>
      <c r="D28" s="41">
        <f>IFERROR(INT(TRIM(SUBSTITUTE(VLOOKUP($A28&amp;"*",各都道府県の状況!$A:$I,D$3,FALSE), "※5", ""))), "")</f>
        <v>2188</v>
      </c>
      <c r="E28" s="41">
        <f>IFERROR(INT(TRIM(SUBSTITUTE(VLOOKUP($A28&amp;"*",各都道府県の状況!$A:$I,E$3,FALSE), "※5", ""))), "")</f>
        <v>46585</v>
      </c>
      <c r="F28" s="41">
        <f>IFERROR(INT(TRIM(SUBSTITUTE(VLOOKUP($A28&amp;"*",各都道府県の状況!$A:$I,F$3,FALSE), "※5", ""))), "")</f>
        <v>1785</v>
      </c>
      <c r="G28" s="41">
        <f>IFERROR(INT(TRIM(SUBSTITUTE(VLOOKUP($A28&amp;"*",各都道府県の状況!$A:$I,G$3,FALSE), "※5", ""))), "")</f>
        <v>29</v>
      </c>
      <c r="H28" s="41">
        <f>IFERROR(INT(TRIM(SUBSTITUTE(VLOOKUP($A28&amp;"*",各都道府県の状況!$A:$I,H$3,FALSE), "※5", ""))), "")</f>
        <v>374</v>
      </c>
      <c r="I28" s="41">
        <f>IFERROR(INT(TRIM(SUBSTITUTE(VLOOKUP($A28&amp;"*",各都道府県の状況!$A:$I,I$3,FALSE), "※5", ""))), "")</f>
        <v>9</v>
      </c>
    </row>
    <row r="29" spans="1:9" x14ac:dyDescent="0.55000000000000004">
      <c r="A29" s="12" t="s">
        <v>205</v>
      </c>
      <c r="B29" s="13">
        <f t="shared" si="0"/>
        <v>44227</v>
      </c>
      <c r="C29" s="31" t="s">
        <v>34</v>
      </c>
      <c r="D29" s="41">
        <f>IFERROR(INT(TRIM(SUBSTITUTE(VLOOKUP($A29&amp;"*",各都道府県の状況!$A:$I,D$3,FALSE), "※5", ""))), "")</f>
        <v>2123</v>
      </c>
      <c r="E29" s="41">
        <f>IFERROR(INT(TRIM(SUBSTITUTE(VLOOKUP($A29&amp;"*",各都道府県の状況!$A:$I,E$3,FALSE), "※5", ""))), "")</f>
        <v>55762</v>
      </c>
      <c r="F29" s="41">
        <f>IFERROR(INT(TRIM(SUBSTITUTE(VLOOKUP($A29&amp;"*",各都道府県の状況!$A:$I,F$3,FALSE), "※5", ""))), "")</f>
        <v>1799</v>
      </c>
      <c r="G29" s="41">
        <f>IFERROR(INT(TRIM(SUBSTITUTE(VLOOKUP($A29&amp;"*",各都道府県の状況!$A:$I,G$3,FALSE), "※5", ""))), "")</f>
        <v>30</v>
      </c>
      <c r="H29" s="41">
        <f>IFERROR(INT(TRIM(SUBSTITUTE(VLOOKUP($A29&amp;"*",各都道府県の状況!$A:$I,H$3,FALSE), "※5", ""))), "")</f>
        <v>294</v>
      </c>
      <c r="I29" s="41">
        <f>IFERROR(INT(TRIM(SUBSTITUTE(VLOOKUP($A29&amp;"*",各都道府県の状況!$A:$I,I$3,FALSE), "※5", ""))), "")</f>
        <v>9</v>
      </c>
    </row>
    <row r="30" spans="1:9" x14ac:dyDescent="0.55000000000000004">
      <c r="A30" s="12" t="s">
        <v>206</v>
      </c>
      <c r="B30" s="13">
        <f t="shared" si="0"/>
        <v>44227</v>
      </c>
      <c r="C30" s="31" t="s">
        <v>35</v>
      </c>
      <c r="D30" s="41">
        <f>IFERROR(INT(TRIM(SUBSTITUTE(VLOOKUP($A30&amp;"*",各都道府県の状況!$A:$I,D$3,FALSE), "※5", ""))), "")</f>
        <v>8200</v>
      </c>
      <c r="E30" s="41">
        <f>IFERROR(INT(TRIM(SUBSTITUTE(VLOOKUP($A30&amp;"*",各都道府県の状況!$A:$I,E$3,FALSE), "※5", ""))), "")</f>
        <v>127431</v>
      </c>
      <c r="F30" s="41">
        <f>IFERROR(INT(TRIM(SUBSTITUTE(VLOOKUP($A30&amp;"*",各都道府県の状況!$A:$I,F$3,FALSE), "※5", ""))), "")</f>
        <v>6792</v>
      </c>
      <c r="G30" s="41">
        <f>IFERROR(INT(TRIM(SUBSTITUTE(VLOOKUP($A30&amp;"*",各都道府県の状況!$A:$I,G$3,FALSE), "※5", ""))), "")</f>
        <v>112</v>
      </c>
      <c r="H30" s="41">
        <f>IFERROR(INT(TRIM(SUBSTITUTE(VLOOKUP($A30&amp;"*",各都道府県の状況!$A:$I,H$3,FALSE), "※5", ""))), "")</f>
        <v>1368</v>
      </c>
      <c r="I30" s="41">
        <f>IFERROR(INT(TRIM(SUBSTITUTE(VLOOKUP($A30&amp;"*",各都道府県の状況!$A:$I,I$3,FALSE), "※5", ""))), "")</f>
        <v>16</v>
      </c>
    </row>
    <row r="31" spans="1:9" x14ac:dyDescent="0.55000000000000004">
      <c r="A31" s="12" t="s">
        <v>207</v>
      </c>
      <c r="B31" s="13">
        <f t="shared" si="0"/>
        <v>44227</v>
      </c>
      <c r="C31" s="31" t="s">
        <v>36</v>
      </c>
      <c r="D31" s="41">
        <f>IFERROR(INT(TRIM(SUBSTITUTE(VLOOKUP($A31&amp;"*",各都道府県の状況!$A:$I,D$3,FALSE), "※5", ""))), "")</f>
        <v>43722</v>
      </c>
      <c r="E31" s="41">
        <f>IFERROR(INT(TRIM(SUBSTITUTE(VLOOKUP($A31&amp;"*",各都道府県の状況!$A:$I,E$3,FALSE), "※5", ""))), "")</f>
        <v>650540</v>
      </c>
      <c r="F31" s="41">
        <f>IFERROR(INT(TRIM(SUBSTITUTE(VLOOKUP($A31&amp;"*",各都道府県の状況!$A:$I,F$3,FALSE), "※5", ""))), "")</f>
        <v>37869</v>
      </c>
      <c r="G31" s="41">
        <f>IFERROR(INT(TRIM(SUBSTITUTE(VLOOKUP($A31&amp;"*",各都道府県の状況!$A:$I,G$3,FALSE), "※5", ""))), "")</f>
        <v>926</v>
      </c>
      <c r="H31" s="41">
        <f>IFERROR(INT(TRIM(SUBSTITUTE(VLOOKUP($A31&amp;"*",各都道府県の状況!$A:$I,H$3,FALSE), "※5", ""))), "")</f>
        <v>4927</v>
      </c>
      <c r="I31" s="41">
        <f>IFERROR(INT(TRIM(SUBSTITUTE(VLOOKUP($A31&amp;"*",各都道府県の状況!$A:$I,I$3,FALSE), "※5", ""))), "")</f>
        <v>185</v>
      </c>
    </row>
    <row r="32" spans="1:9" x14ac:dyDescent="0.55000000000000004">
      <c r="A32" s="12" t="s">
        <v>208</v>
      </c>
      <c r="B32" s="13">
        <f t="shared" si="0"/>
        <v>44227</v>
      </c>
      <c r="C32" s="31" t="s">
        <v>37</v>
      </c>
      <c r="D32" s="41">
        <f>IFERROR(INT(TRIM(SUBSTITUTE(VLOOKUP($A32&amp;"*",各都道府県の状況!$A:$I,D$3,FALSE), "※5", ""))), "")</f>
        <v>16357</v>
      </c>
      <c r="E32" s="41">
        <f>IFERROR(INT(TRIM(SUBSTITUTE(VLOOKUP($A32&amp;"*",各都道府県の状況!$A:$I,E$3,FALSE), "※5", ""))), "")</f>
        <v>201882</v>
      </c>
      <c r="F32" s="41">
        <f>IFERROR(INT(TRIM(SUBSTITUTE(VLOOKUP($A32&amp;"*",各都道府県の状況!$A:$I,F$3,FALSE), "※5", ""))), "")</f>
        <v>14023</v>
      </c>
      <c r="G32" s="41">
        <f>IFERROR(INT(TRIM(SUBSTITUTE(VLOOKUP($A32&amp;"*",各都道府県の状況!$A:$I,G$3,FALSE), "※5", ""))), "")</f>
        <v>399</v>
      </c>
      <c r="H32" s="41">
        <f>IFERROR(INT(TRIM(SUBSTITUTE(VLOOKUP($A32&amp;"*",各都道府県の状況!$A:$I,H$3,FALSE), "※5", ""))), "")</f>
        <v>1935</v>
      </c>
      <c r="I32" s="41">
        <f>IFERROR(INT(TRIM(SUBSTITUTE(VLOOKUP($A32&amp;"*",各都道府県の状況!$A:$I,I$3,FALSE), "※5", ""))), "")</f>
        <v>65</v>
      </c>
    </row>
    <row r="33" spans="1:9" x14ac:dyDescent="0.55000000000000004">
      <c r="A33" s="12" t="s">
        <v>209</v>
      </c>
      <c r="B33" s="13">
        <f t="shared" si="0"/>
        <v>44227</v>
      </c>
      <c r="C33" s="31" t="s">
        <v>38</v>
      </c>
      <c r="D33" s="41">
        <f>IFERROR(INT(TRIM(SUBSTITUTE(VLOOKUP($A33&amp;"*",各都道府県の状況!$A:$I,D$3,FALSE), "※5", ""))), "")</f>
        <v>3034</v>
      </c>
      <c r="E33" s="41">
        <f>IFERROR(INT(TRIM(SUBSTITUTE(VLOOKUP($A33&amp;"*",各都道府県の状況!$A:$I,E$3,FALSE), "※5", ""))), "")</f>
        <v>67562</v>
      </c>
      <c r="F33" s="41">
        <f>IFERROR(INT(TRIM(SUBSTITUTE(VLOOKUP($A33&amp;"*",各都道府県の状況!$A:$I,F$3,FALSE), "※5", ""))), "")</f>
        <v>2688</v>
      </c>
      <c r="G33" s="41">
        <f>IFERROR(INT(TRIM(SUBSTITUTE(VLOOKUP($A33&amp;"*",各都道府県の状況!$A:$I,G$3,FALSE), "※5", ""))), "")</f>
        <v>38</v>
      </c>
      <c r="H33" s="41">
        <f>IFERROR(INT(TRIM(SUBSTITUTE(VLOOKUP($A33&amp;"*",各都道府県の状況!$A:$I,H$3,FALSE), "※5", ""))), "")</f>
        <v>308</v>
      </c>
      <c r="I33" s="41">
        <f>IFERROR(INT(TRIM(SUBSTITUTE(VLOOKUP($A33&amp;"*",各都道府県の状況!$A:$I,I$3,FALSE), "※5", ""))), "")</f>
        <v>7</v>
      </c>
    </row>
    <row r="34" spans="1:9" x14ac:dyDescent="0.55000000000000004">
      <c r="A34" s="12" t="s">
        <v>210</v>
      </c>
      <c r="B34" s="13">
        <f t="shared" si="0"/>
        <v>44227</v>
      </c>
      <c r="C34" s="31" t="s">
        <v>39</v>
      </c>
      <c r="D34" s="41">
        <f>IFERROR(INT(TRIM(SUBSTITUTE(VLOOKUP($A34&amp;"*",各都道府県の状況!$A:$I,D$3,FALSE), "※5", ""))), "")</f>
        <v>1063</v>
      </c>
      <c r="E34" s="41">
        <f>IFERROR(INT(TRIM(SUBSTITUTE(VLOOKUP($A34&amp;"*",各都道府県の状況!$A:$I,E$3,FALSE), "※5", ""))), "")</f>
        <v>21551</v>
      </c>
      <c r="F34" s="41">
        <f>IFERROR(INT(TRIM(SUBSTITUTE(VLOOKUP($A34&amp;"*",各都道府県の状況!$A:$I,F$3,FALSE), "※5", ""))), "")</f>
        <v>934</v>
      </c>
      <c r="G34" s="41">
        <f>IFERROR(INT(TRIM(SUBSTITUTE(VLOOKUP($A34&amp;"*",各都道府県の状況!$A:$I,G$3,FALSE), "※5", ""))), "")</f>
        <v>14</v>
      </c>
      <c r="H34" s="41">
        <f>IFERROR(INT(TRIM(SUBSTITUTE(VLOOKUP($A34&amp;"*",各都道府県の状況!$A:$I,H$3,FALSE), "※5", ""))), "")</f>
        <v>95</v>
      </c>
      <c r="I34" s="41">
        <f>IFERROR(INT(TRIM(SUBSTITUTE(VLOOKUP($A34&amp;"*",各都道府県の状況!$A:$I,I$3,FALSE), "※5", ""))), "")</f>
        <v>14</v>
      </c>
    </row>
    <row r="35" spans="1:9" x14ac:dyDescent="0.55000000000000004">
      <c r="A35" s="12" t="s">
        <v>211</v>
      </c>
      <c r="B35" s="13">
        <f t="shared" si="0"/>
        <v>44227</v>
      </c>
      <c r="C35" s="31" t="s">
        <v>40</v>
      </c>
      <c r="D35" s="41">
        <f>IFERROR(INT(TRIM(SUBSTITUTE(VLOOKUP($A35&amp;"*",各都道府県の状況!$A:$I,D$3,FALSE), "※5", ""))), "")</f>
        <v>198</v>
      </c>
      <c r="E35" s="41">
        <f>IFERROR(INT(TRIM(SUBSTITUTE(VLOOKUP($A35&amp;"*",各都道府県の状況!$A:$I,E$3,FALSE), "※5", ""))), "")</f>
        <v>33712</v>
      </c>
      <c r="F35" s="41">
        <f>IFERROR(INT(TRIM(SUBSTITUTE(VLOOKUP($A35&amp;"*",各都道府県の状況!$A:$I,F$3,FALSE), "※5", ""))), "")</f>
        <v>164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29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44227</v>
      </c>
      <c r="C36" s="31" t="s">
        <v>41</v>
      </c>
      <c r="D36" s="41">
        <f>IFERROR(INT(TRIM(SUBSTITUTE(VLOOKUP($A36&amp;"*",各都道府県の状況!$A:$I,D$3,FALSE), "※5", ""))), "")</f>
        <v>268</v>
      </c>
      <c r="E36" s="41">
        <f>IFERROR(INT(TRIM(SUBSTITUTE(VLOOKUP($A36&amp;"*",各都道府県の状況!$A:$I,E$3,FALSE), "※5", ""))), "")</f>
        <v>12166</v>
      </c>
      <c r="F36" s="41">
        <f>IFERROR(INT(TRIM(SUBSTITUTE(VLOOKUP($A36&amp;"*",各都道府県の状況!$A:$I,F$3,FALSE), "※5", ""))), "")</f>
        <v>241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27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44227</v>
      </c>
      <c r="C37" s="31" t="s">
        <v>42</v>
      </c>
      <c r="D37" s="41">
        <f>IFERROR(INT(TRIM(SUBSTITUTE(VLOOKUP($A37&amp;"*",各都道府県の状況!$A:$I,D$3,FALSE), "※5", ""))), "")</f>
        <v>2338</v>
      </c>
      <c r="E37" s="41">
        <f>IFERROR(INT(TRIM(SUBSTITUTE(VLOOKUP($A37&amp;"*",各都道府県の状況!$A:$I,E$3,FALSE), "※5", ""))), "")</f>
        <v>51686</v>
      </c>
      <c r="F37" s="41">
        <f>IFERROR(INT(TRIM(SUBSTITUTE(VLOOKUP($A37&amp;"*",各都道府県の状況!$A:$I,F$3,FALSE), "※5", ""))), "")</f>
        <v>2013</v>
      </c>
      <c r="G37" s="41">
        <f>IFERROR(INT(TRIM(SUBSTITUTE(VLOOKUP($A37&amp;"*",各都道府県の状況!$A:$I,G$3,FALSE), "※5", ""))), "")</f>
        <v>20</v>
      </c>
      <c r="H37" s="41">
        <f>IFERROR(INT(TRIM(SUBSTITUTE(VLOOKUP($A37&amp;"*",各都道府県の状況!$A:$I,H$3,FALSE), "※5", ""))), "")</f>
        <v>252</v>
      </c>
      <c r="I37" s="41">
        <f>IFERROR(INT(TRIM(SUBSTITUTE(VLOOKUP($A37&amp;"*",各都道府県の状況!$A:$I,I$3,FALSE), "※5", ""))), "")</f>
        <v>10</v>
      </c>
    </row>
    <row r="38" spans="1:9" x14ac:dyDescent="0.55000000000000004">
      <c r="A38" s="12" t="s">
        <v>214</v>
      </c>
      <c r="B38" s="13">
        <f t="shared" si="0"/>
        <v>44227</v>
      </c>
      <c r="C38" s="31" t="s">
        <v>43</v>
      </c>
      <c r="D38" s="41">
        <f>IFERROR(INT(TRIM(SUBSTITUTE(VLOOKUP($A38&amp;"*",各都道府県の状況!$A:$I,D$3,FALSE), "※5", ""))), "")</f>
        <v>4801</v>
      </c>
      <c r="E38" s="41">
        <f>IFERROR(INT(TRIM(SUBSTITUTE(VLOOKUP($A38&amp;"*",各都道府県の状況!$A:$I,E$3,FALSE), "※5", ""))), "")</f>
        <v>120841</v>
      </c>
      <c r="F38" s="41">
        <f>IFERROR(INT(TRIM(SUBSTITUTE(VLOOKUP($A38&amp;"*",各都道府県の状況!$A:$I,F$3,FALSE), "※5", ""))), "")</f>
        <v>4358</v>
      </c>
      <c r="G38" s="41">
        <f>IFERROR(INT(TRIM(SUBSTITUTE(VLOOKUP($A38&amp;"*",各都道府県の状況!$A:$I,G$3,FALSE), "※5", ""))), "")</f>
        <v>92</v>
      </c>
      <c r="H38" s="41">
        <f>IFERROR(INT(TRIM(SUBSTITUTE(VLOOKUP($A38&amp;"*",各都道府県の状況!$A:$I,H$3,FALSE), "※5", ""))), "")</f>
        <v>321</v>
      </c>
      <c r="I38" s="41">
        <f>IFERROR(INT(TRIM(SUBSTITUTE(VLOOKUP($A38&amp;"*",各都道府県の状況!$A:$I,I$3,FALSE), "※5", ""))), "")</f>
        <v>12</v>
      </c>
    </row>
    <row r="39" spans="1:9" x14ac:dyDescent="0.55000000000000004">
      <c r="A39" s="12" t="s">
        <v>215</v>
      </c>
      <c r="B39" s="13">
        <f t="shared" si="0"/>
        <v>44227</v>
      </c>
      <c r="C39" s="31" t="s">
        <v>44</v>
      </c>
      <c r="D39" s="41">
        <f>IFERROR(INT(TRIM(SUBSTITUTE(VLOOKUP($A39&amp;"*",各都道府県の状況!$A:$I,D$3,FALSE), "※5", ""))), "")</f>
        <v>1235</v>
      </c>
      <c r="E39" s="41">
        <f>IFERROR(INT(TRIM(SUBSTITUTE(VLOOKUP($A39&amp;"*",各都道府県の状況!$A:$I,E$3,FALSE), "※5", ""))), "")</f>
        <v>45815</v>
      </c>
      <c r="F39" s="41">
        <f>IFERROR(INT(TRIM(SUBSTITUTE(VLOOKUP($A39&amp;"*",各都道府県の状況!$A:$I,F$3,FALSE), "※5", ""))), "")</f>
        <v>889</v>
      </c>
      <c r="G39" s="41">
        <f>IFERROR(INT(TRIM(SUBSTITUTE(VLOOKUP($A39&amp;"*",各都道府県の状況!$A:$I,G$3,FALSE), "※5", ""))), "")</f>
        <v>21</v>
      </c>
      <c r="H39" s="41">
        <f>IFERROR(INT(TRIM(SUBSTITUTE(VLOOKUP($A39&amp;"*",各都道府県の状況!$A:$I,H$3,FALSE), "※5", ""))), "")</f>
        <v>325</v>
      </c>
      <c r="I39" s="41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44227</v>
      </c>
      <c r="C40" s="31" t="s">
        <v>45</v>
      </c>
      <c r="D40" s="41">
        <f>IFERROR(INT(TRIM(SUBSTITUTE(VLOOKUP($A40&amp;"*",各都道府県の状況!$A:$I,D$3,FALSE), "※5", ""))), "")</f>
        <v>385</v>
      </c>
      <c r="E40" s="41">
        <f>IFERROR(INT(TRIM(SUBSTITUTE(VLOOKUP($A40&amp;"*",各都道府県の状況!$A:$I,E$3,FALSE), "※5", ""))), "")</f>
        <v>21821</v>
      </c>
      <c r="F40" s="41">
        <f>IFERROR(INT(TRIM(SUBSTITUTE(VLOOKUP($A40&amp;"*",各都道府県の状況!$A:$I,F$3,FALSE), "※5", ""))), "")</f>
        <v>310</v>
      </c>
      <c r="G40" s="41">
        <f>IFERROR(INT(TRIM(SUBSTITUTE(VLOOKUP($A40&amp;"*",各都道府県の状況!$A:$I,G$3,FALSE), "※5", ""))), "")</f>
        <v>14</v>
      </c>
      <c r="H40" s="41">
        <f>IFERROR(INT(TRIM(SUBSTITUTE(VLOOKUP($A40&amp;"*",各都道府県の状況!$A:$I,H$3,FALSE), "※5", ""))), "")</f>
        <v>61</v>
      </c>
      <c r="I40" s="41">
        <f>IFERROR(INT(TRIM(SUBSTITUTE(VLOOKUP($A40&amp;"*",各都道府県の状況!$A:$I,I$3,FALSE), "※5", ""))), "")</f>
        <v>2</v>
      </c>
    </row>
    <row r="41" spans="1:9" x14ac:dyDescent="0.55000000000000004">
      <c r="A41" s="12" t="s">
        <v>217</v>
      </c>
      <c r="B41" s="13">
        <f t="shared" si="0"/>
        <v>44227</v>
      </c>
      <c r="C41" s="31" t="s">
        <v>46</v>
      </c>
      <c r="D41" s="41">
        <f>IFERROR(INT(TRIM(SUBSTITUTE(VLOOKUP($A41&amp;"*",各都道府県の状況!$A:$I,D$3,FALSE), "※5", ""))), "")</f>
        <v>645</v>
      </c>
      <c r="E41" s="41">
        <f>IFERROR(INT(TRIM(SUBSTITUTE(VLOOKUP($A41&amp;"*",各都道府県の状況!$A:$I,E$3,FALSE), "※5", ""))), "")</f>
        <v>37516</v>
      </c>
      <c r="F41" s="41">
        <f>IFERROR(INT(TRIM(SUBSTITUTE(VLOOKUP($A41&amp;"*",各都道府県の状況!$A:$I,F$3,FALSE), "※5", ""))), "")</f>
        <v>477</v>
      </c>
      <c r="G41" s="41">
        <f>IFERROR(INT(TRIM(SUBSTITUTE(VLOOKUP($A41&amp;"*",各都道府県の状況!$A:$I,G$3,FALSE), "※5", ""))), "")</f>
        <v>15</v>
      </c>
      <c r="H41" s="41">
        <f>IFERROR(INT(TRIM(SUBSTITUTE(VLOOKUP($A41&amp;"*",各都道府県の状況!$A:$I,H$3,FALSE), "※5", ""))), "")</f>
        <v>153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44227</v>
      </c>
      <c r="C42" s="31" t="s">
        <v>47</v>
      </c>
      <c r="D42" s="41">
        <f>IFERROR(INT(TRIM(SUBSTITUTE(VLOOKUP($A42&amp;"*",各都道府県の状況!$A:$I,D$3,FALSE), "※5", ""))), "")</f>
        <v>993</v>
      </c>
      <c r="E42" s="41">
        <f>IFERROR(INT(TRIM(SUBSTITUTE(VLOOKUP($A42&amp;"*",各都道府県の状況!$A:$I,E$3,FALSE), "※5", ""))), "")</f>
        <v>25562</v>
      </c>
      <c r="F42" s="41">
        <f>IFERROR(INT(TRIM(SUBSTITUTE(VLOOKUP($A42&amp;"*",各都道府県の状況!$A:$I,F$3,FALSE), "※5", ""))), "")</f>
        <v>852</v>
      </c>
      <c r="G42" s="41">
        <f>IFERROR(INT(TRIM(SUBSTITUTE(VLOOKUP($A42&amp;"*",各都道府県の状況!$A:$I,G$3,FALSE), "※5", ""))), "")</f>
        <v>18</v>
      </c>
      <c r="H42" s="41">
        <f>IFERROR(INT(TRIM(SUBSTITUTE(VLOOKUP($A42&amp;"*",各都道府県の状況!$A:$I,H$3,FALSE), "※5", ""))), "")</f>
        <v>123</v>
      </c>
      <c r="I42" s="41">
        <f>IFERROR(INT(TRIM(SUBSTITUTE(VLOOKUP($A42&amp;"*",各都道府県の状況!$A:$I,I$3,FALSE), "※5", ""))), "")</f>
        <v>3</v>
      </c>
    </row>
    <row r="43" spans="1:9" x14ac:dyDescent="0.55000000000000004">
      <c r="A43" s="12" t="s">
        <v>219</v>
      </c>
      <c r="B43" s="13">
        <f t="shared" si="0"/>
        <v>44227</v>
      </c>
      <c r="C43" s="31" t="s">
        <v>48</v>
      </c>
      <c r="D43" s="41">
        <f>IFERROR(INT(TRIM(SUBSTITUTE(VLOOKUP($A43&amp;"*",各都道府県の状況!$A:$I,D$3,FALSE), "※5", ""))), "")</f>
        <v>847</v>
      </c>
      <c r="E43" s="41">
        <f>IFERROR(INT(TRIM(SUBSTITUTE(VLOOKUP($A43&amp;"*",各都道府県の状況!$A:$I,E$3,FALSE), "※5", ""))), "")</f>
        <v>6897</v>
      </c>
      <c r="F43" s="41">
        <f>IFERROR(INT(TRIM(SUBSTITUTE(VLOOKUP($A43&amp;"*",各都道府県の状況!$A:$I,F$3,FALSE), "※5", ""))), "")</f>
        <v>798</v>
      </c>
      <c r="G43" s="41">
        <f>IFERROR(INT(TRIM(SUBSTITUTE(VLOOKUP($A43&amp;"*",各都道府県の状況!$A:$I,G$3,FALSE), "※5", ""))), "")</f>
        <v>14</v>
      </c>
      <c r="H43" s="41">
        <f>IFERROR(INT(TRIM(SUBSTITUTE(VLOOKUP($A43&amp;"*",各都道府県の状況!$A:$I,H$3,FALSE), "※5", ""))), "")</f>
        <v>35</v>
      </c>
      <c r="I43" s="41">
        <f>IFERROR(INT(TRIM(SUBSTITUTE(VLOOKUP($A43&amp;"*",各都道府県の状況!$A:$I,I$3,FALSE), "※5", ""))), "")</f>
        <v>4</v>
      </c>
    </row>
    <row r="44" spans="1:9" x14ac:dyDescent="0.55000000000000004">
      <c r="A44" s="12" t="s">
        <v>220</v>
      </c>
      <c r="B44" s="13">
        <f t="shared" si="0"/>
        <v>44227</v>
      </c>
      <c r="C44" s="31" t="s">
        <v>49</v>
      </c>
      <c r="D44" s="41">
        <f>IFERROR(INT(TRIM(SUBSTITUTE(VLOOKUP($A44&amp;"*",各都道府県の状況!$A:$I,D$3,FALSE), "※5", ""))), "")</f>
        <v>16176</v>
      </c>
      <c r="E44" s="41">
        <f>IFERROR(INT(TRIM(SUBSTITUTE(VLOOKUP($A44&amp;"*",各都道府県の状況!$A:$I,E$3,FALSE), "※5", ""))), "")</f>
        <v>369295</v>
      </c>
      <c r="F44" s="41">
        <f>IFERROR(INT(TRIM(SUBSTITUTE(VLOOKUP($A44&amp;"*",各都道府県の状況!$A:$I,F$3,FALSE), "※5", ""))), "")</f>
        <v>13523</v>
      </c>
      <c r="G44" s="41">
        <f>IFERROR(INT(TRIM(SUBSTITUTE(VLOOKUP($A44&amp;"*",各都道府県の状況!$A:$I,G$3,FALSE), "※5", ""))), "")</f>
        <v>187</v>
      </c>
      <c r="H44" s="41">
        <f>IFERROR(INT(TRIM(SUBSTITUTE(VLOOKUP($A44&amp;"*",各都道府県の状況!$A:$I,H$3,FALSE), "※5", ""))), "")</f>
        <v>2466</v>
      </c>
      <c r="I44" s="41">
        <f>IFERROR(INT(TRIM(SUBSTITUTE(VLOOKUP($A44&amp;"*",各都道府県の状況!$A:$I,I$3,FALSE), "※5", ""))), "")</f>
        <v>37</v>
      </c>
    </row>
    <row r="45" spans="1:9" x14ac:dyDescent="0.55000000000000004">
      <c r="A45" s="12" t="s">
        <v>221</v>
      </c>
      <c r="B45" s="13">
        <f t="shared" si="0"/>
        <v>44227</v>
      </c>
      <c r="C45" s="31" t="s">
        <v>50</v>
      </c>
      <c r="D45" s="41">
        <f>IFERROR(INT(TRIM(SUBSTITUTE(VLOOKUP($A45&amp;"*",各都道府県の状況!$A:$I,D$3,FALSE), "※5", ""))), "")</f>
        <v>951</v>
      </c>
      <c r="E45" s="41">
        <f>IFERROR(INT(TRIM(SUBSTITUTE(VLOOKUP($A45&amp;"*",各都道府県の状況!$A:$I,E$3,FALSE), "※5", ""))), "")</f>
        <v>23806</v>
      </c>
      <c r="F45" s="41">
        <f>IFERROR(INT(TRIM(SUBSTITUTE(VLOOKUP($A45&amp;"*",各都道府県の状況!$A:$I,F$3,FALSE), "※5", ""))), "")</f>
        <v>838</v>
      </c>
      <c r="G45" s="41">
        <f>IFERROR(INT(TRIM(SUBSTITUTE(VLOOKUP($A45&amp;"*",各都道府県の状況!$A:$I,G$3,FALSE), "※5", ""))), "")</f>
        <v>4</v>
      </c>
      <c r="H45" s="41">
        <f>IFERROR(INT(TRIM(SUBSTITUTE(VLOOKUP($A45&amp;"*",各都道府県の状況!$A:$I,H$3,FALSE), "※5", ""))), "")</f>
        <v>120</v>
      </c>
      <c r="I45" s="41">
        <f>IFERROR(INT(TRIM(SUBSTITUTE(VLOOKUP($A45&amp;"*",各都道府県の状況!$A:$I,I$3,FALSE), "※5", ""))), "")</f>
        <v>3</v>
      </c>
    </row>
    <row r="46" spans="1:9" ht="21" customHeight="1" x14ac:dyDescent="0.55000000000000004">
      <c r="A46" s="12" t="s">
        <v>222</v>
      </c>
      <c r="B46" s="13">
        <f t="shared" si="0"/>
        <v>44227</v>
      </c>
      <c r="C46" s="31" t="s">
        <v>51</v>
      </c>
      <c r="D46" s="41">
        <f>IFERROR(INT(TRIM(SUBSTITUTE(VLOOKUP($A46&amp;"*",各都道府県の状況!$A:$I,D$3,FALSE), "※5", ""))), "")</f>
        <v>1474</v>
      </c>
      <c r="E46" s="41">
        <f>IFERROR(INT(TRIM(SUBSTITUTE(VLOOKUP($A46&amp;"*",各都道府県の状況!$A:$I,E$3,FALSE), "※5", ""))), "")</f>
        <v>56979</v>
      </c>
      <c r="F46" s="41">
        <f>IFERROR(INT(TRIM(SUBSTITUTE(VLOOKUP($A46&amp;"*",各都道府県の状況!$A:$I,F$3,FALSE), "※5", ""))), "")</f>
        <v>1199</v>
      </c>
      <c r="G46" s="41">
        <f>IFERROR(INT(TRIM(SUBSTITUTE(VLOOKUP($A46&amp;"*",各都道府県の状況!$A:$I,G$3,FALSE), "※5", ""))), "")</f>
        <v>27</v>
      </c>
      <c r="H46" s="41">
        <f>IFERROR(INT(TRIM(SUBSTITUTE(VLOOKUP($A46&amp;"*",各都道府県の状況!$A:$I,H$3,FALSE), "※5", ""))), "")</f>
        <v>247</v>
      </c>
      <c r="I46" s="41">
        <f>IFERROR(INT(TRIM(SUBSTITUTE(VLOOKUP($A46&amp;"*",各都道府県の状況!$A:$I,I$3,FALSE), "※5", ""))), "")</f>
        <v>2</v>
      </c>
    </row>
    <row r="47" spans="1:9" x14ac:dyDescent="0.55000000000000004">
      <c r="A47" s="12" t="s">
        <v>223</v>
      </c>
      <c r="B47" s="13">
        <f t="shared" si="0"/>
        <v>44227</v>
      </c>
      <c r="C47" s="31" t="s">
        <v>52</v>
      </c>
      <c r="D47" s="41">
        <f>IFERROR(INT(TRIM(SUBSTITUTE(VLOOKUP($A47&amp;"*",各都道府県の状況!$A:$I,D$3,FALSE), "※5", ""))), "")</f>
        <v>3339</v>
      </c>
      <c r="E47" s="41">
        <f>IFERROR(INT(TRIM(SUBSTITUTE(VLOOKUP($A47&amp;"*",各都道府県の状況!$A:$I,E$3,FALSE), "※5", ""))), "")</f>
        <v>51512</v>
      </c>
      <c r="F47" s="41">
        <f>IFERROR(INT(TRIM(SUBSTITUTE(VLOOKUP($A47&amp;"*",各都道府県の状況!$A:$I,F$3,FALSE), "※5", ""))), "")</f>
        <v>2910</v>
      </c>
      <c r="G47" s="41">
        <f>IFERROR(INT(TRIM(SUBSTITUTE(VLOOKUP($A47&amp;"*",各都道府県の状況!$A:$I,G$3,FALSE), "※5", ""))), "")</f>
        <v>61</v>
      </c>
      <c r="H47" s="41">
        <f>IFERROR(INT(TRIM(SUBSTITUTE(VLOOKUP($A47&amp;"*",各都道府県の状況!$A:$I,H$3,FALSE), "※5", ""))), "")</f>
        <v>226</v>
      </c>
      <c r="I47" s="41">
        <f>IFERROR(INT(TRIM(SUBSTITUTE(VLOOKUP($A47&amp;"*",各都道府県の状況!$A:$I,I$3,FALSE), "※5", ""))), "")</f>
        <v>19</v>
      </c>
    </row>
    <row r="48" spans="1:9" x14ac:dyDescent="0.55000000000000004">
      <c r="A48" s="12" t="s">
        <v>224</v>
      </c>
      <c r="B48" s="13">
        <f t="shared" si="0"/>
        <v>44227</v>
      </c>
      <c r="C48" s="31" t="s">
        <v>53</v>
      </c>
      <c r="D48" s="41">
        <f>IFERROR(INT(TRIM(SUBSTITUTE(VLOOKUP($A48&amp;"*",各都道府県の状況!$A:$I,D$3,FALSE), "※5", ""))), "")</f>
        <v>1158</v>
      </c>
      <c r="E48" s="41">
        <f>IFERROR(INT(TRIM(SUBSTITUTE(VLOOKUP($A48&amp;"*",各都道府県の状況!$A:$I,E$3,FALSE), "※5", ""))), "")</f>
        <v>63256</v>
      </c>
      <c r="F48" s="41">
        <f>IFERROR(INT(TRIM(SUBSTITUTE(VLOOKUP($A48&amp;"*",各都道府県の状況!$A:$I,F$3,FALSE), "※5", ""))), "")</f>
        <v>960</v>
      </c>
      <c r="G48" s="41">
        <f>IFERROR(INT(TRIM(SUBSTITUTE(VLOOKUP($A48&amp;"*",各都道府県の状況!$A:$I,G$3,FALSE), "※5", ""))), "")</f>
        <v>17</v>
      </c>
      <c r="H48" s="41">
        <f>IFERROR(INT(TRIM(SUBSTITUTE(VLOOKUP($A48&amp;"*",各都道府県の状況!$A:$I,H$3,FALSE), "※5", ""))), "")</f>
        <v>181</v>
      </c>
      <c r="I48" s="41">
        <f>IFERROR(INT(TRIM(SUBSTITUTE(VLOOKUP($A48&amp;"*",各都道府県の状況!$A:$I,I$3,FALSE), "※5", ""))), "")</f>
        <v>3</v>
      </c>
    </row>
    <row r="49" spans="1:9" x14ac:dyDescent="0.55000000000000004">
      <c r="A49" s="12" t="s">
        <v>225</v>
      </c>
      <c r="B49" s="13">
        <f t="shared" si="0"/>
        <v>44227</v>
      </c>
      <c r="C49" s="31" t="s">
        <v>54</v>
      </c>
      <c r="D49" s="41">
        <f>IFERROR(INT(TRIM(SUBSTITUTE(VLOOKUP($A49&amp;"*",各都道府県の状況!$A:$I,D$3,FALSE), "※5", ""))), "")</f>
        <v>1808</v>
      </c>
      <c r="E49" s="41">
        <f>IFERROR(INT(TRIM(SUBSTITUTE(VLOOKUP($A49&amp;"*",各都道府県の状況!$A:$I,E$3,FALSE), "※5", ""))), "")</f>
        <v>22673</v>
      </c>
      <c r="F49" s="41">
        <f>IFERROR(INT(TRIM(SUBSTITUTE(VLOOKUP($A49&amp;"*",各都道府県の状況!$A:$I,F$3,FALSE), "※5", ""))), "")</f>
        <v>1571</v>
      </c>
      <c r="G49" s="41">
        <f>IFERROR(INT(TRIM(SUBSTITUTE(VLOOKUP($A49&amp;"*",各都道府県の状況!$A:$I,G$3,FALSE), "※5", ""))), "")</f>
        <v>17</v>
      </c>
      <c r="H49" s="41">
        <f>IFERROR(INT(TRIM(SUBSTITUTE(VLOOKUP($A49&amp;"*",各都道府県の状況!$A:$I,H$3,FALSE), "※5", ""))), "")</f>
        <v>184</v>
      </c>
      <c r="I49" s="41">
        <f>IFERROR(INT(TRIM(SUBSTITUTE(VLOOKUP($A49&amp;"*",各都道府県の状況!$A:$I,I$3,FALSE), "※5", ""))), "")</f>
        <v>7</v>
      </c>
    </row>
    <row r="50" spans="1:9" x14ac:dyDescent="0.55000000000000004">
      <c r="A50" s="12" t="s">
        <v>226</v>
      </c>
      <c r="B50" s="13">
        <f t="shared" si="0"/>
        <v>44227</v>
      </c>
      <c r="C50" s="31" t="s">
        <v>55</v>
      </c>
      <c r="D50" s="41">
        <f>IFERROR(INT(TRIM(SUBSTITUTE(VLOOKUP($A50&amp;"*",各都道府県の状況!$A:$I,D$3,FALSE), "※5", ""))), "")</f>
        <v>1598</v>
      </c>
      <c r="E50" s="41">
        <f>IFERROR(INT(TRIM(SUBSTITUTE(VLOOKUP($A50&amp;"*",各都道府県の状況!$A:$I,E$3,FALSE), "※5", ""))), "")</f>
        <v>54720</v>
      </c>
      <c r="F50" s="41">
        <f>IFERROR(INT(TRIM(SUBSTITUTE(VLOOKUP($A50&amp;"*",各都道府県の状況!$A:$I,F$3,FALSE), "※5", ""))), "")</f>
        <v>1394</v>
      </c>
      <c r="G50" s="41">
        <f>IFERROR(INT(TRIM(SUBSTITUTE(VLOOKUP($A50&amp;"*",各都道府県の状況!$A:$I,G$3,FALSE), "※5", ""))), "")</f>
        <v>18</v>
      </c>
      <c r="H50" s="41">
        <f>IFERROR(INT(TRIM(SUBSTITUTE(VLOOKUP($A50&amp;"*",各都道府県の状況!$A:$I,H$3,FALSE), "※5", ""))), "")</f>
        <v>204</v>
      </c>
      <c r="I50" s="41">
        <f>IFERROR(INT(TRIM(SUBSTITUTE(VLOOKUP($A50&amp;"*",各都道府県の状況!$A:$I,I$3,FALSE), "※5", ""))), "")</f>
        <v>2</v>
      </c>
    </row>
    <row r="51" spans="1:9" x14ac:dyDescent="0.55000000000000004">
      <c r="A51" s="12" t="s">
        <v>227</v>
      </c>
      <c r="B51" s="13">
        <f t="shared" si="0"/>
        <v>44227</v>
      </c>
      <c r="C51" s="31" t="s">
        <v>56</v>
      </c>
      <c r="D51" s="41">
        <f>IFERROR(INT(TRIM(SUBSTITUTE(VLOOKUP($A51&amp;"*",各都道府県の状況!$A:$I,D$3,FALSE), "※5", ""))), "")</f>
        <v>7550</v>
      </c>
      <c r="E51" s="41">
        <f>IFERROR(INT(TRIM(SUBSTITUTE(VLOOKUP($A51&amp;"*",各都道府県の状況!$A:$I,E$3,FALSE), "※5", ""))), "")</f>
        <v>125312</v>
      </c>
      <c r="F51" s="41">
        <f>IFERROR(INT(TRIM(SUBSTITUTE(VLOOKUP($A51&amp;"*",各都道府県の状況!$A:$I,F$3,FALSE), "※5", ""))), "")</f>
        <v>6691</v>
      </c>
      <c r="G51" s="41">
        <f>IFERROR(INT(TRIM(SUBSTITUTE(VLOOKUP($A51&amp;"*",各都道府県の状況!$A:$I,G$3,FALSE), "※5", ""))), "")</f>
        <v>90</v>
      </c>
      <c r="H51" s="41">
        <f>IFERROR(INT(TRIM(SUBSTITUTE(VLOOKUP($A51&amp;"*",各都道府県の状況!$A:$I,H$3,FALSE), "※5", ""))), "")</f>
        <v>774</v>
      </c>
      <c r="I51" s="41">
        <f>IFERROR(INT(TRIM(SUBSTITUTE(VLOOKUP($A51&amp;"*",各都道府県の状況!$A:$I,I$3,FALSE), "※5", ""))), "")</f>
        <v>9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4" t="s">
        <v>278</v>
      </c>
      <c r="C1" s="55"/>
      <c r="D1" s="55"/>
      <c r="E1" s="55"/>
      <c r="F1" s="55"/>
      <c r="G1" s="55"/>
      <c r="H1" s="55"/>
      <c r="I1" s="55"/>
    </row>
    <row r="2" spans="1:9" ht="28.5" customHeight="1" x14ac:dyDescent="0.55000000000000004">
      <c r="B2" s="56" t="s">
        <v>228</v>
      </c>
      <c r="C2" s="55"/>
      <c r="D2" s="55"/>
      <c r="E2" s="55"/>
      <c r="F2" s="55"/>
      <c r="G2" s="55"/>
      <c r="H2" s="55"/>
      <c r="I2" s="55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57" t="s">
        <v>180</v>
      </c>
      <c r="C4" s="61" t="s">
        <v>283</v>
      </c>
      <c r="D4" s="62" t="s">
        <v>284</v>
      </c>
      <c r="E4" s="63" t="s">
        <v>285</v>
      </c>
      <c r="F4" s="64"/>
      <c r="G4" s="59" t="s">
        <v>286</v>
      </c>
      <c r="H4" s="59" t="s">
        <v>287</v>
      </c>
      <c r="I4" s="19"/>
    </row>
    <row r="5" spans="1:9" ht="13.25" customHeight="1" x14ac:dyDescent="0.55000000000000004">
      <c r="B5" s="58"/>
      <c r="C5" s="65"/>
      <c r="D5" s="66"/>
      <c r="E5" s="67" t="s">
        <v>288</v>
      </c>
      <c r="F5" s="68" t="s">
        <v>289</v>
      </c>
      <c r="G5" s="60"/>
      <c r="H5" s="60"/>
      <c r="I5" s="19"/>
    </row>
    <row r="6" spans="1:9" ht="12" customHeight="1" x14ac:dyDescent="0.55000000000000004">
      <c r="A6" s="15" t="s">
        <v>181</v>
      </c>
      <c r="B6" s="20" t="s">
        <v>229</v>
      </c>
      <c r="C6" s="69">
        <v>17445</v>
      </c>
      <c r="D6" s="69">
        <v>319815</v>
      </c>
      <c r="E6" s="69">
        <v>1344</v>
      </c>
      <c r="F6" s="70">
        <v>12</v>
      </c>
      <c r="G6" s="69">
        <v>15479</v>
      </c>
      <c r="H6" s="70">
        <v>602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70">
        <v>717</v>
      </c>
      <c r="D7" s="69">
        <v>13197</v>
      </c>
      <c r="E7" s="70">
        <v>58</v>
      </c>
      <c r="F7" s="70">
        <v>2</v>
      </c>
      <c r="G7" s="70">
        <v>646</v>
      </c>
      <c r="H7" s="70">
        <v>13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70">
        <v>496</v>
      </c>
      <c r="D8" s="69">
        <v>20046</v>
      </c>
      <c r="E8" s="70">
        <v>20</v>
      </c>
      <c r="F8" s="70">
        <v>2</v>
      </c>
      <c r="G8" s="70">
        <v>449</v>
      </c>
      <c r="H8" s="70">
        <v>27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69">
        <v>3397</v>
      </c>
      <c r="D9" s="69">
        <v>48365</v>
      </c>
      <c r="E9" s="70">
        <v>315</v>
      </c>
      <c r="F9" s="70">
        <v>7</v>
      </c>
      <c r="G9" s="69">
        <v>3060</v>
      </c>
      <c r="H9" s="70">
        <v>22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70">
        <v>261</v>
      </c>
      <c r="D10" s="69">
        <v>6370</v>
      </c>
      <c r="E10" s="70">
        <v>48</v>
      </c>
      <c r="F10" s="70">
        <v>0</v>
      </c>
      <c r="G10" s="70">
        <v>212</v>
      </c>
      <c r="H10" s="70">
        <v>1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70">
        <v>503</v>
      </c>
      <c r="D11" s="69">
        <v>14118</v>
      </c>
      <c r="E11" s="70">
        <v>56</v>
      </c>
      <c r="F11" s="70">
        <v>2</v>
      </c>
      <c r="G11" s="70">
        <v>434</v>
      </c>
      <c r="H11" s="70">
        <v>13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69">
        <v>1727</v>
      </c>
      <c r="D12" s="69">
        <v>85030</v>
      </c>
      <c r="E12" s="70">
        <v>243</v>
      </c>
      <c r="F12" s="70">
        <v>11</v>
      </c>
      <c r="G12" s="69">
        <v>1440</v>
      </c>
      <c r="H12" s="70">
        <v>44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69">
        <v>4818</v>
      </c>
      <c r="D13" s="69">
        <v>23081</v>
      </c>
      <c r="E13" s="70">
        <v>750</v>
      </c>
      <c r="F13" s="70">
        <v>16</v>
      </c>
      <c r="G13" s="69">
        <v>4006</v>
      </c>
      <c r="H13" s="70">
        <v>62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69">
        <v>3771</v>
      </c>
      <c r="D14" s="69">
        <v>105819</v>
      </c>
      <c r="E14" s="70">
        <v>510</v>
      </c>
      <c r="F14" s="70">
        <v>17</v>
      </c>
      <c r="G14" s="69">
        <v>3215</v>
      </c>
      <c r="H14" s="70">
        <v>46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69">
        <v>3867</v>
      </c>
      <c r="D15" s="69">
        <v>74179</v>
      </c>
      <c r="E15" s="70">
        <v>356</v>
      </c>
      <c r="F15" s="70">
        <v>12</v>
      </c>
      <c r="G15" s="69">
        <v>3442</v>
      </c>
      <c r="H15" s="70">
        <v>69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69">
        <v>25191</v>
      </c>
      <c r="D16" s="69">
        <v>450466</v>
      </c>
      <c r="E16" s="69">
        <v>4288</v>
      </c>
      <c r="F16" s="70">
        <v>82</v>
      </c>
      <c r="G16" s="69">
        <v>20553</v>
      </c>
      <c r="H16" s="70">
        <v>350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69">
        <v>22316</v>
      </c>
      <c r="D17" s="69">
        <v>326936</v>
      </c>
      <c r="E17" s="69">
        <v>5803</v>
      </c>
      <c r="F17" s="70">
        <v>48</v>
      </c>
      <c r="G17" s="69">
        <v>16263</v>
      </c>
      <c r="H17" s="70">
        <v>250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69">
        <v>99841</v>
      </c>
      <c r="D18" s="69">
        <v>1309999</v>
      </c>
      <c r="E18" s="69">
        <v>13257</v>
      </c>
      <c r="F18" s="70">
        <v>140</v>
      </c>
      <c r="G18" s="69">
        <v>85698</v>
      </c>
      <c r="H18" s="70">
        <v>886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69">
        <v>40764</v>
      </c>
      <c r="D19" s="69">
        <v>491045</v>
      </c>
      <c r="E19" s="69">
        <v>3161</v>
      </c>
      <c r="F19" s="70">
        <v>109</v>
      </c>
      <c r="G19" s="69">
        <v>37136</v>
      </c>
      <c r="H19" s="70">
        <v>467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70">
        <v>910</v>
      </c>
      <c r="D20" s="69">
        <v>36925</v>
      </c>
      <c r="E20" s="70">
        <v>133</v>
      </c>
      <c r="F20" s="70">
        <v>2</v>
      </c>
      <c r="G20" s="70">
        <v>768</v>
      </c>
      <c r="H20" s="70">
        <v>9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70">
        <v>870</v>
      </c>
      <c r="D21" s="69">
        <v>30685</v>
      </c>
      <c r="E21" s="70">
        <v>48</v>
      </c>
      <c r="F21" s="70">
        <v>2</v>
      </c>
      <c r="G21" s="70">
        <v>795</v>
      </c>
      <c r="H21" s="70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69">
        <v>1462</v>
      </c>
      <c r="D22" s="69">
        <v>40540</v>
      </c>
      <c r="E22" s="70">
        <v>94</v>
      </c>
      <c r="F22" s="70">
        <v>3</v>
      </c>
      <c r="G22" s="69">
        <v>1323</v>
      </c>
      <c r="H22" s="70">
        <v>58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70">
        <v>514</v>
      </c>
      <c r="D23" s="69">
        <v>26913</v>
      </c>
      <c r="E23" s="70">
        <v>67</v>
      </c>
      <c r="F23" s="70">
        <v>4</v>
      </c>
      <c r="G23" s="70">
        <v>428</v>
      </c>
      <c r="H23" s="70">
        <v>19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70">
        <v>898</v>
      </c>
      <c r="D24" s="69">
        <v>14741</v>
      </c>
      <c r="E24" s="70">
        <v>45</v>
      </c>
      <c r="F24" s="70">
        <v>4</v>
      </c>
      <c r="G24" s="70">
        <v>840</v>
      </c>
      <c r="H24" s="70">
        <v>13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69">
        <v>2288</v>
      </c>
      <c r="D25" s="69">
        <v>80987</v>
      </c>
      <c r="E25" s="70">
        <v>200</v>
      </c>
      <c r="F25" s="70">
        <v>1</v>
      </c>
      <c r="G25" s="69">
        <v>2079</v>
      </c>
      <c r="H25" s="70">
        <v>36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69">
        <v>4216</v>
      </c>
      <c r="D26" s="69">
        <v>104556</v>
      </c>
      <c r="E26" s="70">
        <v>459</v>
      </c>
      <c r="F26" s="70">
        <v>14</v>
      </c>
      <c r="G26" s="69">
        <v>3688</v>
      </c>
      <c r="H26" s="70">
        <v>69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69">
        <v>4585</v>
      </c>
      <c r="D27" s="69">
        <v>142180</v>
      </c>
      <c r="E27" s="70">
        <v>655</v>
      </c>
      <c r="F27" s="70">
        <v>8</v>
      </c>
      <c r="G27" s="69">
        <v>3854</v>
      </c>
      <c r="H27" s="70">
        <v>76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69">
        <v>23901</v>
      </c>
      <c r="D28" s="69">
        <v>309425</v>
      </c>
      <c r="E28" s="69">
        <v>2491</v>
      </c>
      <c r="F28" s="70">
        <v>58</v>
      </c>
      <c r="G28" s="69">
        <v>21014</v>
      </c>
      <c r="H28" s="70">
        <v>396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69">
        <v>2188</v>
      </c>
      <c r="D29" s="69">
        <v>46585</v>
      </c>
      <c r="E29" s="70">
        <v>374</v>
      </c>
      <c r="F29" s="70">
        <v>9</v>
      </c>
      <c r="G29" s="69">
        <v>1785</v>
      </c>
      <c r="H29" s="70">
        <v>29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69">
        <v>2123</v>
      </c>
      <c r="D30" s="69">
        <v>55762</v>
      </c>
      <c r="E30" s="70">
        <v>294</v>
      </c>
      <c r="F30" s="70">
        <v>9</v>
      </c>
      <c r="G30" s="69">
        <v>1799</v>
      </c>
      <c r="H30" s="70">
        <v>30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69">
        <v>8200</v>
      </c>
      <c r="D31" s="69">
        <v>127431</v>
      </c>
      <c r="E31" s="69">
        <v>1368</v>
      </c>
      <c r="F31" s="70">
        <v>16</v>
      </c>
      <c r="G31" s="69">
        <v>6792</v>
      </c>
      <c r="H31" s="70">
        <v>112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69">
        <v>43722</v>
      </c>
      <c r="D32" s="69">
        <v>650540</v>
      </c>
      <c r="E32" s="69">
        <v>4927</v>
      </c>
      <c r="F32" s="70">
        <v>185</v>
      </c>
      <c r="G32" s="69">
        <v>37869</v>
      </c>
      <c r="H32" s="70">
        <v>926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69">
        <v>16357</v>
      </c>
      <c r="D33" s="69">
        <v>201882</v>
      </c>
      <c r="E33" s="69">
        <v>1935</v>
      </c>
      <c r="F33" s="70">
        <v>65</v>
      </c>
      <c r="G33" s="69">
        <v>14023</v>
      </c>
      <c r="H33" s="70">
        <v>399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69">
        <v>3034</v>
      </c>
      <c r="D34" s="69">
        <v>67562</v>
      </c>
      <c r="E34" s="70">
        <v>308</v>
      </c>
      <c r="F34" s="70">
        <v>7</v>
      </c>
      <c r="G34" s="69">
        <v>2688</v>
      </c>
      <c r="H34" s="70">
        <v>38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69">
        <v>1063</v>
      </c>
      <c r="D35" s="69">
        <v>21551</v>
      </c>
      <c r="E35" s="70">
        <v>95</v>
      </c>
      <c r="F35" s="70">
        <v>14</v>
      </c>
      <c r="G35" s="70">
        <v>934</v>
      </c>
      <c r="H35" s="70">
        <v>14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70">
        <v>198</v>
      </c>
      <c r="D36" s="69">
        <v>33712</v>
      </c>
      <c r="E36" s="70">
        <v>29</v>
      </c>
      <c r="F36" s="70">
        <v>0</v>
      </c>
      <c r="G36" s="70">
        <v>164</v>
      </c>
      <c r="H36" s="70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70">
        <v>268</v>
      </c>
      <c r="D37" s="69">
        <v>12166</v>
      </c>
      <c r="E37" s="70">
        <v>27</v>
      </c>
      <c r="F37" s="70">
        <v>0</v>
      </c>
      <c r="G37" s="70">
        <v>241</v>
      </c>
      <c r="H37" s="70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69">
        <v>2338</v>
      </c>
      <c r="D38" s="69">
        <v>51686</v>
      </c>
      <c r="E38" s="70">
        <v>252</v>
      </c>
      <c r="F38" s="70">
        <v>10</v>
      </c>
      <c r="G38" s="69">
        <v>2013</v>
      </c>
      <c r="H38" s="70">
        <v>20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69">
        <v>4801</v>
      </c>
      <c r="D39" s="69">
        <v>120841</v>
      </c>
      <c r="E39" s="70">
        <v>321</v>
      </c>
      <c r="F39" s="70">
        <v>12</v>
      </c>
      <c r="G39" s="69">
        <v>4358</v>
      </c>
      <c r="H39" s="70">
        <v>92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69">
        <v>1235</v>
      </c>
      <c r="D40" s="69">
        <v>45815</v>
      </c>
      <c r="E40" s="70">
        <v>325</v>
      </c>
      <c r="F40" s="70">
        <v>0</v>
      </c>
      <c r="G40" s="70">
        <v>889</v>
      </c>
      <c r="H40" s="70">
        <v>21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70">
        <v>385</v>
      </c>
      <c r="D41" s="69">
        <v>21821</v>
      </c>
      <c r="E41" s="70">
        <v>61</v>
      </c>
      <c r="F41" s="70">
        <v>2</v>
      </c>
      <c r="G41" s="70">
        <v>310</v>
      </c>
      <c r="H41" s="70">
        <v>14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70">
        <v>645</v>
      </c>
      <c r="D42" s="69">
        <v>37516</v>
      </c>
      <c r="E42" s="70">
        <v>153</v>
      </c>
      <c r="F42" s="70">
        <v>1</v>
      </c>
      <c r="G42" s="70">
        <v>477</v>
      </c>
      <c r="H42" s="70">
        <v>15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70">
        <v>993</v>
      </c>
      <c r="D43" s="69">
        <v>25562</v>
      </c>
      <c r="E43" s="70">
        <v>123</v>
      </c>
      <c r="F43" s="70">
        <v>3</v>
      </c>
      <c r="G43" s="70">
        <v>852</v>
      </c>
      <c r="H43" s="70">
        <v>18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70">
        <v>847</v>
      </c>
      <c r="D44" s="69">
        <v>6897</v>
      </c>
      <c r="E44" s="70">
        <v>35</v>
      </c>
      <c r="F44" s="70">
        <v>4</v>
      </c>
      <c r="G44" s="70">
        <v>798</v>
      </c>
      <c r="H44" s="70">
        <v>14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69">
        <v>16176</v>
      </c>
      <c r="D45" s="69">
        <v>369295</v>
      </c>
      <c r="E45" s="69">
        <v>2466</v>
      </c>
      <c r="F45" s="70">
        <v>37</v>
      </c>
      <c r="G45" s="69">
        <v>13523</v>
      </c>
      <c r="H45" s="70">
        <v>187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70">
        <v>951</v>
      </c>
      <c r="D46" s="69">
        <v>23806</v>
      </c>
      <c r="E46" s="70">
        <v>120</v>
      </c>
      <c r="F46" s="70">
        <v>3</v>
      </c>
      <c r="G46" s="70">
        <v>838</v>
      </c>
      <c r="H46" s="70">
        <v>4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69">
        <v>1474</v>
      </c>
      <c r="D47" s="69">
        <v>56979</v>
      </c>
      <c r="E47" s="70">
        <v>247</v>
      </c>
      <c r="F47" s="70">
        <v>2</v>
      </c>
      <c r="G47" s="69">
        <v>1199</v>
      </c>
      <c r="H47" s="70">
        <v>27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69">
        <v>3339</v>
      </c>
      <c r="D48" s="69">
        <v>51512</v>
      </c>
      <c r="E48" s="70">
        <v>226</v>
      </c>
      <c r="F48" s="70">
        <v>19</v>
      </c>
      <c r="G48" s="69">
        <v>2910</v>
      </c>
      <c r="H48" s="70">
        <v>61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69">
        <v>1158</v>
      </c>
      <c r="D49" s="69">
        <v>63256</v>
      </c>
      <c r="E49" s="70">
        <v>181</v>
      </c>
      <c r="F49" s="70">
        <v>3</v>
      </c>
      <c r="G49" s="70">
        <v>960</v>
      </c>
      <c r="H49" s="70">
        <v>17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69">
        <v>1808</v>
      </c>
      <c r="D50" s="69">
        <v>22673</v>
      </c>
      <c r="E50" s="70">
        <v>184</v>
      </c>
      <c r="F50" s="70">
        <v>7</v>
      </c>
      <c r="G50" s="69">
        <v>1571</v>
      </c>
      <c r="H50" s="70">
        <v>17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69">
        <v>1598</v>
      </c>
      <c r="D51" s="69">
        <v>54720</v>
      </c>
      <c r="E51" s="70">
        <v>204</v>
      </c>
      <c r="F51" s="70">
        <v>2</v>
      </c>
      <c r="G51" s="69">
        <v>1394</v>
      </c>
      <c r="H51" s="70">
        <v>18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69">
        <v>7550</v>
      </c>
      <c r="D52" s="69">
        <v>125312</v>
      </c>
      <c r="E52" s="70">
        <v>774</v>
      </c>
      <c r="F52" s="70">
        <v>9</v>
      </c>
      <c r="G52" s="69">
        <v>6691</v>
      </c>
      <c r="H52" s="70">
        <v>90</v>
      </c>
      <c r="I52" s="25"/>
    </row>
    <row r="53" spans="1:9" ht="12" customHeight="1" x14ac:dyDescent="0.55000000000000004">
      <c r="B53" s="22" t="s">
        <v>276</v>
      </c>
      <c r="C53" s="70">
        <v>149</v>
      </c>
      <c r="D53" s="71" t="s">
        <v>290</v>
      </c>
      <c r="E53" s="70">
        <v>0</v>
      </c>
      <c r="F53" s="71" t="s">
        <v>290</v>
      </c>
      <c r="G53" s="70">
        <v>149</v>
      </c>
      <c r="H53" s="71" t="s">
        <v>290</v>
      </c>
      <c r="I53" s="25"/>
    </row>
    <row r="54" spans="1:9" ht="12" customHeight="1" x14ac:dyDescent="0.55000000000000004">
      <c r="B54" s="21" t="s">
        <v>164</v>
      </c>
      <c r="C54" s="69">
        <v>387358</v>
      </c>
      <c r="D54" s="69">
        <v>6370300</v>
      </c>
      <c r="E54" s="69">
        <v>49430</v>
      </c>
      <c r="F54" s="70">
        <v>975</v>
      </c>
      <c r="G54" s="69">
        <v>332049</v>
      </c>
      <c r="H54" s="69">
        <v>5720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2021-02-01T13:08:04Z</dcterms:modified>
</cp:coreProperties>
</file>