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42072E9F-5493-421C-89C0-9C240C5F05E2}" xr6:coauthVersionLast="45" xr6:coauthVersionMax="45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4" l="1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J15" i="3"/>
  <c r="I15" i="3"/>
  <c r="H15" i="3"/>
  <c r="G15" i="3"/>
  <c r="F15" i="3"/>
  <c r="E15" i="3"/>
  <c r="M5" i="3"/>
  <c r="L5" i="3"/>
  <c r="K5" i="3"/>
  <c r="J5" i="3"/>
  <c r="I5" i="3"/>
  <c r="G5" i="3"/>
  <c r="F5" i="3"/>
  <c r="E5" i="3"/>
  <c r="C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<sst xmlns="http://schemas.openxmlformats.org/spreadsheetml/2006/main" count="19007" uniqueCount="290">
  <si>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</si>
  <si>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</si>
  <si>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</si>
  <si>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</si>
  <si>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</si>
  <si>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</si>
  <si>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</si>
  <si>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</si>
  <si>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</si>
  <si>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</si>
  <si>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</si>
  <si>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</si>
  <si>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</si>
  <si>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</si>
  <si>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</si>
  <si>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</si>
  <si>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</si>
  <si>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</si>
  <si>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</si>
  <si>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</si>
  <si>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</si>
  <si>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</si>
  <si>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</si>
  <si>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</si>
  <si>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</si>
  <si>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</si>
  <si>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</si>
  <si>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</si>
  <si>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</si>
  <si>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</si>
  <si>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</si>
  <si>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</si>
  <si>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</si>
  <si>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</si>
  <si>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</si>
  <si>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</si>
  <si>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</si>
  <si>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</si>
  <si>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</si>
  <si>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</si>
  <si>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</si>
  <si>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</si>
  <si>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</si>
  <si>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</si>
  <si>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</si>
  <si>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</si>
  <si>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</si>
  <si>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</si>
  <si>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</si>
  <si>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</si>
  <si>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</si>
  <si>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</si>
  <si>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</si>
  <si>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</si>
  <si>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</si>
  <si>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</si>
  <si>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</si>
  <si>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</si>
  <si>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</si>
  <si>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</si>
  <si>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</si>
  <si>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</si>
  <si>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</si>
  <si>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</si>
  <si>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</si>
  <si>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</si>
  <si>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</si>
  <si>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</si>
  <si>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</si>
  <si>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</si>
  <si>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</si>
  <si>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</si>
  <si>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</si>
  <si>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</si>
  <si>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</si>
  <si>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</si>
  <si>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</si>
  <si>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</si>
  <si>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</si>
  <si>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</si>
  <si>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</si>
  <si>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</si>
  <si>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</si>
  <si>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</si>
  <si>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</si>
  <si>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</si>
  <si>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</si>
  <si>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</si>
  <si>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</si>
  <si>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</si>
  <si>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</si>
  <si>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</si>
  <si>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</si>
  <si>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</si>
  <si>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</si>
  <si>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</si>
  <si>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</si>
  <si>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</si>
  <si>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</si>
  <si>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</si>
  <si>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</si>
  <si>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</si>
  <si>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</si>
  <si>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</si>
  <si>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</si>
  <si>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</si>
  <si>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</si>
  <si>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</si>
  <si>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</si>
  <si>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</si>
  <si>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</si>
  <si>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</si>
  <si>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</si>
  <si>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</si>
  <si>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</si>
  <si>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</si>
  <si>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</si>
  <si>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</si>
  <si>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</si>
  <si>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</si>
  <si>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</si>
  <si>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</si>
  <si>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</si>
  <si>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</si>
  <si>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</si>
  <si>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</si>
  <si>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</si>
  <si>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</si>
  <si>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</si>
  <si>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</si>
  <si>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</si>
  <si>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</si>
  <si>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</si>
  <si>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</si>
  <si>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</si>
  <si>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</si>
  <si>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</si>
  <si>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</si>
  <si>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</si>
  <si>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</si>
  <si>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</si>
  <si>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</si>
  <si>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</si>
  <si>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</si>
  <si>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</si>
  <si>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</si>
  <si>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</si>
  <si>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</si>
  <si>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</si>
  <si>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</si>
  <si>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</si>
  <si>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</si>
  <si>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</si>
  <si>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</si>
  <si>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</si>
  <si>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</si>
  <si>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</si>
  <si>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https://www.mhlw.go.jp/stf/seisakunitsuite/bunya/0000121431_00086.html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</si>
  <si>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</si>
  <si>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</si>
  <si>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</si>
  <si>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</si>
  <si>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</si>
  <si>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</si>
  <si>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</si>
  <si>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</si>
  <si>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</si>
  <si>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</si>
  <si>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</si>
  <si>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</si>
  <si>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</si>
  <si>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</si>
  <si>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</si>
  <si>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</si>
  <si>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</si>
  <si>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</si>
  <si>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</si>
  <si>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</si>
  <si>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</si>
  <si>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</si>
  <si>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</si>
  <si>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</si>
  <si>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</si>
  <si>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</si>
  <si>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</si>
  <si>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</si>
  <si>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</si>
  <si>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</si>
  <si>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</si>
  <si>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</si>
  <si>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</si>
  <si>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</si>
  <si>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</si>
  <si>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</si>
  <si>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</si>
  <si>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</si>
  <si>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</si>
  <si>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</si>
  <si>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</si>
  <si>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</si>
  <si>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</si>
  <si>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</si>
  <si>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</si>
  <si>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</si>
  <si>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</si>
  <si>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</si>
  <si>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</si>
  <si>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</si>
  <si>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</si>
  <si>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</si>
  <si>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</si>
  <si>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</si>
  <si>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</si>
  <si>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</si>
  <si>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</si>
  <si>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</si>
  <si>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</si>
  <si>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</si>
  <si>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</si>
  <si>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</si>
  <si>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</si>
  <si>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</si>
  <si>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</si>
  <si>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</si>
  <si>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</si>
  <si>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</si>
  <si>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</si>
  <si>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</si>
  <si>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</si>
  <si>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</si>
  <si>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</si>
  <si>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</si>
  <si>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</si>
  <si>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</si>
  <si>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</si>
  <si>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</si>
  <si>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</si>
  <si>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</si>
  <si>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</si>
  <si>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</si>
  <si>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</si>
  <si>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</si>
  <si>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</si>
  <si>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</si>
  <si>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</si>
  <si>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</si>
  <si>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</si>
  <si>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</si>
  <si>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</si>
  <si>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</si>
  <si>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</si>
  <si>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</si>
  <si>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</si>
  <si>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</si>
  <si>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</si>
  <si>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</si>
  <si>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</si>
  <si>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</si>
  <si>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</si>
  <si>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</si>
  <si>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</si>
  <si>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</si>
  <si>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</si>
  <si>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</si>
  <si>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</si>
  <si>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</si>
  <si>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</si>
  <si>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</si>
  <si>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</si>
  <si>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</si>
  <si>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</si>
  <si>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</si>
  <si>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</si>
  <si>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</si>
  <si>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</si>
  <si>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</si>
  <si>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</si>
  <si>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</si>
  <si>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</si>
  <si>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</si>
  <si>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</si>
  <si>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</si>
  <si>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r>
      <rPr>
        <sz val="11"/>
        <rFont val="SimSun"/>
        <charset val="134"/>
      </rPr>
      <t>陽性者数</t>
    </r>
  </si>
  <si>
    <r>
      <rPr>
        <sz val="11"/>
        <rFont val="SimSun"/>
        <charset val="134"/>
      </rPr>
      <t>PCR検査実施人数※1</t>
    </r>
  </si>
  <si>
    <r>
      <rPr>
        <sz val="11"/>
        <rFont val="SimSun"/>
        <charset val="134"/>
      </rPr>
      <t>入院治療等を</t>
    </r>
  </si>
  <si>
    <r>
      <rPr>
        <sz val="11"/>
        <rFont val="SimSun"/>
        <charset val="134"/>
      </rPr>
      <t xml:space="preserve">退院又は療養解除となった者の数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</si>
  <si>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 xml:space="preserve">死亡（累積）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</si>
  <si>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 xml:space="preserve">要する者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</si>
  <si>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うち重症※6</t>
    </r>
  </si>
  <si>
    <r>
      <rPr>
        <sz val="11"/>
        <rFont val="メイリオ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</si>
</sst>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name val="SimSun"/>
      <charset val="134"/>
    </font>
    <font>
      <sz val="11"/>
      <color rgb="FF000000"/>
      <name val="メイリオ"/>
      <family val="2"/>
    </font>
    <font>
      <sz val="11"/>
      <name val="メイリオ"/>
      <family val="3"/>
      <charset val="128"/>
    </font>
    <font>
      <sz val="11"/>
      <name val="メイリオ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1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3" fillId="0" borderId="0" xfId="2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/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3" fillId="0" borderId="6" xfId="0" applyFont="1" applyBorder="1" applyAlignment="1">
      <alignment horizontal="left" vertical="top" wrapText="1" indent="1"/>
    </xf>
    <xf numFmtId="0" fontId="13" fillId="0" borderId="6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 indent="1"/>
    </xf>
    <xf numFmtId="0" fontId="13" fillId="0" borderId="8" xfId="0" applyFont="1" applyBorder="1" applyAlignment="1">
      <alignment horizontal="left" vertical="top" wrapText="1" indent="1"/>
    </xf>
    <xf numFmtId="0" fontId="13" fillId="0" borderId="7" xfId="0" applyFont="1" applyBorder="1" applyAlignment="1">
      <alignment horizontal="left" vertical="top" wrapText="1" indent="1"/>
    </xf>
    <xf numFmtId="0" fontId="13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 indent="2"/>
    </xf>
    <xf numFmtId="0" fontId="13" fillId="0" borderId="1" xfId="0" applyFont="1" applyBorder="1" applyAlignment="1">
      <alignment horizontal="right" vertical="top" wrapText="1"/>
    </xf>
    <xf numFmtId="3" fontId="14" fillId="0" borderId="1" xfId="0" applyNumberFormat="1" applyFont="1" applyBorder="1" applyAlignment="1">
      <alignment horizontal="right" vertical="top" shrinkToFit="1"/>
    </xf>
    <xf numFmtId="1" fontId="14" fillId="0" borderId="1" xfId="0" applyNumberFormat="1" applyFont="1" applyBorder="1" applyAlignment="1">
      <alignment horizontal="right" vertical="top" shrinkToFit="1"/>
    </xf>
    <xf numFmtId="0" fontId="15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281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281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281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281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281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281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281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281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281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281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281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281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281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281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281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281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281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281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281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281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281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281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281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281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281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281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281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281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281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281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281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281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281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281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281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281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281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281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281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281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281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281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281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281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281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281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281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974"/>
  <sheetViews>
    <sheetView topLeftCell="A965" workbookViewId="0">
      <selection activeCell="A13867" sqref="A13867"/>
    </sheetView>
  </sheetViews>
  <sheetFormatPr defaultRowHeight="18" x14ac:dyDescent="0.55000000000000004"/>
  <cols>
    <col min="1" max="1" width="11.08203125" style="45" bestFit="1" customWidth="1"/>
  </cols>
  <sheetData>
    <row r="1" spans="1:14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</row>
    <row r="2" spans="1:14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278</v>
      </c>
      <c r="G939" t="s">
        <v>278</v>
      </c>
      <c r="H939">
        <v>30369</v>
      </c>
      <c r="I939" t="s">
        <v>278</v>
      </c>
      <c r="J939">
        <v>659</v>
      </c>
      <c r="K939" t="s">
        <v>278</v>
      </c>
      <c r="L939" t="s">
        <v>278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278</v>
      </c>
      <c r="F940" t="s">
        <v>278</v>
      </c>
      <c r="G940" t="s">
        <v>278</v>
      </c>
      <c r="H940">
        <v>136</v>
      </c>
      <c r="I940" t="s">
        <v>278</v>
      </c>
      <c r="J940">
        <v>0</v>
      </c>
      <c r="K940" t="s">
        <v>278</v>
      </c>
      <c r="L940" t="s">
        <v>278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278</v>
      </c>
      <c r="F941" t="s">
        <v>278</v>
      </c>
      <c r="G941" t="s">
        <v>278</v>
      </c>
      <c r="H941">
        <v>0</v>
      </c>
      <c r="I941" t="s">
        <v>278</v>
      </c>
      <c r="J941">
        <v>0</v>
      </c>
      <c r="K941" t="s">
        <v>278</v>
      </c>
      <c r="L941" t="s">
        <v>278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278</v>
      </c>
      <c r="G942" t="s">
        <v>278</v>
      </c>
      <c r="H942">
        <v>31098</v>
      </c>
      <c r="I942" t="s">
        <v>278</v>
      </c>
      <c r="J942">
        <v>661</v>
      </c>
      <c r="K942" t="s">
        <v>278</v>
      </c>
      <c r="L942" t="s">
        <v>278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278</v>
      </c>
      <c r="F943" t="s">
        <v>278</v>
      </c>
      <c r="G943" t="s">
        <v>278</v>
      </c>
      <c r="H943">
        <v>146</v>
      </c>
      <c r="I943" t="s">
        <v>278</v>
      </c>
      <c r="J943">
        <v>0</v>
      </c>
      <c r="K943" t="s">
        <v>278</v>
      </c>
      <c r="L943" t="s">
        <v>278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278</v>
      </c>
      <c r="F944" t="s">
        <v>278</v>
      </c>
      <c r="G944" t="s">
        <v>278</v>
      </c>
      <c r="H944">
        <v>0</v>
      </c>
      <c r="I944" t="s">
        <v>278</v>
      </c>
      <c r="J944">
        <v>0</v>
      </c>
      <c r="K944" t="s">
        <v>278</v>
      </c>
      <c r="L944" t="s">
        <v>278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278</v>
      </c>
      <c r="G945" t="s">
        <v>278</v>
      </c>
      <c r="H945">
        <v>31694</v>
      </c>
      <c r="I945" t="s">
        <v>278</v>
      </c>
      <c r="J945">
        <v>675</v>
      </c>
      <c r="K945" t="s">
        <v>278</v>
      </c>
      <c r="L945" t="s">
        <v>278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278</v>
      </c>
      <c r="F946" t="s">
        <v>278</v>
      </c>
      <c r="G946" t="s">
        <v>278</v>
      </c>
      <c r="H946">
        <v>150</v>
      </c>
      <c r="I946" t="s">
        <v>278</v>
      </c>
      <c r="J946">
        <v>0</v>
      </c>
      <c r="K946" t="s">
        <v>278</v>
      </c>
      <c r="L946" t="s">
        <v>278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278</v>
      </c>
      <c r="F947" t="s">
        <v>278</v>
      </c>
      <c r="G947" t="s">
        <v>278</v>
      </c>
      <c r="H947">
        <v>0</v>
      </c>
      <c r="I947" t="s">
        <v>278</v>
      </c>
      <c r="J947">
        <v>0</v>
      </c>
      <c r="K947" t="s">
        <v>278</v>
      </c>
      <c r="L947" t="s">
        <v>278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278</v>
      </c>
      <c r="G948" t="s">
        <v>278</v>
      </c>
      <c r="H948">
        <v>32477</v>
      </c>
      <c r="I948" t="s">
        <v>278</v>
      </c>
      <c r="J948">
        <v>668</v>
      </c>
      <c r="K948" t="s">
        <v>278</v>
      </c>
      <c r="L948" t="s">
        <v>278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278</v>
      </c>
      <c r="F949" t="s">
        <v>278</v>
      </c>
      <c r="G949" t="s">
        <v>278</v>
      </c>
      <c r="H949">
        <v>152</v>
      </c>
      <c r="I949" t="s">
        <v>278</v>
      </c>
      <c r="J949">
        <v>0</v>
      </c>
      <c r="K949" t="s">
        <v>278</v>
      </c>
      <c r="L949" t="s">
        <v>278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278</v>
      </c>
      <c r="F950" t="s">
        <v>278</v>
      </c>
      <c r="G950" t="s">
        <v>278</v>
      </c>
      <c r="H950">
        <v>0</v>
      </c>
      <c r="I950" t="s">
        <v>278</v>
      </c>
      <c r="J950">
        <v>0</v>
      </c>
      <c r="K950" t="s">
        <v>278</v>
      </c>
      <c r="L950" t="s">
        <v>278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278</v>
      </c>
      <c r="G951" t="s">
        <v>278</v>
      </c>
      <c r="H951">
        <v>34037</v>
      </c>
      <c r="I951" t="s">
        <v>278</v>
      </c>
      <c r="J951">
        <v>681</v>
      </c>
      <c r="K951" t="s">
        <v>278</v>
      </c>
      <c r="L951" t="s">
        <v>278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278</v>
      </c>
      <c r="F952" t="s">
        <v>278</v>
      </c>
      <c r="G952" t="s">
        <v>278</v>
      </c>
      <c r="H952">
        <v>129</v>
      </c>
      <c r="I952" t="s">
        <v>278</v>
      </c>
      <c r="J952">
        <v>0</v>
      </c>
      <c r="K952" t="s">
        <v>278</v>
      </c>
      <c r="L952" t="s">
        <v>278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278</v>
      </c>
      <c r="F953" t="s">
        <v>278</v>
      </c>
      <c r="G953" t="s">
        <v>278</v>
      </c>
      <c r="H953">
        <v>0</v>
      </c>
      <c r="I953" t="s">
        <v>278</v>
      </c>
      <c r="J953">
        <v>0</v>
      </c>
      <c r="K953" t="s">
        <v>278</v>
      </c>
      <c r="L953" t="s">
        <v>278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278</v>
      </c>
      <c r="G954" t="s">
        <v>278</v>
      </c>
      <c r="H954">
        <v>36052</v>
      </c>
      <c r="I954" t="s">
        <v>278</v>
      </c>
      <c r="J954">
        <v>716</v>
      </c>
      <c r="K954" t="s">
        <v>278</v>
      </c>
      <c r="L954" t="s">
        <v>278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278</v>
      </c>
      <c r="F955" t="s">
        <v>278</v>
      </c>
      <c r="G955" t="s">
        <v>278</v>
      </c>
      <c r="H955">
        <v>134</v>
      </c>
      <c r="I955" t="s">
        <v>278</v>
      </c>
      <c r="J955">
        <v>0</v>
      </c>
      <c r="K955" t="s">
        <v>278</v>
      </c>
      <c r="L955" t="s">
        <v>278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278</v>
      </c>
      <c r="F956" t="s">
        <v>278</v>
      </c>
      <c r="G956" t="s">
        <v>278</v>
      </c>
      <c r="H956">
        <v>0</v>
      </c>
      <c r="I956" t="s">
        <v>278</v>
      </c>
      <c r="J956">
        <v>0</v>
      </c>
      <c r="K956" t="s">
        <v>278</v>
      </c>
      <c r="L956" t="s">
        <v>278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278</v>
      </c>
      <c r="G957" t="s">
        <v>278</v>
      </c>
      <c r="H957">
        <v>37187</v>
      </c>
      <c r="I957" t="s">
        <v>278</v>
      </c>
      <c r="J957">
        <v>711</v>
      </c>
      <c r="K957" t="s">
        <v>278</v>
      </c>
      <c r="L957" t="s">
        <v>278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278</v>
      </c>
      <c r="F958" t="s">
        <v>278</v>
      </c>
      <c r="G958" t="s">
        <v>278</v>
      </c>
      <c r="H958">
        <v>137</v>
      </c>
      <c r="I958" t="s">
        <v>278</v>
      </c>
      <c r="J958">
        <v>0</v>
      </c>
      <c r="K958" t="s">
        <v>278</v>
      </c>
      <c r="L958" t="s">
        <v>278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278</v>
      </c>
      <c r="F959" t="s">
        <v>278</v>
      </c>
      <c r="G959" t="s">
        <v>278</v>
      </c>
      <c r="H959">
        <v>0</v>
      </c>
      <c r="I959" t="s">
        <v>278</v>
      </c>
      <c r="J959">
        <v>0</v>
      </c>
      <c r="K959" t="s">
        <v>278</v>
      </c>
      <c r="L959" t="s">
        <v>278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278</v>
      </c>
      <c r="G960" t="s">
        <v>278</v>
      </c>
      <c r="H960">
        <v>38031</v>
      </c>
      <c r="I960" t="s">
        <v>278</v>
      </c>
      <c r="J960">
        <v>714</v>
      </c>
      <c r="K960" t="s">
        <v>278</v>
      </c>
      <c r="L960" t="s">
        <v>278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278</v>
      </c>
      <c r="F961" t="s">
        <v>278</v>
      </c>
      <c r="G961" t="s">
        <v>278</v>
      </c>
      <c r="H961">
        <v>128</v>
      </c>
      <c r="I961" t="s">
        <v>278</v>
      </c>
      <c r="J961">
        <v>0</v>
      </c>
      <c r="K961" t="s">
        <v>278</v>
      </c>
      <c r="L961" t="s">
        <v>278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278</v>
      </c>
      <c r="F962" t="s">
        <v>278</v>
      </c>
      <c r="G962" t="s">
        <v>278</v>
      </c>
      <c r="H962">
        <v>0</v>
      </c>
      <c r="I962" t="s">
        <v>278</v>
      </c>
      <c r="J962">
        <v>0</v>
      </c>
      <c r="K962" t="s">
        <v>278</v>
      </c>
      <c r="L962" t="s">
        <v>278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278</v>
      </c>
      <c r="G963" t="s">
        <v>278</v>
      </c>
      <c r="H963">
        <v>38729</v>
      </c>
      <c r="I963" t="s">
        <v>278</v>
      </c>
      <c r="J963">
        <v>731</v>
      </c>
      <c r="K963" t="s">
        <v>278</v>
      </c>
      <c r="L963" t="s">
        <v>278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278</v>
      </c>
      <c r="F964" t="s">
        <v>278</v>
      </c>
      <c r="G964" t="s">
        <v>278</v>
      </c>
      <c r="H964">
        <v>142</v>
      </c>
      <c r="I964" t="s">
        <v>278</v>
      </c>
      <c r="J964">
        <v>0</v>
      </c>
      <c r="K964" t="s">
        <v>278</v>
      </c>
      <c r="L964" t="s">
        <v>278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278</v>
      </c>
      <c r="F965" t="s">
        <v>278</v>
      </c>
      <c r="G965" t="s">
        <v>278</v>
      </c>
      <c r="H965">
        <v>0</v>
      </c>
      <c r="I965" t="s">
        <v>278</v>
      </c>
      <c r="J965">
        <v>0</v>
      </c>
      <c r="K965" t="s">
        <v>278</v>
      </c>
      <c r="L965" t="s">
        <v>278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278</v>
      </c>
      <c r="G966" t="s">
        <v>278</v>
      </c>
      <c r="H966">
        <v>39905</v>
      </c>
      <c r="I966" t="s">
        <v>278</v>
      </c>
      <c r="J966">
        <v>771</v>
      </c>
      <c r="K966" t="s">
        <v>278</v>
      </c>
      <c r="L966" t="s">
        <v>278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278</v>
      </c>
      <c r="F967" t="s">
        <v>278</v>
      </c>
      <c r="G967" t="s">
        <v>278</v>
      </c>
      <c r="H967">
        <v>147</v>
      </c>
      <c r="I967" t="s">
        <v>278</v>
      </c>
      <c r="J967">
        <v>0</v>
      </c>
      <c r="K967" t="s">
        <v>278</v>
      </c>
      <c r="L967" t="s">
        <v>278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278</v>
      </c>
      <c r="F968" t="s">
        <v>278</v>
      </c>
      <c r="G968" t="s">
        <v>278</v>
      </c>
      <c r="H968">
        <v>0</v>
      </c>
      <c r="I968" t="s">
        <v>278</v>
      </c>
      <c r="J968">
        <v>0</v>
      </c>
      <c r="K968" t="s">
        <v>278</v>
      </c>
      <c r="L968" t="s">
        <v>278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278</v>
      </c>
      <c r="G969" t="s">
        <v>278</v>
      </c>
      <c r="H969">
        <v>40908</v>
      </c>
      <c r="I969" t="s">
        <v>278</v>
      </c>
      <c r="J969">
        <v>784</v>
      </c>
      <c r="K969" t="s">
        <v>278</v>
      </c>
      <c r="L969" t="s">
        <v>278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278</v>
      </c>
      <c r="F970" t="s">
        <v>278</v>
      </c>
      <c r="G970" t="s">
        <v>278</v>
      </c>
      <c r="H970">
        <v>146</v>
      </c>
      <c r="I970" t="s">
        <v>278</v>
      </c>
      <c r="J970">
        <v>0</v>
      </c>
      <c r="K970" t="s">
        <v>278</v>
      </c>
      <c r="L970" t="s">
        <v>278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278</v>
      </c>
      <c r="F971" t="s">
        <v>278</v>
      </c>
      <c r="G971" t="s">
        <v>278</v>
      </c>
      <c r="H971">
        <v>0</v>
      </c>
      <c r="I971" t="s">
        <v>278</v>
      </c>
      <c r="J971">
        <v>0</v>
      </c>
      <c r="K971" t="s">
        <v>278</v>
      </c>
      <c r="L971" t="s">
        <v>278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278</v>
      </c>
      <c r="G972" t="s">
        <v>278</v>
      </c>
      <c r="H972">
        <v>43423</v>
      </c>
      <c r="I972" t="s">
        <v>278</v>
      </c>
      <c r="J972">
        <v>796</v>
      </c>
      <c r="K972" t="s">
        <v>278</v>
      </c>
      <c r="L972" t="s">
        <v>278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278</v>
      </c>
      <c r="F973" t="s">
        <v>278</v>
      </c>
      <c r="G973" t="s">
        <v>278</v>
      </c>
      <c r="H973">
        <v>150</v>
      </c>
      <c r="I973" t="s">
        <v>278</v>
      </c>
      <c r="J973">
        <v>0</v>
      </c>
      <c r="K973" t="s">
        <v>278</v>
      </c>
      <c r="L973" t="s">
        <v>278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278</v>
      </c>
      <c r="F974" t="s">
        <v>278</v>
      </c>
      <c r="G974" t="s">
        <v>278</v>
      </c>
      <c r="H974">
        <v>0</v>
      </c>
      <c r="I974" t="s">
        <v>278</v>
      </c>
      <c r="J974">
        <v>0</v>
      </c>
      <c r="K974" t="s">
        <v>278</v>
      </c>
      <c r="L974" t="s">
        <v>278</v>
      </c>
      <c r="M974">
        <v>15</v>
      </c>
      <c r="N974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866"/>
  <sheetViews>
    <sheetView workbookViewId="0">
      <pane xSplit="1" ySplit="1" topLeftCell="B13855" activePane="bottomRight" state="frozen"/>
      <selection activeCell="A933" sqref="A933"/>
      <selection pane="topRight" activeCell="A933" sqref="A933"/>
      <selection pane="bottomLeft" activeCell="A933" sqref="A933"/>
      <selection pane="bottomRight" activeCell="A13867" sqref="A13867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tabSelected="1" workbookViewId="0">
      <selection activeCell="G9" sqref="G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7.9140625" style="26" bestFit="1" customWidth="1"/>
    <col min="4" max="4" width="8.1640625" style="26" bestFit="1" customWidth="1"/>
    <col min="5" max="5" width="12.4140625" style="26" bestFit="1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11.4140625" style="26" customWidth="1"/>
    <col min="11" max="11" width="14.25" style="26" customWidth="1"/>
    <col min="12" max="12" width="12.1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5" x14ac:dyDescent="0.55000000000000004">
      <c r="A1" s="48" t="s">
        <v>146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</row>
    <row r="3" spans="1:15" x14ac:dyDescent="0.55000000000000004">
      <c r="A3" s="38">
        <f>DATE($E$9, $F$9, $G$9)</f>
        <v>44203</v>
      </c>
      <c r="B3" s="26" t="s">
        <v>153</v>
      </c>
      <c r="C3" s="26">
        <f>IF(C21="", "", C21)</f>
        <v>256412</v>
      </c>
      <c r="D3" s="26">
        <f>IF(B21="", "", B21)</f>
        <v>4787679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43423</v>
      </c>
      <c r="I3" s="26" t="str">
        <f t="shared" si="1"/>
        <v/>
      </c>
      <c r="J3" s="26">
        <f t="shared" si="1"/>
        <v>796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208621</v>
      </c>
      <c r="N3" s="26">
        <f t="shared" si="2"/>
        <v>3790</v>
      </c>
    </row>
    <row r="4" spans="1:15" x14ac:dyDescent="0.55000000000000004">
      <c r="A4" s="38">
        <f>DATE($E$9, $F$9, $G$9)</f>
        <v>44203</v>
      </c>
      <c r="B4" s="26" t="s">
        <v>154</v>
      </c>
      <c r="C4" s="26">
        <f>IF(C22="", "", C22)</f>
        <v>1966</v>
      </c>
      <c r="D4" s="26">
        <f>IF(B22="", "", B22)</f>
        <v>416785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150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1815</v>
      </c>
      <c r="N4" s="26">
        <f t="shared" si="2"/>
        <v>1</v>
      </c>
    </row>
    <row r="5" spans="1:15" x14ac:dyDescent="0.55000000000000004">
      <c r="A5" s="38">
        <f>DATE($E$9, $F$9, $G$9)</f>
        <v>44203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</row>
    <row r="7" spans="1:15" x14ac:dyDescent="0.55000000000000004">
      <c r="D7" s="48" t="s">
        <v>156</v>
      </c>
      <c r="E7" s="47"/>
      <c r="F7" s="47"/>
      <c r="G7" s="47"/>
      <c r="H7" s="47"/>
      <c r="I7" s="47"/>
      <c r="J7" s="47"/>
      <c r="K7" s="47"/>
      <c r="L7" s="27"/>
      <c r="M7" s="27"/>
      <c r="N7" s="27"/>
      <c r="O7" s="27"/>
    </row>
    <row r="8" spans="1:15" x14ac:dyDescent="0.55000000000000004">
      <c r="D8" s="46" t="s">
        <v>157</v>
      </c>
      <c r="E8" s="47"/>
      <c r="F8" s="47"/>
      <c r="G8" s="47"/>
      <c r="H8" s="47"/>
      <c r="I8" s="47"/>
      <c r="J8" s="47"/>
      <c r="K8" s="47"/>
      <c r="L8" s="8"/>
      <c r="M8" s="8"/>
      <c r="N8" s="8"/>
      <c r="O8" s="8"/>
    </row>
    <row r="9" spans="1:15" x14ac:dyDescent="0.55000000000000004">
      <c r="E9" s="4">
        <v>2021</v>
      </c>
      <c r="F9" s="4">
        <v>1</v>
      </c>
      <c r="G9" s="4">
        <v>7</v>
      </c>
    </row>
    <row r="10" spans="1:15" x14ac:dyDescent="0.55000000000000004">
      <c r="E10" s="48" t="s">
        <v>158</v>
      </c>
      <c r="F10" s="47"/>
      <c r="G10" s="48" t="s">
        <v>159</v>
      </c>
      <c r="H10" s="47"/>
      <c r="I10" s="48" t="s">
        <v>160</v>
      </c>
      <c r="J10" s="48" t="s">
        <v>161</v>
      </c>
      <c r="K10" s="48" t="s">
        <v>162</v>
      </c>
      <c r="L10" s="27"/>
      <c r="M10" s="27"/>
    </row>
    <row r="11" spans="1:15" x14ac:dyDescent="0.55000000000000004">
      <c r="E11" s="31" t="s">
        <v>163</v>
      </c>
      <c r="F11" s="31" t="s">
        <v>164</v>
      </c>
      <c r="G11" s="31" t="s">
        <v>165</v>
      </c>
      <c r="H11" s="31" t="s">
        <v>166</v>
      </c>
      <c r="I11" s="47"/>
      <c r="J11" s="47"/>
      <c r="K11" s="47"/>
    </row>
    <row r="12" spans="1:15" x14ac:dyDescent="0.55000000000000004">
      <c r="C12" s="48" t="s">
        <v>167</v>
      </c>
      <c r="D12" s="47"/>
      <c r="E12" s="4">
        <v>4787679</v>
      </c>
      <c r="F12" s="4">
        <v>256412</v>
      </c>
      <c r="G12" s="4">
        <v>43423</v>
      </c>
      <c r="H12" s="4">
        <v>796</v>
      </c>
      <c r="I12" s="4">
        <v>208621</v>
      </c>
      <c r="J12" s="4">
        <v>3790</v>
      </c>
      <c r="K12" s="3"/>
    </row>
    <row r="13" spans="1:15" x14ac:dyDescent="0.55000000000000004">
      <c r="C13" s="48" t="s">
        <v>168</v>
      </c>
      <c r="D13" s="47"/>
      <c r="E13" s="4">
        <v>416785</v>
      </c>
      <c r="F13" s="4">
        <v>1966</v>
      </c>
      <c r="G13" s="4">
        <v>150</v>
      </c>
      <c r="H13" s="4">
        <v>0</v>
      </c>
      <c r="I13" s="4">
        <v>1815</v>
      </c>
      <c r="J13" s="4">
        <v>1</v>
      </c>
      <c r="K13" s="3"/>
    </row>
    <row r="14" spans="1:15" x14ac:dyDescent="0.55000000000000004">
      <c r="C14" s="48" t="s">
        <v>169</v>
      </c>
      <c r="D14" s="47"/>
      <c r="E14" s="4">
        <v>829</v>
      </c>
      <c r="F14" s="4">
        <v>15</v>
      </c>
      <c r="G14" s="4">
        <v>0</v>
      </c>
      <c r="H14" s="4">
        <v>0</v>
      </c>
      <c r="I14" s="4">
        <v>15</v>
      </c>
      <c r="J14" s="4">
        <v>0</v>
      </c>
      <c r="K14" s="3"/>
    </row>
    <row r="15" spans="1:15" x14ac:dyDescent="0.55000000000000004">
      <c r="C15" s="49" t="s">
        <v>165</v>
      </c>
      <c r="D15" s="50"/>
      <c r="E15" s="29">
        <f t="shared" ref="E15:J15" si="3">SUM(E12:E14)</f>
        <v>5205293</v>
      </c>
      <c r="F15" s="29">
        <f t="shared" si="3"/>
        <v>258393</v>
      </c>
      <c r="G15" s="29">
        <f t="shared" si="3"/>
        <v>43573</v>
      </c>
      <c r="H15" s="29">
        <f t="shared" si="3"/>
        <v>796</v>
      </c>
      <c r="I15" s="29">
        <f t="shared" si="3"/>
        <v>210451</v>
      </c>
      <c r="J15" s="29">
        <f t="shared" si="3"/>
        <v>3791</v>
      </c>
      <c r="K15" s="30"/>
    </row>
    <row r="18" spans="1:15" x14ac:dyDescent="0.55000000000000004">
      <c r="B18" s="48" t="s">
        <v>158</v>
      </c>
      <c r="C18" s="47"/>
      <c r="D18" s="48" t="s">
        <v>170</v>
      </c>
      <c r="E18" s="47"/>
      <c r="F18" s="47"/>
      <c r="G18" s="48" t="s">
        <v>171</v>
      </c>
      <c r="H18" s="47"/>
      <c r="I18" s="47"/>
      <c r="J18" s="47"/>
      <c r="K18" s="47"/>
      <c r="L18" s="47"/>
      <c r="M18" s="47"/>
      <c r="N18" s="47"/>
      <c r="O18" s="47"/>
    </row>
    <row r="19" spans="1:15" x14ac:dyDescent="0.55000000000000004">
      <c r="B19" s="47"/>
      <c r="C19" s="47"/>
      <c r="D19" s="47"/>
      <c r="E19" s="47"/>
      <c r="F19" s="47"/>
      <c r="G19" s="48" t="s">
        <v>159</v>
      </c>
      <c r="H19" s="47"/>
      <c r="I19" s="47"/>
      <c r="J19" s="47"/>
      <c r="K19" s="47"/>
      <c r="L19" s="47"/>
      <c r="M19" s="47"/>
      <c r="N19" s="48" t="s">
        <v>160</v>
      </c>
      <c r="O19" s="48" t="s">
        <v>161</v>
      </c>
    </row>
    <row r="20" spans="1:15" x14ac:dyDescent="0.55000000000000004">
      <c r="B20" s="26" t="s">
        <v>163</v>
      </c>
      <c r="C20" s="26" t="s">
        <v>164</v>
      </c>
      <c r="D20" s="26" t="s">
        <v>172</v>
      </c>
      <c r="E20" s="26" t="s">
        <v>173</v>
      </c>
      <c r="F20" s="26" t="s">
        <v>174</v>
      </c>
      <c r="G20" s="3"/>
      <c r="H20" s="26" t="s">
        <v>165</v>
      </c>
      <c r="I20" s="26" t="s">
        <v>175</v>
      </c>
      <c r="J20" s="26" t="s">
        <v>166</v>
      </c>
      <c r="K20" s="26" t="s">
        <v>176</v>
      </c>
      <c r="L20" s="26" t="s">
        <v>177</v>
      </c>
      <c r="M20" s="26" t="s">
        <v>174</v>
      </c>
      <c r="N20" s="47"/>
      <c r="O20" s="47"/>
    </row>
    <row r="21" spans="1:15" x14ac:dyDescent="0.55000000000000004">
      <c r="A21" s="26" t="s">
        <v>167</v>
      </c>
      <c r="B21" s="28">
        <f t="shared" ref="B21:C23" si="4">E12</f>
        <v>4787679</v>
      </c>
      <c r="C21" s="28">
        <f t="shared" si="4"/>
        <v>256412</v>
      </c>
      <c r="D21" s="3"/>
      <c r="E21" s="3"/>
      <c r="F21" s="3"/>
      <c r="G21" s="3"/>
      <c r="H21" s="28">
        <f>G12</f>
        <v>43423</v>
      </c>
      <c r="I21" s="3"/>
      <c r="J21" s="28">
        <f>H12</f>
        <v>796</v>
      </c>
      <c r="K21" s="3"/>
      <c r="L21" s="3"/>
      <c r="M21" s="16">
        <f>F21</f>
        <v>0</v>
      </c>
      <c r="N21" s="28">
        <f t="shared" ref="N21:O23" si="5">I12</f>
        <v>208621</v>
      </c>
      <c r="O21" s="28">
        <f t="shared" si="5"/>
        <v>3790</v>
      </c>
    </row>
    <row r="22" spans="1:15" x14ac:dyDescent="0.55000000000000004">
      <c r="A22" s="26" t="s">
        <v>168</v>
      </c>
      <c r="B22" s="28">
        <f t="shared" si="4"/>
        <v>416785</v>
      </c>
      <c r="C22" s="28">
        <f t="shared" si="4"/>
        <v>1966</v>
      </c>
      <c r="D22" s="3"/>
      <c r="E22" s="3"/>
      <c r="F22" s="3"/>
      <c r="G22" s="3"/>
      <c r="H22" s="28">
        <f>G13</f>
        <v>150</v>
      </c>
      <c r="I22" s="3"/>
      <c r="J22" s="28">
        <f>H13</f>
        <v>0</v>
      </c>
      <c r="K22" s="3"/>
      <c r="L22" s="3"/>
      <c r="M22" s="16">
        <f>F22</f>
        <v>0</v>
      </c>
      <c r="N22" s="28">
        <f t="shared" si="5"/>
        <v>1815</v>
      </c>
      <c r="O22" s="28">
        <f t="shared" si="5"/>
        <v>1</v>
      </c>
    </row>
    <row r="23" spans="1:15" x14ac:dyDescent="0.55000000000000004">
      <c r="A23" s="26" t="s">
        <v>169</v>
      </c>
      <c r="B23" s="28">
        <f t="shared" si="4"/>
        <v>829</v>
      </c>
      <c r="C23" s="28">
        <f t="shared" si="4"/>
        <v>15</v>
      </c>
      <c r="D23" s="3"/>
      <c r="E23" s="3"/>
      <c r="F23" s="3"/>
      <c r="G23" s="3"/>
      <c r="H23" s="28">
        <f>G14</f>
        <v>0</v>
      </c>
      <c r="I23" s="3"/>
      <c r="J23" s="28">
        <f>H14</f>
        <v>0</v>
      </c>
      <c r="K23" s="3"/>
      <c r="L23" s="3"/>
      <c r="M23" s="16">
        <f>F23</f>
        <v>0</v>
      </c>
      <c r="N23" s="28">
        <f t="shared" si="5"/>
        <v>15</v>
      </c>
      <c r="O23" s="28">
        <f t="shared" si="5"/>
        <v>0</v>
      </c>
    </row>
    <row r="24" spans="1:15" x14ac:dyDescent="0.55000000000000004">
      <c r="A24" s="26" t="s">
        <v>165</v>
      </c>
      <c r="B24" s="26">
        <f t="shared" ref="B24:O24" si="6">SUM(B21:B23)</f>
        <v>5205293</v>
      </c>
      <c r="C24" s="26">
        <f t="shared" si="6"/>
        <v>258393</v>
      </c>
      <c r="D24" s="26">
        <f t="shared" si="6"/>
        <v>0</v>
      </c>
      <c r="E24" s="26">
        <f t="shared" si="6"/>
        <v>0</v>
      </c>
      <c r="F24" s="26">
        <f t="shared" si="6"/>
        <v>0</v>
      </c>
      <c r="G24" s="26">
        <f t="shared" si="6"/>
        <v>0</v>
      </c>
      <c r="H24" s="26">
        <f t="shared" si="6"/>
        <v>43573</v>
      </c>
      <c r="I24" s="26">
        <f t="shared" si="6"/>
        <v>0</v>
      </c>
      <c r="J24" s="26">
        <f t="shared" si="6"/>
        <v>796</v>
      </c>
      <c r="K24" s="26">
        <f t="shared" si="6"/>
        <v>0</v>
      </c>
      <c r="L24" s="26">
        <f t="shared" si="6"/>
        <v>0</v>
      </c>
      <c r="M24" s="26">
        <f t="shared" si="6"/>
        <v>0</v>
      </c>
      <c r="N24" s="26">
        <f t="shared" si="6"/>
        <v>210451</v>
      </c>
      <c r="O24" s="26">
        <f t="shared" si="6"/>
        <v>3791</v>
      </c>
    </row>
    <row r="26" spans="1:15" x14ac:dyDescent="0.55000000000000004">
      <c r="E26" s="48" t="s">
        <v>280</v>
      </c>
      <c r="F26" s="47"/>
      <c r="G26" s="47"/>
      <c r="H26" s="47"/>
      <c r="I26" s="47"/>
      <c r="J26" s="47"/>
    </row>
  </sheetData>
  <mergeCells count="19">
    <mergeCell ref="E26:J26"/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D7:K7"/>
    <mergeCell ref="D8:K8"/>
    <mergeCell ref="K10:K11"/>
    <mergeCell ref="J10:J11"/>
    <mergeCell ref="I10:I11"/>
    <mergeCell ref="G10:H10"/>
    <mergeCell ref="E10:F10"/>
  </mergeCells>
  <phoneticPr fontId="1"/>
  <hyperlinks>
    <hyperlink ref="D8" r:id="rId1" xr:uid="{00000000-0004-0000-0200-000000000000}"/>
    <hyperlink ref="E26" r:id="rId2" display="https://www.mhlw.go.jp/stf/houdou/index.html" xr:uid="{A5FBDD7E-54B0-4B07-8210-16A316294C3E}"/>
  </hyperlinks>
  <pageMargins left="0.7" right="0.7" top="0.75" bottom="0.75" header="0.3" footer="0.3"/>
  <pageSetup paperSize="9"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workbookViewId="0">
      <selection activeCell="B5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48" t="s">
        <v>178</v>
      </c>
      <c r="B1" s="48"/>
      <c r="C1" s="48"/>
      <c r="D1" s="52"/>
      <c r="E1" s="52"/>
      <c r="F1" s="52"/>
      <c r="G1" s="52"/>
      <c r="H1" s="52"/>
      <c r="I1" s="52"/>
      <c r="J1" s="9"/>
    </row>
    <row r="2" spans="1:10" x14ac:dyDescent="0.55000000000000004">
      <c r="A2" s="39">
        <f>YEAR(DATE('Conv-total'!$E$9, 'Conv-total'!$F$9, 'Conv-total'!$G$9) -1)</f>
        <v>2021</v>
      </c>
      <c r="B2" s="39">
        <f>MONTH(DATE('Conv-total'!$E$9, 'Conv-total'!$F$9, 'Conv-total'!$G$9) -1)</f>
        <v>1</v>
      </c>
      <c r="C2" s="39">
        <f>DAY(DATE('Conv-total'!$E$9, 'Conv-total'!$F$9, 'Conv-total'!$G$9) -1)</f>
        <v>6</v>
      </c>
      <c r="D2" s="51" t="s">
        <v>179</v>
      </c>
      <c r="E2" s="52"/>
      <c r="F2" s="52"/>
      <c r="G2" s="52"/>
      <c r="H2" s="52"/>
      <c r="I2" s="52"/>
      <c r="J2" s="9"/>
    </row>
    <row r="3" spans="1:10" x14ac:dyDescent="0.55000000000000004">
      <c r="A3" s="40"/>
      <c r="B3" s="40"/>
      <c r="C3" s="40" t="s">
        <v>180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181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182</v>
      </c>
      <c r="B5" s="13">
        <f t="shared" ref="B5:B51" si="0">DATE($A$2, $B$2, $C$2)</f>
        <v>44202</v>
      </c>
      <c r="C5" s="31" t="s">
        <v>7</v>
      </c>
      <c r="D5" s="41">
        <f>IFERROR(INT(TRIM(SUBSTITUTE(VLOOKUP($A5&amp;"*",各都道府県の状況!$A:$I,D$3,FALSE), "※5", ""))), "")</f>
        <v>13972</v>
      </c>
      <c r="E5" s="41">
        <f>IFERROR(INT(TRIM(SUBSTITUTE(VLOOKUP($A5&amp;"*",各都道府県の状況!$A:$I,E$3,FALSE), "※5", ""))), "")</f>
        <v>248977</v>
      </c>
      <c r="F5" s="41">
        <f>IFERROR(INT(TRIM(SUBSTITUTE(VLOOKUP($A5&amp;"*",各都道府県の状況!$A:$I,F$3,FALSE), "※5", ""))), "")</f>
        <v>12023</v>
      </c>
      <c r="G5" s="41">
        <f>IFERROR(INT(TRIM(SUBSTITUTE(VLOOKUP($A5&amp;"*",各都道府県の状況!$A:$I,G$3,FALSE), "※5", ""))), "")</f>
        <v>484</v>
      </c>
      <c r="H5" s="41">
        <f>IFERROR(INT(TRIM(SUBSTITUTE(VLOOKUP($A5&amp;"*",各都道府県の状況!$A:$I,H$3,FALSE), "※5", ""))), "")</f>
        <v>1607</v>
      </c>
      <c r="I5" s="41">
        <f>IFERROR(INT(TRIM(SUBSTITUTE(VLOOKUP($A5&amp;"*",各都道府県の状況!$A:$I,I$3,FALSE), "※5", ""))), "")</f>
        <v>24</v>
      </c>
      <c r="J5" s="2"/>
    </row>
    <row r="6" spans="1:10" x14ac:dyDescent="0.55000000000000004">
      <c r="A6" s="12" t="s">
        <v>183</v>
      </c>
      <c r="B6" s="13">
        <f t="shared" si="0"/>
        <v>44202</v>
      </c>
      <c r="C6" s="31" t="s">
        <v>11</v>
      </c>
      <c r="D6" s="41">
        <f>IFERROR(INT(TRIM(SUBSTITUTE(VLOOKUP($A6&amp;"*",各都道府県の状況!$A:$I,D$3,FALSE), "※5", ""))), "")</f>
        <v>537</v>
      </c>
      <c r="E6" s="41">
        <f>IFERROR(INT(TRIM(SUBSTITUTE(VLOOKUP($A6&amp;"*",各都道府県の状況!$A:$I,E$3,FALSE), "※5", ""))), "")</f>
        <v>10782</v>
      </c>
      <c r="F6" s="41">
        <f>IFERROR(INT(TRIM(SUBSTITUTE(VLOOKUP($A6&amp;"*",各都道府県の状況!$A:$I,F$3,FALSE), "※5", ""))), "")</f>
        <v>432</v>
      </c>
      <c r="G6" s="41">
        <f>IFERROR(INT(TRIM(SUBSTITUTE(VLOOKUP($A6&amp;"*",各都道府県の状況!$A:$I,G$3,FALSE), "※5", ""))), "")</f>
        <v>8</v>
      </c>
      <c r="H6" s="41">
        <f>IFERROR(INT(TRIM(SUBSTITUTE(VLOOKUP($A6&amp;"*",各都道府県の状況!$A:$I,H$3,FALSE), "※5", ""))), "")</f>
        <v>97</v>
      </c>
      <c r="I6" s="41">
        <f>IFERROR(INT(TRIM(SUBSTITUTE(VLOOKUP($A6&amp;"*",各都道府県の状況!$A:$I,I$3,FALSE), "※5", ""))), "")</f>
        <v>2</v>
      </c>
    </row>
    <row r="7" spans="1:10" x14ac:dyDescent="0.55000000000000004">
      <c r="A7" s="12" t="s">
        <v>184</v>
      </c>
      <c r="B7" s="13">
        <f t="shared" si="0"/>
        <v>44202</v>
      </c>
      <c r="C7" s="31" t="s">
        <v>12</v>
      </c>
      <c r="D7" s="41">
        <f>IFERROR(INT(TRIM(SUBSTITUTE(VLOOKUP($A7&amp;"*",各都道府県の状況!$A:$I,D$3,FALSE), "※5", ""))), "")</f>
        <v>402</v>
      </c>
      <c r="E7" s="41">
        <f>IFERROR(INT(TRIM(SUBSTITUTE(VLOOKUP($A7&amp;"*",各都道府県の状況!$A:$I,E$3,FALSE), "※5", ""))), "")</f>
        <v>14933</v>
      </c>
      <c r="F7" s="41">
        <f>IFERROR(INT(TRIM(SUBSTITUTE(VLOOKUP($A7&amp;"*",各都道府県の状況!$A:$I,F$3,FALSE), "※5", ""))), "")</f>
        <v>328</v>
      </c>
      <c r="G7" s="41">
        <f>IFERROR(INT(TRIM(SUBSTITUTE(VLOOKUP($A7&amp;"*",各都道府県の状況!$A:$I,G$3,FALSE), "※5", ""))), "")</f>
        <v>24</v>
      </c>
      <c r="H7" s="41">
        <f>IFERROR(INT(TRIM(SUBSTITUTE(VLOOKUP($A7&amp;"*",各都道府県の状況!$A:$I,H$3,FALSE), "※5", ""))), "")</f>
        <v>50</v>
      </c>
      <c r="I7" s="41">
        <f>IFERROR(INT(TRIM(SUBSTITUTE(VLOOKUP($A7&amp;"*",各都道府県の状況!$A:$I,I$3,FALSE), "※5", ""))), "")</f>
        <v>4</v>
      </c>
    </row>
    <row r="8" spans="1:10" x14ac:dyDescent="0.55000000000000004">
      <c r="A8" s="12" t="s">
        <v>185</v>
      </c>
      <c r="B8" s="13">
        <f t="shared" si="0"/>
        <v>44202</v>
      </c>
      <c r="C8" s="31" t="s">
        <v>13</v>
      </c>
      <c r="D8" s="41">
        <f>IFERROR(INT(TRIM(SUBSTITUTE(VLOOKUP($A8&amp;"*",各都道府県の状況!$A:$I,D$3,FALSE), "※5", ""))), "")</f>
        <v>2313</v>
      </c>
      <c r="E8" s="41">
        <f>IFERROR(INT(TRIM(SUBSTITUTE(VLOOKUP($A8&amp;"*",各都道府県の状況!$A:$I,E$3,FALSE), "※5", ""))), "")</f>
        <v>25382</v>
      </c>
      <c r="F8" s="41">
        <f>IFERROR(INT(TRIM(SUBSTITUTE(VLOOKUP($A8&amp;"*",各都道府県の状況!$A:$I,F$3,FALSE), "※5", ""))), "")</f>
        <v>1997</v>
      </c>
      <c r="G8" s="41">
        <f>IFERROR(INT(TRIM(SUBSTITUTE(VLOOKUP($A8&amp;"*",各都道府県の状況!$A:$I,G$3,FALSE), "※5", ""))), "")</f>
        <v>16</v>
      </c>
      <c r="H8" s="41">
        <f>IFERROR(INT(TRIM(SUBSTITUTE(VLOOKUP($A8&amp;"*",各都道府県の状況!$A:$I,H$3,FALSE), "※5", ""))), "")</f>
        <v>300</v>
      </c>
      <c r="I8" s="41">
        <f>IFERROR(INT(TRIM(SUBSTITUTE(VLOOKUP($A8&amp;"*",各都道府県の状況!$A:$I,I$3,FALSE), "※5", ""))), "")</f>
        <v>7</v>
      </c>
    </row>
    <row r="9" spans="1:10" ht="21" customHeight="1" x14ac:dyDescent="0.55000000000000004">
      <c r="A9" s="12" t="s">
        <v>186</v>
      </c>
      <c r="B9" s="13">
        <f t="shared" si="0"/>
        <v>44202</v>
      </c>
      <c r="C9" s="31" t="s">
        <v>14</v>
      </c>
      <c r="D9" s="41">
        <f>IFERROR(INT(TRIM(SUBSTITUTE(VLOOKUP($A9&amp;"*",各都道府県の状況!$A:$I,D$3,FALSE), "※5", ""))), "")</f>
        <v>159</v>
      </c>
      <c r="E9" s="41">
        <f>IFERROR(INT(TRIM(SUBSTITUTE(VLOOKUP($A9&amp;"*",各都道府県の状況!$A:$I,E$3,FALSE), "※5", ""))), "")</f>
        <v>4876</v>
      </c>
      <c r="F9" s="41">
        <f>IFERROR(INT(TRIM(SUBSTITUTE(VLOOKUP($A9&amp;"*",各都道府県の状況!$A:$I,F$3,FALSE), "※5", ""))), "")</f>
        <v>122</v>
      </c>
      <c r="G9" s="41">
        <f>IFERROR(INT(TRIM(SUBSTITUTE(VLOOKUP($A9&amp;"*",各都道府県の状況!$A:$I,G$3,FALSE), "※5", ""))), "")</f>
        <v>1</v>
      </c>
      <c r="H9" s="41">
        <f>IFERROR(INT(TRIM(SUBSTITUTE(VLOOKUP($A9&amp;"*",各都道府県の状況!$A:$I,H$3,FALSE), "※5", ""))), "")</f>
        <v>36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187</v>
      </c>
      <c r="B10" s="13">
        <f t="shared" si="0"/>
        <v>44202</v>
      </c>
      <c r="C10" s="31" t="s">
        <v>15</v>
      </c>
      <c r="D10" s="41">
        <f>IFERROR(INT(TRIM(SUBSTITUTE(VLOOKUP($A10&amp;"*",各都道府県の状況!$A:$I,D$3,FALSE), "※5", ""))), "")</f>
        <v>417</v>
      </c>
      <c r="E10" s="41">
        <f>IFERROR(INT(TRIM(SUBSTITUTE(VLOOKUP($A10&amp;"*",各都道府県の状況!$A:$I,E$3,FALSE), "※5", ""))), "")</f>
        <v>10710</v>
      </c>
      <c r="F10" s="41">
        <f>IFERROR(INT(TRIM(SUBSTITUTE(VLOOKUP($A10&amp;"*",各都道府県の状況!$A:$I,F$3,FALSE), "※5", ""))), "")</f>
        <v>340</v>
      </c>
      <c r="G10" s="41">
        <f>IFERROR(INT(TRIM(SUBSTITUTE(VLOOKUP($A10&amp;"*",各都道府県の状況!$A:$I,G$3,FALSE), "※5", ""))), "")</f>
        <v>9</v>
      </c>
      <c r="H10" s="41">
        <f>IFERROR(INT(TRIM(SUBSTITUTE(VLOOKUP($A10&amp;"*",各都道府県の状況!$A:$I,H$3,FALSE), "※5", ""))), "")</f>
        <v>68</v>
      </c>
      <c r="I10" s="41">
        <f>IFERROR(INT(TRIM(SUBSTITUTE(VLOOKUP($A10&amp;"*",各都道府県の状況!$A:$I,I$3,FALSE), "※5", ""))), "")</f>
        <v>5</v>
      </c>
    </row>
    <row r="11" spans="1:10" x14ac:dyDescent="0.55000000000000004">
      <c r="A11" s="12" t="s">
        <v>188</v>
      </c>
      <c r="B11" s="13">
        <f t="shared" si="0"/>
        <v>44202</v>
      </c>
      <c r="C11" s="31" t="s">
        <v>16</v>
      </c>
      <c r="D11" s="41">
        <f>IFERROR(INT(TRIM(SUBSTITUTE(VLOOKUP($A11&amp;"*",各都道府県の状況!$A:$I,D$3,FALSE), "※5", ""))), "")</f>
        <v>1073</v>
      </c>
      <c r="E11" s="41">
        <f>IFERROR(INT(TRIM(SUBSTITUTE(VLOOKUP($A11&amp;"*",各都道府県の状況!$A:$I,E$3,FALSE), "※5", ""))), "")</f>
        <v>60960</v>
      </c>
      <c r="F11" s="41">
        <f>IFERROR(INT(TRIM(SUBSTITUTE(VLOOKUP($A11&amp;"*",各都道府県の状況!$A:$I,F$3,FALSE), "※5", ""))), "")</f>
        <v>783</v>
      </c>
      <c r="G11" s="41">
        <f>IFERROR(INT(TRIM(SUBSTITUTE(VLOOKUP($A11&amp;"*",各都道府県の状況!$A:$I,G$3,FALSE), "※5", ""))), "")</f>
        <v>26</v>
      </c>
      <c r="H11" s="41">
        <f>IFERROR(INT(TRIM(SUBSTITUTE(VLOOKUP($A11&amp;"*",各都道府県の状況!$A:$I,H$3,FALSE), "※5", ""))), "")</f>
        <v>264</v>
      </c>
      <c r="I11" s="41">
        <f>IFERROR(INT(TRIM(SUBSTITUTE(VLOOKUP($A11&amp;"*",各都道府県の状況!$A:$I,I$3,FALSE), "※5", ""))), "")</f>
        <v>8</v>
      </c>
    </row>
    <row r="12" spans="1:10" x14ac:dyDescent="0.55000000000000004">
      <c r="A12" s="12" t="s">
        <v>189</v>
      </c>
      <c r="B12" s="13">
        <f t="shared" si="0"/>
        <v>44202</v>
      </c>
      <c r="C12" s="31" t="s">
        <v>17</v>
      </c>
      <c r="D12" s="41">
        <f>IFERROR(INT(TRIM(SUBSTITUTE(VLOOKUP($A12&amp;"*",各都道府県の状況!$A:$I,D$3,FALSE), "※5", ""))), "")</f>
        <v>2730</v>
      </c>
      <c r="E12" s="41">
        <f>IFERROR(INT(TRIM(SUBSTITUTE(VLOOKUP($A12&amp;"*",各都道府県の状況!$A:$I,E$3,FALSE), "※5", ""))), "")</f>
        <v>19218</v>
      </c>
      <c r="F12" s="41">
        <f>IFERROR(INT(TRIM(SUBSTITUTE(VLOOKUP($A12&amp;"*",各都道府県の状況!$A:$I,F$3,FALSE), "※5", ""))), "")</f>
        <v>2287</v>
      </c>
      <c r="G12" s="41">
        <f>IFERROR(INT(TRIM(SUBSTITUTE(VLOOKUP($A12&amp;"*",各都道府県の状況!$A:$I,G$3,FALSE), "※5", ""))), "")</f>
        <v>39</v>
      </c>
      <c r="H12" s="41">
        <f>IFERROR(INT(TRIM(SUBSTITUTE(VLOOKUP($A12&amp;"*",各都道府県の状況!$A:$I,H$3,FALSE), "※5", ""))), "")</f>
        <v>404</v>
      </c>
      <c r="I12" s="41">
        <f>IFERROR(INT(TRIM(SUBSTITUTE(VLOOKUP($A12&amp;"*",各都道府県の状況!$A:$I,I$3,FALSE), "※5", ""))), "")</f>
        <v>8</v>
      </c>
    </row>
    <row r="13" spans="1:10" x14ac:dyDescent="0.55000000000000004">
      <c r="A13" s="12" t="s">
        <v>190</v>
      </c>
      <c r="B13" s="13">
        <f t="shared" si="0"/>
        <v>44202</v>
      </c>
      <c r="C13" s="31" t="s">
        <v>18</v>
      </c>
      <c r="D13" s="41">
        <f>IFERROR(INT(TRIM(SUBSTITUTE(VLOOKUP($A13&amp;"*",各都道府県の状況!$A:$I,D$3,FALSE), "※5", ""))), "")</f>
        <v>1974</v>
      </c>
      <c r="E13" s="41">
        <f>IFERROR(INT(TRIM(SUBSTITUTE(VLOOKUP($A13&amp;"*",各都道府県の状況!$A:$I,E$3,FALSE), "※5", ""))), "")</f>
        <v>77151</v>
      </c>
      <c r="F13" s="41">
        <f>IFERROR(INT(TRIM(SUBSTITUTE(VLOOKUP($A13&amp;"*",各都道府県の状況!$A:$I,F$3,FALSE), "※5", ""))), "")</f>
        <v>1200</v>
      </c>
      <c r="G13" s="41">
        <f>IFERROR(INT(TRIM(SUBSTITUTE(VLOOKUP($A13&amp;"*",各都道府県の状況!$A:$I,G$3,FALSE), "※5", ""))), "")</f>
        <v>7</v>
      </c>
      <c r="H13" s="41">
        <f>IFERROR(INT(TRIM(SUBSTITUTE(VLOOKUP($A13&amp;"*",各都道府県の状況!$A:$I,H$3,FALSE), "※5", ""))), "")</f>
        <v>774</v>
      </c>
      <c r="I13" s="41">
        <f>IFERROR(INT(TRIM(SUBSTITUTE(VLOOKUP($A13&amp;"*",各都道府県の状況!$A:$I,I$3,FALSE), "※5", ""))), "")</f>
        <v>10</v>
      </c>
    </row>
    <row r="14" spans="1:10" x14ac:dyDescent="0.55000000000000004">
      <c r="A14" s="12" t="s">
        <v>191</v>
      </c>
      <c r="B14" s="13">
        <f t="shared" si="0"/>
        <v>44202</v>
      </c>
      <c r="C14" s="31" t="s">
        <v>19</v>
      </c>
      <c r="D14" s="41">
        <f>IFERROR(INT(TRIM(SUBSTITUTE(VLOOKUP($A14&amp;"*",各都道府県の状況!$A:$I,D$3,FALSE), "※5", ""))), "")</f>
        <v>2552</v>
      </c>
      <c r="E14" s="41">
        <f>IFERROR(INT(TRIM(SUBSTITUTE(VLOOKUP($A14&amp;"*",各都道府県の状況!$A:$I,E$3,FALSE), "※5", ""))), "")</f>
        <v>56541</v>
      </c>
      <c r="F14" s="41">
        <f>IFERROR(INT(TRIM(SUBSTITUTE(VLOOKUP($A14&amp;"*",各都道府県の状況!$A:$I,F$3,FALSE), "※5", ""))), "")</f>
        <v>2151</v>
      </c>
      <c r="G14" s="41">
        <f>IFERROR(INT(TRIM(SUBSTITUTE(VLOOKUP($A14&amp;"*",各都道府県の状況!$A:$I,G$3,FALSE), "※5", ""))), "")</f>
        <v>48</v>
      </c>
      <c r="H14" s="41">
        <f>IFERROR(INT(TRIM(SUBSTITUTE(VLOOKUP($A14&amp;"*",各都道府県の状況!$A:$I,H$3,FALSE), "※5", ""))), "")</f>
        <v>353</v>
      </c>
      <c r="I14" s="41">
        <f>IFERROR(INT(TRIM(SUBSTITUTE(VLOOKUP($A14&amp;"*",各都道府県の状況!$A:$I,I$3,FALSE), "※5", ""))), "")</f>
        <v>11</v>
      </c>
    </row>
    <row r="15" spans="1:10" x14ac:dyDescent="0.55000000000000004">
      <c r="A15" s="12" t="s">
        <v>192</v>
      </c>
      <c r="B15" s="13">
        <f t="shared" si="0"/>
        <v>44202</v>
      </c>
      <c r="C15" s="31" t="s">
        <v>20</v>
      </c>
      <c r="D15" s="41">
        <f>IFERROR(INT(TRIM(SUBSTITUTE(VLOOKUP($A15&amp;"*",各都道府県の状況!$A:$I,D$3,FALSE), "※5", ""))), "")</f>
        <v>15939</v>
      </c>
      <c r="E15" s="41">
        <f>IFERROR(INT(TRIM(SUBSTITUTE(VLOOKUP($A15&amp;"*",各都道府県の状況!$A:$I,E$3,FALSE), "※5", ""))), "")</f>
        <v>339325</v>
      </c>
      <c r="F15" s="41">
        <f>IFERROR(INT(TRIM(SUBSTITUTE(VLOOKUP($A15&amp;"*",各都道府県の状況!$A:$I,F$3,FALSE), "※5", ""))), "")</f>
        <v>12003</v>
      </c>
      <c r="G15" s="41">
        <f>IFERROR(INT(TRIM(SUBSTITUTE(VLOOKUP($A15&amp;"*",各都道府県の状況!$A:$I,G$3,FALSE), "※5", ""))), "")</f>
        <v>229</v>
      </c>
      <c r="H15" s="41">
        <f>IFERROR(INT(TRIM(SUBSTITUTE(VLOOKUP($A15&amp;"*",各都道府県の状況!$A:$I,H$3,FALSE), "※5", ""))), "")</f>
        <v>3707</v>
      </c>
      <c r="I15" s="41">
        <f>IFERROR(INT(TRIM(SUBSTITUTE(VLOOKUP($A15&amp;"*",各都道府県の状況!$A:$I,I$3,FALSE), "※5", ""))), "")</f>
        <v>63</v>
      </c>
    </row>
    <row r="16" spans="1:10" x14ac:dyDescent="0.55000000000000004">
      <c r="A16" s="12" t="s">
        <v>193</v>
      </c>
      <c r="B16" s="13">
        <f t="shared" si="0"/>
        <v>44202</v>
      </c>
      <c r="C16" s="31" t="s">
        <v>21</v>
      </c>
      <c r="D16" s="41">
        <f>IFERROR(INT(TRIM(SUBSTITUTE(VLOOKUP($A16&amp;"*",各都道府県の状況!$A:$I,D$3,FALSE), "※5", ""))), "")</f>
        <v>12449</v>
      </c>
      <c r="E16" s="41">
        <f>IFERROR(INT(TRIM(SUBSTITUTE(VLOOKUP($A16&amp;"*",各都道府県の状況!$A:$I,E$3,FALSE), "※5", ""))), "")</f>
        <v>238660</v>
      </c>
      <c r="F16" s="41">
        <f>IFERROR(INT(TRIM(SUBSTITUTE(VLOOKUP($A16&amp;"*",各都道府県の状況!$A:$I,F$3,FALSE), "※5", ""))), "")</f>
        <v>9452</v>
      </c>
      <c r="G16" s="41">
        <f>IFERROR(INT(TRIM(SUBSTITUTE(VLOOKUP($A16&amp;"*",各都道府県の状況!$A:$I,G$3,FALSE), "※5", ""))), "")</f>
        <v>128</v>
      </c>
      <c r="H16" s="41">
        <f>IFERROR(INT(TRIM(SUBSTITUTE(VLOOKUP($A16&amp;"*",各都道府県の状況!$A:$I,H$3,FALSE), "※5", ""))), "")</f>
        <v>2869</v>
      </c>
      <c r="I16" s="41">
        <f>IFERROR(INT(TRIM(SUBSTITUTE(VLOOKUP($A16&amp;"*",各都道府県の状況!$A:$I,I$3,FALSE), "※5", ""))), "")</f>
        <v>23</v>
      </c>
    </row>
    <row r="17" spans="1:9" x14ac:dyDescent="0.55000000000000004">
      <c r="A17" s="12" t="s">
        <v>194</v>
      </c>
      <c r="B17" s="13">
        <f t="shared" si="0"/>
        <v>44202</v>
      </c>
      <c r="C17" s="31" t="s">
        <v>22</v>
      </c>
      <c r="D17" s="41">
        <f>IFERROR(INT(TRIM(SUBSTITUTE(VLOOKUP($A17&amp;"*",各都道府県の状況!$A:$I,D$3,FALSE), "※5", ""))), "")</f>
        <v>66343</v>
      </c>
      <c r="E17" s="41">
        <f>IFERROR(INT(TRIM(SUBSTITUTE(VLOOKUP($A17&amp;"*",各都道府県の状況!$A:$I,E$3,FALSE), "※5", ""))), "")</f>
        <v>1045327</v>
      </c>
      <c r="F17" s="41">
        <f>IFERROR(INT(TRIM(SUBSTITUTE(VLOOKUP($A17&amp;"*",各都道府県の状況!$A:$I,F$3,FALSE), "※5", ""))), "")</f>
        <v>53256</v>
      </c>
      <c r="G17" s="41">
        <f>IFERROR(INT(TRIM(SUBSTITUTE(VLOOKUP($A17&amp;"*",各都道府県の状況!$A:$I,G$3,FALSE), "※5", ""))), "")</f>
        <v>656</v>
      </c>
      <c r="H17" s="41">
        <f>IFERROR(INT(TRIM(SUBSTITUTE(VLOOKUP($A17&amp;"*",各都道府県の状況!$A:$I,H$3,FALSE), "※5", ""))), "")</f>
        <v>12431</v>
      </c>
      <c r="I17" s="41">
        <f>IFERROR(INT(TRIM(SUBSTITUTE(VLOOKUP($A17&amp;"*",各都道府県の状況!$A:$I,I$3,FALSE), "※5", ""))), "")</f>
        <v>113</v>
      </c>
    </row>
    <row r="18" spans="1:9" x14ac:dyDescent="0.55000000000000004">
      <c r="A18" s="12" t="s">
        <v>195</v>
      </c>
      <c r="B18" s="13">
        <f t="shared" si="0"/>
        <v>44202</v>
      </c>
      <c r="C18" s="31" t="s">
        <v>23</v>
      </c>
      <c r="D18" s="41">
        <f>IFERROR(INT(TRIM(SUBSTITUTE(VLOOKUP($A18&amp;"*",各都道府県の状況!$A:$I,D$3,FALSE), "※5", ""))), "")</f>
        <v>24101</v>
      </c>
      <c r="E18" s="41">
        <f>IFERROR(INT(TRIM(SUBSTITUTE(VLOOKUP($A18&amp;"*",各都道府県の状況!$A:$I,E$3,FALSE), "※5", ""))), "")</f>
        <v>370679</v>
      </c>
      <c r="F18" s="41">
        <f>IFERROR(INT(TRIM(SUBSTITUTE(VLOOKUP($A18&amp;"*",各都道府県の状況!$A:$I,F$3,FALSE), "※5", ""))), "")</f>
        <v>20247</v>
      </c>
      <c r="G18" s="41">
        <f>IFERROR(INT(TRIM(SUBSTITUTE(VLOOKUP($A18&amp;"*",各都道府県の状況!$A:$I,G$3,FALSE), "※5", ""))), "")</f>
        <v>296</v>
      </c>
      <c r="H18" s="41">
        <f>IFERROR(INT(TRIM(SUBSTITUTE(VLOOKUP($A18&amp;"*",各都道府県の状況!$A:$I,H$3,FALSE), "※5", ""))), "")</f>
        <v>3558</v>
      </c>
      <c r="I18" s="41">
        <f>IFERROR(INT(TRIM(SUBSTITUTE(VLOOKUP($A18&amp;"*",各都道府県の状況!$A:$I,I$3,FALSE), "※5", ""))), "")</f>
        <v>91</v>
      </c>
    </row>
    <row r="19" spans="1:9" x14ac:dyDescent="0.55000000000000004">
      <c r="A19" s="12" t="s">
        <v>196</v>
      </c>
      <c r="B19" s="13">
        <f t="shared" si="0"/>
        <v>44202</v>
      </c>
      <c r="C19" s="31" t="s">
        <v>24</v>
      </c>
      <c r="D19" s="41">
        <f>IFERROR(INT(TRIM(SUBSTITUTE(VLOOKUP($A19&amp;"*",各都道府県の状況!$A:$I,D$3,FALSE), "※5", ""))), "")</f>
        <v>602</v>
      </c>
      <c r="E19" s="41">
        <f>IFERROR(INT(TRIM(SUBSTITUTE(VLOOKUP($A19&amp;"*",各都道府県の状況!$A:$I,E$3,FALSE), "※5", ""))), "")</f>
        <v>29052</v>
      </c>
      <c r="F19" s="41">
        <f>IFERROR(INT(TRIM(SUBSTITUTE(VLOOKUP($A19&amp;"*",各都道府県の状況!$A:$I,F$3,FALSE), "※5", ""))), "")</f>
        <v>480</v>
      </c>
      <c r="G19" s="41">
        <f>IFERROR(INT(TRIM(SUBSTITUTE(VLOOKUP($A19&amp;"*",各都道府県の状況!$A:$I,G$3,FALSE), "※5", ""))), "")</f>
        <v>3</v>
      </c>
      <c r="H19" s="41">
        <f>IFERROR(INT(TRIM(SUBSTITUTE(VLOOKUP($A19&amp;"*",各都道府県の状況!$A:$I,H$3,FALSE), "※5", ""))), "")</f>
        <v>122</v>
      </c>
      <c r="I19" s="41">
        <f>IFERROR(INT(TRIM(SUBSTITUTE(VLOOKUP($A19&amp;"*",各都道府県の状況!$A:$I,I$3,FALSE), "※5", ""))), "")</f>
        <v>1</v>
      </c>
    </row>
    <row r="20" spans="1:9" x14ac:dyDescent="0.55000000000000004">
      <c r="A20" s="12" t="s">
        <v>197</v>
      </c>
      <c r="B20" s="13">
        <f t="shared" si="0"/>
        <v>44202</v>
      </c>
      <c r="C20" s="31" t="s">
        <v>25</v>
      </c>
      <c r="D20" s="41">
        <f>IFERROR(INT(TRIM(SUBSTITUTE(VLOOKUP($A20&amp;"*",各都道府県の状況!$A:$I,D$3,FALSE), "※5", ""))), "")</f>
        <v>605</v>
      </c>
      <c r="E20" s="41">
        <f>IFERROR(INT(TRIM(SUBSTITUTE(VLOOKUP($A20&amp;"*",各都道府県の状況!$A:$I,E$3,FALSE), "※5", ""))), "")</f>
        <v>23199</v>
      </c>
      <c r="F20" s="41">
        <f>IFERROR(INT(TRIM(SUBSTITUTE(VLOOKUP($A20&amp;"*",各都道府県の状況!$A:$I,F$3,FALSE), "※5", ""))), "")</f>
        <v>519</v>
      </c>
      <c r="G20" s="41">
        <f>IFERROR(INT(TRIM(SUBSTITUTE(VLOOKUP($A20&amp;"*",各都道府県の状況!$A:$I,G$3,FALSE), "※5", ""))), "")</f>
        <v>26</v>
      </c>
      <c r="H20" s="41">
        <f>IFERROR(INT(TRIM(SUBSTITUTE(VLOOKUP($A20&amp;"*",各都道府県の状況!$A:$I,H$3,FALSE), "※5", ""))), "")</f>
        <v>60</v>
      </c>
      <c r="I20" s="41">
        <f>IFERROR(INT(TRIM(SUBSTITUTE(VLOOKUP($A20&amp;"*",各都道府県の状況!$A:$I,I$3,FALSE), "※5", ""))), "")</f>
        <v>2</v>
      </c>
    </row>
    <row r="21" spans="1:9" x14ac:dyDescent="0.55000000000000004">
      <c r="A21" s="12" t="s">
        <v>198</v>
      </c>
      <c r="B21" s="13">
        <f t="shared" si="0"/>
        <v>44202</v>
      </c>
      <c r="C21" s="31" t="s">
        <v>26</v>
      </c>
      <c r="D21" s="41">
        <f>IFERROR(INT(TRIM(SUBSTITUTE(VLOOKUP($A21&amp;"*",各都道府県の状況!$A:$I,D$3,FALSE), "※5", ""))), "")</f>
        <v>1151</v>
      </c>
      <c r="E21" s="41">
        <f>IFERROR(INT(TRIM(SUBSTITUTE(VLOOKUP($A21&amp;"*",各都道府県の状況!$A:$I,E$3,FALSE), "※5", ""))), "")</f>
        <v>31276</v>
      </c>
      <c r="F21" s="41">
        <f>IFERROR(INT(TRIM(SUBSTITUTE(VLOOKUP($A21&amp;"*",各都道府県の状況!$A:$I,F$3,FALSE), "※5", ""))), "")</f>
        <v>962</v>
      </c>
      <c r="G21" s="41">
        <f>IFERROR(INT(TRIM(SUBSTITUTE(VLOOKUP($A21&amp;"*",各都道府県の状況!$A:$I,G$3,FALSE), "※5", ""))), "")</f>
        <v>51</v>
      </c>
      <c r="H21" s="41">
        <f>IFERROR(INT(TRIM(SUBSTITUTE(VLOOKUP($A21&amp;"*",各都道府県の状況!$A:$I,H$3,FALSE), "※5", ""))), "")</f>
        <v>148</v>
      </c>
      <c r="I21" s="41">
        <f>IFERROR(INT(TRIM(SUBSTITUTE(VLOOKUP($A21&amp;"*",各都道府県の状況!$A:$I,I$3,FALSE), "※5", ""))), "")</f>
        <v>6</v>
      </c>
    </row>
    <row r="22" spans="1:9" x14ac:dyDescent="0.55000000000000004">
      <c r="A22" s="12" t="s">
        <v>199</v>
      </c>
      <c r="B22" s="13">
        <f t="shared" si="0"/>
        <v>44202</v>
      </c>
      <c r="C22" s="31" t="s">
        <v>27</v>
      </c>
      <c r="D22" s="41">
        <f>IFERROR(INT(TRIM(SUBSTITUTE(VLOOKUP($A22&amp;"*",各都道府県の状況!$A:$I,D$3,FALSE), "※5", ""))), "")</f>
        <v>376</v>
      </c>
      <c r="E22" s="41">
        <f>IFERROR(INT(TRIM(SUBSTITUTE(VLOOKUP($A22&amp;"*",各都道府県の状況!$A:$I,E$3,FALSE), "※5", ""))), "")</f>
        <v>20310</v>
      </c>
      <c r="F22" s="41">
        <f>IFERROR(INT(TRIM(SUBSTITUTE(VLOOKUP($A22&amp;"*",各都道府県の状況!$A:$I,F$3,FALSE), "※5", ""))), "")</f>
        <v>333</v>
      </c>
      <c r="G22" s="41">
        <f>IFERROR(INT(TRIM(SUBSTITUTE(VLOOKUP($A22&amp;"*",各都道府県の状況!$A:$I,G$3,FALSE), "※5", ""))), "")</f>
        <v>12</v>
      </c>
      <c r="H22" s="41">
        <f>IFERROR(INT(TRIM(SUBSTITUTE(VLOOKUP($A22&amp;"*",各都道府県の状況!$A:$I,H$3,FALSE), "※5", ""))), "")</f>
        <v>30</v>
      </c>
      <c r="I22" s="41">
        <f>IFERROR(INT(TRIM(SUBSTITUTE(VLOOKUP($A22&amp;"*",各都道府県の状況!$A:$I,I$3,FALSE), "※5", ""))), "")</f>
        <v>1</v>
      </c>
    </row>
    <row r="23" spans="1:9" ht="21" customHeight="1" x14ac:dyDescent="0.55000000000000004">
      <c r="A23" s="12" t="s">
        <v>200</v>
      </c>
      <c r="B23" s="13">
        <f t="shared" si="0"/>
        <v>44202</v>
      </c>
      <c r="C23" s="31" t="s">
        <v>28</v>
      </c>
      <c r="D23" s="41">
        <f>IFERROR(INT(TRIM(SUBSTITUTE(VLOOKUP($A23&amp;"*",各都道府県の状況!$A:$I,D$3,FALSE), "※5", ""))), "")</f>
        <v>622</v>
      </c>
      <c r="E23" s="41">
        <f>IFERROR(INT(TRIM(SUBSTITUTE(VLOOKUP($A23&amp;"*",各都道府県の状況!$A:$I,E$3,FALSE), "※5", ""))), "")</f>
        <v>14675</v>
      </c>
      <c r="F23" s="41">
        <f>IFERROR(INT(TRIM(SUBSTITUTE(VLOOKUP($A23&amp;"*",各都道府県の状況!$A:$I,F$3,FALSE), "※5", ""))), "")</f>
        <v>523</v>
      </c>
      <c r="G23" s="41">
        <f>IFERROR(INT(TRIM(SUBSTITUTE(VLOOKUP($A23&amp;"*",各都道府県の状況!$A:$I,G$3,FALSE), "※5", ""))), "")</f>
        <v>11</v>
      </c>
      <c r="H23" s="41">
        <f>IFERROR(INT(TRIM(SUBSTITUTE(VLOOKUP($A23&amp;"*",各都道府県の状況!$A:$I,H$3,FALSE), "※5", ""))), "")</f>
        <v>88</v>
      </c>
      <c r="I23" s="41">
        <f>IFERROR(INT(TRIM(SUBSTITUTE(VLOOKUP($A23&amp;"*",各都道府県の状況!$A:$I,I$3,FALSE), "※5", ""))), "")</f>
        <v>2</v>
      </c>
    </row>
    <row r="24" spans="1:9" x14ac:dyDescent="0.55000000000000004">
      <c r="A24" s="12" t="s">
        <v>201</v>
      </c>
      <c r="B24" s="13">
        <f t="shared" si="0"/>
        <v>44202</v>
      </c>
      <c r="C24" s="31" t="s">
        <v>29</v>
      </c>
      <c r="D24" s="41">
        <f>IFERROR(INT(TRIM(SUBSTITUTE(VLOOKUP($A24&amp;"*",各都道府県の状況!$A:$I,D$3,FALSE), "※5", ""))), "")</f>
        <v>1354</v>
      </c>
      <c r="E24" s="41">
        <f>IFERROR(INT(TRIM(SUBSTITUTE(VLOOKUP($A24&amp;"*",各都道府県の状況!$A:$I,E$3,FALSE), "※5", ""))), "")</f>
        <v>54168</v>
      </c>
      <c r="F24" s="41">
        <f>IFERROR(INT(TRIM(SUBSTITUTE(VLOOKUP($A24&amp;"*",各都道府県の状況!$A:$I,F$3,FALSE), "※5", ""))), "")</f>
        <v>1112</v>
      </c>
      <c r="G24" s="41">
        <f>IFERROR(INT(TRIM(SUBSTITUTE(VLOOKUP($A24&amp;"*",各都道府県の状況!$A:$I,G$3,FALSE), "※5", ""))), "")</f>
        <v>18</v>
      </c>
      <c r="H24" s="41">
        <f>IFERROR(INT(TRIM(SUBSTITUTE(VLOOKUP($A24&amp;"*",各都道府県の状況!$A:$I,H$3,FALSE), "※5", ""))), "")</f>
        <v>219</v>
      </c>
      <c r="I24" s="41">
        <f>IFERROR(INT(TRIM(SUBSTITUTE(VLOOKUP($A24&amp;"*",各都道府県の状況!$A:$I,I$3,FALSE), "※5", ""))), "")</f>
        <v>3</v>
      </c>
    </row>
    <row r="25" spans="1:9" x14ac:dyDescent="0.55000000000000004">
      <c r="A25" s="12" t="s">
        <v>202</v>
      </c>
      <c r="B25" s="13">
        <f t="shared" si="0"/>
        <v>44202</v>
      </c>
      <c r="C25" s="31" t="s">
        <v>30</v>
      </c>
      <c r="D25" s="41">
        <f>IFERROR(INT(TRIM(SUBSTITUTE(VLOOKUP($A25&amp;"*",各都道府県の状況!$A:$I,D$3,FALSE), "※5", ""))), "")</f>
        <v>2694</v>
      </c>
      <c r="E25" s="41">
        <f>IFERROR(INT(TRIM(SUBSTITUTE(VLOOKUP($A25&amp;"*",各都道府県の状況!$A:$I,E$3,FALSE), "※5", ""))), "")</f>
        <v>71564</v>
      </c>
      <c r="F25" s="41">
        <f>IFERROR(INT(TRIM(SUBSTITUTE(VLOOKUP($A25&amp;"*",各都道府県の状況!$A:$I,F$3,FALSE), "※5", ""))), "")</f>
        <v>2024</v>
      </c>
      <c r="G25" s="41">
        <f>IFERROR(INT(TRIM(SUBSTITUTE(VLOOKUP($A25&amp;"*",各都道府県の状況!$A:$I,G$3,FALSE), "※5", ""))), "")</f>
        <v>42</v>
      </c>
      <c r="H25" s="41">
        <f>IFERROR(INT(TRIM(SUBSTITUTE(VLOOKUP($A25&amp;"*",各都道府県の状況!$A:$I,H$3,FALSE), "※5", ""))), "")</f>
        <v>628</v>
      </c>
      <c r="I25" s="41">
        <f>IFERROR(INT(TRIM(SUBSTITUTE(VLOOKUP($A25&amp;"*",各都道府県の状況!$A:$I,I$3,FALSE), "※5", ""))), "")</f>
        <v>13</v>
      </c>
    </row>
    <row r="26" spans="1:9" x14ac:dyDescent="0.55000000000000004">
      <c r="A26" s="12" t="s">
        <v>203</v>
      </c>
      <c r="B26" s="13">
        <f t="shared" si="0"/>
        <v>44202</v>
      </c>
      <c r="C26" s="31" t="s">
        <v>31</v>
      </c>
      <c r="D26" s="41">
        <f>IFERROR(INT(TRIM(SUBSTITUTE(VLOOKUP($A26&amp;"*",各都道府県の状況!$A:$I,D$3,FALSE), "※5", ""))), "")</f>
        <v>2926</v>
      </c>
      <c r="E26" s="41">
        <f>IFERROR(INT(TRIM(SUBSTITUTE(VLOOKUP($A26&amp;"*",各都道府県の状況!$A:$I,E$3,FALSE), "※5", ""))), "")</f>
        <v>103350</v>
      </c>
      <c r="F26" s="41">
        <f>IFERROR(INT(TRIM(SUBSTITUTE(VLOOKUP($A26&amp;"*",各都道府県の状況!$A:$I,F$3,FALSE), "※5", ""))), "")</f>
        <v>2330</v>
      </c>
      <c r="G26" s="41">
        <f>IFERROR(INT(TRIM(SUBSTITUTE(VLOOKUP($A26&amp;"*",各都道府県の状況!$A:$I,G$3,FALSE), "※5", ""))), "")</f>
        <v>44</v>
      </c>
      <c r="H26" s="41">
        <f>IFERROR(INT(TRIM(SUBSTITUTE(VLOOKUP($A26&amp;"*",各都道府県の状況!$A:$I,H$3,FALSE), "※5", ""))), "")</f>
        <v>552</v>
      </c>
      <c r="I26" s="41">
        <f>IFERROR(INT(TRIM(SUBSTITUTE(VLOOKUP($A26&amp;"*",各都道府県の状況!$A:$I,I$3,FALSE), "※5", ""))), "")</f>
        <v>7</v>
      </c>
    </row>
    <row r="27" spans="1:9" x14ac:dyDescent="0.55000000000000004">
      <c r="A27" s="12" t="s">
        <v>204</v>
      </c>
      <c r="B27" s="13">
        <f t="shared" si="0"/>
        <v>44202</v>
      </c>
      <c r="C27" s="31" t="s">
        <v>32</v>
      </c>
      <c r="D27" s="41">
        <f>IFERROR(INT(TRIM(SUBSTITUTE(VLOOKUP($A27&amp;"*",各都道府県の状況!$A:$I,D$3,FALSE), "※5", ""))), "")</f>
        <v>17515</v>
      </c>
      <c r="E27" s="41">
        <f>IFERROR(INT(TRIM(SUBSTITUTE(VLOOKUP($A27&amp;"*",各都道府県の状況!$A:$I,E$3,FALSE), "※5", ""))), "")</f>
        <v>231862</v>
      </c>
      <c r="F27" s="41">
        <f>IFERROR(INT(TRIM(SUBSTITUTE(VLOOKUP($A27&amp;"*",各都道府県の状況!$A:$I,F$3,FALSE), "※5", ""))), "")</f>
        <v>14766</v>
      </c>
      <c r="G27" s="41">
        <f>IFERROR(INT(TRIM(SUBSTITUTE(VLOOKUP($A27&amp;"*",各都道府県の状況!$A:$I,G$3,FALSE), "※5", ""))), "")</f>
        <v>239</v>
      </c>
      <c r="H27" s="41">
        <f>IFERROR(INT(TRIM(SUBSTITUTE(VLOOKUP($A27&amp;"*",各都道府県の状況!$A:$I,H$3,FALSE), "※5", ""))), "")</f>
        <v>2510</v>
      </c>
      <c r="I27" s="41">
        <f>IFERROR(INT(TRIM(SUBSTITUTE(VLOOKUP($A27&amp;"*",各都道府県の状況!$A:$I,I$3,FALSE), "※5", ""))), "")</f>
        <v>38</v>
      </c>
    </row>
    <row r="28" spans="1:9" x14ac:dyDescent="0.55000000000000004">
      <c r="A28" s="12" t="s">
        <v>205</v>
      </c>
      <c r="B28" s="13">
        <f t="shared" si="0"/>
        <v>44202</v>
      </c>
      <c r="C28" s="31" t="s">
        <v>33</v>
      </c>
      <c r="D28" s="41">
        <f>IFERROR(INT(TRIM(SUBSTITUTE(VLOOKUP($A28&amp;"*",各都道府県の状況!$A:$I,D$3,FALSE), "※5", ""))), "")</f>
        <v>1402</v>
      </c>
      <c r="E28" s="41">
        <f>IFERROR(INT(TRIM(SUBSTITUTE(VLOOKUP($A28&amp;"*",各都道府県の状況!$A:$I,E$3,FALSE), "※5", ""))), "")</f>
        <v>30675</v>
      </c>
      <c r="F28" s="41">
        <f>IFERROR(INT(TRIM(SUBSTITUTE(VLOOKUP($A28&amp;"*",各都道府県の状況!$A:$I,F$3,FALSE), "※5", ""))), "")</f>
        <v>1189</v>
      </c>
      <c r="G28" s="41">
        <f>IFERROR(INT(TRIM(SUBSTITUTE(VLOOKUP($A28&amp;"*",各都道府県の状況!$A:$I,G$3,FALSE), "※5", ""))), "")</f>
        <v>20</v>
      </c>
      <c r="H28" s="41">
        <f>IFERROR(INT(TRIM(SUBSTITUTE(VLOOKUP($A28&amp;"*",各都道府県の状況!$A:$I,H$3,FALSE), "※5", ""))), "")</f>
        <v>193</v>
      </c>
      <c r="I28" s="41">
        <f>IFERROR(INT(TRIM(SUBSTITUTE(VLOOKUP($A28&amp;"*",各都道府県の状況!$A:$I,I$3,FALSE), "※5", ""))), "")</f>
        <v>5</v>
      </c>
    </row>
    <row r="29" spans="1:9" x14ac:dyDescent="0.55000000000000004">
      <c r="A29" s="12" t="s">
        <v>206</v>
      </c>
      <c r="B29" s="13">
        <f t="shared" si="0"/>
        <v>44202</v>
      </c>
      <c r="C29" s="31" t="s">
        <v>34</v>
      </c>
      <c r="D29" s="41">
        <f>IFERROR(INT(TRIM(SUBSTITUTE(VLOOKUP($A29&amp;"*",各都道府県の状況!$A:$I,D$3,FALSE), "※5", ""))), "")</f>
        <v>1371</v>
      </c>
      <c r="E29" s="41">
        <f>IFERROR(INT(TRIM(SUBSTITUTE(VLOOKUP($A29&amp;"*",各都道府県の状況!$A:$I,E$3,FALSE), "※5", ""))), "")</f>
        <v>39877</v>
      </c>
      <c r="F29" s="41">
        <f>IFERROR(INT(TRIM(SUBSTITUTE(VLOOKUP($A29&amp;"*",各都道府県の状況!$A:$I,F$3,FALSE), "※5", ""))), "")</f>
        <v>1050</v>
      </c>
      <c r="G29" s="41">
        <f>IFERROR(INT(TRIM(SUBSTITUTE(VLOOKUP($A29&amp;"*",各都道府県の状況!$A:$I,G$3,FALSE), "※5", ""))), "")</f>
        <v>14</v>
      </c>
      <c r="H29" s="41">
        <f>IFERROR(INT(TRIM(SUBSTITUTE(VLOOKUP($A29&amp;"*",各都道府県の状況!$A:$I,H$3,FALSE), "※5", ""))), "")</f>
        <v>307</v>
      </c>
      <c r="I29" s="41">
        <f>IFERROR(INT(TRIM(SUBSTITUTE(VLOOKUP($A29&amp;"*",各都道府県の状況!$A:$I,I$3,FALSE), "※5", ""))), "")</f>
        <v>8</v>
      </c>
    </row>
    <row r="30" spans="1:9" x14ac:dyDescent="0.55000000000000004">
      <c r="A30" s="12" t="s">
        <v>207</v>
      </c>
      <c r="B30" s="13">
        <f t="shared" si="0"/>
        <v>44202</v>
      </c>
      <c r="C30" s="31" t="s">
        <v>35</v>
      </c>
      <c r="D30" s="41">
        <f>IFERROR(INT(TRIM(SUBSTITUTE(VLOOKUP($A30&amp;"*",各都道府県の状況!$A:$I,D$3,FALSE), "※5", ""))), "")</f>
        <v>5256</v>
      </c>
      <c r="E30" s="41">
        <f>IFERROR(INT(TRIM(SUBSTITUTE(VLOOKUP($A30&amp;"*",各都道府県の状況!$A:$I,E$3,FALSE), "※5", ""))), "")</f>
        <v>98825</v>
      </c>
      <c r="F30" s="41">
        <f>IFERROR(INT(TRIM(SUBSTITUTE(VLOOKUP($A30&amp;"*",各都道府県の状況!$A:$I,F$3,FALSE), "※5", ""))), "")</f>
        <v>4103</v>
      </c>
      <c r="G30" s="41">
        <f>IFERROR(INT(TRIM(SUBSTITUTE(VLOOKUP($A30&amp;"*",各都道府県の状況!$A:$I,G$3,FALSE), "※5", ""))), "")</f>
        <v>64</v>
      </c>
      <c r="H30" s="41">
        <f>IFERROR(INT(TRIM(SUBSTITUTE(VLOOKUP($A30&amp;"*",各都道府県の状況!$A:$I,H$3,FALSE), "※5", ""))), "")</f>
        <v>1136</v>
      </c>
      <c r="I30" s="41">
        <f>IFERROR(INT(TRIM(SUBSTITUTE(VLOOKUP($A30&amp;"*",各都道府県の状況!$A:$I,I$3,FALSE), "※5", ""))), "")</f>
        <v>16</v>
      </c>
    </row>
    <row r="31" spans="1:9" x14ac:dyDescent="0.55000000000000004">
      <c r="A31" s="12" t="s">
        <v>208</v>
      </c>
      <c r="B31" s="13">
        <f t="shared" si="0"/>
        <v>44202</v>
      </c>
      <c r="C31" s="31" t="s">
        <v>36</v>
      </c>
      <c r="D31" s="41">
        <f>IFERROR(INT(TRIM(SUBSTITUTE(VLOOKUP($A31&amp;"*",各都道府県の状況!$A:$I,D$3,FALSE), "※5", ""))), "")</f>
        <v>32012</v>
      </c>
      <c r="E31" s="41">
        <f>IFERROR(INT(TRIM(SUBSTITUTE(VLOOKUP($A31&amp;"*",各都道府県の状況!$A:$I,E$3,FALSE), "※5", ""))), "")</f>
        <v>491431</v>
      </c>
      <c r="F31" s="41">
        <f>IFERROR(INT(TRIM(SUBSTITUTE(VLOOKUP($A31&amp;"*",各都道府県の状況!$A:$I,F$3,FALSE), "※5", ""))), "")</f>
        <v>26950</v>
      </c>
      <c r="G31" s="41">
        <f>IFERROR(INT(TRIM(SUBSTITUTE(VLOOKUP($A31&amp;"*",各都道府県の状況!$A:$I,G$3,FALSE), "※5", ""))), "")</f>
        <v>629</v>
      </c>
      <c r="H31" s="41">
        <f>IFERROR(INT(TRIM(SUBSTITUTE(VLOOKUP($A31&amp;"*",各都道府県の状況!$A:$I,H$3,FALSE), "※5", ""))), "")</f>
        <v>4433</v>
      </c>
      <c r="I31" s="41">
        <f>IFERROR(INT(TRIM(SUBSTITUTE(VLOOKUP($A31&amp;"*",各都道府県の状況!$A:$I,I$3,FALSE), "※5", ""))), "")</f>
        <v>166</v>
      </c>
    </row>
    <row r="32" spans="1:9" x14ac:dyDescent="0.55000000000000004">
      <c r="A32" s="12" t="s">
        <v>209</v>
      </c>
      <c r="B32" s="13">
        <f t="shared" si="0"/>
        <v>44202</v>
      </c>
      <c r="C32" s="31" t="s">
        <v>37</v>
      </c>
      <c r="D32" s="41">
        <f>IFERROR(INT(TRIM(SUBSTITUTE(VLOOKUP($A32&amp;"*",各都道府県の状況!$A:$I,D$3,FALSE), "※5", ""))), "")</f>
        <v>10670</v>
      </c>
      <c r="E32" s="41">
        <f>IFERROR(INT(TRIM(SUBSTITUTE(VLOOKUP($A32&amp;"*",各都道府県の状況!$A:$I,E$3,FALSE), "※5", ""))), "")</f>
        <v>147765</v>
      </c>
      <c r="F32" s="41">
        <f>IFERROR(INT(TRIM(SUBSTITUTE(VLOOKUP($A32&amp;"*",各都道府県の状況!$A:$I,F$3,FALSE), "※5", ""))), "")</f>
        <v>9386</v>
      </c>
      <c r="G32" s="41">
        <f>IFERROR(INT(TRIM(SUBSTITUTE(VLOOKUP($A32&amp;"*",各都道府県の状況!$A:$I,G$3,FALSE), "※5", ""))), "")</f>
        <v>243</v>
      </c>
      <c r="H32" s="41">
        <f>IFERROR(INT(TRIM(SUBSTITUTE(VLOOKUP($A32&amp;"*",各都道府県の状況!$A:$I,H$3,FALSE), "※5", ""))), "")</f>
        <v>1041</v>
      </c>
      <c r="I32" s="41">
        <f>IFERROR(INT(TRIM(SUBSTITUTE(VLOOKUP($A32&amp;"*",各都道府県の状況!$A:$I,I$3,FALSE), "※5", ""))), "")</f>
        <v>54</v>
      </c>
    </row>
    <row r="33" spans="1:9" x14ac:dyDescent="0.55000000000000004">
      <c r="A33" s="12" t="s">
        <v>210</v>
      </c>
      <c r="B33" s="13">
        <f t="shared" si="0"/>
        <v>44202</v>
      </c>
      <c r="C33" s="31" t="s">
        <v>38</v>
      </c>
      <c r="D33" s="41">
        <f>IFERROR(INT(TRIM(SUBSTITUTE(VLOOKUP($A33&amp;"*",各都道府県の状況!$A:$I,D$3,FALSE), "※5", ""))), "")</f>
        <v>2184</v>
      </c>
      <c r="E33" s="41">
        <f>IFERROR(INT(TRIM(SUBSTITUTE(VLOOKUP($A33&amp;"*",各都道府県の状況!$A:$I,E$3,FALSE), "※5", ""))), "")</f>
        <v>52687</v>
      </c>
      <c r="F33" s="41">
        <f>IFERROR(INT(TRIM(SUBSTITUTE(VLOOKUP($A33&amp;"*",各都道府県の状況!$A:$I,F$3,FALSE), "※5", ""))), "")</f>
        <v>1807</v>
      </c>
      <c r="G33" s="41">
        <f>IFERROR(INT(TRIM(SUBSTITUTE(VLOOKUP($A33&amp;"*",各都道府県の状況!$A:$I,G$3,FALSE), "※5", ""))), "")</f>
        <v>26</v>
      </c>
      <c r="H33" s="41">
        <f>IFERROR(INT(TRIM(SUBSTITUTE(VLOOKUP($A33&amp;"*",各都道府県の状況!$A:$I,H$3,FALSE), "※5", ""))), "")</f>
        <v>351</v>
      </c>
      <c r="I33" s="41">
        <f>IFERROR(INT(TRIM(SUBSTITUTE(VLOOKUP($A33&amp;"*",各都道府県の状況!$A:$I,I$3,FALSE), "※5", ""))), "")</f>
        <v>10</v>
      </c>
    </row>
    <row r="34" spans="1:9" x14ac:dyDescent="0.55000000000000004">
      <c r="A34" s="12" t="s">
        <v>211</v>
      </c>
      <c r="B34" s="13">
        <f t="shared" si="0"/>
        <v>44202</v>
      </c>
      <c r="C34" s="31" t="s">
        <v>39</v>
      </c>
      <c r="D34" s="41">
        <f>IFERROR(INT(TRIM(SUBSTITUTE(VLOOKUP($A34&amp;"*",各都道府県の状況!$A:$I,D$3,FALSE), "※5", ""))), "")</f>
        <v>696</v>
      </c>
      <c r="E34" s="41">
        <f>IFERROR(INT(TRIM(SUBSTITUTE(VLOOKUP($A34&amp;"*",各都道府県の状況!$A:$I,E$3,FALSE), "※5", ""))), "")</f>
        <v>17035</v>
      </c>
      <c r="F34" s="41">
        <f>IFERROR(INT(TRIM(SUBSTITUTE(VLOOKUP($A34&amp;"*",各都道府県の状況!$A:$I,F$3,FALSE), "※5", ""))), "")</f>
        <v>585</v>
      </c>
      <c r="G34" s="41">
        <f>IFERROR(INT(TRIM(SUBSTITUTE(VLOOKUP($A34&amp;"*",各都道府県の状況!$A:$I,G$3,FALSE), "※5", ""))), "")</f>
        <v>8</v>
      </c>
      <c r="H34" s="41">
        <f>IFERROR(INT(TRIM(SUBSTITUTE(VLOOKUP($A34&amp;"*",各都道府県の状況!$A:$I,H$3,FALSE), "※5", ""))), "")</f>
        <v>92</v>
      </c>
      <c r="I34" s="41">
        <f>IFERROR(INT(TRIM(SUBSTITUTE(VLOOKUP($A34&amp;"*",各都道府県の状況!$A:$I,I$3,FALSE), "※5", ""))), "")</f>
        <v>1</v>
      </c>
    </row>
    <row r="35" spans="1:9" x14ac:dyDescent="0.55000000000000004">
      <c r="A35" s="12" t="s">
        <v>212</v>
      </c>
      <c r="B35" s="13">
        <f t="shared" si="0"/>
        <v>44202</v>
      </c>
      <c r="C35" s="31" t="s">
        <v>40</v>
      </c>
      <c r="D35" s="41">
        <f>IFERROR(INT(TRIM(SUBSTITUTE(VLOOKUP($A35&amp;"*",各都道府県の状況!$A:$I,D$3,FALSE), "※5", ""))), "")</f>
        <v>149</v>
      </c>
      <c r="E35" s="41">
        <f>IFERROR(INT(TRIM(SUBSTITUTE(VLOOKUP($A35&amp;"*",各都道府県の状況!$A:$I,E$3,FALSE), "※5", ""))), "")</f>
        <v>26013</v>
      </c>
      <c r="F35" s="41">
        <f>IFERROR(INT(TRIM(SUBSTITUTE(VLOOKUP($A35&amp;"*",各都道府県の状況!$A:$I,F$3,FALSE), "※5", ""))), "")</f>
        <v>74</v>
      </c>
      <c r="G35" s="41">
        <f>IFERROR(INT(TRIM(SUBSTITUTE(VLOOKUP($A35&amp;"*",各都道府県の状況!$A:$I,G$3,FALSE), "※5", ""))), "")</f>
        <v>0</v>
      </c>
      <c r="H35" s="41">
        <f>IFERROR(INT(TRIM(SUBSTITUTE(VLOOKUP($A35&amp;"*",各都道府県の状況!$A:$I,H$3,FALSE), "※5", ""))), "")</f>
        <v>73</v>
      </c>
      <c r="I35" s="41">
        <f>IFERROR(INT(TRIM(SUBSTITUTE(VLOOKUP($A35&amp;"*",各都道府県の状況!$A:$I,I$3,FALSE), "※5", ""))), "")</f>
        <v>2</v>
      </c>
    </row>
    <row r="36" spans="1:9" x14ac:dyDescent="0.55000000000000004">
      <c r="A36" s="12" t="s">
        <v>213</v>
      </c>
      <c r="B36" s="13">
        <f t="shared" si="0"/>
        <v>44202</v>
      </c>
      <c r="C36" s="31" t="s">
        <v>41</v>
      </c>
      <c r="D36" s="41">
        <f>IFERROR(INT(TRIM(SUBSTITUTE(VLOOKUP($A36&amp;"*",各都道府県の状況!$A:$I,D$3,FALSE), "※5", ""))), "")</f>
        <v>216</v>
      </c>
      <c r="E36" s="41">
        <f>IFERROR(INT(TRIM(SUBSTITUTE(VLOOKUP($A36&amp;"*",各都道府県の状況!$A:$I,E$3,FALSE), "※5", ""))), "")</f>
        <v>9344</v>
      </c>
      <c r="F36" s="41">
        <f>IFERROR(INT(TRIM(SUBSTITUTE(VLOOKUP($A36&amp;"*",各都道府県の状況!$A:$I,F$3,FALSE), "※5", ""))), "")</f>
        <v>196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20</v>
      </c>
      <c r="I36" s="41">
        <f>IFERROR(INT(TRIM(SUBSTITUTE(VLOOKUP($A36&amp;"*",各都道府県の状況!$A:$I,I$3,FALSE), "※5", ""))), "")</f>
        <v>1</v>
      </c>
    </row>
    <row r="37" spans="1:9" x14ac:dyDescent="0.55000000000000004">
      <c r="A37" s="12" t="s">
        <v>214</v>
      </c>
      <c r="B37" s="13">
        <f t="shared" si="0"/>
        <v>44202</v>
      </c>
      <c r="C37" s="31" t="s">
        <v>42</v>
      </c>
      <c r="D37" s="41">
        <f>IFERROR(INT(TRIM(SUBSTITUTE(VLOOKUP($A37&amp;"*",各都道府県の状況!$A:$I,D$3,FALSE), "※5", ""))), "")</f>
        <v>1583</v>
      </c>
      <c r="E37" s="41">
        <f>IFERROR(INT(TRIM(SUBSTITUTE(VLOOKUP($A37&amp;"*",各都道府県の状況!$A:$I,E$3,FALSE), "※5", ""))), "")</f>
        <v>31723</v>
      </c>
      <c r="F37" s="41">
        <f>IFERROR(INT(TRIM(SUBSTITUTE(VLOOKUP($A37&amp;"*",各都道府県の状況!$A:$I,F$3,FALSE), "※5", ""))), "")</f>
        <v>1032</v>
      </c>
      <c r="G37" s="41">
        <f>IFERROR(INT(TRIM(SUBSTITUTE(VLOOKUP($A37&amp;"*",各都道府県の状況!$A:$I,G$3,FALSE), "※5", ""))), "")</f>
        <v>15</v>
      </c>
      <c r="H37" s="41">
        <f>IFERROR(INT(TRIM(SUBSTITUTE(VLOOKUP($A37&amp;"*",各都道府県の状況!$A:$I,H$3,FALSE), "※5", ""))), "")</f>
        <v>292</v>
      </c>
      <c r="I37" s="41">
        <f>IFERROR(INT(TRIM(SUBSTITUTE(VLOOKUP($A37&amp;"*",各都道府県の状況!$A:$I,I$3,FALSE), "※5", ""))), "")</f>
        <v>8</v>
      </c>
    </row>
    <row r="38" spans="1:9" x14ac:dyDescent="0.55000000000000004">
      <c r="A38" s="12" t="s">
        <v>215</v>
      </c>
      <c r="B38" s="13">
        <f t="shared" si="0"/>
        <v>44202</v>
      </c>
      <c r="C38" s="31" t="s">
        <v>43</v>
      </c>
      <c r="D38" s="41">
        <f>IFERROR(INT(TRIM(SUBSTITUTE(VLOOKUP($A38&amp;"*",各都道府県の状況!$A:$I,D$3,FALSE), "※5", ""))), "")</f>
        <v>3662</v>
      </c>
      <c r="E38" s="41">
        <f>IFERROR(INT(TRIM(SUBSTITUTE(VLOOKUP($A38&amp;"*",各都道府県の状況!$A:$I,E$3,FALSE), "※5", ""))), "")</f>
        <v>75233</v>
      </c>
      <c r="F38" s="41">
        <f>IFERROR(INT(TRIM(SUBSTITUTE(VLOOKUP($A38&amp;"*",各都道府県の状況!$A:$I,F$3,FALSE), "※5", ""))), "")</f>
        <v>2635</v>
      </c>
      <c r="G38" s="41">
        <f>IFERROR(INT(TRIM(SUBSTITUTE(VLOOKUP($A38&amp;"*",各都道府県の状況!$A:$I,G$3,FALSE), "※5", ""))), "")</f>
        <v>49</v>
      </c>
      <c r="H38" s="41">
        <f>IFERROR(INT(TRIM(SUBSTITUTE(VLOOKUP($A38&amp;"*",各都道府県の状況!$A:$I,H$3,FALSE), "※5", ""))), "")</f>
        <v>677</v>
      </c>
      <c r="I38" s="41">
        <f>IFERROR(INT(TRIM(SUBSTITUTE(VLOOKUP($A38&amp;"*",各都道府県の状況!$A:$I,I$3,FALSE), "※5", ""))), "")</f>
        <v>12</v>
      </c>
    </row>
    <row r="39" spans="1:9" x14ac:dyDescent="0.55000000000000004">
      <c r="A39" s="12" t="s">
        <v>216</v>
      </c>
      <c r="B39" s="13">
        <f t="shared" si="0"/>
        <v>44202</v>
      </c>
      <c r="C39" s="31" t="s">
        <v>44</v>
      </c>
      <c r="D39" s="41">
        <f>IFERROR(INT(TRIM(SUBSTITUTE(VLOOKUP($A39&amp;"*",各都道府県の状況!$A:$I,D$3,FALSE), "※5", ""))), "")</f>
        <v>640</v>
      </c>
      <c r="E39" s="41">
        <f>IFERROR(INT(TRIM(SUBSTITUTE(VLOOKUP($A39&amp;"*",各都道府県の状況!$A:$I,E$3,FALSE), "※5", ""))), "")</f>
        <v>32146</v>
      </c>
      <c r="F39" s="41">
        <f>IFERROR(INT(TRIM(SUBSTITUTE(VLOOKUP($A39&amp;"*",各都道府県の状況!$A:$I,F$3,FALSE), "※5", ""))), "")</f>
        <v>516</v>
      </c>
      <c r="G39" s="41">
        <f>IFERROR(INT(TRIM(SUBSTITUTE(VLOOKUP($A39&amp;"*",各都道府県の状況!$A:$I,G$3,FALSE), "※5", ""))), "")</f>
        <v>3</v>
      </c>
      <c r="H39" s="41">
        <f>IFERROR(INT(TRIM(SUBSTITUTE(VLOOKUP($A39&amp;"*",各都道府県の状況!$A:$I,H$3,FALSE), "※5", ""))), "")</f>
        <v>117</v>
      </c>
      <c r="I39" s="41">
        <f>IFERROR(INT(TRIM(SUBSTITUTE(VLOOKUP($A39&amp;"*",各都道府県の状況!$A:$I,I$3,FALSE), "※5", ""))), "")</f>
        <v>3</v>
      </c>
    </row>
    <row r="40" spans="1:9" x14ac:dyDescent="0.55000000000000004">
      <c r="A40" s="12" t="s">
        <v>217</v>
      </c>
      <c r="B40" s="13">
        <f t="shared" si="0"/>
        <v>44202</v>
      </c>
      <c r="C40" s="31" t="s">
        <v>45</v>
      </c>
      <c r="D40" s="41">
        <f>IFERROR(INT(TRIM(SUBSTITUTE(VLOOKUP($A40&amp;"*",各都道府県の状況!$A:$I,D$3,FALSE), "※5", ""))), "")</f>
        <v>216</v>
      </c>
      <c r="E40" s="41">
        <f>IFERROR(INT(TRIM(SUBSTITUTE(VLOOKUP($A40&amp;"*",各都道府県の状況!$A:$I,E$3,FALSE), "※5", ""))), "")</f>
        <v>15862</v>
      </c>
      <c r="F40" s="41">
        <f>IFERROR(INT(TRIM(SUBSTITUTE(VLOOKUP($A40&amp;"*",各都道府県の状況!$A:$I,F$3,FALSE), "※5", ""))), "")</f>
        <v>185</v>
      </c>
      <c r="G40" s="41">
        <f>IFERROR(INT(TRIM(SUBSTITUTE(VLOOKUP($A40&amp;"*",各都道府県の状況!$A:$I,G$3,FALSE), "※5", ""))), "")</f>
        <v>9</v>
      </c>
      <c r="H40" s="41">
        <f>IFERROR(INT(TRIM(SUBSTITUTE(VLOOKUP($A40&amp;"*",各都道府県の状況!$A:$I,H$3,FALSE), "※5", ""))), "")</f>
        <v>22</v>
      </c>
      <c r="I40" s="41">
        <f>IFERROR(INT(TRIM(SUBSTITUTE(VLOOKUP($A40&amp;"*",各都道府県の状況!$A:$I,I$3,FALSE), "※5", ""))), "")</f>
        <v>0</v>
      </c>
    </row>
    <row r="41" spans="1:9" x14ac:dyDescent="0.55000000000000004">
      <c r="A41" s="12" t="s">
        <v>218</v>
      </c>
      <c r="B41" s="13">
        <f t="shared" si="0"/>
        <v>44202</v>
      </c>
      <c r="C41" s="31" t="s">
        <v>46</v>
      </c>
      <c r="D41" s="41">
        <f>IFERROR(INT(TRIM(SUBSTITUTE(VLOOKUP($A41&amp;"*",各都道府県の状況!$A:$I,D$3,FALSE), "※5", ""))), "")</f>
        <v>337</v>
      </c>
      <c r="E41" s="41">
        <f>IFERROR(INT(TRIM(SUBSTITUTE(VLOOKUP($A41&amp;"*",各都道府県の状況!$A:$I,E$3,FALSE), "※5", ""))), "")</f>
        <v>26310</v>
      </c>
      <c r="F41" s="41">
        <f>IFERROR(INT(TRIM(SUBSTITUTE(VLOOKUP($A41&amp;"*",各都道府県の状況!$A:$I,F$3,FALSE), "※5", ""))), "")</f>
        <v>244</v>
      </c>
      <c r="G41" s="41">
        <f>IFERROR(INT(TRIM(SUBSTITUTE(VLOOKUP($A41&amp;"*",各都道府県の状況!$A:$I,G$3,FALSE), "※5", ""))), "")</f>
        <v>3</v>
      </c>
      <c r="H41" s="41">
        <f>IFERROR(INT(TRIM(SUBSTITUTE(VLOOKUP($A41&amp;"*",各都道府県の状況!$A:$I,H$3,FALSE), "※5", ""))), "")</f>
        <v>90</v>
      </c>
      <c r="I41" s="41">
        <f>IFERROR(INT(TRIM(SUBSTITUTE(VLOOKUP($A41&amp;"*",各都道府県の状況!$A:$I,I$3,FALSE), "※5", ""))), "")</f>
        <v>1</v>
      </c>
    </row>
    <row r="42" spans="1:9" x14ac:dyDescent="0.55000000000000004">
      <c r="A42" s="12" t="s">
        <v>219</v>
      </c>
      <c r="B42" s="13">
        <f t="shared" si="0"/>
        <v>44202</v>
      </c>
      <c r="C42" s="31" t="s">
        <v>47</v>
      </c>
      <c r="D42" s="41">
        <f>IFERROR(INT(TRIM(SUBSTITUTE(VLOOKUP($A42&amp;"*",各都道府県の状況!$A:$I,D$3,FALSE), "※5", ""))), "")</f>
        <v>541</v>
      </c>
      <c r="E42" s="41">
        <f>IFERROR(INT(TRIM(SUBSTITUTE(VLOOKUP($A42&amp;"*",各都道府県の状況!$A:$I,E$3,FALSE), "※5", ""))), "")</f>
        <v>14011</v>
      </c>
      <c r="F42" s="41">
        <f>IFERROR(INT(TRIM(SUBSTITUTE(VLOOKUP($A42&amp;"*",各都道府県の状況!$A:$I,F$3,FALSE), "※5", ""))), "")</f>
        <v>403</v>
      </c>
      <c r="G42" s="41">
        <f>IFERROR(INT(TRIM(SUBSTITUTE(VLOOKUP($A42&amp;"*",各都道府県の状況!$A:$I,G$3,FALSE), "※5", ""))), "")</f>
        <v>13</v>
      </c>
      <c r="H42" s="41">
        <f>IFERROR(INT(TRIM(SUBSTITUTE(VLOOKUP($A42&amp;"*",各都道府県の状況!$A:$I,H$3,FALSE), "※5", ""))), "")</f>
        <v>125</v>
      </c>
      <c r="I42" s="41">
        <f>IFERROR(INT(TRIM(SUBSTITUTE(VLOOKUP($A42&amp;"*",各都道府県の状況!$A:$I,I$3,FALSE), "※5", ""))), "")</f>
        <v>4</v>
      </c>
    </row>
    <row r="43" spans="1:9" x14ac:dyDescent="0.55000000000000004">
      <c r="A43" s="12" t="s">
        <v>220</v>
      </c>
      <c r="B43" s="13">
        <f t="shared" si="0"/>
        <v>44202</v>
      </c>
      <c r="C43" s="31" t="s">
        <v>48</v>
      </c>
      <c r="D43" s="41">
        <f>IFERROR(INT(TRIM(SUBSTITUTE(VLOOKUP($A43&amp;"*",各都道府県の状況!$A:$I,D$3,FALSE), "※5", ""))), "")</f>
        <v>700</v>
      </c>
      <c r="E43" s="41">
        <f>IFERROR(INT(TRIM(SUBSTITUTE(VLOOKUP($A43&amp;"*",各都道府県の状況!$A:$I,E$3,FALSE), "※5", ""))), "")</f>
        <v>6048</v>
      </c>
      <c r="F43" s="41">
        <f>IFERROR(INT(TRIM(SUBSTITUTE(VLOOKUP($A43&amp;"*",各都道府県の状況!$A:$I,F$3,FALSE), "※5", ""))), "")</f>
        <v>615</v>
      </c>
      <c r="G43" s="41">
        <f>IFERROR(INT(TRIM(SUBSTITUTE(VLOOKUP($A43&amp;"*",各都道府県の状況!$A:$I,G$3,FALSE), "※5", ""))), "")</f>
        <v>10</v>
      </c>
      <c r="H43" s="41">
        <f>IFERROR(INT(TRIM(SUBSTITUTE(VLOOKUP($A43&amp;"*",各都道府県の状況!$A:$I,H$3,FALSE), "※5", ""))), "")</f>
        <v>75</v>
      </c>
      <c r="I43" s="41">
        <f>IFERROR(INT(TRIM(SUBSTITUTE(VLOOKUP($A43&amp;"*",各都道府県の状況!$A:$I,I$3,FALSE), "※5", ""))), "")</f>
        <v>5</v>
      </c>
    </row>
    <row r="44" spans="1:9" x14ac:dyDescent="0.55000000000000004">
      <c r="A44" s="12" t="s">
        <v>221</v>
      </c>
      <c r="B44" s="13">
        <f t="shared" si="0"/>
        <v>44202</v>
      </c>
      <c r="C44" s="31" t="s">
        <v>49</v>
      </c>
      <c r="D44" s="41">
        <f>IFERROR(INT(TRIM(SUBSTITUTE(VLOOKUP($A44&amp;"*",各都道府県の状況!$A:$I,D$3,FALSE), "※5", ""))), "")</f>
        <v>9980</v>
      </c>
      <c r="E44" s="41">
        <f>IFERROR(INT(TRIM(SUBSTITUTE(VLOOKUP($A44&amp;"*",各都道府県の状況!$A:$I,E$3,FALSE), "※5", ""))), "")</f>
        <v>278115</v>
      </c>
      <c r="F44" s="41">
        <f>IFERROR(INT(TRIM(SUBSTITUTE(VLOOKUP($A44&amp;"*",各都道府県の状況!$A:$I,F$3,FALSE), "※5", ""))), "")</f>
        <v>7882</v>
      </c>
      <c r="G44" s="41">
        <f>IFERROR(INT(TRIM(SUBSTITUTE(VLOOKUP($A44&amp;"*",各都道府県の状況!$A:$I,G$3,FALSE), "※5", ""))), "")</f>
        <v>123</v>
      </c>
      <c r="H44" s="41">
        <f>IFERROR(INT(TRIM(SUBSTITUTE(VLOOKUP($A44&amp;"*",各都道府県の状況!$A:$I,H$3,FALSE), "※5", ""))), "")</f>
        <v>1975</v>
      </c>
      <c r="I44" s="41">
        <f>IFERROR(INT(TRIM(SUBSTITUTE(VLOOKUP($A44&amp;"*",各都道府県の状況!$A:$I,I$3,FALSE), "※5", ""))), "")</f>
        <v>22</v>
      </c>
    </row>
    <row r="45" spans="1:9" x14ac:dyDescent="0.55000000000000004">
      <c r="A45" s="12" t="s">
        <v>222</v>
      </c>
      <c r="B45" s="13">
        <f t="shared" si="0"/>
        <v>44202</v>
      </c>
      <c r="C45" s="31" t="s">
        <v>50</v>
      </c>
      <c r="D45" s="41">
        <f>IFERROR(INT(TRIM(SUBSTITUTE(VLOOKUP($A45&amp;"*",各都道府県の状況!$A:$I,D$3,FALSE), "※5", ""))), "")</f>
        <v>521</v>
      </c>
      <c r="E45" s="41">
        <f>IFERROR(INT(TRIM(SUBSTITUTE(VLOOKUP($A45&amp;"*",各都道府県の状況!$A:$I,E$3,FALSE), "※5", ""))), "")</f>
        <v>15796</v>
      </c>
      <c r="F45" s="41">
        <f>IFERROR(INT(TRIM(SUBSTITUTE(VLOOKUP($A45&amp;"*",各都道府県の状況!$A:$I,F$3,FALSE), "※5", ""))), "")</f>
        <v>448</v>
      </c>
      <c r="G45" s="41">
        <f>IFERROR(INT(TRIM(SUBSTITUTE(VLOOKUP($A45&amp;"*",各都道府県の状況!$A:$I,G$3,FALSE), "※5", ""))), "")</f>
        <v>3</v>
      </c>
      <c r="H45" s="41">
        <f>IFERROR(INT(TRIM(SUBSTITUTE(VLOOKUP($A45&amp;"*",各都道府県の状況!$A:$I,H$3,FALSE), "※5", ""))), "")</f>
        <v>78</v>
      </c>
      <c r="I45" s="41">
        <f>IFERROR(INT(TRIM(SUBSTITUTE(VLOOKUP($A45&amp;"*",各都道府県の状況!$A:$I,I$3,FALSE), "※5", ""))), "")</f>
        <v>1</v>
      </c>
    </row>
    <row r="46" spans="1:9" ht="21" customHeight="1" x14ac:dyDescent="0.55000000000000004">
      <c r="A46" s="12" t="s">
        <v>223</v>
      </c>
      <c r="B46" s="13">
        <f t="shared" si="0"/>
        <v>44202</v>
      </c>
      <c r="C46" s="31" t="s">
        <v>51</v>
      </c>
      <c r="D46" s="41">
        <f>IFERROR(INT(TRIM(SUBSTITUTE(VLOOKUP($A46&amp;"*",各都道府県の状況!$A:$I,D$3,FALSE), "※5", ""))), "")</f>
        <v>812</v>
      </c>
      <c r="E46" s="41">
        <f>IFERROR(INT(TRIM(SUBSTITUTE(VLOOKUP($A46&amp;"*",各都道府県の状況!$A:$I,E$3,FALSE), "※5", ""))), "")</f>
        <v>42170</v>
      </c>
      <c r="F46" s="41">
        <f>IFERROR(INT(TRIM(SUBSTITUTE(VLOOKUP($A46&amp;"*",各都道府県の状況!$A:$I,F$3,FALSE), "※5", ""))), "")</f>
        <v>488</v>
      </c>
      <c r="G46" s="41">
        <f>IFERROR(INT(TRIM(SUBSTITUTE(VLOOKUP($A46&amp;"*",各都道府県の状況!$A:$I,G$3,FALSE), "※5", ""))), "")</f>
        <v>6</v>
      </c>
      <c r="H46" s="41">
        <f>IFERROR(INT(TRIM(SUBSTITUTE(VLOOKUP($A46&amp;"*",各都道府県の状況!$A:$I,H$3,FALSE), "※5", ""))), "")</f>
        <v>249</v>
      </c>
      <c r="I46" s="41">
        <f>IFERROR(INT(TRIM(SUBSTITUTE(VLOOKUP($A46&amp;"*",各都道府県の状況!$A:$I,I$3,FALSE), "※5", ""))), "")</f>
        <v>9</v>
      </c>
    </row>
    <row r="47" spans="1:9" x14ac:dyDescent="0.55000000000000004">
      <c r="A47" s="12" t="s">
        <v>224</v>
      </c>
      <c r="B47" s="13">
        <f t="shared" si="0"/>
        <v>44202</v>
      </c>
      <c r="C47" s="31" t="s">
        <v>52</v>
      </c>
      <c r="D47" s="41">
        <f>IFERROR(INT(TRIM(SUBSTITUTE(VLOOKUP($A47&amp;"*",各都道府県の状況!$A:$I,D$3,FALSE), "※5", ""))), "")</f>
        <v>2036</v>
      </c>
      <c r="E47" s="41">
        <f>IFERROR(INT(TRIM(SUBSTITUTE(VLOOKUP($A47&amp;"*",各都道府県の状況!$A:$I,E$3,FALSE), "※5", ""))), "")</f>
        <v>38126</v>
      </c>
      <c r="F47" s="41">
        <f>IFERROR(INT(TRIM(SUBSTITUTE(VLOOKUP($A47&amp;"*",各都道府県の状況!$A:$I,F$3,FALSE), "※5", ""))), "")</f>
        <v>1620</v>
      </c>
      <c r="G47" s="41">
        <f>IFERROR(INT(TRIM(SUBSTITUTE(VLOOKUP($A47&amp;"*",各都道府県の状況!$A:$I,G$3,FALSE), "※5", ""))), "")</f>
        <v>22</v>
      </c>
      <c r="H47" s="41">
        <f>IFERROR(INT(TRIM(SUBSTITUTE(VLOOKUP($A47&amp;"*",各都道府県の状況!$A:$I,H$3,FALSE), "※5", ""))), "")</f>
        <v>208</v>
      </c>
      <c r="I47" s="41">
        <f>IFERROR(INT(TRIM(SUBSTITUTE(VLOOKUP($A47&amp;"*",各都道府県の状況!$A:$I,I$3,FALSE), "※5", ""))), "")</f>
        <v>12</v>
      </c>
    </row>
    <row r="48" spans="1:9" x14ac:dyDescent="0.55000000000000004">
      <c r="A48" s="12" t="s">
        <v>225</v>
      </c>
      <c r="B48" s="13">
        <f t="shared" si="0"/>
        <v>44202</v>
      </c>
      <c r="C48" s="31" t="s">
        <v>53</v>
      </c>
      <c r="D48" s="41">
        <f>IFERROR(INT(TRIM(SUBSTITUTE(VLOOKUP($A48&amp;"*",各都道府県の状況!$A:$I,D$3,FALSE), "※5", ""))), "")</f>
        <v>772</v>
      </c>
      <c r="E48" s="41">
        <f>IFERROR(INT(TRIM(SUBSTITUTE(VLOOKUP($A48&amp;"*",各都道府県の状況!$A:$I,E$3,FALSE), "※5", ""))), "")</f>
        <v>46653</v>
      </c>
      <c r="F48" s="41">
        <f>IFERROR(INT(TRIM(SUBSTITUTE(VLOOKUP($A48&amp;"*",各都道府県の状況!$A:$I,F$3,FALSE), "※5", ""))), "")</f>
        <v>611</v>
      </c>
      <c r="G48" s="41">
        <f>IFERROR(INT(TRIM(SUBSTITUTE(VLOOKUP($A48&amp;"*",各都道府県の状況!$A:$I,G$3,FALSE), "※5", ""))), "")</f>
        <v>6</v>
      </c>
      <c r="H48" s="41">
        <f>IFERROR(INT(TRIM(SUBSTITUTE(VLOOKUP($A48&amp;"*",各都道府県の状況!$A:$I,H$3,FALSE), "※5", ""))), "")</f>
        <v>155</v>
      </c>
      <c r="I48" s="41">
        <f>IFERROR(INT(TRIM(SUBSTITUTE(VLOOKUP($A48&amp;"*",各都道府県の状況!$A:$I,I$3,FALSE), "※5", ""))), "")</f>
        <v>4</v>
      </c>
    </row>
    <row r="49" spans="1:9" x14ac:dyDescent="0.55000000000000004">
      <c r="A49" s="12" t="s">
        <v>226</v>
      </c>
      <c r="B49" s="13">
        <f t="shared" si="0"/>
        <v>44202</v>
      </c>
      <c r="C49" s="31" t="s">
        <v>54</v>
      </c>
      <c r="D49" s="41">
        <f>IFERROR(INT(TRIM(SUBSTITUTE(VLOOKUP($A49&amp;"*",各都道府県の状況!$A:$I,D$3,FALSE), "※5", ""))), "")</f>
        <v>996</v>
      </c>
      <c r="E49" s="41">
        <f>IFERROR(INT(TRIM(SUBSTITUTE(VLOOKUP($A49&amp;"*",各都道府県の状況!$A:$I,E$3,FALSE), "※5", ""))), "")</f>
        <v>14118</v>
      </c>
      <c r="F49" s="41">
        <f>IFERROR(INT(TRIM(SUBSTITUTE(VLOOKUP($A49&amp;"*",各都道府県の状況!$A:$I,F$3,FALSE), "※5", ""))), "")</f>
        <v>710</v>
      </c>
      <c r="G49" s="41">
        <f>IFERROR(INT(TRIM(SUBSTITUTE(VLOOKUP($A49&amp;"*",各都道府県の状況!$A:$I,G$3,FALSE), "※5", ""))), "")</f>
        <v>9</v>
      </c>
      <c r="H49" s="41">
        <f>IFERROR(INT(TRIM(SUBSTITUTE(VLOOKUP($A49&amp;"*",各都道府県の状況!$A:$I,H$3,FALSE), "※5", ""))), "")</f>
        <v>286</v>
      </c>
      <c r="I49" s="41">
        <f>IFERROR(INT(TRIM(SUBSTITUTE(VLOOKUP($A49&amp;"*",各都道府県の状況!$A:$I,I$3,FALSE), "※5", ""))), "")</f>
        <v>2</v>
      </c>
    </row>
    <row r="50" spans="1:9" x14ac:dyDescent="0.55000000000000004">
      <c r="A50" s="12" t="s">
        <v>227</v>
      </c>
      <c r="B50" s="13">
        <f t="shared" si="0"/>
        <v>44202</v>
      </c>
      <c r="C50" s="31" t="s">
        <v>55</v>
      </c>
      <c r="D50" s="41">
        <f>IFERROR(INT(TRIM(SUBSTITUTE(VLOOKUP($A50&amp;"*",各都道府県の状況!$A:$I,D$3,FALSE), "※5", ""))), "")</f>
        <v>1094</v>
      </c>
      <c r="E50" s="41">
        <f>IFERROR(INT(TRIM(SUBSTITUTE(VLOOKUP($A50&amp;"*",各都道府県の状況!$A:$I,E$3,FALSE), "※5", ""))), "")</f>
        <v>41836</v>
      </c>
      <c r="F50" s="41">
        <f>IFERROR(INT(TRIM(SUBSTITUTE(VLOOKUP($A50&amp;"*",各都道府県の状況!$A:$I,F$3,FALSE), "※5", ""))), "")</f>
        <v>931</v>
      </c>
      <c r="G50" s="41">
        <f>IFERROR(INT(TRIM(SUBSTITUTE(VLOOKUP($A50&amp;"*",各都道府県の状況!$A:$I,G$3,FALSE), "※5", ""))), "")</f>
        <v>14</v>
      </c>
      <c r="H50" s="41">
        <f>IFERROR(INT(TRIM(SUBSTITUTE(VLOOKUP($A50&amp;"*",各都道府県の状況!$A:$I,H$3,FALSE), "※5", ""))), "")</f>
        <v>163</v>
      </c>
      <c r="I50" s="41">
        <f>IFERROR(INT(TRIM(SUBSTITUTE(VLOOKUP($A50&amp;"*",各都道府県の状況!$A:$I,I$3,FALSE), "※5", ""))), "")</f>
        <v>2</v>
      </c>
    </row>
    <row r="51" spans="1:9" x14ac:dyDescent="0.55000000000000004">
      <c r="A51" s="12" t="s">
        <v>228</v>
      </c>
      <c r="B51" s="13">
        <f t="shared" si="0"/>
        <v>44202</v>
      </c>
      <c r="C51" s="31" t="s">
        <v>56</v>
      </c>
      <c r="D51" s="41">
        <f>IFERROR(INT(TRIM(SUBSTITUTE(VLOOKUP($A51&amp;"*",各都道府県の状況!$A:$I,D$3,FALSE), "※5", ""))), "")</f>
        <v>5611</v>
      </c>
      <c r="E51" s="41">
        <f>IFERROR(INT(TRIM(SUBSTITUTE(VLOOKUP($A51&amp;"*",各都道府県の状況!$A:$I,E$3,FALSE), "※5", ""))), "")</f>
        <v>92903</v>
      </c>
      <c r="F51" s="41">
        <f>IFERROR(INT(TRIM(SUBSTITUTE(VLOOKUP($A51&amp;"*",各都道府県の状況!$A:$I,F$3,FALSE), "※5", ""))), "")</f>
        <v>5142</v>
      </c>
      <c r="G51" s="41">
        <f>IFERROR(INT(TRIM(SUBSTITUTE(VLOOKUP($A51&amp;"*",各都道府県の状況!$A:$I,G$3,FALSE), "※5", ""))), "")</f>
        <v>84</v>
      </c>
      <c r="H51" s="41">
        <f>IFERROR(INT(TRIM(SUBSTITUTE(VLOOKUP($A51&amp;"*",各都道府県の状況!$A:$I,H$3,FALSE), "※5", ""))), "")</f>
        <v>390</v>
      </c>
      <c r="I51" s="41">
        <f>IFERROR(INT(TRIM(SUBSTITUTE(VLOOKUP($A51&amp;"*",各都道府県の状況!$A:$I,I$3,FALSE), "※5", ""))), "")</f>
        <v>6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53" t="s">
        <v>279</v>
      </c>
      <c r="C1" s="54"/>
      <c r="D1" s="54"/>
      <c r="E1" s="54"/>
      <c r="F1" s="54"/>
      <c r="G1" s="54"/>
      <c r="H1" s="54"/>
      <c r="I1" s="54"/>
    </row>
    <row r="2" spans="1:9" ht="28.5" customHeight="1" x14ac:dyDescent="0.55000000000000004">
      <c r="B2" s="55" t="s">
        <v>229</v>
      </c>
      <c r="C2" s="54"/>
      <c r="D2" s="54"/>
      <c r="E2" s="54"/>
      <c r="F2" s="54"/>
      <c r="G2" s="54"/>
      <c r="H2" s="54"/>
      <c r="I2" s="54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56" t="s">
        <v>181</v>
      </c>
      <c r="C4" s="60" t="s">
        <v>282</v>
      </c>
      <c r="D4" s="61" t="s">
        <v>283</v>
      </c>
      <c r="E4" s="62" t="s">
        <v>284</v>
      </c>
      <c r="F4" s="63"/>
      <c r="G4" s="58" t="s">
        <v>285</v>
      </c>
      <c r="H4" s="58" t="s">
        <v>286</v>
      </c>
      <c r="I4" s="19"/>
    </row>
    <row r="5" spans="1:9" ht="13.25" customHeight="1" x14ac:dyDescent="0.55000000000000004">
      <c r="B5" s="57"/>
      <c r="C5" s="64"/>
      <c r="D5" s="65"/>
      <c r="E5" s="66" t="s">
        <v>287</v>
      </c>
      <c r="F5" s="67" t="s">
        <v>288</v>
      </c>
      <c r="G5" s="59"/>
      <c r="H5" s="59"/>
      <c r="I5" s="19"/>
    </row>
    <row r="6" spans="1:9" ht="12" customHeight="1" x14ac:dyDescent="0.55000000000000004">
      <c r="A6" s="15" t="s">
        <v>182</v>
      </c>
      <c r="B6" s="20" t="s">
        <v>230</v>
      </c>
      <c r="C6" s="68">
        <v>13972</v>
      </c>
      <c r="D6" s="68">
        <v>248977</v>
      </c>
      <c r="E6" s="68">
        <v>1607</v>
      </c>
      <c r="F6" s="69">
        <v>24</v>
      </c>
      <c r="G6" s="68">
        <v>12023</v>
      </c>
      <c r="H6" s="69">
        <v>484</v>
      </c>
      <c r="I6" s="25"/>
    </row>
    <row r="7" spans="1:9" ht="12" customHeight="1" x14ac:dyDescent="0.55000000000000004">
      <c r="A7" s="15" t="s">
        <v>183</v>
      </c>
      <c r="B7" s="21" t="s">
        <v>231</v>
      </c>
      <c r="C7" s="69">
        <v>537</v>
      </c>
      <c r="D7" s="68">
        <v>10782</v>
      </c>
      <c r="E7" s="69">
        <v>97</v>
      </c>
      <c r="F7" s="69">
        <v>2</v>
      </c>
      <c r="G7" s="69">
        <v>432</v>
      </c>
      <c r="H7" s="69">
        <v>8</v>
      </c>
      <c r="I7" s="25"/>
    </row>
    <row r="8" spans="1:9" ht="12" customHeight="1" x14ac:dyDescent="0.55000000000000004">
      <c r="A8" s="15" t="s">
        <v>184</v>
      </c>
      <c r="B8" s="21" t="s">
        <v>232</v>
      </c>
      <c r="C8" s="69">
        <v>402</v>
      </c>
      <c r="D8" s="68">
        <v>14933</v>
      </c>
      <c r="E8" s="69">
        <v>50</v>
      </c>
      <c r="F8" s="69">
        <v>4</v>
      </c>
      <c r="G8" s="69">
        <v>328</v>
      </c>
      <c r="H8" s="69">
        <v>24</v>
      </c>
      <c r="I8" s="25"/>
    </row>
    <row r="9" spans="1:9" ht="12" customHeight="1" x14ac:dyDescent="0.55000000000000004">
      <c r="A9" s="15" t="s">
        <v>185</v>
      </c>
      <c r="B9" s="21" t="s">
        <v>233</v>
      </c>
      <c r="C9" s="68">
        <v>2313</v>
      </c>
      <c r="D9" s="68">
        <v>25382</v>
      </c>
      <c r="E9" s="69">
        <v>300</v>
      </c>
      <c r="F9" s="69">
        <v>7</v>
      </c>
      <c r="G9" s="68">
        <v>1997</v>
      </c>
      <c r="H9" s="69">
        <v>16</v>
      </c>
      <c r="I9" s="25"/>
    </row>
    <row r="10" spans="1:9" ht="12" customHeight="1" x14ac:dyDescent="0.55000000000000004">
      <c r="A10" s="15" t="s">
        <v>186</v>
      </c>
      <c r="B10" s="21" t="s">
        <v>234</v>
      </c>
      <c r="C10" s="69">
        <v>159</v>
      </c>
      <c r="D10" s="68">
        <v>4876</v>
      </c>
      <c r="E10" s="69">
        <v>36</v>
      </c>
      <c r="F10" s="69">
        <v>0</v>
      </c>
      <c r="G10" s="69">
        <v>122</v>
      </c>
      <c r="H10" s="69">
        <v>1</v>
      </c>
      <c r="I10" s="25"/>
    </row>
    <row r="11" spans="1:9" ht="12" customHeight="1" x14ac:dyDescent="0.55000000000000004">
      <c r="A11" s="15" t="s">
        <v>187</v>
      </c>
      <c r="B11" s="21" t="s">
        <v>235</v>
      </c>
      <c r="C11" s="69">
        <v>417</v>
      </c>
      <c r="D11" s="68">
        <v>10710</v>
      </c>
      <c r="E11" s="69">
        <v>68</v>
      </c>
      <c r="F11" s="69">
        <v>5</v>
      </c>
      <c r="G11" s="69">
        <v>340</v>
      </c>
      <c r="H11" s="69">
        <v>9</v>
      </c>
      <c r="I11" s="25"/>
    </row>
    <row r="12" spans="1:9" ht="12" customHeight="1" x14ac:dyDescent="0.55000000000000004">
      <c r="A12" s="15" t="s">
        <v>188</v>
      </c>
      <c r="B12" s="21" t="s">
        <v>236</v>
      </c>
      <c r="C12" s="68">
        <v>1073</v>
      </c>
      <c r="D12" s="68">
        <v>60960</v>
      </c>
      <c r="E12" s="69">
        <v>264</v>
      </c>
      <c r="F12" s="69">
        <v>8</v>
      </c>
      <c r="G12" s="69">
        <v>783</v>
      </c>
      <c r="H12" s="69">
        <v>26</v>
      </c>
      <c r="I12" s="25"/>
    </row>
    <row r="13" spans="1:9" ht="12" customHeight="1" x14ac:dyDescent="0.55000000000000004">
      <c r="A13" s="15" t="s">
        <v>189</v>
      </c>
      <c r="B13" s="21" t="s">
        <v>237</v>
      </c>
      <c r="C13" s="68">
        <v>2730</v>
      </c>
      <c r="D13" s="68">
        <v>19218</v>
      </c>
      <c r="E13" s="69">
        <v>404</v>
      </c>
      <c r="F13" s="69">
        <v>8</v>
      </c>
      <c r="G13" s="68">
        <v>2287</v>
      </c>
      <c r="H13" s="69">
        <v>39</v>
      </c>
      <c r="I13" s="25"/>
    </row>
    <row r="14" spans="1:9" ht="12" customHeight="1" x14ac:dyDescent="0.55000000000000004">
      <c r="A14" s="15" t="s">
        <v>190</v>
      </c>
      <c r="B14" s="21" t="s">
        <v>238</v>
      </c>
      <c r="C14" s="68">
        <v>1974</v>
      </c>
      <c r="D14" s="68">
        <v>77151</v>
      </c>
      <c r="E14" s="69">
        <v>774</v>
      </c>
      <c r="F14" s="69">
        <v>10</v>
      </c>
      <c r="G14" s="68">
        <v>1200</v>
      </c>
      <c r="H14" s="69">
        <v>7</v>
      </c>
      <c r="I14" s="25"/>
    </row>
    <row r="15" spans="1:9" ht="12" customHeight="1" x14ac:dyDescent="0.55000000000000004">
      <c r="A15" s="15" t="s">
        <v>191</v>
      </c>
      <c r="B15" s="21" t="s">
        <v>239</v>
      </c>
      <c r="C15" s="68">
        <v>2552</v>
      </c>
      <c r="D15" s="68">
        <v>56541</v>
      </c>
      <c r="E15" s="69">
        <v>353</v>
      </c>
      <c r="F15" s="69">
        <v>11</v>
      </c>
      <c r="G15" s="68">
        <v>2151</v>
      </c>
      <c r="H15" s="69">
        <v>48</v>
      </c>
      <c r="I15" s="25"/>
    </row>
    <row r="16" spans="1:9" ht="12" customHeight="1" x14ac:dyDescent="0.55000000000000004">
      <c r="A16" s="15" t="s">
        <v>192</v>
      </c>
      <c r="B16" s="21" t="s">
        <v>240</v>
      </c>
      <c r="C16" s="68">
        <v>15939</v>
      </c>
      <c r="D16" s="68">
        <v>339325</v>
      </c>
      <c r="E16" s="68">
        <v>3707</v>
      </c>
      <c r="F16" s="69">
        <v>63</v>
      </c>
      <c r="G16" s="68">
        <v>12003</v>
      </c>
      <c r="H16" s="69">
        <v>229</v>
      </c>
      <c r="I16" s="25"/>
    </row>
    <row r="17" spans="1:9" ht="12" customHeight="1" x14ac:dyDescent="0.55000000000000004">
      <c r="A17" s="15" t="s">
        <v>193</v>
      </c>
      <c r="B17" s="21" t="s">
        <v>241</v>
      </c>
      <c r="C17" s="68">
        <v>12449</v>
      </c>
      <c r="D17" s="68">
        <v>238660</v>
      </c>
      <c r="E17" s="68">
        <v>2869</v>
      </c>
      <c r="F17" s="69">
        <v>23</v>
      </c>
      <c r="G17" s="68">
        <v>9452</v>
      </c>
      <c r="H17" s="69">
        <v>128</v>
      </c>
      <c r="I17" s="25"/>
    </row>
    <row r="18" spans="1:9" ht="12" customHeight="1" x14ac:dyDescent="0.55000000000000004">
      <c r="A18" s="15" t="s">
        <v>194</v>
      </c>
      <c r="B18" s="21" t="s">
        <v>242</v>
      </c>
      <c r="C18" s="68">
        <v>66343</v>
      </c>
      <c r="D18" s="68">
        <v>1045327</v>
      </c>
      <c r="E18" s="68">
        <v>12431</v>
      </c>
      <c r="F18" s="69">
        <v>113</v>
      </c>
      <c r="G18" s="68">
        <v>53256</v>
      </c>
      <c r="H18" s="69">
        <v>656</v>
      </c>
      <c r="I18" s="25"/>
    </row>
    <row r="19" spans="1:9" ht="12" customHeight="1" x14ac:dyDescent="0.55000000000000004">
      <c r="A19" s="15" t="s">
        <v>195</v>
      </c>
      <c r="B19" s="20" t="s">
        <v>243</v>
      </c>
      <c r="C19" s="68">
        <v>24101</v>
      </c>
      <c r="D19" s="68">
        <v>370679</v>
      </c>
      <c r="E19" s="68">
        <v>3558</v>
      </c>
      <c r="F19" s="69">
        <v>91</v>
      </c>
      <c r="G19" s="68">
        <v>20247</v>
      </c>
      <c r="H19" s="69">
        <v>296</v>
      </c>
      <c r="I19" s="25"/>
    </row>
    <row r="20" spans="1:9" ht="12" customHeight="1" x14ac:dyDescent="0.55000000000000004">
      <c r="A20" s="15" t="s">
        <v>196</v>
      </c>
      <c r="B20" s="21" t="s">
        <v>244</v>
      </c>
      <c r="C20" s="69">
        <v>602</v>
      </c>
      <c r="D20" s="68">
        <v>29052</v>
      </c>
      <c r="E20" s="69">
        <v>122</v>
      </c>
      <c r="F20" s="69">
        <v>1</v>
      </c>
      <c r="G20" s="69">
        <v>480</v>
      </c>
      <c r="H20" s="69">
        <v>3</v>
      </c>
      <c r="I20" s="25"/>
    </row>
    <row r="21" spans="1:9" ht="12" customHeight="1" x14ac:dyDescent="0.55000000000000004">
      <c r="A21" s="15" t="s">
        <v>197</v>
      </c>
      <c r="B21" s="21" t="s">
        <v>245</v>
      </c>
      <c r="C21" s="69">
        <v>605</v>
      </c>
      <c r="D21" s="68">
        <v>23199</v>
      </c>
      <c r="E21" s="69">
        <v>60</v>
      </c>
      <c r="F21" s="69">
        <v>2</v>
      </c>
      <c r="G21" s="69">
        <v>519</v>
      </c>
      <c r="H21" s="69">
        <v>26</v>
      </c>
      <c r="I21" s="25"/>
    </row>
    <row r="22" spans="1:9" ht="12" customHeight="1" x14ac:dyDescent="0.55000000000000004">
      <c r="A22" s="15" t="s">
        <v>198</v>
      </c>
      <c r="B22" s="21" t="s">
        <v>246</v>
      </c>
      <c r="C22" s="68">
        <v>1151</v>
      </c>
      <c r="D22" s="68">
        <v>31276</v>
      </c>
      <c r="E22" s="69">
        <v>148</v>
      </c>
      <c r="F22" s="69">
        <v>6</v>
      </c>
      <c r="G22" s="69">
        <v>962</v>
      </c>
      <c r="H22" s="69">
        <v>51</v>
      </c>
      <c r="I22" s="25"/>
    </row>
    <row r="23" spans="1:9" ht="12" customHeight="1" x14ac:dyDescent="0.55000000000000004">
      <c r="A23" s="15" t="s">
        <v>199</v>
      </c>
      <c r="B23" s="21" t="s">
        <v>247</v>
      </c>
      <c r="C23" s="69">
        <v>376</v>
      </c>
      <c r="D23" s="68">
        <v>20310</v>
      </c>
      <c r="E23" s="69">
        <v>30</v>
      </c>
      <c r="F23" s="69">
        <v>1</v>
      </c>
      <c r="G23" s="69">
        <v>333</v>
      </c>
      <c r="H23" s="69">
        <v>12</v>
      </c>
      <c r="I23" s="25"/>
    </row>
    <row r="24" spans="1:9" ht="12" customHeight="1" x14ac:dyDescent="0.55000000000000004">
      <c r="A24" s="15" t="s">
        <v>200</v>
      </c>
      <c r="B24" s="21" t="s">
        <v>248</v>
      </c>
      <c r="C24" s="69">
        <v>622</v>
      </c>
      <c r="D24" s="68">
        <v>14675</v>
      </c>
      <c r="E24" s="69">
        <v>88</v>
      </c>
      <c r="F24" s="69">
        <v>2</v>
      </c>
      <c r="G24" s="69">
        <v>523</v>
      </c>
      <c r="H24" s="69">
        <v>11</v>
      </c>
      <c r="I24" s="25"/>
    </row>
    <row r="25" spans="1:9" ht="12" customHeight="1" x14ac:dyDescent="0.55000000000000004">
      <c r="A25" s="15" t="s">
        <v>201</v>
      </c>
      <c r="B25" s="21" t="s">
        <v>249</v>
      </c>
      <c r="C25" s="68">
        <v>1354</v>
      </c>
      <c r="D25" s="68">
        <v>54168</v>
      </c>
      <c r="E25" s="69">
        <v>219</v>
      </c>
      <c r="F25" s="69">
        <v>3</v>
      </c>
      <c r="G25" s="68">
        <v>1112</v>
      </c>
      <c r="H25" s="69">
        <v>18</v>
      </c>
      <c r="I25" s="25"/>
    </row>
    <row r="26" spans="1:9" ht="12" customHeight="1" x14ac:dyDescent="0.55000000000000004">
      <c r="A26" s="15" t="s">
        <v>202</v>
      </c>
      <c r="B26" s="21" t="s">
        <v>250</v>
      </c>
      <c r="C26" s="68">
        <v>2694</v>
      </c>
      <c r="D26" s="68">
        <v>71564</v>
      </c>
      <c r="E26" s="69">
        <v>628</v>
      </c>
      <c r="F26" s="69">
        <v>13</v>
      </c>
      <c r="G26" s="68">
        <v>2024</v>
      </c>
      <c r="H26" s="69">
        <v>42</v>
      </c>
      <c r="I26" s="25"/>
    </row>
    <row r="27" spans="1:9" ht="12" customHeight="1" x14ac:dyDescent="0.55000000000000004">
      <c r="A27" s="15" t="s">
        <v>203</v>
      </c>
      <c r="B27" s="21" t="s">
        <v>251</v>
      </c>
      <c r="C27" s="68">
        <v>2926</v>
      </c>
      <c r="D27" s="68">
        <v>103350</v>
      </c>
      <c r="E27" s="69">
        <v>552</v>
      </c>
      <c r="F27" s="69">
        <v>7</v>
      </c>
      <c r="G27" s="68">
        <v>2330</v>
      </c>
      <c r="H27" s="69">
        <v>44</v>
      </c>
      <c r="I27" s="25"/>
    </row>
    <row r="28" spans="1:9" ht="12" customHeight="1" x14ac:dyDescent="0.55000000000000004">
      <c r="A28" s="15" t="s">
        <v>204</v>
      </c>
      <c r="B28" s="21" t="s">
        <v>252</v>
      </c>
      <c r="C28" s="68">
        <v>17515</v>
      </c>
      <c r="D28" s="68">
        <v>231862</v>
      </c>
      <c r="E28" s="68">
        <v>2510</v>
      </c>
      <c r="F28" s="69">
        <v>38</v>
      </c>
      <c r="G28" s="68">
        <v>14766</v>
      </c>
      <c r="H28" s="69">
        <v>239</v>
      </c>
      <c r="I28" s="25"/>
    </row>
    <row r="29" spans="1:9" ht="12" customHeight="1" x14ac:dyDescent="0.55000000000000004">
      <c r="A29" s="15" t="s">
        <v>205</v>
      </c>
      <c r="B29" s="21" t="s">
        <v>253</v>
      </c>
      <c r="C29" s="68">
        <v>1402</v>
      </c>
      <c r="D29" s="68">
        <v>30675</v>
      </c>
      <c r="E29" s="69">
        <v>193</v>
      </c>
      <c r="F29" s="69">
        <v>5</v>
      </c>
      <c r="G29" s="68">
        <v>1189</v>
      </c>
      <c r="H29" s="69">
        <v>20</v>
      </c>
      <c r="I29" s="25"/>
    </row>
    <row r="30" spans="1:9" ht="12" customHeight="1" x14ac:dyDescent="0.55000000000000004">
      <c r="A30" s="15" t="s">
        <v>206</v>
      </c>
      <c r="B30" s="21" t="s">
        <v>254</v>
      </c>
      <c r="C30" s="68">
        <v>1371</v>
      </c>
      <c r="D30" s="68">
        <v>39877</v>
      </c>
      <c r="E30" s="69">
        <v>307</v>
      </c>
      <c r="F30" s="69">
        <v>8</v>
      </c>
      <c r="G30" s="68">
        <v>1050</v>
      </c>
      <c r="H30" s="69">
        <v>14</v>
      </c>
      <c r="I30" s="25"/>
    </row>
    <row r="31" spans="1:9" ht="12" customHeight="1" x14ac:dyDescent="0.55000000000000004">
      <c r="A31" s="15" t="s">
        <v>207</v>
      </c>
      <c r="B31" s="21" t="s">
        <v>255</v>
      </c>
      <c r="C31" s="68">
        <v>5256</v>
      </c>
      <c r="D31" s="68">
        <v>98825</v>
      </c>
      <c r="E31" s="68">
        <v>1136</v>
      </c>
      <c r="F31" s="69">
        <v>16</v>
      </c>
      <c r="G31" s="68">
        <v>4103</v>
      </c>
      <c r="H31" s="69">
        <v>64</v>
      </c>
      <c r="I31" s="25"/>
    </row>
    <row r="32" spans="1:9" ht="12" customHeight="1" x14ac:dyDescent="0.55000000000000004">
      <c r="A32" s="15" t="s">
        <v>208</v>
      </c>
      <c r="B32" s="21" t="s">
        <v>256</v>
      </c>
      <c r="C32" s="68">
        <v>32012</v>
      </c>
      <c r="D32" s="68">
        <v>491431</v>
      </c>
      <c r="E32" s="68">
        <v>4433</v>
      </c>
      <c r="F32" s="69">
        <v>166</v>
      </c>
      <c r="G32" s="68">
        <v>26950</v>
      </c>
      <c r="H32" s="69">
        <v>629</v>
      </c>
      <c r="I32" s="25"/>
    </row>
    <row r="33" spans="1:9" ht="12" customHeight="1" x14ac:dyDescent="0.55000000000000004">
      <c r="A33" s="15" t="s">
        <v>209</v>
      </c>
      <c r="B33" s="21" t="s">
        <v>257</v>
      </c>
      <c r="C33" s="68">
        <v>10670</v>
      </c>
      <c r="D33" s="68">
        <v>147765</v>
      </c>
      <c r="E33" s="68">
        <v>1041</v>
      </c>
      <c r="F33" s="69">
        <v>54</v>
      </c>
      <c r="G33" s="68">
        <v>9386</v>
      </c>
      <c r="H33" s="69">
        <v>243</v>
      </c>
      <c r="I33" s="25"/>
    </row>
    <row r="34" spans="1:9" ht="12" customHeight="1" x14ac:dyDescent="0.55000000000000004">
      <c r="A34" s="15" t="s">
        <v>210</v>
      </c>
      <c r="B34" s="21" t="s">
        <v>258</v>
      </c>
      <c r="C34" s="68">
        <v>2184</v>
      </c>
      <c r="D34" s="68">
        <v>52687</v>
      </c>
      <c r="E34" s="69">
        <v>351</v>
      </c>
      <c r="F34" s="69">
        <v>10</v>
      </c>
      <c r="G34" s="68">
        <v>1807</v>
      </c>
      <c r="H34" s="69">
        <v>26</v>
      </c>
      <c r="I34" s="25"/>
    </row>
    <row r="35" spans="1:9" ht="12" customHeight="1" x14ac:dyDescent="0.55000000000000004">
      <c r="A35" s="15" t="s">
        <v>211</v>
      </c>
      <c r="B35" s="20" t="s">
        <v>259</v>
      </c>
      <c r="C35" s="69">
        <v>696</v>
      </c>
      <c r="D35" s="68">
        <v>17035</v>
      </c>
      <c r="E35" s="69">
        <v>92</v>
      </c>
      <c r="F35" s="69">
        <v>1</v>
      </c>
      <c r="G35" s="69">
        <v>585</v>
      </c>
      <c r="H35" s="69">
        <v>8</v>
      </c>
      <c r="I35" s="25"/>
    </row>
    <row r="36" spans="1:9" ht="12" customHeight="1" x14ac:dyDescent="0.55000000000000004">
      <c r="A36" s="15" t="s">
        <v>212</v>
      </c>
      <c r="B36" s="21" t="s">
        <v>260</v>
      </c>
      <c r="C36" s="69">
        <v>149</v>
      </c>
      <c r="D36" s="68">
        <v>26013</v>
      </c>
      <c r="E36" s="69">
        <v>73</v>
      </c>
      <c r="F36" s="69">
        <v>2</v>
      </c>
      <c r="G36" s="69">
        <v>74</v>
      </c>
      <c r="H36" s="69">
        <v>0</v>
      </c>
      <c r="I36" s="25"/>
    </row>
    <row r="37" spans="1:9" ht="12" customHeight="1" x14ac:dyDescent="0.55000000000000004">
      <c r="A37" s="15" t="s">
        <v>213</v>
      </c>
      <c r="B37" s="21" t="s">
        <v>261</v>
      </c>
      <c r="C37" s="69">
        <v>216</v>
      </c>
      <c r="D37" s="68">
        <v>9344</v>
      </c>
      <c r="E37" s="69">
        <v>20</v>
      </c>
      <c r="F37" s="69">
        <v>1</v>
      </c>
      <c r="G37" s="69">
        <v>196</v>
      </c>
      <c r="H37" s="69">
        <v>0</v>
      </c>
      <c r="I37" s="25"/>
    </row>
    <row r="38" spans="1:9" ht="12" customHeight="1" x14ac:dyDescent="0.55000000000000004">
      <c r="A38" s="15" t="s">
        <v>214</v>
      </c>
      <c r="B38" s="21" t="s">
        <v>262</v>
      </c>
      <c r="C38" s="68">
        <v>1583</v>
      </c>
      <c r="D38" s="68">
        <v>31723</v>
      </c>
      <c r="E38" s="69">
        <v>292</v>
      </c>
      <c r="F38" s="69">
        <v>8</v>
      </c>
      <c r="G38" s="68">
        <v>1032</v>
      </c>
      <c r="H38" s="69">
        <v>15</v>
      </c>
      <c r="I38" s="25"/>
    </row>
    <row r="39" spans="1:9" ht="12" customHeight="1" x14ac:dyDescent="0.55000000000000004">
      <c r="A39" s="15" t="s">
        <v>215</v>
      </c>
      <c r="B39" s="21" t="s">
        <v>263</v>
      </c>
      <c r="C39" s="68">
        <v>3662</v>
      </c>
      <c r="D39" s="68">
        <v>75233</v>
      </c>
      <c r="E39" s="69">
        <v>677</v>
      </c>
      <c r="F39" s="69">
        <v>12</v>
      </c>
      <c r="G39" s="68">
        <v>2635</v>
      </c>
      <c r="H39" s="69">
        <v>49</v>
      </c>
      <c r="I39" s="25"/>
    </row>
    <row r="40" spans="1:9" ht="12" customHeight="1" x14ac:dyDescent="0.55000000000000004">
      <c r="A40" s="15" t="s">
        <v>216</v>
      </c>
      <c r="B40" s="21" t="s">
        <v>264</v>
      </c>
      <c r="C40" s="69">
        <v>640</v>
      </c>
      <c r="D40" s="68">
        <v>32146</v>
      </c>
      <c r="E40" s="69">
        <v>117</v>
      </c>
      <c r="F40" s="69">
        <v>3</v>
      </c>
      <c r="G40" s="69">
        <v>516</v>
      </c>
      <c r="H40" s="69">
        <v>3</v>
      </c>
      <c r="I40" s="25"/>
    </row>
    <row r="41" spans="1:9" ht="12" customHeight="1" x14ac:dyDescent="0.55000000000000004">
      <c r="A41" s="15" t="s">
        <v>217</v>
      </c>
      <c r="B41" s="21" t="s">
        <v>265</v>
      </c>
      <c r="C41" s="69">
        <v>216</v>
      </c>
      <c r="D41" s="68">
        <v>15862</v>
      </c>
      <c r="E41" s="69">
        <v>22</v>
      </c>
      <c r="F41" s="69">
        <v>0</v>
      </c>
      <c r="G41" s="69">
        <v>185</v>
      </c>
      <c r="H41" s="69">
        <v>9</v>
      </c>
      <c r="I41" s="25"/>
    </row>
    <row r="42" spans="1:9" ht="12" customHeight="1" x14ac:dyDescent="0.55000000000000004">
      <c r="A42" s="15" t="s">
        <v>218</v>
      </c>
      <c r="B42" s="21" t="s">
        <v>266</v>
      </c>
      <c r="C42" s="69">
        <v>337</v>
      </c>
      <c r="D42" s="68">
        <v>26310</v>
      </c>
      <c r="E42" s="69">
        <v>90</v>
      </c>
      <c r="F42" s="69">
        <v>1</v>
      </c>
      <c r="G42" s="69">
        <v>244</v>
      </c>
      <c r="H42" s="69">
        <v>3</v>
      </c>
      <c r="I42" s="25"/>
    </row>
    <row r="43" spans="1:9" ht="12" customHeight="1" x14ac:dyDescent="0.55000000000000004">
      <c r="A43" s="15" t="s">
        <v>219</v>
      </c>
      <c r="B43" s="21" t="s">
        <v>267</v>
      </c>
      <c r="C43" s="69">
        <v>541</v>
      </c>
      <c r="D43" s="68">
        <v>14011</v>
      </c>
      <c r="E43" s="69">
        <v>125</v>
      </c>
      <c r="F43" s="69">
        <v>4</v>
      </c>
      <c r="G43" s="69">
        <v>403</v>
      </c>
      <c r="H43" s="69">
        <v>13</v>
      </c>
      <c r="I43" s="25"/>
    </row>
    <row r="44" spans="1:9" ht="12" customHeight="1" x14ac:dyDescent="0.55000000000000004">
      <c r="A44" s="15" t="s">
        <v>220</v>
      </c>
      <c r="B44" s="21" t="s">
        <v>268</v>
      </c>
      <c r="C44" s="69">
        <v>700</v>
      </c>
      <c r="D44" s="68">
        <v>6048</v>
      </c>
      <c r="E44" s="69">
        <v>75</v>
      </c>
      <c r="F44" s="69">
        <v>5</v>
      </c>
      <c r="G44" s="69">
        <v>615</v>
      </c>
      <c r="H44" s="69">
        <v>10</v>
      </c>
      <c r="I44" s="25"/>
    </row>
    <row r="45" spans="1:9" ht="12" customHeight="1" x14ac:dyDescent="0.55000000000000004">
      <c r="A45" s="15" t="s">
        <v>221</v>
      </c>
      <c r="B45" s="21" t="s">
        <v>269</v>
      </c>
      <c r="C45" s="68">
        <v>9980</v>
      </c>
      <c r="D45" s="68">
        <v>278115</v>
      </c>
      <c r="E45" s="68">
        <v>1975</v>
      </c>
      <c r="F45" s="69">
        <v>22</v>
      </c>
      <c r="G45" s="68">
        <v>7882</v>
      </c>
      <c r="H45" s="69">
        <v>123</v>
      </c>
      <c r="I45" s="25"/>
    </row>
    <row r="46" spans="1:9" ht="12" customHeight="1" x14ac:dyDescent="0.55000000000000004">
      <c r="A46" s="15" t="s">
        <v>222</v>
      </c>
      <c r="B46" s="21" t="s">
        <v>270</v>
      </c>
      <c r="C46" s="69">
        <v>521</v>
      </c>
      <c r="D46" s="68">
        <v>15796</v>
      </c>
      <c r="E46" s="69">
        <v>78</v>
      </c>
      <c r="F46" s="69">
        <v>1</v>
      </c>
      <c r="G46" s="69">
        <v>448</v>
      </c>
      <c r="H46" s="69">
        <v>3</v>
      </c>
      <c r="I46" s="25"/>
    </row>
    <row r="47" spans="1:9" ht="12" customHeight="1" x14ac:dyDescent="0.55000000000000004">
      <c r="A47" s="15" t="s">
        <v>223</v>
      </c>
      <c r="B47" s="21" t="s">
        <v>271</v>
      </c>
      <c r="C47" s="69">
        <v>812</v>
      </c>
      <c r="D47" s="68">
        <v>42170</v>
      </c>
      <c r="E47" s="69">
        <v>249</v>
      </c>
      <c r="F47" s="69">
        <v>9</v>
      </c>
      <c r="G47" s="69">
        <v>488</v>
      </c>
      <c r="H47" s="69">
        <v>6</v>
      </c>
      <c r="I47" s="25"/>
    </row>
    <row r="48" spans="1:9" ht="12" customHeight="1" x14ac:dyDescent="0.55000000000000004">
      <c r="A48" s="15" t="s">
        <v>224</v>
      </c>
      <c r="B48" s="21" t="s">
        <v>272</v>
      </c>
      <c r="C48" s="68">
        <v>2036</v>
      </c>
      <c r="D48" s="68">
        <v>38126</v>
      </c>
      <c r="E48" s="69">
        <v>208</v>
      </c>
      <c r="F48" s="69">
        <v>12</v>
      </c>
      <c r="G48" s="68">
        <v>1620</v>
      </c>
      <c r="H48" s="69">
        <v>22</v>
      </c>
      <c r="I48" s="25"/>
    </row>
    <row r="49" spans="1:9" ht="12" customHeight="1" x14ac:dyDescent="0.55000000000000004">
      <c r="A49" s="15" t="s">
        <v>225</v>
      </c>
      <c r="B49" s="21" t="s">
        <v>273</v>
      </c>
      <c r="C49" s="69">
        <v>772</v>
      </c>
      <c r="D49" s="68">
        <v>46653</v>
      </c>
      <c r="E49" s="69">
        <v>155</v>
      </c>
      <c r="F49" s="69">
        <v>4</v>
      </c>
      <c r="G49" s="69">
        <v>611</v>
      </c>
      <c r="H49" s="69">
        <v>6</v>
      </c>
      <c r="I49" s="25"/>
    </row>
    <row r="50" spans="1:9" ht="12" customHeight="1" x14ac:dyDescent="0.55000000000000004">
      <c r="A50" s="15" t="s">
        <v>226</v>
      </c>
      <c r="B50" s="21" t="s">
        <v>274</v>
      </c>
      <c r="C50" s="69">
        <v>996</v>
      </c>
      <c r="D50" s="68">
        <v>14118</v>
      </c>
      <c r="E50" s="69">
        <v>286</v>
      </c>
      <c r="F50" s="69">
        <v>2</v>
      </c>
      <c r="G50" s="69">
        <v>710</v>
      </c>
      <c r="H50" s="69">
        <v>9</v>
      </c>
      <c r="I50" s="25"/>
    </row>
    <row r="51" spans="1:9" ht="12" customHeight="1" x14ac:dyDescent="0.55000000000000004">
      <c r="A51" s="15" t="s">
        <v>227</v>
      </c>
      <c r="B51" s="20" t="s">
        <v>275</v>
      </c>
      <c r="C51" s="68">
        <v>1094</v>
      </c>
      <c r="D51" s="68">
        <v>41836</v>
      </c>
      <c r="E51" s="69">
        <v>163</v>
      </c>
      <c r="F51" s="69">
        <v>2</v>
      </c>
      <c r="G51" s="69">
        <v>931</v>
      </c>
      <c r="H51" s="69">
        <v>14</v>
      </c>
      <c r="I51" s="25"/>
    </row>
    <row r="52" spans="1:9" ht="12" customHeight="1" x14ac:dyDescent="0.55000000000000004">
      <c r="A52" s="15" t="s">
        <v>228</v>
      </c>
      <c r="B52" s="21" t="s">
        <v>276</v>
      </c>
      <c r="C52" s="68">
        <v>5611</v>
      </c>
      <c r="D52" s="68">
        <v>92903</v>
      </c>
      <c r="E52" s="69">
        <v>390</v>
      </c>
      <c r="F52" s="69">
        <v>6</v>
      </c>
      <c r="G52" s="68">
        <v>5142</v>
      </c>
      <c r="H52" s="69">
        <v>84</v>
      </c>
      <c r="I52" s="25"/>
    </row>
    <row r="53" spans="1:9" ht="12" customHeight="1" x14ac:dyDescent="0.55000000000000004">
      <c r="B53" s="22" t="s">
        <v>277</v>
      </c>
      <c r="C53" s="69">
        <v>149</v>
      </c>
      <c r="D53" s="70" t="s">
        <v>289</v>
      </c>
      <c r="E53" s="69">
        <v>0</v>
      </c>
      <c r="F53" s="70" t="s">
        <v>289</v>
      </c>
      <c r="G53" s="69">
        <v>149</v>
      </c>
      <c r="H53" s="70" t="s">
        <v>289</v>
      </c>
      <c r="I53" s="25"/>
    </row>
    <row r="54" spans="1:9" ht="12" customHeight="1" x14ac:dyDescent="0.55000000000000004">
      <c r="B54" s="21" t="s">
        <v>165</v>
      </c>
      <c r="C54" s="68">
        <v>256412</v>
      </c>
      <c r="D54" s="68">
        <v>4787679</v>
      </c>
      <c r="E54" s="68">
        <v>43423</v>
      </c>
      <c r="F54" s="69">
        <v>796</v>
      </c>
      <c r="G54" s="68">
        <v>208621</v>
      </c>
      <c r="H54" s="68">
        <v>3790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2021-01-07T14:55:35Z</dcterms:modified>
</cp:coreProperties>
</file>