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722E1368-810C-4CE1-A8ED-112677A8B4FA}" xr6:coauthVersionLast="45" xr6:coauthVersionMax="45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<sst xmlns="http://schemas.openxmlformats.org/spreadsheetml/2006/main" count="19208" uniqueCount="290">
  <si>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</si>
  <si>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</si>
  <si>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</si>
  <si>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</si>
  <si>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</si>
  <si>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</si>
  <si>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</si>
  <si>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</si>
  <si>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</si>
  <si>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</si>
  <si>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</si>
  <si>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</si>
  <si>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</si>
  <si>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</si>
  <si>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</si>
  <si>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</si>
  <si>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</si>
  <si>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</si>
  <si>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</si>
  <si>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</si>
  <si>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</si>
  <si>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</si>
  <si>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</si>
  <si>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</si>
  <si>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</si>
  <si>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</si>
  <si>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</si>
  <si>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</si>
  <si>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</si>
  <si>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</si>
  <si>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</si>
  <si>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</si>
  <si>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</si>
  <si>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</si>
  <si>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</si>
  <si>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</si>
  <si>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</si>
  <si>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</si>
  <si>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</si>
  <si>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</si>
  <si>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</si>
  <si>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</si>
  <si>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</si>
  <si>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</si>
  <si>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</si>
  <si>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</si>
  <si>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</si>
  <si>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</si>
  <si>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</si>
  <si>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</si>
  <si>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</si>
  <si>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</si>
  <si>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</si>
  <si>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</si>
  <si>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</si>
  <si>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</si>
  <si>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</si>
  <si>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</si>
  <si>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</si>
  <si>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</si>
  <si>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</si>
  <si>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</si>
  <si>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</si>
  <si>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</si>
  <si>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</si>
  <si>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</si>
  <si>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</si>
  <si>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</si>
  <si>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</si>
  <si>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</si>
  <si>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</si>
  <si>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</si>
  <si>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</si>
  <si>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</si>
  <si>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</si>
  <si>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</si>
  <si>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</si>
  <si>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</si>
  <si>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</si>
  <si>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</si>
  <si>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</si>
  <si>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</si>
  <si>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</si>
  <si>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</si>
  <si>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</si>
  <si>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</si>
  <si>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</si>
  <si>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</si>
  <si>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</si>
  <si>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</si>
  <si>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</si>
  <si>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</si>
  <si>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</si>
  <si>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</si>
  <si>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</si>
  <si>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</si>
  <si>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</si>
  <si>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</si>
  <si>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</si>
  <si>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</si>
  <si>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</si>
  <si>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</si>
  <si>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</si>
  <si>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</si>
  <si>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</si>
  <si>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</si>
  <si>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</si>
  <si>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</si>
  <si>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</si>
  <si>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</si>
  <si>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</si>
  <si>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</si>
  <si>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</si>
  <si>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</si>
  <si>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</si>
  <si>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</si>
  <si>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</si>
  <si>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</si>
  <si>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</si>
  <si>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</si>
  <si>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</si>
  <si>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</si>
  <si>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</si>
  <si>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</si>
  <si>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</si>
  <si>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</si>
  <si>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</si>
  <si>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</si>
  <si>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</si>
  <si>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</si>
  <si>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</si>
  <si>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</si>
  <si>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</si>
  <si>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</si>
  <si>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</si>
  <si>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</si>
  <si>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</si>
  <si>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</si>
  <si>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</si>
  <si>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</si>
  <si>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</si>
  <si>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</si>
  <si>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</si>
  <si>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</si>
  <si>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</si>
  <si>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</si>
  <si>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</si>
  <si>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</si>
  <si>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</si>
  <si>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</si>
  <si>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</si>
  <si>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</si>
  <si>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</si>
  <si>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</si>
  <si>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</si>
  <si>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</si>
  <si>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</si>
  <si>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</si>
  <si>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</si>
  <si>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</si>
  <si>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</si>
  <si>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</si>
  <si>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</si>
  <si>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</si>
  <si>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</si>
  <si>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</si>
  <si>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</si>
  <si>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</si>
  <si>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</si>
  <si>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</si>
  <si>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</si>
  <si>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</si>
  <si>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</si>
  <si>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</si>
  <si>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</si>
  <si>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</si>
  <si>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</si>
  <si>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</si>
  <si>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</si>
  <si>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</si>
  <si>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</si>
  <si>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</si>
  <si>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</si>
  <si>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</si>
  <si>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</si>
  <si>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</si>
  <si>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</si>
  <si>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</si>
  <si>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</si>
  <si>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</si>
  <si>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</si>
  <si>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</si>
  <si>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</si>
  <si>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</si>
  <si>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</si>
  <si>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</si>
  <si>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</si>
  <si>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</si>
  <si>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</si>
  <si>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</si>
  <si>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</si>
  <si>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</si>
  <si>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</si>
  <si>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</si>
  <si>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</si>
  <si>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</si>
  <si>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</si>
  <si>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</si>
  <si>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</si>
  <si>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</si>
  <si>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</si>
  <si>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</si>
  <si>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</si>
  <si>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</si>
  <si>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</si>
  <si>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</si>
  <si>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</si>
  <si>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</si>
  <si>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</si>
  <si>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</si>
  <si>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</si>
  <si>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</si>
  <si>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</si>
  <si>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</si>
  <si>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</si>
  <si>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</si>
  <si>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</si>
  <si>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</si>
  <si>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</si>
  <si>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</si>
  <si>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</si>
  <si>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</si>
  <si>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</si>
  <si>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</si>
  <si>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</si>
  <si>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</si>
  <si>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</si>
  <si>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</si>
  <si>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</si>
  <si>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</si>
  <si>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</si>
  <si>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</si>
  <si>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</si>
  <si>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</si>
  <si>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</si>
  <si>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</si>
  <si>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</si>
  <si>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</si>
  <si>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</si>
  <si>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</si>
  <si>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</si>
  <si>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</si>
  <si>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</si>
  <si>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</si>
  <si>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</si>
  <si>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</si>
  <si>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</si>
  <si>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</si>
  <si>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</si>
  <si>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</si>
  <si>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</si>
  <si>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</si>
  <si>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</si>
  <si>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</si>
  <si>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</si>
  <si>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</si>
  <si>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</si>
  <si>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</si>
  <si>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</si>
  <si>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</si>
  <si>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</si>
  <si>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</si>
  <si>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</si>
  <si>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</si>
  <si>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</si>
  <si>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</si>
  <si>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</si>
  <si>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</si>
  <si>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</si>
  <si>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</si>
  <si>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</si>
  <si>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</si>
  <si>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</si>
  <si>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</si>
  <si>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</si>
  <si>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</si>
  <si>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</si>
  <si>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</si>
  <si>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</si>
  <si>
    <t>https://www.mhlw.go.jp/stf/seisakunitsuite/bunya/0000121431_00086.html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</si>
</sst>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7" xfId="0" applyFont="1" applyBorder="1" applyAlignment="1">
      <alignment horizontal="left" vertical="top" wrapText="1" indent="2"/>
    </xf>
    <xf numFmtId="0" fontId="13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16" fillId="0" borderId="1" xfId="0" applyFont="1" applyBorder="1" applyAlignment="1">
      <alignment horizontal="right" vertical="top" wrapText="1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3" fillId="0" borderId="6" xfId="0" applyFont="1" applyBorder="1" applyAlignment="1">
      <alignment horizontal="left" vertical="center" wrapText="1" indent="1"/>
    </xf>
    <xf numFmtId="0" fontId="13" fillId="0" borderId="7" xfId="0" applyFont="1" applyBorder="1" applyAlignment="1">
      <alignment horizontal="left" vertical="center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83"/>
  <sheetViews>
    <sheetView topLeftCell="A971" workbookViewId="0">
      <selection activeCell="A14008" sqref="A14008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007"/>
  <sheetViews>
    <sheetView workbookViewId="0">
      <pane xSplit="1" ySplit="1" topLeftCell="B14002" activePane="bottomRight" state="frozen"/>
      <selection activeCell="A933" sqref="A933"/>
      <selection pane="topRight" activeCell="A933" sqref="A933"/>
      <selection pane="bottomLeft" activeCell="A933" sqref="A933"/>
      <selection pane="bottomRight" activeCell="A14008" sqref="A14008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G9" sqref="G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3" t="s">
        <v>146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DATE($E$9, $F$9, $G$9)</f>
        <v>44206</v>
      </c>
      <c r="B3" s="26" t="s">
        <v>153</v>
      </c>
      <c r="C3" s="26">
        <f>IF(C21="", "", C21)</f>
        <v>278762</v>
      </c>
      <c r="D3" s="26">
        <f>IF(B21="", "", B21)</f>
        <v>4968222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55238</v>
      </c>
      <c r="I3" s="26" t="str">
        <f t="shared" si="1"/>
        <v/>
      </c>
      <c r="J3" s="26">
        <f t="shared" si="1"/>
        <v>852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218676</v>
      </c>
      <c r="N3" s="26">
        <f t="shared" si="2"/>
        <v>3995</v>
      </c>
    </row>
    <row r="4" spans="1:15" x14ac:dyDescent="0.55000000000000004">
      <c r="A4" s="38">
        <f>DATE($E$9, $F$9, $G$9)</f>
        <v>44206</v>
      </c>
      <c r="B4" s="26" t="s">
        <v>154</v>
      </c>
      <c r="C4" s="26">
        <f>IF(C22="", "", C22)</f>
        <v>1998</v>
      </c>
      <c r="D4" s="26">
        <f>IF(B22="", "", B22)</f>
        <v>421935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152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1845</v>
      </c>
      <c r="N4" s="26">
        <f t="shared" si="2"/>
        <v>1</v>
      </c>
    </row>
    <row r="5" spans="1:15" x14ac:dyDescent="0.55000000000000004">
      <c r="A5" s="38">
        <f>DATE($E$9, $F$9, $G$9)</f>
        <v>44206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D7" s="53" t="s">
        <v>156</v>
      </c>
      <c r="E7" s="52"/>
      <c r="F7" s="52"/>
      <c r="G7" s="52"/>
      <c r="H7" s="52"/>
      <c r="I7" s="52"/>
      <c r="J7" s="52"/>
      <c r="K7" s="52"/>
      <c r="L7" s="27"/>
      <c r="M7" s="27"/>
      <c r="N7" s="27"/>
      <c r="O7" s="27"/>
    </row>
    <row r="8" spans="1:15" x14ac:dyDescent="0.55000000000000004">
      <c r="D8" s="51" t="s">
        <v>289</v>
      </c>
      <c r="E8" s="52"/>
      <c r="F8" s="52"/>
      <c r="G8" s="52"/>
      <c r="H8" s="52"/>
      <c r="I8" s="52"/>
      <c r="J8" s="52"/>
      <c r="K8" s="52"/>
      <c r="L8" s="8"/>
      <c r="M8" s="8"/>
      <c r="N8" s="8"/>
      <c r="O8" s="8"/>
    </row>
    <row r="9" spans="1:15" x14ac:dyDescent="0.55000000000000004">
      <c r="E9" s="4">
        <v>2021</v>
      </c>
      <c r="F9" s="4">
        <v>1</v>
      </c>
      <c r="G9" s="4">
        <v>10</v>
      </c>
    </row>
    <row r="10" spans="1:15" x14ac:dyDescent="0.55000000000000004">
      <c r="E10" s="53" t="s">
        <v>157</v>
      </c>
      <c r="F10" s="52"/>
      <c r="G10" s="53" t="s">
        <v>158</v>
      </c>
      <c r="H10" s="52"/>
      <c r="I10" s="53" t="s">
        <v>159</v>
      </c>
      <c r="J10" s="53" t="s">
        <v>160</v>
      </c>
      <c r="K10" s="53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2"/>
      <c r="J11" s="52"/>
      <c r="K11" s="52"/>
    </row>
    <row r="12" spans="1:15" x14ac:dyDescent="0.55000000000000004">
      <c r="C12" s="53" t="s">
        <v>166</v>
      </c>
      <c r="D12" s="52"/>
      <c r="E12" s="4">
        <v>4968222</v>
      </c>
      <c r="F12" s="4">
        <v>278762</v>
      </c>
      <c r="G12" s="4">
        <v>55238</v>
      </c>
      <c r="H12" s="4">
        <v>852</v>
      </c>
      <c r="I12" s="4">
        <v>218676</v>
      </c>
      <c r="J12" s="4">
        <v>3995</v>
      </c>
      <c r="K12" s="3"/>
    </row>
    <row r="13" spans="1:15" x14ac:dyDescent="0.55000000000000004">
      <c r="C13" s="53" t="s">
        <v>167</v>
      </c>
      <c r="D13" s="52"/>
      <c r="E13" s="4">
        <v>421935</v>
      </c>
      <c r="F13" s="4">
        <v>1998</v>
      </c>
      <c r="G13" s="4">
        <v>152</v>
      </c>
      <c r="H13" s="4">
        <v>0</v>
      </c>
      <c r="I13" s="4">
        <v>1845</v>
      </c>
      <c r="J13" s="4">
        <v>1</v>
      </c>
      <c r="K13" s="3"/>
    </row>
    <row r="14" spans="1:15" x14ac:dyDescent="0.55000000000000004">
      <c r="C14" s="53" t="s">
        <v>168</v>
      </c>
      <c r="D14" s="52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4" t="s">
        <v>164</v>
      </c>
      <c r="D15" s="55"/>
      <c r="E15" s="29">
        <f t="shared" ref="E15:J15" si="3">SUM(E12:E14)</f>
        <v>5390986</v>
      </c>
      <c r="F15" s="29">
        <f t="shared" si="3"/>
        <v>280775</v>
      </c>
      <c r="G15" s="29">
        <f t="shared" si="3"/>
        <v>55390</v>
      </c>
      <c r="H15" s="29">
        <f t="shared" si="3"/>
        <v>852</v>
      </c>
      <c r="I15" s="29">
        <f t="shared" si="3"/>
        <v>220536</v>
      </c>
      <c r="J15" s="29">
        <f t="shared" si="3"/>
        <v>3996</v>
      </c>
      <c r="K15" s="30"/>
    </row>
    <row r="18" spans="1:15" x14ac:dyDescent="0.55000000000000004">
      <c r="B18" s="53" t="s">
        <v>157</v>
      </c>
      <c r="C18" s="52"/>
      <c r="D18" s="53" t="s">
        <v>169</v>
      </c>
      <c r="E18" s="52"/>
      <c r="F18" s="52"/>
      <c r="G18" s="53" t="s">
        <v>170</v>
      </c>
      <c r="H18" s="52"/>
      <c r="I18" s="52"/>
      <c r="J18" s="52"/>
      <c r="K18" s="52"/>
      <c r="L18" s="52"/>
      <c r="M18" s="52"/>
      <c r="N18" s="52"/>
      <c r="O18" s="52"/>
    </row>
    <row r="19" spans="1:15" x14ac:dyDescent="0.55000000000000004">
      <c r="B19" s="52"/>
      <c r="C19" s="52"/>
      <c r="D19" s="52"/>
      <c r="E19" s="52"/>
      <c r="F19" s="52"/>
      <c r="G19" s="53" t="s">
        <v>158</v>
      </c>
      <c r="H19" s="52"/>
      <c r="I19" s="52"/>
      <c r="J19" s="52"/>
      <c r="K19" s="52"/>
      <c r="L19" s="52"/>
      <c r="M19" s="52"/>
      <c r="N19" s="53" t="s">
        <v>159</v>
      </c>
      <c r="O19" s="53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2"/>
      <c r="O20" s="52"/>
    </row>
    <row r="21" spans="1:15" x14ac:dyDescent="0.55000000000000004">
      <c r="A21" s="26" t="s">
        <v>166</v>
      </c>
      <c r="B21" s="28">
        <f t="shared" ref="B21:C23" si="4">E12</f>
        <v>4968222</v>
      </c>
      <c r="C21" s="28">
        <f t="shared" si="4"/>
        <v>278762</v>
      </c>
      <c r="D21" s="3"/>
      <c r="E21" s="3"/>
      <c r="F21" s="3"/>
      <c r="G21" s="3"/>
      <c r="H21" s="28">
        <f>G12</f>
        <v>55238</v>
      </c>
      <c r="I21" s="3"/>
      <c r="J21" s="28">
        <f>H12</f>
        <v>852</v>
      </c>
      <c r="K21" s="3"/>
      <c r="L21" s="3"/>
      <c r="M21" s="16">
        <f>F21</f>
        <v>0</v>
      </c>
      <c r="N21" s="28">
        <f t="shared" ref="N21:O23" si="5">I12</f>
        <v>218676</v>
      </c>
      <c r="O21" s="28">
        <f t="shared" si="5"/>
        <v>3995</v>
      </c>
    </row>
    <row r="22" spans="1:15" x14ac:dyDescent="0.55000000000000004">
      <c r="A22" s="26" t="s">
        <v>167</v>
      </c>
      <c r="B22" s="28">
        <f t="shared" si="4"/>
        <v>421935</v>
      </c>
      <c r="C22" s="28">
        <f t="shared" si="4"/>
        <v>1998</v>
      </c>
      <c r="D22" s="3"/>
      <c r="E22" s="3"/>
      <c r="F22" s="3"/>
      <c r="G22" s="3"/>
      <c r="H22" s="28">
        <f>G13</f>
        <v>152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1845</v>
      </c>
      <c r="O22" s="28">
        <f t="shared" si="5"/>
        <v>1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5390986</v>
      </c>
      <c r="C24" s="26">
        <f t="shared" si="6"/>
        <v>280775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55390</v>
      </c>
      <c r="I24" s="26">
        <f t="shared" si="6"/>
        <v>0</v>
      </c>
      <c r="J24" s="26">
        <f t="shared" si="6"/>
        <v>852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220536</v>
      </c>
      <c r="O24" s="26">
        <f t="shared" si="6"/>
        <v>3996</v>
      </c>
    </row>
    <row r="26" spans="1:15" x14ac:dyDescent="0.55000000000000004">
      <c r="E26" s="53" t="s">
        <v>279</v>
      </c>
      <c r="F26" s="52"/>
      <c r="G26" s="52"/>
      <c r="H26" s="52"/>
      <c r="I26" s="52"/>
      <c r="J26" s="52"/>
    </row>
  </sheetData>
  <mergeCells count="19"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D7:K7"/>
    <mergeCell ref="D8:K8"/>
    <mergeCell ref="K10:K11"/>
    <mergeCell ref="J10:J11"/>
    <mergeCell ref="I10:I11"/>
    <mergeCell ref="G10:H10"/>
    <mergeCell ref="E10:F10"/>
  </mergeCells>
  <phoneticPr fontId="1"/>
  <hyperlinks>
    <hyperlink ref="D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3" t="s">
        <v>177</v>
      </c>
      <c r="B1" s="53"/>
      <c r="C1" s="53"/>
      <c r="D1" s="57"/>
      <c r="E1" s="57"/>
      <c r="F1" s="57"/>
      <c r="G1" s="57"/>
      <c r="H1" s="57"/>
      <c r="I1" s="57"/>
      <c r="J1" s="9"/>
    </row>
    <row r="2" spans="1:10" x14ac:dyDescent="0.55000000000000004">
      <c r="A2" s="39">
        <f>YEAR(DATE('Conv-total'!$E$9, 'Conv-total'!$F$9, 'Conv-total'!$G$9) -1)</f>
        <v>2021</v>
      </c>
      <c r="B2" s="39">
        <f>MONTH(DATE('Conv-total'!$E$9, 'Conv-total'!$F$9, 'Conv-total'!$G$9) -1)</f>
        <v>1</v>
      </c>
      <c r="C2" s="39">
        <f>DAY(DATE('Conv-total'!$E$9, 'Conv-total'!$F$9, 'Conv-total'!$G$9) -1)</f>
        <v>9</v>
      </c>
      <c r="D2" s="56" t="s">
        <v>178</v>
      </c>
      <c r="E2" s="57"/>
      <c r="F2" s="57"/>
      <c r="G2" s="57"/>
      <c r="H2" s="57"/>
      <c r="I2" s="57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44205</v>
      </c>
      <c r="C5" s="31" t="s">
        <v>7</v>
      </c>
      <c r="D5" s="41">
        <f>IFERROR(INT(TRIM(SUBSTITUTE(VLOOKUP($A5&amp;"*",各都道府県の状況!$A:$I,D$3,FALSE), "※5", ""))), "")</f>
        <v>14529</v>
      </c>
      <c r="E5" s="41">
        <f>IFERROR(INT(TRIM(SUBSTITUTE(VLOOKUP($A5&amp;"*",各都道府県の状況!$A:$I,E$3,FALSE), "※5", ""))), "")</f>
        <v>258606</v>
      </c>
      <c r="F5" s="41">
        <f>IFERROR(INT(TRIM(SUBSTITUTE(VLOOKUP($A5&amp;"*",各都道府県の状況!$A:$I,F$3,FALSE), "※5", ""))), "")</f>
        <v>12573</v>
      </c>
      <c r="G5" s="41">
        <f>IFERROR(INT(TRIM(SUBSTITUTE(VLOOKUP($A5&amp;"*",各都道府県の状況!$A:$I,G$3,FALSE), "※5", ""))), "")</f>
        <v>500</v>
      </c>
      <c r="H5" s="41">
        <f>IFERROR(INT(TRIM(SUBSTITUTE(VLOOKUP($A5&amp;"*",各都道府県の状況!$A:$I,H$3,FALSE), "※5", ""))), "")</f>
        <v>1360</v>
      </c>
      <c r="I5" s="41">
        <f>IFERROR(INT(TRIM(SUBSTITUTE(VLOOKUP($A5&amp;"*",各都道府県の状況!$A:$I,I$3,FALSE), "※5", ""))), "")</f>
        <v>12</v>
      </c>
      <c r="J5" s="2"/>
    </row>
    <row r="6" spans="1:10" x14ac:dyDescent="0.55000000000000004">
      <c r="A6" s="12" t="s">
        <v>182</v>
      </c>
      <c r="B6" s="13">
        <f t="shared" si="0"/>
        <v>44205</v>
      </c>
      <c r="C6" s="31" t="s">
        <v>11</v>
      </c>
      <c r="D6" s="41">
        <f>IFERROR(INT(TRIM(SUBSTITUTE(VLOOKUP($A6&amp;"*",各都道府県の状況!$A:$I,D$3,FALSE), "※5", ""))), "")</f>
        <v>559</v>
      </c>
      <c r="E6" s="41">
        <f>IFERROR(INT(TRIM(SUBSTITUTE(VLOOKUP($A6&amp;"*",各都道府県の状況!$A:$I,E$3,FALSE), "※5", ""))), "")</f>
        <v>11084</v>
      </c>
      <c r="F6" s="41">
        <f>IFERROR(INT(TRIM(SUBSTITUTE(VLOOKUP($A6&amp;"*",各都道府県の状況!$A:$I,F$3,FALSE), "※5", ""))), "")</f>
        <v>464</v>
      </c>
      <c r="G6" s="41">
        <f>IFERROR(INT(TRIM(SUBSTITUTE(VLOOKUP($A6&amp;"*",各都道府県の状況!$A:$I,G$3,FALSE), "※5", ""))), "")</f>
        <v>8</v>
      </c>
      <c r="H6" s="41">
        <f>IFERROR(INT(TRIM(SUBSTITUTE(VLOOKUP($A6&amp;"*",各都道府県の状況!$A:$I,H$3,FALSE), "※5", ""))), "")</f>
        <v>87</v>
      </c>
      <c r="I6" s="41">
        <f>IFERROR(INT(TRIM(SUBSTITUTE(VLOOKUP($A6&amp;"*",各都道府県の状況!$A:$I,I$3,FALSE), "※5", ""))), "")</f>
        <v>2</v>
      </c>
    </row>
    <row r="7" spans="1:10" x14ac:dyDescent="0.55000000000000004">
      <c r="A7" s="12" t="s">
        <v>183</v>
      </c>
      <c r="B7" s="13">
        <f t="shared" si="0"/>
        <v>44205</v>
      </c>
      <c r="C7" s="31" t="s">
        <v>12</v>
      </c>
      <c r="D7" s="41">
        <f>IFERROR(INT(TRIM(SUBSTITUTE(VLOOKUP($A7&amp;"*",各都道府県の状況!$A:$I,D$3,FALSE), "※5", ""))), "")</f>
        <v>417</v>
      </c>
      <c r="E7" s="41">
        <f>IFERROR(INT(TRIM(SUBSTITUTE(VLOOKUP($A7&amp;"*",各都道府県の状況!$A:$I,E$3,FALSE), "※5", ""))), "")</f>
        <v>15492</v>
      </c>
      <c r="F7" s="41">
        <f>IFERROR(INT(TRIM(SUBSTITUTE(VLOOKUP($A7&amp;"*",各都道府県の状況!$A:$I,F$3,FALSE), "※5", ""))), "")</f>
        <v>340</v>
      </c>
      <c r="G7" s="41">
        <f>IFERROR(INT(TRIM(SUBSTITUTE(VLOOKUP($A7&amp;"*",各都道府県の状況!$A:$I,G$3,FALSE), "※5", ""))), "")</f>
        <v>25</v>
      </c>
      <c r="H7" s="41">
        <f>IFERROR(INT(TRIM(SUBSTITUTE(VLOOKUP($A7&amp;"*",各都道府県の状況!$A:$I,H$3,FALSE), "※5", ""))), "")</f>
        <v>52</v>
      </c>
      <c r="I7" s="41">
        <f>IFERROR(INT(TRIM(SUBSTITUTE(VLOOKUP($A7&amp;"*",各都道府県の状況!$A:$I,I$3,FALSE), "※5", ""))), "")</f>
        <v>2</v>
      </c>
    </row>
    <row r="8" spans="1:10" x14ac:dyDescent="0.55000000000000004">
      <c r="A8" s="12" t="s">
        <v>184</v>
      </c>
      <c r="B8" s="13">
        <f t="shared" si="0"/>
        <v>44205</v>
      </c>
      <c r="C8" s="31" t="s">
        <v>13</v>
      </c>
      <c r="D8" s="41">
        <f>IFERROR(INT(TRIM(SUBSTITUTE(VLOOKUP($A8&amp;"*",各都道府県の状況!$A:$I,D$3,FALSE), "※5", ""))), "")</f>
        <v>2514</v>
      </c>
      <c r="E8" s="41">
        <f>IFERROR(INT(TRIM(SUBSTITUTE(VLOOKUP($A8&amp;"*",各都道府県の状況!$A:$I,E$3,FALSE), "※5", ""))), "")</f>
        <v>25990</v>
      </c>
      <c r="F8" s="41">
        <f>IFERROR(INT(TRIM(SUBSTITUTE(VLOOKUP($A8&amp;"*",各都道府県の状況!$A:$I,F$3,FALSE), "※5", ""))), "")</f>
        <v>2104</v>
      </c>
      <c r="G8" s="41">
        <f>IFERROR(INT(TRIM(SUBSTITUTE(VLOOKUP($A8&amp;"*",各都道府県の状況!$A:$I,G$3,FALSE), "※5", ""))), "")</f>
        <v>17</v>
      </c>
      <c r="H8" s="41">
        <f>IFERROR(INT(TRIM(SUBSTITUTE(VLOOKUP($A8&amp;"*",各都道府県の状況!$A:$I,H$3,FALSE), "※5", ""))), "")</f>
        <v>393</v>
      </c>
      <c r="I8" s="41">
        <f>IFERROR(INT(TRIM(SUBSTITUTE(VLOOKUP($A8&amp;"*",各都道府県の状況!$A:$I,I$3,FALSE), "※5", ""))), "")</f>
        <v>8</v>
      </c>
    </row>
    <row r="9" spans="1:10" ht="21" customHeight="1" x14ac:dyDescent="0.55000000000000004">
      <c r="A9" s="12" t="s">
        <v>185</v>
      </c>
      <c r="B9" s="13">
        <f t="shared" si="0"/>
        <v>44205</v>
      </c>
      <c r="C9" s="31" t="s">
        <v>14</v>
      </c>
      <c r="D9" s="41">
        <f>IFERROR(INT(TRIM(SUBSTITUTE(VLOOKUP($A9&amp;"*",各都道府県の状況!$A:$I,D$3,FALSE), "※5", ""))), "")</f>
        <v>167</v>
      </c>
      <c r="E9" s="41">
        <f>IFERROR(INT(TRIM(SUBSTITUTE(VLOOKUP($A9&amp;"*",各都道府県の状況!$A:$I,E$3,FALSE), "※5", ""))), "")</f>
        <v>4891</v>
      </c>
      <c r="F9" s="41">
        <f>IFERROR(INT(TRIM(SUBSTITUTE(VLOOKUP($A9&amp;"*",各都道府県の状況!$A:$I,F$3,FALSE), "※5", ""))), "")</f>
        <v>133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33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44205</v>
      </c>
      <c r="C10" s="31" t="s">
        <v>15</v>
      </c>
      <c r="D10" s="41">
        <f>IFERROR(INT(TRIM(SUBSTITUTE(VLOOKUP($A10&amp;"*",各都道府県の状況!$A:$I,D$3,FALSE), "※5", ""))), "")</f>
        <v>422</v>
      </c>
      <c r="E10" s="41">
        <f>IFERROR(INT(TRIM(SUBSTITUTE(VLOOKUP($A10&amp;"*",各都道府県の状況!$A:$I,E$3,FALSE), "※5", ""))), "")</f>
        <v>11028</v>
      </c>
      <c r="F10" s="41">
        <f>IFERROR(INT(TRIM(SUBSTITUTE(VLOOKUP($A10&amp;"*",各都道府県の状況!$A:$I,F$3,FALSE), "※5", ""))), "")</f>
        <v>355</v>
      </c>
      <c r="G10" s="41">
        <f>IFERROR(INT(TRIM(SUBSTITUTE(VLOOKUP($A10&amp;"*",各都道府県の状況!$A:$I,G$3,FALSE), "※5", ""))), "")</f>
        <v>9</v>
      </c>
      <c r="H10" s="41">
        <f>IFERROR(INT(TRIM(SUBSTITUTE(VLOOKUP($A10&amp;"*",各都道府県の状況!$A:$I,H$3,FALSE), "※5", ""))), "")</f>
        <v>58</v>
      </c>
      <c r="I10" s="41">
        <f>IFERROR(INT(TRIM(SUBSTITUTE(VLOOKUP($A10&amp;"*",各都道府県の状況!$A:$I,I$3,FALSE), "※5", ""))), "")</f>
        <v>4</v>
      </c>
    </row>
    <row r="11" spans="1:10" x14ac:dyDescent="0.55000000000000004">
      <c r="A11" s="12" t="s">
        <v>187</v>
      </c>
      <c r="B11" s="13">
        <f t="shared" si="0"/>
        <v>44205</v>
      </c>
      <c r="C11" s="31" t="s">
        <v>16</v>
      </c>
      <c r="D11" s="41">
        <f>IFERROR(INT(TRIM(SUBSTITUTE(VLOOKUP($A11&amp;"*",各都道府県の状況!$A:$I,D$3,FALSE), "※5", ""))), "")</f>
        <v>1179</v>
      </c>
      <c r="E11" s="41">
        <f>IFERROR(INT(TRIM(SUBSTITUTE(VLOOKUP($A11&amp;"*",各都道府県の状況!$A:$I,E$3,FALSE), "※5", ""))), "")</f>
        <v>63665</v>
      </c>
      <c r="F11" s="41">
        <f>IFERROR(INT(TRIM(SUBSTITUTE(VLOOKUP($A11&amp;"*",各都道府県の状況!$A:$I,F$3,FALSE), "※5", ""))), "")</f>
        <v>838</v>
      </c>
      <c r="G11" s="41">
        <f>IFERROR(INT(TRIM(SUBSTITUTE(VLOOKUP($A11&amp;"*",各都道府県の状況!$A:$I,G$3,FALSE), "※5", ""))), "")</f>
        <v>28</v>
      </c>
      <c r="H11" s="41">
        <f>IFERROR(INT(TRIM(SUBSTITUTE(VLOOKUP($A11&amp;"*",各都道府県の状況!$A:$I,H$3,FALSE), "※5", ""))), "")</f>
        <v>313</v>
      </c>
      <c r="I11" s="41">
        <f>IFERROR(INT(TRIM(SUBSTITUTE(VLOOKUP($A11&amp;"*",各都道府県の状況!$A:$I,I$3,FALSE), "※5", ""))), "")</f>
        <v>8</v>
      </c>
    </row>
    <row r="12" spans="1:10" x14ac:dyDescent="0.55000000000000004">
      <c r="A12" s="12" t="s">
        <v>188</v>
      </c>
      <c r="B12" s="13">
        <f t="shared" si="0"/>
        <v>44205</v>
      </c>
      <c r="C12" s="31" t="s">
        <v>17</v>
      </c>
      <c r="D12" s="41">
        <f>IFERROR(INT(TRIM(SUBSTITUTE(VLOOKUP($A12&amp;"*",各都道府県の状況!$A:$I,D$3,FALSE), "※5", ""))), "")</f>
        <v>3056</v>
      </c>
      <c r="E12" s="41">
        <f>IFERROR(INT(TRIM(SUBSTITUTE(VLOOKUP($A12&amp;"*",各都道府県の状況!$A:$I,E$3,FALSE), "※5", ""))), "")</f>
        <v>19492</v>
      </c>
      <c r="F12" s="41">
        <f>IFERROR(INT(TRIM(SUBSTITUTE(VLOOKUP($A12&amp;"*",各都道府県の状況!$A:$I,F$3,FALSE), "※5", ""))), "")</f>
        <v>2377</v>
      </c>
      <c r="G12" s="41">
        <f>IFERROR(INT(TRIM(SUBSTITUTE(VLOOKUP($A12&amp;"*",各都道府県の状況!$A:$I,G$3,FALSE), "※5", ""))), "")</f>
        <v>40</v>
      </c>
      <c r="H12" s="41">
        <f>IFERROR(INT(TRIM(SUBSTITUTE(VLOOKUP($A12&amp;"*",各都道府県の状況!$A:$I,H$3,FALSE), "※5", ""))), "")</f>
        <v>639</v>
      </c>
      <c r="I12" s="41">
        <f>IFERROR(INT(TRIM(SUBSTITUTE(VLOOKUP($A12&amp;"*",各都道府県の状況!$A:$I,I$3,FALSE), "※5", ""))), "")</f>
        <v>8</v>
      </c>
    </row>
    <row r="13" spans="1:10" x14ac:dyDescent="0.55000000000000004">
      <c r="A13" s="12" t="s">
        <v>189</v>
      </c>
      <c r="B13" s="13">
        <f t="shared" si="0"/>
        <v>44205</v>
      </c>
      <c r="C13" s="31" t="s">
        <v>18</v>
      </c>
      <c r="D13" s="41">
        <f>IFERROR(INT(TRIM(SUBSTITUTE(VLOOKUP($A13&amp;"*",各都道府県の状況!$A:$I,D$3,FALSE), "※5", ""))), "")</f>
        <v>2392</v>
      </c>
      <c r="E13" s="41">
        <f>IFERROR(INT(TRIM(SUBSTITUTE(VLOOKUP($A13&amp;"*",各都道府県の状況!$A:$I,E$3,FALSE), "※5", ""))), "")</f>
        <v>79829</v>
      </c>
      <c r="F13" s="41">
        <f>IFERROR(INT(TRIM(SUBSTITUTE(VLOOKUP($A13&amp;"*",各都道府県の状況!$A:$I,F$3,FALSE), "※5", ""))), "")</f>
        <v>1289</v>
      </c>
      <c r="G13" s="41">
        <f>IFERROR(INT(TRIM(SUBSTITUTE(VLOOKUP($A13&amp;"*",各都道府県の状況!$A:$I,G$3,FALSE), "※5", ""))), "")</f>
        <v>9</v>
      </c>
      <c r="H13" s="41">
        <f>IFERROR(INT(TRIM(SUBSTITUTE(VLOOKUP($A13&amp;"*",各都道府県の状況!$A:$I,H$3,FALSE), "※5", ""))), "")</f>
        <v>1103</v>
      </c>
      <c r="I13" s="41">
        <f>IFERROR(INT(TRIM(SUBSTITUTE(VLOOKUP($A13&amp;"*",各都道府県の状況!$A:$I,I$3,FALSE), "※5", ""))), "")</f>
        <v>15</v>
      </c>
    </row>
    <row r="14" spans="1:10" x14ac:dyDescent="0.55000000000000004">
      <c r="A14" s="12" t="s">
        <v>190</v>
      </c>
      <c r="B14" s="13">
        <f t="shared" si="0"/>
        <v>44205</v>
      </c>
      <c r="C14" s="31" t="s">
        <v>19</v>
      </c>
      <c r="D14" s="41">
        <f>IFERROR(INT(TRIM(SUBSTITUTE(VLOOKUP($A14&amp;"*",各都道府県の状況!$A:$I,D$3,FALSE), "※5", ""))), "")</f>
        <v>2798</v>
      </c>
      <c r="E14" s="41">
        <f>IFERROR(INT(TRIM(SUBSTITUTE(VLOOKUP($A14&amp;"*",各都道府県の状況!$A:$I,E$3,FALSE), "※5", ""))), "")</f>
        <v>58301</v>
      </c>
      <c r="F14" s="41">
        <f>IFERROR(INT(TRIM(SUBSTITUTE(VLOOKUP($A14&amp;"*",各都道府県の状況!$A:$I,F$3,FALSE), "※5", ""))), "")</f>
        <v>2233</v>
      </c>
      <c r="G14" s="41">
        <f>IFERROR(INT(TRIM(SUBSTITUTE(VLOOKUP($A14&amp;"*",各都道府県の状況!$A:$I,G$3,FALSE), "※5", ""))), "")</f>
        <v>49</v>
      </c>
      <c r="H14" s="41">
        <f>IFERROR(INT(TRIM(SUBSTITUTE(VLOOKUP($A14&amp;"*",各都道府県の状況!$A:$I,H$3,FALSE), "※5", ""))), "")</f>
        <v>516</v>
      </c>
      <c r="I14" s="41">
        <f>IFERROR(INT(TRIM(SUBSTITUTE(VLOOKUP($A14&amp;"*",各都道府県の状況!$A:$I,I$3,FALSE), "※5", ""))), "")</f>
        <v>14</v>
      </c>
    </row>
    <row r="15" spans="1:10" x14ac:dyDescent="0.55000000000000004">
      <c r="A15" s="12" t="s">
        <v>191</v>
      </c>
      <c r="B15" s="13">
        <f t="shared" si="0"/>
        <v>44205</v>
      </c>
      <c r="C15" s="31" t="s">
        <v>20</v>
      </c>
      <c r="D15" s="41">
        <f>IFERROR(INT(TRIM(SUBSTITUTE(VLOOKUP($A15&amp;"*",各都道府県の状況!$A:$I,D$3,FALSE), "※5", ""))), "")</f>
        <v>17413</v>
      </c>
      <c r="E15" s="41">
        <f>IFERROR(INT(TRIM(SUBSTITUTE(VLOOKUP($A15&amp;"*",各都道府県の状況!$A:$I,E$3,FALSE), "※5", ""))), "")</f>
        <v>350294</v>
      </c>
      <c r="F15" s="41">
        <f>IFERROR(INT(TRIM(SUBSTITUTE(VLOOKUP($A15&amp;"*",各都道府県の状況!$A:$I,F$3,FALSE), "※5", ""))), "")</f>
        <v>12357</v>
      </c>
      <c r="G15" s="41">
        <f>IFERROR(INT(TRIM(SUBSTITUTE(VLOOKUP($A15&amp;"*",各都道府県の状況!$A:$I,G$3,FALSE), "※5", ""))), "")</f>
        <v>244</v>
      </c>
      <c r="H15" s="41">
        <f>IFERROR(INT(TRIM(SUBSTITUTE(VLOOKUP($A15&amp;"*",各都道府県の状況!$A:$I,H$3,FALSE), "※5", ""))), "")</f>
        <v>4812</v>
      </c>
      <c r="I15" s="41">
        <f>IFERROR(INT(TRIM(SUBSTITUTE(VLOOKUP($A15&amp;"*",各都道府県の状況!$A:$I,I$3,FALSE), "※5", ""))), "")</f>
        <v>66</v>
      </c>
    </row>
    <row r="16" spans="1:10" x14ac:dyDescent="0.55000000000000004">
      <c r="A16" s="12" t="s">
        <v>192</v>
      </c>
      <c r="B16" s="13">
        <f t="shared" si="0"/>
        <v>44205</v>
      </c>
      <c r="C16" s="31" t="s">
        <v>21</v>
      </c>
      <c r="D16" s="41">
        <f>IFERROR(INT(TRIM(SUBSTITUTE(VLOOKUP($A16&amp;"*",各都道府県の状況!$A:$I,D$3,FALSE), "※5", ""))), "")</f>
        <v>13830</v>
      </c>
      <c r="E16" s="41">
        <f>IFERROR(INT(TRIM(SUBSTITUTE(VLOOKUP($A16&amp;"*",各都道府県の状況!$A:$I,E$3,FALSE), "※5", ""))), "")</f>
        <v>245161</v>
      </c>
      <c r="F16" s="41">
        <f>IFERROR(INT(TRIM(SUBSTITUTE(VLOOKUP($A16&amp;"*",各都道府県の状況!$A:$I,F$3,FALSE), "※5", ""))), "")</f>
        <v>9864</v>
      </c>
      <c r="G16" s="41">
        <f>IFERROR(INT(TRIM(SUBSTITUTE(VLOOKUP($A16&amp;"*",各都道府県の状況!$A:$I,G$3,FALSE), "※5", ""))), "")</f>
        <v>136</v>
      </c>
      <c r="H16" s="41">
        <f>IFERROR(INT(TRIM(SUBSTITUTE(VLOOKUP($A16&amp;"*",各都道府県の状況!$A:$I,H$3,FALSE), "※5", ""))), "")</f>
        <v>3830</v>
      </c>
      <c r="I16" s="41">
        <f>IFERROR(INT(TRIM(SUBSTITUTE(VLOOKUP($A16&amp;"*",各都道府県の状況!$A:$I,I$3,FALSE), "※5", ""))), "")</f>
        <v>31</v>
      </c>
    </row>
    <row r="17" spans="1:9" x14ac:dyDescent="0.55000000000000004">
      <c r="A17" s="12" t="s">
        <v>193</v>
      </c>
      <c r="B17" s="13">
        <f t="shared" si="0"/>
        <v>44205</v>
      </c>
      <c r="C17" s="31" t="s">
        <v>22</v>
      </c>
      <c r="D17" s="41">
        <f>IFERROR(INT(TRIM(SUBSTITUTE(VLOOKUP($A17&amp;"*",各都道府県の状況!$A:$I,D$3,FALSE), "※5", ""))), "")</f>
        <v>73450</v>
      </c>
      <c r="E17" s="41">
        <f>IFERROR(INT(TRIM(SUBSTITUTE(VLOOKUP($A17&amp;"*",各都道府県の状況!$A:$I,E$3,FALSE), "※5", ""))), "")</f>
        <v>1083806</v>
      </c>
      <c r="F17" s="41">
        <f>IFERROR(INT(TRIM(SUBSTITUTE(VLOOKUP($A17&amp;"*",各都道府県の状況!$A:$I,F$3,FALSE), "※5", ""))), "")</f>
        <v>55542</v>
      </c>
      <c r="G17" s="41">
        <f>IFERROR(INT(TRIM(SUBSTITUTE(VLOOKUP($A17&amp;"*",各都道府県の状況!$A:$I,G$3,FALSE), "※5", ""))), "")</f>
        <v>682</v>
      </c>
      <c r="H17" s="41">
        <f>IFERROR(INT(TRIM(SUBSTITUTE(VLOOKUP($A17&amp;"*",各都道府県の状況!$A:$I,H$3,FALSE), "※5", ""))), "")</f>
        <v>17226</v>
      </c>
      <c r="I17" s="41">
        <f>IFERROR(INT(TRIM(SUBSTITUTE(VLOOKUP($A17&amp;"*",各都道府県の状況!$A:$I,I$3,FALSE), "※5", ""))), "")</f>
        <v>129</v>
      </c>
    </row>
    <row r="18" spans="1:9" x14ac:dyDescent="0.55000000000000004">
      <c r="A18" s="12" t="s">
        <v>194</v>
      </c>
      <c r="B18" s="13">
        <f t="shared" si="0"/>
        <v>44205</v>
      </c>
      <c r="C18" s="31" t="s">
        <v>23</v>
      </c>
      <c r="D18" s="41">
        <f>IFERROR(INT(TRIM(SUBSTITUTE(VLOOKUP($A18&amp;"*",各都道府県の状況!$A:$I,D$3,FALSE), "※5", ""))), "")</f>
        <v>26617</v>
      </c>
      <c r="E18" s="41">
        <f>IFERROR(INT(TRIM(SUBSTITUTE(VLOOKUP($A18&amp;"*",各都道府県の状況!$A:$I,E$3,FALSE), "※5", ""))), "")</f>
        <v>381811</v>
      </c>
      <c r="F18" s="41">
        <f>IFERROR(INT(TRIM(SUBSTITUTE(VLOOKUP($A18&amp;"*",各都道府県の状況!$A:$I,F$3,FALSE), "※5", ""))), "")</f>
        <v>21617</v>
      </c>
      <c r="G18" s="41">
        <f>IFERROR(INT(TRIM(SUBSTITUTE(VLOOKUP($A18&amp;"*",各都道府県の状況!$A:$I,G$3,FALSE), "※5", ""))), "")</f>
        <v>311</v>
      </c>
      <c r="H18" s="41">
        <f>IFERROR(INT(TRIM(SUBSTITUTE(VLOOKUP($A18&amp;"*",各都道府県の状況!$A:$I,H$3,FALSE), "※5", ""))), "")</f>
        <v>4689</v>
      </c>
      <c r="I18" s="41">
        <f>IFERROR(INT(TRIM(SUBSTITUTE(VLOOKUP($A18&amp;"*",各都道府県の状況!$A:$I,I$3,FALSE), "※5", ""))), "")</f>
        <v>93</v>
      </c>
    </row>
    <row r="19" spans="1:9" x14ac:dyDescent="0.55000000000000004">
      <c r="A19" s="12" t="s">
        <v>195</v>
      </c>
      <c r="B19" s="13">
        <f t="shared" si="0"/>
        <v>44205</v>
      </c>
      <c r="C19" s="31" t="s">
        <v>24</v>
      </c>
      <c r="D19" s="41">
        <f>IFERROR(INT(TRIM(SUBSTITUTE(VLOOKUP($A19&amp;"*",各都道府県の状況!$A:$I,D$3,FALSE), "※5", ""))), "")</f>
        <v>640</v>
      </c>
      <c r="E19" s="41">
        <f>IFERROR(INT(TRIM(SUBSTITUTE(VLOOKUP($A19&amp;"*",各都道府県の状況!$A:$I,E$3,FALSE), "※5", ""))), "")</f>
        <v>29869</v>
      </c>
      <c r="F19" s="41">
        <f>IFERROR(INT(TRIM(SUBSTITUTE(VLOOKUP($A19&amp;"*",各都道府県の状況!$A:$I,F$3,FALSE), "※5", ""))), "")</f>
        <v>503</v>
      </c>
      <c r="G19" s="41">
        <f>IFERROR(INT(TRIM(SUBSTITUTE(VLOOKUP($A19&amp;"*",各都道府県の状況!$A:$I,G$3,FALSE), "※5", ""))), "")</f>
        <v>3</v>
      </c>
      <c r="H19" s="41">
        <f>IFERROR(INT(TRIM(SUBSTITUTE(VLOOKUP($A19&amp;"*",各都道府県の状況!$A:$I,H$3,FALSE), "※5", ""))), "")</f>
        <v>137</v>
      </c>
      <c r="I19" s="41">
        <f>IFERROR(INT(TRIM(SUBSTITUTE(VLOOKUP($A19&amp;"*",各都道府県の状況!$A:$I,I$3,FALSE), "※5", ""))), "")</f>
        <v>0</v>
      </c>
    </row>
    <row r="20" spans="1:9" x14ac:dyDescent="0.55000000000000004">
      <c r="A20" s="12" t="s">
        <v>196</v>
      </c>
      <c r="B20" s="13">
        <f t="shared" si="0"/>
        <v>44205</v>
      </c>
      <c r="C20" s="31" t="s">
        <v>25</v>
      </c>
      <c r="D20" s="41">
        <f>IFERROR(INT(TRIM(SUBSTITUTE(VLOOKUP($A20&amp;"*",各都道府県の状況!$A:$I,D$3,FALSE), "※5", ""))), "")</f>
        <v>687</v>
      </c>
      <c r="E20" s="41">
        <f>IFERROR(INT(TRIM(SUBSTITUTE(VLOOKUP($A20&amp;"*",各都道府県の状況!$A:$I,E$3,FALSE), "※5", ""))), "")</f>
        <v>23807</v>
      </c>
      <c r="F20" s="41">
        <f>IFERROR(INT(TRIM(SUBSTITUTE(VLOOKUP($A20&amp;"*",各都道府県の状況!$A:$I,F$3,FALSE), "※5", ""))), "")</f>
        <v>527</v>
      </c>
      <c r="G20" s="41">
        <f>IFERROR(INT(TRIM(SUBSTITUTE(VLOOKUP($A20&amp;"*",各都道府県の状況!$A:$I,G$3,FALSE), "※5", ""))), "")</f>
        <v>26</v>
      </c>
      <c r="H20" s="41">
        <f>IFERROR(INT(TRIM(SUBSTITUTE(VLOOKUP($A20&amp;"*",各都道府県の状況!$A:$I,H$3,FALSE), "※5", ""))), "")</f>
        <v>134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44205</v>
      </c>
      <c r="C21" s="31" t="s">
        <v>26</v>
      </c>
      <c r="D21" s="41">
        <f>IFERROR(INT(TRIM(SUBSTITUTE(VLOOKUP($A21&amp;"*",各都道府県の状況!$A:$I,D$3,FALSE), "※5", ""))), "")</f>
        <v>1208</v>
      </c>
      <c r="E21" s="41">
        <f>IFERROR(INT(TRIM(SUBSTITUTE(VLOOKUP($A21&amp;"*",各都道府県の状況!$A:$I,E$3,FALSE), "※5", ""))), "")</f>
        <v>32829</v>
      </c>
      <c r="F21" s="41">
        <f>IFERROR(INT(TRIM(SUBSTITUTE(VLOOKUP($A21&amp;"*",各都道府県の状況!$A:$I,F$3,FALSE), "※5", ""))), "")</f>
        <v>993</v>
      </c>
      <c r="G21" s="41">
        <f>IFERROR(INT(TRIM(SUBSTITUTE(VLOOKUP($A21&amp;"*",各都道府県の状況!$A:$I,G$3,FALSE), "※5", ""))), "")</f>
        <v>52</v>
      </c>
      <c r="H21" s="41">
        <f>IFERROR(INT(TRIM(SUBSTITUTE(VLOOKUP($A21&amp;"*",各都道府県の状況!$A:$I,H$3,FALSE), "※5", ""))), "")</f>
        <v>183</v>
      </c>
      <c r="I21" s="41">
        <f>IFERROR(INT(TRIM(SUBSTITUTE(VLOOKUP($A21&amp;"*",各都道府県の状況!$A:$I,I$3,FALSE), "※5", ""))), "")</f>
        <v>9</v>
      </c>
    </row>
    <row r="22" spans="1:9" x14ac:dyDescent="0.55000000000000004">
      <c r="A22" s="12" t="s">
        <v>198</v>
      </c>
      <c r="B22" s="13">
        <f t="shared" si="0"/>
        <v>44205</v>
      </c>
      <c r="C22" s="31" t="s">
        <v>27</v>
      </c>
      <c r="D22" s="41">
        <f>IFERROR(INT(TRIM(SUBSTITUTE(VLOOKUP($A22&amp;"*",各都道府県の状況!$A:$I,D$3,FALSE), "※5", ""))), "")</f>
        <v>397</v>
      </c>
      <c r="E22" s="41">
        <f>IFERROR(INT(TRIM(SUBSTITUTE(VLOOKUP($A22&amp;"*",各都道府県の状況!$A:$I,E$3,FALSE), "※5", ""))), "")</f>
        <v>21076</v>
      </c>
      <c r="F22" s="41">
        <f>IFERROR(INT(TRIM(SUBSTITUTE(VLOOKUP($A22&amp;"*",各都道府県の状況!$A:$I,F$3,FALSE), "※5", ""))), "")</f>
        <v>338</v>
      </c>
      <c r="G22" s="41">
        <f>IFERROR(INT(TRIM(SUBSTITUTE(VLOOKUP($A22&amp;"*",各都道府県の状況!$A:$I,G$3,FALSE), "※5", ""))), "")</f>
        <v>12</v>
      </c>
      <c r="H22" s="41">
        <f>IFERROR(INT(TRIM(SUBSTITUTE(VLOOKUP($A22&amp;"*",各都道府県の状況!$A:$I,H$3,FALSE), "※5", ""))), "")</f>
        <v>46</v>
      </c>
      <c r="I22" s="41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12" t="s">
        <v>199</v>
      </c>
      <c r="B23" s="13">
        <f t="shared" si="0"/>
        <v>44205</v>
      </c>
      <c r="C23" s="31" t="s">
        <v>28</v>
      </c>
      <c r="D23" s="41">
        <f>IFERROR(INT(TRIM(SUBSTITUTE(VLOOKUP($A23&amp;"*",各都道府県の状況!$A:$I,D$3,FALSE), "※5", ""))), "")</f>
        <v>676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546</v>
      </c>
      <c r="G23" s="41">
        <f>IFERROR(INT(TRIM(SUBSTITUTE(VLOOKUP($A23&amp;"*",各都道府県の状況!$A:$I,G$3,FALSE), "※5", ""))), "")</f>
        <v>11</v>
      </c>
      <c r="H23" s="41">
        <f>IFERROR(INT(TRIM(SUBSTITUTE(VLOOKUP($A23&amp;"*",各都道府県の状況!$A:$I,H$3,FALSE), "※5", ""))), "")</f>
        <v>119</v>
      </c>
      <c r="I23" s="41">
        <f>IFERROR(INT(TRIM(SUBSTITUTE(VLOOKUP($A23&amp;"*",各都道府県の状況!$A:$I,I$3,FALSE), "※5", ""))), "")</f>
        <v>2</v>
      </c>
    </row>
    <row r="24" spans="1:9" x14ac:dyDescent="0.55000000000000004">
      <c r="A24" s="12" t="s">
        <v>200</v>
      </c>
      <c r="B24" s="13">
        <f t="shared" si="0"/>
        <v>44205</v>
      </c>
      <c r="C24" s="31" t="s">
        <v>29</v>
      </c>
      <c r="D24" s="41">
        <f>IFERROR(INT(TRIM(SUBSTITUTE(VLOOKUP($A24&amp;"*",各都道府県の状況!$A:$I,D$3,FALSE), "※5", ""))), "")</f>
        <v>1541</v>
      </c>
      <c r="E24" s="41">
        <f>IFERROR(INT(TRIM(SUBSTITUTE(VLOOKUP($A24&amp;"*",各都道府県の状況!$A:$I,E$3,FALSE), "※5", ""))), "")</f>
        <v>55758</v>
      </c>
      <c r="F24" s="41">
        <f>IFERROR(INT(TRIM(SUBSTITUTE(VLOOKUP($A24&amp;"*",各都道府県の状況!$A:$I,F$3,FALSE), "※5", ""))), "")</f>
        <v>1159</v>
      </c>
      <c r="G24" s="41">
        <f>IFERROR(INT(TRIM(SUBSTITUTE(VLOOKUP($A24&amp;"*",各都道府県の状況!$A:$I,G$3,FALSE), "※5", ""))), "")</f>
        <v>18</v>
      </c>
      <c r="H24" s="41">
        <f>IFERROR(INT(TRIM(SUBSTITUTE(VLOOKUP($A24&amp;"*",各都道府県の状況!$A:$I,H$3,FALSE), "※5", ""))), "")</f>
        <v>349</v>
      </c>
      <c r="I24" s="41">
        <f>IFERROR(INT(TRIM(SUBSTITUTE(VLOOKUP($A24&amp;"*",各都道府県の状況!$A:$I,I$3,FALSE), "※5", ""))), "")</f>
        <v>7</v>
      </c>
    </row>
    <row r="25" spans="1:9" x14ac:dyDescent="0.55000000000000004">
      <c r="A25" s="12" t="s">
        <v>201</v>
      </c>
      <c r="B25" s="13">
        <f t="shared" si="0"/>
        <v>44205</v>
      </c>
      <c r="C25" s="31" t="s">
        <v>30</v>
      </c>
      <c r="D25" s="41">
        <f>IFERROR(INT(TRIM(SUBSTITUTE(VLOOKUP($A25&amp;"*",各都道府県の状況!$A:$I,D$3,FALSE), "※5", ""))), "")</f>
        <v>2973</v>
      </c>
      <c r="E25" s="41">
        <f>IFERROR(INT(TRIM(SUBSTITUTE(VLOOKUP($A25&amp;"*",各都道府県の状況!$A:$I,E$3,FALSE), "※5", ""))), "")</f>
        <v>76359</v>
      </c>
      <c r="F25" s="41">
        <f>IFERROR(INT(TRIM(SUBSTITUTE(VLOOKUP($A25&amp;"*",各都道府県の状況!$A:$I,F$3,FALSE), "※5", ""))), "")</f>
        <v>2213</v>
      </c>
      <c r="G25" s="41">
        <f>IFERROR(INT(TRIM(SUBSTITUTE(VLOOKUP($A25&amp;"*",各都道府県の状況!$A:$I,G$3,FALSE), "※5", ""))), "")</f>
        <v>45</v>
      </c>
      <c r="H25" s="41">
        <f>IFERROR(INT(TRIM(SUBSTITUTE(VLOOKUP($A25&amp;"*",各都道府県の状況!$A:$I,H$3,FALSE), "※5", ""))), "")</f>
        <v>715</v>
      </c>
      <c r="I25" s="41">
        <f>IFERROR(INT(TRIM(SUBSTITUTE(VLOOKUP($A25&amp;"*",各都道府県の状況!$A:$I,I$3,FALSE), "※5", ""))), "")</f>
        <v>14</v>
      </c>
    </row>
    <row r="26" spans="1:9" x14ac:dyDescent="0.55000000000000004">
      <c r="A26" s="12" t="s">
        <v>202</v>
      </c>
      <c r="B26" s="13">
        <f t="shared" si="0"/>
        <v>44205</v>
      </c>
      <c r="C26" s="31" t="s">
        <v>31</v>
      </c>
      <c r="D26" s="41">
        <f>IFERROR(INT(TRIM(SUBSTITUTE(VLOOKUP($A26&amp;"*",各都道府県の状況!$A:$I,D$3,FALSE), "※5", ""))), "")</f>
        <v>3201</v>
      </c>
      <c r="E26" s="41">
        <f>IFERROR(INT(TRIM(SUBSTITUTE(VLOOKUP($A26&amp;"*",各都道府県の状況!$A:$I,E$3,FALSE), "※5", ""))), "")</f>
        <v>106902</v>
      </c>
      <c r="F26" s="41">
        <f>IFERROR(INT(TRIM(SUBSTITUTE(VLOOKUP($A26&amp;"*",各都道府県の状況!$A:$I,F$3,FALSE), "※5", ""))), "")</f>
        <v>2449</v>
      </c>
      <c r="G26" s="41">
        <f>IFERROR(INT(TRIM(SUBSTITUTE(VLOOKUP($A26&amp;"*",各都道府県の状況!$A:$I,G$3,FALSE), "※5", ""))), "")</f>
        <v>48</v>
      </c>
      <c r="H26" s="41">
        <f>IFERROR(INT(TRIM(SUBSTITUTE(VLOOKUP($A26&amp;"*",各都道府県の状況!$A:$I,H$3,FALSE), "※5", ""))), "")</f>
        <v>704</v>
      </c>
      <c r="I26" s="41">
        <f>IFERROR(INT(TRIM(SUBSTITUTE(VLOOKUP($A26&amp;"*",各都道府県の状況!$A:$I,I$3,FALSE), "※5", ""))), "")</f>
        <v>7</v>
      </c>
    </row>
    <row r="27" spans="1:9" x14ac:dyDescent="0.55000000000000004">
      <c r="A27" s="12" t="s">
        <v>203</v>
      </c>
      <c r="B27" s="13">
        <f t="shared" si="0"/>
        <v>44205</v>
      </c>
      <c r="C27" s="31" t="s">
        <v>32</v>
      </c>
      <c r="D27" s="41">
        <f>IFERROR(INT(TRIM(SUBSTITUTE(VLOOKUP($A27&amp;"*",各都道府県の状況!$A:$I,D$3,FALSE), "※5", ""))), "")</f>
        <v>18715</v>
      </c>
      <c r="E27" s="41">
        <f>IFERROR(INT(TRIM(SUBSTITUTE(VLOOKUP($A27&amp;"*",各都道府県の状況!$A:$I,E$3,FALSE), "※5", ""))), "")</f>
        <v>231862</v>
      </c>
      <c r="F27" s="41">
        <f>IFERROR(INT(TRIM(SUBSTITUTE(VLOOKUP($A27&amp;"*",各都道府県の状況!$A:$I,F$3,FALSE), "※5", ""))), "")</f>
        <v>15474</v>
      </c>
      <c r="G27" s="41">
        <f>IFERROR(INT(TRIM(SUBSTITUTE(VLOOKUP($A27&amp;"*",各都道府県の状況!$A:$I,G$3,FALSE), "※5", ""))), "")</f>
        <v>263</v>
      </c>
      <c r="H27" s="41">
        <f>IFERROR(INT(TRIM(SUBSTITUTE(VLOOKUP($A27&amp;"*",各都道府県の状況!$A:$I,H$3,FALSE), "※5", ""))), "")</f>
        <v>2978</v>
      </c>
      <c r="I27" s="41">
        <f>IFERROR(INT(TRIM(SUBSTITUTE(VLOOKUP($A27&amp;"*",各都道府県の状況!$A:$I,I$3,FALSE), "※5", ""))), "")</f>
        <v>47</v>
      </c>
    </row>
    <row r="28" spans="1:9" x14ac:dyDescent="0.55000000000000004">
      <c r="A28" s="12" t="s">
        <v>204</v>
      </c>
      <c r="B28" s="13">
        <f t="shared" si="0"/>
        <v>44205</v>
      </c>
      <c r="C28" s="31" t="s">
        <v>33</v>
      </c>
      <c r="D28" s="41">
        <f>IFERROR(INT(TRIM(SUBSTITUTE(VLOOKUP($A28&amp;"*",各都道府県の状況!$A:$I,D$3,FALSE), "※5", ""))), "")</f>
        <v>1471</v>
      </c>
      <c r="E28" s="41">
        <f>IFERROR(INT(TRIM(SUBSTITUTE(VLOOKUP($A28&amp;"*",各都道府県の状況!$A:$I,E$3,FALSE), "※5", ""))), "")</f>
        <v>32398</v>
      </c>
      <c r="F28" s="41">
        <f>IFERROR(INT(TRIM(SUBSTITUTE(VLOOKUP($A28&amp;"*",各都道府県の状況!$A:$I,F$3,FALSE), "※5", ""))), "")</f>
        <v>1223</v>
      </c>
      <c r="G28" s="41">
        <f>IFERROR(INT(TRIM(SUBSTITUTE(VLOOKUP($A28&amp;"*",各都道府県の状況!$A:$I,G$3,FALSE), "※5", ""))), "")</f>
        <v>21</v>
      </c>
      <c r="H28" s="41">
        <f>IFERROR(INT(TRIM(SUBSTITUTE(VLOOKUP($A28&amp;"*",各都道府県の状況!$A:$I,H$3,FALSE), "※5", ""))), "")</f>
        <v>227</v>
      </c>
      <c r="I28" s="41">
        <f>IFERROR(INT(TRIM(SUBSTITUTE(VLOOKUP($A28&amp;"*",各都道府県の状況!$A:$I,I$3,FALSE), "※5", ""))), "")</f>
        <v>4</v>
      </c>
    </row>
    <row r="29" spans="1:9" x14ac:dyDescent="0.55000000000000004">
      <c r="A29" s="12" t="s">
        <v>205</v>
      </c>
      <c r="B29" s="13">
        <f t="shared" si="0"/>
        <v>44205</v>
      </c>
      <c r="C29" s="31" t="s">
        <v>34</v>
      </c>
      <c r="D29" s="41">
        <f>IFERROR(INT(TRIM(SUBSTITUTE(VLOOKUP($A29&amp;"*",各都道府県の状況!$A:$I,D$3,FALSE), "※5", ""))), "")</f>
        <v>1521</v>
      </c>
      <c r="E29" s="41">
        <f>IFERROR(INT(TRIM(SUBSTITUTE(VLOOKUP($A29&amp;"*",各都道府県の状況!$A:$I,E$3,FALSE), "※5", ""))), "")</f>
        <v>41737</v>
      </c>
      <c r="F29" s="41">
        <f>IFERROR(INT(TRIM(SUBSTITUTE(VLOOKUP($A29&amp;"*",各都道府県の状況!$A:$I,F$3,FALSE), "※5", ""))), "")</f>
        <v>1091</v>
      </c>
      <c r="G29" s="41">
        <f>IFERROR(INT(TRIM(SUBSTITUTE(VLOOKUP($A29&amp;"*",各都道府県の状況!$A:$I,G$3,FALSE), "※5", ""))), "")</f>
        <v>16</v>
      </c>
      <c r="H29" s="41">
        <f>IFERROR(INT(TRIM(SUBSTITUTE(VLOOKUP($A29&amp;"*",各都道府県の状況!$A:$I,H$3,FALSE), "※5", ""))), "")</f>
        <v>414</v>
      </c>
      <c r="I29" s="41">
        <f>IFERROR(INT(TRIM(SUBSTITUTE(VLOOKUP($A29&amp;"*",各都道府県の状況!$A:$I,I$3,FALSE), "※5", ""))), "")</f>
        <v>12</v>
      </c>
    </row>
    <row r="30" spans="1:9" x14ac:dyDescent="0.55000000000000004">
      <c r="A30" s="12" t="s">
        <v>206</v>
      </c>
      <c r="B30" s="13">
        <f t="shared" si="0"/>
        <v>44205</v>
      </c>
      <c r="C30" s="31" t="s">
        <v>35</v>
      </c>
      <c r="D30" s="41">
        <f>IFERROR(INT(TRIM(SUBSTITUTE(VLOOKUP($A30&amp;"*",各都道府県の状況!$A:$I,D$3,FALSE), "※5", ""))), "")</f>
        <v>5518</v>
      </c>
      <c r="E30" s="41">
        <f>IFERROR(INT(TRIM(SUBSTITUTE(VLOOKUP($A30&amp;"*",各都道府県の状況!$A:$I,E$3,FALSE), "※5", ""))), "")</f>
        <v>101733</v>
      </c>
      <c r="F30" s="41">
        <f>IFERROR(INT(TRIM(SUBSTITUTE(VLOOKUP($A30&amp;"*",各都道府県の状況!$A:$I,F$3,FALSE), "※5", ""))), "")</f>
        <v>4368</v>
      </c>
      <c r="G30" s="41">
        <f>IFERROR(INT(TRIM(SUBSTITUTE(VLOOKUP($A30&amp;"*",各都道府県の状況!$A:$I,G$3,FALSE), "※5", ""))), "")</f>
        <v>69</v>
      </c>
      <c r="H30" s="41">
        <f>IFERROR(INT(TRIM(SUBSTITUTE(VLOOKUP($A30&amp;"*",各都道府県の状況!$A:$I,H$3,FALSE), "※5", ""))), "")</f>
        <v>1128</v>
      </c>
      <c r="I30" s="41">
        <f>IFERROR(INT(TRIM(SUBSTITUTE(VLOOKUP($A30&amp;"*",各都道府県の状況!$A:$I,I$3,FALSE), "※5", ""))), "")</f>
        <v>15</v>
      </c>
    </row>
    <row r="31" spans="1:9" x14ac:dyDescent="0.55000000000000004">
      <c r="A31" s="12" t="s">
        <v>207</v>
      </c>
      <c r="B31" s="13">
        <f t="shared" si="0"/>
        <v>44205</v>
      </c>
      <c r="C31" s="31" t="s">
        <v>36</v>
      </c>
      <c r="D31" s="41">
        <f>IFERROR(INT(TRIM(SUBSTITUTE(VLOOKUP($A31&amp;"*",各都道府県の状況!$A:$I,D$3,FALSE), "※5", ""))), "")</f>
        <v>33920</v>
      </c>
      <c r="E31" s="41">
        <f>IFERROR(INT(TRIM(SUBSTITUTE(VLOOKUP($A31&amp;"*",各都道府県の状況!$A:$I,E$3,FALSE), "※5", ""))), "")</f>
        <v>515668</v>
      </c>
      <c r="F31" s="41">
        <f>IFERROR(INT(TRIM(SUBSTITUTE(VLOOKUP($A31&amp;"*",各都道府県の状況!$A:$I,F$3,FALSE), "※5", ""))), "")</f>
        <v>28064</v>
      </c>
      <c r="G31" s="41">
        <f>IFERROR(INT(TRIM(SUBSTITUTE(VLOOKUP($A31&amp;"*",各都道府県の状況!$A:$I,G$3,FALSE), "※5", ""))), "")</f>
        <v>666</v>
      </c>
      <c r="H31" s="41">
        <f>IFERROR(INT(TRIM(SUBSTITUTE(VLOOKUP($A31&amp;"*",各都道府県の状況!$A:$I,H$3,FALSE), "※5", ""))), "")</f>
        <v>5190</v>
      </c>
      <c r="I31" s="41">
        <f>IFERROR(INT(TRIM(SUBSTITUTE(VLOOKUP($A31&amp;"*",各都道府県の状況!$A:$I,I$3,FALSE), "※5", ""))), "")</f>
        <v>168</v>
      </c>
    </row>
    <row r="32" spans="1:9" x14ac:dyDescent="0.55000000000000004">
      <c r="A32" s="12" t="s">
        <v>208</v>
      </c>
      <c r="B32" s="13">
        <f t="shared" si="0"/>
        <v>44205</v>
      </c>
      <c r="C32" s="31" t="s">
        <v>37</v>
      </c>
      <c r="D32" s="41">
        <f>IFERROR(INT(TRIM(SUBSTITUTE(VLOOKUP($A32&amp;"*",各都道府県の状況!$A:$I,D$3,FALSE), "※5", ""))), "")</f>
        <v>11495</v>
      </c>
      <c r="E32" s="41">
        <f>IFERROR(INT(TRIM(SUBSTITUTE(VLOOKUP($A32&amp;"*",各都道府県の状況!$A:$I,E$3,FALSE), "※5", ""))), "")</f>
        <v>155347</v>
      </c>
      <c r="F32" s="41">
        <f>IFERROR(INT(TRIM(SUBSTITUTE(VLOOKUP($A32&amp;"*",各都道府県の状況!$A:$I,F$3,FALSE), "※5", ""))), "")</f>
        <v>10096</v>
      </c>
      <c r="G32" s="41">
        <f>IFERROR(INT(TRIM(SUBSTITUTE(VLOOKUP($A32&amp;"*",各都道府県の状況!$A:$I,G$3,FALSE), "※5", ""))), "")</f>
        <v>259</v>
      </c>
      <c r="H32" s="41">
        <f>IFERROR(INT(TRIM(SUBSTITUTE(VLOOKUP($A32&amp;"*",各都道府県の状況!$A:$I,H$3,FALSE), "※5", ""))), "")</f>
        <v>1140</v>
      </c>
      <c r="I32" s="41">
        <f>IFERROR(INT(TRIM(SUBSTITUTE(VLOOKUP($A32&amp;"*",各都道府県の状況!$A:$I,I$3,FALSE), "※5", ""))), "")</f>
        <v>61</v>
      </c>
    </row>
    <row r="33" spans="1:9" x14ac:dyDescent="0.55000000000000004">
      <c r="A33" s="12" t="s">
        <v>209</v>
      </c>
      <c r="B33" s="13">
        <f t="shared" si="0"/>
        <v>44205</v>
      </c>
      <c r="C33" s="31" t="s">
        <v>38</v>
      </c>
      <c r="D33" s="41">
        <f>IFERROR(INT(TRIM(SUBSTITUTE(VLOOKUP($A33&amp;"*",各都道府県の状況!$A:$I,D$3,FALSE), "※5", ""))), "")</f>
        <v>2311</v>
      </c>
      <c r="E33" s="41">
        <f>IFERROR(INT(TRIM(SUBSTITUTE(VLOOKUP($A33&amp;"*",各都道府県の状況!$A:$I,E$3,FALSE), "※5", ""))), "")</f>
        <v>53820</v>
      </c>
      <c r="F33" s="41">
        <f>IFERROR(INT(TRIM(SUBSTITUTE(VLOOKUP($A33&amp;"*",各都道府県の状況!$A:$I,F$3,FALSE), "※5", ""))), "")</f>
        <v>1905</v>
      </c>
      <c r="G33" s="41">
        <f>IFERROR(INT(TRIM(SUBSTITUTE(VLOOKUP($A33&amp;"*",各都道府県の状況!$A:$I,G$3,FALSE), "※5", ""))), "")</f>
        <v>26</v>
      </c>
      <c r="H33" s="41">
        <f>IFERROR(INT(TRIM(SUBSTITUTE(VLOOKUP($A33&amp;"*",各都道府県の状況!$A:$I,H$3,FALSE), "※5", ""))), "")</f>
        <v>380</v>
      </c>
      <c r="I33" s="41">
        <f>IFERROR(INT(TRIM(SUBSTITUTE(VLOOKUP($A33&amp;"*",各都道府県の状況!$A:$I,I$3,FALSE), "※5", ""))), "")</f>
        <v>11</v>
      </c>
    </row>
    <row r="34" spans="1:9" x14ac:dyDescent="0.55000000000000004">
      <c r="A34" s="12" t="s">
        <v>210</v>
      </c>
      <c r="B34" s="13">
        <f t="shared" si="0"/>
        <v>44205</v>
      </c>
      <c r="C34" s="31" t="s">
        <v>39</v>
      </c>
      <c r="D34" s="41">
        <f>IFERROR(INT(TRIM(SUBSTITUTE(VLOOKUP($A34&amp;"*",各都道府県の状況!$A:$I,D$3,FALSE), "※5", ""))), "")</f>
        <v>748</v>
      </c>
      <c r="E34" s="41">
        <f>IFERROR(INT(TRIM(SUBSTITUTE(VLOOKUP($A34&amp;"*",各都道府県の状況!$A:$I,E$3,FALSE), "※5", ""))), "")</f>
        <v>17542</v>
      </c>
      <c r="F34" s="41">
        <f>IFERROR(INT(TRIM(SUBSTITUTE(VLOOKUP($A34&amp;"*",各都道府県の状況!$A:$I,F$3,FALSE), "※5", ""))), "")</f>
        <v>607</v>
      </c>
      <c r="G34" s="41">
        <f>IFERROR(INT(TRIM(SUBSTITUTE(VLOOKUP($A34&amp;"*",各都道府県の状況!$A:$I,G$3,FALSE), "※5", ""))), "")</f>
        <v>8</v>
      </c>
      <c r="H34" s="41">
        <f>IFERROR(INT(TRIM(SUBSTITUTE(VLOOKUP($A34&amp;"*",各都道府県の状況!$A:$I,H$3,FALSE), "※5", ""))), "")</f>
        <v>122</v>
      </c>
      <c r="I34" s="41">
        <f>IFERROR(INT(TRIM(SUBSTITUTE(VLOOKUP($A34&amp;"*",各都道府県の状況!$A:$I,I$3,FALSE), "※5", ""))), "")</f>
        <v>5</v>
      </c>
    </row>
    <row r="35" spans="1:9" x14ac:dyDescent="0.55000000000000004">
      <c r="A35" s="12" t="s">
        <v>211</v>
      </c>
      <c r="B35" s="13">
        <f t="shared" si="0"/>
        <v>44205</v>
      </c>
      <c r="C35" s="31" t="s">
        <v>40</v>
      </c>
      <c r="D35" s="41">
        <f>IFERROR(INT(TRIM(SUBSTITUTE(VLOOKUP($A35&amp;"*",各都道府県の状況!$A:$I,D$3,FALSE), "※5", ""))), "")</f>
        <v>163</v>
      </c>
      <c r="E35" s="41">
        <f>IFERROR(INT(TRIM(SUBSTITUTE(VLOOKUP($A35&amp;"*",各都道府県の状況!$A:$I,E$3,FALSE), "※5", ""))), "")</f>
        <v>27458</v>
      </c>
      <c r="F35" s="41">
        <f>IFERROR(INT(TRIM(SUBSTITUTE(VLOOKUP($A35&amp;"*",各都道府県の状況!$A:$I,F$3,FALSE), "※5", ""))), "")</f>
        <v>86</v>
      </c>
      <c r="G35" s="41">
        <f>IFERROR(INT(TRIM(SUBSTITUTE(VLOOKUP($A35&amp;"*",各都道府県の状況!$A:$I,G$3,FALSE), "※5", ""))), "")</f>
        <v>1</v>
      </c>
      <c r="H35" s="41">
        <f>IFERROR(INT(TRIM(SUBSTITUTE(VLOOKUP($A35&amp;"*",各都道府県の状況!$A:$I,H$3,FALSE), "※5", ""))), "")</f>
        <v>74</v>
      </c>
      <c r="I35" s="41">
        <f>IFERROR(INT(TRIM(SUBSTITUTE(VLOOKUP($A35&amp;"*",各都道府県の状況!$A:$I,I$3,FALSE), "※5", ""))), "")</f>
        <v>3</v>
      </c>
    </row>
    <row r="36" spans="1:9" x14ac:dyDescent="0.55000000000000004">
      <c r="A36" s="12" t="s">
        <v>212</v>
      </c>
      <c r="B36" s="13">
        <f t="shared" si="0"/>
        <v>44205</v>
      </c>
      <c r="C36" s="31" t="s">
        <v>41</v>
      </c>
      <c r="D36" s="41">
        <f>IFERROR(INT(TRIM(SUBSTITUTE(VLOOKUP($A36&amp;"*",各都道府県の状況!$A:$I,D$3,FALSE), "※5", ""))), "")</f>
        <v>224</v>
      </c>
      <c r="E36" s="41">
        <f>IFERROR(INT(TRIM(SUBSTITUTE(VLOOKUP($A36&amp;"*",各都道府県の状況!$A:$I,E$3,FALSE), "※5", ""))), "")</f>
        <v>9344</v>
      </c>
      <c r="F36" s="41">
        <f>IFERROR(INT(TRIM(SUBSTITUTE(VLOOKUP($A36&amp;"*",各都道府県の状況!$A:$I,F$3,FALSE), "※5", ""))), "")</f>
        <v>204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20</v>
      </c>
      <c r="I36" s="41">
        <f>IFERROR(INT(TRIM(SUBSTITUTE(VLOOKUP($A36&amp;"*",各都道府県の状況!$A:$I,I$3,FALSE), "※5", ""))), "")</f>
        <v>1</v>
      </c>
    </row>
    <row r="37" spans="1:9" x14ac:dyDescent="0.55000000000000004">
      <c r="A37" s="12" t="s">
        <v>213</v>
      </c>
      <c r="B37" s="13">
        <f t="shared" si="0"/>
        <v>44205</v>
      </c>
      <c r="C37" s="31" t="s">
        <v>42</v>
      </c>
      <c r="D37" s="41">
        <f>IFERROR(INT(TRIM(SUBSTITUTE(VLOOKUP($A37&amp;"*",各都道府県の状況!$A:$I,D$3,FALSE), "※5", ""))), "")</f>
        <v>1775</v>
      </c>
      <c r="E37" s="41">
        <f>IFERROR(INT(TRIM(SUBSTITUTE(VLOOKUP($A37&amp;"*",各都道府県の状況!$A:$I,E$3,FALSE), "※5", ""))), "")</f>
        <v>35839</v>
      </c>
      <c r="F37" s="41">
        <f>IFERROR(INT(TRIM(SUBSTITUTE(VLOOKUP($A37&amp;"*",各都道府県の状況!$A:$I,F$3,FALSE), "※5", ""))), "")</f>
        <v>1241</v>
      </c>
      <c r="G37" s="41">
        <f>IFERROR(INT(TRIM(SUBSTITUTE(VLOOKUP($A37&amp;"*",各都道府県の状況!$A:$I,G$3,FALSE), "※5", ""))), "")</f>
        <v>15</v>
      </c>
      <c r="H37" s="41">
        <f>IFERROR(INT(TRIM(SUBSTITUTE(VLOOKUP($A37&amp;"*",各都道府県の状況!$A:$I,H$3,FALSE), "※5", ""))), "")</f>
        <v>327</v>
      </c>
      <c r="I37" s="41">
        <f>IFERROR(INT(TRIM(SUBSTITUTE(VLOOKUP($A37&amp;"*",各都道府県の状況!$A:$I,I$3,FALSE), "※5", ""))), "")</f>
        <v>9</v>
      </c>
    </row>
    <row r="38" spans="1:9" x14ac:dyDescent="0.55000000000000004">
      <c r="A38" s="12" t="s">
        <v>214</v>
      </c>
      <c r="B38" s="13">
        <f t="shared" si="0"/>
        <v>44205</v>
      </c>
      <c r="C38" s="31" t="s">
        <v>43</v>
      </c>
      <c r="D38" s="41">
        <f>IFERROR(INT(TRIM(SUBSTITUTE(VLOOKUP($A38&amp;"*",各都道府県の状況!$A:$I,D$3,FALSE), "※5", ""))), "")</f>
        <v>3952</v>
      </c>
      <c r="E38" s="41">
        <f>IFERROR(INT(TRIM(SUBSTITUTE(VLOOKUP($A38&amp;"*",各都道府県の状況!$A:$I,E$3,FALSE), "※5", ""))), "")</f>
        <v>86026</v>
      </c>
      <c r="F38" s="41">
        <f>IFERROR(INT(TRIM(SUBSTITUTE(VLOOKUP($A38&amp;"*",各都道府県の状況!$A:$I,F$3,FALSE), "※5", ""))), "")</f>
        <v>2880</v>
      </c>
      <c r="G38" s="41">
        <f>IFERROR(INT(TRIM(SUBSTITUTE(VLOOKUP($A38&amp;"*",各都道府県の状況!$A:$I,G$3,FALSE), "※5", ""))), "")</f>
        <v>55</v>
      </c>
      <c r="H38" s="41">
        <f>IFERROR(INT(TRIM(SUBSTITUTE(VLOOKUP($A38&amp;"*",各都道府県の状況!$A:$I,H$3,FALSE), "※5", ""))), "")</f>
        <v>736</v>
      </c>
      <c r="I38" s="41">
        <f>IFERROR(INT(TRIM(SUBSTITUTE(VLOOKUP($A38&amp;"*",各都道府県の状況!$A:$I,I$3,FALSE), "※5", ""))), "")</f>
        <v>13</v>
      </c>
    </row>
    <row r="39" spans="1:9" x14ac:dyDescent="0.55000000000000004">
      <c r="A39" s="12" t="s">
        <v>215</v>
      </c>
      <c r="B39" s="13">
        <f t="shared" si="0"/>
        <v>44205</v>
      </c>
      <c r="C39" s="31" t="s">
        <v>44</v>
      </c>
      <c r="D39" s="41">
        <f>IFERROR(INT(TRIM(SUBSTITUTE(VLOOKUP($A39&amp;"*",各都道府県の状況!$A:$I,D$3,FALSE), "※5", ""))), "")</f>
        <v>685</v>
      </c>
      <c r="E39" s="41">
        <f>IFERROR(INT(TRIM(SUBSTITUTE(VLOOKUP($A39&amp;"*",各都道府県の状況!$A:$I,E$3,FALSE), "※5", ""))), "")</f>
        <v>32146</v>
      </c>
      <c r="F39" s="41">
        <f>IFERROR(INT(TRIM(SUBSTITUTE(VLOOKUP($A39&amp;"*",各都道府県の状況!$A:$I,F$3,FALSE), "※5", ""))), "")</f>
        <v>554</v>
      </c>
      <c r="G39" s="41">
        <f>IFERROR(INT(TRIM(SUBSTITUTE(VLOOKUP($A39&amp;"*",各都道府県の状況!$A:$I,G$3,FALSE), "※5", ""))), "")</f>
        <v>3</v>
      </c>
      <c r="H39" s="41">
        <f>IFERROR(INT(TRIM(SUBSTITUTE(VLOOKUP($A39&amp;"*",各都道府県の状況!$A:$I,H$3,FALSE), "※5", ""))), "")</f>
        <v>124</v>
      </c>
      <c r="I39" s="41">
        <f>IFERROR(INT(TRIM(SUBSTITUTE(VLOOKUP($A39&amp;"*",各都道府県の状況!$A:$I,I$3,FALSE), "※5", ""))), "")</f>
        <v>1</v>
      </c>
    </row>
    <row r="40" spans="1:9" x14ac:dyDescent="0.55000000000000004">
      <c r="A40" s="12" t="s">
        <v>216</v>
      </c>
      <c r="B40" s="13">
        <f t="shared" si="0"/>
        <v>44205</v>
      </c>
      <c r="C40" s="31" t="s">
        <v>45</v>
      </c>
      <c r="D40" s="41">
        <f>IFERROR(INT(TRIM(SUBSTITUTE(VLOOKUP($A40&amp;"*",各都道府県の状況!$A:$I,D$3,FALSE), "※5", ""))), "")</f>
        <v>226</v>
      </c>
      <c r="E40" s="41">
        <f>IFERROR(INT(TRIM(SUBSTITUTE(VLOOKUP($A40&amp;"*",各都道府県の状況!$A:$I,E$3,FALSE), "※5", ""))), "")</f>
        <v>16387</v>
      </c>
      <c r="F40" s="41">
        <f>IFERROR(INT(TRIM(SUBSTITUTE(VLOOKUP($A40&amp;"*",各都道府県の状況!$A:$I,F$3,FALSE), "※5", ""))), "")</f>
        <v>188</v>
      </c>
      <c r="G40" s="41">
        <f>IFERROR(INT(TRIM(SUBSTITUTE(VLOOKUP($A40&amp;"*",各都道府県の状況!$A:$I,G$3,FALSE), "※5", ""))), "")</f>
        <v>9</v>
      </c>
      <c r="H40" s="41">
        <f>IFERROR(INT(TRIM(SUBSTITUTE(VLOOKUP($A40&amp;"*",各都道府県の状況!$A:$I,H$3,FALSE), "※5", ""))), "")</f>
        <v>29</v>
      </c>
      <c r="I40" s="41">
        <f>IFERROR(INT(TRIM(SUBSTITUTE(VLOOKUP($A40&amp;"*",各都道府県の状況!$A:$I,I$3,FALSE), "※5", ""))), "")</f>
        <v>0</v>
      </c>
    </row>
    <row r="41" spans="1:9" x14ac:dyDescent="0.55000000000000004">
      <c r="A41" s="12" t="s">
        <v>217</v>
      </c>
      <c r="B41" s="13">
        <f t="shared" si="0"/>
        <v>44205</v>
      </c>
      <c r="C41" s="31" t="s">
        <v>46</v>
      </c>
      <c r="D41" s="41">
        <f>IFERROR(INT(TRIM(SUBSTITUTE(VLOOKUP($A41&amp;"*",各都道府県の状況!$A:$I,D$3,FALSE), "※5", ""))), "")</f>
        <v>414</v>
      </c>
      <c r="E41" s="41">
        <f>IFERROR(INT(TRIM(SUBSTITUTE(VLOOKUP($A41&amp;"*",各都道府県の状況!$A:$I,E$3,FALSE), "※5", ""))), "")</f>
        <v>28532</v>
      </c>
      <c r="F41" s="41">
        <f>IFERROR(INT(TRIM(SUBSTITUTE(VLOOKUP($A41&amp;"*",各都道府県の状況!$A:$I,F$3,FALSE), "※5", ""))), "")</f>
        <v>256</v>
      </c>
      <c r="G41" s="41">
        <f>IFERROR(INT(TRIM(SUBSTITUTE(VLOOKUP($A41&amp;"*",各都道府県の状況!$A:$I,G$3,FALSE), "※5", ""))), "")</f>
        <v>4</v>
      </c>
      <c r="H41" s="41">
        <f>IFERROR(INT(TRIM(SUBSTITUTE(VLOOKUP($A41&amp;"*",各都道府県の状況!$A:$I,H$3,FALSE), "※5", ""))), "")</f>
        <v>154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44205</v>
      </c>
      <c r="C42" s="31" t="s">
        <v>47</v>
      </c>
      <c r="D42" s="41">
        <f>IFERROR(INT(TRIM(SUBSTITUTE(VLOOKUP($A42&amp;"*",各都道府県の状況!$A:$I,D$3,FALSE), "※5", ""))), "")</f>
        <v>630</v>
      </c>
      <c r="E42" s="41">
        <f>IFERROR(INT(TRIM(SUBSTITUTE(VLOOKUP($A42&amp;"*",各都道府県の状況!$A:$I,E$3,FALSE), "※5", ""))), "")</f>
        <v>15627</v>
      </c>
      <c r="F42" s="41">
        <f>IFERROR(INT(TRIM(SUBSTITUTE(VLOOKUP($A42&amp;"*",各都道府県の状況!$A:$I,F$3,FALSE), "※5", ""))), "")</f>
        <v>431</v>
      </c>
      <c r="G42" s="41">
        <f>IFERROR(INT(TRIM(SUBSTITUTE(VLOOKUP($A42&amp;"*",各都道府県の状況!$A:$I,G$3,FALSE), "※5", ""))), "")</f>
        <v>13</v>
      </c>
      <c r="H42" s="41">
        <f>IFERROR(INT(TRIM(SUBSTITUTE(VLOOKUP($A42&amp;"*",各都道府県の状況!$A:$I,H$3,FALSE), "※5", ""))), "")</f>
        <v>186</v>
      </c>
      <c r="I42" s="41">
        <f>IFERROR(INT(TRIM(SUBSTITUTE(VLOOKUP($A42&amp;"*",各都道府県の状況!$A:$I,I$3,FALSE), "※5", ""))), "")</f>
        <v>2</v>
      </c>
    </row>
    <row r="43" spans="1:9" x14ac:dyDescent="0.55000000000000004">
      <c r="A43" s="12" t="s">
        <v>219</v>
      </c>
      <c r="B43" s="13">
        <f t="shared" si="0"/>
        <v>44205</v>
      </c>
      <c r="C43" s="31" t="s">
        <v>48</v>
      </c>
      <c r="D43" s="41">
        <f>IFERROR(INT(TRIM(SUBSTITUTE(VLOOKUP($A43&amp;"*",各都道府県の状況!$A:$I,D$3,FALSE), "※5", ""))), "")</f>
        <v>725</v>
      </c>
      <c r="E43" s="41">
        <f>IFERROR(INT(TRIM(SUBSTITUTE(VLOOKUP($A43&amp;"*",各都道府県の状況!$A:$I,E$3,FALSE), "※5", ""))), "")</f>
        <v>6139</v>
      </c>
      <c r="F43" s="41">
        <f>IFERROR(INT(TRIM(SUBSTITUTE(VLOOKUP($A43&amp;"*",各都道府県の状況!$A:$I,F$3,FALSE), "※5", ""))), "")</f>
        <v>635</v>
      </c>
      <c r="G43" s="41">
        <f>IFERROR(INT(TRIM(SUBSTITUTE(VLOOKUP($A43&amp;"*",各都道府県の状況!$A:$I,G$3,FALSE), "※5", ""))), "")</f>
        <v>11</v>
      </c>
      <c r="H43" s="41">
        <f>IFERROR(INT(TRIM(SUBSTITUTE(VLOOKUP($A43&amp;"*",各都道府県の状況!$A:$I,H$3,FALSE), "※5", ""))), "")</f>
        <v>79</v>
      </c>
      <c r="I43" s="41">
        <f>IFERROR(INT(TRIM(SUBSTITUTE(VLOOKUP($A43&amp;"*",各都道府県の状況!$A:$I,I$3,FALSE), "※5", ""))), "")</f>
        <v>5</v>
      </c>
    </row>
    <row r="44" spans="1:9" x14ac:dyDescent="0.55000000000000004">
      <c r="A44" s="12" t="s">
        <v>220</v>
      </c>
      <c r="B44" s="13">
        <f t="shared" si="0"/>
        <v>44205</v>
      </c>
      <c r="C44" s="31" t="s">
        <v>49</v>
      </c>
      <c r="D44" s="41">
        <f>IFERROR(INT(TRIM(SUBSTITUTE(VLOOKUP($A44&amp;"*",各都道府県の状況!$A:$I,D$3,FALSE), "※5", ""))), "")</f>
        <v>10736</v>
      </c>
      <c r="E44" s="41">
        <f>IFERROR(INT(TRIM(SUBSTITUTE(VLOOKUP($A44&amp;"*",各都道府県の状況!$A:$I,E$3,FALSE), "※5", ""))), "")</f>
        <v>285837</v>
      </c>
      <c r="F44" s="41">
        <f>IFERROR(INT(TRIM(SUBSTITUTE(VLOOKUP($A44&amp;"*",各都道府県の状況!$A:$I,F$3,FALSE), "※5", ""))), "")</f>
        <v>8113</v>
      </c>
      <c r="G44" s="41">
        <f>IFERROR(INT(TRIM(SUBSTITUTE(VLOOKUP($A44&amp;"*",各都道府県の状況!$A:$I,G$3,FALSE), "※5", ""))), "")</f>
        <v>128</v>
      </c>
      <c r="H44" s="41">
        <f>IFERROR(INT(TRIM(SUBSTITUTE(VLOOKUP($A44&amp;"*",各都道府県の状況!$A:$I,H$3,FALSE), "※5", ""))), "")</f>
        <v>2495</v>
      </c>
      <c r="I44" s="41">
        <f>IFERROR(INT(TRIM(SUBSTITUTE(VLOOKUP($A44&amp;"*",各都道府県の状況!$A:$I,I$3,FALSE), "※5", ""))), "")</f>
        <v>19</v>
      </c>
    </row>
    <row r="45" spans="1:9" x14ac:dyDescent="0.55000000000000004">
      <c r="A45" s="12" t="s">
        <v>221</v>
      </c>
      <c r="B45" s="13">
        <f t="shared" si="0"/>
        <v>44205</v>
      </c>
      <c r="C45" s="31" t="s">
        <v>50</v>
      </c>
      <c r="D45" s="41">
        <f>IFERROR(INT(TRIM(SUBSTITUTE(VLOOKUP($A45&amp;"*",各都道府県の状況!$A:$I,D$3,FALSE), "※5", ""))), "")</f>
        <v>579</v>
      </c>
      <c r="E45" s="41">
        <f>IFERROR(INT(TRIM(SUBSTITUTE(VLOOKUP($A45&amp;"*",各都道府県の状況!$A:$I,E$3,FALSE), "※5", ""))), "")</f>
        <v>16379</v>
      </c>
      <c r="F45" s="41">
        <f>IFERROR(INT(TRIM(SUBSTITUTE(VLOOKUP($A45&amp;"*",各都道府県の状況!$A:$I,F$3,FALSE), "※5", ""))), "")</f>
        <v>460</v>
      </c>
      <c r="G45" s="41">
        <f>IFERROR(INT(TRIM(SUBSTITUTE(VLOOKUP($A45&amp;"*",各都道府県の状況!$A:$I,G$3,FALSE), "※5", ""))), "")</f>
        <v>3</v>
      </c>
      <c r="H45" s="41">
        <f>IFERROR(INT(TRIM(SUBSTITUTE(VLOOKUP($A45&amp;"*",各都道府県の状況!$A:$I,H$3,FALSE), "※5", ""))), "")</f>
        <v>124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222</v>
      </c>
      <c r="B46" s="13">
        <f t="shared" si="0"/>
        <v>44205</v>
      </c>
      <c r="C46" s="31" t="s">
        <v>51</v>
      </c>
      <c r="D46" s="41">
        <f>IFERROR(INT(TRIM(SUBSTITUTE(VLOOKUP($A46&amp;"*",各都道府県の状況!$A:$I,D$3,FALSE), "※5", ""))), "")</f>
        <v>855</v>
      </c>
      <c r="E46" s="41">
        <f>IFERROR(INT(TRIM(SUBSTITUTE(VLOOKUP($A46&amp;"*",各都道府県の状況!$A:$I,E$3,FALSE), "※5", ""))), "")</f>
        <v>44502</v>
      </c>
      <c r="F46" s="41">
        <f>IFERROR(INT(TRIM(SUBSTITUTE(VLOOKUP($A46&amp;"*",各都道府県の状況!$A:$I,F$3,FALSE), "※5", ""))), "")</f>
        <v>517</v>
      </c>
      <c r="G46" s="41">
        <f>IFERROR(INT(TRIM(SUBSTITUTE(VLOOKUP($A46&amp;"*",各都道府県の状況!$A:$I,G$3,FALSE), "※5", ""))), "")</f>
        <v>7</v>
      </c>
      <c r="H46" s="41">
        <f>IFERROR(INT(TRIM(SUBSTITUTE(VLOOKUP($A46&amp;"*",各都道府県の状況!$A:$I,H$3,FALSE), "※5", ""))), "")</f>
        <v>267</v>
      </c>
      <c r="I46" s="41">
        <f>IFERROR(INT(TRIM(SUBSTITUTE(VLOOKUP($A46&amp;"*",各都道府県の状況!$A:$I,I$3,FALSE), "※5", ""))), "")</f>
        <v>10</v>
      </c>
    </row>
    <row r="47" spans="1:9" x14ac:dyDescent="0.55000000000000004">
      <c r="A47" s="12" t="s">
        <v>223</v>
      </c>
      <c r="B47" s="13">
        <f t="shared" si="0"/>
        <v>44205</v>
      </c>
      <c r="C47" s="31" t="s">
        <v>52</v>
      </c>
      <c r="D47" s="41">
        <f>IFERROR(INT(TRIM(SUBSTITUTE(VLOOKUP($A47&amp;"*",各都道府県の状況!$A:$I,D$3,FALSE), "※5", ""))), "")</f>
        <v>2272</v>
      </c>
      <c r="E47" s="41">
        <f>IFERROR(INT(TRIM(SUBSTITUTE(VLOOKUP($A47&amp;"*",各都道府県の状況!$A:$I,E$3,FALSE), "※5", ""))), "")</f>
        <v>39720</v>
      </c>
      <c r="F47" s="41">
        <f>IFERROR(INT(TRIM(SUBSTITUTE(VLOOKUP($A47&amp;"*",各都道府県の状況!$A:$I,F$3,FALSE), "※5", ""))), "")</f>
        <v>1719</v>
      </c>
      <c r="G47" s="41">
        <f>IFERROR(INT(TRIM(SUBSTITUTE(VLOOKUP($A47&amp;"*",各都道府県の状況!$A:$I,G$3,FALSE), "※5", ""))), "")</f>
        <v>29</v>
      </c>
      <c r="H47" s="41">
        <f>IFERROR(INT(TRIM(SUBSTITUTE(VLOOKUP($A47&amp;"*",各都道府県の状況!$A:$I,H$3,FALSE), "※5", ""))), "")</f>
        <v>221</v>
      </c>
      <c r="I47" s="41">
        <f>IFERROR(INT(TRIM(SUBSTITUTE(VLOOKUP($A47&amp;"*",各都道府県の状況!$A:$I,I$3,FALSE), "※5", ""))), "")</f>
        <v>18</v>
      </c>
    </row>
    <row r="48" spans="1:9" x14ac:dyDescent="0.55000000000000004">
      <c r="A48" s="12" t="s">
        <v>224</v>
      </c>
      <c r="B48" s="13">
        <f t="shared" si="0"/>
        <v>44205</v>
      </c>
      <c r="C48" s="31" t="s">
        <v>53</v>
      </c>
      <c r="D48" s="41">
        <f>IFERROR(INT(TRIM(SUBSTITUTE(VLOOKUP($A48&amp;"*",各都道府県の状況!$A:$I,D$3,FALSE), "※5", ""))), "")</f>
        <v>821</v>
      </c>
      <c r="E48" s="41">
        <f>IFERROR(INT(TRIM(SUBSTITUTE(VLOOKUP($A48&amp;"*",各都道府県の状況!$A:$I,E$3,FALSE), "※5", ""))), "")</f>
        <v>49347</v>
      </c>
      <c r="F48" s="41">
        <f>IFERROR(INT(TRIM(SUBSTITUTE(VLOOKUP($A48&amp;"*",各都道府県の状況!$A:$I,F$3,FALSE), "※5", ""))), "")</f>
        <v>658</v>
      </c>
      <c r="G48" s="41">
        <f>IFERROR(INT(TRIM(SUBSTITUTE(VLOOKUP($A48&amp;"*",各都道府県の状況!$A:$I,G$3,FALSE), "※5", ""))), "")</f>
        <v>7</v>
      </c>
      <c r="H48" s="41">
        <f>IFERROR(INT(TRIM(SUBSTITUTE(VLOOKUP($A48&amp;"*",各都道府県の状況!$A:$I,H$3,FALSE), "※5", ""))), "")</f>
        <v>156</v>
      </c>
      <c r="I48" s="41">
        <f>IFERROR(INT(TRIM(SUBSTITUTE(VLOOKUP($A48&amp;"*",各都道府県の状況!$A:$I,I$3,FALSE), "※5", ""))), "")</f>
        <v>4</v>
      </c>
    </row>
    <row r="49" spans="1:9" x14ac:dyDescent="0.55000000000000004">
      <c r="A49" s="12" t="s">
        <v>225</v>
      </c>
      <c r="B49" s="13">
        <f t="shared" si="0"/>
        <v>44205</v>
      </c>
      <c r="C49" s="31" t="s">
        <v>54</v>
      </c>
      <c r="D49" s="41">
        <f>IFERROR(INT(TRIM(SUBSTITUTE(VLOOKUP($A49&amp;"*",各都道府県の状況!$A:$I,D$3,FALSE), "※5", ""))), "")</f>
        <v>1173</v>
      </c>
      <c r="E49" s="41">
        <f>IFERROR(INT(TRIM(SUBSTITUTE(VLOOKUP($A49&amp;"*",各都道府県の状況!$A:$I,E$3,FALSE), "※5", ""))), "")</f>
        <v>15272</v>
      </c>
      <c r="F49" s="41">
        <f>IFERROR(INT(TRIM(SUBSTITUTE(VLOOKUP($A49&amp;"*",各都道府県の状況!$A:$I,F$3,FALSE), "※5", ""))), "")</f>
        <v>728</v>
      </c>
      <c r="G49" s="41">
        <f>IFERROR(INT(TRIM(SUBSTITUTE(VLOOKUP($A49&amp;"*",各都道府県の状況!$A:$I,G$3,FALSE), "※5", ""))), "")</f>
        <v>10</v>
      </c>
      <c r="H49" s="41">
        <f>IFERROR(INT(TRIM(SUBSTITUTE(VLOOKUP($A49&amp;"*",各都道府県の状況!$A:$I,H$3,FALSE), "※5", ""))), "")</f>
        <v>445</v>
      </c>
      <c r="I49" s="41">
        <f>IFERROR(INT(TRIM(SUBSTITUTE(VLOOKUP($A49&amp;"*",各都道府県の状況!$A:$I,I$3,FALSE), "※5", ""))), "")</f>
        <v>2</v>
      </c>
    </row>
    <row r="50" spans="1:9" x14ac:dyDescent="0.55000000000000004">
      <c r="A50" s="12" t="s">
        <v>226</v>
      </c>
      <c r="B50" s="13">
        <f t="shared" si="0"/>
        <v>44205</v>
      </c>
      <c r="C50" s="31" t="s">
        <v>55</v>
      </c>
      <c r="D50" s="41">
        <f>IFERROR(INT(TRIM(SUBSTITUTE(VLOOKUP($A50&amp;"*",各都道府県の状況!$A:$I,D$3,FALSE), "※5", ""))), "")</f>
        <v>1189</v>
      </c>
      <c r="E50" s="41">
        <f>IFERROR(INT(TRIM(SUBSTITUTE(VLOOKUP($A50&amp;"*",各都道府県の状況!$A:$I,E$3,FALSE), "※5", ""))), "")</f>
        <v>43828</v>
      </c>
      <c r="F50" s="41">
        <f>IFERROR(INT(TRIM(SUBSTITUTE(VLOOKUP($A50&amp;"*",各都道府県の状況!$A:$I,F$3,FALSE), "※5", ""))), "")</f>
        <v>975</v>
      </c>
      <c r="G50" s="41">
        <f>IFERROR(INT(TRIM(SUBSTITUTE(VLOOKUP($A50&amp;"*",各都道府県の状況!$A:$I,G$3,FALSE), "※5", ""))), "")</f>
        <v>14</v>
      </c>
      <c r="H50" s="41">
        <f>IFERROR(INT(TRIM(SUBSTITUTE(VLOOKUP($A50&amp;"*",各都道府県の状況!$A:$I,H$3,FALSE), "※5", ""))), "")</f>
        <v>214</v>
      </c>
      <c r="I50" s="41">
        <f>IFERROR(INT(TRIM(SUBSTITUTE(VLOOKUP($A50&amp;"*",各都道府県の状況!$A:$I,I$3,FALSE), "※5", ""))), "")</f>
        <v>1</v>
      </c>
    </row>
    <row r="51" spans="1:9" x14ac:dyDescent="0.55000000000000004">
      <c r="A51" s="12" t="s">
        <v>227</v>
      </c>
      <c r="B51" s="13">
        <f t="shared" si="0"/>
        <v>44205</v>
      </c>
      <c r="C51" s="31" t="s">
        <v>56</v>
      </c>
      <c r="D51" s="41">
        <f>IFERROR(INT(TRIM(SUBSTITUTE(VLOOKUP($A51&amp;"*",各都道府県の状況!$A:$I,D$3,FALSE), "※5", ""))), "")</f>
        <v>5829</v>
      </c>
      <c r="E51" s="41">
        <f>IFERROR(INT(TRIM(SUBSTITUTE(VLOOKUP($A51&amp;"*",各都道府県の状況!$A:$I,E$3,FALSE), "※5", ""))), "")</f>
        <v>94941</v>
      </c>
      <c r="F51" s="41">
        <f>IFERROR(INT(TRIM(SUBSTITUTE(VLOOKUP($A51&amp;"*",各都道府県の状況!$A:$I,F$3,FALSE), "※5", ""))), "")</f>
        <v>5240</v>
      </c>
      <c r="G51" s="41">
        <f>IFERROR(INT(TRIM(SUBSTITUTE(VLOOKUP($A51&amp;"*",各都道府県の状況!$A:$I,G$3,FALSE), "※5", ""))), "")</f>
        <v>84</v>
      </c>
      <c r="H51" s="41">
        <f>IFERROR(INT(TRIM(SUBSTITUTE(VLOOKUP($A51&amp;"*",各都道府県の状況!$A:$I,H$3,FALSE), "※5", ""))), "")</f>
        <v>510</v>
      </c>
      <c r="I51" s="41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8" t="s">
        <v>278</v>
      </c>
      <c r="C1" s="59"/>
      <c r="D1" s="59"/>
      <c r="E1" s="59"/>
      <c r="F1" s="59"/>
      <c r="G1" s="59"/>
      <c r="H1" s="59"/>
      <c r="I1" s="59"/>
    </row>
    <row r="2" spans="1:9" ht="28.5" customHeight="1" x14ac:dyDescent="0.55000000000000004">
      <c r="B2" s="60" t="s">
        <v>228</v>
      </c>
      <c r="C2" s="59"/>
      <c r="D2" s="59"/>
      <c r="E2" s="59"/>
      <c r="F2" s="59"/>
      <c r="G2" s="59"/>
      <c r="H2" s="59"/>
      <c r="I2" s="59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1" t="s">
        <v>180</v>
      </c>
      <c r="C4" s="63" t="s">
        <v>281</v>
      </c>
      <c r="D4" s="65" t="s">
        <v>282</v>
      </c>
      <c r="E4" s="67" t="s">
        <v>283</v>
      </c>
      <c r="F4" s="68"/>
      <c r="G4" s="69" t="s">
        <v>284</v>
      </c>
      <c r="H4" s="69" t="s">
        <v>285</v>
      </c>
      <c r="I4" s="19"/>
    </row>
    <row r="5" spans="1:9" ht="13.25" customHeight="1" x14ac:dyDescent="0.55000000000000004">
      <c r="B5" s="62"/>
      <c r="C5" s="64"/>
      <c r="D5" s="66"/>
      <c r="E5" s="46" t="s">
        <v>286</v>
      </c>
      <c r="F5" s="47" t="s">
        <v>287</v>
      </c>
      <c r="G5" s="70"/>
      <c r="H5" s="70"/>
      <c r="I5" s="19"/>
    </row>
    <row r="6" spans="1:9" ht="12" customHeight="1" x14ac:dyDescent="0.55000000000000004">
      <c r="A6" s="15" t="s">
        <v>181</v>
      </c>
      <c r="B6" s="20" t="s">
        <v>229</v>
      </c>
      <c r="C6" s="48">
        <v>14529</v>
      </c>
      <c r="D6" s="48">
        <v>258606</v>
      </c>
      <c r="E6" s="48">
        <v>1360</v>
      </c>
      <c r="F6" s="49">
        <v>12</v>
      </c>
      <c r="G6" s="48">
        <v>12573</v>
      </c>
      <c r="H6" s="49">
        <v>500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49">
        <v>559</v>
      </c>
      <c r="D7" s="48">
        <v>11084</v>
      </c>
      <c r="E7" s="49">
        <v>87</v>
      </c>
      <c r="F7" s="49">
        <v>2</v>
      </c>
      <c r="G7" s="49">
        <v>464</v>
      </c>
      <c r="H7" s="49">
        <v>8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49">
        <v>417</v>
      </c>
      <c r="D8" s="48">
        <v>15492</v>
      </c>
      <c r="E8" s="49">
        <v>52</v>
      </c>
      <c r="F8" s="49">
        <v>2</v>
      </c>
      <c r="G8" s="49">
        <v>340</v>
      </c>
      <c r="H8" s="49">
        <v>25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48">
        <v>2514</v>
      </c>
      <c r="D9" s="48">
        <v>25990</v>
      </c>
      <c r="E9" s="49">
        <v>393</v>
      </c>
      <c r="F9" s="49">
        <v>8</v>
      </c>
      <c r="G9" s="48">
        <v>2104</v>
      </c>
      <c r="H9" s="49">
        <v>17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49">
        <v>167</v>
      </c>
      <c r="D10" s="48">
        <v>4891</v>
      </c>
      <c r="E10" s="49">
        <v>33</v>
      </c>
      <c r="F10" s="49">
        <v>0</v>
      </c>
      <c r="G10" s="49">
        <v>133</v>
      </c>
      <c r="H10" s="49">
        <v>1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49">
        <v>422</v>
      </c>
      <c r="D11" s="48">
        <v>11028</v>
      </c>
      <c r="E11" s="49">
        <v>58</v>
      </c>
      <c r="F11" s="49">
        <v>4</v>
      </c>
      <c r="G11" s="49">
        <v>355</v>
      </c>
      <c r="H11" s="49">
        <v>9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48">
        <v>1179</v>
      </c>
      <c r="D12" s="48">
        <v>63665</v>
      </c>
      <c r="E12" s="49">
        <v>313</v>
      </c>
      <c r="F12" s="49">
        <v>8</v>
      </c>
      <c r="G12" s="49">
        <v>838</v>
      </c>
      <c r="H12" s="49">
        <v>28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48">
        <v>3056</v>
      </c>
      <c r="D13" s="48">
        <v>19492</v>
      </c>
      <c r="E13" s="49">
        <v>639</v>
      </c>
      <c r="F13" s="49">
        <v>8</v>
      </c>
      <c r="G13" s="48">
        <v>2377</v>
      </c>
      <c r="H13" s="49">
        <v>40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48">
        <v>2392</v>
      </c>
      <c r="D14" s="48">
        <v>79829</v>
      </c>
      <c r="E14" s="48">
        <v>1103</v>
      </c>
      <c r="F14" s="49">
        <v>15</v>
      </c>
      <c r="G14" s="48">
        <v>1289</v>
      </c>
      <c r="H14" s="49">
        <v>9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48">
        <v>2798</v>
      </c>
      <c r="D15" s="48">
        <v>58301</v>
      </c>
      <c r="E15" s="49">
        <v>516</v>
      </c>
      <c r="F15" s="49">
        <v>14</v>
      </c>
      <c r="G15" s="48">
        <v>2233</v>
      </c>
      <c r="H15" s="49">
        <v>49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48">
        <v>17413</v>
      </c>
      <c r="D16" s="48">
        <v>350294</v>
      </c>
      <c r="E16" s="48">
        <v>4812</v>
      </c>
      <c r="F16" s="49">
        <v>66</v>
      </c>
      <c r="G16" s="48">
        <v>12357</v>
      </c>
      <c r="H16" s="49">
        <v>244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48">
        <v>13830</v>
      </c>
      <c r="D17" s="48">
        <v>245161</v>
      </c>
      <c r="E17" s="48">
        <v>3830</v>
      </c>
      <c r="F17" s="49">
        <v>31</v>
      </c>
      <c r="G17" s="48">
        <v>9864</v>
      </c>
      <c r="H17" s="49">
        <v>136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48">
        <v>73450</v>
      </c>
      <c r="D18" s="48">
        <v>1083806</v>
      </c>
      <c r="E18" s="48">
        <v>17226</v>
      </c>
      <c r="F18" s="49">
        <v>129</v>
      </c>
      <c r="G18" s="48">
        <v>55542</v>
      </c>
      <c r="H18" s="49">
        <v>682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48">
        <v>26617</v>
      </c>
      <c r="D19" s="48">
        <v>381811</v>
      </c>
      <c r="E19" s="48">
        <v>4689</v>
      </c>
      <c r="F19" s="49">
        <v>93</v>
      </c>
      <c r="G19" s="48">
        <v>21617</v>
      </c>
      <c r="H19" s="49">
        <v>311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49">
        <v>640</v>
      </c>
      <c r="D20" s="48">
        <v>29869</v>
      </c>
      <c r="E20" s="49">
        <v>137</v>
      </c>
      <c r="F20" s="49">
        <v>0</v>
      </c>
      <c r="G20" s="49">
        <v>503</v>
      </c>
      <c r="H20" s="49">
        <v>3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49">
        <v>687</v>
      </c>
      <c r="D21" s="48">
        <v>23807</v>
      </c>
      <c r="E21" s="49">
        <v>134</v>
      </c>
      <c r="F21" s="49">
        <v>2</v>
      </c>
      <c r="G21" s="49">
        <v>527</v>
      </c>
      <c r="H21" s="49">
        <v>26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48">
        <v>1208</v>
      </c>
      <c r="D22" s="48">
        <v>32829</v>
      </c>
      <c r="E22" s="49">
        <v>183</v>
      </c>
      <c r="F22" s="49">
        <v>9</v>
      </c>
      <c r="G22" s="49">
        <v>993</v>
      </c>
      <c r="H22" s="49">
        <v>52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49">
        <v>397</v>
      </c>
      <c r="D23" s="48">
        <v>21076</v>
      </c>
      <c r="E23" s="49">
        <v>46</v>
      </c>
      <c r="F23" s="49">
        <v>1</v>
      </c>
      <c r="G23" s="49">
        <v>338</v>
      </c>
      <c r="H23" s="49">
        <v>12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49">
        <v>676</v>
      </c>
      <c r="D24" s="48">
        <v>14741</v>
      </c>
      <c r="E24" s="49">
        <v>119</v>
      </c>
      <c r="F24" s="49">
        <v>2</v>
      </c>
      <c r="G24" s="49">
        <v>546</v>
      </c>
      <c r="H24" s="49">
        <v>11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48">
        <v>1541</v>
      </c>
      <c r="D25" s="48">
        <v>55758</v>
      </c>
      <c r="E25" s="49">
        <v>349</v>
      </c>
      <c r="F25" s="49">
        <v>7</v>
      </c>
      <c r="G25" s="48">
        <v>1159</v>
      </c>
      <c r="H25" s="49">
        <v>18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48">
        <v>2973</v>
      </c>
      <c r="D26" s="48">
        <v>76359</v>
      </c>
      <c r="E26" s="49">
        <v>715</v>
      </c>
      <c r="F26" s="49">
        <v>14</v>
      </c>
      <c r="G26" s="48">
        <v>2213</v>
      </c>
      <c r="H26" s="49">
        <v>45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48">
        <v>3201</v>
      </c>
      <c r="D27" s="48">
        <v>106902</v>
      </c>
      <c r="E27" s="49">
        <v>704</v>
      </c>
      <c r="F27" s="49">
        <v>7</v>
      </c>
      <c r="G27" s="48">
        <v>2449</v>
      </c>
      <c r="H27" s="49">
        <v>48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48">
        <v>18715</v>
      </c>
      <c r="D28" s="48">
        <v>231862</v>
      </c>
      <c r="E28" s="48">
        <v>2978</v>
      </c>
      <c r="F28" s="49">
        <v>47</v>
      </c>
      <c r="G28" s="48">
        <v>15474</v>
      </c>
      <c r="H28" s="49">
        <v>263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48">
        <v>1471</v>
      </c>
      <c r="D29" s="48">
        <v>32398</v>
      </c>
      <c r="E29" s="49">
        <v>227</v>
      </c>
      <c r="F29" s="49">
        <v>4</v>
      </c>
      <c r="G29" s="48">
        <v>1223</v>
      </c>
      <c r="H29" s="49">
        <v>21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48">
        <v>1521</v>
      </c>
      <c r="D30" s="48">
        <v>41737</v>
      </c>
      <c r="E30" s="49">
        <v>414</v>
      </c>
      <c r="F30" s="49">
        <v>12</v>
      </c>
      <c r="G30" s="48">
        <v>1091</v>
      </c>
      <c r="H30" s="49">
        <v>16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48">
        <v>5518</v>
      </c>
      <c r="D31" s="48">
        <v>101733</v>
      </c>
      <c r="E31" s="48">
        <v>1128</v>
      </c>
      <c r="F31" s="49">
        <v>15</v>
      </c>
      <c r="G31" s="48">
        <v>4368</v>
      </c>
      <c r="H31" s="49">
        <v>69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48">
        <v>33920</v>
      </c>
      <c r="D32" s="48">
        <v>515668</v>
      </c>
      <c r="E32" s="48">
        <v>5190</v>
      </c>
      <c r="F32" s="49">
        <v>168</v>
      </c>
      <c r="G32" s="48">
        <v>28064</v>
      </c>
      <c r="H32" s="49">
        <v>666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48">
        <v>11495</v>
      </c>
      <c r="D33" s="48">
        <v>155347</v>
      </c>
      <c r="E33" s="48">
        <v>1140</v>
      </c>
      <c r="F33" s="49">
        <v>61</v>
      </c>
      <c r="G33" s="48">
        <v>10096</v>
      </c>
      <c r="H33" s="49">
        <v>259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48">
        <v>2311</v>
      </c>
      <c r="D34" s="48">
        <v>53820</v>
      </c>
      <c r="E34" s="49">
        <v>380</v>
      </c>
      <c r="F34" s="49">
        <v>11</v>
      </c>
      <c r="G34" s="48">
        <v>1905</v>
      </c>
      <c r="H34" s="49">
        <v>26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49">
        <v>748</v>
      </c>
      <c r="D35" s="48">
        <v>17542</v>
      </c>
      <c r="E35" s="49">
        <v>122</v>
      </c>
      <c r="F35" s="49">
        <v>5</v>
      </c>
      <c r="G35" s="49">
        <v>607</v>
      </c>
      <c r="H35" s="49">
        <v>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49">
        <v>163</v>
      </c>
      <c r="D36" s="48">
        <v>27458</v>
      </c>
      <c r="E36" s="49">
        <v>74</v>
      </c>
      <c r="F36" s="49">
        <v>3</v>
      </c>
      <c r="G36" s="49">
        <v>86</v>
      </c>
      <c r="H36" s="49">
        <v>1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49">
        <v>224</v>
      </c>
      <c r="D37" s="48">
        <v>9344</v>
      </c>
      <c r="E37" s="49">
        <v>20</v>
      </c>
      <c r="F37" s="49">
        <v>1</v>
      </c>
      <c r="G37" s="49">
        <v>204</v>
      </c>
      <c r="H37" s="49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48">
        <v>1775</v>
      </c>
      <c r="D38" s="48">
        <v>35839</v>
      </c>
      <c r="E38" s="49">
        <v>327</v>
      </c>
      <c r="F38" s="49">
        <v>9</v>
      </c>
      <c r="G38" s="48">
        <v>1241</v>
      </c>
      <c r="H38" s="49">
        <v>15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48">
        <v>3952</v>
      </c>
      <c r="D39" s="48">
        <v>86026</v>
      </c>
      <c r="E39" s="49">
        <v>736</v>
      </c>
      <c r="F39" s="49">
        <v>13</v>
      </c>
      <c r="G39" s="48">
        <v>2880</v>
      </c>
      <c r="H39" s="49">
        <v>55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49">
        <v>685</v>
      </c>
      <c r="D40" s="48">
        <v>32146</v>
      </c>
      <c r="E40" s="49">
        <v>124</v>
      </c>
      <c r="F40" s="49">
        <v>1</v>
      </c>
      <c r="G40" s="49">
        <v>554</v>
      </c>
      <c r="H40" s="49">
        <v>3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49">
        <v>226</v>
      </c>
      <c r="D41" s="48">
        <v>16387</v>
      </c>
      <c r="E41" s="49">
        <v>29</v>
      </c>
      <c r="F41" s="49">
        <v>0</v>
      </c>
      <c r="G41" s="49">
        <v>188</v>
      </c>
      <c r="H41" s="49">
        <v>9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49">
        <v>414</v>
      </c>
      <c r="D42" s="48">
        <v>28532</v>
      </c>
      <c r="E42" s="49">
        <v>154</v>
      </c>
      <c r="F42" s="49">
        <v>1</v>
      </c>
      <c r="G42" s="49">
        <v>256</v>
      </c>
      <c r="H42" s="49">
        <v>4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49">
        <v>630</v>
      </c>
      <c r="D43" s="48">
        <v>15627</v>
      </c>
      <c r="E43" s="49">
        <v>186</v>
      </c>
      <c r="F43" s="49">
        <v>2</v>
      </c>
      <c r="G43" s="49">
        <v>431</v>
      </c>
      <c r="H43" s="49">
        <v>13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49">
        <v>725</v>
      </c>
      <c r="D44" s="48">
        <v>6139</v>
      </c>
      <c r="E44" s="49">
        <v>79</v>
      </c>
      <c r="F44" s="49">
        <v>5</v>
      </c>
      <c r="G44" s="49">
        <v>635</v>
      </c>
      <c r="H44" s="49">
        <v>11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48">
        <v>10736</v>
      </c>
      <c r="D45" s="48">
        <v>285837</v>
      </c>
      <c r="E45" s="48">
        <v>2495</v>
      </c>
      <c r="F45" s="49">
        <v>19</v>
      </c>
      <c r="G45" s="48">
        <v>8113</v>
      </c>
      <c r="H45" s="49">
        <v>128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49">
        <v>579</v>
      </c>
      <c r="D46" s="48">
        <v>16379</v>
      </c>
      <c r="E46" s="49">
        <v>124</v>
      </c>
      <c r="F46" s="49">
        <v>1</v>
      </c>
      <c r="G46" s="49">
        <v>460</v>
      </c>
      <c r="H46" s="49">
        <v>3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49">
        <v>855</v>
      </c>
      <c r="D47" s="48">
        <v>44502</v>
      </c>
      <c r="E47" s="49">
        <v>267</v>
      </c>
      <c r="F47" s="49">
        <v>10</v>
      </c>
      <c r="G47" s="49">
        <v>517</v>
      </c>
      <c r="H47" s="49">
        <v>7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48">
        <v>2272</v>
      </c>
      <c r="D48" s="48">
        <v>39720</v>
      </c>
      <c r="E48" s="49">
        <v>221</v>
      </c>
      <c r="F48" s="49">
        <v>18</v>
      </c>
      <c r="G48" s="48">
        <v>1719</v>
      </c>
      <c r="H48" s="49">
        <v>29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49">
        <v>821</v>
      </c>
      <c r="D49" s="48">
        <v>49347</v>
      </c>
      <c r="E49" s="49">
        <v>156</v>
      </c>
      <c r="F49" s="49">
        <v>4</v>
      </c>
      <c r="G49" s="49">
        <v>658</v>
      </c>
      <c r="H49" s="49">
        <v>7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48">
        <v>1173</v>
      </c>
      <c r="D50" s="48">
        <v>15272</v>
      </c>
      <c r="E50" s="49">
        <v>445</v>
      </c>
      <c r="F50" s="49">
        <v>2</v>
      </c>
      <c r="G50" s="49">
        <v>728</v>
      </c>
      <c r="H50" s="49">
        <v>10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48">
        <v>1189</v>
      </c>
      <c r="D51" s="48">
        <v>43828</v>
      </c>
      <c r="E51" s="49">
        <v>214</v>
      </c>
      <c r="F51" s="49">
        <v>1</v>
      </c>
      <c r="G51" s="49">
        <v>975</v>
      </c>
      <c r="H51" s="49">
        <v>14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48">
        <v>5829</v>
      </c>
      <c r="D52" s="48">
        <v>94941</v>
      </c>
      <c r="E52" s="49">
        <v>510</v>
      </c>
      <c r="F52" s="49">
        <v>5</v>
      </c>
      <c r="G52" s="48">
        <v>5240</v>
      </c>
      <c r="H52" s="49">
        <v>84</v>
      </c>
      <c r="I52" s="25"/>
    </row>
    <row r="53" spans="1:9" ht="12" customHeight="1" x14ac:dyDescent="0.55000000000000004">
      <c r="B53" s="22" t="s">
        <v>276</v>
      </c>
      <c r="C53" s="49">
        <v>149</v>
      </c>
      <c r="D53" s="50" t="s">
        <v>288</v>
      </c>
      <c r="E53" s="49">
        <v>0</v>
      </c>
      <c r="F53" s="50" t="s">
        <v>288</v>
      </c>
      <c r="G53" s="49">
        <v>149</v>
      </c>
      <c r="H53" s="50" t="s">
        <v>288</v>
      </c>
      <c r="I53" s="25"/>
    </row>
    <row r="54" spans="1:9" ht="12" customHeight="1" x14ac:dyDescent="0.55000000000000004">
      <c r="B54" s="21" t="s">
        <v>164</v>
      </c>
      <c r="C54" s="48">
        <v>278762</v>
      </c>
      <c r="D54" s="48">
        <v>4968222</v>
      </c>
      <c r="E54" s="48">
        <v>55238</v>
      </c>
      <c r="F54" s="49">
        <v>852</v>
      </c>
      <c r="G54" s="48">
        <v>218676</v>
      </c>
      <c r="H54" s="48">
        <v>3995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2021-01-10T15:52:01Z</dcterms:modified>
</cp:coreProperties>
</file>