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572B5B5-3CBB-4B20-8B29-C53F565E3FE2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O14" i="3"/>
  <c r="O12" i="3"/>
  <c r="M15" i="3"/>
  <c r="O3" i="3" s="1"/>
  <c r="N15" i="3"/>
  <c r="P3" i="3" s="1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O15" i="3" l="1"/>
  <c r="M24" i="3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<sst xmlns="http://schemas.openxmlformats.org/spreadsheetml/2006/main" count="25723" uniqueCount="303">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</sst>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0.000000_);[Red]\(0.000000\)"/>
    <numFmt numFmtId="178" formatCode="0_);[Red]\(0\)"/>
    <numFmt numFmtId="179" formatCode="#,##0_ 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8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74"/>
  <sheetViews>
    <sheetView workbookViewId="0">
      <pane ySplit="1" topLeftCell="A1261" activePane="bottomLeft" state="frozen"/>
      <selection activeCell="I8" sqref="I8:P8"/>
      <selection pane="bottomLeft" activeCell="I8" sqref="I8:P8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11187</v>
      </c>
      <c r="P1266">
        <v>41427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0</v>
      </c>
      <c r="P1269">
        <v>0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0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566"/>
  <sheetViews>
    <sheetView workbookViewId="0">
      <pane xSplit="1" ySplit="1" topLeftCell="B18563" activePane="bottomRight" state="frozen"/>
      <selection activeCell="I8" sqref="I8:P8"/>
      <selection pane="topRight" activeCell="I8" sqref="I8:P8"/>
      <selection pane="bottomLeft" activeCell="I8" sqref="I8:P8"/>
      <selection pane="bottomRight" activeCell="I8" sqref="I8:P8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I8" sqref="I8:P8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65" t="s">
        <v>146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44303</v>
      </c>
      <c r="B3" s="26" t="s">
        <v>153</v>
      </c>
      <c r="C3" s="26">
        <f>IF(C21="", "", C21)</f>
        <v>522647</v>
      </c>
      <c r="D3" s="26">
        <f>IF(B21="", "", B21)</f>
        <v>10215237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36493</v>
      </c>
      <c r="I3" s="26" t="str">
        <f t="shared" si="1"/>
        <v/>
      </c>
      <c r="J3" s="26">
        <f t="shared" si="1"/>
        <v>702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475966</v>
      </c>
      <c r="N3" s="26">
        <f t="shared" si="2"/>
        <v>9581</v>
      </c>
      <c r="O3" s="55">
        <f>M15</f>
        <v>0</v>
      </c>
      <c r="P3" s="55">
        <f>N15</f>
        <v>0</v>
      </c>
    </row>
    <row r="4" spans="1:16" x14ac:dyDescent="0.55000000000000004">
      <c r="A4" s="37">
        <f>DATE($A$9, $B$9, $C$9)</f>
        <v>44303</v>
      </c>
      <c r="B4" s="26" t="s">
        <v>154</v>
      </c>
      <c r="C4" s="26">
        <f>IF(C22="", "", C22)</f>
        <v>2556</v>
      </c>
      <c r="D4" s="26">
        <f>IF(B22="", "", B22)</f>
        <v>617830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2397</v>
      </c>
      <c r="N4" s="26">
        <f t="shared" si="2"/>
        <v>3</v>
      </c>
      <c r="O4" s="49">
        <v>0</v>
      </c>
      <c r="P4" s="49">
        <v>0</v>
      </c>
    </row>
    <row r="5" spans="1:16" x14ac:dyDescent="0.55000000000000004">
      <c r="A5" s="37">
        <f>DATE($A$9, $B$9, $C$9)</f>
        <v>44303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9">
        <v>0</v>
      </c>
      <c r="P5" s="49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8" t="s">
        <v>294</v>
      </c>
      <c r="N7" s="27"/>
      <c r="O7" s="27"/>
    </row>
    <row r="8" spans="1:16" x14ac:dyDescent="0.55000000000000004">
      <c r="A8" s="65" t="s">
        <v>288</v>
      </c>
      <c r="B8" s="65"/>
      <c r="C8" s="65"/>
      <c r="D8" s="65"/>
      <c r="E8" s="65"/>
      <c r="F8" s="65"/>
      <c r="G8" s="65"/>
      <c r="I8" s="64" t="s">
        <v>293</v>
      </c>
      <c r="J8" s="64"/>
      <c r="K8" s="64"/>
      <c r="L8" s="64"/>
      <c r="M8" s="64"/>
      <c r="N8" s="64"/>
      <c r="O8" s="64"/>
      <c r="P8" s="64"/>
    </row>
    <row r="9" spans="1:16" x14ac:dyDescent="0.55000000000000004">
      <c r="A9" s="4">
        <v>2021</v>
      </c>
      <c r="B9" s="4">
        <v>4</v>
      </c>
      <c r="C9" s="4">
        <v>17</v>
      </c>
    </row>
    <row r="10" spans="1:16" x14ac:dyDescent="0.55000000000000004">
      <c r="B10" s="65" t="s">
        <v>157</v>
      </c>
      <c r="C10" s="65"/>
      <c r="D10" s="65" t="s">
        <v>158</v>
      </c>
      <c r="E10" s="65"/>
      <c r="F10" s="65" t="s">
        <v>159</v>
      </c>
      <c r="G10" s="65" t="s">
        <v>160</v>
      </c>
      <c r="H10" s="65" t="s">
        <v>161</v>
      </c>
      <c r="J10" s="65" t="s">
        <v>283</v>
      </c>
      <c r="K10" s="65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65"/>
      <c r="G11" s="65"/>
      <c r="H11" s="66"/>
      <c r="L11" s="65" t="s">
        <v>284</v>
      </c>
      <c r="M11" s="65"/>
      <c r="N11" s="53" t="s">
        <v>285</v>
      </c>
      <c r="O11" s="54" t="s">
        <v>292</v>
      </c>
    </row>
    <row r="12" spans="1:16" x14ac:dyDescent="0.55000000000000004">
      <c r="A12" s="27" t="s">
        <v>166</v>
      </c>
      <c r="B12" s="52">
        <v>10215237</v>
      </c>
      <c r="C12" s="52">
        <v>522647</v>
      </c>
      <c r="D12" s="52">
        <v>36493</v>
      </c>
      <c r="E12" s="52">
        <v>702</v>
      </c>
      <c r="F12" s="52">
        <v>475966</v>
      </c>
      <c r="G12" s="52">
        <v>9581</v>
      </c>
      <c r="H12" s="3"/>
      <c r="K12" s="65" t="s">
        <v>290</v>
      </c>
      <c r="L12" s="65"/>
      <c r="M12" s="51"/>
      <c r="N12" s="51"/>
      <c r="O12" s="56">
        <f>SUM(M12:N12)</f>
        <v>0</v>
      </c>
      <c r="P12" s="27"/>
    </row>
    <row r="13" spans="1:16" x14ac:dyDescent="0.55000000000000004">
      <c r="A13" s="27" t="s">
        <v>167</v>
      </c>
      <c r="B13" s="52">
        <v>617830</v>
      </c>
      <c r="C13" s="52">
        <v>2556</v>
      </c>
      <c r="D13" s="52">
        <v>156</v>
      </c>
      <c r="E13" s="52">
        <v>0</v>
      </c>
      <c r="F13" s="52">
        <v>2397</v>
      </c>
      <c r="G13" s="52">
        <v>3</v>
      </c>
      <c r="H13" s="3"/>
      <c r="K13" s="65" t="s">
        <v>291</v>
      </c>
      <c r="L13" s="65"/>
      <c r="M13" s="4"/>
      <c r="N13" s="4"/>
      <c r="O13" s="56">
        <f t="shared" ref="O13:O15" si="3">SUM(M13:N13)</f>
        <v>0</v>
      </c>
    </row>
    <row r="14" spans="1:16" x14ac:dyDescent="0.55000000000000004">
      <c r="A14" s="27" t="s">
        <v>168</v>
      </c>
      <c r="B14" s="52">
        <v>829</v>
      </c>
      <c r="C14" s="52">
        <v>15</v>
      </c>
      <c r="D14" s="52">
        <v>0</v>
      </c>
      <c r="E14" s="52">
        <v>0</v>
      </c>
      <c r="F14" s="52">
        <v>15</v>
      </c>
      <c r="G14" s="52">
        <v>0</v>
      </c>
      <c r="H14" s="3"/>
      <c r="O14" s="56">
        <f t="shared" si="3"/>
        <v>0</v>
      </c>
    </row>
    <row r="15" spans="1:16" x14ac:dyDescent="0.55000000000000004">
      <c r="A15" s="48" t="s">
        <v>164</v>
      </c>
      <c r="B15" s="50">
        <f t="shared" ref="B15:G15" si="4">SUM(B12:B14)</f>
        <v>10833896</v>
      </c>
      <c r="C15" s="50">
        <f t="shared" si="4"/>
        <v>525218</v>
      </c>
      <c r="D15" s="50">
        <f t="shared" si="4"/>
        <v>36649</v>
      </c>
      <c r="E15" s="50">
        <f t="shared" si="4"/>
        <v>702</v>
      </c>
      <c r="F15" s="50">
        <f t="shared" si="4"/>
        <v>478378</v>
      </c>
      <c r="G15" s="50">
        <f t="shared" si="4"/>
        <v>9584</v>
      </c>
      <c r="H15" s="29"/>
      <c r="K15" s="67" t="s">
        <v>292</v>
      </c>
      <c r="L15" s="67"/>
      <c r="M15" s="50">
        <f>SUM(M12:M14)</f>
        <v>0</v>
      </c>
      <c r="N15" s="50">
        <f>SUM(N12:N14)</f>
        <v>0</v>
      </c>
      <c r="O15" s="57">
        <f t="shared" si="3"/>
        <v>0</v>
      </c>
    </row>
    <row r="18" spans="1:15" x14ac:dyDescent="0.55000000000000004">
      <c r="B18" s="65" t="s">
        <v>157</v>
      </c>
      <c r="C18" s="66"/>
      <c r="D18" s="65" t="s">
        <v>169</v>
      </c>
      <c r="E18" s="66"/>
      <c r="F18" s="66"/>
      <c r="G18" s="65" t="s">
        <v>170</v>
      </c>
      <c r="H18" s="66"/>
      <c r="I18" s="66"/>
      <c r="J18" s="66"/>
      <c r="K18" s="66"/>
      <c r="L18" s="66"/>
      <c r="M18" s="66"/>
      <c r="N18" s="66"/>
      <c r="O18" s="66"/>
    </row>
    <row r="19" spans="1:15" x14ac:dyDescent="0.55000000000000004">
      <c r="B19" s="66"/>
      <c r="C19" s="66"/>
      <c r="D19" s="66"/>
      <c r="E19" s="66"/>
      <c r="F19" s="66"/>
      <c r="G19" s="65" t="s">
        <v>158</v>
      </c>
      <c r="H19" s="66"/>
      <c r="I19" s="66"/>
      <c r="J19" s="66"/>
      <c r="K19" s="66"/>
      <c r="L19" s="66"/>
      <c r="M19" s="66"/>
      <c r="N19" s="65" t="s">
        <v>159</v>
      </c>
      <c r="O19" s="65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66"/>
      <c r="O20" s="66"/>
    </row>
    <row r="21" spans="1:15" x14ac:dyDescent="0.55000000000000004">
      <c r="A21" s="26" t="s">
        <v>166</v>
      </c>
      <c r="B21" s="28">
        <f t="shared" ref="B21:C23" si="5">B12</f>
        <v>10215237</v>
      </c>
      <c r="C21" s="28">
        <f t="shared" si="5"/>
        <v>522647</v>
      </c>
      <c r="D21" s="3"/>
      <c r="E21" s="3"/>
      <c r="F21" s="3"/>
      <c r="G21" s="3"/>
      <c r="H21" s="28">
        <f>D12</f>
        <v>36493</v>
      </c>
      <c r="I21" s="3"/>
      <c r="J21" s="28">
        <f>E12</f>
        <v>702</v>
      </c>
      <c r="K21" s="3"/>
      <c r="L21" s="3"/>
      <c r="M21" s="16">
        <f>F21</f>
        <v>0</v>
      </c>
      <c r="N21" s="28">
        <f t="shared" ref="N21:O23" si="6">F12</f>
        <v>475966</v>
      </c>
      <c r="O21" s="28">
        <f t="shared" si="6"/>
        <v>9581</v>
      </c>
    </row>
    <row r="22" spans="1:15" x14ac:dyDescent="0.55000000000000004">
      <c r="A22" s="26" t="s">
        <v>167</v>
      </c>
      <c r="B22" s="28">
        <f t="shared" si="5"/>
        <v>617830</v>
      </c>
      <c r="C22" s="28">
        <f t="shared" si="5"/>
        <v>2556</v>
      </c>
      <c r="D22" s="3"/>
      <c r="E22" s="3"/>
      <c r="F22" s="3"/>
      <c r="G22" s="3"/>
      <c r="H22" s="28">
        <f>D13</f>
        <v>156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2397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10833896</v>
      </c>
      <c r="C24" s="26">
        <f t="shared" si="7"/>
        <v>525218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36649</v>
      </c>
      <c r="I24" s="26">
        <f t="shared" si="7"/>
        <v>0</v>
      </c>
      <c r="J24" s="26">
        <f t="shared" si="7"/>
        <v>702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478378</v>
      </c>
      <c r="O24" s="26">
        <f t="shared" si="7"/>
        <v>9584</v>
      </c>
    </row>
    <row r="26" spans="1:15" x14ac:dyDescent="0.55000000000000004">
      <c r="E26" s="65" t="s">
        <v>279</v>
      </c>
      <c r="F26" s="66"/>
      <c r="G26" s="66"/>
      <c r="H26" s="66"/>
      <c r="I26" s="66"/>
      <c r="J26" s="66"/>
    </row>
    <row r="27" spans="1:15" x14ac:dyDescent="0.55000000000000004">
      <c r="E27" s="64" t="s">
        <v>281</v>
      </c>
      <c r="F27" s="64"/>
      <c r="G27" s="64"/>
      <c r="H27" s="64"/>
      <c r="I27" s="64"/>
      <c r="J27" s="64"/>
      <c r="K27" s="64"/>
    </row>
    <row r="29" spans="1:15" x14ac:dyDescent="0.55000000000000004">
      <c r="E29" s="65" t="s">
        <v>289</v>
      </c>
      <c r="F29" s="65"/>
      <c r="G29" s="65"/>
      <c r="H29" s="65"/>
      <c r="I29" s="65"/>
      <c r="J29" s="65"/>
      <c r="K29" s="65"/>
    </row>
    <row r="30" spans="1:15" x14ac:dyDescent="0.55000000000000004">
      <c r="E30" s="64" t="s">
        <v>282</v>
      </c>
      <c r="F30" s="64"/>
      <c r="G30" s="64"/>
      <c r="H30" s="64"/>
      <c r="I30" s="64"/>
      <c r="J30" s="64"/>
      <c r="K30" s="64"/>
      <c r="L30" s="64"/>
      <c r="M30" s="64"/>
    </row>
  </sheetData>
  <mergeCells count="23">
    <mergeCell ref="I8:P8"/>
    <mergeCell ref="J10:K10"/>
    <mergeCell ref="L11:M11"/>
    <mergeCell ref="K12:L12"/>
    <mergeCell ref="D10:E10"/>
    <mergeCell ref="F10:F11"/>
    <mergeCell ref="G10:G11"/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65" t="s">
        <v>177</v>
      </c>
      <c r="B1" s="65"/>
      <c r="C1" s="65"/>
      <c r="D1" s="69"/>
      <c r="E1" s="69"/>
      <c r="F1" s="69"/>
      <c r="G1" s="69"/>
      <c r="H1" s="69"/>
      <c r="I1" s="69"/>
      <c r="J1" s="9"/>
    </row>
    <row r="2" spans="1:10" x14ac:dyDescent="0.55000000000000004">
      <c r="A2" s="38">
        <f>YEAR(DATE('Conv-total'!$A$9, 'Conv-total'!$B$9, 'Conv-total'!$C$9) -1)</f>
        <v>2021</v>
      </c>
      <c r="B2" s="38">
        <f>MONTH(DATE('Conv-total'!$A$9, 'Conv-total'!$B$9, 'Conv-total'!$C$9) -1)</f>
        <v>4</v>
      </c>
      <c r="C2" s="38">
        <f>DAY(DATE('Conv-total'!$A$9, 'Conv-total'!$B$9, 'Conv-total'!$C$9) -1)</f>
        <v>16</v>
      </c>
      <c r="D2" s="68" t="s">
        <v>178</v>
      </c>
      <c r="E2" s="69"/>
      <c r="F2" s="69"/>
      <c r="G2" s="69"/>
      <c r="H2" s="69"/>
      <c r="I2" s="69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44302</v>
      </c>
      <c r="C5" s="30" t="s">
        <v>7</v>
      </c>
      <c r="D5" s="40">
        <f>IFERROR(INT(TRIM(SUBSTITUTE(VLOOKUP($A5&amp;"*",各都道府県の状況!$A:$I,D$3,FALSE), "※5", ""))), "")</f>
        <v>22174</v>
      </c>
      <c r="E5" s="40">
        <f>IFERROR(INT(TRIM(SUBSTITUTE(VLOOKUP($A5&amp;"*",各都道府県の状況!$A:$I,E$3,FALSE), "※5", ""))), "")</f>
        <v>487612</v>
      </c>
      <c r="F5" s="40">
        <f>IFERROR(INT(TRIM(SUBSTITUTE(VLOOKUP($A5&amp;"*",各都道府県の状況!$A:$I,F$3,FALSE), "※5", ""))), "")</f>
        <v>20466</v>
      </c>
      <c r="G5" s="40">
        <f>IFERROR(INT(TRIM(SUBSTITUTE(VLOOKUP($A5&amp;"*",各都道府県の状況!$A:$I,G$3,FALSE), "※5", ""))), "")</f>
        <v>794</v>
      </c>
      <c r="H5" s="40">
        <f>IFERROR(INT(TRIM(SUBSTITUTE(VLOOKUP($A5&amp;"*",各都道府県の状況!$A:$I,H$3,FALSE), "※5", ""))), "")</f>
        <v>877</v>
      </c>
      <c r="I5" s="40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182</v>
      </c>
      <c r="B6" s="13">
        <f t="shared" si="0"/>
        <v>44302</v>
      </c>
      <c r="C6" s="30" t="s">
        <v>11</v>
      </c>
      <c r="D6" s="40">
        <f>IFERROR(INT(TRIM(SUBSTITUTE(VLOOKUP($A6&amp;"*",各都道府県の状況!$A:$I,D$3,FALSE), "※5", ""))), "")</f>
        <v>1273</v>
      </c>
      <c r="E6" s="40">
        <f>IFERROR(INT(TRIM(SUBSTITUTE(VLOOKUP($A6&amp;"*",各都道府県の状況!$A:$I,E$3,FALSE), "※5", ""))), "")</f>
        <v>29134</v>
      </c>
      <c r="F6" s="40">
        <f>IFERROR(INT(TRIM(SUBSTITUTE(VLOOKUP($A6&amp;"*",各都道府県の状況!$A:$I,F$3,FALSE), "※5", ""))), "")</f>
        <v>1087</v>
      </c>
      <c r="G6" s="40">
        <f>IFERROR(INT(TRIM(SUBSTITUTE(VLOOKUP($A6&amp;"*",各都道府県の状況!$A:$I,G$3,FALSE), "※5", ""))), "")</f>
        <v>20</v>
      </c>
      <c r="H6" s="40">
        <f>IFERROR(INT(TRIM(SUBSTITUTE(VLOOKUP($A6&amp;"*",各都道府県の状況!$A:$I,H$3,FALSE), "※5", ""))), "")</f>
        <v>166</v>
      </c>
      <c r="I6" s="40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44302</v>
      </c>
      <c r="C7" s="30" t="s">
        <v>12</v>
      </c>
      <c r="D7" s="40">
        <f>IFERROR(INT(TRIM(SUBSTITUTE(VLOOKUP($A7&amp;"*",各都道府県の状況!$A:$I,D$3,FALSE), "※5", ""))), "")</f>
        <v>774</v>
      </c>
      <c r="E7" s="40">
        <f>IFERROR(INT(TRIM(SUBSTITUTE(VLOOKUP($A7&amp;"*",各都道府県の状況!$A:$I,E$3,FALSE), "※5", ""))), "")</f>
        <v>51627</v>
      </c>
      <c r="F7" s="40">
        <f>IFERROR(INT(TRIM(SUBSTITUTE(VLOOKUP($A7&amp;"*",各都道府県の状況!$A:$I,F$3,FALSE), "※5", ""))), "")</f>
        <v>676</v>
      </c>
      <c r="G7" s="40">
        <f>IFERROR(INT(TRIM(SUBSTITUTE(VLOOKUP($A7&amp;"*",各都道府県の状況!$A:$I,G$3,FALSE), "※5", ""))), "")</f>
        <v>31</v>
      </c>
      <c r="H7" s="40">
        <f>IFERROR(INT(TRIM(SUBSTITUTE(VLOOKUP($A7&amp;"*",各都道府県の状況!$A:$I,H$3,FALSE), "※5", ""))), "")</f>
        <v>67</v>
      </c>
      <c r="I7" s="40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44302</v>
      </c>
      <c r="C8" s="30" t="s">
        <v>13</v>
      </c>
      <c r="D8" s="40">
        <f>IFERROR(INT(TRIM(SUBSTITUTE(VLOOKUP($A8&amp;"*",各都道府県の状況!$A:$I,D$3,FALSE), "※5", ""))), "")</f>
        <v>7487</v>
      </c>
      <c r="E8" s="40">
        <f>IFERROR(INT(TRIM(SUBSTITUTE(VLOOKUP($A8&amp;"*",各都道府県の状況!$A:$I,E$3,FALSE), "※5", ""))), "")</f>
        <v>108929</v>
      </c>
      <c r="F8" s="40">
        <f>IFERROR(INT(TRIM(SUBSTITUTE(VLOOKUP($A8&amp;"*",各都道府県の状況!$A:$I,F$3,FALSE), "※5", ""))), "")</f>
        <v>6403</v>
      </c>
      <c r="G8" s="40">
        <f>IFERROR(INT(TRIM(SUBSTITUTE(VLOOKUP($A8&amp;"*",各都道府県の状況!$A:$I,G$3,FALSE), "※5", ""))), "")</f>
        <v>45</v>
      </c>
      <c r="H8" s="40">
        <f>IFERROR(INT(TRIM(SUBSTITUTE(VLOOKUP($A8&amp;"*",各都道府県の状況!$A:$I,H$3,FALSE), "※5", ""))), "")</f>
        <v>1005</v>
      </c>
      <c r="I8" s="40">
        <f>IFERROR(INT(TRIM(SUBSTITUTE(VLOOKUP($A8&amp;"*",各都道府県の状況!$A:$I,I$3,FALSE), "※5", ""))), "")</f>
        <v>22</v>
      </c>
    </row>
    <row r="9" spans="1:10" ht="21" customHeight="1" x14ac:dyDescent="0.55000000000000004">
      <c r="A9" s="12" t="s">
        <v>185</v>
      </c>
      <c r="B9" s="13">
        <f t="shared" si="0"/>
        <v>44302</v>
      </c>
      <c r="C9" s="30" t="s">
        <v>14</v>
      </c>
      <c r="D9" s="40">
        <f>IFERROR(INT(TRIM(SUBSTITUTE(VLOOKUP($A9&amp;"*",各都道府県の状況!$A:$I,D$3,FALSE), "※5", ""))), "")</f>
        <v>356</v>
      </c>
      <c r="E9" s="40">
        <f>IFERROR(INT(TRIM(SUBSTITUTE(VLOOKUP($A9&amp;"*",各都道府県の状況!$A:$I,E$3,FALSE), "※5", ""))), "")</f>
        <v>9023</v>
      </c>
      <c r="F9" s="40">
        <f>IFERROR(INT(TRIM(SUBSTITUTE(VLOOKUP($A9&amp;"*",各都道府県の状況!$A:$I,F$3,FALSE), "※5", ""))), "")</f>
        <v>298</v>
      </c>
      <c r="G9" s="40">
        <f>IFERROR(INT(TRIM(SUBSTITUTE(VLOOKUP($A9&amp;"*",各都道府県の状況!$A:$I,G$3,FALSE), "※5", ""))), "")</f>
        <v>9</v>
      </c>
      <c r="H9" s="40">
        <f>IFERROR(INT(TRIM(SUBSTITUTE(VLOOKUP($A9&amp;"*",各都道府県の状況!$A:$I,H$3,FALSE), "※5", ""))), "")</f>
        <v>49</v>
      </c>
      <c r="I9" s="40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44302</v>
      </c>
      <c r="C10" s="30" t="s">
        <v>15</v>
      </c>
      <c r="D10" s="40">
        <f>IFERROR(INT(TRIM(SUBSTITUTE(VLOOKUP($A10&amp;"*",各都道府県の状況!$A:$I,D$3,FALSE), "※5", ""))), "")</f>
        <v>1307</v>
      </c>
      <c r="E10" s="40">
        <f>IFERROR(INT(TRIM(SUBSTITUTE(VLOOKUP($A10&amp;"*",各都道府県の状況!$A:$I,E$3,FALSE), "※5", ""))), "")</f>
        <v>41495</v>
      </c>
      <c r="F10" s="40">
        <f>IFERROR(INT(TRIM(SUBSTITUTE(VLOOKUP($A10&amp;"*",各都道府県の状況!$A:$I,F$3,FALSE), "※5", ""))), "")</f>
        <v>1036</v>
      </c>
      <c r="G10" s="40">
        <f>IFERROR(INT(TRIM(SUBSTITUTE(VLOOKUP($A10&amp;"*",各都道府県の状況!$A:$I,G$3,FALSE), "※5", ""))), "")</f>
        <v>24</v>
      </c>
      <c r="H10" s="40">
        <f>IFERROR(INT(TRIM(SUBSTITUTE(VLOOKUP($A10&amp;"*",各都道府県の状況!$A:$I,H$3,FALSE), "※5", ""))), "")</f>
        <v>247</v>
      </c>
      <c r="I10" s="40">
        <f>IFERROR(INT(TRIM(SUBSTITUTE(VLOOKUP($A10&amp;"*",各都道府県の状況!$A:$I,I$3,FALSE), "※5", ""))), "")</f>
        <v>3</v>
      </c>
    </row>
    <row r="11" spans="1:10" x14ac:dyDescent="0.55000000000000004">
      <c r="A11" s="12" t="s">
        <v>187</v>
      </c>
      <c r="B11" s="13">
        <f t="shared" si="0"/>
        <v>44302</v>
      </c>
      <c r="C11" s="30" t="s">
        <v>16</v>
      </c>
      <c r="D11" s="40">
        <f>IFERROR(INT(TRIM(SUBSTITUTE(VLOOKUP($A11&amp;"*",各都道府県の状況!$A:$I,D$3,FALSE), "※5", ""))), "")</f>
        <v>2927</v>
      </c>
      <c r="E11" s="40">
        <f>IFERROR(INT(TRIM(SUBSTITUTE(VLOOKUP($A11&amp;"*",各都道府県の状況!$A:$I,E$3,FALSE), "※5", ""))), "")</f>
        <v>168846</v>
      </c>
      <c r="F11" s="40">
        <f>IFERROR(INT(TRIM(SUBSTITUTE(VLOOKUP($A11&amp;"*",各都道府県の状況!$A:$I,F$3,FALSE), "※5", ""))), "")</f>
        <v>2521</v>
      </c>
      <c r="G11" s="40">
        <f>IFERROR(INT(TRIM(SUBSTITUTE(VLOOKUP($A11&amp;"*",各都道府県の状況!$A:$I,G$3,FALSE), "※5", ""))), "")</f>
        <v>118</v>
      </c>
      <c r="H11" s="40">
        <f>IFERROR(INT(TRIM(SUBSTITUTE(VLOOKUP($A11&amp;"*",各都道府県の状況!$A:$I,H$3,FALSE), "※5", ""))), "")</f>
        <v>288</v>
      </c>
      <c r="I11" s="40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44302</v>
      </c>
      <c r="C12" s="30" t="s">
        <v>17</v>
      </c>
      <c r="D12" s="40">
        <f>IFERROR(INT(TRIM(SUBSTITUTE(VLOOKUP($A12&amp;"*",各都道府県の状況!$A:$I,D$3,FALSE), "※5", ""))), "")</f>
        <v>7322</v>
      </c>
      <c r="E12" s="40">
        <f>IFERROR(INT(TRIM(SUBSTITUTE(VLOOKUP($A12&amp;"*",各都道府県の状況!$A:$I,E$3,FALSE), "※5", ""))), "")</f>
        <v>28311</v>
      </c>
      <c r="F12" s="40">
        <f>IFERROR(INT(TRIM(SUBSTITUTE(VLOOKUP($A12&amp;"*",各都道府県の状況!$A:$I,F$3,FALSE), "※5", ""))), "")</f>
        <v>6812</v>
      </c>
      <c r="G12" s="40">
        <f>IFERROR(INT(TRIM(SUBSTITUTE(VLOOKUP($A12&amp;"*",各都道府県の状況!$A:$I,G$3,FALSE), "※5", ""))), "")</f>
        <v>129</v>
      </c>
      <c r="H12" s="40">
        <f>IFERROR(INT(TRIM(SUBSTITUTE(VLOOKUP($A12&amp;"*",各都道府県の状況!$A:$I,H$3,FALSE), "※5", ""))), "")</f>
        <v>381</v>
      </c>
      <c r="I12" s="40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44302</v>
      </c>
      <c r="C13" s="30" t="s">
        <v>18</v>
      </c>
      <c r="D13" s="40">
        <f>IFERROR(INT(TRIM(SUBSTITUTE(VLOOKUP($A13&amp;"*",各都道府県の状況!$A:$I,D$3,FALSE), "※5", ""))), "")</f>
        <v>5027</v>
      </c>
      <c r="E13" s="40">
        <f>IFERROR(INT(TRIM(SUBSTITUTE(VLOOKUP($A13&amp;"*",各都道府県の状況!$A:$I,E$3,FALSE), "※5", ""))), "")</f>
        <v>187259</v>
      </c>
      <c r="F13" s="40">
        <f>IFERROR(INT(TRIM(SUBSTITUTE(VLOOKUP($A13&amp;"*",各都道府県の状況!$A:$I,F$3,FALSE), "※5", ""))), "")</f>
        <v>4757</v>
      </c>
      <c r="G13" s="40">
        <f>IFERROR(INT(TRIM(SUBSTITUTE(VLOOKUP($A13&amp;"*",各都道府県の状況!$A:$I,G$3,FALSE), "※5", ""))), "")</f>
        <v>70</v>
      </c>
      <c r="H13" s="40">
        <f>IFERROR(INT(TRIM(SUBSTITUTE(VLOOKUP($A13&amp;"*",各都道府県の状況!$A:$I,H$3,FALSE), "※5", ""))), "")</f>
        <v>200</v>
      </c>
      <c r="I13" s="40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44302</v>
      </c>
      <c r="C14" s="30" t="s">
        <v>19</v>
      </c>
      <c r="D14" s="40">
        <f>IFERROR(INT(TRIM(SUBSTITUTE(VLOOKUP($A14&amp;"*",各都道府県の状況!$A:$I,D$3,FALSE), "※5", ""))), "")</f>
        <v>5424</v>
      </c>
      <c r="E14" s="40">
        <f>IFERROR(INT(TRIM(SUBSTITUTE(VLOOKUP($A14&amp;"*",各都道府県の状況!$A:$I,E$3,FALSE), "※5", ""))), "")</f>
        <v>126060</v>
      </c>
      <c r="F14" s="40">
        <f>IFERROR(INT(TRIM(SUBSTITUTE(VLOOKUP($A14&amp;"*",各都道府県の状況!$A:$I,F$3,FALSE), "※5", ""))), "")</f>
        <v>5048</v>
      </c>
      <c r="G14" s="40">
        <f>IFERROR(INT(TRIM(SUBSTITUTE(VLOOKUP($A14&amp;"*",各都道府県の状況!$A:$I,G$3,FALSE), "※5", ""))), "")</f>
        <v>102</v>
      </c>
      <c r="H14" s="40">
        <f>IFERROR(INT(TRIM(SUBSTITUTE(VLOOKUP($A14&amp;"*",各都道府県の状況!$A:$I,H$3,FALSE), "※5", ""))), "")</f>
        <v>274</v>
      </c>
      <c r="I14" s="40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44302</v>
      </c>
      <c r="C15" s="30" t="s">
        <v>20</v>
      </c>
      <c r="D15" s="40">
        <f>IFERROR(INT(TRIM(SUBSTITUTE(VLOOKUP($A15&amp;"*",各都道府県の状況!$A:$I,D$3,FALSE), "※5", ""))), "")</f>
        <v>35079</v>
      </c>
      <c r="E15" s="40">
        <f>IFERROR(INT(TRIM(SUBSTITUTE(VLOOKUP($A15&amp;"*",各都道府県の状況!$A:$I,E$3,FALSE), "※5", ""))), "")</f>
        <v>701727</v>
      </c>
      <c r="F15" s="40">
        <f>IFERROR(INT(TRIM(SUBSTITUTE(VLOOKUP($A15&amp;"*",各都道府県の状況!$A:$I,F$3,FALSE), "※5", ""))), "")</f>
        <v>32729</v>
      </c>
      <c r="G15" s="40">
        <f>IFERROR(INT(TRIM(SUBSTITUTE(VLOOKUP($A15&amp;"*",各都道府県の状況!$A:$I,G$3,FALSE), "※5", ""))), "")</f>
        <v>726</v>
      </c>
      <c r="H15" s="40">
        <f>IFERROR(INT(TRIM(SUBSTITUTE(VLOOKUP($A15&amp;"*",各都道府県の状況!$A:$I,H$3,FALSE), "※5", ""))), "")</f>
        <v>1624</v>
      </c>
      <c r="I15" s="40">
        <f>IFERROR(INT(TRIM(SUBSTITUTE(VLOOKUP($A15&amp;"*",各都道府県の状況!$A:$I,I$3,FALSE), "※5", ""))), "")</f>
        <v>31</v>
      </c>
    </row>
    <row r="16" spans="1:10" x14ac:dyDescent="0.55000000000000004">
      <c r="A16" s="12" t="s">
        <v>192</v>
      </c>
      <c r="B16" s="13">
        <f t="shared" si="0"/>
        <v>44302</v>
      </c>
      <c r="C16" s="30" t="s">
        <v>21</v>
      </c>
      <c r="D16" s="40">
        <f>IFERROR(INT(TRIM(SUBSTITUTE(VLOOKUP($A16&amp;"*",各都道府県の状況!$A:$I,D$3,FALSE), "※5", ""))), "")</f>
        <v>31307</v>
      </c>
      <c r="E16" s="40">
        <f>IFERROR(INT(TRIM(SUBSTITUTE(VLOOKUP($A16&amp;"*",各都道府県の状況!$A:$I,E$3,FALSE), "※5", ""))), "")</f>
        <v>513169</v>
      </c>
      <c r="F16" s="40">
        <f>IFERROR(INT(TRIM(SUBSTITUTE(VLOOKUP($A16&amp;"*",各都道府県の状況!$A:$I,F$3,FALSE), "※5", ""))), "")</f>
        <v>29671</v>
      </c>
      <c r="G16" s="40">
        <f>IFERROR(INT(TRIM(SUBSTITUTE(VLOOKUP($A16&amp;"*",各都道府県の状況!$A:$I,G$3,FALSE), "※5", ""))), "")</f>
        <v>600</v>
      </c>
      <c r="H16" s="40">
        <f>IFERROR(INT(TRIM(SUBSTITUTE(VLOOKUP($A16&amp;"*",各都道府県の状況!$A:$I,H$3,FALSE), "※5", ""))), "")</f>
        <v>1036</v>
      </c>
      <c r="I16" s="40">
        <f>IFERROR(INT(TRIM(SUBSTITUTE(VLOOKUP($A16&amp;"*",各都道府県の状況!$A:$I,I$3,FALSE), "※5", ""))), "")</f>
        <v>12</v>
      </c>
    </row>
    <row r="17" spans="1:9" x14ac:dyDescent="0.55000000000000004">
      <c r="A17" s="12" t="s">
        <v>193</v>
      </c>
      <c r="B17" s="13">
        <f t="shared" si="0"/>
        <v>44302</v>
      </c>
      <c r="C17" s="30" t="s">
        <v>22</v>
      </c>
      <c r="D17" s="40">
        <f>IFERROR(INT(TRIM(SUBSTITUTE(VLOOKUP($A17&amp;"*",各都道府県の状況!$A:$I,D$3,FALSE), "※5", ""))), "")</f>
        <v>128781</v>
      </c>
      <c r="E17" s="40">
        <f>IFERROR(INT(TRIM(SUBSTITUTE(VLOOKUP($A17&amp;"*",各都道府県の状況!$A:$I,E$3,FALSE), "※5", ""))), "")</f>
        <v>1890182</v>
      </c>
      <c r="F17" s="40">
        <f>IFERROR(INT(TRIM(SUBSTITUTE(VLOOKUP($A17&amp;"*",各都道府県の状況!$A:$I,F$3,FALSE), "※5", ""))), "")</f>
        <v>122419</v>
      </c>
      <c r="G17" s="40">
        <f>IFERROR(INT(TRIM(SUBSTITUTE(VLOOKUP($A17&amp;"*",各都道府県の状況!$A:$I,G$3,FALSE), "※5", ""))), "")</f>
        <v>1836</v>
      </c>
      <c r="H17" s="40">
        <f>IFERROR(INT(TRIM(SUBSTITUTE(VLOOKUP($A17&amp;"*",各都道府県の状況!$A:$I,H$3,FALSE), "※5", ""))), "")</f>
        <v>4526</v>
      </c>
      <c r="I17" s="40">
        <f>IFERROR(INT(TRIM(SUBSTITUTE(VLOOKUP($A17&amp;"*",各都道府県の状況!$A:$I,I$3,FALSE), "※5", ""))), "")</f>
        <v>43</v>
      </c>
    </row>
    <row r="18" spans="1:9" x14ac:dyDescent="0.55000000000000004">
      <c r="A18" s="12" t="s">
        <v>194</v>
      </c>
      <c r="B18" s="13">
        <f t="shared" si="0"/>
        <v>44302</v>
      </c>
      <c r="C18" s="30" t="s">
        <v>23</v>
      </c>
      <c r="D18" s="40">
        <f>IFERROR(INT(TRIM(SUBSTITUTE(VLOOKUP($A18&amp;"*",各都道府県の状況!$A:$I,D$3,FALSE), "※5", ""))), "")</f>
        <v>50412</v>
      </c>
      <c r="E18" s="40">
        <f>IFERROR(INT(TRIM(SUBSTITUTE(VLOOKUP($A18&amp;"*",各都道府県の状況!$A:$I,E$3,FALSE), "※5", ""))), "")</f>
        <v>752210</v>
      </c>
      <c r="F18" s="40">
        <f>IFERROR(INT(TRIM(SUBSTITUTE(VLOOKUP($A18&amp;"*",各都道府県の状況!$A:$I,F$3,FALSE), "※5", ""))), "")</f>
        <v>48248</v>
      </c>
      <c r="G18" s="40">
        <f>IFERROR(INT(TRIM(SUBSTITUTE(VLOOKUP($A18&amp;"*",各都道府県の状況!$A:$I,G$3,FALSE), "※5", ""))), "")</f>
        <v>800</v>
      </c>
      <c r="H18" s="40">
        <f>IFERROR(INT(TRIM(SUBSTITUTE(VLOOKUP($A18&amp;"*",各都道府県の状況!$A:$I,H$3,FALSE), "※5", ""))), "")</f>
        <v>1364</v>
      </c>
      <c r="I18" s="40">
        <f>IFERROR(INT(TRIM(SUBSTITUTE(VLOOKUP($A18&amp;"*",各都道府県の状況!$A:$I,I$3,FALSE), "※5", ""))), "")</f>
        <v>25</v>
      </c>
    </row>
    <row r="19" spans="1:9" x14ac:dyDescent="0.55000000000000004">
      <c r="A19" s="12" t="s">
        <v>195</v>
      </c>
      <c r="B19" s="13">
        <f t="shared" si="0"/>
        <v>44302</v>
      </c>
      <c r="C19" s="30" t="s">
        <v>24</v>
      </c>
      <c r="D19" s="40">
        <f>IFERROR(INT(TRIM(SUBSTITUTE(VLOOKUP($A19&amp;"*",各都道府県の状況!$A:$I,D$3,FALSE), "※5", ""))), "")</f>
        <v>1882</v>
      </c>
      <c r="E19" s="40">
        <f>IFERROR(INT(TRIM(SUBSTITUTE(VLOOKUP($A19&amp;"*",各都道府県の状況!$A:$I,E$3,FALSE), "※5", ""))), "")</f>
        <v>94664</v>
      </c>
      <c r="F19" s="40">
        <f>IFERROR(INT(TRIM(SUBSTITUTE(VLOOKUP($A19&amp;"*",各都道府県の状況!$A:$I,F$3,FALSE), "※5", ""))), "")</f>
        <v>1562</v>
      </c>
      <c r="G19" s="40">
        <f>IFERROR(INT(TRIM(SUBSTITUTE(VLOOKUP($A19&amp;"*",各都道府県の状況!$A:$I,G$3,FALSE), "※5", ""))), "")</f>
        <v>18</v>
      </c>
      <c r="H19" s="40">
        <f>IFERROR(INT(TRIM(SUBSTITUTE(VLOOKUP($A19&amp;"*",各都道府県の状況!$A:$I,H$3,FALSE), "※5", ""))), "")</f>
        <v>302</v>
      </c>
      <c r="I19" s="40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44302</v>
      </c>
      <c r="C20" s="30" t="s">
        <v>25</v>
      </c>
      <c r="D20" s="40">
        <f>IFERROR(INT(TRIM(SUBSTITUTE(VLOOKUP($A20&amp;"*",各都道府県の状況!$A:$I,D$3,FALSE), "※5", ""))), "")</f>
        <v>1100</v>
      </c>
      <c r="E20" s="40">
        <f>IFERROR(INT(TRIM(SUBSTITUTE(VLOOKUP($A20&amp;"*",各都道府県の状況!$A:$I,E$3,FALSE), "※5", ""))), "")</f>
        <v>45854</v>
      </c>
      <c r="F20" s="40">
        <f>IFERROR(INT(TRIM(SUBSTITUTE(VLOOKUP($A20&amp;"*",各都道府県の状況!$A:$I,F$3,FALSE), "※5", ""))), "")</f>
        <v>952</v>
      </c>
      <c r="G20" s="40">
        <f>IFERROR(INT(TRIM(SUBSTITUTE(VLOOKUP($A20&amp;"*",各都道府県の状況!$A:$I,G$3,FALSE), "※5", ""))), "")</f>
        <v>29</v>
      </c>
      <c r="H20" s="40">
        <f>IFERROR(INT(TRIM(SUBSTITUTE(VLOOKUP($A20&amp;"*",各都道府県の状況!$A:$I,H$3,FALSE), "※5", ""))), "")</f>
        <v>119</v>
      </c>
      <c r="I20" s="40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44302</v>
      </c>
      <c r="C21" s="30" t="s">
        <v>26</v>
      </c>
      <c r="D21" s="40">
        <f>IFERROR(INT(TRIM(SUBSTITUTE(VLOOKUP($A21&amp;"*",各都道府県の状況!$A:$I,D$3,FALSE), "※5", ""))), "")</f>
        <v>2148</v>
      </c>
      <c r="E21" s="40">
        <f>IFERROR(INT(TRIM(SUBSTITUTE(VLOOKUP($A21&amp;"*",各都道府県の状況!$A:$I,E$3,FALSE), "※5", ""))), "")</f>
        <v>65350</v>
      </c>
      <c r="F21" s="40">
        <f>IFERROR(INT(TRIM(SUBSTITUTE(VLOOKUP($A21&amp;"*",各都道府県の状況!$A:$I,F$3,FALSE), "※5", ""))), "")</f>
        <v>1904</v>
      </c>
      <c r="G21" s="40">
        <f>IFERROR(INT(TRIM(SUBSTITUTE(VLOOKUP($A21&amp;"*",各都道府県の状況!$A:$I,G$3,FALSE), "※5", ""))), "")</f>
        <v>66</v>
      </c>
      <c r="H21" s="40">
        <f>IFERROR(INT(TRIM(SUBSTITUTE(VLOOKUP($A21&amp;"*",各都道府県の状況!$A:$I,H$3,FALSE), "※5", ""))), "")</f>
        <v>176</v>
      </c>
      <c r="I21" s="40">
        <f>IFERROR(INT(TRIM(SUBSTITUTE(VLOOKUP($A21&amp;"*",各都道府県の状況!$A:$I,I$3,FALSE), "※5", ""))), "")</f>
        <v>9</v>
      </c>
    </row>
    <row r="22" spans="1:9" x14ac:dyDescent="0.55000000000000004">
      <c r="A22" s="12" t="s">
        <v>198</v>
      </c>
      <c r="B22" s="13">
        <f t="shared" si="0"/>
        <v>44302</v>
      </c>
      <c r="C22" s="30" t="s">
        <v>27</v>
      </c>
      <c r="D22" s="40">
        <f>IFERROR(INT(TRIM(SUBSTITUTE(VLOOKUP($A22&amp;"*",各都道府県の状況!$A:$I,D$3,FALSE), "※5", ""))), "")</f>
        <v>703</v>
      </c>
      <c r="E22" s="40">
        <f>IFERROR(INT(TRIM(SUBSTITUTE(VLOOKUP($A22&amp;"*",各都道府県の状況!$A:$I,E$3,FALSE), "※5", ""))), "")</f>
        <v>41086</v>
      </c>
      <c r="F22" s="40">
        <f>IFERROR(INT(TRIM(SUBSTITUTE(VLOOKUP($A22&amp;"*",各都道府県の状況!$A:$I,F$3,FALSE), "※5", ""))), "")</f>
        <v>593</v>
      </c>
      <c r="G22" s="40">
        <f>IFERROR(INT(TRIM(SUBSTITUTE(VLOOKUP($A22&amp;"*",各都道府県の状況!$A:$I,G$3,FALSE), "※5", ""))), "")</f>
        <v>29</v>
      </c>
      <c r="H22" s="40">
        <f>IFERROR(INT(TRIM(SUBSTITUTE(VLOOKUP($A22&amp;"*",各都道府県の状況!$A:$I,H$3,FALSE), "※5", ""))), "")</f>
        <v>81</v>
      </c>
      <c r="I22" s="40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44302</v>
      </c>
      <c r="C23" s="30" t="s">
        <v>28</v>
      </c>
      <c r="D23" s="40">
        <f>IFERROR(INT(TRIM(SUBSTITUTE(VLOOKUP($A23&amp;"*",各都道府県の状況!$A:$I,D$3,FALSE), "※5", ""))), "")</f>
        <v>1057</v>
      </c>
      <c r="E23" s="40">
        <f>IFERROR(INT(TRIM(SUBSTITUTE(VLOOKUP($A23&amp;"*",各都道府県の状況!$A:$I,E$3,FALSE), "※5", ""))), "")</f>
        <v>33554</v>
      </c>
      <c r="F23" s="40">
        <f>IFERROR(INT(TRIM(SUBSTITUTE(VLOOKUP($A23&amp;"*",各都道府県の状況!$A:$I,F$3,FALSE), "※5", ""))), "")</f>
        <v>985</v>
      </c>
      <c r="G23" s="40">
        <f>IFERROR(INT(TRIM(SUBSTITUTE(VLOOKUP($A23&amp;"*",各都道府県の状況!$A:$I,G$3,FALSE), "※5", ""))), "")</f>
        <v>19</v>
      </c>
      <c r="H23" s="40">
        <f>IFERROR(INT(TRIM(SUBSTITUTE(VLOOKUP($A23&amp;"*",各都道府県の状況!$A:$I,H$3,FALSE), "※5", ""))), "")</f>
        <v>53</v>
      </c>
      <c r="I23" s="40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44302</v>
      </c>
      <c r="C24" s="30" t="s">
        <v>29</v>
      </c>
      <c r="D24" s="40">
        <f>IFERROR(INT(TRIM(SUBSTITUTE(VLOOKUP($A24&amp;"*",各都道府県の状況!$A:$I,D$3,FALSE), "※5", ""))), "")</f>
        <v>3351</v>
      </c>
      <c r="E24" s="40">
        <f>IFERROR(INT(TRIM(SUBSTITUTE(VLOOKUP($A24&amp;"*",各都道府県の状況!$A:$I,E$3,FALSE), "※5", ""))), "")</f>
        <v>131957</v>
      </c>
      <c r="F24" s="40">
        <f>IFERROR(INT(TRIM(SUBSTITUTE(VLOOKUP($A24&amp;"*",各都道府県の状況!$A:$I,F$3,FALSE), "※5", ""))), "")</f>
        <v>2970</v>
      </c>
      <c r="G24" s="40">
        <f>IFERROR(INT(TRIM(SUBSTITUTE(VLOOKUP($A24&amp;"*",各都道府県の状況!$A:$I,G$3,FALSE), "※5", ""))), "")</f>
        <v>49</v>
      </c>
      <c r="H24" s="40">
        <f>IFERROR(INT(TRIM(SUBSTITUTE(VLOOKUP($A24&amp;"*",各都道府県の状況!$A:$I,H$3,FALSE), "※5", ""))), "")</f>
        <v>349</v>
      </c>
      <c r="I24" s="40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44302</v>
      </c>
      <c r="C25" s="30" t="s">
        <v>30</v>
      </c>
      <c r="D25" s="40">
        <f>IFERROR(INT(TRIM(SUBSTITUTE(VLOOKUP($A25&amp;"*",各都道府県の状況!$A:$I,D$3,FALSE), "※5", ""))), "")</f>
        <v>5295</v>
      </c>
      <c r="E25" s="40">
        <f>IFERROR(INT(TRIM(SUBSTITUTE(VLOOKUP($A25&amp;"*",各都道府県の状況!$A:$I,E$3,FALSE), "※5", ""))), "")</f>
        <v>173048</v>
      </c>
      <c r="F25" s="40">
        <f>IFERROR(INT(TRIM(SUBSTITUTE(VLOOKUP($A25&amp;"*",各都道府県の状況!$A:$I,F$3,FALSE), "※5", ""))), "")</f>
        <v>4924</v>
      </c>
      <c r="G25" s="40">
        <f>IFERROR(INT(TRIM(SUBSTITUTE(VLOOKUP($A25&amp;"*",各都道府県の状況!$A:$I,G$3,FALSE), "※5", ""))), "")</f>
        <v>129</v>
      </c>
      <c r="H25" s="40">
        <f>IFERROR(INT(TRIM(SUBSTITUTE(VLOOKUP($A25&amp;"*",各都道府県の状況!$A:$I,H$3,FALSE), "※5", ""))), "")</f>
        <v>242</v>
      </c>
      <c r="I25" s="40">
        <f>IFERROR(INT(TRIM(SUBSTITUTE(VLOOKUP($A25&amp;"*",各都道府県の状況!$A:$I,I$3,FALSE), "※5", ""))), "")</f>
        <v>4</v>
      </c>
    </row>
    <row r="26" spans="1:9" x14ac:dyDescent="0.55000000000000004">
      <c r="A26" s="12" t="s">
        <v>202</v>
      </c>
      <c r="B26" s="13">
        <f t="shared" si="0"/>
        <v>44302</v>
      </c>
      <c r="C26" s="30" t="s">
        <v>31</v>
      </c>
      <c r="D26" s="40">
        <f>IFERROR(INT(TRIM(SUBSTITUTE(VLOOKUP($A26&amp;"*",各都道府県の状況!$A:$I,D$3,FALSE), "※5", ""))), "")</f>
        <v>6090</v>
      </c>
      <c r="E26" s="40">
        <f>IFERROR(INT(TRIM(SUBSTITUTE(VLOOKUP($A26&amp;"*",各都道府県の状況!$A:$I,E$3,FALSE), "※5", ""))), "")</f>
        <v>270275</v>
      </c>
      <c r="F26" s="40">
        <f>IFERROR(INT(TRIM(SUBSTITUTE(VLOOKUP($A26&amp;"*",各都道府県の状況!$A:$I,F$3,FALSE), "※5", ""))), "")</f>
        <v>5715</v>
      </c>
      <c r="G26" s="40">
        <f>IFERROR(INT(TRIM(SUBSTITUTE(VLOOKUP($A26&amp;"*",各都道府県の状況!$A:$I,G$3,FALSE), "※5", ""))), "")</f>
        <v>121</v>
      </c>
      <c r="H26" s="40">
        <f>IFERROR(INT(TRIM(SUBSTITUTE(VLOOKUP($A26&amp;"*",各都道府県の状況!$A:$I,H$3,FALSE), "※5", ""))), "")</f>
        <v>254</v>
      </c>
      <c r="I26" s="40">
        <f>IFERROR(INT(TRIM(SUBSTITUTE(VLOOKUP($A26&amp;"*",各都道府県の状況!$A:$I,I$3,FALSE), "※5", ""))), "")</f>
        <v>4</v>
      </c>
    </row>
    <row r="27" spans="1:9" x14ac:dyDescent="0.55000000000000004">
      <c r="A27" s="12" t="s">
        <v>203</v>
      </c>
      <c r="B27" s="13">
        <f t="shared" si="0"/>
        <v>44302</v>
      </c>
      <c r="C27" s="30" t="s">
        <v>32</v>
      </c>
      <c r="D27" s="40">
        <f>IFERROR(INT(TRIM(SUBSTITUTE(VLOOKUP($A27&amp;"*",各都道府県の状況!$A:$I,D$3,FALSE), "※5", ""))), "")</f>
        <v>29533</v>
      </c>
      <c r="E27" s="40">
        <f>IFERROR(INT(TRIM(SUBSTITUTE(VLOOKUP($A27&amp;"*",各都道府県の状況!$A:$I,E$3,FALSE), "※5", ""))), "")</f>
        <v>508020</v>
      </c>
      <c r="F27" s="40">
        <f>IFERROR(INT(TRIM(SUBSTITUTE(VLOOKUP($A27&amp;"*",各都道府県の状況!$A:$I,F$3,FALSE), "※5", ""))), "")</f>
        <v>27142</v>
      </c>
      <c r="G27" s="40">
        <f>IFERROR(INT(TRIM(SUBSTITUTE(VLOOKUP($A27&amp;"*",各都道府県の状況!$A:$I,G$3,FALSE), "※5", ""))), "")</f>
        <v>608</v>
      </c>
      <c r="H27" s="40">
        <f>IFERROR(INT(TRIM(SUBSTITUTE(VLOOKUP($A27&amp;"*",各都道府県の状況!$A:$I,H$3,FALSE), "※5", ""))), "")</f>
        <v>1783</v>
      </c>
      <c r="I27" s="40">
        <f>IFERROR(INT(TRIM(SUBSTITUTE(VLOOKUP($A27&amp;"*",各都道府県の状況!$A:$I,I$3,FALSE), "※5", ""))), "")</f>
        <v>10</v>
      </c>
    </row>
    <row r="28" spans="1:9" x14ac:dyDescent="0.55000000000000004">
      <c r="A28" s="12" t="s">
        <v>204</v>
      </c>
      <c r="B28" s="13">
        <f t="shared" si="0"/>
        <v>44302</v>
      </c>
      <c r="C28" s="30" t="s">
        <v>33</v>
      </c>
      <c r="D28" s="40">
        <f>IFERROR(INT(TRIM(SUBSTITUTE(VLOOKUP($A28&amp;"*",各都道府県の状況!$A:$I,D$3,FALSE), "※5", ""))), "")</f>
        <v>3125</v>
      </c>
      <c r="E28" s="40">
        <f>IFERROR(INT(TRIM(SUBSTITUTE(VLOOKUP($A28&amp;"*",各都道府県の状況!$A:$I,E$3,FALSE), "※5", ""))), "")</f>
        <v>86936</v>
      </c>
      <c r="F28" s="40">
        <f>IFERROR(INT(TRIM(SUBSTITUTE(VLOOKUP($A28&amp;"*",各都道府県の状況!$A:$I,F$3,FALSE), "※5", ""))), "")</f>
        <v>2858</v>
      </c>
      <c r="G28" s="40">
        <f>IFERROR(INT(TRIM(SUBSTITUTE(VLOOKUP($A28&amp;"*",各都道府県の状況!$A:$I,G$3,FALSE), "※5", ""))), "")</f>
        <v>74</v>
      </c>
      <c r="H28" s="40">
        <f>IFERROR(INT(TRIM(SUBSTITUTE(VLOOKUP($A28&amp;"*",各都道府県の状況!$A:$I,H$3,FALSE), "※5", ""))), "")</f>
        <v>284</v>
      </c>
      <c r="I28" s="40">
        <f>IFERROR(INT(TRIM(SUBSTITUTE(VLOOKUP($A28&amp;"*",各都道府県の状況!$A:$I,I$3,FALSE), "※5", ""))), "")</f>
        <v>11</v>
      </c>
    </row>
    <row r="29" spans="1:9" x14ac:dyDescent="0.55000000000000004">
      <c r="A29" s="12" t="s">
        <v>205</v>
      </c>
      <c r="B29" s="13">
        <f t="shared" si="0"/>
        <v>44302</v>
      </c>
      <c r="C29" s="30" t="s">
        <v>34</v>
      </c>
      <c r="D29" s="40">
        <f>IFERROR(INT(TRIM(SUBSTITUTE(VLOOKUP($A29&amp;"*",各都道府県の状況!$A:$I,D$3,FALSE), "※5", ""))), "")</f>
        <v>3135</v>
      </c>
      <c r="E29" s="40">
        <f>IFERROR(INT(TRIM(SUBSTITUTE(VLOOKUP($A29&amp;"*",各都道府県の状況!$A:$I,E$3,FALSE), "※5", ""))), "")</f>
        <v>96218</v>
      </c>
      <c r="F29" s="40">
        <f>IFERROR(INT(TRIM(SUBSTITUTE(VLOOKUP($A29&amp;"*",各都道府県の状況!$A:$I,F$3,FALSE), "※5", ""))), "")</f>
        <v>2793</v>
      </c>
      <c r="G29" s="40">
        <f>IFERROR(INT(TRIM(SUBSTITUTE(VLOOKUP($A29&amp;"*",各都道府県の状況!$A:$I,G$3,FALSE), "※5", ""))), "")</f>
        <v>59</v>
      </c>
      <c r="H29" s="40">
        <f>IFERROR(INT(TRIM(SUBSTITUTE(VLOOKUP($A29&amp;"*",各都道府県の状況!$A:$I,H$3,FALSE), "※5", ""))), "")</f>
        <v>283</v>
      </c>
      <c r="I29" s="40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44302</v>
      </c>
      <c r="C30" s="30" t="s">
        <v>35</v>
      </c>
      <c r="D30" s="40">
        <f>IFERROR(INT(TRIM(SUBSTITUTE(VLOOKUP($A30&amp;"*",各都道府県の状況!$A:$I,D$3,FALSE), "※5", ""))), "")</f>
        <v>10616</v>
      </c>
      <c r="E30" s="40">
        <f>IFERROR(INT(TRIM(SUBSTITUTE(VLOOKUP($A30&amp;"*",各都道府県の状況!$A:$I,E$3,FALSE), "※5", ""))), "")</f>
        <v>192691</v>
      </c>
      <c r="F30" s="40">
        <f>IFERROR(INT(TRIM(SUBSTITUTE(VLOOKUP($A30&amp;"*",各都道府県の状況!$A:$I,F$3,FALSE), "※5", ""))), "")</f>
        <v>9710</v>
      </c>
      <c r="G30" s="40">
        <f>IFERROR(INT(TRIM(SUBSTITUTE(VLOOKUP($A30&amp;"*",各都道府県の状況!$A:$I,G$3,FALSE), "※5", ""))), "")</f>
        <v>176</v>
      </c>
      <c r="H30" s="40">
        <f>IFERROR(INT(TRIM(SUBSTITUTE(VLOOKUP($A30&amp;"*",各都道府県の状況!$A:$I,H$3,FALSE), "※5", ""))), "")</f>
        <v>754</v>
      </c>
      <c r="I30" s="40">
        <f>IFERROR(INT(TRIM(SUBSTITUTE(VLOOKUP($A30&amp;"*",各都道府県の状況!$A:$I,I$3,FALSE), "※5", ""))), "")</f>
        <v>9</v>
      </c>
    </row>
    <row r="31" spans="1:9" x14ac:dyDescent="0.55000000000000004">
      <c r="A31" s="12" t="s">
        <v>207</v>
      </c>
      <c r="B31" s="13">
        <f t="shared" si="0"/>
        <v>44302</v>
      </c>
      <c r="C31" s="30" t="s">
        <v>36</v>
      </c>
      <c r="D31" s="40">
        <f>IFERROR(INT(TRIM(SUBSTITUTE(VLOOKUP($A31&amp;"*",各都道府県の状況!$A:$I,D$3,FALSE), "※5", ""))), "")</f>
        <v>65591</v>
      </c>
      <c r="E31" s="40">
        <f>IFERROR(INT(TRIM(SUBSTITUTE(VLOOKUP($A31&amp;"*",各都道府県の状況!$A:$I,E$3,FALSE), "※5", ""))), "")</f>
        <v>1216797</v>
      </c>
      <c r="F31" s="40">
        <f>IFERROR(INT(TRIM(SUBSTITUTE(VLOOKUP($A31&amp;"*",各都道府県の状況!$A:$I,F$3,FALSE), "※5", ""))), "")</f>
        <v>52092</v>
      </c>
      <c r="G31" s="40">
        <f>IFERROR(INT(TRIM(SUBSTITUTE(VLOOKUP($A31&amp;"*",各都道府県の状況!$A:$I,G$3,FALSE), "※5", ""))), "")</f>
        <v>1254</v>
      </c>
      <c r="H31" s="40">
        <f>IFERROR(INT(TRIM(SUBSTITUTE(VLOOKUP($A31&amp;"*",各都道府県の状況!$A:$I,H$3,FALSE), "※5", ""))), "")</f>
        <v>11672</v>
      </c>
      <c r="I31" s="40">
        <f>IFERROR(INT(TRIM(SUBSTITUTE(VLOOKUP($A31&amp;"*",各都道府県の状況!$A:$I,I$3,FALSE), "※5", ""))), "")</f>
        <v>274</v>
      </c>
    </row>
    <row r="32" spans="1:9" x14ac:dyDescent="0.55000000000000004">
      <c r="A32" s="12" t="s">
        <v>208</v>
      </c>
      <c r="B32" s="13">
        <f t="shared" si="0"/>
        <v>44302</v>
      </c>
      <c r="C32" s="30" t="s">
        <v>37</v>
      </c>
      <c r="D32" s="40">
        <f>IFERROR(INT(TRIM(SUBSTITUTE(VLOOKUP($A32&amp;"*",各都道府県の状況!$A:$I,D$3,FALSE), "※5", ""))), "")</f>
        <v>24286</v>
      </c>
      <c r="E32" s="40">
        <f>IFERROR(INT(TRIM(SUBSTITUTE(VLOOKUP($A32&amp;"*",各都道府県の状況!$A:$I,E$3,FALSE), "※5", ""))), "")</f>
        <v>334096</v>
      </c>
      <c r="F32" s="40">
        <f>IFERROR(INT(TRIM(SUBSTITUTE(VLOOKUP($A32&amp;"*",各都道府県の状況!$A:$I,F$3,FALSE), "※5", ""))), "")</f>
        <v>20196</v>
      </c>
      <c r="G32" s="40">
        <f>IFERROR(INT(TRIM(SUBSTITUTE(VLOOKUP($A32&amp;"*",各都道府県の状況!$A:$I,G$3,FALSE), "※5", ""))), "")</f>
        <v>618</v>
      </c>
      <c r="H32" s="40">
        <f>IFERROR(INT(TRIM(SUBSTITUTE(VLOOKUP($A32&amp;"*",各都道府県の状況!$A:$I,H$3,FALSE), "※5", ""))), "")</f>
        <v>3472</v>
      </c>
      <c r="I32" s="40">
        <f>IFERROR(INT(TRIM(SUBSTITUTE(VLOOKUP($A32&amp;"*",各都道府県の状況!$A:$I,I$3,FALSE), "※5", ""))), "")</f>
        <v>80</v>
      </c>
    </row>
    <row r="33" spans="1:9" x14ac:dyDescent="0.55000000000000004">
      <c r="A33" s="12" t="s">
        <v>209</v>
      </c>
      <c r="B33" s="13">
        <f t="shared" si="0"/>
        <v>44302</v>
      </c>
      <c r="C33" s="30" t="s">
        <v>38</v>
      </c>
      <c r="D33" s="40">
        <f>IFERROR(INT(TRIM(SUBSTITUTE(VLOOKUP($A33&amp;"*",各都道府県の状況!$A:$I,D$3,FALSE), "※5", ""))), "")</f>
        <v>4907</v>
      </c>
      <c r="E33" s="40">
        <f>IFERROR(INT(TRIM(SUBSTITUTE(VLOOKUP($A33&amp;"*",各都道府県の状況!$A:$I,E$3,FALSE), "※5", ""))), "")</f>
        <v>109994</v>
      </c>
      <c r="F33" s="40">
        <f>IFERROR(INT(TRIM(SUBSTITUTE(VLOOKUP($A33&amp;"*",各都道府県の状況!$A:$I,F$3,FALSE), "※5", ""))), "")</f>
        <v>4083</v>
      </c>
      <c r="G33" s="40">
        <f>IFERROR(INT(TRIM(SUBSTITUTE(VLOOKUP($A33&amp;"*",各都道府県の状況!$A:$I,G$3,FALSE), "※5", ""))), "")</f>
        <v>61</v>
      </c>
      <c r="H33" s="40">
        <f>IFERROR(INT(TRIM(SUBSTITUTE(VLOOKUP($A33&amp;"*",各都道府県の状況!$A:$I,H$3,FALSE), "※5", ""))), "")</f>
        <v>763</v>
      </c>
      <c r="I33" s="40">
        <f>IFERROR(INT(TRIM(SUBSTITUTE(VLOOKUP($A33&amp;"*",各都道府県の状況!$A:$I,I$3,FALSE), "※5", ""))), "")</f>
        <v>15</v>
      </c>
    </row>
    <row r="34" spans="1:9" x14ac:dyDescent="0.55000000000000004">
      <c r="A34" s="12" t="s">
        <v>210</v>
      </c>
      <c r="B34" s="13">
        <f t="shared" si="0"/>
        <v>44302</v>
      </c>
      <c r="C34" s="30" t="s">
        <v>39</v>
      </c>
      <c r="D34" s="40">
        <f>IFERROR(INT(TRIM(SUBSTITUTE(VLOOKUP($A34&amp;"*",各都道府県の状況!$A:$I,D$3,FALSE), "※5", ""))), "")</f>
        <v>1699</v>
      </c>
      <c r="E34" s="40">
        <f>IFERROR(INT(TRIM(SUBSTITUTE(VLOOKUP($A34&amp;"*",各都道府県の状況!$A:$I,E$3,FALSE), "※5", ""))), "")</f>
        <v>29721</v>
      </c>
      <c r="F34" s="40">
        <f>IFERROR(INT(TRIM(SUBSTITUTE(VLOOKUP($A34&amp;"*",各都道府県の状況!$A:$I,F$3,FALSE), "※5", ""))), "")</f>
        <v>1381</v>
      </c>
      <c r="G34" s="40">
        <f>IFERROR(INT(TRIM(SUBSTITUTE(VLOOKUP($A34&amp;"*",各都道府県の状況!$A:$I,G$3,FALSE), "※5", ""))), "")</f>
        <v>19</v>
      </c>
      <c r="H34" s="40">
        <f>IFERROR(INT(TRIM(SUBSTITUTE(VLOOKUP($A34&amp;"*",各都道府県の状況!$A:$I,H$3,FALSE), "※5", ""))), "")</f>
        <v>272</v>
      </c>
      <c r="I34" s="40">
        <f>IFERROR(INT(TRIM(SUBSTITUTE(VLOOKUP($A34&amp;"*",各都道府県の状況!$A:$I,I$3,FALSE), "※5", ""))), "")</f>
        <v>37</v>
      </c>
    </row>
    <row r="35" spans="1:9" x14ac:dyDescent="0.55000000000000004">
      <c r="A35" s="12" t="s">
        <v>211</v>
      </c>
      <c r="B35" s="13">
        <f t="shared" si="0"/>
        <v>44302</v>
      </c>
      <c r="C35" s="30" t="s">
        <v>40</v>
      </c>
      <c r="D35" s="40">
        <f>IFERROR(INT(TRIM(SUBSTITUTE(VLOOKUP($A35&amp;"*",各都道府県の状況!$A:$I,D$3,FALSE), "※5", ""))), "")</f>
        <v>326</v>
      </c>
      <c r="E35" s="40">
        <f>IFERROR(INT(TRIM(SUBSTITUTE(VLOOKUP($A35&amp;"*",各都道府県の状況!$A:$I,E$3,FALSE), "※5", ""))), "")</f>
        <v>55521</v>
      </c>
      <c r="F35" s="40">
        <f>IFERROR(INT(TRIM(SUBSTITUTE(VLOOKUP($A35&amp;"*",各都道府県の状況!$A:$I,F$3,FALSE), "※5", ""))), "")</f>
        <v>231</v>
      </c>
      <c r="G35" s="40">
        <f>IFERROR(INT(TRIM(SUBSTITUTE(VLOOKUP($A35&amp;"*",各都道府県の状況!$A:$I,G$3,FALSE), "※5", ""))), "")</f>
        <v>2</v>
      </c>
      <c r="H35" s="40">
        <f>IFERROR(INT(TRIM(SUBSTITUTE(VLOOKUP($A35&amp;"*",各都道府県の状況!$A:$I,H$3,FALSE), "※5", ""))), "")</f>
        <v>84</v>
      </c>
      <c r="I35" s="40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44302</v>
      </c>
      <c r="C36" s="30" t="s">
        <v>41</v>
      </c>
      <c r="D36" s="40">
        <f>IFERROR(INT(TRIM(SUBSTITUTE(VLOOKUP($A36&amp;"*",各都道府県の状況!$A:$I,D$3,FALSE), "※5", ""))), "")</f>
        <v>296</v>
      </c>
      <c r="E36" s="40">
        <f>IFERROR(INT(TRIM(SUBSTITUTE(VLOOKUP($A36&amp;"*",各都道府県の状況!$A:$I,E$3,FALSE), "※5", ""))), "")</f>
        <v>18895</v>
      </c>
      <c r="F36" s="40">
        <f>IFERROR(INT(TRIM(SUBSTITUTE(VLOOKUP($A36&amp;"*",各都道府県の状況!$A:$I,F$3,FALSE), "※5", ""))), "")</f>
        <v>287</v>
      </c>
      <c r="G36" s="40">
        <f>IFERROR(INT(TRIM(SUBSTITUTE(VLOOKUP($A36&amp;"*",各都道府県の状況!$A:$I,G$3,FALSE), "※5", ""))), "")</f>
        <v>0</v>
      </c>
      <c r="H36" s="40">
        <f>IFERROR(INT(TRIM(SUBSTITUTE(VLOOKUP($A36&amp;"*",各都道府県の状況!$A:$I,H$3,FALSE), "※5", ""))), "")</f>
        <v>9</v>
      </c>
      <c r="I36" s="40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44302</v>
      </c>
      <c r="C37" s="30" t="s">
        <v>42</v>
      </c>
      <c r="D37" s="40">
        <f>IFERROR(INT(TRIM(SUBSTITUTE(VLOOKUP($A37&amp;"*",各都道府県の状況!$A:$I,D$3,FALSE), "※5", ""))), "")</f>
        <v>3100</v>
      </c>
      <c r="E37" s="40">
        <f>IFERROR(INT(TRIM(SUBSTITUTE(VLOOKUP($A37&amp;"*",各都道府県の状況!$A:$I,E$3,FALSE), "※5", ""))), "")</f>
        <v>84188</v>
      </c>
      <c r="F37" s="40">
        <f>IFERROR(INT(TRIM(SUBSTITUTE(VLOOKUP($A37&amp;"*",各都道府県の状況!$A:$I,F$3,FALSE), "※5", ""))), "")</f>
        <v>2742</v>
      </c>
      <c r="G37" s="40">
        <f>IFERROR(INT(TRIM(SUBSTITUTE(VLOOKUP($A37&amp;"*",各都道府県の状況!$A:$I,G$3,FALSE), "※5", ""))), "")</f>
        <v>35</v>
      </c>
      <c r="H37" s="40">
        <f>IFERROR(INT(TRIM(SUBSTITUTE(VLOOKUP($A37&amp;"*",各都道府県の状況!$A:$I,H$3,FALSE), "※5", ""))), "")</f>
        <v>246</v>
      </c>
      <c r="I37" s="40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44302</v>
      </c>
      <c r="C38" s="30" t="s">
        <v>43</v>
      </c>
      <c r="D38" s="40">
        <f>IFERROR(INT(TRIM(SUBSTITUTE(VLOOKUP($A38&amp;"*",各都道府県の状況!$A:$I,D$3,FALSE), "※5", ""))), "")</f>
        <v>5350</v>
      </c>
      <c r="E38" s="40">
        <f>IFERROR(INT(TRIM(SUBSTITUTE(VLOOKUP($A38&amp;"*",各都道府県の状況!$A:$I,E$3,FALSE), "※5", ""))), "")</f>
        <v>199024</v>
      </c>
      <c r="F38" s="40">
        <f>IFERROR(INT(TRIM(SUBSTITUTE(VLOOKUP($A38&amp;"*",各都道府県の状況!$A:$I,F$3,FALSE), "※5", ""))), "")</f>
        <v>5120</v>
      </c>
      <c r="G38" s="40">
        <f>IFERROR(INT(TRIM(SUBSTITUTE(VLOOKUP($A38&amp;"*",各都道府県の状況!$A:$I,G$3,FALSE), "※5", ""))), "")</f>
        <v>107</v>
      </c>
      <c r="H38" s="40">
        <f>IFERROR(INT(TRIM(SUBSTITUTE(VLOOKUP($A38&amp;"*",各都道府県の状況!$A:$I,H$3,FALSE), "※5", ""))), "")</f>
        <v>115</v>
      </c>
      <c r="I38" s="40">
        <f>IFERROR(INT(TRIM(SUBSTITUTE(VLOOKUP($A38&amp;"*",各都道府県の状況!$A:$I,I$3,FALSE), "※5", ""))), "")</f>
        <v>0</v>
      </c>
    </row>
    <row r="39" spans="1:9" x14ac:dyDescent="0.55000000000000004">
      <c r="A39" s="12" t="s">
        <v>215</v>
      </c>
      <c r="B39" s="13">
        <f t="shared" si="0"/>
        <v>44302</v>
      </c>
      <c r="C39" s="30" t="s">
        <v>44</v>
      </c>
      <c r="D39" s="40">
        <f>IFERROR(INT(TRIM(SUBSTITUTE(VLOOKUP($A39&amp;"*",各都道府県の状況!$A:$I,D$3,FALSE), "※5", ""))), "")</f>
        <v>1503</v>
      </c>
      <c r="E39" s="40">
        <f>IFERROR(INT(TRIM(SUBSTITUTE(VLOOKUP($A39&amp;"*",各都道府県の状況!$A:$I,E$3,FALSE), "※5", ""))), "")</f>
        <v>74020</v>
      </c>
      <c r="F39" s="40">
        <f>IFERROR(INT(TRIM(SUBSTITUTE(VLOOKUP($A39&amp;"*",各都道府県の状況!$A:$I,F$3,FALSE), "※5", ""))), "")</f>
        <v>1390</v>
      </c>
      <c r="G39" s="40">
        <f>IFERROR(INT(TRIM(SUBSTITUTE(VLOOKUP($A39&amp;"*",各都道府県の状況!$A:$I,G$3,FALSE), "※5", ""))), "")</f>
        <v>43</v>
      </c>
      <c r="H39" s="40">
        <f>IFERROR(INT(TRIM(SUBSTITUTE(VLOOKUP($A39&amp;"*",各都道府県の状況!$A:$I,H$3,FALSE), "※5", ""))), "")</f>
        <v>70</v>
      </c>
      <c r="I39" s="40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44302</v>
      </c>
      <c r="C40" s="30" t="s">
        <v>45</v>
      </c>
      <c r="D40" s="40">
        <f>IFERROR(INT(TRIM(SUBSTITUTE(VLOOKUP($A40&amp;"*",各都道府県の状況!$A:$I,D$3,FALSE), "※5", ""))), "")</f>
        <v>821</v>
      </c>
      <c r="E40" s="40">
        <f>IFERROR(INT(TRIM(SUBSTITUTE(VLOOKUP($A40&amp;"*",各都道府県の状況!$A:$I,E$3,FALSE), "※5", ""))), "")</f>
        <v>36414</v>
      </c>
      <c r="F40" s="40">
        <f>IFERROR(INT(TRIM(SUBSTITUTE(VLOOKUP($A40&amp;"*",各都道府県の状況!$A:$I,F$3,FALSE), "※5", ""))), "")</f>
        <v>568</v>
      </c>
      <c r="G40" s="40">
        <f>IFERROR(INT(TRIM(SUBSTITUTE(VLOOKUP($A40&amp;"*",各都道府県の状況!$A:$I,G$3,FALSE), "※5", ""))), "")</f>
        <v>25</v>
      </c>
      <c r="H40" s="40">
        <f>IFERROR(INT(TRIM(SUBSTITUTE(VLOOKUP($A40&amp;"*",各都道府県の状況!$A:$I,H$3,FALSE), "※5", ""))), "")</f>
        <v>211</v>
      </c>
      <c r="I40" s="40">
        <f>IFERROR(INT(TRIM(SUBSTITUTE(VLOOKUP($A40&amp;"*",各都道府県の状況!$A:$I,I$3,FALSE), "※5", ""))), "")</f>
        <v>6</v>
      </c>
    </row>
    <row r="41" spans="1:9" x14ac:dyDescent="0.55000000000000004">
      <c r="A41" s="12" t="s">
        <v>217</v>
      </c>
      <c r="B41" s="13">
        <f t="shared" si="0"/>
        <v>44302</v>
      </c>
      <c r="C41" s="30" t="s">
        <v>46</v>
      </c>
      <c r="D41" s="40">
        <f>IFERROR(INT(TRIM(SUBSTITUTE(VLOOKUP($A41&amp;"*",各都道府県の状況!$A:$I,D$3,FALSE), "※5", ""))), "")</f>
        <v>1039</v>
      </c>
      <c r="E41" s="40">
        <f>IFERROR(INT(TRIM(SUBSTITUTE(VLOOKUP($A41&amp;"*",各都道府県の状況!$A:$I,E$3,FALSE), "※5", ""))), "")</f>
        <v>56861</v>
      </c>
      <c r="F41" s="40">
        <f>IFERROR(INT(TRIM(SUBSTITUTE(VLOOKUP($A41&amp;"*",各都道府県の状況!$A:$I,F$3,FALSE), "※5", ""))), "")</f>
        <v>897</v>
      </c>
      <c r="G41" s="40">
        <f>IFERROR(INT(TRIM(SUBSTITUTE(VLOOKUP($A41&amp;"*",各都道府県の状況!$A:$I,G$3,FALSE), "※5", ""))), "")</f>
        <v>19</v>
      </c>
      <c r="H41" s="40">
        <f>IFERROR(INT(TRIM(SUBSTITUTE(VLOOKUP($A41&amp;"*",各都道府県の状況!$A:$I,H$3,FALSE), "※5", ""))), "")</f>
        <v>126</v>
      </c>
      <c r="I41" s="40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44302</v>
      </c>
      <c r="C42" s="30" t="s">
        <v>47</v>
      </c>
      <c r="D42" s="40">
        <f>IFERROR(INT(TRIM(SUBSTITUTE(VLOOKUP($A42&amp;"*",各都道府県の状況!$A:$I,D$3,FALSE), "※5", ""))), "")</f>
        <v>1864</v>
      </c>
      <c r="E42" s="40">
        <f>IFERROR(INT(TRIM(SUBSTITUTE(VLOOKUP($A42&amp;"*",各都道府県の状況!$A:$I,E$3,FALSE), "※5", ""))), "")</f>
        <v>49381</v>
      </c>
      <c r="F42" s="40">
        <f>IFERROR(INT(TRIM(SUBSTITUTE(VLOOKUP($A42&amp;"*",各都道府県の状況!$A:$I,F$3,FALSE), "※5", ""))), "")</f>
        <v>1510</v>
      </c>
      <c r="G42" s="40">
        <f>IFERROR(INT(TRIM(SUBSTITUTE(VLOOKUP($A42&amp;"*",各都道府県の状況!$A:$I,G$3,FALSE), "※5", ""))), "")</f>
        <v>27</v>
      </c>
      <c r="H42" s="40">
        <f>IFERROR(INT(TRIM(SUBSTITUTE(VLOOKUP($A42&amp;"*",各都道府県の状況!$A:$I,H$3,FALSE), "※5", ""))), "")</f>
        <v>327</v>
      </c>
      <c r="I42" s="40">
        <f>IFERROR(INT(TRIM(SUBSTITUTE(VLOOKUP($A42&amp;"*",各都道府県の状況!$A:$I,I$3,FALSE), "※5", ""))), "")</f>
        <v>8</v>
      </c>
    </row>
    <row r="43" spans="1:9" x14ac:dyDescent="0.55000000000000004">
      <c r="A43" s="12" t="s">
        <v>219</v>
      </c>
      <c r="B43" s="13">
        <f t="shared" si="0"/>
        <v>44302</v>
      </c>
      <c r="C43" s="30" t="s">
        <v>48</v>
      </c>
      <c r="D43" s="40">
        <f>IFERROR(INT(TRIM(SUBSTITUTE(VLOOKUP($A43&amp;"*",各都道府県の状況!$A:$I,D$3,FALSE), "※5", ""))), "")</f>
        <v>953</v>
      </c>
      <c r="E43" s="40">
        <f>IFERROR(INT(TRIM(SUBSTITUTE(VLOOKUP($A43&amp;"*",各都道府県の状況!$A:$I,E$3,FALSE), "※5", ""))), "")</f>
        <v>7559</v>
      </c>
      <c r="F43" s="40">
        <f>IFERROR(INT(TRIM(SUBSTITUTE(VLOOKUP($A43&amp;"*",各都道府県の状況!$A:$I,F$3,FALSE), "※5", ""))), "")</f>
        <v>924</v>
      </c>
      <c r="G43" s="40">
        <f>IFERROR(INT(TRIM(SUBSTITUTE(VLOOKUP($A43&amp;"*",各都道府県の状況!$A:$I,G$3,FALSE), "※5", ""))), "")</f>
        <v>19</v>
      </c>
      <c r="H43" s="40">
        <f>IFERROR(INT(TRIM(SUBSTITUTE(VLOOKUP($A43&amp;"*",各都道府県の状況!$A:$I,H$3,FALSE), "※5", ""))), "")</f>
        <v>10</v>
      </c>
      <c r="I43" s="40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44302</v>
      </c>
      <c r="C44" s="30" t="s">
        <v>49</v>
      </c>
      <c r="D44" s="40">
        <f>IFERROR(INT(TRIM(SUBSTITUTE(VLOOKUP($A44&amp;"*",各都道府県の状況!$A:$I,D$3,FALSE), "※5", ""))), "")</f>
        <v>19857</v>
      </c>
      <c r="E44" s="40">
        <f>IFERROR(INT(TRIM(SUBSTITUTE(VLOOKUP($A44&amp;"*",各都道府県の状況!$A:$I,E$3,FALSE), "※5", ""))), "")</f>
        <v>546370</v>
      </c>
      <c r="F44" s="40">
        <f>IFERROR(INT(TRIM(SUBSTITUTE(VLOOKUP($A44&amp;"*",各都道府県の状況!$A:$I,F$3,FALSE), "※5", ""))), "")</f>
        <v>18793</v>
      </c>
      <c r="G44" s="40">
        <f>IFERROR(INT(TRIM(SUBSTITUTE(VLOOKUP($A44&amp;"*",各都道府県の状況!$A:$I,G$3,FALSE), "※5", ""))), "")</f>
        <v>343</v>
      </c>
      <c r="H44" s="40">
        <f>IFERROR(INT(TRIM(SUBSTITUTE(VLOOKUP($A44&amp;"*",各都道府県の状況!$A:$I,H$3,FALSE), "※5", ""))), "")</f>
        <v>721</v>
      </c>
      <c r="I44" s="40">
        <f>IFERROR(INT(TRIM(SUBSTITUTE(VLOOKUP($A44&amp;"*",各都道府県の状況!$A:$I,I$3,FALSE), "※5", ""))), "")</f>
        <v>10</v>
      </c>
    </row>
    <row r="45" spans="1:9" x14ac:dyDescent="0.55000000000000004">
      <c r="A45" s="12" t="s">
        <v>221</v>
      </c>
      <c r="B45" s="13">
        <f t="shared" si="0"/>
        <v>44302</v>
      </c>
      <c r="C45" s="30" t="s">
        <v>50</v>
      </c>
      <c r="D45" s="40">
        <f>IFERROR(INT(TRIM(SUBSTITUTE(VLOOKUP($A45&amp;"*",各都道府県の状況!$A:$I,D$3,FALSE), "※5", ""))), "")</f>
        <v>1309</v>
      </c>
      <c r="E45" s="40">
        <f>IFERROR(INT(TRIM(SUBSTITUTE(VLOOKUP($A45&amp;"*",各都道府県の状況!$A:$I,E$3,FALSE), "※5", ""))), "")</f>
        <v>34491</v>
      </c>
      <c r="F45" s="40">
        <f>IFERROR(INT(TRIM(SUBSTITUTE(VLOOKUP($A45&amp;"*",各都道府県の状況!$A:$I,F$3,FALSE), "※5", ""))), "")</f>
        <v>1250</v>
      </c>
      <c r="G45" s="40">
        <f>IFERROR(INT(TRIM(SUBSTITUTE(VLOOKUP($A45&amp;"*",各都道府県の状況!$A:$I,G$3,FALSE), "※5", ""))), "")</f>
        <v>13</v>
      </c>
      <c r="H45" s="40">
        <f>IFERROR(INT(TRIM(SUBSTITUTE(VLOOKUP($A45&amp;"*",各都道府県の状況!$A:$I,H$3,FALSE), "※5", ""))), "")</f>
        <v>64</v>
      </c>
      <c r="I45" s="40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44302</v>
      </c>
      <c r="C46" s="30" t="s">
        <v>51</v>
      </c>
      <c r="D46" s="40">
        <f>IFERROR(INT(TRIM(SUBSTITUTE(VLOOKUP($A46&amp;"*",各都道府県の状況!$A:$I,D$3,FALSE), "※5", ""))), "")</f>
        <v>1725</v>
      </c>
      <c r="E46" s="40">
        <f>IFERROR(INT(TRIM(SUBSTITUTE(VLOOKUP($A46&amp;"*",各都道府県の状況!$A:$I,E$3,FALSE), "※5", ""))), "")</f>
        <v>84223</v>
      </c>
      <c r="F46" s="40">
        <f>IFERROR(INT(TRIM(SUBSTITUTE(VLOOKUP($A46&amp;"*",各都道府県の状況!$A:$I,F$3,FALSE), "※5", ""))), "")</f>
        <v>1601</v>
      </c>
      <c r="G46" s="40">
        <f>IFERROR(INT(TRIM(SUBSTITUTE(VLOOKUP($A46&amp;"*",各都道府県の状況!$A:$I,G$3,FALSE), "※5", ""))), "")</f>
        <v>39</v>
      </c>
      <c r="H46" s="40">
        <f>IFERROR(INT(TRIM(SUBSTITUTE(VLOOKUP($A46&amp;"*",各都道府県の状況!$A:$I,H$3,FALSE), "※5", ""))), "")</f>
        <v>85</v>
      </c>
      <c r="I46" s="40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44302</v>
      </c>
      <c r="C47" s="30" t="s">
        <v>52</v>
      </c>
      <c r="D47" s="40">
        <f>IFERROR(INT(TRIM(SUBSTITUTE(VLOOKUP($A47&amp;"*",各都道府県の状況!$A:$I,D$3,FALSE), "※5", ""))), "")</f>
        <v>3591</v>
      </c>
      <c r="E47" s="40">
        <f>IFERROR(INT(TRIM(SUBSTITUTE(VLOOKUP($A47&amp;"*",各都道府県の状況!$A:$I,E$3,FALSE), "※5", ""))), "")</f>
        <v>59318</v>
      </c>
      <c r="F47" s="40">
        <f>IFERROR(INT(TRIM(SUBSTITUTE(VLOOKUP($A47&amp;"*",各都道府県の状況!$A:$I,F$3,FALSE), "※5", ""))), "")</f>
        <v>3450</v>
      </c>
      <c r="G47" s="40">
        <f>IFERROR(INT(TRIM(SUBSTITUTE(VLOOKUP($A47&amp;"*",各都道府県の状況!$A:$I,G$3,FALSE), "※5", ""))), "")</f>
        <v>74</v>
      </c>
      <c r="H47" s="40">
        <f>IFERROR(INT(TRIM(SUBSTITUTE(VLOOKUP($A47&amp;"*",各都道府県の状況!$A:$I,H$3,FALSE), "※5", ""))), "")</f>
        <v>67</v>
      </c>
      <c r="I47" s="40">
        <f>IFERROR(INT(TRIM(SUBSTITUTE(VLOOKUP($A47&amp;"*",各都道府県の状況!$A:$I,I$3,FALSE), "※5", ""))), "")</f>
        <v>3</v>
      </c>
    </row>
    <row r="48" spans="1:9" x14ac:dyDescent="0.55000000000000004">
      <c r="A48" s="12" t="s">
        <v>224</v>
      </c>
      <c r="B48" s="13">
        <f t="shared" si="0"/>
        <v>44302</v>
      </c>
      <c r="C48" s="30" t="s">
        <v>53</v>
      </c>
      <c r="D48" s="40">
        <f>IFERROR(INT(TRIM(SUBSTITUTE(VLOOKUP($A48&amp;"*",各都道府県の状況!$A:$I,D$3,FALSE), "※5", ""))), "")</f>
        <v>1367</v>
      </c>
      <c r="E48" s="40">
        <f>IFERROR(INT(TRIM(SUBSTITUTE(VLOOKUP($A48&amp;"*",各都道府県の状況!$A:$I,E$3,FALSE), "※5", ""))), "")</f>
        <v>100515</v>
      </c>
      <c r="F48" s="40">
        <f>IFERROR(INT(TRIM(SUBSTITUTE(VLOOKUP($A48&amp;"*",各都道府県の状況!$A:$I,F$3,FALSE), "※5", ""))), "")</f>
        <v>1304</v>
      </c>
      <c r="G48" s="40">
        <f>IFERROR(INT(TRIM(SUBSTITUTE(VLOOKUP($A48&amp;"*",各都道府県の状況!$A:$I,G$3,FALSE), "※5", ""))), "")</f>
        <v>22</v>
      </c>
      <c r="H48" s="40">
        <f>IFERROR(INT(TRIM(SUBSTITUTE(VLOOKUP($A48&amp;"*",各都道府県の状況!$A:$I,H$3,FALSE), "※5", ""))), "")</f>
        <v>41</v>
      </c>
      <c r="I48" s="40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44302</v>
      </c>
      <c r="C49" s="30" t="s">
        <v>54</v>
      </c>
      <c r="D49" s="40">
        <f>IFERROR(INT(TRIM(SUBSTITUTE(VLOOKUP($A49&amp;"*",各都道府県の状況!$A:$I,D$3,FALSE), "※5", ""))), "")</f>
        <v>2043</v>
      </c>
      <c r="E49" s="40">
        <f>IFERROR(INT(TRIM(SUBSTITUTE(VLOOKUP($A49&amp;"*",各都道府県の状況!$A:$I,E$3,FALSE), "※5", ""))), "")</f>
        <v>27504</v>
      </c>
      <c r="F49" s="40">
        <f>IFERROR(INT(TRIM(SUBSTITUTE(VLOOKUP($A49&amp;"*",各都道府県の状況!$A:$I,F$3,FALSE), "※5", ""))), "")</f>
        <v>1943</v>
      </c>
      <c r="G49" s="40">
        <f>IFERROR(INT(TRIM(SUBSTITUTE(VLOOKUP($A49&amp;"*",各都道府県の状況!$A:$I,G$3,FALSE), "※5", ""))), "")</f>
        <v>22</v>
      </c>
      <c r="H49" s="40">
        <f>IFERROR(INT(TRIM(SUBSTITUTE(VLOOKUP($A49&amp;"*",各都道府県の状況!$A:$I,H$3,FALSE), "※5", ""))), "")</f>
        <v>71</v>
      </c>
      <c r="I49" s="40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44302</v>
      </c>
      <c r="C50" s="30" t="s">
        <v>55</v>
      </c>
      <c r="D50" s="40">
        <f>IFERROR(INT(TRIM(SUBSTITUTE(VLOOKUP($A50&amp;"*",各都道府県の状況!$A:$I,D$3,FALSE), "※5", ""))), "")</f>
        <v>1946</v>
      </c>
      <c r="E50" s="40">
        <f>IFERROR(INT(TRIM(SUBSTITUTE(VLOOKUP($A50&amp;"*",各都道府県の状況!$A:$I,E$3,FALSE), "※5", ""))), "")</f>
        <v>77595</v>
      </c>
      <c r="F50" s="40">
        <f>IFERROR(INT(TRIM(SUBSTITUTE(VLOOKUP($A50&amp;"*",各都道府県の状況!$A:$I,F$3,FALSE), "※5", ""))), "")</f>
        <v>1869</v>
      </c>
      <c r="G50" s="40">
        <f>IFERROR(INT(TRIM(SUBSTITUTE(VLOOKUP($A50&amp;"*",各都道府県の状況!$A:$I,G$3,FALSE), "※5", ""))), "")</f>
        <v>28</v>
      </c>
      <c r="H50" s="40">
        <f>IFERROR(INT(TRIM(SUBSTITUTE(VLOOKUP($A50&amp;"*",各都道府県の状況!$A:$I,H$3,FALSE), "※5", ""))), "")</f>
        <v>74</v>
      </c>
      <c r="I50" s="40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44302</v>
      </c>
      <c r="C51" s="30" t="s">
        <v>56</v>
      </c>
      <c r="D51" s="40">
        <f>IFERROR(INT(TRIM(SUBSTITUTE(VLOOKUP($A51&amp;"*",各都道府県の状況!$A:$I,D$3,FALSE), "※5", ""))), "")</f>
        <v>11240</v>
      </c>
      <c r="E51" s="40">
        <f>IFERROR(INT(TRIM(SUBSTITUTE(VLOOKUP($A51&amp;"*",各都道府県の状況!$A:$I,E$3,FALSE), "※5", ""))), "")</f>
        <v>177513</v>
      </c>
      <c r="F51" s="40">
        <f>IFERROR(INT(TRIM(SUBSTITUTE(VLOOKUP($A51&amp;"*",各都道府県の状況!$A:$I,F$3,FALSE), "※5", ""))), "")</f>
        <v>9907</v>
      </c>
      <c r="G51" s="40">
        <f>IFERROR(INT(TRIM(SUBSTITUTE(VLOOKUP($A51&amp;"*",各都道府県の状況!$A:$I,G$3,FALSE), "※5", ""))), "")</f>
        <v>130</v>
      </c>
      <c r="H51" s="40">
        <f>IFERROR(INT(TRIM(SUBSTITUTE(VLOOKUP($A51&amp;"*",各都道府県の状況!$A:$I,H$3,FALSE), "※5", ""))), "")</f>
        <v>1209</v>
      </c>
      <c r="I51" s="40">
        <f>IFERROR(INT(TRIM(SUBSTITUTE(VLOOKUP($A51&amp;"*",各都道府県の状況!$A:$I,I$3,FALSE), "※5", ""))), "")</f>
        <v>13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70" t="s">
        <v>278</v>
      </c>
      <c r="C1" s="71"/>
      <c r="D1" s="71"/>
      <c r="E1" s="71"/>
      <c r="F1" s="71"/>
      <c r="G1" s="71"/>
      <c r="H1" s="71"/>
      <c r="I1" s="71"/>
    </row>
    <row r="2" spans="1:9" ht="28.5" customHeight="1" x14ac:dyDescent="0.55000000000000004">
      <c r="B2" s="72" t="s">
        <v>228</v>
      </c>
      <c r="C2" s="71"/>
      <c r="D2" s="71"/>
      <c r="E2" s="71"/>
      <c r="F2" s="71"/>
      <c r="G2" s="71"/>
      <c r="H2" s="71"/>
      <c r="I2" s="71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73" t="s">
        <v>180</v>
      </c>
      <c r="C4" s="75" t="s">
        <v>295</v>
      </c>
      <c r="D4" s="77" t="s">
        <v>296</v>
      </c>
      <c r="E4" s="79" t="s">
        <v>297</v>
      </c>
      <c r="F4" s="80"/>
      <c r="G4" s="81" t="s">
        <v>298</v>
      </c>
      <c r="H4" s="81" t="s">
        <v>299</v>
      </c>
      <c r="I4" s="19"/>
    </row>
    <row r="5" spans="1:9" ht="13.25" customHeight="1" x14ac:dyDescent="0.55000000000000004">
      <c r="B5" s="74"/>
      <c r="C5" s="76"/>
      <c r="D5" s="78"/>
      <c r="E5" s="59" t="s">
        <v>300</v>
      </c>
      <c r="F5" s="60" t="s">
        <v>301</v>
      </c>
      <c r="G5" s="82"/>
      <c r="H5" s="82"/>
      <c r="I5" s="19"/>
    </row>
    <row r="6" spans="1:9" ht="12" customHeight="1" x14ac:dyDescent="0.55000000000000004">
      <c r="A6" s="15" t="s">
        <v>181</v>
      </c>
      <c r="B6" s="20" t="s">
        <v>229</v>
      </c>
      <c r="C6" s="61">
        <v>22174</v>
      </c>
      <c r="D6" s="61">
        <v>487612</v>
      </c>
      <c r="E6" s="62">
        <v>877</v>
      </c>
      <c r="F6" s="62">
        <v>22</v>
      </c>
      <c r="G6" s="61">
        <v>20466</v>
      </c>
      <c r="H6" s="62">
        <v>794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1">
        <v>1273</v>
      </c>
      <c r="D7" s="61">
        <v>29134</v>
      </c>
      <c r="E7" s="62">
        <v>166</v>
      </c>
      <c r="F7" s="62">
        <v>0</v>
      </c>
      <c r="G7" s="61">
        <v>1087</v>
      </c>
      <c r="H7" s="6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2">
        <v>774</v>
      </c>
      <c r="D8" s="61">
        <v>51627</v>
      </c>
      <c r="E8" s="62">
        <v>67</v>
      </c>
      <c r="F8" s="62">
        <v>1</v>
      </c>
      <c r="G8" s="62">
        <v>676</v>
      </c>
      <c r="H8" s="62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1">
        <v>7487</v>
      </c>
      <c r="D9" s="61">
        <v>108929</v>
      </c>
      <c r="E9" s="61">
        <v>1005</v>
      </c>
      <c r="F9" s="62">
        <v>22</v>
      </c>
      <c r="G9" s="61">
        <v>6403</v>
      </c>
      <c r="H9" s="62">
        <v>45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2">
        <v>356</v>
      </c>
      <c r="D10" s="61">
        <v>9023</v>
      </c>
      <c r="E10" s="62">
        <v>49</v>
      </c>
      <c r="F10" s="62">
        <v>0</v>
      </c>
      <c r="G10" s="62">
        <v>298</v>
      </c>
      <c r="H10" s="62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1">
        <v>1307</v>
      </c>
      <c r="D11" s="61">
        <v>41495</v>
      </c>
      <c r="E11" s="62">
        <v>247</v>
      </c>
      <c r="F11" s="62">
        <v>3</v>
      </c>
      <c r="G11" s="61">
        <v>1036</v>
      </c>
      <c r="H11" s="62">
        <v>24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1">
        <v>2927</v>
      </c>
      <c r="D12" s="61">
        <v>168846</v>
      </c>
      <c r="E12" s="62">
        <v>288</v>
      </c>
      <c r="F12" s="62">
        <v>12</v>
      </c>
      <c r="G12" s="61">
        <v>2521</v>
      </c>
      <c r="H12" s="62">
        <v>118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1">
        <v>7322</v>
      </c>
      <c r="D13" s="61">
        <v>28311</v>
      </c>
      <c r="E13" s="62">
        <v>381</v>
      </c>
      <c r="F13" s="62">
        <v>8</v>
      </c>
      <c r="G13" s="61">
        <v>6812</v>
      </c>
      <c r="H13" s="62">
        <v>129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1">
        <v>5027</v>
      </c>
      <c r="D14" s="61">
        <v>187259</v>
      </c>
      <c r="E14" s="62">
        <v>200</v>
      </c>
      <c r="F14" s="62">
        <v>3</v>
      </c>
      <c r="G14" s="61">
        <v>4757</v>
      </c>
      <c r="H14" s="62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1">
        <v>5424</v>
      </c>
      <c r="D15" s="61">
        <v>126060</v>
      </c>
      <c r="E15" s="62">
        <v>274</v>
      </c>
      <c r="F15" s="62">
        <v>6</v>
      </c>
      <c r="G15" s="61">
        <v>5048</v>
      </c>
      <c r="H15" s="62">
        <v>102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1">
        <v>35079</v>
      </c>
      <c r="D16" s="61">
        <v>701727</v>
      </c>
      <c r="E16" s="61">
        <v>1624</v>
      </c>
      <c r="F16" s="62">
        <v>31</v>
      </c>
      <c r="G16" s="61">
        <v>32729</v>
      </c>
      <c r="H16" s="62">
        <v>726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1">
        <v>31307</v>
      </c>
      <c r="D17" s="61">
        <v>513169</v>
      </c>
      <c r="E17" s="61">
        <v>1036</v>
      </c>
      <c r="F17" s="62">
        <v>12</v>
      </c>
      <c r="G17" s="61">
        <v>29671</v>
      </c>
      <c r="H17" s="62">
        <v>600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1">
        <v>128781</v>
      </c>
      <c r="D18" s="61">
        <v>1890182</v>
      </c>
      <c r="E18" s="61">
        <v>4526</v>
      </c>
      <c r="F18" s="62">
        <v>43</v>
      </c>
      <c r="G18" s="61">
        <v>122419</v>
      </c>
      <c r="H18" s="61">
        <v>1836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1">
        <v>50412</v>
      </c>
      <c r="D19" s="61">
        <v>752210</v>
      </c>
      <c r="E19" s="61">
        <v>1364</v>
      </c>
      <c r="F19" s="62">
        <v>25</v>
      </c>
      <c r="G19" s="61">
        <v>48248</v>
      </c>
      <c r="H19" s="62">
        <v>800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1">
        <v>1882</v>
      </c>
      <c r="D20" s="61">
        <v>94664</v>
      </c>
      <c r="E20" s="62">
        <v>302</v>
      </c>
      <c r="F20" s="62">
        <v>2</v>
      </c>
      <c r="G20" s="61">
        <v>1562</v>
      </c>
      <c r="H20" s="62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1">
        <v>1100</v>
      </c>
      <c r="D21" s="61">
        <v>45854</v>
      </c>
      <c r="E21" s="62">
        <v>119</v>
      </c>
      <c r="F21" s="62">
        <v>2</v>
      </c>
      <c r="G21" s="62">
        <v>952</v>
      </c>
      <c r="H21" s="62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1">
        <v>2148</v>
      </c>
      <c r="D22" s="61">
        <v>65350</v>
      </c>
      <c r="E22" s="62">
        <v>176</v>
      </c>
      <c r="F22" s="62">
        <v>9</v>
      </c>
      <c r="G22" s="61">
        <v>1904</v>
      </c>
      <c r="H22" s="62">
        <v>66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2">
        <v>703</v>
      </c>
      <c r="D23" s="61">
        <v>41086</v>
      </c>
      <c r="E23" s="62">
        <v>81</v>
      </c>
      <c r="F23" s="62">
        <v>2</v>
      </c>
      <c r="G23" s="62">
        <v>593</v>
      </c>
      <c r="H23" s="62">
        <v>29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1">
        <v>1057</v>
      </c>
      <c r="D24" s="61">
        <v>33554</v>
      </c>
      <c r="E24" s="62">
        <v>53</v>
      </c>
      <c r="F24" s="62">
        <v>1</v>
      </c>
      <c r="G24" s="62">
        <v>985</v>
      </c>
      <c r="H24" s="62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1">
        <v>3351</v>
      </c>
      <c r="D25" s="61">
        <v>131957</v>
      </c>
      <c r="E25" s="62">
        <v>349</v>
      </c>
      <c r="F25" s="62">
        <v>1</v>
      </c>
      <c r="G25" s="61">
        <v>2970</v>
      </c>
      <c r="H25" s="62">
        <v>49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1">
        <v>5295</v>
      </c>
      <c r="D26" s="61">
        <v>173048</v>
      </c>
      <c r="E26" s="62">
        <v>242</v>
      </c>
      <c r="F26" s="62">
        <v>4</v>
      </c>
      <c r="G26" s="61">
        <v>4924</v>
      </c>
      <c r="H26" s="62">
        <v>129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1">
        <v>6090</v>
      </c>
      <c r="D27" s="61">
        <v>270275</v>
      </c>
      <c r="E27" s="62">
        <v>254</v>
      </c>
      <c r="F27" s="62">
        <v>4</v>
      </c>
      <c r="G27" s="61">
        <v>5715</v>
      </c>
      <c r="H27" s="62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1">
        <v>29533</v>
      </c>
      <c r="D28" s="61">
        <v>508020</v>
      </c>
      <c r="E28" s="61">
        <v>1783</v>
      </c>
      <c r="F28" s="62">
        <v>10</v>
      </c>
      <c r="G28" s="61">
        <v>27142</v>
      </c>
      <c r="H28" s="62">
        <v>608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1">
        <v>3125</v>
      </c>
      <c r="D29" s="61">
        <v>86936</v>
      </c>
      <c r="E29" s="62">
        <v>284</v>
      </c>
      <c r="F29" s="62">
        <v>11</v>
      </c>
      <c r="G29" s="61">
        <v>2858</v>
      </c>
      <c r="H29" s="62">
        <v>74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1">
        <v>3135</v>
      </c>
      <c r="D30" s="61">
        <v>96218</v>
      </c>
      <c r="E30" s="62">
        <v>283</v>
      </c>
      <c r="F30" s="62">
        <v>4</v>
      </c>
      <c r="G30" s="61">
        <v>2793</v>
      </c>
      <c r="H30" s="62">
        <v>59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1">
        <v>10616</v>
      </c>
      <c r="D31" s="61">
        <v>192691</v>
      </c>
      <c r="E31" s="62">
        <v>754</v>
      </c>
      <c r="F31" s="62">
        <v>9</v>
      </c>
      <c r="G31" s="61">
        <v>9710</v>
      </c>
      <c r="H31" s="62">
        <v>176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1">
        <v>65591</v>
      </c>
      <c r="D32" s="61">
        <v>1216797</v>
      </c>
      <c r="E32" s="61">
        <v>11672</v>
      </c>
      <c r="F32" s="62">
        <v>274</v>
      </c>
      <c r="G32" s="61">
        <v>52092</v>
      </c>
      <c r="H32" s="61">
        <v>1254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1">
        <v>24286</v>
      </c>
      <c r="D33" s="61">
        <v>334096</v>
      </c>
      <c r="E33" s="61">
        <v>3472</v>
      </c>
      <c r="F33" s="62">
        <v>80</v>
      </c>
      <c r="G33" s="61">
        <v>20196</v>
      </c>
      <c r="H33" s="62">
        <v>618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1">
        <v>4907</v>
      </c>
      <c r="D34" s="61">
        <v>109994</v>
      </c>
      <c r="E34" s="62">
        <v>763</v>
      </c>
      <c r="F34" s="62">
        <v>15</v>
      </c>
      <c r="G34" s="61">
        <v>4083</v>
      </c>
      <c r="H34" s="62">
        <v>61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1">
        <v>1699</v>
      </c>
      <c r="D35" s="61">
        <v>29721</v>
      </c>
      <c r="E35" s="62">
        <v>272</v>
      </c>
      <c r="F35" s="62">
        <v>37</v>
      </c>
      <c r="G35" s="61">
        <v>1381</v>
      </c>
      <c r="H35" s="62">
        <v>19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2">
        <v>326</v>
      </c>
      <c r="D36" s="61">
        <v>55521</v>
      </c>
      <c r="E36" s="62">
        <v>84</v>
      </c>
      <c r="F36" s="62">
        <v>0</v>
      </c>
      <c r="G36" s="62">
        <v>231</v>
      </c>
      <c r="H36" s="6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2">
        <v>296</v>
      </c>
      <c r="D37" s="61">
        <v>18895</v>
      </c>
      <c r="E37" s="62">
        <v>9</v>
      </c>
      <c r="F37" s="62">
        <v>0</v>
      </c>
      <c r="G37" s="62">
        <v>287</v>
      </c>
      <c r="H37" s="6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1">
        <v>3100</v>
      </c>
      <c r="D38" s="61">
        <v>84188</v>
      </c>
      <c r="E38" s="62">
        <v>246</v>
      </c>
      <c r="F38" s="62">
        <v>4</v>
      </c>
      <c r="G38" s="61">
        <v>2742</v>
      </c>
      <c r="H38" s="62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1">
        <v>5350</v>
      </c>
      <c r="D39" s="61">
        <v>199024</v>
      </c>
      <c r="E39" s="62">
        <v>115</v>
      </c>
      <c r="F39" s="62">
        <v>0</v>
      </c>
      <c r="G39" s="61">
        <v>5120</v>
      </c>
      <c r="H39" s="62">
        <v>107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1">
        <v>1503</v>
      </c>
      <c r="D40" s="61">
        <v>74020</v>
      </c>
      <c r="E40" s="62">
        <v>70</v>
      </c>
      <c r="F40" s="62">
        <v>0</v>
      </c>
      <c r="G40" s="61">
        <v>1390</v>
      </c>
      <c r="H40" s="62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2">
        <v>821</v>
      </c>
      <c r="D41" s="61">
        <v>36414</v>
      </c>
      <c r="E41" s="62">
        <v>211</v>
      </c>
      <c r="F41" s="62">
        <v>6</v>
      </c>
      <c r="G41" s="62">
        <v>568</v>
      </c>
      <c r="H41" s="62">
        <v>25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1">
        <v>1039</v>
      </c>
      <c r="D42" s="61">
        <v>56861</v>
      </c>
      <c r="E42" s="62">
        <v>126</v>
      </c>
      <c r="F42" s="62">
        <v>2</v>
      </c>
      <c r="G42" s="62">
        <v>897</v>
      </c>
      <c r="H42" s="62">
        <v>19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1">
        <v>1864</v>
      </c>
      <c r="D43" s="61">
        <v>49381</v>
      </c>
      <c r="E43" s="62">
        <v>327</v>
      </c>
      <c r="F43" s="62">
        <v>8</v>
      </c>
      <c r="G43" s="61">
        <v>1510</v>
      </c>
      <c r="H43" s="62">
        <v>27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2">
        <v>953</v>
      </c>
      <c r="D44" s="61">
        <v>7559</v>
      </c>
      <c r="E44" s="62">
        <v>10</v>
      </c>
      <c r="F44" s="62">
        <v>1</v>
      </c>
      <c r="G44" s="62">
        <v>924</v>
      </c>
      <c r="H44" s="62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1">
        <v>19857</v>
      </c>
      <c r="D45" s="61">
        <v>546370</v>
      </c>
      <c r="E45" s="62">
        <v>721</v>
      </c>
      <c r="F45" s="62">
        <v>10</v>
      </c>
      <c r="G45" s="61">
        <v>18793</v>
      </c>
      <c r="H45" s="62">
        <v>343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1">
        <v>1309</v>
      </c>
      <c r="D46" s="61">
        <v>34491</v>
      </c>
      <c r="E46" s="62">
        <v>64</v>
      </c>
      <c r="F46" s="62">
        <v>0</v>
      </c>
      <c r="G46" s="61">
        <v>1250</v>
      </c>
      <c r="H46" s="62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1">
        <v>1725</v>
      </c>
      <c r="D47" s="61">
        <v>84223</v>
      </c>
      <c r="E47" s="62">
        <v>85</v>
      </c>
      <c r="F47" s="62">
        <v>0</v>
      </c>
      <c r="G47" s="61">
        <v>1601</v>
      </c>
      <c r="H47" s="62">
        <v>39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1">
        <v>3591</v>
      </c>
      <c r="D48" s="61">
        <v>59318</v>
      </c>
      <c r="E48" s="62">
        <v>67</v>
      </c>
      <c r="F48" s="62">
        <v>3</v>
      </c>
      <c r="G48" s="61">
        <v>3450</v>
      </c>
      <c r="H48" s="62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1">
        <v>1367</v>
      </c>
      <c r="D49" s="61">
        <v>100515</v>
      </c>
      <c r="E49" s="62">
        <v>41</v>
      </c>
      <c r="F49" s="62">
        <v>1</v>
      </c>
      <c r="G49" s="61">
        <v>1304</v>
      </c>
      <c r="H49" s="62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1">
        <v>2043</v>
      </c>
      <c r="D50" s="61">
        <v>27504</v>
      </c>
      <c r="E50" s="62">
        <v>71</v>
      </c>
      <c r="F50" s="62">
        <v>0</v>
      </c>
      <c r="G50" s="61">
        <v>1943</v>
      </c>
      <c r="H50" s="62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1">
        <v>1946</v>
      </c>
      <c r="D51" s="61">
        <v>77595</v>
      </c>
      <c r="E51" s="62">
        <v>74</v>
      </c>
      <c r="F51" s="62">
        <v>1</v>
      </c>
      <c r="G51" s="61">
        <v>1869</v>
      </c>
      <c r="H51" s="62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1">
        <v>11240</v>
      </c>
      <c r="D52" s="61">
        <v>177513</v>
      </c>
      <c r="E52" s="61">
        <v>1209</v>
      </c>
      <c r="F52" s="62">
        <v>13</v>
      </c>
      <c r="G52" s="61">
        <v>9907</v>
      </c>
      <c r="H52" s="62">
        <v>130</v>
      </c>
      <c r="I52" s="25"/>
    </row>
    <row r="53" spans="1:9" ht="12" customHeight="1" x14ac:dyDescent="0.55000000000000004">
      <c r="B53" s="22" t="s">
        <v>276</v>
      </c>
      <c r="C53" s="62">
        <v>149</v>
      </c>
      <c r="D53" s="63" t="s">
        <v>302</v>
      </c>
      <c r="E53" s="62">
        <v>0</v>
      </c>
      <c r="F53" s="63" t="s">
        <v>302</v>
      </c>
      <c r="G53" s="62">
        <v>149</v>
      </c>
      <c r="H53" s="63" t="s">
        <v>302</v>
      </c>
      <c r="I53" s="25"/>
    </row>
    <row r="54" spans="1:9" ht="12" customHeight="1" x14ac:dyDescent="0.55000000000000004">
      <c r="B54" s="21" t="s">
        <v>164</v>
      </c>
      <c r="C54" s="61">
        <v>522647</v>
      </c>
      <c r="D54" s="61">
        <v>10215237</v>
      </c>
      <c r="E54" s="61">
        <v>36493</v>
      </c>
      <c r="F54" s="62">
        <v>702</v>
      </c>
      <c r="G54" s="61">
        <v>475966</v>
      </c>
      <c r="H54" s="61">
        <v>9581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2021-04-17T14:46:25Z</dcterms:modified>
</cp:coreProperties>
</file>