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47BE74C0-6179-495D-A75F-680DBD73FC37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<sst xmlns="http://schemas.openxmlformats.org/spreadsheetml/2006/main" count="22033" uniqueCount="299">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</sst>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3" fillId="0" borderId="0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09"/>
  <sheetViews>
    <sheetView topLeftCell="A1097" workbookViewId="0">
      <selection activeCell="A15982" sqref="A15982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8" t="s">
        <v>288</v>
      </c>
      <c r="P1" s="48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7">
        <v>125</v>
      </c>
      <c r="P1095" s="47">
        <f>M1104</f>
        <v>395114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7" t="str">
        <f t="shared" ref="O1096:P1097" si="0">L1105</f>
        <v/>
      </c>
      <c r="P1096" s="47">
        <f t="shared" si="0"/>
        <v>2164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7" t="str">
        <f t="shared" si="0"/>
        <v/>
      </c>
      <c r="P1097" s="47">
        <f t="shared" si="0"/>
        <v>15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981"/>
  <sheetViews>
    <sheetView workbookViewId="0">
      <pane xSplit="1" ySplit="1" topLeftCell="B15977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982" sqref="A15982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0.6640625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DATE($C$9, $D$9, $E$9)</f>
        <v>44248</v>
      </c>
      <c r="B3" s="26" t="s">
        <v>153</v>
      </c>
      <c r="C3" s="26">
        <f>IF(C21="", "", C21)</f>
        <v>422293</v>
      </c>
      <c r="D3" s="26">
        <f>IF(B21="", "", B21)</f>
        <v>7426667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17841</v>
      </c>
      <c r="I3" s="26" t="str">
        <f t="shared" si="1"/>
        <v/>
      </c>
      <c r="J3" s="26">
        <f t="shared" si="1"/>
        <v>511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396738</v>
      </c>
      <c r="N3" s="26">
        <f t="shared" si="2"/>
        <v>7415</v>
      </c>
      <c r="O3" s="26">
        <f>L12</f>
        <v>0</v>
      </c>
      <c r="P3" s="47">
        <f>M12</f>
        <v>0</v>
      </c>
    </row>
    <row r="4" spans="1:17" x14ac:dyDescent="0.55000000000000004">
      <c r="A4" s="38">
        <f>DATE($C$9, $D$9, $E$9)</f>
        <v>44248</v>
      </c>
      <c r="B4" s="26" t="s">
        <v>154</v>
      </c>
      <c r="C4" s="26">
        <f>IF(C22="", "", C22)</f>
        <v>2199</v>
      </c>
      <c r="D4" s="26">
        <f>IF(B22="", "", B22)</f>
        <v>507867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29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2168</v>
      </c>
      <c r="N4" s="26">
        <f t="shared" si="2"/>
        <v>2</v>
      </c>
      <c r="O4" s="47">
        <f t="shared" ref="O4:P4" si="3">L13</f>
        <v>0</v>
      </c>
      <c r="P4" s="47">
        <f t="shared" si="3"/>
        <v>0</v>
      </c>
    </row>
    <row r="5" spans="1:17" x14ac:dyDescent="0.55000000000000004">
      <c r="A5" s="38">
        <f>DATE($C$9, $D$9, $E$9)</f>
        <v>44248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7">
        <f t="shared" ref="O5:P5" si="4">L14</f>
        <v>0</v>
      </c>
      <c r="P5" s="47">
        <f t="shared" si="4"/>
        <v>0</v>
      </c>
    </row>
    <row r="7" spans="1:17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49" t="s">
        <v>283</v>
      </c>
      <c r="L7" s="27"/>
      <c r="M7" s="27"/>
      <c r="N7" s="27"/>
      <c r="O7" s="27"/>
    </row>
    <row r="8" spans="1:17" x14ac:dyDescent="0.55000000000000004">
      <c r="C8" s="51" t="s">
        <v>282</v>
      </c>
      <c r="D8" s="51"/>
      <c r="E8" s="51"/>
      <c r="F8" s="51"/>
      <c r="G8" s="51"/>
      <c r="H8" s="51"/>
      <c r="I8" s="51"/>
      <c r="J8" s="46"/>
      <c r="K8" s="55" t="s">
        <v>284</v>
      </c>
      <c r="L8" s="55"/>
      <c r="M8" s="55"/>
      <c r="N8" s="55"/>
      <c r="O8" s="55"/>
      <c r="P8" s="55"/>
      <c r="Q8" s="55"/>
    </row>
    <row r="9" spans="1:17" x14ac:dyDescent="0.55000000000000004">
      <c r="C9" s="4">
        <v>2021</v>
      </c>
      <c r="D9" s="4">
        <v>2</v>
      </c>
      <c r="E9" s="4">
        <v>21</v>
      </c>
      <c r="L9" s="51" t="s">
        <v>290</v>
      </c>
      <c r="M9" s="51"/>
    </row>
    <row r="10" spans="1:17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51" t="s">
        <v>285</v>
      </c>
      <c r="M10" s="51"/>
    </row>
    <row r="11" spans="1:17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  <c r="L11" s="50" t="s">
        <v>286</v>
      </c>
      <c r="M11" s="50" t="s">
        <v>287</v>
      </c>
    </row>
    <row r="12" spans="1:17" x14ac:dyDescent="0.55000000000000004">
      <c r="C12" s="51" t="s">
        <v>166</v>
      </c>
      <c r="D12" s="52"/>
      <c r="E12" s="4">
        <v>7426667</v>
      </c>
      <c r="F12" s="4">
        <v>422293</v>
      </c>
      <c r="G12" s="4">
        <v>17841</v>
      </c>
      <c r="H12" s="4">
        <v>511</v>
      </c>
      <c r="I12" s="4">
        <v>396738</v>
      </c>
      <c r="J12" s="4">
        <v>7415</v>
      </c>
      <c r="K12" s="3"/>
      <c r="L12" s="4">
        <v>0</v>
      </c>
      <c r="M12" s="4">
        <v>0</v>
      </c>
      <c r="N12" s="51"/>
      <c r="O12" s="51"/>
      <c r="P12" s="51"/>
    </row>
    <row r="13" spans="1:17" x14ac:dyDescent="0.55000000000000004">
      <c r="C13" s="51" t="s">
        <v>167</v>
      </c>
      <c r="D13" s="52"/>
      <c r="E13" s="4">
        <v>507867</v>
      </c>
      <c r="F13" s="4">
        <v>2199</v>
      </c>
      <c r="G13" s="4">
        <v>29</v>
      </c>
      <c r="H13" s="4">
        <v>0</v>
      </c>
      <c r="I13" s="4">
        <v>2168</v>
      </c>
      <c r="J13" s="4">
        <v>2</v>
      </c>
      <c r="K13" s="3"/>
    </row>
    <row r="14" spans="1:17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7" x14ac:dyDescent="0.55000000000000004">
      <c r="C15" s="53" t="s">
        <v>164</v>
      </c>
      <c r="D15" s="54"/>
      <c r="E15" s="29">
        <f t="shared" ref="E15:J15" si="5">SUM(E12:E14)</f>
        <v>7935363</v>
      </c>
      <c r="F15" s="29">
        <f t="shared" si="5"/>
        <v>424507</v>
      </c>
      <c r="G15" s="29">
        <f t="shared" si="5"/>
        <v>17870</v>
      </c>
      <c r="H15" s="29">
        <f t="shared" si="5"/>
        <v>511</v>
      </c>
      <c r="I15" s="29">
        <f t="shared" si="5"/>
        <v>398921</v>
      </c>
      <c r="J15" s="29">
        <f t="shared" si="5"/>
        <v>7417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6">E12</f>
        <v>7426667</v>
      </c>
      <c r="C21" s="28">
        <f t="shared" si="6"/>
        <v>422293</v>
      </c>
      <c r="D21" s="3"/>
      <c r="E21" s="3"/>
      <c r="F21" s="3"/>
      <c r="G21" s="3"/>
      <c r="H21" s="28">
        <f>G12</f>
        <v>17841</v>
      </c>
      <c r="I21" s="3"/>
      <c r="J21" s="28">
        <f>H12</f>
        <v>511</v>
      </c>
      <c r="K21" s="3"/>
      <c r="L21" s="3"/>
      <c r="M21" s="16">
        <f>F21</f>
        <v>0</v>
      </c>
      <c r="N21" s="28">
        <f t="shared" ref="N21:O23" si="7">I12</f>
        <v>396738</v>
      </c>
      <c r="O21" s="28">
        <f t="shared" si="7"/>
        <v>7415</v>
      </c>
    </row>
    <row r="22" spans="1:15" x14ac:dyDescent="0.55000000000000004">
      <c r="A22" s="26" t="s">
        <v>167</v>
      </c>
      <c r="B22" s="28">
        <f t="shared" si="6"/>
        <v>507867</v>
      </c>
      <c r="C22" s="28">
        <f t="shared" si="6"/>
        <v>2199</v>
      </c>
      <c r="D22" s="3"/>
      <c r="E22" s="3"/>
      <c r="F22" s="3"/>
      <c r="G22" s="3"/>
      <c r="H22" s="28">
        <f>G13</f>
        <v>29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7"/>
        <v>2168</v>
      </c>
      <c r="O22" s="28">
        <f t="shared" si="7"/>
        <v>2</v>
      </c>
    </row>
    <row r="23" spans="1:15" x14ac:dyDescent="0.55000000000000004">
      <c r="A23" s="26" t="s">
        <v>168</v>
      </c>
      <c r="B23" s="28">
        <f t="shared" si="6"/>
        <v>829</v>
      </c>
      <c r="C23" s="28">
        <f t="shared" si="6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7"/>
        <v>15</v>
      </c>
      <c r="O23" s="28">
        <f t="shared" si="7"/>
        <v>0</v>
      </c>
    </row>
    <row r="24" spans="1:15" x14ac:dyDescent="0.55000000000000004">
      <c r="A24" s="26" t="s">
        <v>164</v>
      </c>
      <c r="B24" s="26">
        <f t="shared" ref="B24:O24" si="8">SUM(B21:B23)</f>
        <v>7935363</v>
      </c>
      <c r="C24" s="26">
        <f t="shared" si="8"/>
        <v>424507</v>
      </c>
      <c r="D24" s="26">
        <f t="shared" si="8"/>
        <v>0</v>
      </c>
      <c r="E24" s="26">
        <f t="shared" si="8"/>
        <v>0</v>
      </c>
      <c r="F24" s="26">
        <f t="shared" si="8"/>
        <v>0</v>
      </c>
      <c r="G24" s="26">
        <f t="shared" si="8"/>
        <v>0</v>
      </c>
      <c r="H24" s="26">
        <f t="shared" si="8"/>
        <v>17870</v>
      </c>
      <c r="I24" s="26">
        <f t="shared" si="8"/>
        <v>0</v>
      </c>
      <c r="J24" s="26">
        <f t="shared" si="8"/>
        <v>511</v>
      </c>
      <c r="K24" s="26">
        <f t="shared" si="8"/>
        <v>0</v>
      </c>
      <c r="L24" s="26">
        <f t="shared" si="8"/>
        <v>0</v>
      </c>
      <c r="M24" s="26">
        <f t="shared" si="8"/>
        <v>0</v>
      </c>
      <c r="N24" s="26">
        <f t="shared" si="8"/>
        <v>398921</v>
      </c>
      <c r="O24" s="26">
        <f t="shared" si="8"/>
        <v>7417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  <row r="27" spans="1:15" x14ac:dyDescent="0.55000000000000004">
      <c r="E27" s="55" t="s">
        <v>281</v>
      </c>
      <c r="F27" s="55"/>
      <c r="G27" s="55"/>
      <c r="H27" s="55"/>
      <c r="I27" s="55"/>
      <c r="J27" s="55"/>
      <c r="K27" s="55"/>
    </row>
  </sheetData>
  <mergeCells count="24">
    <mergeCell ref="E27:K27"/>
    <mergeCell ref="C8:I8"/>
    <mergeCell ref="E26:J26"/>
    <mergeCell ref="N12:P12"/>
    <mergeCell ref="J10:J11"/>
    <mergeCell ref="I10:I11"/>
    <mergeCell ref="G10:H10"/>
    <mergeCell ref="E10:F10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K8:Q8"/>
    <mergeCell ref="L9:M9"/>
    <mergeCell ref="L10:M10"/>
    <mergeCell ref="B7:H7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  <hyperlink ref="K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20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44247</v>
      </c>
      <c r="C5" s="31" t="s">
        <v>7</v>
      </c>
      <c r="D5" s="41">
        <f>IFERROR(INT(TRIM(SUBSTITUTE(VLOOKUP($A5&amp;"*",各都道府県の状況!$A:$I,D$3,FALSE), "※5", ""))), "")</f>
        <v>18751</v>
      </c>
      <c r="E5" s="41">
        <f>IFERROR(INT(TRIM(SUBSTITUTE(VLOOKUP($A5&amp;"*",各都道府県の状況!$A:$I,E$3,FALSE), "※5", ""))), "")</f>
        <v>366254</v>
      </c>
      <c r="F5" s="41">
        <f>IFERROR(INT(TRIM(SUBSTITUTE(VLOOKUP($A5&amp;"*",各都道府県の状況!$A:$I,F$3,FALSE), "※5", ""))), "")</f>
        <v>17395</v>
      </c>
      <c r="G5" s="41">
        <f>IFERROR(INT(TRIM(SUBSTITUTE(VLOOKUP($A5&amp;"*",各都道府県の状況!$A:$I,G$3,FALSE), "※5", ""))), "")</f>
        <v>656</v>
      </c>
      <c r="H5" s="41">
        <f>IFERROR(INT(TRIM(SUBSTITUTE(VLOOKUP($A5&amp;"*",各都道府県の状況!$A:$I,H$3,FALSE), "※5", ""))), "")</f>
        <v>716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44247</v>
      </c>
      <c r="C6" s="31" t="s">
        <v>11</v>
      </c>
      <c r="D6" s="41">
        <f>IFERROR(INT(TRIM(SUBSTITUTE(VLOOKUP($A6&amp;"*",各都道府県の状況!$A:$I,D$3,FALSE), "※5", ""))), "")</f>
        <v>812</v>
      </c>
      <c r="E6" s="41">
        <f>IFERROR(INT(TRIM(SUBSTITUTE(VLOOKUP($A6&amp;"*",各都道府県の状況!$A:$I,E$3,FALSE), "※5", ""))), "")</f>
        <v>17021</v>
      </c>
      <c r="F6" s="41">
        <f>IFERROR(INT(TRIM(SUBSTITUTE(VLOOKUP($A6&amp;"*",各都道府県の状況!$A:$I,F$3,FALSE), "※5", ""))), "")</f>
        <v>733</v>
      </c>
      <c r="G6" s="41">
        <f>IFERROR(INT(TRIM(SUBSTITUTE(VLOOKUP($A6&amp;"*",各都道府県の状況!$A:$I,G$3,FALSE), "※5", ""))), "")</f>
        <v>19</v>
      </c>
      <c r="H6" s="41">
        <f>IFERROR(INT(TRIM(SUBSTITUTE(VLOOKUP($A6&amp;"*",各都道府県の状況!$A:$I,H$3,FALSE), "※5", ""))), "")</f>
        <v>60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44247</v>
      </c>
      <c r="C7" s="31" t="s">
        <v>12</v>
      </c>
      <c r="D7" s="41">
        <f>IFERROR(INT(TRIM(SUBSTITUTE(VLOOKUP($A7&amp;"*",各都道府県の状況!$A:$I,D$3,FALSE), "※5", ""))), "")</f>
        <v>553</v>
      </c>
      <c r="E7" s="41">
        <f>IFERROR(INT(TRIM(SUBSTITUTE(VLOOKUP($A7&amp;"*",各都道府県の状況!$A:$I,E$3,FALSE), "※5", ""))), "")</f>
        <v>23832</v>
      </c>
      <c r="F7" s="41">
        <f>IFERROR(INT(TRIM(SUBSTITUTE(VLOOKUP($A7&amp;"*",各都道府県の状況!$A:$I,F$3,FALSE), "※5", ""))), "")</f>
        <v>492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31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44247</v>
      </c>
      <c r="C8" s="31" t="s">
        <v>13</v>
      </c>
      <c r="D8" s="41">
        <f>IFERROR(INT(TRIM(SUBSTITUTE(VLOOKUP($A8&amp;"*",各都道府県の状況!$A:$I,D$3,FALSE), "※5", ""))), "")</f>
        <v>3550</v>
      </c>
      <c r="E8" s="41">
        <f>IFERROR(INT(TRIM(SUBSTITUTE(VLOOKUP($A8&amp;"*",各都道府県の状況!$A:$I,E$3,FALSE), "※5", ""))), "")</f>
        <v>65694</v>
      </c>
      <c r="F8" s="41">
        <f>IFERROR(INT(TRIM(SUBSTITUTE(VLOOKUP($A8&amp;"*",各都道府県の状況!$A:$I,F$3,FALSE), "※5", ""))), "")</f>
        <v>3431</v>
      </c>
      <c r="G8" s="41">
        <f>IFERROR(INT(TRIM(SUBSTITUTE(VLOOKUP($A8&amp;"*",各都道府県の状況!$A:$I,G$3,FALSE), "※5", ""))), "")</f>
        <v>24</v>
      </c>
      <c r="H8" s="41">
        <f>IFERROR(INT(TRIM(SUBSTITUTE(VLOOKUP($A8&amp;"*",各都道府県の状況!$A:$I,H$3,FALSE), "※5", ""))), "")</f>
        <v>95</v>
      </c>
      <c r="I8" s="41">
        <f>IFERROR(INT(TRIM(SUBSTITUTE(VLOOKUP($A8&amp;"*",各都道府県の状況!$A:$I,I$3,FALSE), "※5", ""))), "")</f>
        <v>4</v>
      </c>
    </row>
    <row r="9" spans="1:10" ht="21" customHeight="1" x14ac:dyDescent="0.55000000000000004">
      <c r="A9" s="12" t="s">
        <v>185</v>
      </c>
      <c r="B9" s="13">
        <f t="shared" si="0"/>
        <v>44247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6949</v>
      </c>
      <c r="F9" s="41">
        <f>IFERROR(INT(TRIM(SUBSTITUTE(VLOOKUP($A9&amp;"*",各都道府県の状況!$A:$I,F$3,FALSE), "※5", ""))), "")</f>
        <v>255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8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44247</v>
      </c>
      <c r="C10" s="31" t="s">
        <v>15</v>
      </c>
      <c r="D10" s="41">
        <f>IFERROR(INT(TRIM(SUBSTITUTE(VLOOKUP($A10&amp;"*",各都道府県の状況!$A:$I,D$3,FALSE), "※5", ""))), "")</f>
        <v>537</v>
      </c>
      <c r="E10" s="41">
        <f>IFERROR(INT(TRIM(SUBSTITUTE(VLOOKUP($A10&amp;"*",各都道府県の状況!$A:$I,E$3,FALSE), "※5", ""))), "")</f>
        <v>17064</v>
      </c>
      <c r="F10" s="41">
        <f>IFERROR(INT(TRIM(SUBSTITUTE(VLOOKUP($A10&amp;"*",各都道府県の状況!$A:$I,F$3,FALSE), "※5", ""))), "")</f>
        <v>505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17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44247</v>
      </c>
      <c r="C11" s="31" t="s">
        <v>16</v>
      </c>
      <c r="D11" s="41">
        <f>IFERROR(INT(TRIM(SUBSTITUTE(VLOOKUP($A11&amp;"*",各都道府県の状況!$A:$I,D$3,FALSE), "※5", ""))), "")</f>
        <v>1872</v>
      </c>
      <c r="E11" s="41">
        <f>IFERROR(INT(TRIM(SUBSTITUTE(VLOOKUP($A11&amp;"*",各都道府県の状況!$A:$I,E$3,FALSE), "※5", ""))), "")</f>
        <v>104513</v>
      </c>
      <c r="F11" s="41">
        <f>IFERROR(INT(TRIM(SUBSTITUTE(VLOOKUP($A11&amp;"*",各都道府県の状況!$A:$I,F$3,FALSE), "※5", ""))), "")</f>
        <v>1707</v>
      </c>
      <c r="G11" s="41">
        <f>IFERROR(INT(TRIM(SUBSTITUTE(VLOOKUP($A11&amp;"*",各都道府県の状況!$A:$I,G$3,FALSE), "※5", ""))), "")</f>
        <v>66</v>
      </c>
      <c r="H11" s="41">
        <f>IFERROR(INT(TRIM(SUBSTITUTE(VLOOKUP($A11&amp;"*",各都道府県の状況!$A:$I,H$3,FALSE), "※5", ""))), "")</f>
        <v>99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188</v>
      </c>
      <c r="B12" s="13">
        <f t="shared" si="0"/>
        <v>44247</v>
      </c>
      <c r="C12" s="31" t="s">
        <v>17</v>
      </c>
      <c r="D12" s="41">
        <f>IFERROR(INT(TRIM(SUBSTITUTE(VLOOKUP($A12&amp;"*",各都道府県の状況!$A:$I,D$3,FALSE), "※5", ""))), "")</f>
        <v>5536</v>
      </c>
      <c r="E12" s="41">
        <f>IFERROR(INT(TRIM(SUBSTITUTE(VLOOKUP($A12&amp;"*",各都道府県の状況!$A:$I,E$3,FALSE), "※5", ""))), "")</f>
        <v>24712</v>
      </c>
      <c r="F12" s="41">
        <f>IFERROR(INT(TRIM(SUBSTITUTE(VLOOKUP($A12&amp;"*",各都道府県の状況!$A:$I,F$3,FALSE), "※5", ""))), "")</f>
        <v>5091</v>
      </c>
      <c r="G12" s="41">
        <f>IFERROR(INT(TRIM(SUBSTITUTE(VLOOKUP($A12&amp;"*",各都道府県の状況!$A:$I,G$3,FALSE), "※5", ""))), "")</f>
        <v>102</v>
      </c>
      <c r="H12" s="41">
        <f>IFERROR(INT(TRIM(SUBSTITUTE(VLOOKUP($A12&amp;"*",各都道府県の状況!$A:$I,H$3,FALSE), "※5", ""))), "")</f>
        <v>343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44247</v>
      </c>
      <c r="C13" s="31" t="s">
        <v>18</v>
      </c>
      <c r="D13" s="41">
        <f>IFERROR(INT(TRIM(SUBSTITUTE(VLOOKUP($A13&amp;"*",各都道府県の状況!$A:$I,D$3,FALSE), "※5", ""))), "")</f>
        <v>4028</v>
      </c>
      <c r="E13" s="41">
        <f>IFERROR(INT(TRIM(SUBSTITUTE(VLOOKUP($A13&amp;"*",各都道府県の状況!$A:$I,E$3,FALSE), "※5", ""))), "")</f>
        <v>120419</v>
      </c>
      <c r="F13" s="41">
        <f>IFERROR(INT(TRIM(SUBSTITUTE(VLOOKUP($A13&amp;"*",各都道府県の状況!$A:$I,F$3,FALSE), "※5", ""))), "")</f>
        <v>3782</v>
      </c>
      <c r="G13" s="41">
        <f>IFERROR(INT(TRIM(SUBSTITUTE(VLOOKUP($A13&amp;"*",各都道府県の状況!$A:$I,G$3,FALSE), "※5", ""))), "")</f>
        <v>64</v>
      </c>
      <c r="H13" s="41">
        <f>IFERROR(INT(TRIM(SUBSTITUTE(VLOOKUP($A13&amp;"*",各都道府県の状況!$A:$I,H$3,FALSE), "※5", ""))), "")</f>
        <v>182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>
        <f t="shared" si="0"/>
        <v>44247</v>
      </c>
      <c r="C14" s="31" t="s">
        <v>19</v>
      </c>
      <c r="D14" s="41">
        <f>IFERROR(INT(TRIM(SUBSTITUTE(VLOOKUP($A14&amp;"*",各都道府県の状況!$A:$I,D$3,FALSE), "※5", ""))), "")</f>
        <v>4354</v>
      </c>
      <c r="E14" s="41">
        <f>IFERROR(INT(TRIM(SUBSTITUTE(VLOOKUP($A14&amp;"*",各都道府県の状況!$A:$I,E$3,FALSE), "※5", ""))), "")</f>
        <v>88125</v>
      </c>
      <c r="F14" s="41">
        <f>IFERROR(INT(TRIM(SUBSTITUTE(VLOOKUP($A14&amp;"*",各都道府県の状況!$A:$I,F$3,FALSE), "※5", ""))), "")</f>
        <v>4085</v>
      </c>
      <c r="G14" s="41">
        <f>IFERROR(INT(TRIM(SUBSTITUTE(VLOOKUP($A14&amp;"*",各都道府県の状況!$A:$I,G$3,FALSE), "※5", ""))), "")</f>
        <v>83</v>
      </c>
      <c r="H14" s="41">
        <f>IFERROR(INT(TRIM(SUBSTITUTE(VLOOKUP($A14&amp;"*",各都道府県の状況!$A:$I,H$3,FALSE), "※5", ""))), "")</f>
        <v>194</v>
      </c>
      <c r="I14" s="41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44247</v>
      </c>
      <c r="C15" s="31" t="s">
        <v>20</v>
      </c>
      <c r="D15" s="41">
        <f>IFERROR(INT(TRIM(SUBSTITUTE(VLOOKUP($A15&amp;"*",各都道府県の状況!$A:$I,D$3,FALSE), "※5", ""))), "")</f>
        <v>28571</v>
      </c>
      <c r="E15" s="41">
        <f>IFERROR(INT(TRIM(SUBSTITUTE(VLOOKUP($A15&amp;"*",各都道府県の状況!$A:$I,E$3,FALSE), "※5", ""))), "")</f>
        <v>528488</v>
      </c>
      <c r="F15" s="41">
        <f>IFERROR(INT(TRIM(SUBSTITUTE(VLOOKUP($A15&amp;"*",各都道府県の状況!$A:$I,F$3,FALSE), "※5", ""))), "")</f>
        <v>26212</v>
      </c>
      <c r="G15" s="41">
        <f>IFERROR(INT(TRIM(SUBSTITUTE(VLOOKUP($A15&amp;"*",各都道府県の状況!$A:$I,G$3,FALSE), "※5", ""))), "")</f>
        <v>512</v>
      </c>
      <c r="H15" s="41">
        <f>IFERROR(INT(TRIM(SUBSTITUTE(VLOOKUP($A15&amp;"*",各都道府県の状況!$A:$I,H$3,FALSE), "※5", ""))), "")</f>
        <v>1847</v>
      </c>
      <c r="I15" s="41">
        <f>IFERROR(INT(TRIM(SUBSTITUTE(VLOOKUP($A15&amp;"*",各都道府県の状況!$A:$I,I$3,FALSE), "※5", ""))), "")</f>
        <v>39</v>
      </c>
    </row>
    <row r="16" spans="1:10" x14ac:dyDescent="0.55000000000000004">
      <c r="A16" s="12" t="s">
        <v>192</v>
      </c>
      <c r="B16" s="13">
        <f t="shared" si="0"/>
        <v>44247</v>
      </c>
      <c r="C16" s="31" t="s">
        <v>21</v>
      </c>
      <c r="D16" s="41">
        <f>IFERROR(INT(TRIM(SUBSTITUTE(VLOOKUP($A16&amp;"*",各都道府県の状況!$A:$I,D$3,FALSE), "※5", ""))), "")</f>
        <v>25414</v>
      </c>
      <c r="E16" s="41">
        <f>IFERROR(INT(TRIM(SUBSTITUTE(VLOOKUP($A16&amp;"*",各都道府県の状況!$A:$I,E$3,FALSE), "※5", ""))), "")</f>
        <v>385446</v>
      </c>
      <c r="F16" s="41">
        <f>IFERROR(INT(TRIM(SUBSTITUTE(VLOOKUP($A16&amp;"*",各都道府県の状況!$A:$I,F$3,FALSE), "※5", ""))), "")</f>
        <v>23019</v>
      </c>
      <c r="G16" s="41">
        <f>IFERROR(INT(TRIM(SUBSTITUTE(VLOOKUP($A16&amp;"*",各都道府県の状況!$A:$I,G$3,FALSE), "※5", ""))), "")</f>
        <v>389</v>
      </c>
      <c r="H16" s="41">
        <f>IFERROR(INT(TRIM(SUBSTITUTE(VLOOKUP($A16&amp;"*",各都道府県の状況!$A:$I,H$3,FALSE), "※5", ""))), "")</f>
        <v>2006</v>
      </c>
      <c r="I16" s="41">
        <f>IFERROR(INT(TRIM(SUBSTITUTE(VLOOKUP($A16&amp;"*",各都道府県の状況!$A:$I,I$3,FALSE), "※5", ""))), "")</f>
        <v>24</v>
      </c>
    </row>
    <row r="17" spans="1:9" x14ac:dyDescent="0.55000000000000004">
      <c r="A17" s="12" t="s">
        <v>193</v>
      </c>
      <c r="B17" s="13">
        <f t="shared" si="0"/>
        <v>44247</v>
      </c>
      <c r="C17" s="31" t="s">
        <v>22</v>
      </c>
      <c r="D17" s="41">
        <f>IFERROR(INT(TRIM(SUBSTITUTE(VLOOKUP($A17&amp;"*",各都道府県の状況!$A:$I,D$3,FALSE), "※5", ""))), "")</f>
        <v>109462</v>
      </c>
      <c r="E17" s="41">
        <f>IFERROR(INT(TRIM(SUBSTITUTE(VLOOKUP($A17&amp;"*",各都道府県の状況!$A:$I,E$3,FALSE), "※5", ""))), "")</f>
        <v>1479717</v>
      </c>
      <c r="F17" s="41">
        <f>IFERROR(INT(TRIM(SUBSTITUTE(VLOOKUP($A17&amp;"*",各都道府県の状況!$A:$I,F$3,FALSE), "※5", ""))), "")</f>
        <v>103970</v>
      </c>
      <c r="G17" s="41">
        <f>IFERROR(INT(TRIM(SUBSTITUTE(VLOOKUP($A17&amp;"*",各都道府県の状況!$A:$I,G$3,FALSE), "※5", ""))), "")</f>
        <v>1248</v>
      </c>
      <c r="H17" s="41">
        <f>IFERROR(INT(TRIM(SUBSTITUTE(VLOOKUP($A17&amp;"*",各都道府県の状況!$A:$I,H$3,FALSE), "※5", ""))), "")</f>
        <v>4244</v>
      </c>
      <c r="I17" s="41">
        <f>IFERROR(INT(TRIM(SUBSTITUTE(VLOOKUP($A17&amp;"*",各都道府県の状況!$A:$I,I$3,FALSE), "※5", ""))), "")</f>
        <v>82</v>
      </c>
    </row>
    <row r="18" spans="1:9" x14ac:dyDescent="0.55000000000000004">
      <c r="A18" s="12" t="s">
        <v>194</v>
      </c>
      <c r="B18" s="13">
        <f t="shared" si="0"/>
        <v>44247</v>
      </c>
      <c r="C18" s="31" t="s">
        <v>23</v>
      </c>
      <c r="D18" s="41">
        <f>IFERROR(INT(TRIM(SUBSTITUTE(VLOOKUP($A18&amp;"*",各都道府県の状況!$A:$I,D$3,FALSE), "※5", ""))), "")</f>
        <v>43985</v>
      </c>
      <c r="E18" s="41">
        <f>IFERROR(INT(TRIM(SUBSTITUTE(VLOOKUP($A18&amp;"*",各都道府県の状況!$A:$I,E$3,FALSE), "※5", ""))), "")</f>
        <v>565643</v>
      </c>
      <c r="F18" s="41">
        <f>IFERROR(INT(TRIM(SUBSTITUTE(VLOOKUP($A18&amp;"*",各都道府県の状況!$A:$I,F$3,FALSE), "※5", ""))), "")</f>
        <v>42101</v>
      </c>
      <c r="G18" s="41">
        <f>IFERROR(INT(TRIM(SUBSTITUTE(VLOOKUP($A18&amp;"*",各都道府県の状況!$A:$I,G$3,FALSE), "※5", ""))), "")</f>
        <v>641</v>
      </c>
      <c r="H18" s="41">
        <f>IFERROR(INT(TRIM(SUBSTITUTE(VLOOKUP($A18&amp;"*",各都道府県の状況!$A:$I,H$3,FALSE), "※5", ""))), "")</f>
        <v>1243</v>
      </c>
      <c r="I18" s="41">
        <f>IFERROR(INT(TRIM(SUBSTITUTE(VLOOKUP($A18&amp;"*",各都道府県の状況!$A:$I,I$3,FALSE), "※5", ""))), "")</f>
        <v>39</v>
      </c>
    </row>
    <row r="19" spans="1:9" x14ac:dyDescent="0.55000000000000004">
      <c r="A19" s="12" t="s">
        <v>195</v>
      </c>
      <c r="B19" s="13">
        <f t="shared" si="0"/>
        <v>44247</v>
      </c>
      <c r="C19" s="31" t="s">
        <v>24</v>
      </c>
      <c r="D19" s="41">
        <f>IFERROR(INT(TRIM(SUBSTITUTE(VLOOKUP($A19&amp;"*",各都道府県の状況!$A:$I,D$3,FALSE), "※5", ""))), "")</f>
        <v>1030</v>
      </c>
      <c r="E19" s="41">
        <f>IFERROR(INT(TRIM(SUBSTITUTE(VLOOKUP($A19&amp;"*",各都道府県の状況!$A:$I,E$3,FALSE), "※5", ""))), "")</f>
        <v>42000</v>
      </c>
      <c r="F19" s="41">
        <f>IFERROR(INT(TRIM(SUBSTITUTE(VLOOKUP($A19&amp;"*",各都道府県の状況!$A:$I,F$3,FALSE), "※5", ""))), "")</f>
        <v>935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81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44247</v>
      </c>
      <c r="C20" s="31" t="s">
        <v>25</v>
      </c>
      <c r="D20" s="41">
        <f>IFERROR(INT(TRIM(SUBSTITUTE(VLOOKUP($A20&amp;"*",各都道府県の状況!$A:$I,D$3,FALSE), "※5", ""))), "")</f>
        <v>897</v>
      </c>
      <c r="E20" s="41">
        <f>IFERROR(INT(TRIM(SUBSTITUTE(VLOOKUP($A20&amp;"*",各都道府県の状況!$A:$I,E$3,FALSE), "※5", ""))), "")</f>
        <v>34876</v>
      </c>
      <c r="F20" s="41">
        <f>IFERROR(INT(TRIM(SUBSTITUTE(VLOOKUP($A20&amp;"*",各都道府県の状況!$A:$I,F$3,FALSE), "※5", ""))), "")</f>
        <v>849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21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44247</v>
      </c>
      <c r="C21" s="31" t="s">
        <v>26</v>
      </c>
      <c r="D21" s="41">
        <f>IFERROR(INT(TRIM(SUBSTITUTE(VLOOKUP($A21&amp;"*",各都道府県の状況!$A:$I,D$3,FALSE), "※5", ""))), "")</f>
        <v>1779</v>
      </c>
      <c r="E21" s="41">
        <f>IFERROR(INT(TRIM(SUBSTITUTE(VLOOKUP($A21&amp;"*",各都道府県の状況!$A:$I,E$3,FALSE), "※5", ""))), "")</f>
        <v>48052</v>
      </c>
      <c r="F21" s="41">
        <f>IFERROR(INT(TRIM(SUBSTITUTE(VLOOKUP($A21&amp;"*",各都道府県の状況!$A:$I,F$3,FALSE), "※5", ""))), "")</f>
        <v>1542</v>
      </c>
      <c r="G21" s="41">
        <f>IFERROR(INT(TRIM(SUBSTITUTE(VLOOKUP($A21&amp;"*",各都道府県の状況!$A:$I,G$3,FALSE), "※5", ""))), "")</f>
        <v>61</v>
      </c>
      <c r="H21" s="41">
        <f>IFERROR(INT(TRIM(SUBSTITUTE(VLOOKUP($A21&amp;"*",各都道府県の状況!$A:$I,H$3,FALSE), "※5", ""))), "")</f>
        <v>227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44247</v>
      </c>
      <c r="C22" s="31" t="s">
        <v>27</v>
      </c>
      <c r="D22" s="41">
        <f>IFERROR(INT(TRIM(SUBSTITUTE(VLOOKUP($A22&amp;"*",各都道府県の状況!$A:$I,D$3,FALSE), "※5", ""))), "")</f>
        <v>542</v>
      </c>
      <c r="E22" s="41">
        <f>IFERROR(INT(TRIM(SUBSTITUTE(VLOOKUP($A22&amp;"*",各都道府県の状況!$A:$I,E$3,FALSE), "※5", ""))), "")</f>
        <v>30796</v>
      </c>
      <c r="F22" s="41">
        <f>IFERROR(INT(TRIM(SUBSTITUTE(VLOOKUP($A22&amp;"*",各都道府県の状況!$A:$I,F$3,FALSE), "※5", ""))), "")</f>
        <v>501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16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44247</v>
      </c>
      <c r="C23" s="31" t="s">
        <v>28</v>
      </c>
      <c r="D23" s="41">
        <f>IFERROR(INT(TRIM(SUBSTITUTE(VLOOKUP($A23&amp;"*",各都道府県の状況!$A:$I,D$3,FALSE), "※5", ""))), "")</f>
        <v>934</v>
      </c>
      <c r="E23" s="41">
        <f>IFERROR(INT(TRIM(SUBSTITUTE(VLOOKUP($A23&amp;"*",各都道府県の状況!$A:$I,E$3,FALSE), "※5", ""))), "")</f>
        <v>24827</v>
      </c>
      <c r="F23" s="41">
        <f>IFERROR(INT(TRIM(SUBSTITUTE(VLOOKUP($A23&amp;"*",各都道府県の状況!$A:$I,F$3,FALSE), "※5", ""))), "")</f>
        <v>899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20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44247</v>
      </c>
      <c r="C24" s="31" t="s">
        <v>29</v>
      </c>
      <c r="D24" s="41">
        <f>IFERROR(INT(TRIM(SUBSTITUTE(VLOOKUP($A24&amp;"*",各都道府県の状況!$A:$I,D$3,FALSE), "※5", ""))), "")</f>
        <v>2358</v>
      </c>
      <c r="E24" s="41">
        <f>IFERROR(INT(TRIM(SUBSTITUTE(VLOOKUP($A24&amp;"*",各都道府県の状況!$A:$I,E$3,FALSE), "※5", ""))), "")</f>
        <v>94428</v>
      </c>
      <c r="F24" s="41">
        <f>IFERROR(INT(TRIM(SUBSTITUTE(VLOOKUP($A24&amp;"*",各都道府県の状況!$A:$I,F$3,FALSE), "※5", ""))), "")</f>
        <v>2325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24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44247</v>
      </c>
      <c r="C25" s="31" t="s">
        <v>30</v>
      </c>
      <c r="D25" s="41">
        <f>IFERROR(INT(TRIM(SUBSTITUTE(VLOOKUP($A25&amp;"*",各都道府県の状況!$A:$I,D$3,FALSE), "※5", ""))), "")</f>
        <v>4655</v>
      </c>
      <c r="E25" s="41">
        <f>IFERROR(INT(TRIM(SUBSTITUTE(VLOOKUP($A25&amp;"*",各都道府県の状況!$A:$I,E$3,FALSE), "※5", ""))), "")</f>
        <v>127809</v>
      </c>
      <c r="F25" s="41">
        <f>IFERROR(INT(TRIM(SUBSTITUTE(VLOOKUP($A25&amp;"*",各都道府県の状況!$A:$I,F$3,FALSE), "※5", ""))), "")</f>
        <v>4360</v>
      </c>
      <c r="G25" s="41">
        <f>IFERROR(INT(TRIM(SUBSTITUTE(VLOOKUP($A25&amp;"*",各都道府県の状況!$A:$I,G$3,FALSE), "※5", ""))), "")</f>
        <v>100</v>
      </c>
      <c r="H25" s="41">
        <f>IFERROR(INT(TRIM(SUBSTITUTE(VLOOKUP($A25&amp;"*",各都道府県の状況!$A:$I,H$3,FALSE), "※5", ""))), "")</f>
        <v>195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44247</v>
      </c>
      <c r="C26" s="31" t="s">
        <v>31</v>
      </c>
      <c r="D26" s="41">
        <f>IFERROR(INT(TRIM(SUBSTITUTE(VLOOKUP($A26&amp;"*",各都道府県の状況!$A:$I,D$3,FALSE), "※5", ""))), "")</f>
        <v>4985</v>
      </c>
      <c r="E26" s="41">
        <f>IFERROR(INT(TRIM(SUBSTITUTE(VLOOKUP($A26&amp;"*",各都道府県の状況!$A:$I,E$3,FALSE), "※5", ""))), "")</f>
        <v>176824</v>
      </c>
      <c r="F26" s="41">
        <f>IFERROR(INT(TRIM(SUBSTITUTE(VLOOKUP($A26&amp;"*",各都道府県の状況!$A:$I,F$3,FALSE), "※5", ""))), "")</f>
        <v>4661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232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44247</v>
      </c>
      <c r="C27" s="31" t="s">
        <v>32</v>
      </c>
      <c r="D27" s="41">
        <f>IFERROR(INT(TRIM(SUBSTITUTE(VLOOKUP($A27&amp;"*",各都道府県の状況!$A:$I,D$3,FALSE), "※5", ""))), "")</f>
        <v>25491</v>
      </c>
      <c r="E27" s="41">
        <f>IFERROR(INT(TRIM(SUBSTITUTE(VLOOKUP($A27&amp;"*",各都道府県の状況!$A:$I,E$3,FALSE), "※5", ""))), "")</f>
        <v>371954</v>
      </c>
      <c r="F27" s="41">
        <f>IFERROR(INT(TRIM(SUBSTITUTE(VLOOKUP($A27&amp;"*",各都道府県の状況!$A:$I,F$3,FALSE), "※5", ""))), "")</f>
        <v>24031</v>
      </c>
      <c r="G27" s="41">
        <f>IFERROR(INT(TRIM(SUBSTITUTE(VLOOKUP($A27&amp;"*",各都道府県の状況!$A:$I,G$3,FALSE), "※5", ""))), "")</f>
        <v>501</v>
      </c>
      <c r="H27" s="41">
        <f>IFERROR(INT(TRIM(SUBSTITUTE(VLOOKUP($A27&amp;"*",各都道府県の状況!$A:$I,H$3,FALSE), "※5", ""))), "")</f>
        <v>959</v>
      </c>
      <c r="I27" s="41">
        <f>IFERROR(INT(TRIM(SUBSTITUTE(VLOOKUP($A27&amp;"*",各都道府県の状況!$A:$I,I$3,FALSE), "※5", ""))), "")</f>
        <v>29</v>
      </c>
    </row>
    <row r="28" spans="1:9" x14ac:dyDescent="0.55000000000000004">
      <c r="A28" s="12" t="s">
        <v>204</v>
      </c>
      <c r="B28" s="13">
        <f t="shared" si="0"/>
        <v>44247</v>
      </c>
      <c r="C28" s="31" t="s">
        <v>33</v>
      </c>
      <c r="D28" s="41">
        <f>IFERROR(INT(TRIM(SUBSTITUTE(VLOOKUP($A28&amp;"*",各都道府県の状況!$A:$I,D$3,FALSE), "※5", ""))), "")</f>
        <v>2465</v>
      </c>
      <c r="E28" s="41">
        <f>IFERROR(INT(TRIM(SUBSTITUTE(VLOOKUP($A28&amp;"*",各都道府県の状況!$A:$I,E$3,FALSE), "※5", ""))), "")</f>
        <v>60178</v>
      </c>
      <c r="F28" s="41">
        <f>IFERROR(INT(TRIM(SUBSTITUTE(VLOOKUP($A28&amp;"*",各都道府県の状況!$A:$I,F$3,FALSE), "※5", ""))), "")</f>
        <v>2245</v>
      </c>
      <c r="G28" s="41">
        <f>IFERROR(INT(TRIM(SUBSTITUTE(VLOOKUP($A28&amp;"*",各都道府県の状況!$A:$I,G$3,FALSE), "※5", ""))), "")</f>
        <v>48</v>
      </c>
      <c r="H28" s="41">
        <f>IFERROR(INT(TRIM(SUBSTITUTE(VLOOKUP($A28&amp;"*",各都道府県の状況!$A:$I,H$3,FALSE), "※5", ""))), "")</f>
        <v>172</v>
      </c>
      <c r="I28" s="41">
        <f>IFERROR(INT(TRIM(SUBSTITUTE(VLOOKUP($A28&amp;"*",各都道府県の状況!$A:$I,I$3,FALSE), "※5", ""))), "")</f>
        <v>10</v>
      </c>
    </row>
    <row r="29" spans="1:9" x14ac:dyDescent="0.55000000000000004">
      <c r="A29" s="12" t="s">
        <v>205</v>
      </c>
      <c r="B29" s="13">
        <f t="shared" si="0"/>
        <v>44247</v>
      </c>
      <c r="C29" s="31" t="s">
        <v>34</v>
      </c>
      <c r="D29" s="41">
        <f>IFERROR(INT(TRIM(SUBSTITUTE(VLOOKUP($A29&amp;"*",各都道府県の状況!$A:$I,D$3,FALSE), "※5", ""))), "")</f>
        <v>2376</v>
      </c>
      <c r="E29" s="41">
        <f>IFERROR(INT(TRIM(SUBSTITUTE(VLOOKUP($A29&amp;"*",各都道府県の状況!$A:$I,E$3,FALSE), "※5", ""))), "")</f>
        <v>66964</v>
      </c>
      <c r="F29" s="41">
        <f>IFERROR(INT(TRIM(SUBSTITUTE(VLOOKUP($A29&amp;"*",各都道府県の状況!$A:$I,F$3,FALSE), "※5", ""))), "")</f>
        <v>2201</v>
      </c>
      <c r="G29" s="41">
        <f>IFERROR(INT(TRIM(SUBSTITUTE(VLOOKUP($A29&amp;"*",各都道府県の状況!$A:$I,G$3,FALSE), "※5", ""))), "")</f>
        <v>43</v>
      </c>
      <c r="H29" s="41">
        <f>IFERROR(INT(TRIM(SUBSTITUTE(VLOOKUP($A29&amp;"*",各都道府県の状況!$A:$I,H$3,FALSE), "※5", ""))), "")</f>
        <v>132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44247</v>
      </c>
      <c r="C30" s="31" t="s">
        <v>35</v>
      </c>
      <c r="D30" s="41">
        <f>IFERROR(INT(TRIM(SUBSTITUTE(VLOOKUP($A30&amp;"*",各都道府県の状況!$A:$I,D$3,FALSE), "※5", ""))), "")</f>
        <v>8975</v>
      </c>
      <c r="E30" s="41">
        <f>IFERROR(INT(TRIM(SUBSTITUTE(VLOOKUP($A30&amp;"*",各都道府県の状況!$A:$I,E$3,FALSE), "※5", ""))), "")</f>
        <v>149842</v>
      </c>
      <c r="F30" s="41">
        <f>IFERROR(INT(TRIM(SUBSTITUTE(VLOOKUP($A30&amp;"*",各都道府県の状況!$A:$I,F$3,FALSE), "※5", ""))), "")</f>
        <v>8408</v>
      </c>
      <c r="G30" s="41">
        <f>IFERROR(INT(TRIM(SUBSTITUTE(VLOOKUP($A30&amp;"*",各都道府県の状況!$A:$I,G$3,FALSE), "※5", ""))), "")</f>
        <v>149</v>
      </c>
      <c r="H30" s="41">
        <f>IFERROR(INT(TRIM(SUBSTITUTE(VLOOKUP($A30&amp;"*",各都道府県の状況!$A:$I,H$3,FALSE), "※5", ""))), "")</f>
        <v>437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44247</v>
      </c>
      <c r="C31" s="31" t="s">
        <v>36</v>
      </c>
      <c r="D31" s="41">
        <f>IFERROR(INT(TRIM(SUBSTITUTE(VLOOKUP($A31&amp;"*",各都道府県の状況!$A:$I,D$3,FALSE), "※5", ""))), "")</f>
        <v>46521</v>
      </c>
      <c r="E31" s="41">
        <f>IFERROR(INT(TRIM(SUBSTITUTE(VLOOKUP($A31&amp;"*",各都道府県の状況!$A:$I,E$3,FALSE), "※5", ""))), "")</f>
        <v>753529</v>
      </c>
      <c r="F31" s="41">
        <f>IFERROR(INT(TRIM(SUBSTITUTE(VLOOKUP($A31&amp;"*",各都道府県の状況!$A:$I,F$3,FALSE), "※5", ""))), "")</f>
        <v>43612</v>
      </c>
      <c r="G31" s="41">
        <f>IFERROR(INT(TRIM(SUBSTITUTE(VLOOKUP($A31&amp;"*",各都道府県の状況!$A:$I,G$3,FALSE), "※5", ""))), "")</f>
        <v>1088</v>
      </c>
      <c r="H31" s="41">
        <f>IFERROR(INT(TRIM(SUBSTITUTE(VLOOKUP($A31&amp;"*",各都道府県の状況!$A:$I,H$3,FALSE), "※5", ""))), "")</f>
        <v>1401</v>
      </c>
      <c r="I31" s="41">
        <f>IFERROR(INT(TRIM(SUBSTITUTE(VLOOKUP($A31&amp;"*",各都道府県の状況!$A:$I,I$3,FALSE), "※5", ""))), "")</f>
        <v>105</v>
      </c>
    </row>
    <row r="32" spans="1:9" x14ac:dyDescent="0.55000000000000004">
      <c r="A32" s="12" t="s">
        <v>208</v>
      </c>
      <c r="B32" s="13">
        <f t="shared" si="0"/>
        <v>44247</v>
      </c>
      <c r="C32" s="31" t="s">
        <v>37</v>
      </c>
      <c r="D32" s="41">
        <f>IFERROR(INT(TRIM(SUBSTITUTE(VLOOKUP($A32&amp;"*",各都道府県の状況!$A:$I,D$3,FALSE), "※5", ""))), "")</f>
        <v>17737</v>
      </c>
      <c r="E32" s="41">
        <f>IFERROR(INT(TRIM(SUBSTITUTE(VLOOKUP($A32&amp;"*",各都道府県の状況!$A:$I,E$3,FALSE), "※5", ""))), "")</f>
        <v>236742</v>
      </c>
      <c r="F32" s="41">
        <f>IFERROR(INT(TRIM(SUBSTITUTE(VLOOKUP($A32&amp;"*",各都道府県の状況!$A:$I,F$3,FALSE), "※5", ""))), "")</f>
        <v>16584</v>
      </c>
      <c r="G32" s="41">
        <f>IFERROR(INT(TRIM(SUBSTITUTE(VLOOKUP($A32&amp;"*",各都道府県の状況!$A:$I,G$3,FALSE), "※5", ""))), "")</f>
        <v>503</v>
      </c>
      <c r="H32" s="41">
        <f>IFERROR(INT(TRIM(SUBSTITUTE(VLOOKUP($A32&amp;"*",各都道府県の状況!$A:$I,H$3,FALSE), "※5", ""))), "")</f>
        <v>650</v>
      </c>
      <c r="I32" s="41">
        <f>IFERROR(INT(TRIM(SUBSTITUTE(VLOOKUP($A32&amp;"*",各都道府県の状況!$A:$I,I$3,FALSE), "※5", ""))), "")</f>
        <v>49</v>
      </c>
    </row>
    <row r="33" spans="1:9" x14ac:dyDescent="0.55000000000000004">
      <c r="A33" s="12" t="s">
        <v>209</v>
      </c>
      <c r="B33" s="13">
        <f t="shared" si="0"/>
        <v>44247</v>
      </c>
      <c r="C33" s="31" t="s">
        <v>38</v>
      </c>
      <c r="D33" s="41">
        <f>IFERROR(INT(TRIM(SUBSTITUTE(VLOOKUP($A33&amp;"*",各都道府県の状況!$A:$I,D$3,FALSE), "※5", ""))), "")</f>
        <v>3331</v>
      </c>
      <c r="E33" s="41">
        <f>IFERROR(INT(TRIM(SUBSTITUTE(VLOOKUP($A33&amp;"*",各都道府県の状況!$A:$I,E$3,FALSE), "※5", ""))), "")</f>
        <v>78866</v>
      </c>
      <c r="F33" s="41">
        <f>IFERROR(INT(TRIM(SUBSTITUTE(VLOOKUP($A33&amp;"*",各都道府県の状況!$A:$I,F$3,FALSE), "※5", ""))), "")</f>
        <v>3149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137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44247</v>
      </c>
      <c r="C34" s="31" t="s">
        <v>39</v>
      </c>
      <c r="D34" s="41">
        <f>IFERROR(INT(TRIM(SUBSTITUTE(VLOOKUP($A34&amp;"*",各都道府県の状況!$A:$I,D$3,FALSE), "※5", ""))), "")</f>
        <v>1159</v>
      </c>
      <c r="E34" s="41">
        <f>IFERROR(INT(TRIM(SUBSTITUTE(VLOOKUP($A34&amp;"*",各都道府県の状況!$A:$I,E$3,FALSE), "※5", ""))), "")</f>
        <v>24168</v>
      </c>
      <c r="F34" s="41">
        <f>IFERROR(INT(TRIM(SUBSTITUTE(VLOOKUP($A34&amp;"*",各都道府県の状況!$A:$I,F$3,FALSE), "※5", ""))), "")</f>
        <v>1086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32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44247</v>
      </c>
      <c r="C35" s="31" t="s">
        <v>40</v>
      </c>
      <c r="D35" s="41">
        <f>IFERROR(INT(TRIM(SUBSTITUTE(VLOOKUP($A35&amp;"*",各都道府県の状況!$A:$I,D$3,FALSE), "※5", ""))), "")</f>
        <v>208</v>
      </c>
      <c r="E35" s="41">
        <f>IFERROR(INT(TRIM(SUBSTITUTE(VLOOKUP($A35&amp;"*",各都道府県の状況!$A:$I,E$3,FALSE), "※5", ""))), "")</f>
        <v>38962</v>
      </c>
      <c r="F35" s="41">
        <f>IFERROR(INT(TRIM(SUBSTITUTE(VLOOKUP($A35&amp;"*",各都道府県の状況!$A:$I,F$3,FALSE), "※5", ""))), "")</f>
        <v>200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44247</v>
      </c>
      <c r="C36" s="31" t="s">
        <v>41</v>
      </c>
      <c r="D36" s="41">
        <f>IFERROR(INT(TRIM(SUBSTITUTE(VLOOKUP($A36&amp;"*",各都道府県の状況!$A:$I,D$3,FALSE), "※5", ""))), "")</f>
        <v>281</v>
      </c>
      <c r="E36" s="41">
        <f>IFERROR(INT(TRIM(SUBSTITUTE(VLOOKUP($A36&amp;"*",各都道府県の状況!$A:$I,E$3,FALSE), "※5", ""))), "")</f>
        <v>14340</v>
      </c>
      <c r="F36" s="41">
        <f>IFERROR(INT(TRIM(SUBSTITUTE(VLOOKUP($A36&amp;"*",各都道府県の状況!$A:$I,F$3,FALSE), "※5", ""))), "")</f>
        <v>277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44247</v>
      </c>
      <c r="C37" s="31" t="s">
        <v>42</v>
      </c>
      <c r="D37" s="41">
        <f>IFERROR(INT(TRIM(SUBSTITUTE(VLOOKUP($A37&amp;"*",各都道府県の状況!$A:$I,D$3,FALSE), "※5", ""))), "")</f>
        <v>2463</v>
      </c>
      <c r="E37" s="41">
        <f>IFERROR(INT(TRIM(SUBSTITUTE(VLOOKUP($A37&amp;"*",各都道府県の状況!$A:$I,E$3,FALSE), "※5", ""))), "")</f>
        <v>63400</v>
      </c>
      <c r="F37" s="41">
        <f>IFERROR(INT(TRIM(SUBSTITUTE(VLOOKUP($A37&amp;"*",各都道府県の状況!$A:$I,F$3,FALSE), "※5", ""))), "")</f>
        <v>2340</v>
      </c>
      <c r="G37" s="41">
        <f>IFERROR(INT(TRIM(SUBSTITUTE(VLOOKUP($A37&amp;"*",各都道府県の状況!$A:$I,G$3,FALSE), "※5", ""))), "")</f>
        <v>29</v>
      </c>
      <c r="H37" s="41">
        <f>IFERROR(INT(TRIM(SUBSTITUTE(VLOOKUP($A37&amp;"*",各都道府県の状況!$A:$I,H$3,FALSE), "※5", ""))), "")</f>
        <v>89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44247</v>
      </c>
      <c r="C38" s="31" t="s">
        <v>43</v>
      </c>
      <c r="D38" s="41">
        <f>IFERROR(INT(TRIM(SUBSTITUTE(VLOOKUP($A38&amp;"*",各都道府県の状況!$A:$I,D$3,FALSE), "※5", ""))), "")</f>
        <v>4993</v>
      </c>
      <c r="E38" s="41">
        <f>IFERROR(INT(TRIM(SUBSTITUTE(VLOOKUP($A38&amp;"*",各都道府県の状況!$A:$I,E$3,FALSE), "※5", ""))), "")</f>
        <v>149155</v>
      </c>
      <c r="F38" s="41">
        <f>IFERROR(INT(TRIM(SUBSTITUTE(VLOOKUP($A38&amp;"*",各都道府県の状況!$A:$I,F$3,FALSE), "※5", ""))), "")</f>
        <v>4790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94</v>
      </c>
      <c r="I38" s="41">
        <f>IFERROR(INT(TRIM(SUBSTITUTE(VLOOKUP($A38&amp;"*",各都道府県の状況!$A:$I,I$3,FALSE), "※5", ""))), "")</f>
        <v>7</v>
      </c>
    </row>
    <row r="39" spans="1:9" x14ac:dyDescent="0.55000000000000004">
      <c r="A39" s="12" t="s">
        <v>215</v>
      </c>
      <c r="B39" s="13">
        <f t="shared" si="0"/>
        <v>44247</v>
      </c>
      <c r="C39" s="31" t="s">
        <v>44</v>
      </c>
      <c r="D39" s="41">
        <f>IFERROR(INT(TRIM(SUBSTITUTE(VLOOKUP($A39&amp;"*",各都道府県の状況!$A:$I,D$3,FALSE), "※5", ""))), "")</f>
        <v>1367</v>
      </c>
      <c r="E39" s="41">
        <f>IFERROR(INT(TRIM(SUBSTITUTE(VLOOKUP($A39&amp;"*",各都道府県の状況!$A:$I,E$3,FALSE), "※5", ""))), "")</f>
        <v>55951</v>
      </c>
      <c r="F39" s="41">
        <f>IFERROR(INT(TRIM(SUBSTITUTE(VLOOKUP($A39&amp;"*",各都道府県の状況!$A:$I,F$3,FALSE), "※5", ""))), "")</f>
        <v>1233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99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44247</v>
      </c>
      <c r="C40" s="31" t="s">
        <v>45</v>
      </c>
      <c r="D40" s="41">
        <f>IFERROR(INT(TRIM(SUBSTITUTE(VLOOKUP($A40&amp;"*",各都道府県の状況!$A:$I,D$3,FALSE), "※5", ""))), "")</f>
        <v>447</v>
      </c>
      <c r="E40" s="41">
        <f>IFERROR(INT(TRIM(SUBSTITUTE(VLOOKUP($A40&amp;"*",各都道府県の状況!$A:$I,E$3,FALSE), "※5", ""))), "")</f>
        <v>25402</v>
      </c>
      <c r="F40" s="41">
        <f>IFERROR(INT(TRIM(SUBSTITUTE(VLOOKUP($A40&amp;"*",各都道府県の状況!$A:$I,F$3,FALSE), "※5", ""))), "")</f>
        <v>387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44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44247</v>
      </c>
      <c r="C41" s="31" t="s">
        <v>46</v>
      </c>
      <c r="D41" s="41">
        <f>IFERROR(INT(TRIM(SUBSTITUTE(VLOOKUP($A41&amp;"*",各都道府県の状況!$A:$I,D$3,FALSE), "※5", ""))), "")</f>
        <v>737</v>
      </c>
      <c r="E41" s="41">
        <f>IFERROR(INT(TRIM(SUBSTITUTE(VLOOKUP($A41&amp;"*",各都道府県の状況!$A:$I,E$3,FALSE), "※5", ""))), "")</f>
        <v>43244</v>
      </c>
      <c r="F41" s="41">
        <f>IFERROR(INT(TRIM(SUBSTITUTE(VLOOKUP($A41&amp;"*",各都道府県の状況!$A:$I,F$3,FALSE), "※5", ""))), "")</f>
        <v>683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36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44247</v>
      </c>
      <c r="C42" s="31" t="s">
        <v>47</v>
      </c>
      <c r="D42" s="41">
        <f>IFERROR(INT(TRIM(SUBSTITUTE(VLOOKUP($A42&amp;"*",各都道府県の状況!$A:$I,D$3,FALSE), "※5", ""))), "")</f>
        <v>1047</v>
      </c>
      <c r="E42" s="41">
        <f>IFERROR(INT(TRIM(SUBSTITUTE(VLOOKUP($A42&amp;"*",各都道府県の状況!$A:$I,E$3,FALSE), "※5", ""))), "")</f>
        <v>31172</v>
      </c>
      <c r="F42" s="41">
        <f>IFERROR(INT(TRIM(SUBSTITUTE(VLOOKUP($A42&amp;"*",各都道府県の状況!$A:$I,F$3,FALSE), "※5", ""))), "")</f>
        <v>987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37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44247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858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44247</v>
      </c>
      <c r="C44" s="31" t="s">
        <v>49</v>
      </c>
      <c r="D44" s="41">
        <f>IFERROR(INT(TRIM(SUBSTITUTE(VLOOKUP($A44&amp;"*",各都道府県の状況!$A:$I,D$3,FALSE), "※5", ""))), "")</f>
        <v>17716</v>
      </c>
      <c r="E44" s="41">
        <f>IFERROR(INT(TRIM(SUBSTITUTE(VLOOKUP($A44&amp;"*",各都道府県の状況!$A:$I,E$3,FALSE), "※5", ""))), "")</f>
        <v>426801</v>
      </c>
      <c r="F44" s="41">
        <f>IFERROR(INT(TRIM(SUBSTITUTE(VLOOKUP($A44&amp;"*",各都道府県の状況!$A:$I,F$3,FALSE), "※5", ""))), "")</f>
        <v>16457</v>
      </c>
      <c r="G44" s="41">
        <f>IFERROR(INT(TRIM(SUBSTITUTE(VLOOKUP($A44&amp;"*",各都道府県の状況!$A:$I,G$3,FALSE), "※5", ""))), "")</f>
        <v>260</v>
      </c>
      <c r="H44" s="41">
        <f>IFERROR(INT(TRIM(SUBSTITUTE(VLOOKUP($A44&amp;"*",各都道府県の状況!$A:$I,H$3,FALSE), "※5", ""))), "")</f>
        <v>999</v>
      </c>
      <c r="I44" s="41">
        <f>IFERROR(INT(TRIM(SUBSTITUTE(VLOOKUP($A44&amp;"*",各都道府県の状況!$A:$I,I$3,FALSE), "※5", ""))), "")</f>
        <v>26</v>
      </c>
    </row>
    <row r="45" spans="1:9" x14ac:dyDescent="0.55000000000000004">
      <c r="A45" s="12" t="s">
        <v>221</v>
      </c>
      <c r="B45" s="13">
        <f t="shared" si="0"/>
        <v>44247</v>
      </c>
      <c r="C45" s="31" t="s">
        <v>50</v>
      </c>
      <c r="D45" s="41">
        <f>IFERROR(INT(TRIM(SUBSTITUTE(VLOOKUP($A45&amp;"*",各都道府県の状況!$A:$I,D$3,FALSE), "※5", ""))), "")</f>
        <v>1004</v>
      </c>
      <c r="E45" s="41">
        <f>IFERROR(INT(TRIM(SUBSTITUTE(VLOOKUP($A45&amp;"*",各都道府県の状況!$A:$I,E$3,FALSE), "※5", ""))), "")</f>
        <v>26589</v>
      </c>
      <c r="F45" s="41">
        <f>IFERROR(INT(TRIM(SUBSTITUTE(VLOOKUP($A45&amp;"*",各都道府県の状況!$A:$I,F$3,FALSE), "※5", ""))), "")</f>
        <v>1000</v>
      </c>
      <c r="G45" s="41">
        <f>IFERROR(INT(TRIM(SUBSTITUTE(VLOOKUP($A45&amp;"*",各都道府県の状況!$A:$I,G$3,FALSE), "※5", ""))), "")</f>
        <v>7</v>
      </c>
      <c r="H45" s="41">
        <f>IFERROR(INT(TRIM(SUBSTITUTE(VLOOKUP($A45&amp;"*",各都道府県の状況!$A:$I,H$3,FALSE), "※5", ""))), "")</f>
        <v>18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44247</v>
      </c>
      <c r="C46" s="31" t="s">
        <v>51</v>
      </c>
      <c r="D46" s="41">
        <f>IFERROR(INT(TRIM(SUBSTITUTE(VLOOKUP($A46&amp;"*",各都道府県の状況!$A:$I,D$3,FALSE), "※5", ""))), "")</f>
        <v>1590</v>
      </c>
      <c r="E46" s="41">
        <f>IFERROR(INT(TRIM(SUBSTITUTE(VLOOKUP($A46&amp;"*",各都道府県の状況!$A:$I,E$3,FALSE), "※5", ""))), "")</f>
        <v>65199</v>
      </c>
      <c r="F46" s="41">
        <f>IFERROR(INT(TRIM(SUBSTITUTE(VLOOKUP($A46&amp;"*",各都道府県の状況!$A:$I,F$3,FALSE), "※5", ""))), "")</f>
        <v>1508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42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44247</v>
      </c>
      <c r="C47" s="31" t="s">
        <v>52</v>
      </c>
      <c r="D47" s="41">
        <f>IFERROR(INT(TRIM(SUBSTITUTE(VLOOKUP($A47&amp;"*",各都道府県の状況!$A:$I,D$3,FALSE), "※5", ""))), "")</f>
        <v>3432</v>
      </c>
      <c r="E47" s="41">
        <f>IFERROR(INT(TRIM(SUBSTITUTE(VLOOKUP($A47&amp;"*",各都道府県の状況!$A:$I,E$3,FALSE), "※5", ""))), "")</f>
        <v>56413</v>
      </c>
      <c r="F47" s="41">
        <f>IFERROR(INT(TRIM(SUBSTITUTE(VLOOKUP($A47&amp;"*",各都道府県の状況!$A:$I,F$3,FALSE), "※5", ""))), "")</f>
        <v>3296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69</v>
      </c>
      <c r="I47" s="41">
        <f>IFERROR(INT(TRIM(SUBSTITUTE(VLOOKUP($A47&amp;"*",各都道府県の状況!$A:$I,I$3,FALSE), "※5", ""))), "")</f>
        <v>7</v>
      </c>
    </row>
    <row r="48" spans="1:9" x14ac:dyDescent="0.55000000000000004">
      <c r="A48" s="12" t="s">
        <v>224</v>
      </c>
      <c r="B48" s="13">
        <f t="shared" si="0"/>
        <v>44247</v>
      </c>
      <c r="C48" s="31" t="s">
        <v>53</v>
      </c>
      <c r="D48" s="41">
        <f>IFERROR(INT(TRIM(SUBSTITUTE(VLOOKUP($A48&amp;"*",各都道府県の状況!$A:$I,D$3,FALSE), "※5", ""))), "")</f>
        <v>1283</v>
      </c>
      <c r="E48" s="41">
        <f>IFERROR(INT(TRIM(SUBSTITUTE(VLOOKUP($A48&amp;"*",各都道府県の状況!$A:$I,E$3,FALSE), "※5", ""))), "")</f>
        <v>76333</v>
      </c>
      <c r="F48" s="41">
        <f>IFERROR(INT(TRIM(SUBSTITUTE(VLOOKUP($A48&amp;"*",各都道府県の状況!$A:$I,F$3,FALSE), "※5", ""))), "")</f>
        <v>1203</v>
      </c>
      <c r="G48" s="41">
        <f>IFERROR(INT(TRIM(SUBSTITUTE(VLOOKUP($A48&amp;"*",各都道府県の状況!$A:$I,G$3,FALSE), "※5", ""))), "")</f>
        <v>20</v>
      </c>
      <c r="H48" s="41">
        <f>IFERROR(INT(TRIM(SUBSTITUTE(VLOOKUP($A48&amp;"*",各都道府県の状況!$A:$I,H$3,FALSE), "※5", ""))), "")</f>
        <v>60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44247</v>
      </c>
      <c r="C49" s="31" t="s">
        <v>54</v>
      </c>
      <c r="D49" s="41">
        <f>IFERROR(INT(TRIM(SUBSTITUTE(VLOOKUP($A49&amp;"*",各都道府県の状況!$A:$I,D$3,FALSE), "※5", ""))), "")</f>
        <v>1943</v>
      </c>
      <c r="E49" s="41">
        <f>IFERROR(INT(TRIM(SUBSTITUTE(VLOOKUP($A49&amp;"*",各都道府県の状況!$A:$I,E$3,FALSE), "※5", ""))), "")</f>
        <v>24614</v>
      </c>
      <c r="F49" s="41">
        <f>IFERROR(INT(TRIM(SUBSTITUTE(VLOOKUP($A49&amp;"*",各都道府県の状況!$A:$I,F$3,FALSE), "※5", ""))), "")</f>
        <v>1865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43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44247</v>
      </c>
      <c r="C50" s="31" t="s">
        <v>55</v>
      </c>
      <c r="D50" s="41">
        <f>IFERROR(INT(TRIM(SUBSTITUTE(VLOOKUP($A50&amp;"*",各都道府県の状況!$A:$I,D$3,FALSE), "※5", ""))), "")</f>
        <v>1744</v>
      </c>
      <c r="E50" s="41">
        <f>IFERROR(INT(TRIM(SUBSTITUTE(VLOOKUP($A50&amp;"*",各都道府県の状況!$A:$I,E$3,FALSE), "※5", ""))), "")</f>
        <v>65178</v>
      </c>
      <c r="F50" s="41">
        <f>IFERROR(INT(TRIM(SUBSTITUTE(VLOOKUP($A50&amp;"*",各都道府県の状況!$A:$I,F$3,FALSE), "※5", ""))), "")</f>
        <v>1665</v>
      </c>
      <c r="G50" s="41">
        <f>IFERROR(INT(TRIM(SUBSTITUTE(VLOOKUP($A50&amp;"*",各都道府県の状況!$A:$I,G$3,FALSE), "※5", ""))), "")</f>
        <v>24</v>
      </c>
      <c r="H50" s="41">
        <f>IFERROR(INT(TRIM(SUBSTITUTE(VLOOKUP($A50&amp;"*",各都道府県の状況!$A:$I,H$3,FALSE), "※5", ""))), "")</f>
        <v>78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44247</v>
      </c>
      <c r="C51" s="31" t="s">
        <v>56</v>
      </c>
      <c r="D51" s="41">
        <f>IFERROR(INT(TRIM(SUBSTITUTE(VLOOKUP($A51&amp;"*",各都道府県の状況!$A:$I,D$3,FALSE), "※5", ""))), "")</f>
        <v>8076</v>
      </c>
      <c r="E51" s="41">
        <f>IFERROR(INT(TRIM(SUBSTITUTE(VLOOKUP($A51&amp;"*",各都道府県の状況!$A:$I,E$3,FALSE), "※5", ""))), "")</f>
        <v>141091</v>
      </c>
      <c r="F51" s="41">
        <f>IFERROR(INT(TRIM(SUBSTITUTE(VLOOKUP($A51&amp;"*",各都道府県の状況!$A:$I,F$3,FALSE), "※5", ""))), "")</f>
        <v>7674</v>
      </c>
      <c r="G51" s="41">
        <f>IFERROR(INT(TRIM(SUBSTITUTE(VLOOKUP($A51&amp;"*",各都道府県の状況!$A:$I,G$3,FALSE), "※5", ""))), "")</f>
        <v>111</v>
      </c>
      <c r="H51" s="41">
        <f>IFERROR(INT(TRIM(SUBSTITUTE(VLOOKUP($A51&amp;"*",各都道府県の状況!$A:$I,H$3,FALSE), "※5", ""))), "")</f>
        <v>296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291</v>
      </c>
      <c r="D4" s="66" t="s">
        <v>292</v>
      </c>
      <c r="E4" s="67" t="s">
        <v>293</v>
      </c>
      <c r="F4" s="68"/>
      <c r="G4" s="63" t="s">
        <v>294</v>
      </c>
      <c r="H4" s="63" t="s">
        <v>295</v>
      </c>
      <c r="I4" s="19"/>
    </row>
    <row r="5" spans="1:9" ht="13.25" customHeight="1" x14ac:dyDescent="0.55000000000000004">
      <c r="B5" s="62"/>
      <c r="C5" s="69"/>
      <c r="D5" s="70"/>
      <c r="E5" s="71" t="s">
        <v>296</v>
      </c>
      <c r="F5" s="72" t="s">
        <v>297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18751</v>
      </c>
      <c r="D6" s="73">
        <v>366254</v>
      </c>
      <c r="E6" s="74">
        <v>716</v>
      </c>
      <c r="F6" s="74">
        <v>10</v>
      </c>
      <c r="G6" s="73">
        <v>17395</v>
      </c>
      <c r="H6" s="74">
        <v>656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4">
        <v>812</v>
      </c>
      <c r="D7" s="73">
        <v>17021</v>
      </c>
      <c r="E7" s="74">
        <v>60</v>
      </c>
      <c r="F7" s="74">
        <v>1</v>
      </c>
      <c r="G7" s="74">
        <v>733</v>
      </c>
      <c r="H7" s="74">
        <v>19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553</v>
      </c>
      <c r="D8" s="73">
        <v>23832</v>
      </c>
      <c r="E8" s="74">
        <v>31</v>
      </c>
      <c r="F8" s="74">
        <v>1</v>
      </c>
      <c r="G8" s="74">
        <v>492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3550</v>
      </c>
      <c r="D9" s="73">
        <v>65694</v>
      </c>
      <c r="E9" s="74">
        <v>95</v>
      </c>
      <c r="F9" s="74">
        <v>4</v>
      </c>
      <c r="G9" s="73">
        <v>3431</v>
      </c>
      <c r="H9" s="74">
        <v>24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269</v>
      </c>
      <c r="D10" s="73">
        <v>6949</v>
      </c>
      <c r="E10" s="74">
        <v>8</v>
      </c>
      <c r="F10" s="74">
        <v>0</v>
      </c>
      <c r="G10" s="74">
        <v>255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4">
        <v>537</v>
      </c>
      <c r="D11" s="73">
        <v>17064</v>
      </c>
      <c r="E11" s="74">
        <v>17</v>
      </c>
      <c r="F11" s="74">
        <v>0</v>
      </c>
      <c r="G11" s="74">
        <v>505</v>
      </c>
      <c r="H11" s="7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1872</v>
      </c>
      <c r="D12" s="73">
        <v>104513</v>
      </c>
      <c r="E12" s="74">
        <v>99</v>
      </c>
      <c r="F12" s="74">
        <v>5</v>
      </c>
      <c r="G12" s="73">
        <v>1707</v>
      </c>
      <c r="H12" s="74">
        <v>66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5536</v>
      </c>
      <c r="D13" s="73">
        <v>24712</v>
      </c>
      <c r="E13" s="74">
        <v>343</v>
      </c>
      <c r="F13" s="74">
        <v>12</v>
      </c>
      <c r="G13" s="73">
        <v>5091</v>
      </c>
      <c r="H13" s="74">
        <v>102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4028</v>
      </c>
      <c r="D14" s="73">
        <v>120419</v>
      </c>
      <c r="E14" s="74">
        <v>182</v>
      </c>
      <c r="F14" s="74">
        <v>8</v>
      </c>
      <c r="G14" s="73">
        <v>3782</v>
      </c>
      <c r="H14" s="74">
        <v>64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4354</v>
      </c>
      <c r="D15" s="73">
        <v>88125</v>
      </c>
      <c r="E15" s="74">
        <v>194</v>
      </c>
      <c r="F15" s="74">
        <v>6</v>
      </c>
      <c r="G15" s="73">
        <v>4085</v>
      </c>
      <c r="H15" s="74">
        <v>83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28571</v>
      </c>
      <c r="D16" s="73">
        <v>528488</v>
      </c>
      <c r="E16" s="73">
        <v>1847</v>
      </c>
      <c r="F16" s="74">
        <v>39</v>
      </c>
      <c r="G16" s="73">
        <v>26212</v>
      </c>
      <c r="H16" s="74">
        <v>512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25414</v>
      </c>
      <c r="D17" s="73">
        <v>385446</v>
      </c>
      <c r="E17" s="73">
        <v>2006</v>
      </c>
      <c r="F17" s="74">
        <v>24</v>
      </c>
      <c r="G17" s="73">
        <v>23019</v>
      </c>
      <c r="H17" s="74">
        <v>389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109462</v>
      </c>
      <c r="D18" s="73">
        <v>1479717</v>
      </c>
      <c r="E18" s="73">
        <v>4244</v>
      </c>
      <c r="F18" s="74">
        <v>82</v>
      </c>
      <c r="G18" s="73">
        <v>103970</v>
      </c>
      <c r="H18" s="73">
        <v>1248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43985</v>
      </c>
      <c r="D19" s="73">
        <v>565643</v>
      </c>
      <c r="E19" s="73">
        <v>1243</v>
      </c>
      <c r="F19" s="74">
        <v>39</v>
      </c>
      <c r="G19" s="73">
        <v>42101</v>
      </c>
      <c r="H19" s="74">
        <v>641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1030</v>
      </c>
      <c r="D20" s="73">
        <v>42000</v>
      </c>
      <c r="E20" s="74">
        <v>81</v>
      </c>
      <c r="F20" s="74">
        <v>1</v>
      </c>
      <c r="G20" s="74">
        <v>935</v>
      </c>
      <c r="H20" s="74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897</v>
      </c>
      <c r="D21" s="73">
        <v>34876</v>
      </c>
      <c r="E21" s="74">
        <v>21</v>
      </c>
      <c r="F21" s="74">
        <v>3</v>
      </c>
      <c r="G21" s="74">
        <v>849</v>
      </c>
      <c r="H21" s="74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1779</v>
      </c>
      <c r="D22" s="73">
        <v>48052</v>
      </c>
      <c r="E22" s="74">
        <v>227</v>
      </c>
      <c r="F22" s="74">
        <v>3</v>
      </c>
      <c r="G22" s="73">
        <v>1542</v>
      </c>
      <c r="H22" s="74">
        <v>61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542</v>
      </c>
      <c r="D23" s="73">
        <v>30796</v>
      </c>
      <c r="E23" s="74">
        <v>16</v>
      </c>
      <c r="F23" s="74">
        <v>0</v>
      </c>
      <c r="G23" s="74">
        <v>501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934</v>
      </c>
      <c r="D24" s="73">
        <v>24827</v>
      </c>
      <c r="E24" s="74">
        <v>20</v>
      </c>
      <c r="F24" s="74">
        <v>2</v>
      </c>
      <c r="G24" s="74">
        <v>899</v>
      </c>
      <c r="H24" s="74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2358</v>
      </c>
      <c r="D25" s="73">
        <v>94428</v>
      </c>
      <c r="E25" s="74">
        <v>24</v>
      </c>
      <c r="F25" s="74">
        <v>0</v>
      </c>
      <c r="G25" s="73">
        <v>2325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4655</v>
      </c>
      <c r="D26" s="73">
        <v>127809</v>
      </c>
      <c r="E26" s="74">
        <v>195</v>
      </c>
      <c r="F26" s="74">
        <v>9</v>
      </c>
      <c r="G26" s="73">
        <v>4360</v>
      </c>
      <c r="H26" s="74">
        <v>100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4985</v>
      </c>
      <c r="D27" s="73">
        <v>176824</v>
      </c>
      <c r="E27" s="74">
        <v>232</v>
      </c>
      <c r="F27" s="74">
        <v>1</v>
      </c>
      <c r="G27" s="73">
        <v>4661</v>
      </c>
      <c r="H27" s="74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25491</v>
      </c>
      <c r="D28" s="73">
        <v>371954</v>
      </c>
      <c r="E28" s="74">
        <v>959</v>
      </c>
      <c r="F28" s="74">
        <v>29</v>
      </c>
      <c r="G28" s="73">
        <v>24031</v>
      </c>
      <c r="H28" s="74">
        <v>501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2465</v>
      </c>
      <c r="D29" s="73">
        <v>60178</v>
      </c>
      <c r="E29" s="74">
        <v>172</v>
      </c>
      <c r="F29" s="74">
        <v>10</v>
      </c>
      <c r="G29" s="73">
        <v>2245</v>
      </c>
      <c r="H29" s="74">
        <v>48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2376</v>
      </c>
      <c r="D30" s="73">
        <v>66964</v>
      </c>
      <c r="E30" s="74">
        <v>132</v>
      </c>
      <c r="F30" s="74">
        <v>6</v>
      </c>
      <c r="G30" s="73">
        <v>2201</v>
      </c>
      <c r="H30" s="74">
        <v>43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8975</v>
      </c>
      <c r="D31" s="73">
        <v>149842</v>
      </c>
      <c r="E31" s="74">
        <v>437</v>
      </c>
      <c r="F31" s="74">
        <v>2</v>
      </c>
      <c r="G31" s="73">
        <v>8408</v>
      </c>
      <c r="H31" s="74">
        <v>149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46521</v>
      </c>
      <c r="D32" s="73">
        <v>753529</v>
      </c>
      <c r="E32" s="73">
        <v>1401</v>
      </c>
      <c r="F32" s="74">
        <v>105</v>
      </c>
      <c r="G32" s="73">
        <v>43612</v>
      </c>
      <c r="H32" s="73">
        <v>1088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17737</v>
      </c>
      <c r="D33" s="73">
        <v>236742</v>
      </c>
      <c r="E33" s="74">
        <v>650</v>
      </c>
      <c r="F33" s="74">
        <v>49</v>
      </c>
      <c r="G33" s="73">
        <v>16584</v>
      </c>
      <c r="H33" s="74">
        <v>503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3331</v>
      </c>
      <c r="D34" s="73">
        <v>78866</v>
      </c>
      <c r="E34" s="74">
        <v>137</v>
      </c>
      <c r="F34" s="74">
        <v>4</v>
      </c>
      <c r="G34" s="73">
        <v>3149</v>
      </c>
      <c r="H34" s="74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1159</v>
      </c>
      <c r="D35" s="73">
        <v>24168</v>
      </c>
      <c r="E35" s="74">
        <v>32</v>
      </c>
      <c r="F35" s="74">
        <v>2</v>
      </c>
      <c r="G35" s="73">
        <v>1086</v>
      </c>
      <c r="H35" s="74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208</v>
      </c>
      <c r="D36" s="73">
        <v>38962</v>
      </c>
      <c r="E36" s="74">
        <v>3</v>
      </c>
      <c r="F36" s="74">
        <v>0</v>
      </c>
      <c r="G36" s="74">
        <v>200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281</v>
      </c>
      <c r="D37" s="73">
        <v>14340</v>
      </c>
      <c r="E37" s="74">
        <v>4</v>
      </c>
      <c r="F37" s="74">
        <v>0</v>
      </c>
      <c r="G37" s="74">
        <v>277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2463</v>
      </c>
      <c r="D38" s="73">
        <v>63400</v>
      </c>
      <c r="E38" s="74">
        <v>89</v>
      </c>
      <c r="F38" s="74">
        <v>3</v>
      </c>
      <c r="G38" s="73">
        <v>2340</v>
      </c>
      <c r="H38" s="74">
        <v>29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4993</v>
      </c>
      <c r="D39" s="73">
        <v>149155</v>
      </c>
      <c r="E39" s="74">
        <v>94</v>
      </c>
      <c r="F39" s="74">
        <v>7</v>
      </c>
      <c r="G39" s="73">
        <v>4790</v>
      </c>
      <c r="H39" s="74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1367</v>
      </c>
      <c r="D40" s="73">
        <v>55951</v>
      </c>
      <c r="E40" s="74">
        <v>99</v>
      </c>
      <c r="F40" s="74">
        <v>1</v>
      </c>
      <c r="G40" s="73">
        <v>1233</v>
      </c>
      <c r="H40" s="74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447</v>
      </c>
      <c r="D41" s="73">
        <v>25402</v>
      </c>
      <c r="E41" s="74">
        <v>44</v>
      </c>
      <c r="F41" s="74">
        <v>1</v>
      </c>
      <c r="G41" s="74">
        <v>387</v>
      </c>
      <c r="H41" s="7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737</v>
      </c>
      <c r="D42" s="73">
        <v>43244</v>
      </c>
      <c r="E42" s="74">
        <v>36</v>
      </c>
      <c r="F42" s="74">
        <v>1</v>
      </c>
      <c r="G42" s="74">
        <v>683</v>
      </c>
      <c r="H42" s="7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1047</v>
      </c>
      <c r="D43" s="73">
        <v>31172</v>
      </c>
      <c r="E43" s="74">
        <v>37</v>
      </c>
      <c r="F43" s="74">
        <v>1</v>
      </c>
      <c r="G43" s="74">
        <v>987</v>
      </c>
      <c r="H43" s="74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884</v>
      </c>
      <c r="D44" s="73">
        <v>7091</v>
      </c>
      <c r="E44" s="74">
        <v>9</v>
      </c>
      <c r="F44" s="74">
        <v>1</v>
      </c>
      <c r="G44" s="74">
        <v>858</v>
      </c>
      <c r="H44" s="74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17716</v>
      </c>
      <c r="D45" s="73">
        <v>426801</v>
      </c>
      <c r="E45" s="74">
        <v>999</v>
      </c>
      <c r="F45" s="74">
        <v>26</v>
      </c>
      <c r="G45" s="73">
        <v>16457</v>
      </c>
      <c r="H45" s="74">
        <v>260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1004</v>
      </c>
      <c r="D46" s="73">
        <v>26589</v>
      </c>
      <c r="E46" s="74">
        <v>18</v>
      </c>
      <c r="F46" s="74">
        <v>0</v>
      </c>
      <c r="G46" s="73">
        <v>1000</v>
      </c>
      <c r="H46" s="74">
        <v>7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1590</v>
      </c>
      <c r="D47" s="73">
        <v>65199</v>
      </c>
      <c r="E47" s="74">
        <v>42</v>
      </c>
      <c r="F47" s="74">
        <v>1</v>
      </c>
      <c r="G47" s="73">
        <v>1508</v>
      </c>
      <c r="H47" s="74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3432</v>
      </c>
      <c r="D48" s="73">
        <v>56413</v>
      </c>
      <c r="E48" s="74">
        <v>69</v>
      </c>
      <c r="F48" s="74">
        <v>7</v>
      </c>
      <c r="G48" s="73">
        <v>3296</v>
      </c>
      <c r="H48" s="7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1283</v>
      </c>
      <c r="D49" s="73">
        <v>76333</v>
      </c>
      <c r="E49" s="74">
        <v>60</v>
      </c>
      <c r="F49" s="74">
        <v>0</v>
      </c>
      <c r="G49" s="73">
        <v>1203</v>
      </c>
      <c r="H49" s="74">
        <v>20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1943</v>
      </c>
      <c r="D50" s="73">
        <v>24614</v>
      </c>
      <c r="E50" s="74">
        <v>43</v>
      </c>
      <c r="F50" s="74">
        <v>0</v>
      </c>
      <c r="G50" s="73">
        <v>1865</v>
      </c>
      <c r="H50" s="7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1744</v>
      </c>
      <c r="D51" s="73">
        <v>65178</v>
      </c>
      <c r="E51" s="74">
        <v>78</v>
      </c>
      <c r="F51" s="74">
        <v>4</v>
      </c>
      <c r="G51" s="73">
        <v>1665</v>
      </c>
      <c r="H51" s="74">
        <v>24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8076</v>
      </c>
      <c r="D52" s="73">
        <v>141091</v>
      </c>
      <c r="E52" s="74">
        <v>296</v>
      </c>
      <c r="F52" s="74">
        <v>1</v>
      </c>
      <c r="G52" s="73">
        <v>7674</v>
      </c>
      <c r="H52" s="74">
        <v>111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298</v>
      </c>
      <c r="E53" s="74">
        <v>0</v>
      </c>
      <c r="F53" s="75" t="s">
        <v>298</v>
      </c>
      <c r="G53" s="74">
        <v>149</v>
      </c>
      <c r="H53" s="75" t="s">
        <v>298</v>
      </c>
      <c r="I53" s="25"/>
    </row>
    <row r="54" spans="1:9" ht="12" customHeight="1" x14ac:dyDescent="0.55000000000000004">
      <c r="B54" s="21" t="s">
        <v>164</v>
      </c>
      <c r="C54" s="73">
        <v>422293</v>
      </c>
      <c r="D54" s="73">
        <v>7426667</v>
      </c>
      <c r="E54" s="73">
        <v>17841</v>
      </c>
      <c r="F54" s="74">
        <v>511</v>
      </c>
      <c r="G54" s="73">
        <v>396738</v>
      </c>
      <c r="H54" s="73">
        <v>7415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2021-02-21T14:59:33Z</dcterms:modified>
</cp:coreProperties>
</file>