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DF93B53F-2A7F-4C18-B5A0-9FAF575E2A4C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<sst xmlns="http://schemas.openxmlformats.org/spreadsheetml/2006/main" count="20750" uniqueCount="291">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</sst>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52"/>
  <sheetViews>
    <sheetView topLeftCell="A1043" workbookViewId="0">
      <selection activeCell="A15089" sqref="A15089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088"/>
  <sheetViews>
    <sheetView workbookViewId="0">
      <pane xSplit="1" ySplit="1" topLeftCell="B15080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5089" sqref="A15089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2" t="s">
        <v>146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44229</v>
      </c>
      <c r="B3" s="26" t="s">
        <v>153</v>
      </c>
      <c r="C3" s="26">
        <f>IF(C21="", "", C21)</f>
        <v>389457</v>
      </c>
      <c r="D3" s="26">
        <f>IF(B21="", "", B21)</f>
        <v>6437569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46319</v>
      </c>
      <c r="I3" s="26" t="str">
        <f t="shared" si="1"/>
        <v/>
      </c>
      <c r="J3" s="26">
        <f t="shared" si="1"/>
        <v>937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337295</v>
      </c>
      <c r="N3" s="26">
        <f t="shared" si="2"/>
        <v>5792</v>
      </c>
    </row>
    <row r="4" spans="1:15" x14ac:dyDescent="0.55000000000000004">
      <c r="A4" s="38">
        <f>DATE($C$9, $D$9, $E$9)</f>
        <v>44229</v>
      </c>
      <c r="B4" s="26" t="s">
        <v>154</v>
      </c>
      <c r="C4" s="26">
        <f>IF(C22="", "", C22)</f>
        <v>2154</v>
      </c>
      <c r="D4" s="26">
        <f>IF(B22="", "", B22)</f>
        <v>482725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85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2067</v>
      </c>
      <c r="N4" s="26">
        <f t="shared" si="2"/>
        <v>2</v>
      </c>
    </row>
    <row r="5" spans="1:15" x14ac:dyDescent="0.55000000000000004">
      <c r="A5" s="38">
        <f>DATE($C$9, $D$9, $E$9)</f>
        <v>44229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2" t="s">
        <v>156</v>
      </c>
      <c r="C7" s="52"/>
      <c r="D7" s="52"/>
      <c r="E7" s="52"/>
      <c r="F7" s="52"/>
      <c r="G7" s="52"/>
      <c r="H7" s="52"/>
      <c r="J7" s="27"/>
      <c r="K7" s="27"/>
      <c r="L7" s="27"/>
      <c r="M7" s="27"/>
      <c r="N7" s="27"/>
      <c r="O7" s="27"/>
    </row>
    <row r="8" spans="1:15" x14ac:dyDescent="0.55000000000000004">
      <c r="C8" s="52" t="s">
        <v>282</v>
      </c>
      <c r="D8" s="52"/>
      <c r="E8" s="52"/>
      <c r="F8" s="52"/>
      <c r="G8" s="52"/>
      <c r="H8" s="52"/>
      <c r="I8" s="52"/>
      <c r="J8" s="46"/>
      <c r="K8" s="46"/>
      <c r="L8" s="8"/>
      <c r="M8" s="8"/>
      <c r="N8" s="8"/>
      <c r="O8" s="8"/>
    </row>
    <row r="9" spans="1:15" x14ac:dyDescent="0.55000000000000004">
      <c r="C9" s="4">
        <v>2021</v>
      </c>
      <c r="D9" s="4">
        <v>2</v>
      </c>
      <c r="E9" s="4">
        <v>2</v>
      </c>
    </row>
    <row r="10" spans="1:15" x14ac:dyDescent="0.55000000000000004">
      <c r="E10" s="52" t="s">
        <v>157</v>
      </c>
      <c r="F10" s="53"/>
      <c r="G10" s="52" t="s">
        <v>158</v>
      </c>
      <c r="H10" s="53"/>
      <c r="I10" s="52" t="s">
        <v>159</v>
      </c>
      <c r="J10" s="52" t="s">
        <v>160</v>
      </c>
      <c r="K10" s="52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3"/>
      <c r="J11" s="53"/>
      <c r="K11" s="53"/>
    </row>
    <row r="12" spans="1:15" x14ac:dyDescent="0.55000000000000004">
      <c r="C12" s="52" t="s">
        <v>166</v>
      </c>
      <c r="D12" s="53"/>
      <c r="E12" s="4">
        <v>6437569</v>
      </c>
      <c r="F12" s="4">
        <v>389457</v>
      </c>
      <c r="G12" s="4">
        <v>46319</v>
      </c>
      <c r="H12" s="4">
        <v>937</v>
      </c>
      <c r="I12" s="4">
        <v>337295</v>
      </c>
      <c r="J12" s="4">
        <v>5792</v>
      </c>
      <c r="K12" s="3"/>
    </row>
    <row r="13" spans="1:15" x14ac:dyDescent="0.55000000000000004">
      <c r="C13" s="52" t="s">
        <v>167</v>
      </c>
      <c r="D13" s="53"/>
      <c r="E13" s="4">
        <v>482725</v>
      </c>
      <c r="F13" s="4">
        <v>2154</v>
      </c>
      <c r="G13" s="4">
        <v>85</v>
      </c>
      <c r="H13" s="4">
        <v>0</v>
      </c>
      <c r="I13" s="4">
        <v>2067</v>
      </c>
      <c r="J13" s="4">
        <v>2</v>
      </c>
      <c r="K13" s="3"/>
    </row>
    <row r="14" spans="1:15" x14ac:dyDescent="0.55000000000000004">
      <c r="C14" s="52" t="s">
        <v>168</v>
      </c>
      <c r="D14" s="53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5" t="s">
        <v>164</v>
      </c>
      <c r="D15" s="56"/>
      <c r="E15" s="29">
        <f t="shared" ref="E15:J15" si="3">SUM(E12:E14)</f>
        <v>6921123</v>
      </c>
      <c r="F15" s="29">
        <f t="shared" si="3"/>
        <v>391626</v>
      </c>
      <c r="G15" s="29">
        <f t="shared" si="3"/>
        <v>46404</v>
      </c>
      <c r="H15" s="29">
        <f t="shared" si="3"/>
        <v>937</v>
      </c>
      <c r="I15" s="29">
        <f t="shared" si="3"/>
        <v>339377</v>
      </c>
      <c r="J15" s="29">
        <f t="shared" si="3"/>
        <v>5794</v>
      </c>
      <c r="K15" s="30"/>
    </row>
    <row r="18" spans="1:15" x14ac:dyDescent="0.55000000000000004">
      <c r="B18" s="52" t="s">
        <v>157</v>
      </c>
      <c r="C18" s="53"/>
      <c r="D18" s="52" t="s">
        <v>169</v>
      </c>
      <c r="E18" s="53"/>
      <c r="F18" s="53"/>
      <c r="G18" s="52" t="s">
        <v>170</v>
      </c>
      <c r="H18" s="53"/>
      <c r="I18" s="53"/>
      <c r="J18" s="53"/>
      <c r="K18" s="53"/>
      <c r="L18" s="53"/>
      <c r="M18" s="53"/>
      <c r="N18" s="53"/>
      <c r="O18" s="53"/>
    </row>
    <row r="19" spans="1:15" x14ac:dyDescent="0.55000000000000004">
      <c r="B19" s="53"/>
      <c r="C19" s="53"/>
      <c r="D19" s="53"/>
      <c r="E19" s="53"/>
      <c r="F19" s="53"/>
      <c r="G19" s="52" t="s">
        <v>158</v>
      </c>
      <c r="H19" s="53"/>
      <c r="I19" s="53"/>
      <c r="J19" s="53"/>
      <c r="K19" s="53"/>
      <c r="L19" s="53"/>
      <c r="M19" s="53"/>
      <c r="N19" s="52" t="s">
        <v>159</v>
      </c>
      <c r="O19" s="52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3"/>
      <c r="O20" s="53"/>
    </row>
    <row r="21" spans="1:15" x14ac:dyDescent="0.55000000000000004">
      <c r="A21" s="26" t="s">
        <v>166</v>
      </c>
      <c r="B21" s="28">
        <f t="shared" ref="B21:C23" si="4">E12</f>
        <v>6437569</v>
      </c>
      <c r="C21" s="28">
        <f t="shared" si="4"/>
        <v>389457</v>
      </c>
      <c r="D21" s="3"/>
      <c r="E21" s="3"/>
      <c r="F21" s="3"/>
      <c r="G21" s="3"/>
      <c r="H21" s="28">
        <f>G12</f>
        <v>46319</v>
      </c>
      <c r="I21" s="3"/>
      <c r="J21" s="28">
        <f>H12</f>
        <v>937</v>
      </c>
      <c r="K21" s="3"/>
      <c r="L21" s="3"/>
      <c r="M21" s="16">
        <f>F21</f>
        <v>0</v>
      </c>
      <c r="N21" s="28">
        <f t="shared" ref="N21:O23" si="5">I12</f>
        <v>337295</v>
      </c>
      <c r="O21" s="28">
        <f t="shared" si="5"/>
        <v>5792</v>
      </c>
    </row>
    <row r="22" spans="1:15" x14ac:dyDescent="0.55000000000000004">
      <c r="A22" s="26" t="s">
        <v>167</v>
      </c>
      <c r="B22" s="28">
        <f t="shared" si="4"/>
        <v>482725</v>
      </c>
      <c r="C22" s="28">
        <f t="shared" si="4"/>
        <v>2154</v>
      </c>
      <c r="D22" s="3"/>
      <c r="E22" s="3"/>
      <c r="F22" s="3"/>
      <c r="G22" s="3"/>
      <c r="H22" s="28">
        <f>G13</f>
        <v>85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2067</v>
      </c>
      <c r="O22" s="28">
        <f t="shared" si="5"/>
        <v>2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6921123</v>
      </c>
      <c r="C24" s="26">
        <f t="shared" si="6"/>
        <v>391626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46404</v>
      </c>
      <c r="I24" s="26">
        <f t="shared" si="6"/>
        <v>0</v>
      </c>
      <c r="J24" s="26">
        <f t="shared" si="6"/>
        <v>937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339377</v>
      </c>
      <c r="O24" s="26">
        <f t="shared" si="6"/>
        <v>5794</v>
      </c>
    </row>
    <row r="26" spans="1:15" x14ac:dyDescent="0.55000000000000004">
      <c r="E26" s="52" t="s">
        <v>279</v>
      </c>
      <c r="F26" s="53"/>
      <c r="G26" s="53"/>
      <c r="H26" s="53"/>
      <c r="I26" s="53"/>
      <c r="J26" s="53"/>
    </row>
    <row r="27" spans="1:15" x14ac:dyDescent="0.55000000000000004">
      <c r="E27" s="54" t="s">
        <v>281</v>
      </c>
      <c r="F27" s="54"/>
      <c r="G27" s="54"/>
      <c r="H27" s="54"/>
      <c r="I27" s="54"/>
      <c r="J27" s="54"/>
      <c r="K27" s="54"/>
    </row>
  </sheetData>
  <mergeCells count="20"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  <mergeCell ref="E10:F10"/>
    <mergeCell ref="B7:H7"/>
    <mergeCell ref="E27:K27"/>
    <mergeCell ref="C8:I8"/>
    <mergeCell ref="E26:J26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C8" r:id="rId3" xr:uid="{1978F536-00C7-4DC2-93F0-098C7C0307AD}"/>
  </hyperlinks>
  <pageMargins left="0.7" right="0.7" top="0.75" bottom="0.75" header="0.3" footer="0.3"/>
  <pageSetup paperSize="9" orientation="portrait" horizontalDpi="1200" verticalDpi="1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2" t="s">
        <v>177</v>
      </c>
      <c r="B1" s="52"/>
      <c r="C1" s="52"/>
      <c r="D1" s="58"/>
      <c r="E1" s="58"/>
      <c r="F1" s="58"/>
      <c r="G1" s="58"/>
      <c r="H1" s="58"/>
      <c r="I1" s="58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2</v>
      </c>
      <c r="C2" s="39">
        <f>DAY(DATE('Conv-total'!$C$9, 'Conv-total'!$D$9, 'Conv-total'!$E$9) -1)</f>
        <v>1</v>
      </c>
      <c r="D2" s="57" t="s">
        <v>178</v>
      </c>
      <c r="E2" s="58"/>
      <c r="F2" s="58"/>
      <c r="G2" s="58"/>
      <c r="H2" s="58"/>
      <c r="I2" s="58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44228</v>
      </c>
      <c r="C5" s="31" t="s">
        <v>7</v>
      </c>
      <c r="D5" s="41">
        <f>IFERROR(INT(TRIM(SUBSTITUTE(VLOOKUP($A5&amp;"*",各都道府県の状況!$A:$I,D$3,FALSE), "※5", ""))), "")</f>
        <v>17521</v>
      </c>
      <c r="E5" s="41">
        <f>IFERROR(INT(TRIM(SUBSTITUTE(VLOOKUP($A5&amp;"*",各都道府県の状況!$A:$I,E$3,FALSE), "※5", ""))), "")</f>
        <v>321207</v>
      </c>
      <c r="F5" s="41">
        <f>IFERROR(INT(TRIM(SUBSTITUTE(VLOOKUP($A5&amp;"*",各都道府県の状況!$A:$I,F$3,FALSE), "※5", ""))), "")</f>
        <v>15579</v>
      </c>
      <c r="G5" s="41">
        <f>IFERROR(INT(TRIM(SUBSTITUTE(VLOOKUP($A5&amp;"*",各都道府県の状況!$A:$I,G$3,FALSE), "※5", ""))), "")</f>
        <v>607</v>
      </c>
      <c r="H5" s="41">
        <f>IFERROR(INT(TRIM(SUBSTITUTE(VLOOKUP($A5&amp;"*",各都道府県の状況!$A:$I,H$3,FALSE), "※5", ""))), "")</f>
        <v>1364</v>
      </c>
      <c r="I5" s="41">
        <f>IFERROR(INT(TRIM(SUBSTITUTE(VLOOKUP($A5&amp;"*",各都道府県の状況!$A:$I,I$3,FALSE), "※5", ""))), "")</f>
        <v>12</v>
      </c>
      <c r="J5" s="2"/>
    </row>
    <row r="6" spans="1:10" x14ac:dyDescent="0.55000000000000004">
      <c r="A6" s="12" t="s">
        <v>182</v>
      </c>
      <c r="B6" s="13">
        <f t="shared" si="0"/>
        <v>44228</v>
      </c>
      <c r="C6" s="31" t="s">
        <v>11</v>
      </c>
      <c r="D6" s="41">
        <f>IFERROR(INT(TRIM(SUBSTITUTE(VLOOKUP($A6&amp;"*",各都道府県の状況!$A:$I,D$3,FALSE), "※5", ""))), "")</f>
        <v>717</v>
      </c>
      <c r="E6" s="41">
        <f>IFERROR(INT(TRIM(SUBSTITUTE(VLOOKUP($A6&amp;"*",各都道府県の状況!$A:$I,E$3,FALSE), "※5", ""))), "")</f>
        <v>13318</v>
      </c>
      <c r="F6" s="41">
        <f>IFERROR(INT(TRIM(SUBSTITUTE(VLOOKUP($A6&amp;"*",各都道府県の状況!$A:$I,F$3,FALSE), "※5", ""))), "")</f>
        <v>652</v>
      </c>
      <c r="G6" s="41">
        <f>IFERROR(INT(TRIM(SUBSTITUTE(VLOOKUP($A6&amp;"*",各都道府県の状況!$A:$I,G$3,FALSE), "※5", ""))), "")</f>
        <v>13</v>
      </c>
      <c r="H6" s="41">
        <f>IFERROR(INT(TRIM(SUBSTITUTE(VLOOKUP($A6&amp;"*",各都道府県の状況!$A:$I,H$3,FALSE), "※5", ""))), "")</f>
        <v>52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183</v>
      </c>
      <c r="B7" s="13">
        <f t="shared" si="0"/>
        <v>44228</v>
      </c>
      <c r="C7" s="31" t="s">
        <v>12</v>
      </c>
      <c r="D7" s="41">
        <f>IFERROR(INT(TRIM(SUBSTITUTE(VLOOKUP($A7&amp;"*",各都道府県の状況!$A:$I,D$3,FALSE), "※5", ""))), "")</f>
        <v>496</v>
      </c>
      <c r="E7" s="41">
        <f>IFERROR(INT(TRIM(SUBSTITUTE(VLOOKUP($A7&amp;"*",各都道府県の状況!$A:$I,E$3,FALSE), "※5", ""))), "")</f>
        <v>20053</v>
      </c>
      <c r="F7" s="41">
        <f>IFERROR(INT(TRIM(SUBSTITUTE(VLOOKUP($A7&amp;"*",各都道府県の状況!$A:$I,F$3,FALSE), "※5", ""))), "")</f>
        <v>451</v>
      </c>
      <c r="G7" s="41">
        <f>IFERROR(INT(TRIM(SUBSTITUTE(VLOOKUP($A7&amp;"*",各都道府県の状況!$A:$I,G$3,FALSE), "※5", ""))), "")</f>
        <v>27</v>
      </c>
      <c r="H7" s="41">
        <f>IFERROR(INT(TRIM(SUBSTITUTE(VLOOKUP($A7&amp;"*",各都道府県の状況!$A:$I,H$3,FALSE), "※5", ""))), "")</f>
        <v>18</v>
      </c>
      <c r="I7" s="41">
        <f>IFERROR(INT(TRIM(SUBSTITUTE(VLOOKUP($A7&amp;"*",各都道府県の状況!$A:$I,I$3,FALSE), "※5", ""))), "")</f>
        <v>2</v>
      </c>
    </row>
    <row r="8" spans="1:10" x14ac:dyDescent="0.55000000000000004">
      <c r="A8" s="12" t="s">
        <v>184</v>
      </c>
      <c r="B8" s="13">
        <f t="shared" si="0"/>
        <v>44228</v>
      </c>
      <c r="C8" s="31" t="s">
        <v>13</v>
      </c>
      <c r="D8" s="41">
        <f>IFERROR(INT(TRIM(SUBSTITUTE(VLOOKUP($A8&amp;"*",各都道府県の状況!$A:$I,D$3,FALSE), "※5", ""))), "")</f>
        <v>3410</v>
      </c>
      <c r="E8" s="41">
        <f>IFERROR(INT(TRIM(SUBSTITUTE(VLOOKUP($A8&amp;"*",各都道府県の状況!$A:$I,E$3,FALSE), "※5", ""))), "")</f>
        <v>48460</v>
      </c>
      <c r="F8" s="41">
        <f>IFERROR(INT(TRIM(SUBSTITUTE(VLOOKUP($A8&amp;"*",各都道府県の状況!$A:$I,F$3,FALSE), "※5", ""))), "")</f>
        <v>3104</v>
      </c>
      <c r="G8" s="41">
        <f>IFERROR(INT(TRIM(SUBSTITUTE(VLOOKUP($A8&amp;"*",各都道府県の状況!$A:$I,G$3,FALSE), "※5", ""))), "")</f>
        <v>22</v>
      </c>
      <c r="H8" s="41">
        <f>IFERROR(INT(TRIM(SUBSTITUTE(VLOOKUP($A8&amp;"*",各都道府県の状況!$A:$I,H$3,FALSE), "※5", ""))), "")</f>
        <v>284</v>
      </c>
      <c r="I8" s="41">
        <f>IFERROR(INT(TRIM(SUBSTITUTE(VLOOKUP($A8&amp;"*",各都道府県の状況!$A:$I,I$3,FALSE), "※5", ""))), "")</f>
        <v>8</v>
      </c>
    </row>
    <row r="9" spans="1:10" ht="21" customHeight="1" x14ac:dyDescent="0.55000000000000004">
      <c r="A9" s="12" t="s">
        <v>185</v>
      </c>
      <c r="B9" s="13">
        <f t="shared" si="0"/>
        <v>44228</v>
      </c>
      <c r="C9" s="31" t="s">
        <v>14</v>
      </c>
      <c r="D9" s="41">
        <f>IFERROR(INT(TRIM(SUBSTITUTE(VLOOKUP($A9&amp;"*",各都道府県の状況!$A:$I,D$3,FALSE), "※5", ""))), "")</f>
        <v>261</v>
      </c>
      <c r="E9" s="41">
        <f>IFERROR(INT(TRIM(SUBSTITUTE(VLOOKUP($A9&amp;"*",各都道府県の状況!$A:$I,E$3,FALSE), "※5", ""))), "")</f>
        <v>6716</v>
      </c>
      <c r="F9" s="41">
        <f>IFERROR(INT(TRIM(SUBSTITUTE(VLOOKUP($A9&amp;"*",各都道府県の状況!$A:$I,F$3,FALSE), "※5", ""))), "")</f>
        <v>216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44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44228</v>
      </c>
      <c r="C10" s="31" t="s">
        <v>15</v>
      </c>
      <c r="D10" s="41">
        <f>IFERROR(INT(TRIM(SUBSTITUTE(VLOOKUP($A10&amp;"*",各都道府県の状況!$A:$I,D$3,FALSE), "※5", ""))), "")</f>
        <v>506</v>
      </c>
      <c r="E10" s="41">
        <f>IFERROR(INT(TRIM(SUBSTITUTE(VLOOKUP($A10&amp;"*",各都道府県の状況!$A:$I,E$3,FALSE), "※5", ""))), "")</f>
        <v>14452</v>
      </c>
      <c r="F10" s="41">
        <f>IFERROR(INT(TRIM(SUBSTITUTE(VLOOKUP($A10&amp;"*",各都道府県の状況!$A:$I,F$3,FALSE), "※5", ""))), "")</f>
        <v>435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58</v>
      </c>
      <c r="I10" s="41">
        <f>IFERROR(INT(TRIM(SUBSTITUTE(VLOOKUP($A10&amp;"*",各都道府県の状況!$A:$I,I$3,FALSE), "※5", ""))), "")</f>
        <v>2</v>
      </c>
    </row>
    <row r="11" spans="1:10" x14ac:dyDescent="0.55000000000000004">
      <c r="A11" s="12" t="s">
        <v>187</v>
      </c>
      <c r="B11" s="13">
        <f t="shared" si="0"/>
        <v>44228</v>
      </c>
      <c r="C11" s="31" t="s">
        <v>16</v>
      </c>
      <c r="D11" s="41">
        <f>IFERROR(INT(TRIM(SUBSTITUTE(VLOOKUP($A11&amp;"*",各都道府県の状況!$A:$I,D$3,FALSE), "※5", ""))), "")</f>
        <v>1735</v>
      </c>
      <c r="E11" s="41">
        <f>IFERROR(INT(TRIM(SUBSTITUTE(VLOOKUP($A11&amp;"*",各都道府県の状況!$A:$I,E$3,FALSE), "※5", ""))), "")</f>
        <v>85948</v>
      </c>
      <c r="F11" s="41">
        <f>IFERROR(INT(TRIM(SUBSTITUTE(VLOOKUP($A11&amp;"*",各都道府県の状況!$A:$I,F$3,FALSE), "※5", ""))), "")</f>
        <v>1457</v>
      </c>
      <c r="G11" s="41">
        <f>IFERROR(INT(TRIM(SUBSTITUTE(VLOOKUP($A11&amp;"*",各都道府県の状況!$A:$I,G$3,FALSE), "※5", ""))), "")</f>
        <v>44</v>
      </c>
      <c r="H11" s="41">
        <f>IFERROR(INT(TRIM(SUBSTITUTE(VLOOKUP($A11&amp;"*",各都道府県の状況!$A:$I,H$3,FALSE), "※5", ""))), "")</f>
        <v>234</v>
      </c>
      <c r="I11" s="41">
        <f>IFERROR(INT(TRIM(SUBSTITUTE(VLOOKUP($A11&amp;"*",各都道府県の状況!$A:$I,I$3,FALSE), "※5", ""))), "")</f>
        <v>12</v>
      </c>
    </row>
    <row r="12" spans="1:10" x14ac:dyDescent="0.55000000000000004">
      <c r="A12" s="12" t="s">
        <v>188</v>
      </c>
      <c r="B12" s="13">
        <f t="shared" si="0"/>
        <v>44228</v>
      </c>
      <c r="C12" s="31" t="s">
        <v>17</v>
      </c>
      <c r="D12" s="41">
        <f>IFERROR(INT(TRIM(SUBSTITUTE(VLOOKUP($A12&amp;"*",各都道府県の状況!$A:$I,D$3,FALSE), "※5", ""))), "")</f>
        <v>4846</v>
      </c>
      <c r="E12" s="41">
        <f>IFERROR(INT(TRIM(SUBSTITUTE(VLOOKUP($A12&amp;"*",各都道府県の状況!$A:$I,E$3,FALSE), "※5", ""))), "")</f>
        <v>23418</v>
      </c>
      <c r="F12" s="41">
        <f>IFERROR(INT(TRIM(SUBSTITUTE(VLOOKUP($A12&amp;"*",各都道府県の状況!$A:$I,F$3,FALSE), "※5", ""))), "")</f>
        <v>4116</v>
      </c>
      <c r="G12" s="41">
        <f>IFERROR(INT(TRIM(SUBSTITUTE(VLOOKUP($A12&amp;"*",各都道府県の状況!$A:$I,G$3,FALSE), "※5", ""))), "")</f>
        <v>66</v>
      </c>
      <c r="H12" s="41">
        <f>IFERROR(INT(TRIM(SUBSTITUTE(VLOOKUP($A12&amp;"*",各都道府県の状況!$A:$I,H$3,FALSE), "※5", ""))), "")</f>
        <v>664</v>
      </c>
      <c r="I12" s="41">
        <f>IFERROR(INT(TRIM(SUBSTITUTE(VLOOKUP($A12&amp;"*",各都道府県の状況!$A:$I,I$3,FALSE), "※5", ""))), "")</f>
        <v>15</v>
      </c>
    </row>
    <row r="13" spans="1:10" x14ac:dyDescent="0.55000000000000004">
      <c r="A13" s="12" t="s">
        <v>189</v>
      </c>
      <c r="B13" s="13">
        <f t="shared" si="0"/>
        <v>44228</v>
      </c>
      <c r="C13" s="31" t="s">
        <v>18</v>
      </c>
      <c r="D13" s="41">
        <f>IFERROR(INT(TRIM(SUBSTITUTE(VLOOKUP($A13&amp;"*",各都道府県の状況!$A:$I,D$3,FALSE), "※5", ""))), "")</f>
        <v>3774</v>
      </c>
      <c r="E13" s="41">
        <f>IFERROR(INT(TRIM(SUBSTITUTE(VLOOKUP($A13&amp;"*",各都道府県の状況!$A:$I,E$3,FALSE), "※5", ""))), "")</f>
        <v>106641</v>
      </c>
      <c r="F13" s="41">
        <f>IFERROR(INT(TRIM(SUBSTITUTE(VLOOKUP($A13&amp;"*",各都道府県の状況!$A:$I,F$3,FALSE), "※5", ""))), "")</f>
        <v>3257</v>
      </c>
      <c r="G13" s="41">
        <f>IFERROR(INT(TRIM(SUBSTITUTE(VLOOKUP($A13&amp;"*",各都道府県の状況!$A:$I,G$3,FALSE), "※5", ""))), "")</f>
        <v>47</v>
      </c>
      <c r="H13" s="41">
        <f>IFERROR(INT(TRIM(SUBSTITUTE(VLOOKUP($A13&amp;"*",各都道府県の状況!$A:$I,H$3,FALSE), "※5", ""))), "")</f>
        <v>470</v>
      </c>
      <c r="I13" s="41">
        <f>IFERROR(INT(TRIM(SUBSTITUTE(VLOOKUP($A13&amp;"*",各都道府県の状況!$A:$I,I$3,FALSE), "※5", ""))), "")</f>
        <v>17</v>
      </c>
    </row>
    <row r="14" spans="1:10" x14ac:dyDescent="0.55000000000000004">
      <c r="A14" s="12" t="s">
        <v>190</v>
      </c>
      <c r="B14" s="13">
        <f t="shared" si="0"/>
        <v>44228</v>
      </c>
      <c r="C14" s="31" t="s">
        <v>19</v>
      </c>
      <c r="D14" s="41">
        <f>IFERROR(INT(TRIM(SUBSTITUTE(VLOOKUP($A14&amp;"*",各都道府県の状況!$A:$I,D$3,FALSE), "※5", ""))), "")</f>
        <v>3892</v>
      </c>
      <c r="E14" s="41">
        <f>IFERROR(INT(TRIM(SUBSTITUTE(VLOOKUP($A14&amp;"*",各都道府県の状況!$A:$I,E$3,FALSE), "※5", ""))), "")</f>
        <v>75278</v>
      </c>
      <c r="F14" s="41">
        <f>IFERROR(INT(TRIM(SUBSTITUTE(VLOOKUP($A14&amp;"*",各都道府県の状況!$A:$I,F$3,FALSE), "※5", ""))), "")</f>
        <v>3466</v>
      </c>
      <c r="G14" s="41">
        <f>IFERROR(INT(TRIM(SUBSTITUTE(VLOOKUP($A14&amp;"*",各都道府県の状況!$A:$I,G$3,FALSE), "※5", ""))), "")</f>
        <v>71</v>
      </c>
      <c r="H14" s="41">
        <f>IFERROR(INT(TRIM(SUBSTITUTE(VLOOKUP($A14&amp;"*",各都道府県の状況!$A:$I,H$3,FALSE), "※5", ""))), "")</f>
        <v>355</v>
      </c>
      <c r="I14" s="41">
        <f>IFERROR(INT(TRIM(SUBSTITUTE(VLOOKUP($A14&amp;"*",各都道府県の状況!$A:$I,I$3,FALSE), "※5", ""))), "")</f>
        <v>13</v>
      </c>
    </row>
    <row r="15" spans="1:10" x14ac:dyDescent="0.55000000000000004">
      <c r="A15" s="12" t="s">
        <v>191</v>
      </c>
      <c r="B15" s="13">
        <f t="shared" si="0"/>
        <v>44228</v>
      </c>
      <c r="C15" s="31" t="s">
        <v>20</v>
      </c>
      <c r="D15" s="41">
        <f>IFERROR(INT(TRIM(SUBSTITUTE(VLOOKUP($A15&amp;"*",各都道府県の状況!$A:$I,D$3,FALSE), "※5", ""))), "")</f>
        <v>25347</v>
      </c>
      <c r="E15" s="41">
        <f>IFERROR(INT(TRIM(SUBSTITUTE(VLOOKUP($A15&amp;"*",各都道府県の状況!$A:$I,E$3,FALSE), "※5", ""))), "")</f>
        <v>454412</v>
      </c>
      <c r="F15" s="41">
        <f>IFERROR(INT(TRIM(SUBSTITUTE(VLOOKUP($A15&amp;"*",各都道府県の状況!$A:$I,F$3,FALSE), "※5", ""))), "")</f>
        <v>21061</v>
      </c>
      <c r="G15" s="41">
        <f>IFERROR(INT(TRIM(SUBSTITUTE(VLOOKUP($A15&amp;"*",各都道府県の状況!$A:$I,G$3,FALSE), "※5", ""))), "")</f>
        <v>358</v>
      </c>
      <c r="H15" s="41">
        <f>IFERROR(INT(TRIM(SUBSTITUTE(VLOOKUP($A15&amp;"*",各都道府県の状況!$A:$I,H$3,FALSE), "※5", ""))), "")</f>
        <v>3928</v>
      </c>
      <c r="I15" s="41">
        <f>IFERROR(INT(TRIM(SUBSTITUTE(VLOOKUP($A15&amp;"*",各都道府県の状況!$A:$I,I$3,FALSE), "※5", ""))), "")</f>
        <v>71</v>
      </c>
    </row>
    <row r="16" spans="1:10" x14ac:dyDescent="0.55000000000000004">
      <c r="A16" s="12" t="s">
        <v>192</v>
      </c>
      <c r="B16" s="13">
        <f t="shared" si="0"/>
        <v>44228</v>
      </c>
      <c r="C16" s="31" t="s">
        <v>21</v>
      </c>
      <c r="D16" s="41">
        <f>IFERROR(INT(TRIM(SUBSTITUTE(VLOOKUP($A16&amp;"*",各都道府県の状況!$A:$I,D$3,FALSE), "※5", ""))), "")</f>
        <v>22508</v>
      </c>
      <c r="E16" s="41">
        <f>IFERROR(INT(TRIM(SUBSTITUTE(VLOOKUP($A16&amp;"*",各都道府県の状況!$A:$I,E$3,FALSE), "※5", ""))), "")</f>
        <v>329992</v>
      </c>
      <c r="F16" s="41">
        <f>IFERROR(INT(TRIM(SUBSTITUTE(VLOOKUP($A16&amp;"*",各都道府県の状況!$A:$I,F$3,FALSE), "※5", ""))), "")</f>
        <v>16732</v>
      </c>
      <c r="G16" s="41">
        <f>IFERROR(INT(TRIM(SUBSTITUTE(VLOOKUP($A16&amp;"*",各都道府県の状況!$A:$I,G$3,FALSE), "※5", ""))), "")</f>
        <v>254</v>
      </c>
      <c r="H16" s="41">
        <f>IFERROR(INT(TRIM(SUBSTITUTE(VLOOKUP($A16&amp;"*",各都道府県の状況!$A:$I,H$3,FALSE), "※5", ""))), "")</f>
        <v>5522</v>
      </c>
      <c r="I16" s="41">
        <f>IFERROR(INT(TRIM(SUBSTITUTE(VLOOKUP($A16&amp;"*",各都道府県の状況!$A:$I,I$3,FALSE), "※5", ""))), "")</f>
        <v>48</v>
      </c>
    </row>
    <row r="17" spans="1:9" x14ac:dyDescent="0.55000000000000004">
      <c r="A17" s="12" t="s">
        <v>193</v>
      </c>
      <c r="B17" s="13">
        <f t="shared" si="0"/>
        <v>44228</v>
      </c>
      <c r="C17" s="31" t="s">
        <v>22</v>
      </c>
      <c r="D17" s="41">
        <f>IFERROR(INT(TRIM(SUBSTITUTE(VLOOKUP($A17&amp;"*",各都道府県の状況!$A:$I,D$3,FALSE), "※5", ""))), "")</f>
        <v>100234</v>
      </c>
      <c r="E17" s="41">
        <f>IFERROR(INT(TRIM(SUBSTITUTE(VLOOKUP($A17&amp;"*",各都道府県の状況!$A:$I,E$3,FALSE), "※5", ""))), "")</f>
        <v>1323836</v>
      </c>
      <c r="F17" s="41">
        <f>IFERROR(INT(TRIM(SUBSTITUTE(VLOOKUP($A17&amp;"*",各都道府県の状況!$A:$I,F$3,FALSE), "※5", ""))), "")</f>
        <v>87621</v>
      </c>
      <c r="G17" s="41">
        <f>IFERROR(INT(TRIM(SUBSTITUTE(VLOOKUP($A17&amp;"*",各都道府県の状況!$A:$I,G$3,FALSE), "※5", ""))), "")</f>
        <v>894</v>
      </c>
      <c r="H17" s="41">
        <f>IFERROR(INT(TRIM(SUBSTITUTE(VLOOKUP($A17&amp;"*",各都道府県の状況!$A:$I,H$3,FALSE), "※5", ""))), "")</f>
        <v>11719</v>
      </c>
      <c r="I17" s="41">
        <f>IFERROR(INT(TRIM(SUBSTITUTE(VLOOKUP($A17&amp;"*",各都道府県の状況!$A:$I,I$3,FALSE), "※5", ""))), "")</f>
        <v>133</v>
      </c>
    </row>
    <row r="18" spans="1:9" x14ac:dyDescent="0.55000000000000004">
      <c r="A18" s="12" t="s">
        <v>194</v>
      </c>
      <c r="B18" s="13">
        <f t="shared" si="0"/>
        <v>44228</v>
      </c>
      <c r="C18" s="31" t="s">
        <v>23</v>
      </c>
      <c r="D18" s="41">
        <f>IFERROR(INT(TRIM(SUBSTITUTE(VLOOKUP($A18&amp;"*",各都道府県の状況!$A:$I,D$3,FALSE), "※5", ""))), "")</f>
        <v>40985</v>
      </c>
      <c r="E18" s="41">
        <f>IFERROR(INT(TRIM(SUBSTITUTE(VLOOKUP($A18&amp;"*",各都道府県の状況!$A:$I,E$3,FALSE), "※5", ""))), "")</f>
        <v>499192</v>
      </c>
      <c r="F18" s="41">
        <f>IFERROR(INT(TRIM(SUBSTITUTE(VLOOKUP($A18&amp;"*",各都道府県の状況!$A:$I,F$3,FALSE), "※5", ""))), "")</f>
        <v>37510</v>
      </c>
      <c r="G18" s="41">
        <f>IFERROR(INT(TRIM(SUBSTITUTE(VLOOKUP($A18&amp;"*",各都道府県の状況!$A:$I,G$3,FALSE), "※5", ""))), "")</f>
        <v>473</v>
      </c>
      <c r="H18" s="41">
        <f>IFERROR(INT(TRIM(SUBSTITUTE(VLOOKUP($A18&amp;"*",各都道府県の状況!$A:$I,H$3,FALSE), "※5", ""))), "")</f>
        <v>3002</v>
      </c>
      <c r="I18" s="41">
        <f>IFERROR(INT(TRIM(SUBSTITUTE(VLOOKUP($A18&amp;"*",各都道府県の状況!$A:$I,I$3,FALSE), "※5", ""))), "")</f>
        <v>103</v>
      </c>
    </row>
    <row r="19" spans="1:9" x14ac:dyDescent="0.55000000000000004">
      <c r="A19" s="12" t="s">
        <v>195</v>
      </c>
      <c r="B19" s="13">
        <f t="shared" si="0"/>
        <v>44228</v>
      </c>
      <c r="C19" s="31" t="s">
        <v>24</v>
      </c>
      <c r="D19" s="41">
        <f>IFERROR(INT(TRIM(SUBSTITUTE(VLOOKUP($A19&amp;"*",各都道府県の状況!$A:$I,D$3,FALSE), "※5", ""))), "")</f>
        <v>911</v>
      </c>
      <c r="E19" s="41">
        <f>IFERROR(INT(TRIM(SUBSTITUTE(VLOOKUP($A19&amp;"*",各都道府県の状況!$A:$I,E$3,FALSE), "※5", ""))), "")</f>
        <v>36997</v>
      </c>
      <c r="F19" s="41">
        <f>IFERROR(INT(TRIM(SUBSTITUTE(VLOOKUP($A19&amp;"*",各都道府県の状況!$A:$I,F$3,FALSE), "※5", ""))), "")</f>
        <v>793</v>
      </c>
      <c r="G19" s="41">
        <f>IFERROR(INT(TRIM(SUBSTITUTE(VLOOKUP($A19&amp;"*",各都道府県の状況!$A:$I,G$3,FALSE), "※5", ""))), "")</f>
        <v>10</v>
      </c>
      <c r="H19" s="41">
        <f>IFERROR(INT(TRIM(SUBSTITUTE(VLOOKUP($A19&amp;"*",各都道府県の状況!$A:$I,H$3,FALSE), "※5", ""))), "")</f>
        <v>108</v>
      </c>
      <c r="I19" s="41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44228</v>
      </c>
      <c r="C20" s="31" t="s">
        <v>25</v>
      </c>
      <c r="D20" s="41">
        <f>IFERROR(INT(TRIM(SUBSTITUTE(VLOOKUP($A20&amp;"*",各都道府県の状況!$A:$I,D$3,FALSE), "※5", ""))), "")</f>
        <v>872</v>
      </c>
      <c r="E20" s="41">
        <f>IFERROR(INT(TRIM(SUBSTITUTE(VLOOKUP($A20&amp;"*",各都道府県の状況!$A:$I,E$3,FALSE), "※5", ""))), "")</f>
        <v>30902</v>
      </c>
      <c r="F20" s="41">
        <f>IFERROR(INT(TRIM(SUBSTITUTE(VLOOKUP($A20&amp;"*",各都道府県の状況!$A:$I,F$3,FALSE), "※5", ""))), "")</f>
        <v>798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47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44228</v>
      </c>
      <c r="C21" s="31" t="s">
        <v>26</v>
      </c>
      <c r="D21" s="41">
        <f>IFERROR(INT(TRIM(SUBSTITUTE(VLOOKUP($A21&amp;"*",各都道府県の状況!$A:$I,D$3,FALSE), "※5", ""))), "")</f>
        <v>1466</v>
      </c>
      <c r="E21" s="41">
        <f>IFERROR(INT(TRIM(SUBSTITUTE(VLOOKUP($A21&amp;"*",各都道府県の状況!$A:$I,E$3,FALSE), "※5", ""))), "")</f>
        <v>40672</v>
      </c>
      <c r="F21" s="41">
        <f>IFERROR(INT(TRIM(SUBSTITUTE(VLOOKUP($A21&amp;"*",各都道府県の状況!$A:$I,F$3,FALSE), "※5", ""))), "")</f>
        <v>1331</v>
      </c>
      <c r="G21" s="41">
        <f>IFERROR(INT(TRIM(SUBSTITUTE(VLOOKUP($A21&amp;"*",各都道府県の状況!$A:$I,G$3,FALSE), "※5", ""))), "")</f>
        <v>58</v>
      </c>
      <c r="H21" s="41">
        <f>IFERROR(INT(TRIM(SUBSTITUTE(VLOOKUP($A21&amp;"*",各都道府県の状況!$A:$I,H$3,FALSE), "※5", ""))), "")</f>
        <v>88</v>
      </c>
      <c r="I21" s="41">
        <f>IFERROR(INT(TRIM(SUBSTITUTE(VLOOKUP($A21&amp;"*",各都道府県の状況!$A:$I,I$3,FALSE), "※5", ""))), "")</f>
        <v>3</v>
      </c>
    </row>
    <row r="22" spans="1:9" x14ac:dyDescent="0.55000000000000004">
      <c r="A22" s="12" t="s">
        <v>198</v>
      </c>
      <c r="B22" s="13">
        <f t="shared" si="0"/>
        <v>44228</v>
      </c>
      <c r="C22" s="31" t="s">
        <v>27</v>
      </c>
      <c r="D22" s="41">
        <f>IFERROR(INT(TRIM(SUBSTITUTE(VLOOKUP($A22&amp;"*",各都道府県の状況!$A:$I,D$3,FALSE), "※5", ""))), "")</f>
        <v>517</v>
      </c>
      <c r="E22" s="41">
        <f>IFERROR(INT(TRIM(SUBSTITUTE(VLOOKUP($A22&amp;"*",各都道府県の状況!$A:$I,E$3,FALSE), "※5", ""))), "")</f>
        <v>26970</v>
      </c>
      <c r="F22" s="41">
        <f>IFERROR(INT(TRIM(SUBSTITUTE(VLOOKUP($A22&amp;"*",各都道府県の状況!$A:$I,F$3,FALSE), "※5", ""))), "")</f>
        <v>429</v>
      </c>
      <c r="G22" s="41">
        <f>IFERROR(INT(TRIM(SUBSTITUTE(VLOOKUP($A22&amp;"*",各都道府県の状況!$A:$I,G$3,FALSE), "※5", ""))), "")</f>
        <v>20</v>
      </c>
      <c r="H22" s="41">
        <f>IFERROR(INT(TRIM(SUBSTITUTE(VLOOKUP($A22&amp;"*",各都道府県の状況!$A:$I,H$3,FALSE), "※5", ""))), "")</f>
        <v>68</v>
      </c>
      <c r="I22" s="41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12" t="s">
        <v>199</v>
      </c>
      <c r="B23" s="13">
        <f t="shared" si="0"/>
        <v>44228</v>
      </c>
      <c r="C23" s="31" t="s">
        <v>28</v>
      </c>
      <c r="D23" s="41">
        <f>IFERROR(INT(TRIM(SUBSTITUTE(VLOOKUP($A23&amp;"*",各都道府県の状況!$A:$I,D$3,FALSE), "※5", ""))), "")</f>
        <v>901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854</v>
      </c>
      <c r="G23" s="41">
        <f>IFERROR(INT(TRIM(SUBSTITUTE(VLOOKUP($A23&amp;"*",各都道府県の状況!$A:$I,G$3,FALSE), "※5", ""))), "")</f>
        <v>14</v>
      </c>
      <c r="H23" s="41">
        <f>IFERROR(INT(TRIM(SUBSTITUTE(VLOOKUP($A23&amp;"*",各都道府県の状況!$A:$I,H$3,FALSE), "※5", ""))), "")</f>
        <v>33</v>
      </c>
      <c r="I23" s="41">
        <f>IFERROR(INT(TRIM(SUBSTITUTE(VLOOKUP($A23&amp;"*",各都道府県の状況!$A:$I,I$3,FALSE), "※5", ""))), "")</f>
        <v>3</v>
      </c>
    </row>
    <row r="24" spans="1:9" x14ac:dyDescent="0.55000000000000004">
      <c r="A24" s="12" t="s">
        <v>200</v>
      </c>
      <c r="B24" s="13">
        <f t="shared" si="0"/>
        <v>44228</v>
      </c>
      <c r="C24" s="31" t="s">
        <v>29</v>
      </c>
      <c r="D24" s="41">
        <f>IFERROR(INT(TRIM(SUBSTITUTE(VLOOKUP($A24&amp;"*",各都道府県の状況!$A:$I,D$3,FALSE), "※5", ""))), "")</f>
        <v>2290</v>
      </c>
      <c r="E24" s="41">
        <f>IFERROR(INT(TRIM(SUBSTITUTE(VLOOKUP($A24&amp;"*",各都道府県の状況!$A:$I,E$3,FALSE), "※5", ""))), "")</f>
        <v>83352</v>
      </c>
      <c r="F24" s="41">
        <f>IFERROR(INT(TRIM(SUBSTITUTE(VLOOKUP($A24&amp;"*",各都道府県の状況!$A:$I,F$3,FALSE), "※5", ""))), "")</f>
        <v>2111</v>
      </c>
      <c r="G24" s="41">
        <f>IFERROR(INT(TRIM(SUBSTITUTE(VLOOKUP($A24&amp;"*",各都道府県の状況!$A:$I,G$3,FALSE), "※5", ""))), "")</f>
        <v>36</v>
      </c>
      <c r="H24" s="41">
        <f>IFERROR(INT(TRIM(SUBSTITUTE(VLOOKUP($A24&amp;"*",各都道府県の状況!$A:$I,H$3,FALSE), "※5", ""))), "")</f>
        <v>167</v>
      </c>
      <c r="I24" s="41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44228</v>
      </c>
      <c r="C25" s="31" t="s">
        <v>30</v>
      </c>
      <c r="D25" s="41">
        <f>IFERROR(INT(TRIM(SUBSTITUTE(VLOOKUP($A25&amp;"*",各都道府県の状況!$A:$I,D$3,FALSE), "※5", ""))), "")</f>
        <v>4233</v>
      </c>
      <c r="E25" s="41">
        <f>IFERROR(INT(TRIM(SUBSTITUTE(VLOOKUP($A25&amp;"*",各都道府県の状況!$A:$I,E$3,FALSE), "※5", ""))), "")</f>
        <v>104581</v>
      </c>
      <c r="F25" s="41">
        <f>IFERROR(INT(TRIM(SUBSTITUTE(VLOOKUP($A25&amp;"*",各都道府県の状況!$A:$I,F$3,FALSE), "※5", ""))), "")</f>
        <v>3728</v>
      </c>
      <c r="G25" s="41">
        <f>IFERROR(INT(TRIM(SUBSTITUTE(VLOOKUP($A25&amp;"*",各都道府県の状況!$A:$I,G$3,FALSE), "※5", ""))), "")</f>
        <v>69</v>
      </c>
      <c r="H25" s="41">
        <f>IFERROR(INT(TRIM(SUBSTITUTE(VLOOKUP($A25&amp;"*",各都道府県の状況!$A:$I,H$3,FALSE), "※5", ""))), "")</f>
        <v>436</v>
      </c>
      <c r="I25" s="41">
        <f>IFERROR(INT(TRIM(SUBSTITUTE(VLOOKUP($A25&amp;"*",各都道府県の状況!$A:$I,I$3,FALSE), "※5", ""))), "")</f>
        <v>14</v>
      </c>
    </row>
    <row r="26" spans="1:9" x14ac:dyDescent="0.55000000000000004">
      <c r="A26" s="12" t="s">
        <v>202</v>
      </c>
      <c r="B26" s="13">
        <f t="shared" si="0"/>
        <v>44228</v>
      </c>
      <c r="C26" s="31" t="s">
        <v>31</v>
      </c>
      <c r="D26" s="41">
        <f>IFERROR(INT(TRIM(SUBSTITUTE(VLOOKUP($A26&amp;"*",各都道府県の状況!$A:$I,D$3,FALSE), "※5", ""))), "")</f>
        <v>4608</v>
      </c>
      <c r="E26" s="41">
        <f>IFERROR(INT(TRIM(SUBSTITUTE(VLOOKUP($A26&amp;"*",各都道府県の状況!$A:$I,E$3,FALSE), "※5", ""))), "")</f>
        <v>146187</v>
      </c>
      <c r="F26" s="41">
        <f>IFERROR(INT(TRIM(SUBSTITUTE(VLOOKUP($A26&amp;"*",各都道府県の状況!$A:$I,F$3,FALSE), "※5", ""))), "")</f>
        <v>3912</v>
      </c>
      <c r="G26" s="41">
        <f>IFERROR(INT(TRIM(SUBSTITUTE(VLOOKUP($A26&amp;"*",各都道府県の状況!$A:$I,G$3,FALSE), "※5", ""))), "")</f>
        <v>78</v>
      </c>
      <c r="H26" s="41">
        <f>IFERROR(INT(TRIM(SUBSTITUTE(VLOOKUP($A26&amp;"*",各都道府県の状況!$A:$I,H$3,FALSE), "※5", ""))), "")</f>
        <v>618</v>
      </c>
      <c r="I26" s="41">
        <f>IFERROR(INT(TRIM(SUBSTITUTE(VLOOKUP($A26&amp;"*",各都道府県の状況!$A:$I,I$3,FALSE), "※5", ""))), "")</f>
        <v>5</v>
      </c>
    </row>
    <row r="27" spans="1:9" x14ac:dyDescent="0.55000000000000004">
      <c r="A27" s="12" t="s">
        <v>203</v>
      </c>
      <c r="B27" s="13">
        <f t="shared" si="0"/>
        <v>44228</v>
      </c>
      <c r="C27" s="31" t="s">
        <v>32</v>
      </c>
      <c r="D27" s="41">
        <f>IFERROR(INT(TRIM(SUBSTITUTE(VLOOKUP($A27&amp;"*",各都道府県の状況!$A:$I,D$3,FALSE), "※5", ""))), "")</f>
        <v>24022</v>
      </c>
      <c r="E27" s="41">
        <f>IFERROR(INT(TRIM(SUBSTITUTE(VLOOKUP($A27&amp;"*",各都道府県の状況!$A:$I,E$3,FALSE), "※5", ""))), "")</f>
        <v>317686</v>
      </c>
      <c r="F27" s="41">
        <f>IFERROR(INT(TRIM(SUBSTITUTE(VLOOKUP($A27&amp;"*",各都道府県の状況!$A:$I,F$3,FALSE), "※5", ""))), "")</f>
        <v>21207</v>
      </c>
      <c r="G27" s="41">
        <f>IFERROR(INT(TRIM(SUBSTITUTE(VLOOKUP($A27&amp;"*",各都道府県の状況!$A:$I,G$3,FALSE), "※5", ""))), "")</f>
        <v>400</v>
      </c>
      <c r="H27" s="41">
        <f>IFERROR(INT(TRIM(SUBSTITUTE(VLOOKUP($A27&amp;"*",各都道府県の状況!$A:$I,H$3,FALSE), "※5", ""))), "")</f>
        <v>2415</v>
      </c>
      <c r="I27" s="41">
        <f>IFERROR(INT(TRIM(SUBSTITUTE(VLOOKUP($A27&amp;"*",各都道府県の状況!$A:$I,I$3,FALSE), "※5", ""))), "")</f>
        <v>56</v>
      </c>
    </row>
    <row r="28" spans="1:9" x14ac:dyDescent="0.55000000000000004">
      <c r="A28" s="12" t="s">
        <v>204</v>
      </c>
      <c r="B28" s="13">
        <f t="shared" si="0"/>
        <v>44228</v>
      </c>
      <c r="C28" s="31" t="s">
        <v>33</v>
      </c>
      <c r="D28" s="41">
        <f>IFERROR(INT(TRIM(SUBSTITUTE(VLOOKUP($A28&amp;"*",各都道府県の状況!$A:$I,D$3,FALSE), "※5", ""))), "")</f>
        <v>2203</v>
      </c>
      <c r="E28" s="41">
        <f>IFERROR(INT(TRIM(SUBSTITUTE(VLOOKUP($A28&amp;"*",各都道府県の状況!$A:$I,E$3,FALSE), "※5", ""))), "")</f>
        <v>46585</v>
      </c>
      <c r="F28" s="41">
        <f>IFERROR(INT(TRIM(SUBSTITUTE(VLOOKUP($A28&amp;"*",各都道府県の状況!$A:$I,F$3,FALSE), "※5", ""))), "")</f>
        <v>1814</v>
      </c>
      <c r="G28" s="41">
        <f>IFERROR(INT(TRIM(SUBSTITUTE(VLOOKUP($A28&amp;"*",各都道府県の状況!$A:$I,G$3,FALSE), "※5", ""))), "")</f>
        <v>29</v>
      </c>
      <c r="H28" s="41">
        <f>IFERROR(INT(TRIM(SUBSTITUTE(VLOOKUP($A28&amp;"*",各都道府県の状況!$A:$I,H$3,FALSE), "※5", ""))), "")</f>
        <v>360</v>
      </c>
      <c r="I28" s="41">
        <f>IFERROR(INT(TRIM(SUBSTITUTE(VLOOKUP($A28&amp;"*",各都道府県の状況!$A:$I,I$3,FALSE), "※5", ""))), "")</f>
        <v>10</v>
      </c>
    </row>
    <row r="29" spans="1:9" x14ac:dyDescent="0.55000000000000004">
      <c r="A29" s="12" t="s">
        <v>205</v>
      </c>
      <c r="B29" s="13">
        <f t="shared" si="0"/>
        <v>44228</v>
      </c>
      <c r="C29" s="31" t="s">
        <v>34</v>
      </c>
      <c r="D29" s="41">
        <f>IFERROR(INT(TRIM(SUBSTITUTE(VLOOKUP($A29&amp;"*",各都道府県の状況!$A:$I,D$3,FALSE), "※5", ""))), "")</f>
        <v>2132</v>
      </c>
      <c r="E29" s="41">
        <f>IFERROR(INT(TRIM(SUBSTITUTE(VLOOKUP($A29&amp;"*",各都道府県の状況!$A:$I,E$3,FALSE), "※5", ""))), "")</f>
        <v>56576</v>
      </c>
      <c r="F29" s="41">
        <f>IFERROR(INT(TRIM(SUBSTITUTE(VLOOKUP($A29&amp;"*",各都道府県の状況!$A:$I,F$3,FALSE), "※5", ""))), "")</f>
        <v>1828</v>
      </c>
      <c r="G29" s="41">
        <f>IFERROR(INT(TRIM(SUBSTITUTE(VLOOKUP($A29&amp;"*",各都道府県の状況!$A:$I,G$3,FALSE), "※5", ""))), "")</f>
        <v>31</v>
      </c>
      <c r="H29" s="41">
        <f>IFERROR(INT(TRIM(SUBSTITUTE(VLOOKUP($A29&amp;"*",各都道府県の状況!$A:$I,H$3,FALSE), "※5", ""))), "")</f>
        <v>273</v>
      </c>
      <c r="I29" s="41">
        <f>IFERROR(INT(TRIM(SUBSTITUTE(VLOOKUP($A29&amp;"*",各都道府県の状況!$A:$I,I$3,FALSE), "※5", ""))), "")</f>
        <v>9</v>
      </c>
    </row>
    <row r="30" spans="1:9" x14ac:dyDescent="0.55000000000000004">
      <c r="A30" s="12" t="s">
        <v>206</v>
      </c>
      <c r="B30" s="13">
        <f t="shared" si="0"/>
        <v>44228</v>
      </c>
      <c r="C30" s="31" t="s">
        <v>35</v>
      </c>
      <c r="D30" s="41">
        <f>IFERROR(INT(TRIM(SUBSTITUTE(VLOOKUP($A30&amp;"*",各都道府県の状況!$A:$I,D$3,FALSE), "※5", ""))), "")</f>
        <v>8447</v>
      </c>
      <c r="E30" s="41">
        <f>IFERROR(INT(TRIM(SUBSTITUTE(VLOOKUP($A30&amp;"*",各都道府県の状況!$A:$I,E$3,FALSE), "※5", ""))), "")</f>
        <v>131645</v>
      </c>
      <c r="F30" s="41">
        <f>IFERROR(INT(TRIM(SUBSTITUTE(VLOOKUP($A30&amp;"*",各都道府県の状況!$A:$I,F$3,FALSE), "※5", ""))), "")</f>
        <v>7055</v>
      </c>
      <c r="G30" s="41">
        <f>IFERROR(INT(TRIM(SUBSTITUTE(VLOOKUP($A30&amp;"*",各都道府県の状況!$A:$I,G$3,FALSE), "※5", ""))), "")</f>
        <v>119</v>
      </c>
      <c r="H30" s="41">
        <f>IFERROR(INT(TRIM(SUBSTITUTE(VLOOKUP($A30&amp;"*",各都道府県の状況!$A:$I,H$3,FALSE), "※5", ""))), "")</f>
        <v>1351</v>
      </c>
      <c r="I30" s="41">
        <f>IFERROR(INT(TRIM(SUBSTITUTE(VLOOKUP($A30&amp;"*",各都道府県の状況!$A:$I,I$3,FALSE), "※5", ""))), "")</f>
        <v>16</v>
      </c>
    </row>
    <row r="31" spans="1:9" x14ac:dyDescent="0.55000000000000004">
      <c r="A31" s="12" t="s">
        <v>207</v>
      </c>
      <c r="B31" s="13">
        <f t="shared" si="0"/>
        <v>44228</v>
      </c>
      <c r="C31" s="31" t="s">
        <v>36</v>
      </c>
      <c r="D31" s="41">
        <f>IFERROR(INT(TRIM(SUBSTITUTE(VLOOKUP($A31&amp;"*",各都道府県の状況!$A:$I,D$3,FALSE), "※5", ""))), "")</f>
        <v>43900</v>
      </c>
      <c r="E31" s="41">
        <f>IFERROR(INT(TRIM(SUBSTITUTE(VLOOKUP($A31&amp;"*",各都道府県の状況!$A:$I,E$3,FALSE), "※5", ""))), "")</f>
        <v>655142</v>
      </c>
      <c r="F31" s="41">
        <f>IFERROR(INT(TRIM(SUBSTITUTE(VLOOKUP($A31&amp;"*",各都道府県の状況!$A:$I,F$3,FALSE), "※5", ""))), "")</f>
        <v>38187</v>
      </c>
      <c r="G31" s="41">
        <f>IFERROR(INT(TRIM(SUBSTITUTE(VLOOKUP($A31&amp;"*",各都道府県の状況!$A:$I,G$3,FALSE), "※5", ""))), "")</f>
        <v>930</v>
      </c>
      <c r="H31" s="41">
        <f>IFERROR(INT(TRIM(SUBSTITUTE(VLOOKUP($A31&amp;"*",各都道府県の状況!$A:$I,H$3,FALSE), "※5", ""))), "")</f>
        <v>4783</v>
      </c>
      <c r="I31" s="41">
        <f>IFERROR(INT(TRIM(SUBSTITUTE(VLOOKUP($A31&amp;"*",各都道府県の状況!$A:$I,I$3,FALSE), "※5", ""))), "")</f>
        <v>179</v>
      </c>
    </row>
    <row r="32" spans="1:9" x14ac:dyDescent="0.55000000000000004">
      <c r="A32" s="12" t="s">
        <v>208</v>
      </c>
      <c r="B32" s="13">
        <f t="shared" si="0"/>
        <v>44228</v>
      </c>
      <c r="C32" s="31" t="s">
        <v>37</v>
      </c>
      <c r="D32" s="41">
        <f>IFERROR(INT(TRIM(SUBSTITUTE(VLOOKUP($A32&amp;"*",各都道府県の状況!$A:$I,D$3,FALSE), "※5", ""))), "")</f>
        <v>16468</v>
      </c>
      <c r="E32" s="41">
        <f>IFERROR(INT(TRIM(SUBSTITUTE(VLOOKUP($A32&amp;"*",各都道府県の状況!$A:$I,E$3,FALSE), "※5", ""))), "")</f>
        <v>203414</v>
      </c>
      <c r="F32" s="41">
        <f>IFERROR(INT(TRIM(SUBSTITUTE(VLOOKUP($A32&amp;"*",各都道府県の状況!$A:$I,F$3,FALSE), "※5", ""))), "")</f>
        <v>14178</v>
      </c>
      <c r="G32" s="41">
        <f>IFERROR(INT(TRIM(SUBSTITUTE(VLOOKUP($A32&amp;"*",各都道府県の状況!$A:$I,G$3,FALSE), "※5", ""))), "")</f>
        <v>402</v>
      </c>
      <c r="H32" s="41">
        <f>IFERROR(INT(TRIM(SUBSTITUTE(VLOOKUP($A32&amp;"*",各都道府県の状況!$A:$I,H$3,FALSE), "※5", ""))), "")</f>
        <v>1888</v>
      </c>
      <c r="I32" s="41">
        <f>IFERROR(INT(TRIM(SUBSTITUTE(VLOOKUP($A32&amp;"*",各都道府県の状況!$A:$I,I$3,FALSE), "※5", ""))), "")</f>
        <v>65</v>
      </c>
    </row>
    <row r="33" spans="1:9" x14ac:dyDescent="0.55000000000000004">
      <c r="A33" s="12" t="s">
        <v>209</v>
      </c>
      <c r="B33" s="13">
        <f t="shared" si="0"/>
        <v>44228</v>
      </c>
      <c r="C33" s="31" t="s">
        <v>38</v>
      </c>
      <c r="D33" s="41">
        <f>IFERROR(INT(TRIM(SUBSTITUTE(VLOOKUP($A33&amp;"*",各都道府県の状況!$A:$I,D$3,FALSE), "※5", ""))), "")</f>
        <v>3067</v>
      </c>
      <c r="E33" s="41">
        <f>IFERROR(INT(TRIM(SUBSTITUTE(VLOOKUP($A33&amp;"*",各都道府県の状況!$A:$I,E$3,FALSE), "※5", ""))), "")</f>
        <v>68581</v>
      </c>
      <c r="F33" s="41">
        <f>IFERROR(INT(TRIM(SUBSTITUTE(VLOOKUP($A33&amp;"*",各都道府県の状況!$A:$I,F$3,FALSE), "※5", ""))), "")</f>
        <v>2711</v>
      </c>
      <c r="G33" s="41">
        <f>IFERROR(INT(TRIM(SUBSTITUTE(VLOOKUP($A33&amp;"*",各都道府県の状況!$A:$I,G$3,FALSE), "※5", ""))), "")</f>
        <v>39</v>
      </c>
      <c r="H33" s="41">
        <f>IFERROR(INT(TRIM(SUBSTITUTE(VLOOKUP($A33&amp;"*",各都道府県の状況!$A:$I,H$3,FALSE), "※5", ""))), "")</f>
        <v>317</v>
      </c>
      <c r="I33" s="41">
        <f>IFERROR(INT(TRIM(SUBSTITUTE(VLOOKUP($A33&amp;"*",各都道府県の状況!$A:$I,I$3,FALSE), "※5", ""))), "")</f>
        <v>6</v>
      </c>
    </row>
    <row r="34" spans="1:9" x14ac:dyDescent="0.55000000000000004">
      <c r="A34" s="12" t="s">
        <v>210</v>
      </c>
      <c r="B34" s="13">
        <f t="shared" si="0"/>
        <v>44228</v>
      </c>
      <c r="C34" s="31" t="s">
        <v>39</v>
      </c>
      <c r="D34" s="41">
        <f>IFERROR(INT(TRIM(SUBSTITUTE(VLOOKUP($A34&amp;"*",各都道府県の状況!$A:$I,D$3,FALSE), "※5", ""))), "")</f>
        <v>1065</v>
      </c>
      <c r="E34" s="41">
        <f>IFERROR(INT(TRIM(SUBSTITUTE(VLOOKUP($A34&amp;"*",各都道府県の状況!$A:$I,E$3,FALSE), "※5", ""))), "")</f>
        <v>21613</v>
      </c>
      <c r="F34" s="41">
        <f>IFERROR(INT(TRIM(SUBSTITUTE(VLOOKUP($A34&amp;"*",各都道府県の状況!$A:$I,F$3,FALSE), "※5", ""))), "")</f>
        <v>943</v>
      </c>
      <c r="G34" s="41">
        <f>IFERROR(INT(TRIM(SUBSTITUTE(VLOOKUP($A34&amp;"*",各都道府県の状況!$A:$I,G$3,FALSE), "※5", ""))), "")</f>
        <v>15</v>
      </c>
      <c r="H34" s="41">
        <f>IFERROR(INT(TRIM(SUBSTITUTE(VLOOKUP($A34&amp;"*",各都道府県の状況!$A:$I,H$3,FALSE), "※5", ""))), "")</f>
        <v>87</v>
      </c>
      <c r="I34" s="41">
        <f>IFERROR(INT(TRIM(SUBSTITUTE(VLOOKUP($A34&amp;"*",各都道府県の状況!$A:$I,I$3,FALSE), "※5", ""))), "")</f>
        <v>8</v>
      </c>
    </row>
    <row r="35" spans="1:9" x14ac:dyDescent="0.55000000000000004">
      <c r="A35" s="12" t="s">
        <v>211</v>
      </c>
      <c r="B35" s="13">
        <f t="shared" si="0"/>
        <v>44228</v>
      </c>
      <c r="C35" s="31" t="s">
        <v>40</v>
      </c>
      <c r="D35" s="41">
        <f>IFERROR(INT(TRIM(SUBSTITUTE(VLOOKUP($A35&amp;"*",各都道府県の状況!$A:$I,D$3,FALSE), "※5", ""))), "")</f>
        <v>199</v>
      </c>
      <c r="E35" s="41">
        <f>IFERROR(INT(TRIM(SUBSTITUTE(VLOOKUP($A35&amp;"*",各都道府県の状況!$A:$I,E$3,FALSE), "※5", ""))), "")</f>
        <v>33955</v>
      </c>
      <c r="F35" s="41">
        <f>IFERROR(INT(TRIM(SUBSTITUTE(VLOOKUP($A35&amp;"*",各都道府県の状況!$A:$I,F$3,FALSE), "※5", ""))), "")</f>
        <v>168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26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44228</v>
      </c>
      <c r="C36" s="31" t="s">
        <v>41</v>
      </c>
      <c r="D36" s="41">
        <f>IFERROR(INT(TRIM(SUBSTITUTE(VLOOKUP($A36&amp;"*",各都道府県の状況!$A:$I,D$3,FALSE), "※5", ""))), "")</f>
        <v>269</v>
      </c>
      <c r="E36" s="41">
        <f>IFERROR(INT(TRIM(SUBSTITUTE(VLOOKUP($A36&amp;"*",各都道府県の状況!$A:$I,E$3,FALSE), "※5", ""))), "")</f>
        <v>12166</v>
      </c>
      <c r="F36" s="41">
        <f>IFERROR(INT(TRIM(SUBSTITUTE(VLOOKUP($A36&amp;"*",各都道府県の状況!$A:$I,F$3,FALSE), "※5", ""))), "")</f>
        <v>245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24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44228</v>
      </c>
      <c r="C37" s="31" t="s">
        <v>42</v>
      </c>
      <c r="D37" s="41">
        <f>IFERROR(INT(TRIM(SUBSTITUTE(VLOOKUP($A37&amp;"*",各都道府県の状況!$A:$I,D$3,FALSE), "※5", ""))), "")</f>
        <v>2345</v>
      </c>
      <c r="E37" s="41">
        <f>IFERROR(INT(TRIM(SUBSTITUTE(VLOOKUP($A37&amp;"*",各都道府県の状況!$A:$I,E$3,FALSE), "※5", ""))), "")</f>
        <v>51686</v>
      </c>
      <c r="F37" s="41">
        <f>IFERROR(INT(TRIM(SUBSTITUTE(VLOOKUP($A37&amp;"*",各都道府県の状況!$A:$I,F$3,FALSE), "※5", ""))), "")</f>
        <v>2013</v>
      </c>
      <c r="G37" s="41">
        <f>IFERROR(INT(TRIM(SUBSTITUTE(VLOOKUP($A37&amp;"*",各都道府県の状況!$A:$I,G$3,FALSE), "※5", ""))), "")</f>
        <v>20</v>
      </c>
      <c r="H37" s="41">
        <f>IFERROR(INT(TRIM(SUBSTITUTE(VLOOKUP($A37&amp;"*",各都道府県の状況!$A:$I,H$3,FALSE), "※5", ""))), "")</f>
        <v>252</v>
      </c>
      <c r="I37" s="41">
        <f>IFERROR(INT(TRIM(SUBSTITUTE(VLOOKUP($A37&amp;"*",各都道府県の状況!$A:$I,I$3,FALSE), "※5", ""))), "")</f>
        <v>10</v>
      </c>
    </row>
    <row r="38" spans="1:9" x14ac:dyDescent="0.55000000000000004">
      <c r="A38" s="12" t="s">
        <v>214</v>
      </c>
      <c r="B38" s="13">
        <f t="shared" si="0"/>
        <v>44228</v>
      </c>
      <c r="C38" s="31" t="s">
        <v>43</v>
      </c>
      <c r="D38" s="41">
        <f>IFERROR(INT(TRIM(SUBSTITUTE(VLOOKUP($A38&amp;"*",各都道府県の状況!$A:$I,D$3,FALSE), "※5", ""))), "")</f>
        <v>4815</v>
      </c>
      <c r="E38" s="41">
        <f>IFERROR(INT(TRIM(SUBSTITUTE(VLOOKUP($A38&amp;"*",各都道府県の状況!$A:$I,E$3,FALSE), "※5", ""))), "")</f>
        <v>120841</v>
      </c>
      <c r="F38" s="41">
        <f>IFERROR(INT(TRIM(SUBSTITUTE(VLOOKUP($A38&amp;"*",各都道府県の状況!$A:$I,F$3,FALSE), "※5", ""))), "")</f>
        <v>4381</v>
      </c>
      <c r="G38" s="41">
        <f>IFERROR(INT(TRIM(SUBSTITUTE(VLOOKUP($A38&amp;"*",各都道府県の状況!$A:$I,G$3,FALSE), "※5", ""))), "")</f>
        <v>92</v>
      </c>
      <c r="H38" s="41">
        <f>IFERROR(INT(TRIM(SUBSTITUTE(VLOOKUP($A38&amp;"*",各都道府県の状況!$A:$I,H$3,FALSE), "※5", ""))), "")</f>
        <v>312</v>
      </c>
      <c r="I38" s="41">
        <f>IFERROR(INT(TRIM(SUBSTITUTE(VLOOKUP($A38&amp;"*",各都道府県の状況!$A:$I,I$3,FALSE), "※5", ""))), "")</f>
        <v>13</v>
      </c>
    </row>
    <row r="39" spans="1:9" x14ac:dyDescent="0.55000000000000004">
      <c r="A39" s="12" t="s">
        <v>215</v>
      </c>
      <c r="B39" s="13">
        <f t="shared" si="0"/>
        <v>44228</v>
      </c>
      <c r="C39" s="31" t="s">
        <v>44</v>
      </c>
      <c r="D39" s="41">
        <f>IFERROR(INT(TRIM(SUBSTITUTE(VLOOKUP($A39&amp;"*",各都道府県の状況!$A:$I,D$3,FALSE), "※5", ""))), "")</f>
        <v>1240</v>
      </c>
      <c r="E39" s="41">
        <f>IFERROR(INT(TRIM(SUBSTITUTE(VLOOKUP($A39&amp;"*",各都道府県の状況!$A:$I,E$3,FALSE), "※5", ""))), "")</f>
        <v>45815</v>
      </c>
      <c r="F39" s="41">
        <f>IFERROR(INT(TRIM(SUBSTITUTE(VLOOKUP($A39&amp;"*",各都道府県の状況!$A:$I,F$3,FALSE), "※5", ""))), "")</f>
        <v>934</v>
      </c>
      <c r="G39" s="41">
        <f>IFERROR(INT(TRIM(SUBSTITUTE(VLOOKUP($A39&amp;"*",各都道府県の状況!$A:$I,G$3,FALSE), "※5", ""))), "")</f>
        <v>21</v>
      </c>
      <c r="H39" s="41">
        <f>IFERROR(INT(TRIM(SUBSTITUTE(VLOOKUP($A39&amp;"*",各都道府県の状況!$A:$I,H$3,FALSE), "※5", ""))), "")</f>
        <v>276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44228</v>
      </c>
      <c r="C40" s="31" t="s">
        <v>45</v>
      </c>
      <c r="D40" s="41">
        <f>IFERROR(INT(TRIM(SUBSTITUTE(VLOOKUP($A40&amp;"*",各都道府県の状況!$A:$I,D$3,FALSE), "※5", ""))), "")</f>
        <v>386</v>
      </c>
      <c r="E40" s="41">
        <f>IFERROR(INT(TRIM(SUBSTITUTE(VLOOKUP($A40&amp;"*",各都道府県の状況!$A:$I,E$3,FALSE), "※5", ""))), "")</f>
        <v>21920</v>
      </c>
      <c r="F40" s="41">
        <f>IFERROR(INT(TRIM(SUBSTITUTE(VLOOKUP($A40&amp;"*",各都道府県の状況!$A:$I,F$3,FALSE), "※5", ""))), "")</f>
        <v>319</v>
      </c>
      <c r="G40" s="41">
        <f>IFERROR(INT(TRIM(SUBSTITUTE(VLOOKUP($A40&amp;"*",各都道府県の状況!$A:$I,G$3,FALSE), "※5", ""))), "")</f>
        <v>14</v>
      </c>
      <c r="H40" s="41">
        <f>IFERROR(INT(TRIM(SUBSTITUTE(VLOOKUP($A40&amp;"*",各都道府県の状況!$A:$I,H$3,FALSE), "※5", ""))), "")</f>
        <v>53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44228</v>
      </c>
      <c r="C41" s="31" t="s">
        <v>46</v>
      </c>
      <c r="D41" s="41">
        <f>IFERROR(INT(TRIM(SUBSTITUTE(VLOOKUP($A41&amp;"*",各都道府県の状況!$A:$I,D$3,FALSE), "※5", ""))), "")</f>
        <v>657</v>
      </c>
      <c r="E41" s="41">
        <f>IFERROR(INT(TRIM(SUBSTITUTE(VLOOKUP($A41&amp;"*",各都道府県の状況!$A:$I,E$3,FALSE), "※5", ""))), "")</f>
        <v>37611</v>
      </c>
      <c r="F41" s="41">
        <f>IFERROR(INT(TRIM(SUBSTITUTE(VLOOKUP($A41&amp;"*",各都道府県の状況!$A:$I,F$3,FALSE), "※5", ""))), "")</f>
        <v>486</v>
      </c>
      <c r="G41" s="41">
        <f>IFERROR(INT(TRIM(SUBSTITUTE(VLOOKUP($A41&amp;"*",各都道府県の状況!$A:$I,G$3,FALSE), "※5", ""))), "")</f>
        <v>15</v>
      </c>
      <c r="H41" s="41">
        <f>IFERROR(INT(TRIM(SUBSTITUTE(VLOOKUP($A41&amp;"*",各都道府県の状況!$A:$I,H$3,FALSE), "※5", ""))), "")</f>
        <v>156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44228</v>
      </c>
      <c r="C42" s="31" t="s">
        <v>47</v>
      </c>
      <c r="D42" s="41">
        <f>IFERROR(INT(TRIM(SUBSTITUTE(VLOOKUP($A42&amp;"*",各都道府県の状況!$A:$I,D$3,FALSE), "※5", ""))), "")</f>
        <v>995</v>
      </c>
      <c r="E42" s="41">
        <f>IFERROR(INT(TRIM(SUBSTITUTE(VLOOKUP($A42&amp;"*",各都道府県の状況!$A:$I,E$3,FALSE), "※5", ""))), "")</f>
        <v>25577</v>
      </c>
      <c r="F42" s="41">
        <f>IFERROR(INT(TRIM(SUBSTITUTE(VLOOKUP($A42&amp;"*",各都道府県の状況!$A:$I,F$3,FALSE), "※5", ""))), "")</f>
        <v>860</v>
      </c>
      <c r="G42" s="41">
        <f>IFERROR(INT(TRIM(SUBSTITUTE(VLOOKUP($A42&amp;"*",各都道府県の状況!$A:$I,G$3,FALSE), "※5", ""))), "")</f>
        <v>19</v>
      </c>
      <c r="H42" s="41">
        <f>IFERROR(INT(TRIM(SUBSTITUTE(VLOOKUP($A42&amp;"*",各都道府県の状況!$A:$I,H$3,FALSE), "※5", ""))), "")</f>
        <v>116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219</v>
      </c>
      <c r="B43" s="13">
        <f t="shared" si="0"/>
        <v>44228</v>
      </c>
      <c r="C43" s="31" t="s">
        <v>48</v>
      </c>
      <c r="D43" s="41">
        <f>IFERROR(INT(TRIM(SUBSTITUTE(VLOOKUP($A43&amp;"*",各都道府県の状況!$A:$I,D$3,FALSE), "※5", ""))), "")</f>
        <v>851</v>
      </c>
      <c r="E43" s="41">
        <f>IFERROR(INT(TRIM(SUBSTITUTE(VLOOKUP($A43&amp;"*",各都道府県の状況!$A:$I,E$3,FALSE), "※5", ""))), "")</f>
        <v>6912</v>
      </c>
      <c r="F43" s="41">
        <f>IFERROR(INT(TRIM(SUBSTITUTE(VLOOKUP($A43&amp;"*",各都道府県の状況!$A:$I,F$3,FALSE), "※5", ""))), "")</f>
        <v>802</v>
      </c>
      <c r="G43" s="41">
        <f>IFERROR(INT(TRIM(SUBSTITUTE(VLOOKUP($A43&amp;"*",各都道府県の状況!$A:$I,G$3,FALSE), "※5", ""))), "")</f>
        <v>14</v>
      </c>
      <c r="H43" s="41">
        <f>IFERROR(INT(TRIM(SUBSTITUTE(VLOOKUP($A43&amp;"*",各都道府県の状況!$A:$I,H$3,FALSE), "※5", ""))), "")</f>
        <v>35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44228</v>
      </c>
      <c r="C44" s="31" t="s">
        <v>49</v>
      </c>
      <c r="D44" s="41">
        <f>IFERROR(INT(TRIM(SUBSTITUTE(VLOOKUP($A44&amp;"*",各都道府県の状況!$A:$I,D$3,FALSE), "※5", ""))), "")</f>
        <v>16176</v>
      </c>
      <c r="E44" s="41">
        <f>IFERROR(INT(TRIM(SUBSTITUTE(VLOOKUP($A44&amp;"*",各都道府県の状況!$A:$I,E$3,FALSE), "※5", ""))), "")</f>
        <v>371118</v>
      </c>
      <c r="F44" s="41">
        <f>IFERROR(INT(TRIM(SUBSTITUTE(VLOOKUP($A44&amp;"*",各都道府県の状況!$A:$I,F$3,FALSE), "※5", ""))), "")</f>
        <v>13523</v>
      </c>
      <c r="G44" s="41">
        <f>IFERROR(INT(TRIM(SUBSTITUTE(VLOOKUP($A44&amp;"*",各都道府県の状況!$A:$I,G$3,FALSE), "※5", ""))), "")</f>
        <v>187</v>
      </c>
      <c r="H44" s="41">
        <f>IFERROR(INT(TRIM(SUBSTITUTE(VLOOKUP($A44&amp;"*",各都道府県の状況!$A:$I,H$3,FALSE), "※5", ""))), "")</f>
        <v>2466</v>
      </c>
      <c r="I44" s="41">
        <f>IFERROR(INT(TRIM(SUBSTITUTE(VLOOKUP($A44&amp;"*",各都道府県の状況!$A:$I,I$3,FALSE), "※5", ""))), "")</f>
        <v>38</v>
      </c>
    </row>
    <row r="45" spans="1:9" x14ac:dyDescent="0.55000000000000004">
      <c r="A45" s="12" t="s">
        <v>221</v>
      </c>
      <c r="B45" s="13">
        <f t="shared" si="0"/>
        <v>44228</v>
      </c>
      <c r="C45" s="31" t="s">
        <v>50</v>
      </c>
      <c r="D45" s="41">
        <f>IFERROR(INT(TRIM(SUBSTITUTE(VLOOKUP($A45&amp;"*",各都道府県の状況!$A:$I,D$3,FALSE), "※5", ""))), "")</f>
        <v>953</v>
      </c>
      <c r="E45" s="41">
        <f>IFERROR(INT(TRIM(SUBSTITUTE(VLOOKUP($A45&amp;"*",各都道府県の状況!$A:$I,E$3,FALSE), "※5", ""))), "")</f>
        <v>23950</v>
      </c>
      <c r="F45" s="41">
        <f>IFERROR(INT(TRIM(SUBSTITUTE(VLOOKUP($A45&amp;"*",各都道府県の状況!$A:$I,F$3,FALSE), "※5", ""))), "")</f>
        <v>857</v>
      </c>
      <c r="G45" s="41">
        <f>IFERROR(INT(TRIM(SUBSTITUTE(VLOOKUP($A45&amp;"*",各都道府県の状況!$A:$I,G$3,FALSE), "※5", ""))), "")</f>
        <v>4</v>
      </c>
      <c r="H45" s="41">
        <f>IFERROR(INT(TRIM(SUBSTITUTE(VLOOKUP($A45&amp;"*",各都道府県の状況!$A:$I,H$3,FALSE), "※5", ""))), "")</f>
        <v>104</v>
      </c>
      <c r="I45" s="41">
        <f>IFERROR(INT(TRIM(SUBSTITUTE(VLOOKUP($A45&amp;"*",各都道府県の状況!$A:$I,I$3,FALSE), "※5", ""))), "")</f>
        <v>3</v>
      </c>
    </row>
    <row r="46" spans="1:9" ht="21" customHeight="1" x14ac:dyDescent="0.55000000000000004">
      <c r="A46" s="12" t="s">
        <v>222</v>
      </c>
      <c r="B46" s="13">
        <f t="shared" si="0"/>
        <v>44228</v>
      </c>
      <c r="C46" s="31" t="s">
        <v>51</v>
      </c>
      <c r="D46" s="41">
        <f>IFERROR(INT(TRIM(SUBSTITUTE(VLOOKUP($A46&amp;"*",各都道府県の状況!$A:$I,D$3,FALSE), "※5", ""))), "")</f>
        <v>1526</v>
      </c>
      <c r="E46" s="41">
        <f>IFERROR(INT(TRIM(SUBSTITUTE(VLOOKUP($A46&amp;"*",各都道府県の状況!$A:$I,E$3,FALSE), "※5", ""))), "")</f>
        <v>57116</v>
      </c>
      <c r="F46" s="41">
        <f>IFERROR(INT(TRIM(SUBSTITUTE(VLOOKUP($A46&amp;"*",各都道府県の状況!$A:$I,F$3,FALSE), "※5", ""))), "")</f>
        <v>1262</v>
      </c>
      <c r="G46" s="41">
        <f>IFERROR(INT(TRIM(SUBSTITUTE(VLOOKUP($A46&amp;"*",各都道府県の状況!$A:$I,G$3,FALSE), "※5", ""))), "")</f>
        <v>28</v>
      </c>
      <c r="H46" s="41">
        <f>IFERROR(INT(TRIM(SUBSTITUTE(VLOOKUP($A46&amp;"*",各都道府県の状況!$A:$I,H$3,FALSE), "※5", ""))), "")</f>
        <v>240</v>
      </c>
      <c r="I46" s="41">
        <f>IFERROR(INT(TRIM(SUBSTITUTE(VLOOKUP($A46&amp;"*",各都道府県の状況!$A:$I,I$3,FALSE), "※5", ""))), "")</f>
        <v>3</v>
      </c>
    </row>
    <row r="47" spans="1:9" x14ac:dyDescent="0.55000000000000004">
      <c r="A47" s="12" t="s">
        <v>223</v>
      </c>
      <c r="B47" s="13">
        <f t="shared" si="0"/>
        <v>44228</v>
      </c>
      <c r="C47" s="31" t="s">
        <v>52</v>
      </c>
      <c r="D47" s="41">
        <f>IFERROR(INT(TRIM(SUBSTITUTE(VLOOKUP($A47&amp;"*",各都道府県の状況!$A:$I,D$3,FALSE), "※5", ""))), "")</f>
        <v>3343</v>
      </c>
      <c r="E47" s="41">
        <f>IFERROR(INT(TRIM(SUBSTITUTE(VLOOKUP($A47&amp;"*",各都道府県の状況!$A:$I,E$3,FALSE), "※5", ""))), "")</f>
        <v>51533</v>
      </c>
      <c r="F47" s="41">
        <f>IFERROR(INT(TRIM(SUBSTITUTE(VLOOKUP($A47&amp;"*",各都道府県の状況!$A:$I,F$3,FALSE), "※5", ""))), "")</f>
        <v>2943</v>
      </c>
      <c r="G47" s="41">
        <f>IFERROR(INT(TRIM(SUBSTITUTE(VLOOKUP($A47&amp;"*",各都道府県の状況!$A:$I,G$3,FALSE), "※5", ""))), "")</f>
        <v>63</v>
      </c>
      <c r="H47" s="41">
        <f>IFERROR(INT(TRIM(SUBSTITUTE(VLOOKUP($A47&amp;"*",各都道府県の状況!$A:$I,H$3,FALSE), "※5", ""))), "")</f>
        <v>213</v>
      </c>
      <c r="I47" s="41">
        <f>IFERROR(INT(TRIM(SUBSTITUTE(VLOOKUP($A47&amp;"*",各都道府県の状況!$A:$I,I$3,FALSE), "※5", ""))), "")</f>
        <v>19</v>
      </c>
    </row>
    <row r="48" spans="1:9" x14ac:dyDescent="0.55000000000000004">
      <c r="A48" s="12" t="s">
        <v>224</v>
      </c>
      <c r="B48" s="13">
        <f t="shared" si="0"/>
        <v>44228</v>
      </c>
      <c r="C48" s="31" t="s">
        <v>53</v>
      </c>
      <c r="D48" s="41">
        <f>IFERROR(INT(TRIM(SUBSTITUTE(VLOOKUP($A48&amp;"*",各都道府県の状況!$A:$I,D$3,FALSE), "※5", ""))), "")</f>
        <v>1166</v>
      </c>
      <c r="E48" s="41">
        <f>IFERROR(INT(TRIM(SUBSTITUTE(VLOOKUP($A48&amp;"*",各都道府県の状況!$A:$I,E$3,FALSE), "※5", ""))), "")</f>
        <v>63381</v>
      </c>
      <c r="F48" s="41">
        <f>IFERROR(INT(TRIM(SUBSTITUTE(VLOOKUP($A48&amp;"*",各都道府県の状況!$A:$I,F$3,FALSE), "※5", ""))), "")</f>
        <v>980</v>
      </c>
      <c r="G48" s="41">
        <f>IFERROR(INT(TRIM(SUBSTITUTE(VLOOKUP($A48&amp;"*",各都道府県の状況!$A:$I,G$3,FALSE), "※5", ""))), "")</f>
        <v>17</v>
      </c>
      <c r="H48" s="41">
        <f>IFERROR(INT(TRIM(SUBSTITUTE(VLOOKUP($A48&amp;"*",各都道府県の状況!$A:$I,H$3,FALSE), "※5", ""))), "")</f>
        <v>169</v>
      </c>
      <c r="I48" s="41">
        <f>IFERROR(INT(TRIM(SUBSTITUTE(VLOOKUP($A48&amp;"*",各都道府県の状況!$A:$I,I$3,FALSE), "※5", ""))), "")</f>
        <v>3</v>
      </c>
    </row>
    <row r="49" spans="1:9" x14ac:dyDescent="0.55000000000000004">
      <c r="A49" s="12" t="s">
        <v>225</v>
      </c>
      <c r="B49" s="13">
        <f t="shared" si="0"/>
        <v>44228</v>
      </c>
      <c r="C49" s="31" t="s">
        <v>54</v>
      </c>
      <c r="D49" s="41">
        <f>IFERROR(INT(TRIM(SUBSTITUTE(VLOOKUP($A49&amp;"*",各都道府県の状況!$A:$I,D$3,FALSE), "※5", ""))), "")</f>
        <v>1836</v>
      </c>
      <c r="E49" s="41">
        <f>IFERROR(INT(TRIM(SUBSTITUTE(VLOOKUP($A49&amp;"*",各都道府県の状況!$A:$I,E$3,FALSE), "※5", ""))), "")</f>
        <v>23136</v>
      </c>
      <c r="F49" s="41">
        <f>IFERROR(INT(TRIM(SUBSTITUTE(VLOOKUP($A49&amp;"*",各都道府県の状況!$A:$I,F$3,FALSE), "※5", ""))), "")</f>
        <v>1652</v>
      </c>
      <c r="G49" s="41">
        <f>IFERROR(INT(TRIM(SUBSTITUTE(VLOOKUP($A49&amp;"*",各都道府県の状況!$A:$I,G$3,FALSE), "※5", ""))), "")</f>
        <v>20</v>
      </c>
      <c r="H49" s="41">
        <f>IFERROR(INT(TRIM(SUBSTITUTE(VLOOKUP($A49&amp;"*",各都道府県の状況!$A:$I,H$3,FALSE), "※5", ""))), "")</f>
        <v>177</v>
      </c>
      <c r="I49" s="41">
        <f>IFERROR(INT(TRIM(SUBSTITUTE(VLOOKUP($A49&amp;"*",各都道府県の状況!$A:$I,I$3,FALSE), "※5", ""))), "")</f>
        <v>6</v>
      </c>
    </row>
    <row r="50" spans="1:9" x14ac:dyDescent="0.55000000000000004">
      <c r="A50" s="12" t="s">
        <v>226</v>
      </c>
      <c r="B50" s="13">
        <f t="shared" si="0"/>
        <v>44228</v>
      </c>
      <c r="C50" s="31" t="s">
        <v>55</v>
      </c>
      <c r="D50" s="41">
        <f>IFERROR(INT(TRIM(SUBSTITUTE(VLOOKUP($A50&amp;"*",各都道府県の状況!$A:$I,D$3,FALSE), "※5", ""))), "")</f>
        <v>1632</v>
      </c>
      <c r="E50" s="41">
        <f>IFERROR(INT(TRIM(SUBSTITUTE(VLOOKUP($A50&amp;"*",各都道府県の状況!$A:$I,E$3,FALSE), "※5", ""))), "")</f>
        <v>56203</v>
      </c>
      <c r="F50" s="41">
        <f>IFERROR(INT(TRIM(SUBSTITUTE(VLOOKUP($A50&amp;"*",各都道府県の状況!$A:$I,F$3,FALSE), "※5", ""))), "")</f>
        <v>1444</v>
      </c>
      <c r="G50" s="41">
        <f>IFERROR(INT(TRIM(SUBSTITUTE(VLOOKUP($A50&amp;"*",各都道府県の状況!$A:$I,G$3,FALSE), "※5", ""))), "")</f>
        <v>19</v>
      </c>
      <c r="H50" s="41">
        <f>IFERROR(INT(TRIM(SUBSTITUTE(VLOOKUP($A50&amp;"*",各都道府県の状況!$A:$I,H$3,FALSE), "※5", ""))), "")</f>
        <v>188</v>
      </c>
      <c r="I50" s="41">
        <f>IFERROR(INT(TRIM(SUBSTITUTE(VLOOKUP($A50&amp;"*",各都道府県の状況!$A:$I,I$3,FALSE), "※5", ""))), "")</f>
        <v>4</v>
      </c>
    </row>
    <row r="51" spans="1:9" x14ac:dyDescent="0.55000000000000004">
      <c r="A51" s="12" t="s">
        <v>227</v>
      </c>
      <c r="B51" s="13">
        <f t="shared" si="0"/>
        <v>44228</v>
      </c>
      <c r="C51" s="31" t="s">
        <v>56</v>
      </c>
      <c r="D51" s="41">
        <f>IFERROR(INT(TRIM(SUBSTITUTE(VLOOKUP($A51&amp;"*",各都道府県の状況!$A:$I,D$3,FALSE), "※5", ""))), "")</f>
        <v>7585</v>
      </c>
      <c r="E51" s="41">
        <f>IFERROR(INT(TRIM(SUBSTITUTE(VLOOKUP($A51&amp;"*",各都道府県の状況!$A:$I,E$3,FALSE), "※5", ""))), "")</f>
        <v>126082</v>
      </c>
      <c r="F51" s="41">
        <f>IFERROR(INT(TRIM(SUBSTITUTE(VLOOKUP($A51&amp;"*",各都道府県の状況!$A:$I,F$3,FALSE), "※5", ""))), "")</f>
        <v>6741</v>
      </c>
      <c r="G51" s="41">
        <f>IFERROR(INT(TRIM(SUBSTITUTE(VLOOKUP($A51&amp;"*",各都道府県の状況!$A:$I,G$3,FALSE), "※5", ""))), "")</f>
        <v>90</v>
      </c>
      <c r="H51" s="41">
        <f>IFERROR(INT(TRIM(SUBSTITUTE(VLOOKUP($A51&amp;"*",各都道府県の状況!$A:$I,H$3,FALSE), "※5", ""))), "")</f>
        <v>759</v>
      </c>
      <c r="I51" s="41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9" t="s">
        <v>278</v>
      </c>
      <c r="C1" s="60"/>
      <c r="D1" s="60"/>
      <c r="E1" s="60"/>
      <c r="F1" s="60"/>
      <c r="G1" s="60"/>
      <c r="H1" s="60"/>
      <c r="I1" s="60"/>
    </row>
    <row r="2" spans="1:9" ht="28.5" customHeight="1" x14ac:dyDescent="0.55000000000000004">
      <c r="B2" s="61" t="s">
        <v>228</v>
      </c>
      <c r="C2" s="60"/>
      <c r="D2" s="60"/>
      <c r="E2" s="60"/>
      <c r="F2" s="60"/>
      <c r="G2" s="60"/>
      <c r="H2" s="60"/>
      <c r="I2" s="60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2" t="s">
        <v>180</v>
      </c>
      <c r="C4" s="64" t="s">
        <v>283</v>
      </c>
      <c r="D4" s="66" t="s">
        <v>284</v>
      </c>
      <c r="E4" s="68" t="s">
        <v>285</v>
      </c>
      <c r="F4" s="69"/>
      <c r="G4" s="70" t="s">
        <v>286</v>
      </c>
      <c r="H4" s="70" t="s">
        <v>287</v>
      </c>
      <c r="I4" s="19"/>
    </row>
    <row r="5" spans="1:9" ht="13.25" customHeight="1" x14ac:dyDescent="0.55000000000000004">
      <c r="B5" s="63"/>
      <c r="C5" s="65"/>
      <c r="D5" s="67"/>
      <c r="E5" s="47" t="s">
        <v>288</v>
      </c>
      <c r="F5" s="48" t="s">
        <v>289</v>
      </c>
      <c r="G5" s="71"/>
      <c r="H5" s="71"/>
      <c r="I5" s="19"/>
    </row>
    <row r="6" spans="1:9" ht="12" customHeight="1" x14ac:dyDescent="0.55000000000000004">
      <c r="A6" s="15" t="s">
        <v>181</v>
      </c>
      <c r="B6" s="20" t="s">
        <v>229</v>
      </c>
      <c r="C6" s="49">
        <v>17521</v>
      </c>
      <c r="D6" s="49">
        <v>321207</v>
      </c>
      <c r="E6" s="49">
        <v>1364</v>
      </c>
      <c r="F6" s="50">
        <v>12</v>
      </c>
      <c r="G6" s="49">
        <v>15579</v>
      </c>
      <c r="H6" s="50">
        <v>607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0">
        <v>717</v>
      </c>
      <c r="D7" s="49">
        <v>13318</v>
      </c>
      <c r="E7" s="50">
        <v>52</v>
      </c>
      <c r="F7" s="50">
        <v>2</v>
      </c>
      <c r="G7" s="50">
        <v>652</v>
      </c>
      <c r="H7" s="50">
        <v>13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0">
        <v>496</v>
      </c>
      <c r="D8" s="49">
        <v>20053</v>
      </c>
      <c r="E8" s="50">
        <v>18</v>
      </c>
      <c r="F8" s="50">
        <v>2</v>
      </c>
      <c r="G8" s="50">
        <v>451</v>
      </c>
      <c r="H8" s="50">
        <v>27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9">
        <v>3410</v>
      </c>
      <c r="D9" s="49">
        <v>48460</v>
      </c>
      <c r="E9" s="50">
        <v>284</v>
      </c>
      <c r="F9" s="50">
        <v>8</v>
      </c>
      <c r="G9" s="49">
        <v>3104</v>
      </c>
      <c r="H9" s="50">
        <v>22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0">
        <v>261</v>
      </c>
      <c r="D10" s="49">
        <v>6716</v>
      </c>
      <c r="E10" s="50">
        <v>44</v>
      </c>
      <c r="F10" s="50">
        <v>0</v>
      </c>
      <c r="G10" s="50">
        <v>216</v>
      </c>
      <c r="H10" s="50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0">
        <v>506</v>
      </c>
      <c r="D11" s="49">
        <v>14452</v>
      </c>
      <c r="E11" s="50">
        <v>58</v>
      </c>
      <c r="F11" s="50">
        <v>2</v>
      </c>
      <c r="G11" s="50">
        <v>435</v>
      </c>
      <c r="H11" s="50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9">
        <v>1735</v>
      </c>
      <c r="D12" s="49">
        <v>85948</v>
      </c>
      <c r="E12" s="50">
        <v>234</v>
      </c>
      <c r="F12" s="50">
        <v>12</v>
      </c>
      <c r="G12" s="49">
        <v>1457</v>
      </c>
      <c r="H12" s="50">
        <v>44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9">
        <v>4846</v>
      </c>
      <c r="D13" s="49">
        <v>23418</v>
      </c>
      <c r="E13" s="50">
        <v>664</v>
      </c>
      <c r="F13" s="50">
        <v>15</v>
      </c>
      <c r="G13" s="49">
        <v>4116</v>
      </c>
      <c r="H13" s="50">
        <v>66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9">
        <v>3774</v>
      </c>
      <c r="D14" s="49">
        <v>106641</v>
      </c>
      <c r="E14" s="50">
        <v>470</v>
      </c>
      <c r="F14" s="50">
        <v>17</v>
      </c>
      <c r="G14" s="49">
        <v>3257</v>
      </c>
      <c r="H14" s="50">
        <v>47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9">
        <v>3892</v>
      </c>
      <c r="D15" s="49">
        <v>75278</v>
      </c>
      <c r="E15" s="50">
        <v>355</v>
      </c>
      <c r="F15" s="50">
        <v>13</v>
      </c>
      <c r="G15" s="49">
        <v>3466</v>
      </c>
      <c r="H15" s="50">
        <v>71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9">
        <v>25347</v>
      </c>
      <c r="D16" s="49">
        <v>454412</v>
      </c>
      <c r="E16" s="49">
        <v>3928</v>
      </c>
      <c r="F16" s="50">
        <v>71</v>
      </c>
      <c r="G16" s="49">
        <v>21061</v>
      </c>
      <c r="H16" s="50">
        <v>358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9">
        <v>22508</v>
      </c>
      <c r="D17" s="49">
        <v>329992</v>
      </c>
      <c r="E17" s="49">
        <v>5522</v>
      </c>
      <c r="F17" s="50">
        <v>48</v>
      </c>
      <c r="G17" s="49">
        <v>16732</v>
      </c>
      <c r="H17" s="50">
        <v>254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9">
        <v>100234</v>
      </c>
      <c r="D18" s="49">
        <v>1323836</v>
      </c>
      <c r="E18" s="49">
        <v>11719</v>
      </c>
      <c r="F18" s="50">
        <v>133</v>
      </c>
      <c r="G18" s="49">
        <v>87621</v>
      </c>
      <c r="H18" s="50">
        <v>894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9">
        <v>40985</v>
      </c>
      <c r="D19" s="49">
        <v>499192</v>
      </c>
      <c r="E19" s="49">
        <v>3002</v>
      </c>
      <c r="F19" s="50">
        <v>103</v>
      </c>
      <c r="G19" s="49">
        <v>37510</v>
      </c>
      <c r="H19" s="50">
        <v>473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0">
        <v>911</v>
      </c>
      <c r="D20" s="49">
        <v>36997</v>
      </c>
      <c r="E20" s="50">
        <v>108</v>
      </c>
      <c r="F20" s="50">
        <v>2</v>
      </c>
      <c r="G20" s="50">
        <v>793</v>
      </c>
      <c r="H20" s="50">
        <v>10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0">
        <v>872</v>
      </c>
      <c r="D21" s="49">
        <v>30902</v>
      </c>
      <c r="E21" s="50">
        <v>47</v>
      </c>
      <c r="F21" s="50">
        <v>2</v>
      </c>
      <c r="G21" s="50">
        <v>798</v>
      </c>
      <c r="H21" s="50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9">
        <v>1466</v>
      </c>
      <c r="D22" s="49">
        <v>40672</v>
      </c>
      <c r="E22" s="50">
        <v>88</v>
      </c>
      <c r="F22" s="50">
        <v>3</v>
      </c>
      <c r="G22" s="49">
        <v>1331</v>
      </c>
      <c r="H22" s="50">
        <v>58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0">
        <v>517</v>
      </c>
      <c r="D23" s="49">
        <v>26970</v>
      </c>
      <c r="E23" s="50">
        <v>68</v>
      </c>
      <c r="F23" s="50">
        <v>4</v>
      </c>
      <c r="G23" s="50">
        <v>429</v>
      </c>
      <c r="H23" s="50">
        <v>20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0">
        <v>901</v>
      </c>
      <c r="D24" s="49">
        <v>14741</v>
      </c>
      <c r="E24" s="50">
        <v>33</v>
      </c>
      <c r="F24" s="50">
        <v>3</v>
      </c>
      <c r="G24" s="50">
        <v>854</v>
      </c>
      <c r="H24" s="50">
        <v>14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9">
        <v>2290</v>
      </c>
      <c r="D25" s="49">
        <v>83352</v>
      </c>
      <c r="E25" s="50">
        <v>167</v>
      </c>
      <c r="F25" s="50">
        <v>1</v>
      </c>
      <c r="G25" s="49">
        <v>2111</v>
      </c>
      <c r="H25" s="50">
        <v>36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9">
        <v>4233</v>
      </c>
      <c r="D26" s="49">
        <v>104581</v>
      </c>
      <c r="E26" s="50">
        <v>436</v>
      </c>
      <c r="F26" s="50">
        <v>14</v>
      </c>
      <c r="G26" s="49">
        <v>3728</v>
      </c>
      <c r="H26" s="50">
        <v>69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9">
        <v>4608</v>
      </c>
      <c r="D27" s="49">
        <v>146187</v>
      </c>
      <c r="E27" s="50">
        <v>618</v>
      </c>
      <c r="F27" s="50">
        <v>5</v>
      </c>
      <c r="G27" s="49">
        <v>3912</v>
      </c>
      <c r="H27" s="50">
        <v>78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9">
        <v>24022</v>
      </c>
      <c r="D28" s="49">
        <v>317686</v>
      </c>
      <c r="E28" s="49">
        <v>2415</v>
      </c>
      <c r="F28" s="50">
        <v>56</v>
      </c>
      <c r="G28" s="49">
        <v>21207</v>
      </c>
      <c r="H28" s="50">
        <v>400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9">
        <v>2203</v>
      </c>
      <c r="D29" s="49">
        <v>46585</v>
      </c>
      <c r="E29" s="50">
        <v>360</v>
      </c>
      <c r="F29" s="50">
        <v>10</v>
      </c>
      <c r="G29" s="49">
        <v>1814</v>
      </c>
      <c r="H29" s="50">
        <v>29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9">
        <v>2132</v>
      </c>
      <c r="D30" s="49">
        <v>56576</v>
      </c>
      <c r="E30" s="50">
        <v>273</v>
      </c>
      <c r="F30" s="50">
        <v>9</v>
      </c>
      <c r="G30" s="49">
        <v>1828</v>
      </c>
      <c r="H30" s="50">
        <v>31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9">
        <v>8447</v>
      </c>
      <c r="D31" s="49">
        <v>131645</v>
      </c>
      <c r="E31" s="49">
        <v>1351</v>
      </c>
      <c r="F31" s="50">
        <v>16</v>
      </c>
      <c r="G31" s="49">
        <v>7055</v>
      </c>
      <c r="H31" s="50">
        <v>119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9">
        <v>43900</v>
      </c>
      <c r="D32" s="49">
        <v>655142</v>
      </c>
      <c r="E32" s="49">
        <v>4783</v>
      </c>
      <c r="F32" s="50">
        <v>179</v>
      </c>
      <c r="G32" s="49">
        <v>38187</v>
      </c>
      <c r="H32" s="50">
        <v>930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9">
        <v>16468</v>
      </c>
      <c r="D33" s="49">
        <v>203414</v>
      </c>
      <c r="E33" s="49">
        <v>1888</v>
      </c>
      <c r="F33" s="50">
        <v>65</v>
      </c>
      <c r="G33" s="49">
        <v>14178</v>
      </c>
      <c r="H33" s="50">
        <v>402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9">
        <v>3067</v>
      </c>
      <c r="D34" s="49">
        <v>68581</v>
      </c>
      <c r="E34" s="50">
        <v>317</v>
      </c>
      <c r="F34" s="50">
        <v>6</v>
      </c>
      <c r="G34" s="49">
        <v>2711</v>
      </c>
      <c r="H34" s="50">
        <v>39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9">
        <v>1065</v>
      </c>
      <c r="D35" s="49">
        <v>21613</v>
      </c>
      <c r="E35" s="50">
        <v>87</v>
      </c>
      <c r="F35" s="50">
        <v>8</v>
      </c>
      <c r="G35" s="50">
        <v>943</v>
      </c>
      <c r="H35" s="50">
        <v>15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0">
        <v>199</v>
      </c>
      <c r="D36" s="49">
        <v>33955</v>
      </c>
      <c r="E36" s="50">
        <v>26</v>
      </c>
      <c r="F36" s="50">
        <v>0</v>
      </c>
      <c r="G36" s="50">
        <v>168</v>
      </c>
      <c r="H36" s="50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0">
        <v>269</v>
      </c>
      <c r="D37" s="49">
        <v>12166</v>
      </c>
      <c r="E37" s="50">
        <v>24</v>
      </c>
      <c r="F37" s="50">
        <v>0</v>
      </c>
      <c r="G37" s="50">
        <v>245</v>
      </c>
      <c r="H37" s="50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9">
        <v>2345</v>
      </c>
      <c r="D38" s="49">
        <v>51686</v>
      </c>
      <c r="E38" s="50">
        <v>252</v>
      </c>
      <c r="F38" s="50">
        <v>10</v>
      </c>
      <c r="G38" s="49">
        <v>2013</v>
      </c>
      <c r="H38" s="50">
        <v>20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9">
        <v>4815</v>
      </c>
      <c r="D39" s="49">
        <v>120841</v>
      </c>
      <c r="E39" s="50">
        <v>312</v>
      </c>
      <c r="F39" s="50">
        <v>13</v>
      </c>
      <c r="G39" s="49">
        <v>4381</v>
      </c>
      <c r="H39" s="50">
        <v>92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9">
        <v>1240</v>
      </c>
      <c r="D40" s="49">
        <v>45815</v>
      </c>
      <c r="E40" s="50">
        <v>276</v>
      </c>
      <c r="F40" s="50">
        <v>0</v>
      </c>
      <c r="G40" s="50">
        <v>934</v>
      </c>
      <c r="H40" s="50">
        <v>21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0">
        <v>386</v>
      </c>
      <c r="D41" s="49">
        <v>21920</v>
      </c>
      <c r="E41" s="50">
        <v>53</v>
      </c>
      <c r="F41" s="50">
        <v>2</v>
      </c>
      <c r="G41" s="50">
        <v>319</v>
      </c>
      <c r="H41" s="50">
        <v>14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0">
        <v>657</v>
      </c>
      <c r="D42" s="49">
        <v>37611</v>
      </c>
      <c r="E42" s="50">
        <v>156</v>
      </c>
      <c r="F42" s="50">
        <v>1</v>
      </c>
      <c r="G42" s="50">
        <v>486</v>
      </c>
      <c r="H42" s="50">
        <v>15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0">
        <v>995</v>
      </c>
      <c r="D43" s="49">
        <v>25577</v>
      </c>
      <c r="E43" s="50">
        <v>116</v>
      </c>
      <c r="F43" s="50">
        <v>3</v>
      </c>
      <c r="G43" s="50">
        <v>860</v>
      </c>
      <c r="H43" s="50">
        <v>19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0">
        <v>851</v>
      </c>
      <c r="D44" s="49">
        <v>6912</v>
      </c>
      <c r="E44" s="50">
        <v>35</v>
      </c>
      <c r="F44" s="50">
        <v>4</v>
      </c>
      <c r="G44" s="50">
        <v>802</v>
      </c>
      <c r="H44" s="50">
        <v>14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9">
        <v>16176</v>
      </c>
      <c r="D45" s="49">
        <v>371118</v>
      </c>
      <c r="E45" s="49">
        <v>2466</v>
      </c>
      <c r="F45" s="50">
        <v>38</v>
      </c>
      <c r="G45" s="49">
        <v>13523</v>
      </c>
      <c r="H45" s="50">
        <v>187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0">
        <v>953</v>
      </c>
      <c r="D46" s="49">
        <v>23950</v>
      </c>
      <c r="E46" s="50">
        <v>104</v>
      </c>
      <c r="F46" s="50">
        <v>3</v>
      </c>
      <c r="G46" s="50">
        <v>857</v>
      </c>
      <c r="H46" s="50">
        <v>4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9">
        <v>1526</v>
      </c>
      <c r="D47" s="49">
        <v>57116</v>
      </c>
      <c r="E47" s="50">
        <v>240</v>
      </c>
      <c r="F47" s="50">
        <v>3</v>
      </c>
      <c r="G47" s="49">
        <v>1262</v>
      </c>
      <c r="H47" s="50">
        <v>28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9">
        <v>3343</v>
      </c>
      <c r="D48" s="49">
        <v>51533</v>
      </c>
      <c r="E48" s="50">
        <v>213</v>
      </c>
      <c r="F48" s="50">
        <v>19</v>
      </c>
      <c r="G48" s="49">
        <v>2943</v>
      </c>
      <c r="H48" s="50">
        <v>63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9">
        <v>1166</v>
      </c>
      <c r="D49" s="49">
        <v>63381</v>
      </c>
      <c r="E49" s="50">
        <v>169</v>
      </c>
      <c r="F49" s="50">
        <v>3</v>
      </c>
      <c r="G49" s="50">
        <v>980</v>
      </c>
      <c r="H49" s="50">
        <v>17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9">
        <v>1836</v>
      </c>
      <c r="D50" s="49">
        <v>23136</v>
      </c>
      <c r="E50" s="50">
        <v>177</v>
      </c>
      <c r="F50" s="50">
        <v>6</v>
      </c>
      <c r="G50" s="49">
        <v>1652</v>
      </c>
      <c r="H50" s="50">
        <v>20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9">
        <v>1632</v>
      </c>
      <c r="D51" s="49">
        <v>56203</v>
      </c>
      <c r="E51" s="50">
        <v>188</v>
      </c>
      <c r="F51" s="50">
        <v>4</v>
      </c>
      <c r="G51" s="49">
        <v>1444</v>
      </c>
      <c r="H51" s="50">
        <v>19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9">
        <v>7585</v>
      </c>
      <c r="D52" s="49">
        <v>126082</v>
      </c>
      <c r="E52" s="50">
        <v>759</v>
      </c>
      <c r="F52" s="50">
        <v>7</v>
      </c>
      <c r="G52" s="49">
        <v>6741</v>
      </c>
      <c r="H52" s="50">
        <v>90</v>
      </c>
      <c r="I52" s="25"/>
    </row>
    <row r="53" spans="1:9" ht="12" customHeight="1" x14ac:dyDescent="0.55000000000000004">
      <c r="B53" s="22" t="s">
        <v>276</v>
      </c>
      <c r="C53" s="50">
        <v>149</v>
      </c>
      <c r="D53" s="51" t="s">
        <v>290</v>
      </c>
      <c r="E53" s="50">
        <v>0</v>
      </c>
      <c r="F53" s="51" t="s">
        <v>290</v>
      </c>
      <c r="G53" s="50">
        <v>149</v>
      </c>
      <c r="H53" s="51" t="s">
        <v>290</v>
      </c>
      <c r="I53" s="25"/>
    </row>
    <row r="54" spans="1:9" ht="12" customHeight="1" x14ac:dyDescent="0.55000000000000004">
      <c r="B54" s="21" t="s">
        <v>164</v>
      </c>
      <c r="C54" s="49">
        <v>389457</v>
      </c>
      <c r="D54" s="49">
        <v>6437569</v>
      </c>
      <c r="E54" s="49">
        <v>46319</v>
      </c>
      <c r="F54" s="50">
        <v>937</v>
      </c>
      <c r="G54" s="49">
        <v>337295</v>
      </c>
      <c r="H54" s="49">
        <v>5792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2021-02-02T13:45:00Z</dcterms:modified>
</cp:coreProperties>
</file>