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2B4897D5-84C8-4DB8-AB19-7CADDAFDDE8C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<sst xmlns="http://schemas.openxmlformats.org/spreadsheetml/2006/main" count="22502" uniqueCount="299">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</sst>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30"/>
  <sheetViews>
    <sheetView topLeftCell="A1124" workbookViewId="0">
      <selection activeCell="A1131" sqref="A1131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288</v>
      </c>
      <c r="P1" s="47" t="s">
        <v>289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310"/>
  <sheetViews>
    <sheetView workbookViewId="0">
      <pane xSplit="1" ySplit="1" topLeftCell="B16301" activePane="bottomRight" state="frozen"/>
      <selection activeCell="A1131" sqref="A1131"/>
      <selection pane="topRight" activeCell="A1131" sqref="A1131"/>
      <selection pane="bottomLeft" activeCell="A1131" sqref="A1131"/>
      <selection pane="bottomRight" activeCell="A1131" sqref="A113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1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288</v>
      </c>
      <c r="P2" s="31" t="s">
        <v>289</v>
      </c>
    </row>
    <row r="3" spans="1:17" x14ac:dyDescent="0.55000000000000004">
      <c r="A3" s="38">
        <f>DATE($A$9, $B$9, $C$9)</f>
        <v>44255</v>
      </c>
      <c r="B3" s="26" t="s">
        <v>153</v>
      </c>
      <c r="C3" s="26">
        <f>IF(C21="", "", C21)</f>
        <v>429505</v>
      </c>
      <c r="D3" s="26">
        <f>IF(B21="", "", B21)</f>
        <v>7714850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14325</v>
      </c>
      <c r="I3" s="26" t="str">
        <f t="shared" si="1"/>
        <v/>
      </c>
      <c r="J3" s="26">
        <f t="shared" si="1"/>
        <v>434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407124</v>
      </c>
      <c r="N3" s="26">
        <f t="shared" si="2"/>
        <v>7858</v>
      </c>
      <c r="O3" s="26">
        <f t="shared" ref="O3:P5" si="3">I12</f>
        <v>0</v>
      </c>
      <c r="P3" s="46">
        <f t="shared" si="3"/>
        <v>0</v>
      </c>
    </row>
    <row r="4" spans="1:17" x14ac:dyDescent="0.55000000000000004">
      <c r="A4" s="38">
        <f>DATE($A$9, $B$9, $C$9)</f>
        <v>44255</v>
      </c>
      <c r="B4" s="26" t="s">
        <v>154</v>
      </c>
      <c r="C4" s="26">
        <f>IF(C22="", "", C22)</f>
        <v>2220</v>
      </c>
      <c r="D4" s="26">
        <f>IF(B22="", "", B22)</f>
        <v>519303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38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2180</v>
      </c>
      <c r="N4" s="26">
        <f t="shared" si="2"/>
        <v>2</v>
      </c>
      <c r="O4" s="46">
        <f t="shared" si="3"/>
        <v>0</v>
      </c>
      <c r="P4" s="46">
        <f t="shared" si="3"/>
        <v>0</v>
      </c>
    </row>
    <row r="5" spans="1:17" x14ac:dyDescent="0.55000000000000004">
      <c r="A5" s="38">
        <f>DATE($A$9, $B$9, $C$9)</f>
        <v>44255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6">
        <f t="shared" si="3"/>
        <v>0</v>
      </c>
      <c r="P5" s="46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283</v>
      </c>
      <c r="J7" s="27"/>
      <c r="L7" s="27"/>
      <c r="M7" s="27"/>
      <c r="N7" s="27"/>
      <c r="O7" s="27"/>
    </row>
    <row r="8" spans="1:17" x14ac:dyDescent="0.55000000000000004">
      <c r="A8" s="51" t="s">
        <v>282</v>
      </c>
      <c r="B8" s="51"/>
      <c r="C8" s="51"/>
      <c r="D8" s="51"/>
      <c r="E8" s="51"/>
      <c r="F8" s="51"/>
      <c r="G8" s="51"/>
      <c r="I8" s="52" t="s">
        <v>284</v>
      </c>
      <c r="J8" s="52"/>
      <c r="K8" s="52"/>
      <c r="L8" s="52"/>
      <c r="M8" s="52"/>
      <c r="N8" s="52"/>
      <c r="O8" s="52"/>
      <c r="P8" s="52"/>
      <c r="Q8" s="52"/>
    </row>
    <row r="9" spans="1:17" x14ac:dyDescent="0.55000000000000004">
      <c r="A9" s="4">
        <v>2021</v>
      </c>
      <c r="B9" s="4">
        <v>2</v>
      </c>
      <c r="C9" s="4">
        <v>28</v>
      </c>
      <c r="I9" s="51" t="s">
        <v>285</v>
      </c>
      <c r="J9" s="51"/>
    </row>
    <row r="10" spans="1:17" x14ac:dyDescent="0.55000000000000004">
      <c r="B10" s="27" t="s">
        <v>157</v>
      </c>
      <c r="C10" s="27"/>
      <c r="D10" s="27" t="s">
        <v>158</v>
      </c>
      <c r="E10" s="27"/>
      <c r="F10" s="27" t="s">
        <v>159</v>
      </c>
      <c r="G10" s="27" t="s">
        <v>160</v>
      </c>
      <c r="H10" s="51" t="s">
        <v>161</v>
      </c>
      <c r="I10" s="51" t="s">
        <v>290</v>
      </c>
      <c r="J10" s="51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27"/>
      <c r="G11" s="27"/>
      <c r="H11" s="53"/>
      <c r="I11" s="49" t="s">
        <v>286</v>
      </c>
      <c r="J11" s="49" t="s">
        <v>287</v>
      </c>
    </row>
    <row r="12" spans="1:17" x14ac:dyDescent="0.55000000000000004">
      <c r="A12" s="27" t="s">
        <v>166</v>
      </c>
      <c r="B12" s="4">
        <v>7714850</v>
      </c>
      <c r="C12" s="4">
        <v>429505</v>
      </c>
      <c r="D12" s="4">
        <v>14325</v>
      </c>
      <c r="E12" s="4">
        <v>434</v>
      </c>
      <c r="F12" s="4">
        <v>407124</v>
      </c>
      <c r="G12" s="4">
        <v>7858</v>
      </c>
      <c r="H12" s="3"/>
      <c r="I12" s="4"/>
      <c r="J12" s="4">
        <v>0</v>
      </c>
      <c r="N12" s="27"/>
      <c r="O12" s="27"/>
      <c r="P12" s="27"/>
    </row>
    <row r="13" spans="1:17" x14ac:dyDescent="0.55000000000000004">
      <c r="A13" s="27" t="s">
        <v>167</v>
      </c>
      <c r="B13" s="4">
        <v>519303</v>
      </c>
      <c r="C13" s="4">
        <v>2220</v>
      </c>
      <c r="D13" s="4">
        <v>38</v>
      </c>
      <c r="E13" s="4">
        <v>0</v>
      </c>
      <c r="F13" s="4">
        <v>2180</v>
      </c>
      <c r="G13" s="4">
        <v>2</v>
      </c>
      <c r="H13" s="3"/>
      <c r="I13" s="51"/>
      <c r="J13" s="51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8234982</v>
      </c>
      <c r="C15" s="29">
        <f t="shared" si="4"/>
        <v>431740</v>
      </c>
      <c r="D15" s="29">
        <f t="shared" si="4"/>
        <v>14363</v>
      </c>
      <c r="E15" s="29">
        <f t="shared" si="4"/>
        <v>434</v>
      </c>
      <c r="F15" s="29">
        <f t="shared" si="4"/>
        <v>409319</v>
      </c>
      <c r="G15" s="29">
        <f t="shared" si="4"/>
        <v>7860</v>
      </c>
      <c r="H15" s="30"/>
    </row>
    <row r="18" spans="1:15" x14ac:dyDescent="0.55000000000000004">
      <c r="B18" s="51" t="s">
        <v>157</v>
      </c>
      <c r="C18" s="53"/>
      <c r="D18" s="51" t="s">
        <v>169</v>
      </c>
      <c r="E18" s="53"/>
      <c r="F18" s="53"/>
      <c r="G18" s="51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1" t="s">
        <v>158</v>
      </c>
      <c r="H19" s="53"/>
      <c r="I19" s="53"/>
      <c r="J19" s="53"/>
      <c r="K19" s="53"/>
      <c r="L19" s="53"/>
      <c r="M19" s="53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5">B12</f>
        <v>7714850</v>
      </c>
      <c r="C21" s="28">
        <f t="shared" si="5"/>
        <v>429505</v>
      </c>
      <c r="D21" s="3"/>
      <c r="E21" s="3"/>
      <c r="F21" s="3"/>
      <c r="G21" s="3"/>
      <c r="H21" s="28">
        <f>D12</f>
        <v>14325</v>
      </c>
      <c r="I21" s="3"/>
      <c r="J21" s="28">
        <f>E12</f>
        <v>434</v>
      </c>
      <c r="K21" s="3"/>
      <c r="L21" s="3"/>
      <c r="M21" s="16">
        <f>F21</f>
        <v>0</v>
      </c>
      <c r="N21" s="28">
        <f t="shared" ref="N21:O23" si="6">F12</f>
        <v>407124</v>
      </c>
      <c r="O21" s="28">
        <f t="shared" si="6"/>
        <v>7858</v>
      </c>
    </row>
    <row r="22" spans="1:15" x14ac:dyDescent="0.55000000000000004">
      <c r="A22" s="26" t="s">
        <v>167</v>
      </c>
      <c r="B22" s="28">
        <f t="shared" si="5"/>
        <v>519303</v>
      </c>
      <c r="C22" s="28">
        <f t="shared" si="5"/>
        <v>2220</v>
      </c>
      <c r="D22" s="3"/>
      <c r="E22" s="3"/>
      <c r="F22" s="3"/>
      <c r="G22" s="3"/>
      <c r="H22" s="28">
        <f>D13</f>
        <v>38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2180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8234982</v>
      </c>
      <c r="C24" s="26">
        <f t="shared" si="7"/>
        <v>431740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14363</v>
      </c>
      <c r="I24" s="26">
        <f t="shared" si="7"/>
        <v>0</v>
      </c>
      <c r="J24" s="26">
        <f t="shared" si="7"/>
        <v>434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409319</v>
      </c>
      <c r="O24" s="26">
        <f t="shared" si="7"/>
        <v>7860</v>
      </c>
    </row>
    <row r="26" spans="1:15" x14ac:dyDescent="0.55000000000000004">
      <c r="E26" s="51" t="s">
        <v>279</v>
      </c>
      <c r="F26" s="53"/>
      <c r="G26" s="53"/>
      <c r="H26" s="53"/>
      <c r="I26" s="53"/>
      <c r="J26" s="53"/>
    </row>
    <row r="27" spans="1:15" x14ac:dyDescent="0.55000000000000004">
      <c r="E27" s="52" t="s">
        <v>281</v>
      </c>
      <c r="F27" s="52"/>
      <c r="G27" s="52"/>
      <c r="H27" s="52"/>
      <c r="I27" s="52"/>
      <c r="J27" s="52"/>
      <c r="K27" s="52"/>
    </row>
  </sheetData>
  <mergeCells count="15">
    <mergeCell ref="I13:J13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5"/>
      <c r="E1" s="55"/>
      <c r="F1" s="55"/>
      <c r="G1" s="55"/>
      <c r="H1" s="55"/>
      <c r="I1" s="55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2</v>
      </c>
      <c r="C2" s="39">
        <f>DAY(DATE('Conv-total'!$A$9, 'Conv-total'!$B$9, 'Conv-total'!$C$9) -1)</f>
        <v>27</v>
      </c>
      <c r="D2" s="54" t="s">
        <v>178</v>
      </c>
      <c r="E2" s="55"/>
      <c r="F2" s="55"/>
      <c r="G2" s="55"/>
      <c r="H2" s="55"/>
      <c r="I2" s="55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44254</v>
      </c>
      <c r="C5" s="31" t="s">
        <v>7</v>
      </c>
      <c r="D5" s="41">
        <f>IFERROR(INT(TRIM(SUBSTITUTE(VLOOKUP($A5&amp;"*",各都道府県の状況!$A:$I,D$3,FALSE), "※5", ""))), "")</f>
        <v>19066</v>
      </c>
      <c r="E5" s="41">
        <f>IFERROR(INT(TRIM(SUBSTITUTE(VLOOKUP($A5&amp;"*",各都道府県の状況!$A:$I,E$3,FALSE), "※5", ""))), "")</f>
        <v>379662</v>
      </c>
      <c r="F5" s="41">
        <f>IFERROR(INT(TRIM(SUBSTITUTE(VLOOKUP($A5&amp;"*",各都道府県の状況!$A:$I,F$3,FALSE), "※5", ""))), "")</f>
        <v>17814</v>
      </c>
      <c r="G5" s="41">
        <f>IFERROR(INT(TRIM(SUBSTITUTE(VLOOKUP($A5&amp;"*",各都道府県の状況!$A:$I,G$3,FALSE), "※5", ""))), "")</f>
        <v>675</v>
      </c>
      <c r="H5" s="41">
        <f>IFERROR(INT(TRIM(SUBSTITUTE(VLOOKUP($A5&amp;"*",各都道府県の状況!$A:$I,H$3,FALSE), "※5", ""))), "")</f>
        <v>601</v>
      </c>
      <c r="I5" s="41">
        <f>IFERROR(INT(TRIM(SUBSTITUTE(VLOOKUP($A5&amp;"*",各都道府県の状況!$A:$I,I$3,FALSE), "※5", ""))), "")</f>
        <v>3</v>
      </c>
      <c r="J5" s="2"/>
    </row>
    <row r="6" spans="1:10" x14ac:dyDescent="0.55000000000000004">
      <c r="A6" s="12" t="s">
        <v>182</v>
      </c>
      <c r="B6" s="13">
        <f t="shared" si="0"/>
        <v>44254</v>
      </c>
      <c r="C6" s="31" t="s">
        <v>11</v>
      </c>
      <c r="D6" s="41">
        <f>IFERROR(INT(TRIM(SUBSTITUTE(VLOOKUP($A6&amp;"*",各都道府県の状況!$A:$I,D$3,FALSE), "※5", ""))), "")</f>
        <v>816</v>
      </c>
      <c r="E6" s="41">
        <f>IFERROR(INT(TRIM(SUBSTITUTE(VLOOKUP($A6&amp;"*",各都道府県の状況!$A:$I,E$3,FALSE), "※5", ""))), "")</f>
        <v>17347</v>
      </c>
      <c r="F6" s="41">
        <f>IFERROR(INT(TRIM(SUBSTITUTE(VLOOKUP($A6&amp;"*",各都道府県の状況!$A:$I,F$3,FALSE), "※5", ""))), "")</f>
        <v>769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27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44254</v>
      </c>
      <c r="C7" s="31" t="s">
        <v>12</v>
      </c>
      <c r="D7" s="41">
        <f>IFERROR(INT(TRIM(SUBSTITUTE(VLOOKUP($A7&amp;"*",各都道府県の状況!$A:$I,D$3,FALSE), "※5", ""))), "")</f>
        <v>554</v>
      </c>
      <c r="E7" s="41">
        <f>IFERROR(INT(TRIM(SUBSTITUTE(VLOOKUP($A7&amp;"*",各都道府県の状況!$A:$I,E$3,FALSE), "※5", ""))), "")</f>
        <v>26654</v>
      </c>
      <c r="F7" s="41">
        <f>IFERROR(INT(TRIM(SUBSTITUTE(VLOOKUP($A7&amp;"*",各都道府県の状況!$A:$I,F$3,FALSE), "※5", ""))), "")</f>
        <v>510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14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44254</v>
      </c>
      <c r="C8" s="31" t="s">
        <v>13</v>
      </c>
      <c r="D8" s="41">
        <f>IFERROR(INT(TRIM(SUBSTITUTE(VLOOKUP($A8&amp;"*",各都道府県の状況!$A:$I,D$3,FALSE), "※5", ""))), "")</f>
        <v>3597</v>
      </c>
      <c r="E8" s="41">
        <f>IFERROR(INT(TRIM(SUBSTITUTE(VLOOKUP($A8&amp;"*",各都道府県の状況!$A:$I,E$3,FALSE), "※5", ""))), "")</f>
        <v>68100</v>
      </c>
      <c r="F8" s="41">
        <f>IFERROR(INT(TRIM(SUBSTITUTE(VLOOKUP($A8&amp;"*",各都道府県の状況!$A:$I,F$3,FALSE), "※5", ""))), "")</f>
        <v>3480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92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44254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7032</v>
      </c>
      <c r="F9" s="41">
        <f>IFERROR(INT(TRIM(SUBSTITUTE(VLOOKUP($A9&amp;"*",各都道府県の状況!$A:$I,F$3,FALSE), "※5", ""))), "")</f>
        <v>260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3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44254</v>
      </c>
      <c r="C10" s="31" t="s">
        <v>15</v>
      </c>
      <c r="D10" s="41">
        <f>IFERROR(INT(TRIM(SUBSTITUTE(VLOOKUP($A10&amp;"*",各都道府県の状況!$A:$I,D$3,FALSE), "※5", ""))), "")</f>
        <v>543</v>
      </c>
      <c r="E10" s="41">
        <f>IFERROR(INT(TRIM(SUBSTITUTE(VLOOKUP($A10&amp;"*",各都道府県の状況!$A:$I,E$3,FALSE), "※5", ""))), "")</f>
        <v>17479</v>
      </c>
      <c r="F10" s="41">
        <f>IFERROR(INT(TRIM(SUBSTITUTE(VLOOKUP($A10&amp;"*",各都道府県の状況!$A:$I,F$3,FALSE), "※5", ""))), "")</f>
        <v>513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15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44254</v>
      </c>
      <c r="C11" s="31" t="s">
        <v>16</v>
      </c>
      <c r="D11" s="41">
        <f>IFERROR(INT(TRIM(SUBSTITUTE(VLOOKUP($A11&amp;"*",各都道府県の状況!$A:$I,D$3,FALSE), "※5", ""))), "")</f>
        <v>1919</v>
      </c>
      <c r="E11" s="41">
        <f>IFERROR(INT(TRIM(SUBSTITUTE(VLOOKUP($A11&amp;"*",各都道府県の状況!$A:$I,E$3,FALSE), "※5", ""))), "")</f>
        <v>110131</v>
      </c>
      <c r="F11" s="41">
        <f>IFERROR(INT(TRIM(SUBSTITUTE(VLOOKUP($A11&amp;"*",各都道府県の状況!$A:$I,F$3,FALSE), "※5", ""))), "")</f>
        <v>1747</v>
      </c>
      <c r="G11" s="41">
        <f>IFERROR(INT(TRIM(SUBSTITUTE(VLOOKUP($A11&amp;"*",各都道府県の状況!$A:$I,G$3,FALSE), "※5", ""))), "")</f>
        <v>70</v>
      </c>
      <c r="H11" s="41">
        <f>IFERROR(INT(TRIM(SUBSTITUTE(VLOOKUP($A11&amp;"*",各都道府県の状況!$A:$I,H$3,FALSE), "※5", ""))), "")</f>
        <v>102</v>
      </c>
      <c r="I11" s="41">
        <f>IFERROR(INT(TRIM(SUBSTITUTE(VLOOKUP($A11&amp;"*",各都道府県の状況!$A:$I,I$3,FALSE), "※5", ""))), "")</f>
        <v>10</v>
      </c>
    </row>
    <row r="12" spans="1:10" x14ac:dyDescent="0.55000000000000004">
      <c r="A12" s="12" t="s">
        <v>188</v>
      </c>
      <c r="B12" s="13">
        <f t="shared" si="0"/>
        <v>44254</v>
      </c>
      <c r="C12" s="31" t="s">
        <v>17</v>
      </c>
      <c r="D12" s="41">
        <f>IFERROR(INT(TRIM(SUBSTITUTE(VLOOKUP($A12&amp;"*",各都道府県の状況!$A:$I,D$3,FALSE), "※5", ""))), "")</f>
        <v>5740</v>
      </c>
      <c r="E12" s="41">
        <f>IFERROR(INT(TRIM(SUBSTITUTE(VLOOKUP($A12&amp;"*",各都道府県の状況!$A:$I,E$3,FALSE), "※5", ""))), "")</f>
        <v>24868</v>
      </c>
      <c r="F12" s="41">
        <f>IFERROR(INT(TRIM(SUBSTITUTE(VLOOKUP($A12&amp;"*",各都道府県の状況!$A:$I,F$3,FALSE), "※5", ""))), "")</f>
        <v>5289</v>
      </c>
      <c r="G12" s="41">
        <f>IFERROR(INT(TRIM(SUBSTITUTE(VLOOKUP($A12&amp;"*",各都道府県の状況!$A:$I,G$3,FALSE), "※5", ""))), "")</f>
        <v>106</v>
      </c>
      <c r="H12" s="41">
        <f>IFERROR(INT(TRIM(SUBSTITUTE(VLOOKUP($A12&amp;"*",各都道府県の状況!$A:$I,H$3,FALSE), "※5", ""))), "")</f>
        <v>345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44254</v>
      </c>
      <c r="C13" s="31" t="s">
        <v>18</v>
      </c>
      <c r="D13" s="41">
        <f>IFERROR(INT(TRIM(SUBSTITUTE(VLOOKUP($A13&amp;"*",各都道府県の状況!$A:$I,D$3,FALSE), "※5", ""))), "")</f>
        <v>4090</v>
      </c>
      <c r="E13" s="41">
        <f>IFERROR(INT(TRIM(SUBSTITUTE(VLOOKUP($A13&amp;"*",各都道府県の状況!$A:$I,E$3,FALSE), "※5", ""))), "")</f>
        <v>125003</v>
      </c>
      <c r="F13" s="41">
        <f>IFERROR(INT(TRIM(SUBSTITUTE(VLOOKUP($A13&amp;"*",各都道府県の状況!$A:$I,F$3,FALSE), "※5", ""))), "")</f>
        <v>3879</v>
      </c>
      <c r="G13" s="41">
        <f>IFERROR(INT(TRIM(SUBSTITUTE(VLOOKUP($A13&amp;"*",各都道府県の状況!$A:$I,G$3,FALSE), "※5", ""))), "")</f>
        <v>66</v>
      </c>
      <c r="H13" s="41">
        <f>IFERROR(INT(TRIM(SUBSTITUTE(VLOOKUP($A13&amp;"*",各都道府県の状況!$A:$I,H$3,FALSE), "※5", ""))), "")</f>
        <v>145</v>
      </c>
      <c r="I13" s="41">
        <f>IFERROR(INT(TRIM(SUBSTITUTE(VLOOKUP($A13&amp;"*",各都道府県の状況!$A:$I,I$3,FALSE), "※5", ""))), "")</f>
        <v>4</v>
      </c>
    </row>
    <row r="14" spans="1:10" x14ac:dyDescent="0.55000000000000004">
      <c r="A14" s="12" t="s">
        <v>190</v>
      </c>
      <c r="B14" s="13">
        <f t="shared" si="0"/>
        <v>44254</v>
      </c>
      <c r="C14" s="31" t="s">
        <v>19</v>
      </c>
      <c r="D14" s="41">
        <f>IFERROR(INT(TRIM(SUBSTITUTE(VLOOKUP($A14&amp;"*",各都道府県の状況!$A:$I,D$3,FALSE), "※5", ""))), "")</f>
        <v>4491</v>
      </c>
      <c r="E14" s="41">
        <f>IFERROR(INT(TRIM(SUBSTITUTE(VLOOKUP($A14&amp;"*",各都道府県の状況!$A:$I,E$3,FALSE), "※5", ""))), "")</f>
        <v>91472</v>
      </c>
      <c r="F14" s="41">
        <f>IFERROR(INT(TRIM(SUBSTITUTE(VLOOKUP($A14&amp;"*",各都道府県の状況!$A:$I,F$3,FALSE), "※5", ""))), "")</f>
        <v>4228</v>
      </c>
      <c r="G14" s="41">
        <f>IFERROR(INT(TRIM(SUBSTITUTE(VLOOKUP($A14&amp;"*",各都道府県の状況!$A:$I,G$3,FALSE), "※5", ""))), "")</f>
        <v>84</v>
      </c>
      <c r="H14" s="41">
        <f>IFERROR(INT(TRIM(SUBSTITUTE(VLOOKUP($A14&amp;"*",各都道府県の状況!$A:$I,H$3,FALSE), "※5", ""))), "")</f>
        <v>179</v>
      </c>
      <c r="I14" s="41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44254</v>
      </c>
      <c r="C15" s="31" t="s">
        <v>20</v>
      </c>
      <c r="D15" s="41">
        <f>IFERROR(INT(TRIM(SUBSTITUTE(VLOOKUP($A15&amp;"*",各都道府県の状況!$A:$I,D$3,FALSE), "※5", ""))), "")</f>
        <v>29250</v>
      </c>
      <c r="E15" s="41">
        <f>IFERROR(INT(TRIM(SUBSTITUTE(VLOOKUP($A15&amp;"*",各都道府県の状況!$A:$I,E$3,FALSE), "※5", ""))), "")</f>
        <v>547979</v>
      </c>
      <c r="F15" s="41">
        <f>IFERROR(INT(TRIM(SUBSTITUTE(VLOOKUP($A15&amp;"*",各都道府県の状況!$A:$I,F$3,FALSE), "※5", ""))), "")</f>
        <v>27169</v>
      </c>
      <c r="G15" s="41">
        <f>IFERROR(INT(TRIM(SUBSTITUTE(VLOOKUP($A15&amp;"*",各都道府県の状況!$A:$I,G$3,FALSE), "※5", ""))), "")</f>
        <v>558</v>
      </c>
      <c r="H15" s="41">
        <f>IFERROR(INT(TRIM(SUBSTITUTE(VLOOKUP($A15&amp;"*",各都道府県の状況!$A:$I,H$3,FALSE), "※5", ""))), "")</f>
        <v>1555</v>
      </c>
      <c r="I15" s="41">
        <f>IFERROR(INT(TRIM(SUBSTITUTE(VLOOKUP($A15&amp;"*",各都道府県の状況!$A:$I,I$3,FALSE), "※5", ""))), "")</f>
        <v>37</v>
      </c>
    </row>
    <row r="16" spans="1:10" x14ac:dyDescent="0.55000000000000004">
      <c r="A16" s="12" t="s">
        <v>192</v>
      </c>
      <c r="B16" s="13">
        <f t="shared" si="0"/>
        <v>44254</v>
      </c>
      <c r="C16" s="31" t="s">
        <v>21</v>
      </c>
      <c r="D16" s="41">
        <f>IFERROR(INT(TRIM(SUBSTITUTE(VLOOKUP($A16&amp;"*",各都道府県の状況!$A:$I,D$3,FALSE), "※5", ""))), "")</f>
        <v>26263</v>
      </c>
      <c r="E16" s="41">
        <f>IFERROR(INT(TRIM(SUBSTITUTE(VLOOKUP($A16&amp;"*",各都道府県の状況!$A:$I,E$3,FALSE), "※5", ""))), "")</f>
        <v>404527</v>
      </c>
      <c r="F16" s="41">
        <f>IFERROR(INT(TRIM(SUBSTITUTE(VLOOKUP($A16&amp;"*",各都道府県の状況!$A:$I,F$3,FALSE), "※5", ""))), "")</f>
        <v>23972</v>
      </c>
      <c r="G16" s="41">
        <f>IFERROR(INT(TRIM(SUBSTITUTE(VLOOKUP($A16&amp;"*",各都道府県の状況!$A:$I,G$3,FALSE), "※5", ""))), "")</f>
        <v>450</v>
      </c>
      <c r="H16" s="41">
        <f>IFERROR(INT(TRIM(SUBSTITUTE(VLOOKUP($A16&amp;"*",各都道府県の状況!$A:$I,H$3,FALSE), "※5", ""))), "")</f>
        <v>1841</v>
      </c>
      <c r="I16" s="41">
        <f>IFERROR(INT(TRIM(SUBSTITUTE(VLOOKUP($A16&amp;"*",各都道府県の状況!$A:$I,I$3,FALSE), "※5", ""))), "")</f>
        <v>24</v>
      </c>
    </row>
    <row r="17" spans="1:9" x14ac:dyDescent="0.55000000000000004">
      <c r="A17" s="12" t="s">
        <v>193</v>
      </c>
      <c r="B17" s="13">
        <f t="shared" si="0"/>
        <v>44254</v>
      </c>
      <c r="C17" s="31" t="s">
        <v>22</v>
      </c>
      <c r="D17" s="41">
        <f>IFERROR(INT(TRIM(SUBSTITUTE(VLOOKUP($A17&amp;"*",各都道府県の状況!$A:$I,D$3,FALSE), "※5", ""))), "")</f>
        <v>111347</v>
      </c>
      <c r="E17" s="41">
        <f>IFERROR(INT(TRIM(SUBSTITUTE(VLOOKUP($A17&amp;"*",各都道府県の状況!$A:$I,E$3,FALSE), "※5", ""))), "")</f>
        <v>1529534</v>
      </c>
      <c r="F17" s="41">
        <f>IFERROR(INT(TRIM(SUBSTITUTE(VLOOKUP($A17&amp;"*",各都道府県の状況!$A:$I,F$3,FALSE), "※5", ""))), "")</f>
        <v>106635</v>
      </c>
      <c r="G17" s="41">
        <f>IFERROR(INT(TRIM(SUBSTITUTE(VLOOKUP($A17&amp;"*",各都道府県の状況!$A:$I,G$3,FALSE), "※5", ""))), "")</f>
        <v>1370</v>
      </c>
      <c r="H17" s="41">
        <f>IFERROR(INT(TRIM(SUBSTITUTE(VLOOKUP($A17&amp;"*",各都道府県の状況!$A:$I,H$3,FALSE), "※5", ""))), "")</f>
        <v>3342</v>
      </c>
      <c r="I17" s="41">
        <f>IFERROR(INT(TRIM(SUBSTITUTE(VLOOKUP($A17&amp;"*",各都道府県の状況!$A:$I,I$3,FALSE), "※5", ""))), "")</f>
        <v>68</v>
      </c>
    </row>
    <row r="18" spans="1:9" x14ac:dyDescent="0.55000000000000004">
      <c r="A18" s="12" t="s">
        <v>194</v>
      </c>
      <c r="B18" s="13">
        <f t="shared" si="0"/>
        <v>44254</v>
      </c>
      <c r="C18" s="31" t="s">
        <v>23</v>
      </c>
      <c r="D18" s="41">
        <f>IFERROR(INT(TRIM(SUBSTITUTE(VLOOKUP($A18&amp;"*",各都道府県の状況!$A:$I,D$3,FALSE), "※5", ""))), "")</f>
        <v>44768</v>
      </c>
      <c r="E18" s="41">
        <f>IFERROR(INT(TRIM(SUBSTITUTE(VLOOKUP($A18&amp;"*",各都道府県の状況!$A:$I,E$3,FALSE), "※5", ""))), "")</f>
        <v>587587</v>
      </c>
      <c r="F18" s="41">
        <f>IFERROR(INT(TRIM(SUBSTITUTE(VLOOKUP($A18&amp;"*",各都道府県の状況!$A:$I,F$3,FALSE), "※5", ""))), "")</f>
        <v>43051</v>
      </c>
      <c r="G18" s="41">
        <f>IFERROR(INT(TRIM(SUBSTITUTE(VLOOKUP($A18&amp;"*",各都道府県の状況!$A:$I,G$3,FALSE), "※5", ""))), "")</f>
        <v>679</v>
      </c>
      <c r="H18" s="41">
        <f>IFERROR(INT(TRIM(SUBSTITUTE(VLOOKUP($A18&amp;"*",各都道府県の状況!$A:$I,H$3,FALSE), "※5", ""))), "")</f>
        <v>1038</v>
      </c>
      <c r="I18" s="41">
        <f>IFERROR(INT(TRIM(SUBSTITUTE(VLOOKUP($A18&amp;"*",各都道府県の状況!$A:$I,I$3,FALSE), "※5", ""))), "")</f>
        <v>24</v>
      </c>
    </row>
    <row r="19" spans="1:9" x14ac:dyDescent="0.55000000000000004">
      <c r="A19" s="12" t="s">
        <v>195</v>
      </c>
      <c r="B19" s="13">
        <f t="shared" si="0"/>
        <v>44254</v>
      </c>
      <c r="C19" s="31" t="s">
        <v>24</v>
      </c>
      <c r="D19" s="41">
        <f>IFERROR(INT(TRIM(SUBSTITUTE(VLOOKUP($A19&amp;"*",各都道府県の状況!$A:$I,D$3,FALSE), "※5", ""))), "")</f>
        <v>1076</v>
      </c>
      <c r="E19" s="41">
        <f>IFERROR(INT(TRIM(SUBSTITUTE(VLOOKUP($A19&amp;"*",各都道府県の状況!$A:$I,E$3,FALSE), "※5", ""))), "")</f>
        <v>44330</v>
      </c>
      <c r="F19" s="41">
        <f>IFERROR(INT(TRIM(SUBSTITUTE(VLOOKUP($A19&amp;"*",各都道府県の状況!$A:$I,F$3,FALSE), "※5", ""))), "")</f>
        <v>971</v>
      </c>
      <c r="G19" s="41">
        <f>IFERROR(INT(TRIM(SUBSTITUTE(VLOOKUP($A19&amp;"*",各都道府県の状況!$A:$I,G$3,FALSE), "※5", ""))), "")</f>
        <v>15</v>
      </c>
      <c r="H19" s="41">
        <f>IFERROR(INT(TRIM(SUBSTITUTE(VLOOKUP($A19&amp;"*",各都道府県の状況!$A:$I,H$3,FALSE), "※5", ""))), "")</f>
        <v>90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44254</v>
      </c>
      <c r="C20" s="31" t="s">
        <v>25</v>
      </c>
      <c r="D20" s="41">
        <f>IFERROR(INT(TRIM(SUBSTITUTE(VLOOKUP($A20&amp;"*",各都道府県の状況!$A:$I,D$3,FALSE), "※5", ""))), "")</f>
        <v>905</v>
      </c>
      <c r="E20" s="41">
        <f>IFERROR(INT(TRIM(SUBSTITUTE(VLOOKUP($A20&amp;"*",各都道府県の状況!$A:$I,E$3,FALSE), "※5", ""))), "")</f>
        <v>36107</v>
      </c>
      <c r="F20" s="41">
        <f>IFERROR(INT(TRIM(SUBSTITUTE(VLOOKUP($A20&amp;"*",各都道府県の状況!$A:$I,F$3,FALSE), "※5", ""))), "")</f>
        <v>860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17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44254</v>
      </c>
      <c r="C21" s="31" t="s">
        <v>26</v>
      </c>
      <c r="D21" s="41">
        <f>IFERROR(INT(TRIM(SUBSTITUTE(VLOOKUP($A21&amp;"*",各都道府県の状況!$A:$I,D$3,FALSE), "※5", ""))), "")</f>
        <v>1845</v>
      </c>
      <c r="E21" s="41">
        <f>IFERROR(INT(TRIM(SUBSTITUTE(VLOOKUP($A21&amp;"*",各都道府県の状況!$A:$I,E$3,FALSE), "※5", ""))), "")</f>
        <v>51120</v>
      </c>
      <c r="F21" s="41">
        <f>IFERROR(INT(TRIM(SUBSTITUTE(VLOOKUP($A21&amp;"*",各都道府県の状況!$A:$I,F$3,FALSE), "※5", ""))), "")</f>
        <v>1663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149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198</v>
      </c>
      <c r="B22" s="13">
        <f t="shared" si="0"/>
        <v>44254</v>
      </c>
      <c r="C22" s="31" t="s">
        <v>27</v>
      </c>
      <c r="D22" s="41">
        <f>IFERROR(INT(TRIM(SUBSTITUTE(VLOOKUP($A22&amp;"*",各都道府県の状況!$A:$I,D$3,FALSE), "※5", ""))), "")</f>
        <v>545</v>
      </c>
      <c r="E22" s="41">
        <f>IFERROR(INT(TRIM(SUBSTITUTE(VLOOKUP($A22&amp;"*",各都道府県の状況!$A:$I,E$3,FALSE), "※5", ""))), "")</f>
        <v>31810</v>
      </c>
      <c r="F22" s="41">
        <f>IFERROR(INT(TRIM(SUBSTITUTE(VLOOKUP($A22&amp;"*",各都道府県の状況!$A:$I,F$3,FALSE), "※5", ""))), "")</f>
        <v>515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5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44254</v>
      </c>
      <c r="C23" s="31" t="s">
        <v>28</v>
      </c>
      <c r="D23" s="41">
        <f>IFERROR(INT(TRIM(SUBSTITUTE(VLOOKUP($A23&amp;"*",各都道府県の状況!$A:$I,D$3,FALSE), "※5", ""))), "")</f>
        <v>939</v>
      </c>
      <c r="E23" s="41">
        <f>IFERROR(INT(TRIM(SUBSTITUTE(VLOOKUP($A23&amp;"*",各都道府県の状況!$A:$I,E$3,FALSE), "※5", ""))), "")</f>
        <v>25903</v>
      </c>
      <c r="F23" s="41">
        <f>IFERROR(INT(TRIM(SUBSTITUTE(VLOOKUP($A23&amp;"*",各都道府県の状況!$A:$I,F$3,FALSE), "※5", ""))), "")</f>
        <v>914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10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44254</v>
      </c>
      <c r="C24" s="31" t="s">
        <v>29</v>
      </c>
      <c r="D24" s="41">
        <f>IFERROR(INT(TRIM(SUBSTITUTE(VLOOKUP($A24&amp;"*",各都道府県の状況!$A:$I,D$3,FALSE), "※5", ""))), "")</f>
        <v>2364</v>
      </c>
      <c r="E24" s="41">
        <f>IFERROR(INT(TRIM(SUBSTITUTE(VLOOKUP($A24&amp;"*",各都道府県の状況!$A:$I,E$3,FALSE), "※5", ""))), "")</f>
        <v>97594</v>
      </c>
      <c r="F24" s="41">
        <f>IFERROR(INT(TRIM(SUBSTITUTE(VLOOKUP($A24&amp;"*",各都道府県の状況!$A:$I,F$3,FALSE), "※5", ""))), "")</f>
        <v>2338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17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44254</v>
      </c>
      <c r="C25" s="31" t="s">
        <v>30</v>
      </c>
      <c r="D25" s="41">
        <f>IFERROR(INT(TRIM(SUBSTITUTE(VLOOKUP($A25&amp;"*",各都道府県の状況!$A:$I,D$3,FALSE), "※5", ""))), "")</f>
        <v>4714</v>
      </c>
      <c r="E25" s="41">
        <f>IFERROR(INT(TRIM(SUBSTITUTE(VLOOKUP($A25&amp;"*",各都道府県の状況!$A:$I,E$3,FALSE), "※5", ""))), "")</f>
        <v>134077</v>
      </c>
      <c r="F25" s="41">
        <f>IFERROR(INT(TRIM(SUBSTITUTE(VLOOKUP($A25&amp;"*",各都道府県の状況!$A:$I,F$3,FALSE), "※5", ""))), "")</f>
        <v>4456</v>
      </c>
      <c r="G25" s="41">
        <f>IFERROR(INT(TRIM(SUBSTITUTE(VLOOKUP($A25&amp;"*",各都道府県の状況!$A:$I,G$3,FALSE), "※5", ""))), "")</f>
        <v>109</v>
      </c>
      <c r="H25" s="41">
        <f>IFERROR(INT(TRIM(SUBSTITUTE(VLOOKUP($A25&amp;"*",各都道府県の状況!$A:$I,H$3,FALSE), "※5", ""))), "")</f>
        <v>149</v>
      </c>
      <c r="I25" s="41">
        <f>IFERROR(INT(TRIM(SUBSTITUTE(VLOOKUP($A25&amp;"*",各都道府県の状況!$A:$I,I$3,FALSE), "※5", ""))), "")</f>
        <v>7</v>
      </c>
    </row>
    <row r="26" spans="1:9" x14ac:dyDescent="0.55000000000000004">
      <c r="A26" s="12" t="s">
        <v>202</v>
      </c>
      <c r="B26" s="13">
        <f t="shared" si="0"/>
        <v>44254</v>
      </c>
      <c r="C26" s="31" t="s">
        <v>31</v>
      </c>
      <c r="D26" s="41">
        <f>IFERROR(INT(TRIM(SUBSTITUTE(VLOOKUP($A26&amp;"*",各都道府県の状況!$A:$I,D$3,FALSE), "※5", ""))), "")</f>
        <v>5126</v>
      </c>
      <c r="E26" s="41">
        <f>IFERROR(INT(TRIM(SUBSTITUTE(VLOOKUP($A26&amp;"*",各都道府県の状況!$A:$I,E$3,FALSE), "※5", ""))), "")</f>
        <v>187116</v>
      </c>
      <c r="F26" s="41">
        <f>IFERROR(INT(TRIM(SUBSTITUTE(VLOOKUP($A26&amp;"*",各都道府県の状況!$A:$I,F$3,FALSE), "※5", ""))), "")</f>
        <v>4824</v>
      </c>
      <c r="G26" s="41">
        <f>IFERROR(INT(TRIM(SUBSTITUTE(VLOOKUP($A26&amp;"*",各都道府県の状況!$A:$I,G$3,FALSE), "※5", ""))), "")</f>
        <v>93</v>
      </c>
      <c r="H26" s="41">
        <f>IFERROR(INT(TRIM(SUBSTITUTE(VLOOKUP($A26&amp;"*",各都道府県の状況!$A:$I,H$3,FALSE), "※5", ""))), "")</f>
        <v>209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44254</v>
      </c>
      <c r="C27" s="31" t="s">
        <v>32</v>
      </c>
      <c r="D27" s="41">
        <f>IFERROR(INT(TRIM(SUBSTITUTE(VLOOKUP($A27&amp;"*",各都道府県の状況!$A:$I,D$3,FALSE), "※5", ""))), "")</f>
        <v>25777</v>
      </c>
      <c r="E27" s="41">
        <f>IFERROR(INT(TRIM(SUBSTITUTE(VLOOKUP($A27&amp;"*",各都道府県の状況!$A:$I,E$3,FALSE), "※5", ""))), "")</f>
        <v>389359</v>
      </c>
      <c r="F27" s="41">
        <f>IFERROR(INT(TRIM(SUBSTITUTE(VLOOKUP($A27&amp;"*",各都道府県の状況!$A:$I,F$3,FALSE), "※5", ""))), "")</f>
        <v>24601</v>
      </c>
      <c r="G27" s="41">
        <f>IFERROR(INT(TRIM(SUBSTITUTE(VLOOKUP($A27&amp;"*",各都道府県の状況!$A:$I,G$3,FALSE), "※5", ""))), "")</f>
        <v>517</v>
      </c>
      <c r="H27" s="41">
        <f>IFERROR(INT(TRIM(SUBSTITUTE(VLOOKUP($A27&amp;"*",各都道府県の状況!$A:$I,H$3,FALSE), "※5", ""))), "")</f>
        <v>659</v>
      </c>
      <c r="I27" s="41">
        <f>IFERROR(INT(TRIM(SUBSTITUTE(VLOOKUP($A27&amp;"*",各都道府県の状況!$A:$I,I$3,FALSE), "※5", ""))), "")</f>
        <v>33</v>
      </c>
    </row>
    <row r="28" spans="1:9" x14ac:dyDescent="0.55000000000000004">
      <c r="A28" s="12" t="s">
        <v>204</v>
      </c>
      <c r="B28" s="13">
        <f t="shared" si="0"/>
        <v>44254</v>
      </c>
      <c r="C28" s="31" t="s">
        <v>33</v>
      </c>
      <c r="D28" s="41">
        <f>IFERROR(INT(TRIM(SUBSTITUTE(VLOOKUP($A28&amp;"*",各都道府県の状況!$A:$I,D$3,FALSE), "※5", ""))), "")</f>
        <v>2521</v>
      </c>
      <c r="E28" s="41">
        <f>IFERROR(INT(TRIM(SUBSTITUTE(VLOOKUP($A28&amp;"*",各都道府県の状況!$A:$I,E$3,FALSE), "※5", ""))), "")</f>
        <v>63656</v>
      </c>
      <c r="F28" s="41">
        <f>IFERROR(INT(TRIM(SUBSTITUTE(VLOOKUP($A28&amp;"*",各都道府県の状況!$A:$I,F$3,FALSE), "※5", ""))), "")</f>
        <v>2408</v>
      </c>
      <c r="G28" s="41">
        <f>IFERROR(INT(TRIM(SUBSTITUTE(VLOOKUP($A28&amp;"*",各都道府県の状況!$A:$I,G$3,FALSE), "※5", ""))), "")</f>
        <v>53</v>
      </c>
      <c r="H28" s="41">
        <f>IFERROR(INT(TRIM(SUBSTITUTE(VLOOKUP($A28&amp;"*",各都道府県の状況!$A:$I,H$3,FALSE), "※5", ""))), "")</f>
        <v>138</v>
      </c>
      <c r="I28" s="41">
        <f>IFERROR(INT(TRIM(SUBSTITUTE(VLOOKUP($A28&amp;"*",各都道府県の状況!$A:$I,I$3,FALSE), "※5", ""))), "")</f>
        <v>8</v>
      </c>
    </row>
    <row r="29" spans="1:9" x14ac:dyDescent="0.55000000000000004">
      <c r="A29" s="12" t="s">
        <v>205</v>
      </c>
      <c r="B29" s="13">
        <f t="shared" si="0"/>
        <v>44254</v>
      </c>
      <c r="C29" s="31" t="s">
        <v>34</v>
      </c>
      <c r="D29" s="41">
        <f>IFERROR(INT(TRIM(SUBSTITUTE(VLOOKUP($A29&amp;"*",各都道府県の状況!$A:$I,D$3,FALSE), "※5", ""))), "")</f>
        <v>2462</v>
      </c>
      <c r="E29" s="41">
        <f>IFERROR(INT(TRIM(SUBSTITUTE(VLOOKUP($A29&amp;"*",各都道府県の状況!$A:$I,E$3,FALSE), "※5", ""))), "")</f>
        <v>72807</v>
      </c>
      <c r="F29" s="41">
        <f>IFERROR(INT(TRIM(SUBSTITUTE(VLOOKUP($A29&amp;"*",各都道府県の状況!$A:$I,F$3,FALSE), "※5", ""))), "")</f>
        <v>2272</v>
      </c>
      <c r="G29" s="41">
        <f>IFERROR(INT(TRIM(SUBSTITUTE(VLOOKUP($A29&amp;"*",各都道府県の状況!$A:$I,G$3,FALSE), "※5", ""))), "")</f>
        <v>46</v>
      </c>
      <c r="H29" s="41">
        <f>IFERROR(INT(TRIM(SUBSTITUTE(VLOOKUP($A29&amp;"*",各都道府県の状況!$A:$I,H$3,FALSE), "※5", ""))), "")</f>
        <v>144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44254</v>
      </c>
      <c r="C30" s="31" t="s">
        <v>35</v>
      </c>
      <c r="D30" s="41">
        <f>IFERROR(INT(TRIM(SUBSTITUTE(VLOOKUP($A30&amp;"*",各都道府県の状況!$A:$I,D$3,FALSE), "※5", ""))), "")</f>
        <v>9046</v>
      </c>
      <c r="E30" s="41">
        <f>IFERROR(INT(TRIM(SUBSTITUTE(VLOOKUP($A30&amp;"*",各都道府県の状況!$A:$I,E$3,FALSE), "※5", ""))), "")</f>
        <v>154708</v>
      </c>
      <c r="F30" s="41">
        <f>IFERROR(INT(TRIM(SUBSTITUTE(VLOOKUP($A30&amp;"*",各都道府県の状況!$A:$I,F$3,FALSE), "※5", ""))), "")</f>
        <v>8578</v>
      </c>
      <c r="G30" s="41">
        <f>IFERROR(INT(TRIM(SUBSTITUTE(VLOOKUP($A30&amp;"*",各都道府県の状況!$A:$I,G$3,FALSE), "※5", ""))), "")</f>
        <v>154</v>
      </c>
      <c r="H30" s="41">
        <f>IFERROR(INT(TRIM(SUBSTITUTE(VLOOKUP($A30&amp;"*",各都道府県の状況!$A:$I,H$3,FALSE), "※5", ""))), "")</f>
        <v>329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44254</v>
      </c>
      <c r="C31" s="31" t="s">
        <v>36</v>
      </c>
      <c r="D31" s="41">
        <f>IFERROR(INT(TRIM(SUBSTITUTE(VLOOKUP($A31&amp;"*",各都道府県の状況!$A:$I,D$3,FALSE), "※5", ""))), "")</f>
        <v>47069</v>
      </c>
      <c r="E31" s="41">
        <f>IFERROR(INT(TRIM(SUBSTITUTE(VLOOKUP($A31&amp;"*",各都道府県の状況!$A:$I,E$3,FALSE), "※5", ""))), "")</f>
        <v>783892</v>
      </c>
      <c r="F31" s="41">
        <f>IFERROR(INT(TRIM(SUBSTITUTE(VLOOKUP($A31&amp;"*",各都道府県の状況!$A:$I,F$3,FALSE), "※5", ""))), "")</f>
        <v>44490</v>
      </c>
      <c r="G31" s="41">
        <f>IFERROR(INT(TRIM(SUBSTITUTE(VLOOKUP($A31&amp;"*",各都道府県の状況!$A:$I,G$3,FALSE), "※5", ""))), "")</f>
        <v>1115</v>
      </c>
      <c r="H31" s="41">
        <f>IFERROR(INT(TRIM(SUBSTITUTE(VLOOKUP($A31&amp;"*",各都道府県の状況!$A:$I,H$3,FALSE), "※5", ""))), "")</f>
        <v>1051</v>
      </c>
      <c r="I31" s="41">
        <f>IFERROR(INT(TRIM(SUBSTITUTE(VLOOKUP($A31&amp;"*",各都道府県の状況!$A:$I,I$3,FALSE), "※5", ""))), "")</f>
        <v>90</v>
      </c>
    </row>
    <row r="32" spans="1:9" x14ac:dyDescent="0.55000000000000004">
      <c r="A32" s="12" t="s">
        <v>208</v>
      </c>
      <c r="B32" s="13">
        <f t="shared" si="0"/>
        <v>44254</v>
      </c>
      <c r="C32" s="31" t="s">
        <v>37</v>
      </c>
      <c r="D32" s="41">
        <f>IFERROR(INT(TRIM(SUBSTITUTE(VLOOKUP($A32&amp;"*",各都道府県の状況!$A:$I,D$3,FALSE), "※5", ""))), "")</f>
        <v>17922</v>
      </c>
      <c r="E32" s="41">
        <f>IFERROR(INT(TRIM(SUBSTITUTE(VLOOKUP($A32&amp;"*",各都道府県の状況!$A:$I,E$3,FALSE), "※5", ""))), "")</f>
        <v>246654</v>
      </c>
      <c r="F32" s="41">
        <f>IFERROR(INT(TRIM(SUBSTITUTE(VLOOKUP($A32&amp;"*",各都道府県の状況!$A:$I,F$3,FALSE), "※5", ""))), "")</f>
        <v>16939</v>
      </c>
      <c r="G32" s="41">
        <f>IFERROR(INT(TRIM(SUBSTITUTE(VLOOKUP($A32&amp;"*",各都道府県の状況!$A:$I,G$3,FALSE), "※5", ""))), "")</f>
        <v>530</v>
      </c>
      <c r="H32" s="41">
        <f>IFERROR(INT(TRIM(SUBSTITUTE(VLOOKUP($A32&amp;"*",各都道府県の状況!$A:$I,H$3,FALSE), "※5", ""))), "")</f>
        <v>453</v>
      </c>
      <c r="I32" s="41">
        <f>IFERROR(INT(TRIM(SUBSTITUTE(VLOOKUP($A32&amp;"*",各都道府県の状況!$A:$I,I$3,FALSE), "※5", ""))), "")</f>
        <v>42</v>
      </c>
    </row>
    <row r="33" spans="1:9" x14ac:dyDescent="0.55000000000000004">
      <c r="A33" s="12" t="s">
        <v>209</v>
      </c>
      <c r="B33" s="13">
        <f t="shared" si="0"/>
        <v>44254</v>
      </c>
      <c r="C33" s="31" t="s">
        <v>38</v>
      </c>
      <c r="D33" s="41">
        <f>IFERROR(INT(TRIM(SUBSTITUTE(VLOOKUP($A33&amp;"*",各都道府県の状況!$A:$I,D$3,FALSE), "※5", ""))), "")</f>
        <v>3356</v>
      </c>
      <c r="E33" s="41">
        <f>IFERROR(INT(TRIM(SUBSTITUTE(VLOOKUP($A33&amp;"*",各都道府県の状況!$A:$I,E$3,FALSE), "※5", ""))), "")</f>
        <v>81493</v>
      </c>
      <c r="F33" s="41">
        <f>IFERROR(INT(TRIM(SUBSTITUTE(VLOOKUP($A33&amp;"*",各都道府県の状況!$A:$I,F$3,FALSE), "※5", ""))), "")</f>
        <v>3232</v>
      </c>
      <c r="G33" s="41">
        <f>IFERROR(INT(TRIM(SUBSTITUTE(VLOOKUP($A33&amp;"*",各都道府県の状況!$A:$I,G$3,FALSE), "※5", ""))), "")</f>
        <v>45</v>
      </c>
      <c r="H33" s="41">
        <f>IFERROR(INT(TRIM(SUBSTITUTE(VLOOKUP($A33&amp;"*",各都道府県の状況!$A:$I,H$3,FALSE), "※5", ""))), "")</f>
        <v>79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44254</v>
      </c>
      <c r="C34" s="31" t="s">
        <v>39</v>
      </c>
      <c r="D34" s="41">
        <f>IFERROR(INT(TRIM(SUBSTITUTE(VLOOKUP($A34&amp;"*",各都道府県の状況!$A:$I,D$3,FALSE), "※5", ""))), "")</f>
        <v>1162</v>
      </c>
      <c r="E34" s="41">
        <f>IFERROR(INT(TRIM(SUBSTITUTE(VLOOKUP($A34&amp;"*",各都道府県の状況!$A:$I,E$3,FALSE), "※5", ""))), "")</f>
        <v>24457</v>
      </c>
      <c r="F34" s="41">
        <f>IFERROR(INT(TRIM(SUBSTITUTE(VLOOKUP($A34&amp;"*",各都道府県の状況!$A:$I,F$3,FALSE), "※5", ""))), "")</f>
        <v>1109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11</v>
      </c>
      <c r="I34" s="41">
        <f>IFERROR(INT(TRIM(SUBSTITUTE(VLOOKUP($A34&amp;"*",各都道府県の状況!$A:$I,I$3,FALSE), "※5", ""))), "")</f>
        <v>3</v>
      </c>
    </row>
    <row r="35" spans="1:9" x14ac:dyDescent="0.55000000000000004">
      <c r="A35" s="12" t="s">
        <v>211</v>
      </c>
      <c r="B35" s="13">
        <f t="shared" si="0"/>
        <v>44254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40638</v>
      </c>
      <c r="F35" s="41">
        <f>IFERROR(INT(TRIM(SUBSTITUTE(VLOOKUP($A35&amp;"*",各都道府県の状況!$A:$I,F$3,FALSE), "※5", ""))), "")</f>
        <v>202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44254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15625</v>
      </c>
      <c r="F36" s="41">
        <f>IFERROR(INT(TRIM(SUBSTITUTE(VLOOKUP($A36&amp;"*",各都道府県の状況!$A:$I,F$3,FALSE), "※5", ""))), "")</f>
        <v>278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44254</v>
      </c>
      <c r="C37" s="31" t="s">
        <v>42</v>
      </c>
      <c r="D37" s="41">
        <f>IFERROR(INT(TRIM(SUBSTITUTE(VLOOKUP($A37&amp;"*",各都道府県の状況!$A:$I,D$3,FALSE), "※5", ""))), "")</f>
        <v>2479</v>
      </c>
      <c r="E37" s="41">
        <f>IFERROR(INT(TRIM(SUBSTITUTE(VLOOKUP($A37&amp;"*",各都道府県の状況!$A:$I,E$3,FALSE), "※5", ""))), "")</f>
        <v>66389</v>
      </c>
      <c r="F37" s="41">
        <f>IFERROR(INT(TRIM(SUBSTITUTE(VLOOKUP($A37&amp;"*",各都道府県の状況!$A:$I,F$3,FALSE), "※5", ""))), "")</f>
        <v>2389</v>
      </c>
      <c r="G37" s="41">
        <f>IFERROR(INT(TRIM(SUBSTITUTE(VLOOKUP($A37&amp;"*",各都道府県の状況!$A:$I,G$3,FALSE), "※5", ""))), "")</f>
        <v>32</v>
      </c>
      <c r="H37" s="41">
        <f>IFERROR(INT(TRIM(SUBSTITUTE(VLOOKUP($A37&amp;"*",各都道府県の状況!$A:$I,H$3,FALSE), "※5", ""))), "")</f>
        <v>53</v>
      </c>
      <c r="I37" s="41">
        <f>IFERROR(INT(TRIM(SUBSTITUTE(VLOOKUP($A37&amp;"*",各都道府県の状況!$A:$I,I$3,FALSE), "※5", ""))), "")</f>
        <v>2</v>
      </c>
    </row>
    <row r="38" spans="1:9" x14ac:dyDescent="0.55000000000000004">
      <c r="A38" s="12" t="s">
        <v>214</v>
      </c>
      <c r="B38" s="13">
        <f t="shared" si="0"/>
        <v>44254</v>
      </c>
      <c r="C38" s="31" t="s">
        <v>43</v>
      </c>
      <c r="D38" s="41">
        <f>IFERROR(INT(TRIM(SUBSTITUTE(VLOOKUP($A38&amp;"*",各都道府県の状況!$A:$I,D$3,FALSE), "※5", ""))), "")</f>
        <v>5022</v>
      </c>
      <c r="E38" s="41">
        <f>IFERROR(INT(TRIM(SUBSTITUTE(VLOOKUP($A38&amp;"*",各都道府県の状況!$A:$I,E$3,FALSE), "※5", ""))), "")</f>
        <v>151415</v>
      </c>
      <c r="F38" s="41">
        <f>IFERROR(INT(TRIM(SUBSTITUTE(VLOOKUP($A38&amp;"*",各都道府県の状況!$A:$I,F$3,FALSE), "※5", ""))), "")</f>
        <v>4871</v>
      </c>
      <c r="G38" s="41">
        <f>IFERROR(INT(TRIM(SUBSTITUTE(VLOOKUP($A38&amp;"*",各都道府県の状況!$A:$I,G$3,FALSE), "※5", ""))), "")</f>
        <v>102</v>
      </c>
      <c r="H38" s="41">
        <f>IFERROR(INT(TRIM(SUBSTITUTE(VLOOKUP($A38&amp;"*",各都道府県の状況!$A:$I,H$3,FALSE), "※5", ""))), "")</f>
        <v>41</v>
      </c>
      <c r="I38" s="41">
        <f>IFERROR(INT(TRIM(SUBSTITUTE(VLOOKUP($A38&amp;"*",各都道府県の状況!$A:$I,I$3,FALSE), "※5", ""))), "")</f>
        <v>5</v>
      </c>
    </row>
    <row r="39" spans="1:9" x14ac:dyDescent="0.55000000000000004">
      <c r="A39" s="12" t="s">
        <v>215</v>
      </c>
      <c r="B39" s="13">
        <f t="shared" si="0"/>
        <v>44254</v>
      </c>
      <c r="C39" s="31" t="s">
        <v>44</v>
      </c>
      <c r="D39" s="41">
        <f>IFERROR(INT(TRIM(SUBSTITUTE(VLOOKUP($A39&amp;"*",各都道府県の状況!$A:$I,D$3,FALSE), "※5", ""))), "")</f>
        <v>1380</v>
      </c>
      <c r="E39" s="41">
        <f>IFERROR(INT(TRIM(SUBSTITUTE(VLOOKUP($A39&amp;"*",各都道府県の状況!$A:$I,E$3,FALSE), "※5", ""))), "")</f>
        <v>58758</v>
      </c>
      <c r="F39" s="41">
        <f>IFERROR(INT(TRIM(SUBSTITUTE(VLOOKUP($A39&amp;"*",各都道府県の状況!$A:$I,F$3,FALSE), "※5", ""))), "")</f>
        <v>1287</v>
      </c>
      <c r="G39" s="41">
        <f>IFERROR(INT(TRIM(SUBSTITUTE(VLOOKUP($A39&amp;"*",各都道府県の状況!$A:$I,G$3,FALSE), "※5", ""))), "")</f>
        <v>38</v>
      </c>
      <c r="H39" s="41">
        <f>IFERROR(INT(TRIM(SUBSTITUTE(VLOOKUP($A39&amp;"*",各都道府県の状況!$A:$I,H$3,FALSE), "※5", ""))), "")</f>
        <v>55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44254</v>
      </c>
      <c r="C40" s="31" t="s">
        <v>45</v>
      </c>
      <c r="D40" s="41">
        <f>IFERROR(INT(TRIM(SUBSTITUTE(VLOOKUP($A40&amp;"*",各都道府県の状況!$A:$I,D$3,FALSE), "※5", ""))), "")</f>
        <v>450</v>
      </c>
      <c r="E40" s="41">
        <f>IFERROR(INT(TRIM(SUBSTITUTE(VLOOKUP($A40&amp;"*",各都道府県の状況!$A:$I,E$3,FALSE), "※5", ""))), "")</f>
        <v>26373</v>
      </c>
      <c r="F40" s="41">
        <f>IFERROR(INT(TRIM(SUBSTITUTE(VLOOKUP($A40&amp;"*",各都道府県の状況!$A:$I,F$3,FALSE), "※5", ""))), "")</f>
        <v>407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27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44254</v>
      </c>
      <c r="C41" s="31" t="s">
        <v>46</v>
      </c>
      <c r="D41" s="41">
        <f>IFERROR(INT(TRIM(SUBSTITUTE(VLOOKUP($A41&amp;"*",各都道府県の状況!$A:$I,D$3,FALSE), "※5", ""))), "")</f>
        <v>752</v>
      </c>
      <c r="E41" s="41">
        <f>IFERROR(INT(TRIM(SUBSTITUTE(VLOOKUP($A41&amp;"*",各都道府県の状況!$A:$I,E$3,FALSE), "※5", ""))), "")</f>
        <v>44331</v>
      </c>
      <c r="F41" s="41">
        <f>IFERROR(INT(TRIM(SUBSTITUTE(VLOOKUP($A41&amp;"*",各都道府県の状況!$A:$I,F$3,FALSE), "※5", ""))), "")</f>
        <v>705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29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44254</v>
      </c>
      <c r="C42" s="31" t="s">
        <v>47</v>
      </c>
      <c r="D42" s="41">
        <f>IFERROR(INT(TRIM(SUBSTITUTE(VLOOKUP($A42&amp;"*",各都道府県の状況!$A:$I,D$3,FALSE), "※5", ""))), "")</f>
        <v>1062</v>
      </c>
      <c r="E42" s="41">
        <f>IFERROR(INT(TRIM(SUBSTITUTE(VLOOKUP($A42&amp;"*",各都道府県の状況!$A:$I,E$3,FALSE), "※5", ""))), "")</f>
        <v>32499</v>
      </c>
      <c r="F42" s="41">
        <f>IFERROR(INT(TRIM(SUBSTITUTE(VLOOKUP($A42&amp;"*",各都道府県の状況!$A:$I,F$3,FALSE), "※5", ""))), "")</f>
        <v>998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41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44254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7091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44254</v>
      </c>
      <c r="C44" s="31" t="s">
        <v>49</v>
      </c>
      <c r="D44" s="41">
        <f>IFERROR(INT(TRIM(SUBSTITUTE(VLOOKUP($A44&amp;"*",各都道府県の状況!$A:$I,D$3,FALSE), "※5", ""))), "")</f>
        <v>18007</v>
      </c>
      <c r="E44" s="41">
        <f>IFERROR(INT(TRIM(SUBSTITUTE(VLOOKUP($A44&amp;"*",各都道府県の状況!$A:$I,E$3,FALSE), "※5", ""))), "")</f>
        <v>440851</v>
      </c>
      <c r="F44" s="41">
        <f>IFERROR(INT(TRIM(SUBSTITUTE(VLOOKUP($A44&amp;"*",各都道府県の状況!$A:$I,F$3,FALSE), "※5", ""))), "")</f>
        <v>16954</v>
      </c>
      <c r="G44" s="41">
        <f>IFERROR(INT(TRIM(SUBSTITUTE(VLOOKUP($A44&amp;"*",各都道府県の状況!$A:$I,G$3,FALSE), "※5", ""))), "")</f>
        <v>286</v>
      </c>
      <c r="H44" s="41">
        <f>IFERROR(INT(TRIM(SUBSTITUTE(VLOOKUP($A44&amp;"*",各都道府県の状況!$A:$I,H$3,FALSE), "※5", ""))), "")</f>
        <v>767</v>
      </c>
      <c r="I44" s="41">
        <f>IFERROR(INT(TRIM(SUBSTITUTE(VLOOKUP($A44&amp;"*",各都道府県の状況!$A:$I,I$3,FALSE), "※5", ""))), "")</f>
        <v>19</v>
      </c>
    </row>
    <row r="45" spans="1:9" x14ac:dyDescent="0.55000000000000004">
      <c r="A45" s="12" t="s">
        <v>221</v>
      </c>
      <c r="B45" s="13">
        <f t="shared" si="0"/>
        <v>44254</v>
      </c>
      <c r="C45" s="31" t="s">
        <v>50</v>
      </c>
      <c r="D45" s="41">
        <f>IFERROR(INT(TRIM(SUBSTITUTE(VLOOKUP($A45&amp;"*",各都道府県の状況!$A:$I,D$3,FALSE), "※5", ""))), "")</f>
        <v>1054</v>
      </c>
      <c r="E45" s="41">
        <f>IFERROR(INT(TRIM(SUBSTITUTE(VLOOKUP($A45&amp;"*",各都道府県の状況!$A:$I,E$3,FALSE), "※5", ""))), "")</f>
        <v>27986</v>
      </c>
      <c r="F45" s="41">
        <f>IFERROR(INT(TRIM(SUBSTITUTE(VLOOKUP($A45&amp;"*",各都道府県の状況!$A:$I,F$3,FALSE), "※5", ""))), "")</f>
        <v>1007</v>
      </c>
      <c r="G45" s="41">
        <f>IFERROR(INT(TRIM(SUBSTITUTE(VLOOKUP($A45&amp;"*",各都道府県の状況!$A:$I,G$3,FALSE), "※5", ""))), "")</f>
        <v>8</v>
      </c>
      <c r="H45" s="41">
        <f>IFERROR(INT(TRIM(SUBSTITUTE(VLOOKUP($A45&amp;"*",各都道府県の状況!$A:$I,H$3,FALSE), "※5", ""))), "")</f>
        <v>59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44254</v>
      </c>
      <c r="C46" s="31" t="s">
        <v>51</v>
      </c>
      <c r="D46" s="41">
        <f>IFERROR(INT(TRIM(SUBSTITUTE(VLOOKUP($A46&amp;"*",各都道府県の状況!$A:$I,D$3,FALSE), "※5", ""))), "")</f>
        <v>1610</v>
      </c>
      <c r="E46" s="41">
        <f>IFERROR(INT(TRIM(SUBSTITUTE(VLOOKUP($A46&amp;"*",各都道府県の状況!$A:$I,E$3,FALSE), "※5", ""))), "")</f>
        <v>67208</v>
      </c>
      <c r="F46" s="41">
        <f>IFERROR(INT(TRIM(SUBSTITUTE(VLOOKUP($A46&amp;"*",各都道府県の状況!$A:$I,F$3,FALSE), "※5", ""))), "")</f>
        <v>1539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35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44254</v>
      </c>
      <c r="C47" s="31" t="s">
        <v>52</v>
      </c>
      <c r="D47" s="41">
        <f>IFERROR(INT(TRIM(SUBSTITUTE(VLOOKUP($A47&amp;"*",各都道府県の状況!$A:$I,D$3,FALSE), "※5", ""))), "")</f>
        <v>3439</v>
      </c>
      <c r="E47" s="41">
        <f>IFERROR(INT(TRIM(SUBSTITUTE(VLOOKUP($A47&amp;"*",各都道府県の状況!$A:$I,E$3,FALSE), "※5", ""))), "")</f>
        <v>56763</v>
      </c>
      <c r="F47" s="41">
        <f>IFERROR(INT(TRIM(SUBSTITUTE(VLOOKUP($A47&amp;"*",各都道府県の状況!$A:$I,F$3,FALSE), "※5", ""))), "")</f>
        <v>3328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44</v>
      </c>
      <c r="I47" s="41">
        <f>IFERROR(INT(TRIM(SUBSTITUTE(VLOOKUP($A47&amp;"*",各都道府県の状況!$A:$I,I$3,FALSE), "※5", ""))), "")</f>
        <v>5</v>
      </c>
    </row>
    <row r="48" spans="1:9" x14ac:dyDescent="0.55000000000000004">
      <c r="A48" s="12" t="s">
        <v>224</v>
      </c>
      <c r="B48" s="13">
        <f t="shared" si="0"/>
        <v>44254</v>
      </c>
      <c r="C48" s="31" t="s">
        <v>53</v>
      </c>
      <c r="D48" s="41">
        <f>IFERROR(INT(TRIM(SUBSTITUTE(VLOOKUP($A48&amp;"*",各都道府県の状況!$A:$I,D$3,FALSE), "※5", ""))), "")</f>
        <v>1291</v>
      </c>
      <c r="E48" s="41">
        <f>IFERROR(INT(TRIM(SUBSTITUTE(VLOOKUP($A48&amp;"*",各都道府県の状況!$A:$I,E$3,FALSE), "※5", ""))), "")</f>
        <v>79486</v>
      </c>
      <c r="F48" s="41">
        <f>IFERROR(INT(TRIM(SUBSTITUTE(VLOOKUP($A48&amp;"*",各都道府県の状況!$A:$I,F$3,FALSE), "※5", ""))), "")</f>
        <v>1237</v>
      </c>
      <c r="G48" s="41">
        <f>IFERROR(INT(TRIM(SUBSTITUTE(VLOOKUP($A48&amp;"*",各都道府県の状況!$A:$I,G$3,FALSE), "※5", ""))), "")</f>
        <v>21</v>
      </c>
      <c r="H48" s="41">
        <f>IFERROR(INT(TRIM(SUBSTITUTE(VLOOKUP($A48&amp;"*",各都道府県の状況!$A:$I,H$3,FALSE), "※5", ""))), "")</f>
        <v>33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44254</v>
      </c>
      <c r="C49" s="31" t="s">
        <v>54</v>
      </c>
      <c r="D49" s="41">
        <f>IFERROR(INT(TRIM(SUBSTITUTE(VLOOKUP($A49&amp;"*",各都道府県の状況!$A:$I,D$3,FALSE), "※5", ""))), "")</f>
        <v>1951</v>
      </c>
      <c r="E49" s="41">
        <f>IFERROR(INT(TRIM(SUBSTITUTE(VLOOKUP($A49&amp;"*",各都道府県の状況!$A:$I,E$3,FALSE), "※5", ""))), "")</f>
        <v>24715</v>
      </c>
      <c r="F49" s="41">
        <f>IFERROR(INT(TRIM(SUBSTITUTE(VLOOKUP($A49&amp;"*",各都道府県の状況!$A:$I,F$3,FALSE), "※5", ""))), "")</f>
        <v>1896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25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44254</v>
      </c>
      <c r="C50" s="31" t="s">
        <v>55</v>
      </c>
      <c r="D50" s="41">
        <f>IFERROR(INT(TRIM(SUBSTITUTE(VLOOKUP($A50&amp;"*",各都道府県の状況!$A:$I,D$3,FALSE), "※5", ""))), "")</f>
        <v>1761</v>
      </c>
      <c r="E50" s="41">
        <f>IFERROR(INT(TRIM(SUBSTITUTE(VLOOKUP($A50&amp;"*",各都道府県の状況!$A:$I,E$3,FALSE), "※5", ""))), "")</f>
        <v>67412</v>
      </c>
      <c r="F50" s="41">
        <f>IFERROR(INT(TRIM(SUBSTITUTE(VLOOKUP($A50&amp;"*",各都道府県の状況!$A:$I,F$3,FALSE), "※5", ""))), "")</f>
        <v>1723</v>
      </c>
      <c r="G50" s="41">
        <f>IFERROR(INT(TRIM(SUBSTITUTE(VLOOKUP($A50&amp;"*",各都道府県の状況!$A:$I,G$3,FALSE), "※5", ""))), "")</f>
        <v>26</v>
      </c>
      <c r="H50" s="41">
        <f>IFERROR(INT(TRIM(SUBSTITUTE(VLOOKUP($A50&amp;"*",各都道府県の状況!$A:$I,H$3,FALSE), "※5", ""))), "")</f>
        <v>35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44254</v>
      </c>
      <c r="C51" s="31" t="s">
        <v>56</v>
      </c>
      <c r="D51" s="41">
        <f>IFERROR(INT(TRIM(SUBSTITUTE(VLOOKUP($A51&amp;"*",各都道府県の状況!$A:$I,D$3,FALSE), "※5", ""))), "")</f>
        <v>8178</v>
      </c>
      <c r="E51" s="41">
        <f>IFERROR(INT(TRIM(SUBSTITUTE(VLOOKUP($A51&amp;"*",各都道府県の状況!$A:$I,E$3,FALSE), "※5", ""))), "")</f>
        <v>144852</v>
      </c>
      <c r="F51" s="41">
        <f>IFERROR(INT(TRIM(SUBSTITUTE(VLOOKUP($A51&amp;"*",各都道府県の状況!$A:$I,F$3,FALSE), "※5", ""))), "")</f>
        <v>7802</v>
      </c>
      <c r="G51" s="41">
        <f>IFERROR(INT(TRIM(SUBSTITUTE(VLOOKUP($A51&amp;"*",各都道府県の状況!$A:$I,G$3,FALSE), "※5", ""))), "")</f>
        <v>119</v>
      </c>
      <c r="H51" s="41">
        <f>IFERROR(INT(TRIM(SUBSTITUTE(VLOOKUP($A51&amp;"*",各都道府県の状況!$A:$I,H$3,FALSE), "※5", ""))), "")</f>
        <v>262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6" t="s">
        <v>278</v>
      </c>
      <c r="C1" s="57"/>
      <c r="D1" s="57"/>
      <c r="E1" s="57"/>
      <c r="F1" s="57"/>
      <c r="G1" s="57"/>
      <c r="H1" s="57"/>
      <c r="I1" s="57"/>
    </row>
    <row r="2" spans="1:9" ht="28.5" customHeight="1" x14ac:dyDescent="0.55000000000000004">
      <c r="B2" s="58" t="s">
        <v>228</v>
      </c>
      <c r="C2" s="57"/>
      <c r="D2" s="57"/>
      <c r="E2" s="57"/>
      <c r="F2" s="57"/>
      <c r="G2" s="57"/>
      <c r="H2" s="57"/>
      <c r="I2" s="57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9" t="s">
        <v>180</v>
      </c>
      <c r="C4" s="63" t="s">
        <v>291</v>
      </c>
      <c r="D4" s="64" t="s">
        <v>292</v>
      </c>
      <c r="E4" s="65" t="s">
        <v>293</v>
      </c>
      <c r="F4" s="66"/>
      <c r="G4" s="61" t="s">
        <v>294</v>
      </c>
      <c r="H4" s="61" t="s">
        <v>295</v>
      </c>
      <c r="I4" s="19"/>
    </row>
    <row r="5" spans="1:9" ht="13.25" customHeight="1" x14ac:dyDescent="0.55000000000000004">
      <c r="B5" s="60"/>
      <c r="C5" s="67"/>
      <c r="D5" s="68"/>
      <c r="E5" s="69" t="s">
        <v>296</v>
      </c>
      <c r="F5" s="70" t="s">
        <v>297</v>
      </c>
      <c r="G5" s="62"/>
      <c r="H5" s="62"/>
      <c r="I5" s="19"/>
    </row>
    <row r="6" spans="1:9" ht="12" customHeight="1" x14ac:dyDescent="0.55000000000000004">
      <c r="A6" s="15" t="s">
        <v>181</v>
      </c>
      <c r="B6" s="20" t="s">
        <v>229</v>
      </c>
      <c r="C6" s="71">
        <v>19066</v>
      </c>
      <c r="D6" s="71">
        <v>379662</v>
      </c>
      <c r="E6" s="72">
        <v>601</v>
      </c>
      <c r="F6" s="72">
        <v>3</v>
      </c>
      <c r="G6" s="71">
        <v>17814</v>
      </c>
      <c r="H6" s="72">
        <v>675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2">
        <v>816</v>
      </c>
      <c r="D7" s="71">
        <v>17347</v>
      </c>
      <c r="E7" s="72">
        <v>27</v>
      </c>
      <c r="F7" s="72">
        <v>1</v>
      </c>
      <c r="G7" s="72">
        <v>769</v>
      </c>
      <c r="H7" s="72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2">
        <v>554</v>
      </c>
      <c r="D8" s="71">
        <v>26654</v>
      </c>
      <c r="E8" s="72">
        <v>14</v>
      </c>
      <c r="F8" s="72">
        <v>0</v>
      </c>
      <c r="G8" s="72">
        <v>510</v>
      </c>
      <c r="H8" s="72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1">
        <v>3597</v>
      </c>
      <c r="D9" s="71">
        <v>68100</v>
      </c>
      <c r="E9" s="72">
        <v>92</v>
      </c>
      <c r="F9" s="72">
        <v>3</v>
      </c>
      <c r="G9" s="71">
        <v>3480</v>
      </c>
      <c r="H9" s="72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2">
        <v>269</v>
      </c>
      <c r="D10" s="71">
        <v>7032</v>
      </c>
      <c r="E10" s="72">
        <v>3</v>
      </c>
      <c r="F10" s="72">
        <v>0</v>
      </c>
      <c r="G10" s="72">
        <v>260</v>
      </c>
      <c r="H10" s="72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2">
        <v>543</v>
      </c>
      <c r="D11" s="71">
        <v>17479</v>
      </c>
      <c r="E11" s="72">
        <v>15</v>
      </c>
      <c r="F11" s="72">
        <v>0</v>
      </c>
      <c r="G11" s="72">
        <v>513</v>
      </c>
      <c r="H11" s="72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1">
        <v>1919</v>
      </c>
      <c r="D12" s="71">
        <v>110131</v>
      </c>
      <c r="E12" s="72">
        <v>102</v>
      </c>
      <c r="F12" s="72">
        <v>10</v>
      </c>
      <c r="G12" s="71">
        <v>1747</v>
      </c>
      <c r="H12" s="72">
        <v>70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1">
        <v>5740</v>
      </c>
      <c r="D13" s="71">
        <v>24868</v>
      </c>
      <c r="E13" s="72">
        <v>345</v>
      </c>
      <c r="F13" s="72">
        <v>8</v>
      </c>
      <c r="G13" s="71">
        <v>5289</v>
      </c>
      <c r="H13" s="72">
        <v>106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1">
        <v>4090</v>
      </c>
      <c r="D14" s="71">
        <v>125003</v>
      </c>
      <c r="E14" s="72">
        <v>145</v>
      </c>
      <c r="F14" s="72">
        <v>4</v>
      </c>
      <c r="G14" s="71">
        <v>3879</v>
      </c>
      <c r="H14" s="72">
        <v>66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1">
        <v>4491</v>
      </c>
      <c r="D15" s="71">
        <v>91472</v>
      </c>
      <c r="E15" s="72">
        <v>179</v>
      </c>
      <c r="F15" s="72">
        <v>4</v>
      </c>
      <c r="G15" s="71">
        <v>4228</v>
      </c>
      <c r="H15" s="72">
        <v>84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1">
        <v>29250</v>
      </c>
      <c r="D16" s="71">
        <v>547979</v>
      </c>
      <c r="E16" s="71">
        <v>1555</v>
      </c>
      <c r="F16" s="72">
        <v>37</v>
      </c>
      <c r="G16" s="71">
        <v>27169</v>
      </c>
      <c r="H16" s="72">
        <v>558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1">
        <v>26263</v>
      </c>
      <c r="D17" s="71">
        <v>404527</v>
      </c>
      <c r="E17" s="71">
        <v>1841</v>
      </c>
      <c r="F17" s="72">
        <v>24</v>
      </c>
      <c r="G17" s="71">
        <v>23972</v>
      </c>
      <c r="H17" s="72">
        <v>450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1">
        <v>111347</v>
      </c>
      <c r="D18" s="71">
        <v>1529534</v>
      </c>
      <c r="E18" s="71">
        <v>3342</v>
      </c>
      <c r="F18" s="72">
        <v>68</v>
      </c>
      <c r="G18" s="71">
        <v>106635</v>
      </c>
      <c r="H18" s="71">
        <v>1370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1">
        <v>44768</v>
      </c>
      <c r="D19" s="71">
        <v>587587</v>
      </c>
      <c r="E19" s="71">
        <v>1038</v>
      </c>
      <c r="F19" s="72">
        <v>24</v>
      </c>
      <c r="G19" s="71">
        <v>43051</v>
      </c>
      <c r="H19" s="72">
        <v>679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1">
        <v>1076</v>
      </c>
      <c r="D20" s="71">
        <v>44330</v>
      </c>
      <c r="E20" s="72">
        <v>90</v>
      </c>
      <c r="F20" s="72">
        <v>1</v>
      </c>
      <c r="G20" s="72">
        <v>971</v>
      </c>
      <c r="H20" s="72">
        <v>15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2">
        <v>905</v>
      </c>
      <c r="D21" s="71">
        <v>36107</v>
      </c>
      <c r="E21" s="72">
        <v>17</v>
      </c>
      <c r="F21" s="72">
        <v>2</v>
      </c>
      <c r="G21" s="72">
        <v>860</v>
      </c>
      <c r="H21" s="72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1">
        <v>1845</v>
      </c>
      <c r="D22" s="71">
        <v>51120</v>
      </c>
      <c r="E22" s="72">
        <v>149</v>
      </c>
      <c r="F22" s="72">
        <v>7</v>
      </c>
      <c r="G22" s="71">
        <v>1663</v>
      </c>
      <c r="H22" s="72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2">
        <v>545</v>
      </c>
      <c r="D23" s="71">
        <v>31810</v>
      </c>
      <c r="E23" s="72">
        <v>5</v>
      </c>
      <c r="F23" s="72">
        <v>0</v>
      </c>
      <c r="G23" s="72">
        <v>515</v>
      </c>
      <c r="H23" s="72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2">
        <v>939</v>
      </c>
      <c r="D24" s="71">
        <v>25903</v>
      </c>
      <c r="E24" s="72">
        <v>10</v>
      </c>
      <c r="F24" s="72">
        <v>1</v>
      </c>
      <c r="G24" s="72">
        <v>914</v>
      </c>
      <c r="H24" s="72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1">
        <v>2364</v>
      </c>
      <c r="D25" s="71">
        <v>97594</v>
      </c>
      <c r="E25" s="72">
        <v>17</v>
      </c>
      <c r="F25" s="72">
        <v>0</v>
      </c>
      <c r="G25" s="71">
        <v>2338</v>
      </c>
      <c r="H25" s="72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1">
        <v>4714</v>
      </c>
      <c r="D26" s="71">
        <v>134077</v>
      </c>
      <c r="E26" s="72">
        <v>149</v>
      </c>
      <c r="F26" s="72">
        <v>7</v>
      </c>
      <c r="G26" s="71">
        <v>4456</v>
      </c>
      <c r="H26" s="72">
        <v>109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1">
        <v>5126</v>
      </c>
      <c r="D27" s="71">
        <v>187116</v>
      </c>
      <c r="E27" s="72">
        <v>209</v>
      </c>
      <c r="F27" s="72">
        <v>0</v>
      </c>
      <c r="G27" s="71">
        <v>4824</v>
      </c>
      <c r="H27" s="72">
        <v>93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1">
        <v>25777</v>
      </c>
      <c r="D28" s="71">
        <v>389359</v>
      </c>
      <c r="E28" s="72">
        <v>659</v>
      </c>
      <c r="F28" s="72">
        <v>33</v>
      </c>
      <c r="G28" s="71">
        <v>24601</v>
      </c>
      <c r="H28" s="72">
        <v>517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1">
        <v>2521</v>
      </c>
      <c r="D29" s="71">
        <v>63656</v>
      </c>
      <c r="E29" s="72">
        <v>138</v>
      </c>
      <c r="F29" s="72">
        <v>8</v>
      </c>
      <c r="G29" s="71">
        <v>2408</v>
      </c>
      <c r="H29" s="72">
        <v>53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1">
        <v>2462</v>
      </c>
      <c r="D30" s="71">
        <v>72807</v>
      </c>
      <c r="E30" s="72">
        <v>144</v>
      </c>
      <c r="F30" s="72">
        <v>6</v>
      </c>
      <c r="G30" s="71">
        <v>2272</v>
      </c>
      <c r="H30" s="72">
        <v>46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1">
        <v>9046</v>
      </c>
      <c r="D31" s="71">
        <v>154708</v>
      </c>
      <c r="E31" s="72">
        <v>329</v>
      </c>
      <c r="F31" s="72">
        <v>2</v>
      </c>
      <c r="G31" s="71">
        <v>8578</v>
      </c>
      <c r="H31" s="72">
        <v>154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1">
        <v>47069</v>
      </c>
      <c r="D32" s="71">
        <v>783892</v>
      </c>
      <c r="E32" s="71">
        <v>1051</v>
      </c>
      <c r="F32" s="72">
        <v>90</v>
      </c>
      <c r="G32" s="71">
        <v>44490</v>
      </c>
      <c r="H32" s="71">
        <v>1115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1">
        <v>17922</v>
      </c>
      <c r="D33" s="71">
        <v>246654</v>
      </c>
      <c r="E33" s="72">
        <v>453</v>
      </c>
      <c r="F33" s="72">
        <v>42</v>
      </c>
      <c r="G33" s="71">
        <v>16939</v>
      </c>
      <c r="H33" s="72">
        <v>530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1">
        <v>3356</v>
      </c>
      <c r="D34" s="71">
        <v>81493</v>
      </c>
      <c r="E34" s="72">
        <v>79</v>
      </c>
      <c r="F34" s="72">
        <v>5</v>
      </c>
      <c r="G34" s="71">
        <v>3232</v>
      </c>
      <c r="H34" s="72">
        <v>45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1">
        <v>1162</v>
      </c>
      <c r="D35" s="71">
        <v>24457</v>
      </c>
      <c r="E35" s="72">
        <v>11</v>
      </c>
      <c r="F35" s="72">
        <v>3</v>
      </c>
      <c r="G35" s="71">
        <v>1109</v>
      </c>
      <c r="H35" s="72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2">
        <v>210</v>
      </c>
      <c r="D36" s="71">
        <v>40638</v>
      </c>
      <c r="E36" s="72">
        <v>3</v>
      </c>
      <c r="F36" s="72">
        <v>0</v>
      </c>
      <c r="G36" s="72">
        <v>202</v>
      </c>
      <c r="H36" s="72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2">
        <v>284</v>
      </c>
      <c r="D37" s="71">
        <v>15625</v>
      </c>
      <c r="E37" s="72">
        <v>6</v>
      </c>
      <c r="F37" s="72">
        <v>0</v>
      </c>
      <c r="G37" s="72">
        <v>278</v>
      </c>
      <c r="H37" s="72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1">
        <v>2479</v>
      </c>
      <c r="D38" s="71">
        <v>66389</v>
      </c>
      <c r="E38" s="72">
        <v>53</v>
      </c>
      <c r="F38" s="72">
        <v>2</v>
      </c>
      <c r="G38" s="71">
        <v>2389</v>
      </c>
      <c r="H38" s="72">
        <v>32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1">
        <v>5022</v>
      </c>
      <c r="D39" s="71">
        <v>151415</v>
      </c>
      <c r="E39" s="72">
        <v>41</v>
      </c>
      <c r="F39" s="72">
        <v>5</v>
      </c>
      <c r="G39" s="71">
        <v>4871</v>
      </c>
      <c r="H39" s="72">
        <v>102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1">
        <v>1380</v>
      </c>
      <c r="D40" s="71">
        <v>58758</v>
      </c>
      <c r="E40" s="72">
        <v>55</v>
      </c>
      <c r="F40" s="72">
        <v>0</v>
      </c>
      <c r="G40" s="71">
        <v>1287</v>
      </c>
      <c r="H40" s="72">
        <v>38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2">
        <v>450</v>
      </c>
      <c r="D41" s="71">
        <v>26373</v>
      </c>
      <c r="E41" s="72">
        <v>27</v>
      </c>
      <c r="F41" s="72">
        <v>2</v>
      </c>
      <c r="G41" s="72">
        <v>407</v>
      </c>
      <c r="H41" s="72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2">
        <v>752</v>
      </c>
      <c r="D42" s="71">
        <v>44331</v>
      </c>
      <c r="E42" s="72">
        <v>29</v>
      </c>
      <c r="F42" s="72">
        <v>1</v>
      </c>
      <c r="G42" s="72">
        <v>705</v>
      </c>
      <c r="H42" s="72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1">
        <v>1062</v>
      </c>
      <c r="D43" s="71">
        <v>32499</v>
      </c>
      <c r="E43" s="72">
        <v>41</v>
      </c>
      <c r="F43" s="72">
        <v>1</v>
      </c>
      <c r="G43" s="72">
        <v>998</v>
      </c>
      <c r="H43" s="72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2">
        <v>884</v>
      </c>
      <c r="D44" s="71">
        <v>7091</v>
      </c>
      <c r="E44" s="72">
        <v>1</v>
      </c>
      <c r="F44" s="72">
        <v>1</v>
      </c>
      <c r="G44" s="72">
        <v>866</v>
      </c>
      <c r="H44" s="72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1">
        <v>18007</v>
      </c>
      <c r="D45" s="71">
        <v>440851</v>
      </c>
      <c r="E45" s="72">
        <v>767</v>
      </c>
      <c r="F45" s="72">
        <v>19</v>
      </c>
      <c r="G45" s="71">
        <v>16954</v>
      </c>
      <c r="H45" s="72">
        <v>286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1">
        <v>1054</v>
      </c>
      <c r="D46" s="71">
        <v>27986</v>
      </c>
      <c r="E46" s="72">
        <v>59</v>
      </c>
      <c r="F46" s="72">
        <v>0</v>
      </c>
      <c r="G46" s="71">
        <v>1007</v>
      </c>
      <c r="H46" s="72">
        <v>8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1">
        <v>1610</v>
      </c>
      <c r="D47" s="71">
        <v>67208</v>
      </c>
      <c r="E47" s="72">
        <v>35</v>
      </c>
      <c r="F47" s="72">
        <v>1</v>
      </c>
      <c r="G47" s="71">
        <v>1539</v>
      </c>
      <c r="H47" s="72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1">
        <v>3439</v>
      </c>
      <c r="D48" s="71">
        <v>56763</v>
      </c>
      <c r="E48" s="72">
        <v>44</v>
      </c>
      <c r="F48" s="72">
        <v>5</v>
      </c>
      <c r="G48" s="71">
        <v>3328</v>
      </c>
      <c r="H48" s="72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1">
        <v>1291</v>
      </c>
      <c r="D49" s="71">
        <v>79486</v>
      </c>
      <c r="E49" s="72">
        <v>33</v>
      </c>
      <c r="F49" s="72">
        <v>0</v>
      </c>
      <c r="G49" s="71">
        <v>1237</v>
      </c>
      <c r="H49" s="72">
        <v>21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1">
        <v>1951</v>
      </c>
      <c r="D50" s="71">
        <v>24715</v>
      </c>
      <c r="E50" s="72">
        <v>25</v>
      </c>
      <c r="F50" s="72">
        <v>1</v>
      </c>
      <c r="G50" s="71">
        <v>1896</v>
      </c>
      <c r="H50" s="72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1">
        <v>1761</v>
      </c>
      <c r="D51" s="71">
        <v>67412</v>
      </c>
      <c r="E51" s="72">
        <v>35</v>
      </c>
      <c r="F51" s="72">
        <v>2</v>
      </c>
      <c r="G51" s="71">
        <v>1723</v>
      </c>
      <c r="H51" s="72">
        <v>26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1">
        <v>8178</v>
      </c>
      <c r="D52" s="71">
        <v>144852</v>
      </c>
      <c r="E52" s="72">
        <v>262</v>
      </c>
      <c r="F52" s="72">
        <v>1</v>
      </c>
      <c r="G52" s="71">
        <v>7802</v>
      </c>
      <c r="H52" s="72">
        <v>119</v>
      </c>
      <c r="I52" s="25"/>
    </row>
    <row r="53" spans="1:9" ht="12" customHeight="1" x14ac:dyDescent="0.55000000000000004">
      <c r="B53" s="22" t="s">
        <v>276</v>
      </c>
      <c r="C53" s="72">
        <v>149</v>
      </c>
      <c r="D53" s="73" t="s">
        <v>298</v>
      </c>
      <c r="E53" s="72">
        <v>0</v>
      </c>
      <c r="F53" s="73" t="s">
        <v>298</v>
      </c>
      <c r="G53" s="72">
        <v>149</v>
      </c>
      <c r="H53" s="73" t="s">
        <v>298</v>
      </c>
      <c r="I53" s="25"/>
    </row>
    <row r="54" spans="1:9" ht="12" customHeight="1" x14ac:dyDescent="0.55000000000000004">
      <c r="B54" s="21" t="s">
        <v>164</v>
      </c>
      <c r="C54" s="71">
        <v>429505</v>
      </c>
      <c r="D54" s="71">
        <v>7714850</v>
      </c>
      <c r="E54" s="71">
        <v>14325</v>
      </c>
      <c r="F54" s="72">
        <v>434</v>
      </c>
      <c r="G54" s="71">
        <v>407124</v>
      </c>
      <c r="H54" s="71">
        <v>7858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2021-02-28T16:44:17Z</dcterms:modified>
</cp:coreProperties>
</file>