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F4B8281-B715-4C1B-A10E-9222C5A80C7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<sst xmlns="http://schemas.openxmlformats.org/spreadsheetml/2006/main" count="19610" uniqueCount="290">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</sst>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 indent="2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1"/>
  <sheetViews>
    <sheetView topLeftCell="A989" workbookViewId="0">
      <selection activeCell="A14290" sqref="A14290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289"/>
  <sheetViews>
    <sheetView workbookViewId="0">
      <pane xSplit="1" ySplit="1" topLeftCell="B14281" activePane="bottomRight" state="frozen"/>
      <selection activeCell="A933" sqref="A933"/>
      <selection pane="topRight" activeCell="A933" sqref="A933"/>
      <selection pane="bottomLeft" activeCell="A933" sqref="A933"/>
      <selection pane="bottomRight" activeCell="A14290" sqref="A1429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44212</v>
      </c>
      <c r="B3" s="26" t="s">
        <v>153</v>
      </c>
      <c r="C3" s="26">
        <f>IF(C21="", "", C21)</f>
        <v>313844</v>
      </c>
      <c r="D3" s="26">
        <f>IF(B21="", "", B21)</f>
        <v>5351843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66628</v>
      </c>
      <c r="I3" s="26" t="str">
        <f t="shared" si="1"/>
        <v/>
      </c>
      <c r="J3" s="26">
        <f t="shared" si="1"/>
        <v>965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242041</v>
      </c>
      <c r="N3" s="26">
        <f t="shared" si="2"/>
        <v>4379</v>
      </c>
    </row>
    <row r="4" spans="1:15" x14ac:dyDescent="0.55000000000000004">
      <c r="A4" s="38">
        <f>DATE($C$9, $D$9, $E$9)</f>
        <v>44212</v>
      </c>
      <c r="B4" s="26" t="s">
        <v>154</v>
      </c>
      <c r="C4" s="26">
        <f>IF(C22="", "", C22)</f>
        <v>2051</v>
      </c>
      <c r="D4" s="26">
        <f>IF(B22="", "", B22)</f>
        <v>439975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133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1917</v>
      </c>
      <c r="N4" s="26">
        <f t="shared" si="2"/>
        <v>1</v>
      </c>
    </row>
    <row r="5" spans="1:15" x14ac:dyDescent="0.55000000000000004">
      <c r="A5" s="38">
        <f>DATE($C$9, $D$9, $E$9)</f>
        <v>44212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0" t="s">
        <v>156</v>
      </c>
      <c r="C7" s="50"/>
      <c r="D7" s="50"/>
      <c r="E7" s="50"/>
      <c r="F7" s="50"/>
      <c r="G7" s="50"/>
      <c r="H7" s="50"/>
      <c r="J7" s="27"/>
      <c r="K7" s="27"/>
      <c r="L7" s="27"/>
      <c r="M7" s="27"/>
      <c r="N7" s="27"/>
      <c r="O7" s="27"/>
    </row>
    <row r="8" spans="1:15" x14ac:dyDescent="0.55000000000000004">
      <c r="B8" s="54" t="s">
        <v>288</v>
      </c>
      <c r="C8" s="54"/>
      <c r="D8" s="54"/>
      <c r="E8" s="54"/>
      <c r="F8" s="54"/>
      <c r="G8" s="54"/>
      <c r="H8" s="54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16</v>
      </c>
    </row>
    <row r="10" spans="1:15" x14ac:dyDescent="0.55000000000000004">
      <c r="E10" s="50" t="s">
        <v>157</v>
      </c>
      <c r="F10" s="51"/>
      <c r="G10" s="50" t="s">
        <v>158</v>
      </c>
      <c r="H10" s="51"/>
      <c r="I10" s="50" t="s">
        <v>159</v>
      </c>
      <c r="J10" s="50" t="s">
        <v>160</v>
      </c>
      <c r="K10" s="50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1"/>
      <c r="J11" s="51"/>
      <c r="K11" s="51"/>
    </row>
    <row r="12" spans="1:15" x14ac:dyDescent="0.55000000000000004">
      <c r="C12" s="50" t="s">
        <v>166</v>
      </c>
      <c r="D12" s="51"/>
      <c r="E12" s="4">
        <v>5351843</v>
      </c>
      <c r="F12" s="4">
        <v>313844</v>
      </c>
      <c r="G12" s="4">
        <v>66628</v>
      </c>
      <c r="H12" s="4">
        <v>965</v>
      </c>
      <c r="I12" s="4">
        <v>242041</v>
      </c>
      <c r="J12" s="4">
        <v>4379</v>
      </c>
      <c r="K12" s="3"/>
    </row>
    <row r="13" spans="1:15" x14ac:dyDescent="0.55000000000000004">
      <c r="C13" s="50" t="s">
        <v>167</v>
      </c>
      <c r="D13" s="51"/>
      <c r="E13" s="4">
        <v>439975</v>
      </c>
      <c r="F13" s="4">
        <v>2051</v>
      </c>
      <c r="G13" s="4">
        <v>133</v>
      </c>
      <c r="H13" s="4">
        <v>0</v>
      </c>
      <c r="I13" s="4">
        <v>1917</v>
      </c>
      <c r="J13" s="4">
        <v>1</v>
      </c>
      <c r="K13" s="3"/>
    </row>
    <row r="14" spans="1:15" x14ac:dyDescent="0.55000000000000004">
      <c r="C14" s="50" t="s">
        <v>168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2" t="s">
        <v>164</v>
      </c>
      <c r="D15" s="53"/>
      <c r="E15" s="29">
        <f t="shared" ref="E15:J15" si="3">SUM(E12:E14)</f>
        <v>5792647</v>
      </c>
      <c r="F15" s="29">
        <f t="shared" si="3"/>
        <v>315910</v>
      </c>
      <c r="G15" s="29">
        <f t="shared" si="3"/>
        <v>66761</v>
      </c>
      <c r="H15" s="29">
        <f t="shared" si="3"/>
        <v>965</v>
      </c>
      <c r="I15" s="29">
        <f t="shared" si="3"/>
        <v>243973</v>
      </c>
      <c r="J15" s="29">
        <f t="shared" si="3"/>
        <v>4380</v>
      </c>
      <c r="K15" s="30"/>
    </row>
    <row r="18" spans="1:15" x14ac:dyDescent="0.55000000000000004">
      <c r="B18" s="50" t="s">
        <v>157</v>
      </c>
      <c r="C18" s="51"/>
      <c r="D18" s="50" t="s">
        <v>169</v>
      </c>
      <c r="E18" s="51"/>
      <c r="F18" s="51"/>
      <c r="G18" s="50" t="s">
        <v>170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158</v>
      </c>
      <c r="H19" s="51"/>
      <c r="I19" s="51"/>
      <c r="J19" s="51"/>
      <c r="K19" s="51"/>
      <c r="L19" s="51"/>
      <c r="M19" s="51"/>
      <c r="N19" s="50" t="s">
        <v>159</v>
      </c>
      <c r="O19" s="50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1"/>
      <c r="O20" s="51"/>
    </row>
    <row r="21" spans="1:15" x14ac:dyDescent="0.55000000000000004">
      <c r="A21" s="26" t="s">
        <v>166</v>
      </c>
      <c r="B21" s="28">
        <f t="shared" ref="B21:C23" si="4">E12</f>
        <v>5351843</v>
      </c>
      <c r="C21" s="28">
        <f t="shared" si="4"/>
        <v>313844</v>
      </c>
      <c r="D21" s="3"/>
      <c r="E21" s="3"/>
      <c r="F21" s="3"/>
      <c r="G21" s="3"/>
      <c r="H21" s="28">
        <f>G12</f>
        <v>66628</v>
      </c>
      <c r="I21" s="3"/>
      <c r="J21" s="28">
        <f>H12</f>
        <v>965</v>
      </c>
      <c r="K21" s="3"/>
      <c r="L21" s="3"/>
      <c r="M21" s="16">
        <f>F21</f>
        <v>0</v>
      </c>
      <c r="N21" s="28">
        <f t="shared" ref="N21:O23" si="5">I12</f>
        <v>242041</v>
      </c>
      <c r="O21" s="28">
        <f t="shared" si="5"/>
        <v>4379</v>
      </c>
    </row>
    <row r="22" spans="1:15" x14ac:dyDescent="0.55000000000000004">
      <c r="A22" s="26" t="s">
        <v>167</v>
      </c>
      <c r="B22" s="28">
        <f t="shared" si="4"/>
        <v>439975</v>
      </c>
      <c r="C22" s="28">
        <f t="shared" si="4"/>
        <v>2051</v>
      </c>
      <c r="D22" s="3"/>
      <c r="E22" s="3"/>
      <c r="F22" s="3"/>
      <c r="G22" s="3"/>
      <c r="H22" s="28">
        <f>G13</f>
        <v>133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1917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5792647</v>
      </c>
      <c r="C24" s="26">
        <f t="shared" si="6"/>
        <v>315910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66761</v>
      </c>
      <c r="I24" s="26">
        <f t="shared" si="6"/>
        <v>0</v>
      </c>
      <c r="J24" s="26">
        <f t="shared" si="6"/>
        <v>965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243973</v>
      </c>
      <c r="O24" s="26">
        <f t="shared" si="6"/>
        <v>4380</v>
      </c>
    </row>
    <row r="26" spans="1:15" x14ac:dyDescent="0.55000000000000004">
      <c r="E26" s="50" t="s">
        <v>279</v>
      </c>
      <c r="F26" s="51"/>
      <c r="G26" s="51"/>
      <c r="H26" s="51"/>
      <c r="I26" s="51"/>
      <c r="J26" s="51"/>
    </row>
  </sheetData>
  <mergeCells count="19"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177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15</v>
      </c>
      <c r="D2" s="55" t="s">
        <v>178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44211</v>
      </c>
      <c r="C5" s="31" t="s">
        <v>7</v>
      </c>
      <c r="D5" s="41">
        <f>IFERROR(INT(TRIM(SUBSTITUTE(VLOOKUP($A5&amp;"*",各都道府県の状況!$A:$I,D$3,FALSE), "※5", ""))), "")</f>
        <v>15502</v>
      </c>
      <c r="E5" s="41">
        <f>IFERROR(INT(TRIM(SUBSTITUTE(VLOOKUP($A5&amp;"*",各都道府県の状況!$A:$I,E$3,FALSE), "※5", ""))), "")</f>
        <v>274167</v>
      </c>
      <c r="F5" s="41">
        <f>IFERROR(INT(TRIM(SUBSTITUTE(VLOOKUP($A5&amp;"*",各都道府県の状況!$A:$I,F$3,FALSE), "※5", ""))), "")</f>
        <v>13344</v>
      </c>
      <c r="G5" s="41">
        <f>IFERROR(INT(TRIM(SUBSTITUTE(VLOOKUP($A5&amp;"*",各都道府県の状況!$A:$I,G$3,FALSE), "※5", ""))), "")</f>
        <v>527</v>
      </c>
      <c r="H5" s="41">
        <f>IFERROR(INT(TRIM(SUBSTITUTE(VLOOKUP($A5&amp;"*",各都道府県の状況!$A:$I,H$3,FALSE), "※5", ""))), "")</f>
        <v>1578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44211</v>
      </c>
      <c r="C6" s="31" t="s">
        <v>11</v>
      </c>
      <c r="D6" s="41">
        <f>IFERROR(INT(TRIM(SUBSTITUTE(VLOOKUP($A6&amp;"*",各都道府県の状況!$A:$I,D$3,FALSE), "※5", ""))), "")</f>
        <v>622</v>
      </c>
      <c r="E6" s="41">
        <f>IFERROR(INT(TRIM(SUBSTITUTE(VLOOKUP($A6&amp;"*",各都道府県の状況!$A:$I,E$3,FALSE), "※5", ""))), "")</f>
        <v>11816</v>
      </c>
      <c r="F6" s="41">
        <f>IFERROR(INT(TRIM(SUBSTITUTE(VLOOKUP($A6&amp;"*",各都道府県の状況!$A:$I,F$3,FALSE), "※5", ""))), "")</f>
        <v>525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89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44211</v>
      </c>
      <c r="C7" s="31" t="s">
        <v>12</v>
      </c>
      <c r="D7" s="41">
        <f>IFERROR(INT(TRIM(SUBSTITUTE(VLOOKUP($A7&amp;"*",各都道府県の状況!$A:$I,D$3,FALSE), "※5", ""))), "")</f>
        <v>454</v>
      </c>
      <c r="E7" s="41">
        <f>IFERROR(INT(TRIM(SUBSTITUTE(VLOOKUP($A7&amp;"*",各都道府県の状況!$A:$I,E$3,FALSE), "※5", ""))), "")</f>
        <v>16693</v>
      </c>
      <c r="F7" s="41">
        <f>IFERROR(INT(TRIM(SUBSTITUTE(VLOOKUP($A7&amp;"*",各都道府県の状況!$A:$I,F$3,FALSE), "※5", ""))), "")</f>
        <v>362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67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44211</v>
      </c>
      <c r="C8" s="31" t="s">
        <v>13</v>
      </c>
      <c r="D8" s="41">
        <f>IFERROR(INT(TRIM(SUBSTITUTE(VLOOKUP($A8&amp;"*",各都道府県の状況!$A:$I,D$3,FALSE), "※5", ""))), "")</f>
        <v>2834</v>
      </c>
      <c r="E8" s="41">
        <f>IFERROR(INT(TRIM(SUBSTITUTE(VLOOKUP($A8&amp;"*",各都道府県の状況!$A:$I,E$3,FALSE), "※5", ""))), "")</f>
        <v>43195</v>
      </c>
      <c r="F8" s="41">
        <f>IFERROR(INT(TRIM(SUBSTITUTE(VLOOKUP($A8&amp;"*",各都道府県の状況!$A:$I,F$3,FALSE), "※5", ""))), "")</f>
        <v>2314</v>
      </c>
      <c r="G8" s="41">
        <f>IFERROR(INT(TRIM(SUBSTITUTE(VLOOKUP($A8&amp;"*",各都道府県の状況!$A:$I,G$3,FALSE), "※5", ""))), "")</f>
        <v>18</v>
      </c>
      <c r="H8" s="41">
        <f>IFERROR(INT(TRIM(SUBSTITUTE(VLOOKUP($A8&amp;"*",各都道府県の状況!$A:$I,H$3,FALSE), "※5", ""))), "")</f>
        <v>502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44211</v>
      </c>
      <c r="C9" s="31" t="s">
        <v>14</v>
      </c>
      <c r="D9" s="41">
        <f>IFERROR(INT(TRIM(SUBSTITUTE(VLOOKUP($A9&amp;"*",各都道府県の状況!$A:$I,D$3,FALSE), "※5", ""))), "")</f>
        <v>189</v>
      </c>
      <c r="E9" s="41">
        <f>IFERROR(INT(TRIM(SUBSTITUTE(VLOOKUP($A9&amp;"*",各都道府県の状況!$A:$I,E$3,FALSE), "※5", ""))), "")</f>
        <v>5211</v>
      </c>
      <c r="F9" s="41">
        <f>IFERROR(INT(TRIM(SUBSTITUTE(VLOOKUP($A9&amp;"*",各都道府県の状況!$A:$I,F$3,FALSE), "※5", ""))), "")</f>
        <v>156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44211</v>
      </c>
      <c r="C10" s="31" t="s">
        <v>15</v>
      </c>
      <c r="D10" s="41">
        <f>IFERROR(INT(TRIM(SUBSTITUTE(VLOOKUP($A10&amp;"*",各都道府県の状況!$A:$I,D$3,FALSE), "※5", ""))), "")</f>
        <v>440</v>
      </c>
      <c r="E10" s="41">
        <f>IFERROR(INT(TRIM(SUBSTITUTE(VLOOKUP($A10&amp;"*",各都道府県の状況!$A:$I,E$3,FALSE), "※5", ""))), "")</f>
        <v>11642</v>
      </c>
      <c r="F10" s="41">
        <f>IFERROR(INT(TRIM(SUBSTITUTE(VLOOKUP($A10&amp;"*",各都道府県の状況!$A:$I,F$3,FALSE), "※5", ""))), "")</f>
        <v>376</v>
      </c>
      <c r="G10" s="41">
        <f>IFERROR(INT(TRIM(SUBSTITUTE(VLOOKUP($A10&amp;"*",各都道府県の状況!$A:$I,G$3,FALSE), "※5", ""))), "")</f>
        <v>12</v>
      </c>
      <c r="H10" s="41">
        <f>IFERROR(INT(TRIM(SUBSTITUTE(VLOOKUP($A10&amp;"*",各都道府県の状況!$A:$I,H$3,FALSE), "※5", ""))), "")</f>
        <v>52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44211</v>
      </c>
      <c r="C11" s="31" t="s">
        <v>16</v>
      </c>
      <c r="D11" s="41">
        <f>IFERROR(INT(TRIM(SUBSTITUTE(VLOOKUP($A11&amp;"*",各都道府県の状況!$A:$I,D$3,FALSE), "※5", ""))), "")</f>
        <v>1373</v>
      </c>
      <c r="E11" s="41">
        <f>IFERROR(INT(TRIM(SUBSTITUTE(VLOOKUP($A11&amp;"*",各都道府県の状況!$A:$I,E$3,FALSE), "※5", ""))), "")</f>
        <v>68888</v>
      </c>
      <c r="F11" s="41">
        <f>IFERROR(INT(TRIM(SUBSTITUTE(VLOOKUP($A11&amp;"*",各都道府県の状況!$A:$I,F$3,FALSE), "※5", ""))), "")</f>
        <v>979</v>
      </c>
      <c r="G11" s="41">
        <f>IFERROR(INT(TRIM(SUBSTITUTE(VLOOKUP($A11&amp;"*",各都道府県の状況!$A:$I,G$3,FALSE), "※5", ""))), "")</f>
        <v>30</v>
      </c>
      <c r="H11" s="41">
        <f>IFERROR(INT(TRIM(SUBSTITUTE(VLOOKUP($A11&amp;"*",各都道府県の状況!$A:$I,H$3,FALSE), "※5", ""))), "")</f>
        <v>364</v>
      </c>
      <c r="I11" s="41">
        <f>IFERROR(INT(TRIM(SUBSTITUTE(VLOOKUP($A11&amp;"*",各都道府県の状況!$A:$I,I$3,FALSE), "※5", ""))), "")</f>
        <v>6</v>
      </c>
    </row>
    <row r="12" spans="1:10" x14ac:dyDescent="0.55000000000000004">
      <c r="A12" s="12" t="s">
        <v>188</v>
      </c>
      <c r="B12" s="13">
        <f t="shared" si="0"/>
        <v>44211</v>
      </c>
      <c r="C12" s="31" t="s">
        <v>17</v>
      </c>
      <c r="D12" s="41">
        <f>IFERROR(INT(TRIM(SUBSTITUTE(VLOOKUP($A12&amp;"*",各都道府県の状況!$A:$I,D$3,FALSE), "※5", ""))), "")</f>
        <v>3617</v>
      </c>
      <c r="E12" s="41">
        <f>IFERROR(INT(TRIM(SUBSTITUTE(VLOOKUP($A12&amp;"*",各都道府県の状況!$A:$I,E$3,FALSE), "※5", ""))), "")</f>
        <v>20711</v>
      </c>
      <c r="F12" s="41">
        <f>IFERROR(INT(TRIM(SUBSTITUTE(VLOOKUP($A12&amp;"*",各都道府県の状況!$A:$I,F$3,FALSE), "※5", ""))), "")</f>
        <v>2705</v>
      </c>
      <c r="G12" s="41">
        <f>IFERROR(INT(TRIM(SUBSTITUTE(VLOOKUP($A12&amp;"*",各都道府県の状況!$A:$I,G$3,FALSE), "※5", ""))), "")</f>
        <v>41</v>
      </c>
      <c r="H12" s="41">
        <f>IFERROR(INT(TRIM(SUBSTITUTE(VLOOKUP($A12&amp;"*",各都道府県の状況!$A:$I,H$3,FALSE), "※5", ""))), "")</f>
        <v>871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44211</v>
      </c>
      <c r="C13" s="31" t="s">
        <v>18</v>
      </c>
      <c r="D13" s="41">
        <f>IFERROR(INT(TRIM(SUBSTITUTE(VLOOKUP($A13&amp;"*",各都道府県の状況!$A:$I,D$3,FALSE), "※5", ""))), "")</f>
        <v>3012</v>
      </c>
      <c r="E13" s="41">
        <f>IFERROR(INT(TRIM(SUBSTITUTE(VLOOKUP($A13&amp;"*",各都道府県の状況!$A:$I,E$3,FALSE), "※5", ""))), "")</f>
        <v>86920</v>
      </c>
      <c r="F13" s="41">
        <f>IFERROR(INT(TRIM(SUBSTITUTE(VLOOKUP($A13&amp;"*",各都道府県の状況!$A:$I,F$3,FALSE), "※5", ""))), "")</f>
        <v>1653</v>
      </c>
      <c r="G13" s="41">
        <f>IFERROR(INT(TRIM(SUBSTITUTE(VLOOKUP($A13&amp;"*",各都道府県の状況!$A:$I,G$3,FALSE), "※5", ""))), "")</f>
        <v>17</v>
      </c>
      <c r="H13" s="41">
        <f>IFERROR(INT(TRIM(SUBSTITUTE(VLOOKUP($A13&amp;"*",各都道府県の状況!$A:$I,H$3,FALSE), "※5", ""))), "")</f>
        <v>1359</v>
      </c>
      <c r="I13" s="41">
        <f>IFERROR(INT(TRIM(SUBSTITUTE(VLOOKUP($A13&amp;"*",各都道府県の状況!$A:$I,I$3,FALSE), "※5", ""))), "")</f>
        <v>19</v>
      </c>
    </row>
    <row r="14" spans="1:10" x14ac:dyDescent="0.55000000000000004">
      <c r="A14" s="12" t="s">
        <v>190</v>
      </c>
      <c r="B14" s="13">
        <f t="shared" si="0"/>
        <v>44211</v>
      </c>
      <c r="C14" s="31" t="s">
        <v>19</v>
      </c>
      <c r="D14" s="41">
        <f>IFERROR(INT(TRIM(SUBSTITUTE(VLOOKUP($A14&amp;"*",各都道府県の状況!$A:$I,D$3,FALSE), "※5", ""))), "")</f>
        <v>3146</v>
      </c>
      <c r="E14" s="41">
        <f>IFERROR(INT(TRIM(SUBSTITUTE(VLOOKUP($A14&amp;"*",各都道府県の状況!$A:$I,E$3,FALSE), "※5", ""))), "")</f>
        <v>63526</v>
      </c>
      <c r="F14" s="41">
        <f>IFERROR(INT(TRIM(SUBSTITUTE(VLOOKUP($A14&amp;"*",各都道府県の状況!$A:$I,F$3,FALSE), "※5", ""))), "")</f>
        <v>2460</v>
      </c>
      <c r="G14" s="41">
        <f>IFERROR(INT(TRIM(SUBSTITUTE(VLOOKUP($A14&amp;"*",各都道府県の状況!$A:$I,G$3,FALSE), "※5", ""))), "")</f>
        <v>58</v>
      </c>
      <c r="H14" s="41">
        <f>IFERROR(INT(TRIM(SUBSTITUTE(VLOOKUP($A14&amp;"*",各都道府県の状況!$A:$I,H$3,FALSE), "※5", ""))), "")</f>
        <v>628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44211</v>
      </c>
      <c r="C15" s="31" t="s">
        <v>20</v>
      </c>
      <c r="D15" s="41">
        <f>IFERROR(INT(TRIM(SUBSTITUTE(VLOOKUP($A15&amp;"*",各都道府県の状況!$A:$I,D$3,FALSE), "※5", ""))), "")</f>
        <v>19770</v>
      </c>
      <c r="E15" s="41">
        <f>IFERROR(INT(TRIM(SUBSTITUTE(VLOOKUP($A15&amp;"*",各都道府県の状況!$A:$I,E$3,FALSE), "※5", ""))), "")</f>
        <v>377375</v>
      </c>
      <c r="F15" s="41">
        <f>IFERROR(INT(TRIM(SUBSTITUTE(VLOOKUP($A15&amp;"*",各都道府県の状況!$A:$I,F$3,FALSE), "※5", ""))), "")</f>
        <v>13765</v>
      </c>
      <c r="G15" s="41">
        <f>IFERROR(INT(TRIM(SUBSTITUTE(VLOOKUP($A15&amp;"*",各都道府県の状況!$A:$I,G$3,FALSE), "※5", ""))), "")</f>
        <v>258</v>
      </c>
      <c r="H15" s="41">
        <f>IFERROR(INT(TRIM(SUBSTITUTE(VLOOKUP($A15&amp;"*",各都道府県の状況!$A:$I,H$3,FALSE), "※5", ""))), "")</f>
        <v>5747</v>
      </c>
      <c r="I15" s="41">
        <f>IFERROR(INT(TRIM(SUBSTITUTE(VLOOKUP($A15&amp;"*",各都道府県の状況!$A:$I,I$3,FALSE), "※5", ""))), "")</f>
        <v>74</v>
      </c>
    </row>
    <row r="16" spans="1:10" x14ac:dyDescent="0.55000000000000004">
      <c r="A16" s="12" t="s">
        <v>192</v>
      </c>
      <c r="B16" s="13">
        <f t="shared" si="0"/>
        <v>44211</v>
      </c>
      <c r="C16" s="31" t="s">
        <v>21</v>
      </c>
      <c r="D16" s="41">
        <f>IFERROR(INT(TRIM(SUBSTITUTE(VLOOKUP($A16&amp;"*",各都道府県の状況!$A:$I,D$3,FALSE), "※5", ""))), "")</f>
        <v>15883</v>
      </c>
      <c r="E16" s="41">
        <f>IFERROR(INT(TRIM(SUBSTITUTE(VLOOKUP($A16&amp;"*",各都道府県の状況!$A:$I,E$3,FALSE), "※5", ""))), "")</f>
        <v>258017</v>
      </c>
      <c r="F16" s="41">
        <f>IFERROR(INT(TRIM(SUBSTITUTE(VLOOKUP($A16&amp;"*",各都道府県の状況!$A:$I,F$3,FALSE), "※5", ""))), "")</f>
        <v>10928</v>
      </c>
      <c r="G16" s="41">
        <f>IFERROR(INT(TRIM(SUBSTITUTE(VLOOKUP($A16&amp;"*",各都道府県の状況!$A:$I,G$3,FALSE), "※5", ""))), "")</f>
        <v>160</v>
      </c>
      <c r="H16" s="41">
        <f>IFERROR(INT(TRIM(SUBSTITUTE(VLOOKUP($A16&amp;"*",各都道府県の状況!$A:$I,H$3,FALSE), "※5", ""))), "")</f>
        <v>4795</v>
      </c>
      <c r="I16" s="41">
        <f>IFERROR(INT(TRIM(SUBSTITUTE(VLOOKUP($A16&amp;"*",各都道府県の状況!$A:$I,I$3,FALSE), "※5", ""))), "")</f>
        <v>40</v>
      </c>
    </row>
    <row r="17" spans="1:9" x14ac:dyDescent="0.55000000000000004">
      <c r="A17" s="12" t="s">
        <v>193</v>
      </c>
      <c r="B17" s="13">
        <f t="shared" si="0"/>
        <v>44211</v>
      </c>
      <c r="C17" s="31" t="s">
        <v>22</v>
      </c>
      <c r="D17" s="41">
        <f>IFERROR(INT(TRIM(SUBSTITUTE(VLOOKUP($A17&amp;"*",各都道府県の状況!$A:$I,D$3,FALSE), "※5", ""))), "")</f>
        <v>82069</v>
      </c>
      <c r="E17" s="41">
        <f>IFERROR(INT(TRIM(SUBSTITUTE(VLOOKUP($A17&amp;"*",各都道府県の状況!$A:$I,E$3,FALSE), "※5", ""))), "")</f>
        <v>1150773</v>
      </c>
      <c r="F17" s="41">
        <f>IFERROR(INT(TRIM(SUBSTITUTE(VLOOKUP($A17&amp;"*",各都道府県の状況!$A:$I,F$3,FALSE), "※5", ""))), "")</f>
        <v>61555</v>
      </c>
      <c r="G17" s="41">
        <f>IFERROR(INT(TRIM(SUBSTITUTE(VLOOKUP($A17&amp;"*",各都道府県の状況!$A:$I,G$3,FALSE), "※5", ""))), "")</f>
        <v>717</v>
      </c>
      <c r="H17" s="41">
        <f>IFERROR(INT(TRIM(SUBSTITUTE(VLOOKUP($A17&amp;"*",各都道府県の状況!$A:$I,H$3,FALSE), "※5", ""))), "")</f>
        <v>19797</v>
      </c>
      <c r="I17" s="41">
        <f>IFERROR(INT(TRIM(SUBSTITUTE(VLOOKUP($A17&amp;"*",各都道府県の状況!$A:$I,I$3,FALSE), "※5", ""))), "")</f>
        <v>133</v>
      </c>
    </row>
    <row r="18" spans="1:9" x14ac:dyDescent="0.55000000000000004">
      <c r="A18" s="12" t="s">
        <v>194</v>
      </c>
      <c r="B18" s="13">
        <f t="shared" si="0"/>
        <v>44211</v>
      </c>
      <c r="C18" s="31" t="s">
        <v>23</v>
      </c>
      <c r="D18" s="41">
        <f>IFERROR(INT(TRIM(SUBSTITUTE(VLOOKUP($A18&amp;"*",各都道府県の状況!$A:$I,D$3,FALSE), "※5", ""))), "")</f>
        <v>31563</v>
      </c>
      <c r="E18" s="41">
        <f>IFERROR(INT(TRIM(SUBSTITUTE(VLOOKUP($A18&amp;"*",各都道府県の状況!$A:$I,E$3,FALSE), "※5", ""))), "")</f>
        <v>412964</v>
      </c>
      <c r="F18" s="41">
        <f>IFERROR(INT(TRIM(SUBSTITUTE(VLOOKUP($A18&amp;"*",各都道府県の状況!$A:$I,F$3,FALSE), "※5", ""))), "")</f>
        <v>25084</v>
      </c>
      <c r="G18" s="41">
        <f>IFERROR(INT(TRIM(SUBSTITUTE(VLOOKUP($A18&amp;"*",各都道府県の状況!$A:$I,G$3,FALSE), "※5", ""))), "")</f>
        <v>340</v>
      </c>
      <c r="H18" s="41">
        <f>IFERROR(INT(TRIM(SUBSTITUTE(VLOOKUP($A18&amp;"*",各都道府県の状況!$A:$I,H$3,FALSE), "※5", ""))), "")</f>
        <v>6139</v>
      </c>
      <c r="I18" s="41">
        <f>IFERROR(INT(TRIM(SUBSTITUTE(VLOOKUP($A18&amp;"*",各都道府県の状況!$A:$I,I$3,FALSE), "※5", ""))), "")</f>
        <v>101</v>
      </c>
    </row>
    <row r="19" spans="1:9" x14ac:dyDescent="0.55000000000000004">
      <c r="A19" s="12" t="s">
        <v>195</v>
      </c>
      <c r="B19" s="13">
        <f t="shared" si="0"/>
        <v>44211</v>
      </c>
      <c r="C19" s="31" t="s">
        <v>24</v>
      </c>
      <c r="D19" s="41">
        <f>IFERROR(INT(TRIM(SUBSTITUTE(VLOOKUP($A19&amp;"*",各都道府県の状況!$A:$I,D$3,FALSE), "※5", ""))), "")</f>
        <v>754</v>
      </c>
      <c r="E19" s="41">
        <f>IFERROR(INT(TRIM(SUBSTITUTE(VLOOKUP($A19&amp;"*",各都道府県の状況!$A:$I,E$3,FALSE), "※5", ""))), "")</f>
        <v>32371</v>
      </c>
      <c r="F19" s="41">
        <f>IFERROR(INT(TRIM(SUBSTITUTE(VLOOKUP($A19&amp;"*",各都道府県の状況!$A:$I,F$3,FALSE), "※5", ""))), "")</f>
        <v>569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185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44211</v>
      </c>
      <c r="C20" s="31" t="s">
        <v>25</v>
      </c>
      <c r="D20" s="41">
        <f>IFERROR(INT(TRIM(SUBSTITUTE(VLOOKUP($A20&amp;"*",各都道府県の状況!$A:$I,D$3,FALSE), "※5", ""))), "")</f>
        <v>768</v>
      </c>
      <c r="E20" s="41">
        <f>IFERROR(INT(TRIM(SUBSTITUTE(VLOOKUP($A20&amp;"*",各都道府県の状況!$A:$I,E$3,FALSE), "※5", ""))), "")</f>
        <v>26823</v>
      </c>
      <c r="F20" s="41">
        <f>IFERROR(INT(TRIM(SUBSTITUTE(VLOOKUP($A20&amp;"*",各都道府県の状況!$A:$I,F$3,FALSE), "※5", ""))), "")</f>
        <v>583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159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44211</v>
      </c>
      <c r="C21" s="31" t="s">
        <v>26</v>
      </c>
      <c r="D21" s="41">
        <f>IFERROR(INT(TRIM(SUBSTITUTE(VLOOKUP($A21&amp;"*",各都道府県の状況!$A:$I,D$3,FALSE), "※5", ""))), "")</f>
        <v>1287</v>
      </c>
      <c r="E21" s="41">
        <f>IFERROR(INT(TRIM(SUBSTITUTE(VLOOKUP($A21&amp;"*",各都道府県の状況!$A:$I,E$3,FALSE), "※5", ""))), "")</f>
        <v>35148</v>
      </c>
      <c r="F21" s="41">
        <f>IFERROR(INT(TRIM(SUBSTITUTE(VLOOKUP($A21&amp;"*",各都道府県の状況!$A:$I,F$3,FALSE), "※5", ""))), "")</f>
        <v>1070</v>
      </c>
      <c r="G21" s="41">
        <f>IFERROR(INT(TRIM(SUBSTITUTE(VLOOKUP($A21&amp;"*",各都道府県の状況!$A:$I,G$3,FALSE), "※5", ""))), "")</f>
        <v>53</v>
      </c>
      <c r="H21" s="41">
        <f>IFERROR(INT(TRIM(SUBSTITUTE(VLOOKUP($A21&amp;"*",各都道府県の状況!$A:$I,H$3,FALSE), "※5", ""))), "")</f>
        <v>191</v>
      </c>
      <c r="I21" s="41">
        <f>IFERROR(INT(TRIM(SUBSTITUTE(VLOOKUP($A21&amp;"*",各都道府県の状況!$A:$I,I$3,FALSE), "※5", ""))), "")</f>
        <v>11</v>
      </c>
    </row>
    <row r="22" spans="1:9" x14ac:dyDescent="0.55000000000000004">
      <c r="A22" s="12" t="s">
        <v>198</v>
      </c>
      <c r="B22" s="13">
        <f t="shared" si="0"/>
        <v>44211</v>
      </c>
      <c r="C22" s="31" t="s">
        <v>27</v>
      </c>
      <c r="D22" s="41">
        <f>IFERROR(INT(TRIM(SUBSTITUTE(VLOOKUP($A22&amp;"*",各都道府県の状況!$A:$I,D$3,FALSE), "※5", ""))), "")</f>
        <v>436</v>
      </c>
      <c r="E22" s="41">
        <f>IFERROR(INT(TRIM(SUBSTITUTE(VLOOKUP($A22&amp;"*",各都道府県の状況!$A:$I,E$3,FALSE), "※5", ""))), "")</f>
        <v>22547</v>
      </c>
      <c r="F22" s="41">
        <f>IFERROR(INT(TRIM(SUBSTITUTE(VLOOKUP($A22&amp;"*",各都道府県の状況!$A:$I,F$3,FALSE), "※5", ""))), "")</f>
        <v>351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72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44211</v>
      </c>
      <c r="C23" s="31" t="s">
        <v>28</v>
      </c>
      <c r="D23" s="41">
        <f>IFERROR(INT(TRIM(SUBSTITUTE(VLOOKUP($A23&amp;"*",各都道府県の状況!$A:$I,D$3,FALSE), "※5", ""))), "")</f>
        <v>816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650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44211</v>
      </c>
      <c r="C24" s="31" t="s">
        <v>29</v>
      </c>
      <c r="D24" s="41">
        <f>IFERROR(INT(TRIM(SUBSTITUTE(VLOOKUP($A24&amp;"*",各都道府県の状況!$A:$I,D$3,FALSE), "※5", ""))), "")</f>
        <v>1876</v>
      </c>
      <c r="E24" s="41">
        <f>IFERROR(INT(TRIM(SUBSTITUTE(VLOOKUP($A24&amp;"*",各都道府県の状況!$A:$I,E$3,FALSE), "※5", ""))), "")</f>
        <v>63438</v>
      </c>
      <c r="F24" s="41">
        <f>IFERROR(INT(TRIM(SUBSTITUTE(VLOOKUP($A24&amp;"*",各都道府県の状況!$A:$I,F$3,FALSE), "※5", ""))), "")</f>
        <v>1387</v>
      </c>
      <c r="G24" s="41">
        <f>IFERROR(INT(TRIM(SUBSTITUTE(VLOOKUP($A24&amp;"*",各都道府県の状況!$A:$I,G$3,FALSE), "※5", ""))), "")</f>
        <v>21</v>
      </c>
      <c r="H24" s="41">
        <f>IFERROR(INT(TRIM(SUBSTITUTE(VLOOKUP($A24&amp;"*",各都道府県の状況!$A:$I,H$3,FALSE), "※5", ""))), "")</f>
        <v>472</v>
      </c>
      <c r="I24" s="41">
        <f>IFERROR(INT(TRIM(SUBSTITUTE(VLOOKUP($A24&amp;"*",各都道府県の状況!$A:$I,I$3,FALSE), "※5", ""))), "")</f>
        <v>4</v>
      </c>
    </row>
    <row r="25" spans="1:9" x14ac:dyDescent="0.55000000000000004">
      <c r="A25" s="12" t="s">
        <v>201</v>
      </c>
      <c r="B25" s="13">
        <f t="shared" si="0"/>
        <v>44211</v>
      </c>
      <c r="C25" s="31" t="s">
        <v>30</v>
      </c>
      <c r="D25" s="41">
        <f>IFERROR(INT(TRIM(SUBSTITUTE(VLOOKUP($A25&amp;"*",各都道府県の状況!$A:$I,D$3,FALSE), "※5", ""))), "")</f>
        <v>3366</v>
      </c>
      <c r="E25" s="41">
        <f>IFERROR(INT(TRIM(SUBSTITUTE(VLOOKUP($A25&amp;"*",各都道府県の状況!$A:$I,E$3,FALSE), "※5", ""))), "")</f>
        <v>83213</v>
      </c>
      <c r="F25" s="41">
        <f>IFERROR(INT(TRIM(SUBSTITUTE(VLOOKUP($A25&amp;"*",各都道府県の状況!$A:$I,F$3,FALSE), "※5", ""))), "")</f>
        <v>2638</v>
      </c>
      <c r="G25" s="41">
        <f>IFERROR(INT(TRIM(SUBSTITUTE(VLOOKUP($A25&amp;"*",各都道府県の状況!$A:$I,G$3,FALSE), "※5", ""))), "")</f>
        <v>53</v>
      </c>
      <c r="H25" s="41">
        <f>IFERROR(INT(TRIM(SUBSTITUTE(VLOOKUP($A25&amp;"*",各都道府県の状況!$A:$I,H$3,FALSE), "※5", ""))), "")</f>
        <v>675</v>
      </c>
      <c r="I25" s="41">
        <f>IFERROR(INT(TRIM(SUBSTITUTE(VLOOKUP($A25&amp;"*",各都道府県の状況!$A:$I,I$3,FALSE), "※5", ""))), "")</f>
        <v>17</v>
      </c>
    </row>
    <row r="26" spans="1:9" x14ac:dyDescent="0.55000000000000004">
      <c r="A26" s="12" t="s">
        <v>202</v>
      </c>
      <c r="B26" s="13">
        <f t="shared" si="0"/>
        <v>44211</v>
      </c>
      <c r="C26" s="31" t="s">
        <v>31</v>
      </c>
      <c r="D26" s="41">
        <f>IFERROR(INT(TRIM(SUBSTITUTE(VLOOKUP($A26&amp;"*",各都道府県の状況!$A:$I,D$3,FALSE), "※5", ""))), "")</f>
        <v>3705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2694</v>
      </c>
      <c r="G26" s="41">
        <f>IFERROR(INT(TRIM(SUBSTITUTE(VLOOKUP($A26&amp;"*",各都道府県の状況!$A:$I,G$3,FALSE), "※5", ""))), "")</f>
        <v>61</v>
      </c>
      <c r="H26" s="41">
        <f>IFERROR(INT(TRIM(SUBSTITUTE(VLOOKUP($A26&amp;"*",各都道府県の状況!$A:$I,H$3,FALSE), "※5", ""))), "")</f>
        <v>950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203</v>
      </c>
      <c r="B27" s="13">
        <f t="shared" si="0"/>
        <v>44211</v>
      </c>
      <c r="C27" s="31" t="s">
        <v>32</v>
      </c>
      <c r="D27" s="41">
        <f>IFERROR(INT(TRIM(SUBSTITUTE(VLOOKUP($A27&amp;"*",各都道府県の状況!$A:$I,D$3,FALSE), "※5", ""))), "")</f>
        <v>20377</v>
      </c>
      <c r="E27" s="41">
        <f>IFERROR(INT(TRIM(SUBSTITUTE(VLOOKUP($A27&amp;"*",各都道府県の状況!$A:$I,E$3,FALSE), "※5", ""))), "")</f>
        <v>257837</v>
      </c>
      <c r="F27" s="41">
        <f>IFERROR(INT(TRIM(SUBSTITUTE(VLOOKUP($A27&amp;"*",各都道府県の状況!$A:$I,F$3,FALSE), "※5", ""))), "")</f>
        <v>16623</v>
      </c>
      <c r="G27" s="41">
        <f>IFERROR(INT(TRIM(SUBSTITUTE(VLOOKUP($A27&amp;"*",各都道府県の状況!$A:$I,G$3,FALSE), "※5", ""))), "")</f>
        <v>305</v>
      </c>
      <c r="H27" s="41">
        <f>IFERROR(INT(TRIM(SUBSTITUTE(VLOOKUP($A27&amp;"*",各都道府県の状況!$A:$I,H$3,FALSE), "※5", ""))), "")</f>
        <v>3449</v>
      </c>
      <c r="I27" s="41">
        <f>IFERROR(INT(TRIM(SUBSTITUTE(VLOOKUP($A27&amp;"*",各都道府県の状況!$A:$I,I$3,FALSE), "※5", ""))), "")</f>
        <v>57</v>
      </c>
    </row>
    <row r="28" spans="1:9" x14ac:dyDescent="0.55000000000000004">
      <c r="A28" s="12" t="s">
        <v>204</v>
      </c>
      <c r="B28" s="13">
        <f t="shared" si="0"/>
        <v>44211</v>
      </c>
      <c r="C28" s="31" t="s">
        <v>33</v>
      </c>
      <c r="D28" s="41">
        <f>IFERROR(INT(TRIM(SUBSTITUTE(VLOOKUP($A28&amp;"*",各都道府県の状況!$A:$I,D$3,FALSE), "※5", ""))), "")</f>
        <v>1717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1349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345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205</v>
      </c>
      <c r="B29" s="13">
        <f t="shared" si="0"/>
        <v>44211</v>
      </c>
      <c r="C29" s="31" t="s">
        <v>34</v>
      </c>
      <c r="D29" s="41">
        <f>IFERROR(INT(TRIM(SUBSTITUTE(VLOOKUP($A29&amp;"*",各都道府県の状況!$A:$I,D$3,FALSE), "※5", ""))), "")</f>
        <v>1698</v>
      </c>
      <c r="E29" s="41">
        <f>IFERROR(INT(TRIM(SUBSTITUTE(VLOOKUP($A29&amp;"*",各都道府県の状況!$A:$I,E$3,FALSE), "※5", ""))), "")</f>
        <v>45687</v>
      </c>
      <c r="F29" s="41">
        <f>IFERROR(INT(TRIM(SUBSTITUTE(VLOOKUP($A29&amp;"*",各都道府県の状況!$A:$I,F$3,FALSE), "※5", ""))), "")</f>
        <v>1260</v>
      </c>
      <c r="G29" s="41">
        <f>IFERROR(INT(TRIM(SUBSTITUTE(VLOOKUP($A29&amp;"*",各都道府県の状況!$A:$I,G$3,FALSE), "※5", ""))), "")</f>
        <v>18</v>
      </c>
      <c r="H29" s="41">
        <f>IFERROR(INT(TRIM(SUBSTITUTE(VLOOKUP($A29&amp;"*",各都道府県の状況!$A:$I,H$3,FALSE), "※5", ""))), "")</f>
        <v>420</v>
      </c>
      <c r="I29" s="41">
        <f>IFERROR(INT(TRIM(SUBSTITUTE(VLOOKUP($A29&amp;"*",各都道府県の状況!$A:$I,I$3,FALSE), "※5", ""))), "")</f>
        <v>15</v>
      </c>
    </row>
    <row r="30" spans="1:9" x14ac:dyDescent="0.55000000000000004">
      <c r="A30" s="12" t="s">
        <v>206</v>
      </c>
      <c r="B30" s="13">
        <f t="shared" si="0"/>
        <v>44211</v>
      </c>
      <c r="C30" s="31" t="s">
        <v>35</v>
      </c>
      <c r="D30" s="41">
        <f>IFERROR(INT(TRIM(SUBSTITUTE(VLOOKUP($A30&amp;"*",各都道府県の状況!$A:$I,D$3,FALSE), "※5", ""))), "")</f>
        <v>6463</v>
      </c>
      <c r="E30" s="41">
        <f>IFERROR(INT(TRIM(SUBSTITUTE(VLOOKUP($A30&amp;"*",各都道府県の状況!$A:$I,E$3,FALSE), "※5", ""))), "")</f>
        <v>111064</v>
      </c>
      <c r="F30" s="41">
        <f>IFERROR(INT(TRIM(SUBSTITUTE(VLOOKUP($A30&amp;"*",各都道府県の状況!$A:$I,F$3,FALSE), "※5", ""))), "")</f>
        <v>5013</v>
      </c>
      <c r="G30" s="41">
        <f>IFERROR(INT(TRIM(SUBSTITUTE(VLOOKUP($A30&amp;"*",各都道府県の状況!$A:$I,G$3,FALSE), "※5", ""))), "")</f>
        <v>78</v>
      </c>
      <c r="H30" s="41">
        <f>IFERROR(INT(TRIM(SUBSTITUTE(VLOOKUP($A30&amp;"*",各都道府県の状況!$A:$I,H$3,FALSE), "※5", ""))), "")</f>
        <v>1429</v>
      </c>
      <c r="I30" s="41">
        <f>IFERROR(INT(TRIM(SUBSTITUTE(VLOOKUP($A30&amp;"*",各都道府県の状況!$A:$I,I$3,FALSE), "※5", ""))), "")</f>
        <v>19</v>
      </c>
    </row>
    <row r="31" spans="1:9" x14ac:dyDescent="0.55000000000000004">
      <c r="A31" s="12" t="s">
        <v>207</v>
      </c>
      <c r="B31" s="13">
        <f t="shared" si="0"/>
        <v>44211</v>
      </c>
      <c r="C31" s="31" t="s">
        <v>36</v>
      </c>
      <c r="D31" s="41">
        <f>IFERROR(INT(TRIM(SUBSTITUTE(VLOOKUP($A31&amp;"*",各都道府県の状況!$A:$I,D$3,FALSE), "※5", ""))), "")</f>
        <v>37002</v>
      </c>
      <c r="E31" s="41">
        <f>IFERROR(INT(TRIM(SUBSTITUTE(VLOOKUP($A31&amp;"*",各都道府県の状況!$A:$I,E$3,FALSE), "※5", ""))), "")</f>
        <v>550329</v>
      </c>
      <c r="F31" s="41">
        <f>IFERROR(INT(TRIM(SUBSTITUTE(VLOOKUP($A31&amp;"*",各都道府県の状況!$A:$I,F$3,FALSE), "※5", ""))), "")</f>
        <v>29859</v>
      </c>
      <c r="G31" s="41">
        <f>IFERROR(INT(TRIM(SUBSTITUTE(VLOOKUP($A31&amp;"*",各都道府県の状況!$A:$I,G$3,FALSE), "※5", ""))), "")</f>
        <v>726</v>
      </c>
      <c r="H31" s="41">
        <f>IFERROR(INT(TRIM(SUBSTITUTE(VLOOKUP($A31&amp;"*",各都道府県の状況!$A:$I,H$3,FALSE), "※5", ""))), "")</f>
        <v>6417</v>
      </c>
      <c r="I31" s="41">
        <f>IFERROR(INT(TRIM(SUBSTITUTE(VLOOKUP($A31&amp;"*",各都道府県の状況!$A:$I,I$3,FALSE), "※5", ""))), "")</f>
        <v>187</v>
      </c>
    </row>
    <row r="32" spans="1:9" x14ac:dyDescent="0.55000000000000004">
      <c r="A32" s="12" t="s">
        <v>208</v>
      </c>
      <c r="B32" s="13">
        <f t="shared" si="0"/>
        <v>44211</v>
      </c>
      <c r="C32" s="31" t="s">
        <v>37</v>
      </c>
      <c r="D32" s="41">
        <f>IFERROR(INT(TRIM(SUBSTITUTE(VLOOKUP($A32&amp;"*",各都道府県の状況!$A:$I,D$3,FALSE), "※5", ""))), "")</f>
        <v>12978</v>
      </c>
      <c r="E32" s="41">
        <f>IFERROR(INT(TRIM(SUBSTITUTE(VLOOKUP($A32&amp;"*",各都道府県の状況!$A:$I,E$3,FALSE), "※5", ""))), "")</f>
        <v>166607</v>
      </c>
      <c r="F32" s="41">
        <f>IFERROR(INT(TRIM(SUBSTITUTE(VLOOKUP($A32&amp;"*",各都道府県の状況!$A:$I,F$3,FALSE), "※5", ""))), "")</f>
        <v>10865</v>
      </c>
      <c r="G32" s="41">
        <f>IFERROR(INT(TRIM(SUBSTITUTE(VLOOKUP($A32&amp;"*",各都道府県の状況!$A:$I,G$3,FALSE), "※5", ""))), "")</f>
        <v>298</v>
      </c>
      <c r="H32" s="41">
        <f>IFERROR(INT(TRIM(SUBSTITUTE(VLOOKUP($A32&amp;"*",各都道府県の状況!$A:$I,H$3,FALSE), "※5", ""))), "")</f>
        <v>1815</v>
      </c>
      <c r="I32" s="41">
        <f>IFERROR(INT(TRIM(SUBSTITUTE(VLOOKUP($A32&amp;"*",各都道府県の状況!$A:$I,I$3,FALSE), "※5", ""))), "")</f>
        <v>73</v>
      </c>
    </row>
    <row r="33" spans="1:9" x14ac:dyDescent="0.55000000000000004">
      <c r="A33" s="12" t="s">
        <v>209</v>
      </c>
      <c r="B33" s="13">
        <f t="shared" si="0"/>
        <v>44211</v>
      </c>
      <c r="C33" s="31" t="s">
        <v>38</v>
      </c>
      <c r="D33" s="41">
        <f>IFERROR(INT(TRIM(SUBSTITUTE(VLOOKUP($A33&amp;"*",各都道府県の状況!$A:$I,D$3,FALSE), "※5", ""))), "")</f>
        <v>2525</v>
      </c>
      <c r="E33" s="41">
        <f>IFERROR(INT(TRIM(SUBSTITUTE(VLOOKUP($A33&amp;"*",各都道府県の状況!$A:$I,E$3,FALSE), "※5", ""))), "")</f>
        <v>58339</v>
      </c>
      <c r="F33" s="41">
        <f>IFERROR(INT(TRIM(SUBSTITUTE(VLOOKUP($A33&amp;"*",各都道府県の状況!$A:$I,F$3,FALSE), "※5", ""))), "")</f>
        <v>2101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393</v>
      </c>
      <c r="I33" s="41">
        <f>IFERROR(INT(TRIM(SUBSTITUTE(VLOOKUP($A33&amp;"*",各都道府県の状況!$A:$I,I$3,FALSE), "※5", ""))), "")</f>
        <v>12</v>
      </c>
    </row>
    <row r="34" spans="1:9" x14ac:dyDescent="0.55000000000000004">
      <c r="A34" s="12" t="s">
        <v>210</v>
      </c>
      <c r="B34" s="13">
        <f t="shared" si="0"/>
        <v>44211</v>
      </c>
      <c r="C34" s="31" t="s">
        <v>39</v>
      </c>
      <c r="D34" s="41">
        <f>IFERROR(INT(TRIM(SUBSTITUTE(VLOOKUP($A34&amp;"*",各都道府県の状況!$A:$I,D$3,FALSE), "※5", ""))), "")</f>
        <v>836</v>
      </c>
      <c r="E34" s="41">
        <f>IFERROR(INT(TRIM(SUBSTITUTE(VLOOKUP($A34&amp;"*",各都道府県の状況!$A:$I,E$3,FALSE), "※5", ""))), "")</f>
        <v>18660</v>
      </c>
      <c r="F34" s="41">
        <f>IFERROR(INT(TRIM(SUBSTITUTE(VLOOKUP($A34&amp;"*",各都道府県の状況!$A:$I,F$3,FALSE), "※5", ""))), "")</f>
        <v>701</v>
      </c>
      <c r="G34" s="41">
        <f>IFERROR(INT(TRIM(SUBSTITUTE(VLOOKUP($A34&amp;"*",各都道府県の状況!$A:$I,G$3,FALSE), "※5", ""))), "")</f>
        <v>10</v>
      </c>
      <c r="H34" s="41">
        <f>IFERROR(INT(TRIM(SUBSTITUTE(VLOOKUP($A34&amp;"*",各都道府県の状況!$A:$I,H$3,FALSE), "※5", ""))), "")</f>
        <v>114</v>
      </c>
      <c r="I34" s="41">
        <f>IFERROR(INT(TRIM(SUBSTITUTE(VLOOKUP($A34&amp;"*",各都道府県の状況!$A:$I,I$3,FALSE), "※5", ""))), "")</f>
        <v>9</v>
      </c>
    </row>
    <row r="35" spans="1:9" x14ac:dyDescent="0.55000000000000004">
      <c r="A35" s="12" t="s">
        <v>211</v>
      </c>
      <c r="B35" s="13">
        <f t="shared" si="0"/>
        <v>44211</v>
      </c>
      <c r="C35" s="31" t="s">
        <v>40</v>
      </c>
      <c r="D35" s="41">
        <f>IFERROR(INT(TRIM(SUBSTITUTE(VLOOKUP($A35&amp;"*",各都道府県の状況!$A:$I,D$3,FALSE), "※5", ""))), "")</f>
        <v>173</v>
      </c>
      <c r="E35" s="41">
        <f>IFERROR(INT(TRIM(SUBSTITUTE(VLOOKUP($A35&amp;"*",各都道府県の状況!$A:$I,E$3,FALSE), "※5", ""))), "")</f>
        <v>29204</v>
      </c>
      <c r="F35" s="41">
        <f>IFERROR(INT(TRIM(SUBSTITUTE(VLOOKUP($A35&amp;"*",各都道府県の状況!$A:$I,F$3,FALSE), "※5", ""))), "")</f>
        <v>118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50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44211</v>
      </c>
      <c r="C36" s="31" t="s">
        <v>41</v>
      </c>
      <c r="D36" s="41">
        <f>IFERROR(INT(TRIM(SUBSTITUTE(VLOOKUP($A36&amp;"*",各都道府県の状況!$A:$I,D$3,FALSE), "※5", ""))), "")</f>
        <v>233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213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44211</v>
      </c>
      <c r="C37" s="31" t="s">
        <v>42</v>
      </c>
      <c r="D37" s="41">
        <f>IFERROR(INT(TRIM(SUBSTITUTE(VLOOKUP($A37&amp;"*",各都道府県の状況!$A:$I,D$3,FALSE), "※5", ""))), "")</f>
        <v>2002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44211</v>
      </c>
      <c r="C38" s="31" t="s">
        <v>43</v>
      </c>
      <c r="D38" s="41">
        <f>IFERROR(INT(TRIM(SUBSTITUTE(VLOOKUP($A38&amp;"*",各都道府県の状況!$A:$I,D$3,FALSE), "※5", ""))), "")</f>
        <v>4270</v>
      </c>
      <c r="E38" s="41">
        <f>IFERROR(INT(TRIM(SUBSTITUTE(VLOOKUP($A38&amp;"*",各都道府県の状況!$A:$I,E$3,FALSE), "※5", ""))), "")</f>
        <v>99692</v>
      </c>
      <c r="F38" s="41">
        <f>IFERROR(INT(TRIM(SUBSTITUTE(VLOOKUP($A38&amp;"*",各都道府県の状況!$A:$I,F$3,FALSE), "※5", ""))), "")</f>
        <v>3485</v>
      </c>
      <c r="G38" s="41">
        <f>IFERROR(INT(TRIM(SUBSTITUTE(VLOOKUP($A38&amp;"*",各都道府県の状況!$A:$I,G$3,FALSE), "※5", ""))), "")</f>
        <v>66</v>
      </c>
      <c r="H38" s="41">
        <f>IFERROR(INT(TRIM(SUBSTITUTE(VLOOKUP($A38&amp;"*",各都道府県の状況!$A:$I,H$3,FALSE), "※5", ""))), "")</f>
        <v>593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215</v>
      </c>
      <c r="B39" s="13">
        <f t="shared" si="0"/>
        <v>44211</v>
      </c>
      <c r="C39" s="31" t="s">
        <v>44</v>
      </c>
      <c r="D39" s="41">
        <f>IFERROR(INT(TRIM(SUBSTITUTE(VLOOKUP($A39&amp;"*",各都道府県の状況!$A:$I,D$3,FALSE), "※5", ""))), "")</f>
        <v>779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610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160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44211</v>
      </c>
      <c r="C40" s="31" t="s">
        <v>45</v>
      </c>
      <c r="D40" s="41">
        <f>IFERROR(INT(TRIM(SUBSTITUTE(VLOOKUP($A40&amp;"*",各都道府県の状況!$A:$I,D$3,FALSE), "※5", ""))), "")</f>
        <v>284</v>
      </c>
      <c r="E40" s="41">
        <f>IFERROR(INT(TRIM(SUBSTITUTE(VLOOKUP($A40&amp;"*",各都道府県の状況!$A:$I,E$3,FALSE), "※5", ""))), "")</f>
        <v>17481</v>
      </c>
      <c r="F40" s="41">
        <f>IFERROR(INT(TRIM(SUBSTITUTE(VLOOKUP($A40&amp;"*",各都道府県の状況!$A:$I,F$3,FALSE), "※5", ""))), "")</f>
        <v>197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78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44211</v>
      </c>
      <c r="C41" s="31" t="s">
        <v>46</v>
      </c>
      <c r="D41" s="41">
        <f>IFERROR(INT(TRIM(SUBSTITUTE(VLOOKUP($A41&amp;"*",各都道府県の状況!$A:$I,D$3,FALSE), "※5", ""))), "")</f>
        <v>514</v>
      </c>
      <c r="E41" s="41">
        <f>IFERROR(INT(TRIM(SUBSTITUTE(VLOOKUP($A41&amp;"*",各都道府県の状況!$A:$I,E$3,FALSE), "※5", ""))), "")</f>
        <v>31353</v>
      </c>
      <c r="F41" s="41">
        <f>IFERROR(INT(TRIM(SUBSTITUTE(VLOOKUP($A41&amp;"*",各都道府県の状況!$A:$I,F$3,FALSE), "※5", ""))), "")</f>
        <v>311</v>
      </c>
      <c r="G41" s="41">
        <f>IFERROR(INT(TRIM(SUBSTITUTE(VLOOKUP($A41&amp;"*",各都道府県の状況!$A:$I,G$3,FALSE), "※5", ""))), "")</f>
        <v>5</v>
      </c>
      <c r="H41" s="41">
        <f>IFERROR(INT(TRIM(SUBSTITUTE(VLOOKUP($A41&amp;"*",各都道府県の状況!$A:$I,H$3,FALSE), "※5", ""))), "")</f>
        <v>198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44211</v>
      </c>
      <c r="C42" s="31" t="s">
        <v>47</v>
      </c>
      <c r="D42" s="41">
        <f>IFERROR(INT(TRIM(SUBSTITUTE(VLOOKUP($A42&amp;"*",各都道府県の状況!$A:$I,D$3,FALSE), "※5", ""))), "")</f>
        <v>786</v>
      </c>
      <c r="E42" s="41">
        <f>IFERROR(INT(TRIM(SUBSTITUTE(VLOOKUP($A42&amp;"*",各都道府県の状況!$A:$I,E$3,FALSE), "※5", ""))), "")</f>
        <v>18632</v>
      </c>
      <c r="F42" s="41">
        <f>IFERROR(INT(TRIM(SUBSTITUTE(VLOOKUP($A42&amp;"*",各都道府県の状況!$A:$I,F$3,FALSE), "※5", ""))), "")</f>
        <v>522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251</v>
      </c>
      <c r="I42" s="41">
        <f>IFERROR(INT(TRIM(SUBSTITUTE(VLOOKUP($A42&amp;"*",各都道府県の状況!$A:$I,I$3,FALSE), "※5", ""))), "")</f>
        <v>5</v>
      </c>
    </row>
    <row r="43" spans="1:9" x14ac:dyDescent="0.55000000000000004">
      <c r="A43" s="12" t="s">
        <v>219</v>
      </c>
      <c r="B43" s="13">
        <f t="shared" si="0"/>
        <v>44211</v>
      </c>
      <c r="C43" s="31" t="s">
        <v>48</v>
      </c>
      <c r="D43" s="41">
        <f>IFERROR(INT(TRIM(SUBSTITUTE(VLOOKUP($A43&amp;"*",各都道府県の状況!$A:$I,D$3,FALSE), "※5", ""))), "")</f>
        <v>761</v>
      </c>
      <c r="E43" s="41">
        <f>IFERROR(INT(TRIM(SUBSTITUTE(VLOOKUP($A43&amp;"*",各都道府県の状況!$A:$I,E$3,FALSE), "※5", ""))), "")</f>
        <v>6276</v>
      </c>
      <c r="F43" s="41">
        <f>IFERROR(INT(TRIM(SUBSTITUTE(VLOOKUP($A43&amp;"*",各都道府県の状況!$A:$I,F$3,FALSE), "※5", ""))), "")</f>
        <v>690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59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220</v>
      </c>
      <c r="B44" s="13">
        <f t="shared" si="0"/>
        <v>44211</v>
      </c>
      <c r="C44" s="31" t="s">
        <v>49</v>
      </c>
      <c r="D44" s="41">
        <f>IFERROR(INT(TRIM(SUBSTITUTE(VLOOKUP($A44&amp;"*",各都道府県の状況!$A:$I,D$3,FALSE), "※5", ""))), "")</f>
        <v>12349</v>
      </c>
      <c r="E44" s="41">
        <f>IFERROR(INT(TRIM(SUBSTITUTE(VLOOKUP($A44&amp;"*",各都道府県の状況!$A:$I,E$3,FALSE), "※5", ""))), "")</f>
        <v>308566</v>
      </c>
      <c r="F44" s="41">
        <f>IFERROR(INT(TRIM(SUBSTITUTE(VLOOKUP($A44&amp;"*",各都道府県の状況!$A:$I,F$3,FALSE), "※5", ""))), "")</f>
        <v>8979</v>
      </c>
      <c r="G44" s="41">
        <f>IFERROR(INT(TRIM(SUBSTITUTE(VLOOKUP($A44&amp;"*",各都道府県の状況!$A:$I,G$3,FALSE), "※5", ""))), "")</f>
        <v>136</v>
      </c>
      <c r="H44" s="41">
        <f>IFERROR(INT(TRIM(SUBSTITUTE(VLOOKUP($A44&amp;"*",各都道府県の状況!$A:$I,H$3,FALSE), "※5", ""))), "")</f>
        <v>3234</v>
      </c>
      <c r="I44" s="41">
        <f>IFERROR(INT(TRIM(SUBSTITUTE(VLOOKUP($A44&amp;"*",各都道府県の状況!$A:$I,I$3,FALSE), "※5", ""))), "")</f>
        <v>23</v>
      </c>
    </row>
    <row r="45" spans="1:9" x14ac:dyDescent="0.55000000000000004">
      <c r="A45" s="12" t="s">
        <v>221</v>
      </c>
      <c r="B45" s="13">
        <f t="shared" si="0"/>
        <v>44211</v>
      </c>
      <c r="C45" s="31" t="s">
        <v>50</v>
      </c>
      <c r="D45" s="41">
        <f>IFERROR(INT(TRIM(SUBSTITUTE(VLOOKUP($A45&amp;"*",各都道府県の状況!$A:$I,D$3,FALSE), "※5", ""))), "")</f>
        <v>733</v>
      </c>
      <c r="E45" s="41">
        <f>IFERROR(INT(TRIM(SUBSTITUTE(VLOOKUP($A45&amp;"*",各都道府県の状況!$A:$I,E$3,FALSE), "※5", ""))), "")</f>
        <v>18336</v>
      </c>
      <c r="F45" s="41">
        <f>IFERROR(INT(TRIM(SUBSTITUTE(VLOOKUP($A45&amp;"*",各都道府県の状況!$A:$I,F$3,FALSE), "※5", ""))), "")</f>
        <v>516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226</v>
      </c>
      <c r="I45" s="41">
        <f>IFERROR(INT(TRIM(SUBSTITUTE(VLOOKUP($A45&amp;"*",各都道府県の状況!$A:$I,I$3,FALSE), "※5", ""))), "")</f>
        <v>3</v>
      </c>
    </row>
    <row r="46" spans="1:9" ht="21" customHeight="1" x14ac:dyDescent="0.55000000000000004">
      <c r="A46" s="12" t="s">
        <v>222</v>
      </c>
      <c r="B46" s="13">
        <f t="shared" si="0"/>
        <v>44211</v>
      </c>
      <c r="C46" s="31" t="s">
        <v>51</v>
      </c>
      <c r="D46" s="41">
        <f>IFERROR(INT(TRIM(SUBSTITUTE(VLOOKUP($A46&amp;"*",各都道府県の状況!$A:$I,D$3,FALSE), "※5", ""))), "")</f>
        <v>1157</v>
      </c>
      <c r="E46" s="41">
        <f>IFERROR(INT(TRIM(SUBSTITUTE(VLOOKUP($A46&amp;"*",各都道府県の状況!$A:$I,E$3,FALSE), "※5", ""))), "")</f>
        <v>47964</v>
      </c>
      <c r="F46" s="41">
        <f>IFERROR(INT(TRIM(SUBSTITUTE(VLOOKUP($A46&amp;"*",各都道府県の状況!$A:$I,F$3,FALSE), "※5", ""))), "")</f>
        <v>692</v>
      </c>
      <c r="G46" s="41">
        <f>IFERROR(INT(TRIM(SUBSTITUTE(VLOOKUP($A46&amp;"*",各都道府県の状況!$A:$I,G$3,FALSE), "※5", ""))), "")</f>
        <v>12</v>
      </c>
      <c r="H46" s="41">
        <f>IFERROR(INT(TRIM(SUBSTITUTE(VLOOKUP($A46&amp;"*",各都道府県の状況!$A:$I,H$3,FALSE), "※5", ""))), "")</f>
        <v>290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44211</v>
      </c>
      <c r="C47" s="31" t="s">
        <v>52</v>
      </c>
      <c r="D47" s="41">
        <f>IFERROR(INT(TRIM(SUBSTITUTE(VLOOKUP($A47&amp;"*",各都道府県の状況!$A:$I,D$3,FALSE), "※5", ""))), "")</f>
        <v>2722</v>
      </c>
      <c r="E47" s="41">
        <f>IFERROR(INT(TRIM(SUBSTITUTE(VLOOKUP($A47&amp;"*",各都道府県の状況!$A:$I,E$3,FALSE), "※5", ""))), "")</f>
        <v>43346</v>
      </c>
      <c r="F47" s="41">
        <f>IFERROR(INT(TRIM(SUBSTITUTE(VLOOKUP($A47&amp;"*",各都道府県の状況!$A:$I,F$3,FALSE), "※5", ""))), "")</f>
        <v>1901</v>
      </c>
      <c r="G47" s="41">
        <f>IFERROR(INT(TRIM(SUBSTITUTE(VLOOKUP($A47&amp;"*",各都道府県の状況!$A:$I,G$3,FALSE), "※5", ""))), "")</f>
        <v>36</v>
      </c>
      <c r="H47" s="41">
        <f>IFERROR(INT(TRIM(SUBSTITUTE(VLOOKUP($A47&amp;"*",各都道府県の状況!$A:$I,H$3,FALSE), "※5", ""))), "")</f>
        <v>271</v>
      </c>
      <c r="I47" s="41">
        <f>IFERROR(INT(TRIM(SUBSTITUTE(VLOOKUP($A47&amp;"*",各都道府県の状況!$A:$I,I$3,FALSE), "※5", ""))), "")</f>
        <v>20</v>
      </c>
    </row>
    <row r="48" spans="1:9" x14ac:dyDescent="0.55000000000000004">
      <c r="A48" s="12" t="s">
        <v>224</v>
      </c>
      <c r="B48" s="13">
        <f t="shared" si="0"/>
        <v>44211</v>
      </c>
      <c r="C48" s="31" t="s">
        <v>53</v>
      </c>
      <c r="D48" s="41">
        <f>IFERROR(INT(TRIM(SUBSTITUTE(VLOOKUP($A48&amp;"*",各都道府県の状況!$A:$I,D$3,FALSE), "※5", ""))), "")</f>
        <v>897</v>
      </c>
      <c r="E48" s="41">
        <f>IFERROR(INT(TRIM(SUBSTITUTE(VLOOKUP($A48&amp;"*",各都道府県の状況!$A:$I,E$3,FALSE), "※5", ""))), "")</f>
        <v>52773</v>
      </c>
      <c r="F48" s="41">
        <f>IFERROR(INT(TRIM(SUBSTITUTE(VLOOKUP($A48&amp;"*",各都道府県の状況!$A:$I,F$3,FALSE), "※5", ""))), "")</f>
        <v>737</v>
      </c>
      <c r="G48" s="41">
        <f>IFERROR(INT(TRIM(SUBSTITUTE(VLOOKUP($A48&amp;"*",各都道府県の状況!$A:$I,G$3,FALSE), "※5", ""))), "")</f>
        <v>10</v>
      </c>
      <c r="H48" s="41">
        <f>IFERROR(INT(TRIM(SUBSTITUTE(VLOOKUP($A48&amp;"*",各都道府県の状況!$A:$I,H$3,FALSE), "※5", ""))), "")</f>
        <v>150</v>
      </c>
      <c r="I48" s="41">
        <f>IFERROR(INT(TRIM(SUBSTITUTE(VLOOKUP($A48&amp;"*",各都道府県の状況!$A:$I,I$3,FALSE), "※5", ""))), "")</f>
        <v>6</v>
      </c>
    </row>
    <row r="49" spans="1:9" x14ac:dyDescent="0.55000000000000004">
      <c r="A49" s="12" t="s">
        <v>225</v>
      </c>
      <c r="B49" s="13">
        <f t="shared" si="0"/>
        <v>44211</v>
      </c>
      <c r="C49" s="31" t="s">
        <v>54</v>
      </c>
      <c r="D49" s="41">
        <f>IFERROR(INT(TRIM(SUBSTITUTE(VLOOKUP($A49&amp;"*",各都道府県の状況!$A:$I,D$3,FALSE), "※5", ""))), "")</f>
        <v>1475</v>
      </c>
      <c r="E49" s="41">
        <f>IFERROR(INT(TRIM(SUBSTITUTE(VLOOKUP($A49&amp;"*",各都道府県の状況!$A:$I,E$3,FALSE), "※5", ""))), "")</f>
        <v>18888</v>
      </c>
      <c r="F49" s="41">
        <f>IFERROR(INT(TRIM(SUBSTITUTE(VLOOKUP($A49&amp;"*",各都道府県の状況!$A:$I,F$3,FALSE), "※5", ""))), "")</f>
        <v>990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485</v>
      </c>
      <c r="I49" s="41">
        <f>IFERROR(INT(TRIM(SUBSTITUTE(VLOOKUP($A49&amp;"*",各都道府県の状況!$A:$I,I$3,FALSE), "※5", ""))), "")</f>
        <v>6</v>
      </c>
    </row>
    <row r="50" spans="1:9" x14ac:dyDescent="0.55000000000000004">
      <c r="A50" s="12" t="s">
        <v>226</v>
      </c>
      <c r="B50" s="13">
        <f t="shared" si="0"/>
        <v>44211</v>
      </c>
      <c r="C50" s="31" t="s">
        <v>55</v>
      </c>
      <c r="D50" s="41">
        <f>IFERROR(INT(TRIM(SUBSTITUTE(VLOOKUP($A50&amp;"*",各都道府県の状況!$A:$I,D$3,FALSE), "※5", ""))), "")</f>
        <v>1301</v>
      </c>
      <c r="E50" s="41">
        <f>IFERROR(INT(TRIM(SUBSTITUTE(VLOOKUP($A50&amp;"*",各都道府県の状況!$A:$I,E$3,FALSE), "※5", ""))), "")</f>
        <v>47627</v>
      </c>
      <c r="F50" s="41">
        <f>IFERROR(INT(TRIM(SUBSTITUTE(VLOOKUP($A50&amp;"*",各都道府県の状況!$A:$I,F$3,FALSE), "※5", ""))), "")</f>
        <v>1057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244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44211</v>
      </c>
      <c r="C51" s="31" t="s">
        <v>56</v>
      </c>
      <c r="D51" s="41">
        <f>IFERROR(INT(TRIM(SUBSTITUTE(VLOOKUP($A51&amp;"*",各都道府県の状況!$A:$I,D$3,FALSE), "※5", ""))), "")</f>
        <v>6181</v>
      </c>
      <c r="E51" s="41">
        <f>IFERROR(INT(TRIM(SUBSTITUTE(VLOOKUP($A51&amp;"*",各都道府県の状況!$A:$I,E$3,FALSE), "※5", ""))), "")</f>
        <v>98894</v>
      </c>
      <c r="F51" s="41">
        <f>IFERROR(INT(TRIM(SUBSTITUTE(VLOOKUP($A51&amp;"*",各都道府県の状況!$A:$I,F$3,FALSE), "※5", ""))), "")</f>
        <v>5521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579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278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228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180</v>
      </c>
      <c r="C4" s="62" t="s">
        <v>281</v>
      </c>
      <c r="D4" s="64" t="s">
        <v>282</v>
      </c>
      <c r="E4" s="66" t="s">
        <v>283</v>
      </c>
      <c r="F4" s="67"/>
      <c r="G4" s="68" t="s">
        <v>284</v>
      </c>
      <c r="H4" s="68" t="s">
        <v>285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286</v>
      </c>
      <c r="G5" s="69"/>
      <c r="H5" s="69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15502</v>
      </c>
      <c r="D6" s="47">
        <v>274167</v>
      </c>
      <c r="E6" s="47">
        <v>1578</v>
      </c>
      <c r="F6" s="48">
        <v>10</v>
      </c>
      <c r="G6" s="47">
        <v>13344</v>
      </c>
      <c r="H6" s="48">
        <v>527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622</v>
      </c>
      <c r="D7" s="47">
        <v>11816</v>
      </c>
      <c r="E7" s="48">
        <v>89</v>
      </c>
      <c r="F7" s="48">
        <v>1</v>
      </c>
      <c r="G7" s="48">
        <v>525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454</v>
      </c>
      <c r="D8" s="47">
        <v>16693</v>
      </c>
      <c r="E8" s="48">
        <v>67</v>
      </c>
      <c r="F8" s="48">
        <v>1</v>
      </c>
      <c r="G8" s="48">
        <v>362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2834</v>
      </c>
      <c r="D9" s="47">
        <v>43195</v>
      </c>
      <c r="E9" s="48">
        <v>502</v>
      </c>
      <c r="F9" s="48">
        <v>8</v>
      </c>
      <c r="G9" s="47">
        <v>2314</v>
      </c>
      <c r="H9" s="48">
        <v>18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189</v>
      </c>
      <c r="D10" s="47">
        <v>5211</v>
      </c>
      <c r="E10" s="48">
        <v>32</v>
      </c>
      <c r="F10" s="48">
        <v>0</v>
      </c>
      <c r="G10" s="48">
        <v>156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440</v>
      </c>
      <c r="D11" s="47">
        <v>11642</v>
      </c>
      <c r="E11" s="48">
        <v>52</v>
      </c>
      <c r="F11" s="48">
        <v>2</v>
      </c>
      <c r="G11" s="48">
        <v>376</v>
      </c>
      <c r="H11" s="48">
        <v>12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1373</v>
      </c>
      <c r="D12" s="47">
        <v>68888</v>
      </c>
      <c r="E12" s="48">
        <v>364</v>
      </c>
      <c r="F12" s="48">
        <v>6</v>
      </c>
      <c r="G12" s="48">
        <v>979</v>
      </c>
      <c r="H12" s="48">
        <v>30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3617</v>
      </c>
      <c r="D13" s="47">
        <v>20711</v>
      </c>
      <c r="E13" s="48">
        <v>871</v>
      </c>
      <c r="F13" s="48">
        <v>9</v>
      </c>
      <c r="G13" s="47">
        <v>2705</v>
      </c>
      <c r="H13" s="48">
        <v>41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3012</v>
      </c>
      <c r="D14" s="47">
        <v>86920</v>
      </c>
      <c r="E14" s="47">
        <v>1359</v>
      </c>
      <c r="F14" s="48">
        <v>19</v>
      </c>
      <c r="G14" s="47">
        <v>1653</v>
      </c>
      <c r="H14" s="48">
        <v>17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3146</v>
      </c>
      <c r="D15" s="47">
        <v>63526</v>
      </c>
      <c r="E15" s="48">
        <v>628</v>
      </c>
      <c r="F15" s="48">
        <v>11</v>
      </c>
      <c r="G15" s="47">
        <v>2460</v>
      </c>
      <c r="H15" s="48">
        <v>58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19770</v>
      </c>
      <c r="D16" s="47">
        <v>377375</v>
      </c>
      <c r="E16" s="47">
        <v>5747</v>
      </c>
      <c r="F16" s="48">
        <v>74</v>
      </c>
      <c r="G16" s="47">
        <v>13765</v>
      </c>
      <c r="H16" s="48">
        <v>258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15883</v>
      </c>
      <c r="D17" s="47">
        <v>258017</v>
      </c>
      <c r="E17" s="47">
        <v>4795</v>
      </c>
      <c r="F17" s="48">
        <v>40</v>
      </c>
      <c r="G17" s="47">
        <v>10928</v>
      </c>
      <c r="H17" s="48">
        <v>160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82069</v>
      </c>
      <c r="D18" s="47">
        <v>1150773</v>
      </c>
      <c r="E18" s="47">
        <v>19797</v>
      </c>
      <c r="F18" s="48">
        <v>133</v>
      </c>
      <c r="G18" s="47">
        <v>61555</v>
      </c>
      <c r="H18" s="48">
        <v>717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31563</v>
      </c>
      <c r="D19" s="47">
        <v>412964</v>
      </c>
      <c r="E19" s="47">
        <v>6139</v>
      </c>
      <c r="F19" s="48">
        <v>101</v>
      </c>
      <c r="G19" s="47">
        <v>25084</v>
      </c>
      <c r="H19" s="48">
        <v>340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754</v>
      </c>
      <c r="D20" s="47">
        <v>32371</v>
      </c>
      <c r="E20" s="48">
        <v>185</v>
      </c>
      <c r="F20" s="48">
        <v>1</v>
      </c>
      <c r="G20" s="48">
        <v>569</v>
      </c>
      <c r="H20" s="48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768</v>
      </c>
      <c r="D21" s="47">
        <v>26823</v>
      </c>
      <c r="E21" s="48">
        <v>159</v>
      </c>
      <c r="F21" s="48">
        <v>3</v>
      </c>
      <c r="G21" s="48">
        <v>583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1287</v>
      </c>
      <c r="D22" s="47">
        <v>35148</v>
      </c>
      <c r="E22" s="48">
        <v>191</v>
      </c>
      <c r="F22" s="48">
        <v>11</v>
      </c>
      <c r="G22" s="47">
        <v>1070</v>
      </c>
      <c r="H22" s="48">
        <v>53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436</v>
      </c>
      <c r="D23" s="47">
        <v>22547</v>
      </c>
      <c r="E23" s="48">
        <v>72</v>
      </c>
      <c r="F23" s="48">
        <v>4</v>
      </c>
      <c r="G23" s="48">
        <v>351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816</v>
      </c>
      <c r="D24" s="47">
        <v>14741</v>
      </c>
      <c r="E24" s="48">
        <v>155</v>
      </c>
      <c r="F24" s="48">
        <v>4</v>
      </c>
      <c r="G24" s="48">
        <v>650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1876</v>
      </c>
      <c r="D25" s="47">
        <v>63438</v>
      </c>
      <c r="E25" s="48">
        <v>472</v>
      </c>
      <c r="F25" s="48">
        <v>4</v>
      </c>
      <c r="G25" s="47">
        <v>1387</v>
      </c>
      <c r="H25" s="48">
        <v>21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3366</v>
      </c>
      <c r="D26" s="47">
        <v>83213</v>
      </c>
      <c r="E26" s="48">
        <v>675</v>
      </c>
      <c r="F26" s="48">
        <v>17</v>
      </c>
      <c r="G26" s="47">
        <v>2638</v>
      </c>
      <c r="H26" s="48">
        <v>53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3705</v>
      </c>
      <c r="D27" s="47">
        <v>106902</v>
      </c>
      <c r="E27" s="48">
        <v>950</v>
      </c>
      <c r="F27" s="48">
        <v>7</v>
      </c>
      <c r="G27" s="47">
        <v>2694</v>
      </c>
      <c r="H27" s="48">
        <v>61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20377</v>
      </c>
      <c r="D28" s="47">
        <v>257837</v>
      </c>
      <c r="E28" s="47">
        <v>3449</v>
      </c>
      <c r="F28" s="48">
        <v>57</v>
      </c>
      <c r="G28" s="47">
        <v>16623</v>
      </c>
      <c r="H28" s="48">
        <v>305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1717</v>
      </c>
      <c r="D29" s="47">
        <v>35367</v>
      </c>
      <c r="E29" s="48">
        <v>345</v>
      </c>
      <c r="F29" s="48">
        <v>5</v>
      </c>
      <c r="G29" s="47">
        <v>1349</v>
      </c>
      <c r="H29" s="48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1698</v>
      </c>
      <c r="D30" s="47">
        <v>45687</v>
      </c>
      <c r="E30" s="48">
        <v>420</v>
      </c>
      <c r="F30" s="48">
        <v>15</v>
      </c>
      <c r="G30" s="47">
        <v>1260</v>
      </c>
      <c r="H30" s="48">
        <v>18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6463</v>
      </c>
      <c r="D31" s="47">
        <v>111064</v>
      </c>
      <c r="E31" s="47">
        <v>1429</v>
      </c>
      <c r="F31" s="48">
        <v>19</v>
      </c>
      <c r="G31" s="47">
        <v>5013</v>
      </c>
      <c r="H31" s="48">
        <v>78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37002</v>
      </c>
      <c r="D32" s="47">
        <v>550329</v>
      </c>
      <c r="E32" s="47">
        <v>6417</v>
      </c>
      <c r="F32" s="48">
        <v>187</v>
      </c>
      <c r="G32" s="47">
        <v>29859</v>
      </c>
      <c r="H32" s="48">
        <v>726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12978</v>
      </c>
      <c r="D33" s="47">
        <v>166607</v>
      </c>
      <c r="E33" s="47">
        <v>1815</v>
      </c>
      <c r="F33" s="48">
        <v>73</v>
      </c>
      <c r="G33" s="47">
        <v>10865</v>
      </c>
      <c r="H33" s="48">
        <v>298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2525</v>
      </c>
      <c r="D34" s="47">
        <v>58339</v>
      </c>
      <c r="E34" s="48">
        <v>393</v>
      </c>
      <c r="F34" s="48">
        <v>12</v>
      </c>
      <c r="G34" s="47">
        <v>2101</v>
      </c>
      <c r="H34" s="48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836</v>
      </c>
      <c r="D35" s="47">
        <v>18660</v>
      </c>
      <c r="E35" s="48">
        <v>114</v>
      </c>
      <c r="F35" s="48">
        <v>9</v>
      </c>
      <c r="G35" s="48">
        <v>701</v>
      </c>
      <c r="H35" s="48">
        <v>10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173</v>
      </c>
      <c r="D36" s="47">
        <v>29204</v>
      </c>
      <c r="E36" s="48">
        <v>50</v>
      </c>
      <c r="F36" s="48">
        <v>2</v>
      </c>
      <c r="G36" s="48">
        <v>118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233</v>
      </c>
      <c r="D37" s="47">
        <v>10183</v>
      </c>
      <c r="E37" s="48">
        <v>20</v>
      </c>
      <c r="F37" s="48">
        <v>0</v>
      </c>
      <c r="G37" s="48">
        <v>213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2002</v>
      </c>
      <c r="D38" s="47">
        <v>35839</v>
      </c>
      <c r="E38" s="48">
        <v>479</v>
      </c>
      <c r="F38" s="48">
        <v>17</v>
      </c>
      <c r="G38" s="47">
        <v>1434</v>
      </c>
      <c r="H38" s="48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4270</v>
      </c>
      <c r="D39" s="47">
        <v>99692</v>
      </c>
      <c r="E39" s="48">
        <v>593</v>
      </c>
      <c r="F39" s="48">
        <v>15</v>
      </c>
      <c r="G39" s="47">
        <v>3485</v>
      </c>
      <c r="H39" s="48">
        <v>66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779</v>
      </c>
      <c r="D40" s="47">
        <v>35818</v>
      </c>
      <c r="E40" s="48">
        <v>160</v>
      </c>
      <c r="F40" s="48">
        <v>2</v>
      </c>
      <c r="G40" s="48">
        <v>610</v>
      </c>
      <c r="H40" s="48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284</v>
      </c>
      <c r="D41" s="47">
        <v>17481</v>
      </c>
      <c r="E41" s="48">
        <v>78</v>
      </c>
      <c r="F41" s="48">
        <v>0</v>
      </c>
      <c r="G41" s="48">
        <v>197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514</v>
      </c>
      <c r="D42" s="47">
        <v>31353</v>
      </c>
      <c r="E42" s="48">
        <v>198</v>
      </c>
      <c r="F42" s="48">
        <v>2</v>
      </c>
      <c r="G42" s="48">
        <v>311</v>
      </c>
      <c r="H42" s="48">
        <v>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786</v>
      </c>
      <c r="D43" s="47">
        <v>18632</v>
      </c>
      <c r="E43" s="48">
        <v>251</v>
      </c>
      <c r="F43" s="48">
        <v>5</v>
      </c>
      <c r="G43" s="48">
        <v>522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761</v>
      </c>
      <c r="D44" s="47">
        <v>6276</v>
      </c>
      <c r="E44" s="48">
        <v>59</v>
      </c>
      <c r="F44" s="48">
        <v>5</v>
      </c>
      <c r="G44" s="48">
        <v>690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12349</v>
      </c>
      <c r="D45" s="47">
        <v>308566</v>
      </c>
      <c r="E45" s="47">
        <v>3234</v>
      </c>
      <c r="F45" s="48">
        <v>23</v>
      </c>
      <c r="G45" s="47">
        <v>8979</v>
      </c>
      <c r="H45" s="48">
        <v>136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733</v>
      </c>
      <c r="D46" s="47">
        <v>18336</v>
      </c>
      <c r="E46" s="48">
        <v>226</v>
      </c>
      <c r="F46" s="48">
        <v>3</v>
      </c>
      <c r="G46" s="48">
        <v>516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1157</v>
      </c>
      <c r="D47" s="47">
        <v>47964</v>
      </c>
      <c r="E47" s="48">
        <v>290</v>
      </c>
      <c r="F47" s="48">
        <v>6</v>
      </c>
      <c r="G47" s="48">
        <v>692</v>
      </c>
      <c r="H47" s="48">
        <v>12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2722</v>
      </c>
      <c r="D48" s="47">
        <v>43346</v>
      </c>
      <c r="E48" s="48">
        <v>271</v>
      </c>
      <c r="F48" s="48">
        <v>20</v>
      </c>
      <c r="G48" s="47">
        <v>1901</v>
      </c>
      <c r="H48" s="48">
        <v>36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897</v>
      </c>
      <c r="D49" s="47">
        <v>52773</v>
      </c>
      <c r="E49" s="48">
        <v>150</v>
      </c>
      <c r="F49" s="48">
        <v>6</v>
      </c>
      <c r="G49" s="48">
        <v>737</v>
      </c>
      <c r="H49" s="48">
        <v>10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1475</v>
      </c>
      <c r="D50" s="47">
        <v>18888</v>
      </c>
      <c r="E50" s="48">
        <v>485</v>
      </c>
      <c r="F50" s="48">
        <v>6</v>
      </c>
      <c r="G50" s="48">
        <v>990</v>
      </c>
      <c r="H50" s="48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1301</v>
      </c>
      <c r="D51" s="47">
        <v>47627</v>
      </c>
      <c r="E51" s="48">
        <v>244</v>
      </c>
      <c r="F51" s="48">
        <v>3</v>
      </c>
      <c r="G51" s="47">
        <v>1057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6181</v>
      </c>
      <c r="D52" s="47">
        <v>98894</v>
      </c>
      <c r="E52" s="48">
        <v>579</v>
      </c>
      <c r="F52" s="48">
        <v>7</v>
      </c>
      <c r="G52" s="47">
        <v>5521</v>
      </c>
      <c r="H52" s="48">
        <v>86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313844</v>
      </c>
      <c r="D54" s="47">
        <v>5351843</v>
      </c>
      <c r="E54" s="47">
        <v>66628</v>
      </c>
      <c r="F54" s="48">
        <v>965</v>
      </c>
      <c r="G54" s="47">
        <v>242041</v>
      </c>
      <c r="H54" s="47">
        <v>4379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2021-01-16T15:47:24Z</dcterms:modified>
</cp:coreProperties>
</file>