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0AC8D5FE-60A3-416E-B2F0-2DFEE9F6456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<sst xmlns="http://schemas.openxmlformats.org/spreadsheetml/2006/main" count="20348" uniqueCount="291">
  <si>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</si>
  <si>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</si>
  <si>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</si>
  <si>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</si>
  <si>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</si>
  <si>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</si>
  <si>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</si>
  <si>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</si>
  <si>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</si>
  <si>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</si>
  <si>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</si>
  <si>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</si>
  <si>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</si>
  <si>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</si>
  <si>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</si>
  <si>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</si>
  <si>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</si>
  <si>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</si>
  <si>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</si>
  <si>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</si>
  <si>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</si>
  <si>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</si>
  <si>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</si>
  <si>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</si>
  <si>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</si>
  <si>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</si>
  <si>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</si>
  <si>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</si>
  <si>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</si>
  <si>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</si>
  <si>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</si>
  <si>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</si>
  <si>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</si>
  <si>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</si>
  <si>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</si>
  <si>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</si>
  <si>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</si>
  <si>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</si>
  <si>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</si>
  <si>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</si>
  <si>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</si>
  <si>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</si>
  <si>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</si>
  <si>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</si>
  <si>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</si>
  <si>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</si>
  <si>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</si>
  <si>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</si>
  <si>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</si>
  <si>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</si>
  <si>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</si>
  <si>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</si>
  <si>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</si>
  <si>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</si>
  <si>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</si>
  <si>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</si>
  <si>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</si>
  <si>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</si>
  <si>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</si>
  <si>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</si>
  <si>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</si>
  <si>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</si>
  <si>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</si>
  <si>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</si>
  <si>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</si>
  <si>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</si>
  <si>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</si>
  <si>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</si>
  <si>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</si>
  <si>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</si>
  <si>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</si>
  <si>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</si>
  <si>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</si>
  <si>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</si>
  <si>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</si>
  <si>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</si>
  <si>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</si>
  <si>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</si>
  <si>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</si>
  <si>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</si>
  <si>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</si>
  <si>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</si>
  <si>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</si>
  <si>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</si>
  <si>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</si>
  <si>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</si>
  <si>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</si>
  <si>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</si>
  <si>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</si>
  <si>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</si>
  <si>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</si>
  <si>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</si>
  <si>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</si>
  <si>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</si>
  <si>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</si>
  <si>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</si>
  <si>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</si>
  <si>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</si>
  <si>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</si>
  <si>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</si>
  <si>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</si>
  <si>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</si>
  <si>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</si>
  <si>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</si>
  <si>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</si>
  <si>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</si>
  <si>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</si>
  <si>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</si>
  <si>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</si>
  <si>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</si>
  <si>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</si>
  <si>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</si>
  <si>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</si>
  <si>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</si>
  <si>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</si>
  <si>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</si>
  <si>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</si>
  <si>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</si>
  <si>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</si>
  <si>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</si>
  <si>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</si>
  <si>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</si>
  <si>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</si>
  <si>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</si>
  <si>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</si>
  <si>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</si>
  <si>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</si>
  <si>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</si>
  <si>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</si>
  <si>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</si>
  <si>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</si>
  <si>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</si>
  <si>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</si>
  <si>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</si>
  <si>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</si>
  <si>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</si>
  <si>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</si>
  <si>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</si>
  <si>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</si>
  <si>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</si>
  <si>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</si>
  <si>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</si>
  <si>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</si>
  <si>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</si>
  <si>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</si>
  <si>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</si>
  <si>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</si>
  <si>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</si>
  <si>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</si>
  <si>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</si>
  <si>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</si>
  <si>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</si>
  <si>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</si>
  <si>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</si>
  <si>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</si>
  <si>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</si>
  <si>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</si>
  <si>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</si>
  <si>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</si>
  <si>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</si>
  <si>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</si>
  <si>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</si>
  <si>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</si>
  <si>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</si>
  <si>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</si>
  <si>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</si>
  <si>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</si>
  <si>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</si>
  <si>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</si>
  <si>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</si>
  <si>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</si>
  <si>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</si>
  <si>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</si>
  <si>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</si>
  <si>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</si>
  <si>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</si>
  <si>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</si>
  <si>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</si>
  <si>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</si>
  <si>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</si>
  <si>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</si>
  <si>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</si>
  <si>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</si>
  <si>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</si>
  <si>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</si>
  <si>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</si>
  <si>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</si>
  <si>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</si>
  <si>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</si>
  <si>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</si>
  <si>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</si>
  <si>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</si>
  <si>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</si>
  <si>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</si>
  <si>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</si>
  <si>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</si>
  <si>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</si>
  <si>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</si>
  <si>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</si>
  <si>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</si>
  <si>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</si>
  <si>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</si>
  <si>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</si>
  <si>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</si>
  <si>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</si>
  <si>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</si>
  <si>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</si>
  <si>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</si>
  <si>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</si>
  <si>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</si>
  <si>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</si>
  <si>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</si>
  <si>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</si>
  <si>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</si>
  <si>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</si>
  <si>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</si>
  <si>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</si>
  <si>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</si>
  <si>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</si>
  <si>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</si>
  <si>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</si>
  <si>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</si>
  <si>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</si>
  <si>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</si>
  <si>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</si>
  <si>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</si>
  <si>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</si>
  <si>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</si>
  <si>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</si>
  <si>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</si>
  <si>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</si>
  <si>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</si>
  <si>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</si>
  <si>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</si>
  <si>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</si>
  <si>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</si>
  <si>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</si>
  <si>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</si>
  <si>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</si>
  <si>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</si>
  <si>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</si>
  <si>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</si>
  <si>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</si>
  <si>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</si>
  <si>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</si>
  <si>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</si>
  <si>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</si>
  <si>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</si>
  <si>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</si>
  <si>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</si>
  <si>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</si>
  <si>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</si>
  <si>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</si>
  <si>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</si>
  <si>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</si>
  <si>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</si>
  <si>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</si>
  <si>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</si>
  <si>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</si>
  <si>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</si>
  <si>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</si>
  <si>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</si>
  <si>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</si>
  <si>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</si>
  <si>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</si>
  <si>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</si>
  <si>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</si>
  <si>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</si>
  <si>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</si>
  <si>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</si>
  <si>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</si>
  <si>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</si>
  <si>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</si>
  <si>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</si>
  <si>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</si>
  <si>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</si>
  <si>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</si>
  <si>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</si>
  <si>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</si>
  <si>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</si>
  <si>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</si>
  <si>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</si>
  <si>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Prefecture for 1/24, 1/25: NA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</si>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</sst>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13" fillId="4" borderId="0" xfId="0" applyFont="1" applyFill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34"/>
  <sheetViews>
    <sheetView topLeftCell="A1025" workbookViewId="0">
      <selection activeCell="A1035" sqref="A1035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806"/>
  <sheetViews>
    <sheetView workbookViewId="0">
      <pane xSplit="1" ySplit="1" topLeftCell="B14804" activePane="bottomRight" state="frozen"/>
      <selection activeCell="J8" sqref="J8:K8"/>
      <selection pane="topRight" activeCell="J8" sqref="J8:K8"/>
      <selection pane="bottomLeft" activeCell="J8" sqref="J8:K8"/>
      <selection pane="bottomRight" activeCell="A14807" sqref="A1480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44223</v>
      </c>
      <c r="B3" s="26" t="s">
        <v>153</v>
      </c>
      <c r="C3" s="26">
        <f>IF(C21="", "", C21)</f>
        <v>369537</v>
      </c>
      <c r="D3" s="26">
        <f>IF(B21="", "", B21)</f>
        <v>6074651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58007</v>
      </c>
      <c r="I3" s="26" t="str">
        <f t="shared" si="1"/>
        <v/>
      </c>
      <c r="J3" s="26">
        <f t="shared" si="1"/>
        <v>1043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306117</v>
      </c>
      <c r="N3" s="26">
        <f t="shared" si="2"/>
        <v>5251</v>
      </c>
    </row>
    <row r="4" spans="1:15" x14ac:dyDescent="0.55000000000000004">
      <c r="A4" s="38">
        <f>DATE($C$9, $D$9, $E$9)</f>
        <v>44223</v>
      </c>
      <c r="B4" s="26" t="s">
        <v>154</v>
      </c>
      <c r="C4" s="26">
        <f>IF(C22="", "", C22)</f>
        <v>2128</v>
      </c>
      <c r="D4" s="26">
        <f>IF(B22="", "", B22)</f>
        <v>473253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95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2032</v>
      </c>
      <c r="N4" s="26">
        <f t="shared" si="2"/>
        <v>1</v>
      </c>
    </row>
    <row r="5" spans="1:15" x14ac:dyDescent="0.55000000000000004">
      <c r="A5" s="38">
        <f>DATE($C$9, $D$9, $E$9)</f>
        <v>44223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6" t="s">
        <v>281</v>
      </c>
      <c r="C8" s="56"/>
      <c r="D8" s="56"/>
      <c r="E8" s="56"/>
      <c r="F8" s="56"/>
      <c r="G8" s="56"/>
      <c r="H8" s="56"/>
      <c r="J8" s="55" t="s">
        <v>282</v>
      </c>
      <c r="K8" s="55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27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6074651</v>
      </c>
      <c r="F12" s="4">
        <v>369537</v>
      </c>
      <c r="G12" s="4">
        <v>58007</v>
      </c>
      <c r="H12" s="4">
        <v>1043</v>
      </c>
      <c r="I12" s="4">
        <v>306117</v>
      </c>
      <c r="J12" s="4">
        <v>5251</v>
      </c>
      <c r="K12" s="3"/>
    </row>
    <row r="13" spans="1:15" x14ac:dyDescent="0.55000000000000004">
      <c r="C13" s="51" t="s">
        <v>167</v>
      </c>
      <c r="D13" s="52"/>
      <c r="E13" s="4">
        <v>473253</v>
      </c>
      <c r="F13" s="4">
        <v>2128</v>
      </c>
      <c r="G13" s="4">
        <v>95</v>
      </c>
      <c r="H13" s="4">
        <v>0</v>
      </c>
      <c r="I13" s="4">
        <v>2032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164</v>
      </c>
      <c r="D15" s="54"/>
      <c r="E15" s="29">
        <f t="shared" ref="E15:J15" si="3">SUM(E12:E14)</f>
        <v>6548733</v>
      </c>
      <c r="F15" s="29">
        <f t="shared" si="3"/>
        <v>371680</v>
      </c>
      <c r="G15" s="29">
        <f t="shared" si="3"/>
        <v>58102</v>
      </c>
      <c r="H15" s="29">
        <f t="shared" si="3"/>
        <v>1043</v>
      </c>
      <c r="I15" s="29">
        <f t="shared" si="3"/>
        <v>308164</v>
      </c>
      <c r="J15" s="29">
        <f t="shared" si="3"/>
        <v>5252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6074651</v>
      </c>
      <c r="C21" s="28">
        <f t="shared" si="4"/>
        <v>369537</v>
      </c>
      <c r="D21" s="3"/>
      <c r="E21" s="3"/>
      <c r="F21" s="3"/>
      <c r="G21" s="3"/>
      <c r="H21" s="28">
        <f>G12</f>
        <v>58007</v>
      </c>
      <c r="I21" s="3"/>
      <c r="J21" s="28">
        <f>H12</f>
        <v>1043</v>
      </c>
      <c r="K21" s="3"/>
      <c r="L21" s="3"/>
      <c r="M21" s="16">
        <f>F21</f>
        <v>0</v>
      </c>
      <c r="N21" s="28">
        <f t="shared" ref="N21:O23" si="5">I12</f>
        <v>306117</v>
      </c>
      <c r="O21" s="28">
        <f t="shared" si="5"/>
        <v>5251</v>
      </c>
    </row>
    <row r="22" spans="1:15" x14ac:dyDescent="0.55000000000000004">
      <c r="A22" s="26" t="s">
        <v>167</v>
      </c>
      <c r="B22" s="28">
        <f t="shared" si="4"/>
        <v>473253</v>
      </c>
      <c r="C22" s="28">
        <f t="shared" si="4"/>
        <v>2128</v>
      </c>
      <c r="D22" s="3"/>
      <c r="E22" s="3"/>
      <c r="F22" s="3"/>
      <c r="G22" s="3"/>
      <c r="H22" s="28">
        <f>G13</f>
        <v>95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2032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6548733</v>
      </c>
      <c r="C24" s="26">
        <f t="shared" si="6"/>
        <v>371680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58102</v>
      </c>
      <c r="I24" s="26">
        <f t="shared" si="6"/>
        <v>0</v>
      </c>
      <c r="J24" s="26">
        <f t="shared" si="6"/>
        <v>1043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308164</v>
      </c>
      <c r="O24" s="26">
        <f t="shared" si="6"/>
        <v>5252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20"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8:K8"/>
    <mergeCell ref="J10:J11"/>
    <mergeCell ref="I10:I11"/>
    <mergeCell ref="G10:H10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26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44222</v>
      </c>
      <c r="C5" s="31" t="s">
        <v>7</v>
      </c>
      <c r="D5" s="41">
        <f>IFERROR(INT(TRIM(SUBSTITUTE(VLOOKUP($A5&amp;"*",各都道府県の状況!$A:$I,D$3,FALSE), "※5", ""))), "")</f>
        <v>16863</v>
      </c>
      <c r="E5" s="41">
        <f>IFERROR(INT(TRIM(SUBSTITUTE(VLOOKUP($A5&amp;"*",各都道府県の状況!$A:$I,E$3,FALSE), "※5", ""))), "")</f>
        <v>303756</v>
      </c>
      <c r="F5" s="41">
        <f>IFERROR(INT(TRIM(SUBSTITUTE(VLOOKUP($A5&amp;"*",各都道府県の状況!$A:$I,F$3,FALSE), "※5", ""))), "")</f>
        <v>14901</v>
      </c>
      <c r="G5" s="41">
        <f>IFERROR(INT(TRIM(SUBSTITUTE(VLOOKUP($A5&amp;"*",各都道府県の状況!$A:$I,G$3,FALSE), "※5", ""))), "")</f>
        <v>579</v>
      </c>
      <c r="H5" s="41">
        <f>IFERROR(INT(TRIM(SUBSTITUTE(VLOOKUP($A5&amp;"*",各都道府県の状況!$A:$I,H$3,FALSE), "※5", ""))), "")</f>
        <v>1476</v>
      </c>
      <c r="I5" s="41">
        <f>IFERROR(INT(TRIM(SUBSTITUTE(VLOOKUP($A5&amp;"*",各都道府県の状況!$A:$I,I$3,FALSE), "※5", ""))), "")</f>
        <v>18</v>
      </c>
      <c r="J5" s="2"/>
    </row>
    <row r="6" spans="1:10" x14ac:dyDescent="0.55000000000000004">
      <c r="A6" s="12" t="s">
        <v>182</v>
      </c>
      <c r="B6" s="13">
        <f t="shared" si="0"/>
        <v>44222</v>
      </c>
      <c r="C6" s="31" t="s">
        <v>11</v>
      </c>
      <c r="D6" s="41">
        <f>IFERROR(INT(TRIM(SUBSTITUTE(VLOOKUP($A6&amp;"*",各都道府県の状況!$A:$I,D$3,FALSE), "※5", ""))), "")</f>
        <v>691</v>
      </c>
      <c r="E6" s="41">
        <f>IFERROR(INT(TRIM(SUBSTITUTE(VLOOKUP($A6&amp;"*",各都道府県の状況!$A:$I,E$3,FALSE), "※5", ""))), "")</f>
        <v>12667</v>
      </c>
      <c r="F6" s="41">
        <f>IFERROR(INT(TRIM(SUBSTITUTE(VLOOKUP($A6&amp;"*",各都道府県の状況!$A:$I,F$3,FALSE), "※5", ""))), "")</f>
        <v>624</v>
      </c>
      <c r="G6" s="41">
        <f>IFERROR(INT(TRIM(SUBSTITUTE(VLOOKUP($A6&amp;"*",各都道府県の状況!$A:$I,G$3,FALSE), "※5", ""))), "")</f>
        <v>11</v>
      </c>
      <c r="H6" s="41">
        <f>IFERROR(INT(TRIM(SUBSTITUTE(VLOOKUP($A6&amp;"*",各都道府県の状況!$A:$I,H$3,FALSE), "※5", ""))), "")</f>
        <v>56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44222</v>
      </c>
      <c r="C7" s="31" t="s">
        <v>12</v>
      </c>
      <c r="D7" s="41">
        <f>IFERROR(INT(TRIM(SUBSTITUTE(VLOOKUP($A7&amp;"*",各都道府県の状況!$A:$I,D$3,FALSE), "※5", ""))), "")</f>
        <v>489</v>
      </c>
      <c r="E7" s="41">
        <f>IFERROR(INT(TRIM(SUBSTITUTE(VLOOKUP($A7&amp;"*",各都道府県の状況!$A:$I,E$3,FALSE), "※5", ""))), "")</f>
        <v>19219</v>
      </c>
      <c r="F7" s="41">
        <f>IFERROR(INT(TRIM(SUBSTITUTE(VLOOKUP($A7&amp;"*",各都道府県の状況!$A:$I,F$3,FALSE), "※5", ""))), "")</f>
        <v>432</v>
      </c>
      <c r="G7" s="41">
        <f>IFERROR(INT(TRIM(SUBSTITUTE(VLOOKUP($A7&amp;"*",各都道府県の状況!$A:$I,G$3,FALSE), "※5", ""))), "")</f>
        <v>26</v>
      </c>
      <c r="H7" s="41">
        <f>IFERROR(INT(TRIM(SUBSTITUTE(VLOOKUP($A7&amp;"*",各都道府県の状況!$A:$I,H$3,FALSE), "※5", ""))), "")</f>
        <v>31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44222</v>
      </c>
      <c r="C8" s="31" t="s">
        <v>13</v>
      </c>
      <c r="D8" s="41">
        <f>IFERROR(INT(TRIM(SUBSTITUTE(VLOOKUP($A8&amp;"*",各都道府県の状況!$A:$I,D$3,FALSE), "※5", ""))), "")</f>
        <v>3287</v>
      </c>
      <c r="E8" s="41">
        <f>IFERROR(INT(TRIM(SUBSTITUTE(VLOOKUP($A8&amp;"*",各都道府県の状況!$A:$I,E$3,FALSE), "※5", ""))), "")</f>
        <v>46972</v>
      </c>
      <c r="F8" s="41">
        <f>IFERROR(INT(TRIM(SUBSTITUTE(VLOOKUP($A8&amp;"*",各都道府県の状況!$A:$I,F$3,FALSE), "※5", ""))), "")</f>
        <v>2812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453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44222</v>
      </c>
      <c r="C9" s="31" t="s">
        <v>14</v>
      </c>
      <c r="D9" s="41">
        <f>IFERROR(INT(TRIM(SUBSTITUTE(VLOOKUP($A9&amp;"*",各都道府県の状況!$A:$I,D$3,FALSE), "※5", ""))), "")</f>
        <v>251</v>
      </c>
      <c r="E9" s="41">
        <f>IFERROR(INT(TRIM(SUBSTITUTE(VLOOKUP($A9&amp;"*",各都道府県の状況!$A:$I,E$3,FALSE), "※5", ""))), "")</f>
        <v>6341</v>
      </c>
      <c r="F9" s="41">
        <f>IFERROR(INT(TRIM(SUBSTITUTE(VLOOKUP($A9&amp;"*",各都道府県の状況!$A:$I,F$3,FALSE), "※5", ""))), "")</f>
        <v>193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57</v>
      </c>
      <c r="I9" s="41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44222</v>
      </c>
      <c r="C10" s="31" t="s">
        <v>15</v>
      </c>
      <c r="D10" s="41">
        <f>IFERROR(INT(TRIM(SUBSTITUTE(VLOOKUP($A10&amp;"*",各都道府県の状況!$A:$I,D$3,FALSE), "※5", ""))), "")</f>
        <v>463</v>
      </c>
      <c r="E10" s="41">
        <f>IFERROR(INT(TRIM(SUBSTITUTE(VLOOKUP($A10&amp;"*",各都道府県の状況!$A:$I,E$3,FALSE), "※5", ""))), "")</f>
        <v>13473</v>
      </c>
      <c r="F10" s="41">
        <f>IFERROR(INT(TRIM(SUBSTITUTE(VLOOKUP($A10&amp;"*",各都道府県の状況!$A:$I,F$3,FALSE), "※5", ""))), "")</f>
        <v>418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32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44222</v>
      </c>
      <c r="C11" s="31" t="s">
        <v>16</v>
      </c>
      <c r="D11" s="41">
        <f>IFERROR(INT(TRIM(SUBSTITUTE(VLOOKUP($A11&amp;"*",各都道府県の状況!$A:$I,D$3,FALSE), "※5", ""))), "")</f>
        <v>1653</v>
      </c>
      <c r="E11" s="41">
        <f>IFERROR(INT(TRIM(SUBSTITUTE(VLOOKUP($A11&amp;"*",各都道府県の状況!$A:$I,E$3,FALSE), "※5", ""))), "")</f>
        <v>79159</v>
      </c>
      <c r="F11" s="41">
        <f>IFERROR(INT(TRIM(SUBSTITUTE(VLOOKUP($A11&amp;"*",各都道府県の状況!$A:$I,F$3,FALSE), "※5", ""))), "")</f>
        <v>1320</v>
      </c>
      <c r="G11" s="41">
        <f>IFERROR(INT(TRIM(SUBSTITUTE(VLOOKUP($A11&amp;"*",各都道府県の状況!$A:$I,G$3,FALSE), "※5", ""))), "")</f>
        <v>37</v>
      </c>
      <c r="H11" s="41">
        <f>IFERROR(INT(TRIM(SUBSTITUTE(VLOOKUP($A11&amp;"*",各都道府県の状況!$A:$I,H$3,FALSE), "※5", ""))), "")</f>
        <v>296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44222</v>
      </c>
      <c r="C12" s="31" t="s">
        <v>17</v>
      </c>
      <c r="D12" s="41">
        <f>IFERROR(INT(TRIM(SUBSTITUTE(VLOOKUP($A12&amp;"*",各都道府県の状況!$A:$I,D$3,FALSE), "※5", ""))), "")</f>
        <v>4459</v>
      </c>
      <c r="E12" s="41">
        <f>IFERROR(INT(TRIM(SUBSTITUTE(VLOOKUP($A12&amp;"*",各都道府県の状況!$A:$I,E$3,FALSE), "※5", ""))), "")</f>
        <v>22596</v>
      </c>
      <c r="F12" s="41">
        <f>IFERROR(INT(TRIM(SUBSTITUTE(VLOOKUP($A12&amp;"*",各都道府県の状況!$A:$I,F$3,FALSE), "※5", ""))), "")</f>
        <v>3646</v>
      </c>
      <c r="G12" s="41">
        <f>IFERROR(INT(TRIM(SUBSTITUTE(VLOOKUP($A12&amp;"*",各都道府県の状況!$A:$I,G$3,FALSE), "※5", ""))), "")</f>
        <v>55</v>
      </c>
      <c r="H12" s="41">
        <f>IFERROR(INT(TRIM(SUBSTITUTE(VLOOKUP($A12&amp;"*",各都道府県の状況!$A:$I,H$3,FALSE), "※5", ""))), "")</f>
        <v>758</v>
      </c>
      <c r="I12" s="41">
        <f>IFERROR(INT(TRIM(SUBSTITUTE(VLOOKUP($A12&amp;"*",各都道府県の状況!$A:$I,I$3,FALSE), "※5", ""))), "")</f>
        <v>17</v>
      </c>
    </row>
    <row r="13" spans="1:10" x14ac:dyDescent="0.55000000000000004">
      <c r="A13" s="12" t="s">
        <v>189</v>
      </c>
      <c r="B13" s="13">
        <f t="shared" si="0"/>
        <v>44222</v>
      </c>
      <c r="C13" s="31" t="s">
        <v>18</v>
      </c>
      <c r="D13" s="41">
        <f>IFERROR(INT(TRIM(SUBSTITUTE(VLOOKUP($A13&amp;"*",各都道府県の状況!$A:$I,D$3,FALSE), "※5", ""))), "")</f>
        <v>3615</v>
      </c>
      <c r="E13" s="41">
        <f>IFERROR(INT(TRIM(SUBSTITUTE(VLOOKUP($A13&amp;"*",各都道府県の状況!$A:$I,E$3,FALSE), "※5", ""))), "")</f>
        <v>99964</v>
      </c>
      <c r="F13" s="41">
        <f>IFERROR(INT(TRIM(SUBSTITUTE(VLOOKUP($A13&amp;"*",各都道府県の状況!$A:$I,F$3,FALSE), "※5", ""))), "")</f>
        <v>2817</v>
      </c>
      <c r="G13" s="41">
        <f>IFERROR(INT(TRIM(SUBSTITUTE(VLOOKUP($A13&amp;"*",各都道府県の状況!$A:$I,G$3,FALSE), "※5", ""))), "")</f>
        <v>40</v>
      </c>
      <c r="H13" s="41">
        <f>IFERROR(INT(TRIM(SUBSTITUTE(VLOOKUP($A13&amp;"*",各都道府県の状況!$A:$I,H$3,FALSE), "※5", ""))), "")</f>
        <v>798</v>
      </c>
      <c r="I13" s="41">
        <f>IFERROR(INT(TRIM(SUBSTITUTE(VLOOKUP($A13&amp;"*",各都道府県の状況!$A:$I,I$3,FALSE), "※5", ""))), "")</f>
        <v>21</v>
      </c>
    </row>
    <row r="14" spans="1:10" x14ac:dyDescent="0.55000000000000004">
      <c r="A14" s="12" t="s">
        <v>190</v>
      </c>
      <c r="B14" s="13">
        <f t="shared" si="0"/>
        <v>44222</v>
      </c>
      <c r="C14" s="31" t="s">
        <v>19</v>
      </c>
      <c r="D14" s="41">
        <f>IFERROR(INT(TRIM(SUBSTITUTE(VLOOKUP($A14&amp;"*",各都道府県の状況!$A:$I,D$3,FALSE), "※5", ""))), "")</f>
        <v>3649</v>
      </c>
      <c r="E14" s="41">
        <f>IFERROR(INT(TRIM(SUBSTITUTE(VLOOKUP($A14&amp;"*",各都道府県の状況!$A:$I,E$3,FALSE), "※5", ""))), "")</f>
        <v>71645</v>
      </c>
      <c r="F14" s="41">
        <f>IFERROR(INT(TRIM(SUBSTITUTE(VLOOKUP($A14&amp;"*",各都道府県の状況!$A:$I,F$3,FALSE), "※5", ""))), "")</f>
        <v>3221</v>
      </c>
      <c r="G14" s="41">
        <f>IFERROR(INT(TRIM(SUBSTITUTE(VLOOKUP($A14&amp;"*",各都道府県の状況!$A:$I,G$3,FALSE), "※5", ""))), "")</f>
        <v>67</v>
      </c>
      <c r="H14" s="41">
        <f>IFERROR(INT(TRIM(SUBSTITUTE(VLOOKUP($A14&amp;"*",各都道府県の状況!$A:$I,H$3,FALSE), "※5", ""))), "")</f>
        <v>361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44222</v>
      </c>
      <c r="C15" s="31" t="s">
        <v>20</v>
      </c>
      <c r="D15" s="41">
        <f>IFERROR(INT(TRIM(SUBSTITUTE(VLOOKUP($A15&amp;"*",各都道府県の状況!$A:$I,D$3,FALSE), "※5", ""))), "")</f>
        <v>23848</v>
      </c>
      <c r="E15" s="41">
        <f>IFERROR(INT(TRIM(SUBSTITUTE(VLOOKUP($A15&amp;"*",各都道府県の状況!$A:$I,E$3,FALSE), "※5", ""))), "")</f>
        <v>430071</v>
      </c>
      <c r="F15" s="41">
        <f>IFERROR(INT(TRIM(SUBSTITUTE(VLOOKUP($A15&amp;"*",各都道府県の状況!$A:$I,F$3,FALSE), "※5", ""))), "")</f>
        <v>18921</v>
      </c>
      <c r="G15" s="41">
        <f>IFERROR(INT(TRIM(SUBSTITUTE(VLOOKUP($A15&amp;"*",各都道府県の状況!$A:$I,G$3,FALSE), "※5", ""))), "")</f>
        <v>316</v>
      </c>
      <c r="H15" s="41">
        <f>IFERROR(INT(TRIM(SUBSTITUTE(VLOOKUP($A15&amp;"*",各都道府県の状況!$A:$I,H$3,FALSE), "※5", ""))), "")</f>
        <v>4611</v>
      </c>
      <c r="I15" s="41">
        <f>IFERROR(INT(TRIM(SUBSTITUTE(VLOOKUP($A15&amp;"*",各都道府県の状況!$A:$I,I$3,FALSE), "※5", ""))), "")</f>
        <v>92</v>
      </c>
    </row>
    <row r="16" spans="1:10" x14ac:dyDescent="0.55000000000000004">
      <c r="A16" s="12" t="s">
        <v>192</v>
      </c>
      <c r="B16" s="13">
        <f t="shared" si="0"/>
        <v>44222</v>
      </c>
      <c r="C16" s="31" t="s">
        <v>21</v>
      </c>
      <c r="D16" s="41">
        <f>IFERROR(INT(TRIM(SUBSTITUTE(VLOOKUP($A16&amp;"*",各都道府県の状況!$A:$I,D$3,FALSE), "※5", ""))), "")</f>
        <v>20877</v>
      </c>
      <c r="E16" s="41">
        <f>IFERROR(INT(TRIM(SUBSTITUTE(VLOOKUP($A16&amp;"*",各都道府県の状況!$A:$I,E$3,FALSE), "※5", ""))), "")</f>
        <v>309004</v>
      </c>
      <c r="F16" s="41">
        <f>IFERROR(INT(TRIM(SUBSTITUTE(VLOOKUP($A16&amp;"*",各都道府県の状況!$A:$I,F$3,FALSE), "※5", ""))), "")</f>
        <v>14360</v>
      </c>
      <c r="G16" s="41">
        <f>IFERROR(INT(TRIM(SUBSTITUTE(VLOOKUP($A16&amp;"*",各都道府県の状況!$A:$I,G$3,FALSE), "※5", ""))), "")</f>
        <v>218</v>
      </c>
      <c r="H16" s="41">
        <f>IFERROR(INT(TRIM(SUBSTITUTE(VLOOKUP($A16&amp;"*",各都道府県の状況!$A:$I,H$3,FALSE), "※5", ""))), "")</f>
        <v>6299</v>
      </c>
      <c r="I16" s="41">
        <f>IFERROR(INT(TRIM(SUBSTITUTE(VLOOKUP($A16&amp;"*",各都道府県の状況!$A:$I,I$3,FALSE), "※5", ""))), "")</f>
        <v>54</v>
      </c>
    </row>
    <row r="17" spans="1:9" x14ac:dyDescent="0.55000000000000004">
      <c r="A17" s="12" t="s">
        <v>193</v>
      </c>
      <c r="B17" s="13">
        <f t="shared" si="0"/>
        <v>44222</v>
      </c>
      <c r="C17" s="31" t="s">
        <v>22</v>
      </c>
      <c r="D17" s="41">
        <f>IFERROR(INT(TRIM(SUBSTITUTE(VLOOKUP($A17&amp;"*",各都道府県の状況!$A:$I,D$3,FALSE), "※5", ""))), "")</f>
        <v>95534</v>
      </c>
      <c r="E17" s="41">
        <f>IFERROR(INT(TRIM(SUBSTITUTE(VLOOKUP($A17&amp;"*",各都道府県の状況!$A:$I,E$3,FALSE), "※5", ""))), "")</f>
        <v>1266477</v>
      </c>
      <c r="F17" s="41">
        <f>IFERROR(INT(TRIM(SUBSTITUTE(VLOOKUP($A17&amp;"*",各都道府県の状況!$A:$I,F$3,FALSE), "※5", ""))), "")</f>
        <v>78028</v>
      </c>
      <c r="G17" s="41">
        <f>IFERROR(INT(TRIM(SUBSTITUTE(VLOOKUP($A17&amp;"*",各都道府県の状況!$A:$I,G$3,FALSE), "※5", ""))), "")</f>
        <v>809</v>
      </c>
      <c r="H17" s="41">
        <f>IFERROR(INT(TRIM(SUBSTITUTE(VLOOKUP($A17&amp;"*",各都道府県の状況!$A:$I,H$3,FALSE), "※5", ""))), "")</f>
        <v>16697</v>
      </c>
      <c r="I17" s="41">
        <f>IFERROR(INT(TRIM(SUBSTITUTE(VLOOKUP($A17&amp;"*",各都道府県の状況!$A:$I,I$3,FALSE), "※5", ""))), "")</f>
        <v>148</v>
      </c>
    </row>
    <row r="18" spans="1:9" x14ac:dyDescent="0.55000000000000004">
      <c r="A18" s="12" t="s">
        <v>194</v>
      </c>
      <c r="B18" s="13">
        <f t="shared" si="0"/>
        <v>44222</v>
      </c>
      <c r="C18" s="31" t="s">
        <v>23</v>
      </c>
      <c r="D18" s="41">
        <f>IFERROR(INT(TRIM(SUBSTITUTE(VLOOKUP($A18&amp;"*",各都道府県の状況!$A:$I,D$3,FALSE), "※5", ""))), "")</f>
        <v>38773</v>
      </c>
      <c r="E18" s="41">
        <f>IFERROR(INT(TRIM(SUBSTITUTE(VLOOKUP($A18&amp;"*",各都道府県の状況!$A:$I,E$3,FALSE), "※5", ""))), "")</f>
        <v>472946</v>
      </c>
      <c r="F18" s="41">
        <f>IFERROR(INT(TRIM(SUBSTITUTE(VLOOKUP($A18&amp;"*",各都道府県の状況!$A:$I,F$3,FALSE), "※5", ""))), "")</f>
        <v>34310</v>
      </c>
      <c r="G18" s="41">
        <f>IFERROR(INT(TRIM(SUBSTITUTE(VLOOKUP($A18&amp;"*",各都道府県の状況!$A:$I,G$3,FALSE), "※5", ""))), "")</f>
        <v>410</v>
      </c>
      <c r="H18" s="41">
        <f>IFERROR(INT(TRIM(SUBSTITUTE(VLOOKUP($A18&amp;"*",各都道府県の状況!$A:$I,H$3,FALSE), "※5", ""))), "")</f>
        <v>4053</v>
      </c>
      <c r="I18" s="41">
        <f>IFERROR(INT(TRIM(SUBSTITUTE(VLOOKUP($A18&amp;"*",各都道府県の状況!$A:$I,I$3,FALSE), "※5", ""))), "")</f>
        <v>110</v>
      </c>
    </row>
    <row r="19" spans="1:9" x14ac:dyDescent="0.55000000000000004">
      <c r="A19" s="12" t="s">
        <v>195</v>
      </c>
      <c r="B19" s="13">
        <f t="shared" si="0"/>
        <v>44222</v>
      </c>
      <c r="C19" s="31" t="s">
        <v>24</v>
      </c>
      <c r="D19" s="41">
        <f>IFERROR(INT(TRIM(SUBSTITUTE(VLOOKUP($A19&amp;"*",各都道府県の状況!$A:$I,D$3,FALSE), "※5", ""))), "")</f>
        <v>856</v>
      </c>
      <c r="E19" s="41">
        <f>IFERROR(INT(TRIM(SUBSTITUTE(VLOOKUP($A19&amp;"*",各都道府県の状況!$A:$I,E$3,FALSE), "※5", ""))), "")</f>
        <v>35649</v>
      </c>
      <c r="F19" s="41">
        <f>IFERROR(INT(TRIM(SUBSTITUTE(VLOOKUP($A19&amp;"*",各都道府県の状況!$A:$I,F$3,FALSE), "※5", ""))), "")</f>
        <v>732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124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44222</v>
      </c>
      <c r="C20" s="31" t="s">
        <v>25</v>
      </c>
      <c r="D20" s="41">
        <f>IFERROR(INT(TRIM(SUBSTITUTE(VLOOKUP($A20&amp;"*",各都道府県の状況!$A:$I,D$3,FALSE), "※5", ""))), "")</f>
        <v>848</v>
      </c>
      <c r="E20" s="41">
        <f>IFERROR(INT(TRIM(SUBSTITUTE(VLOOKUP($A20&amp;"*",各都道府県の状況!$A:$I,E$3,FALSE), "※5", ""))), "")</f>
        <v>29288</v>
      </c>
      <c r="F20" s="41">
        <f>IFERROR(INT(TRIM(SUBSTITUTE(VLOOKUP($A20&amp;"*",各都道府県の状況!$A:$I,F$3,FALSE), "※5", ""))), "")</f>
        <v>753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68</v>
      </c>
      <c r="I20" s="41">
        <f>IFERROR(INT(TRIM(SUBSTITUTE(VLOOKUP($A20&amp;"*",各都道府県の状況!$A:$I,I$3,FALSE), "※5", ""))), "")</f>
        <v>4</v>
      </c>
    </row>
    <row r="21" spans="1:9" x14ac:dyDescent="0.55000000000000004">
      <c r="A21" s="12" t="s">
        <v>197</v>
      </c>
      <c r="B21" s="13">
        <f t="shared" si="0"/>
        <v>44222</v>
      </c>
      <c r="C21" s="31" t="s">
        <v>26</v>
      </c>
      <c r="D21" s="41">
        <f>IFERROR(INT(TRIM(SUBSTITUTE(VLOOKUP($A21&amp;"*",各都道府県の状況!$A:$I,D$3,FALSE), "※5", ""))), "")</f>
        <v>1437</v>
      </c>
      <c r="E21" s="41">
        <f>IFERROR(INT(TRIM(SUBSTITUTE(VLOOKUP($A21&amp;"*",各都道府県の状況!$A:$I,E$3,FALSE), "※5", ""))), "")</f>
        <v>38966</v>
      </c>
      <c r="F21" s="41">
        <f>IFERROR(INT(TRIM(SUBSTITUTE(VLOOKUP($A21&amp;"*",各都道府県の状況!$A:$I,F$3,FALSE), "※5", ""))), "")</f>
        <v>1238</v>
      </c>
      <c r="G21" s="41">
        <f>IFERROR(INT(TRIM(SUBSTITUTE(VLOOKUP($A21&amp;"*",各都道府県の状況!$A:$I,G$3,FALSE), "※5", ""))), "")</f>
        <v>57</v>
      </c>
      <c r="H21" s="41">
        <f>IFERROR(INT(TRIM(SUBSTITUTE(VLOOKUP($A21&amp;"*",各都道府県の状況!$A:$I,H$3,FALSE), "※5", ""))), "")</f>
        <v>180</v>
      </c>
      <c r="I21" s="41">
        <f>IFERROR(INT(TRIM(SUBSTITUTE(VLOOKUP($A21&amp;"*",各都道府県の状況!$A:$I,I$3,FALSE), "※5", ""))), "")</f>
        <v>4</v>
      </c>
    </row>
    <row r="22" spans="1:9" x14ac:dyDescent="0.55000000000000004">
      <c r="A22" s="12" t="s">
        <v>198</v>
      </c>
      <c r="B22" s="13">
        <f t="shared" si="0"/>
        <v>44222</v>
      </c>
      <c r="C22" s="31" t="s">
        <v>27</v>
      </c>
      <c r="D22" s="41">
        <f>IFERROR(INT(TRIM(SUBSTITUTE(VLOOKUP($A22&amp;"*",各都道府県の状況!$A:$I,D$3,FALSE), "※5", ""))), "")</f>
        <v>496</v>
      </c>
      <c r="E22" s="41">
        <f>IFERROR(INT(TRIM(SUBSTITUTE(VLOOKUP($A22&amp;"*",各都道府県の状況!$A:$I,E$3,FALSE), "※5", ""))), "")</f>
        <v>25653</v>
      </c>
      <c r="F22" s="41">
        <f>IFERROR(INT(TRIM(SUBSTITUTE(VLOOKUP($A22&amp;"*",各都道府県の状況!$A:$I,F$3,FALSE), "※5", ""))), "")</f>
        <v>404</v>
      </c>
      <c r="G22" s="41">
        <f>IFERROR(INT(TRIM(SUBSTITUTE(VLOOKUP($A22&amp;"*",各都道府県の状況!$A:$I,G$3,FALSE), "※5", ""))), "")</f>
        <v>15</v>
      </c>
      <c r="H22" s="41">
        <f>IFERROR(INT(TRIM(SUBSTITUTE(VLOOKUP($A22&amp;"*",各都道府県の状況!$A:$I,H$3,FALSE), "※5", ""))), "")</f>
        <v>77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44222</v>
      </c>
      <c r="C23" s="31" t="s">
        <v>28</v>
      </c>
      <c r="D23" s="41">
        <f>IFERROR(INT(TRIM(SUBSTITUTE(VLOOKUP($A23&amp;"*",各都道府県の状況!$A:$I,D$3,FALSE), "※5", ""))), "")</f>
        <v>887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813</v>
      </c>
      <c r="G23" s="41">
        <f>IFERROR(INT(TRIM(SUBSTITUTE(VLOOKUP($A23&amp;"*",各都道府県の状況!$A:$I,G$3,FALSE), "※5", ""))), "")</f>
        <v>12</v>
      </c>
      <c r="H23" s="41">
        <f>IFERROR(INT(TRIM(SUBSTITUTE(VLOOKUP($A23&amp;"*",各都道府県の状況!$A:$I,H$3,FALSE), "※5", ""))), "")</f>
        <v>62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44222</v>
      </c>
      <c r="C24" s="31" t="s">
        <v>29</v>
      </c>
      <c r="D24" s="41">
        <f>IFERROR(INT(TRIM(SUBSTITUTE(VLOOKUP($A24&amp;"*",各都道府県の状況!$A:$I,D$3,FALSE), "※5", ""))), "")</f>
        <v>2216</v>
      </c>
      <c r="E24" s="41">
        <f>IFERROR(INT(TRIM(SUBSTITUTE(VLOOKUP($A24&amp;"*",各都道府県の状況!$A:$I,E$3,FALSE), "※5", ""))), "")</f>
        <v>77561</v>
      </c>
      <c r="F24" s="41">
        <f>IFERROR(INT(TRIM(SUBSTITUTE(VLOOKUP($A24&amp;"*",各都道府県の状況!$A:$I,F$3,FALSE), "※5", ""))), "")</f>
        <v>1957</v>
      </c>
      <c r="G24" s="41">
        <f>IFERROR(INT(TRIM(SUBSTITUTE(VLOOKUP($A24&amp;"*",各都道府県の状況!$A:$I,G$3,FALSE), "※5", ""))), "")</f>
        <v>29</v>
      </c>
      <c r="H24" s="41">
        <f>IFERROR(INT(TRIM(SUBSTITUTE(VLOOKUP($A24&amp;"*",各都道府県の状況!$A:$I,H$3,FALSE), "※5", ""))), "")</f>
        <v>250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44222</v>
      </c>
      <c r="C25" s="31" t="s">
        <v>30</v>
      </c>
      <c r="D25" s="41">
        <f>IFERROR(INT(TRIM(SUBSTITUTE(VLOOKUP($A25&amp;"*",各都道府県の状況!$A:$I,D$3,FALSE), "※5", ""))), "")</f>
        <v>4038</v>
      </c>
      <c r="E25" s="41">
        <f>IFERROR(INT(TRIM(SUBSTITUTE(VLOOKUP($A25&amp;"*",各都道府県の状況!$A:$I,E$3,FALSE), "※5", ""))), "")</f>
        <v>98687</v>
      </c>
      <c r="F25" s="41">
        <f>IFERROR(INT(TRIM(SUBSTITUTE(VLOOKUP($A25&amp;"*",各都道府県の状況!$A:$I,F$3,FALSE), "※5", ""))), "")</f>
        <v>3453</v>
      </c>
      <c r="G25" s="41">
        <f>IFERROR(INT(TRIM(SUBSTITUTE(VLOOKUP($A25&amp;"*",各都道府県の状況!$A:$I,G$3,FALSE), "※5", ""))), "")</f>
        <v>67</v>
      </c>
      <c r="H25" s="41">
        <f>IFERROR(INT(TRIM(SUBSTITUTE(VLOOKUP($A25&amp;"*",各都道府県の状況!$A:$I,H$3,FALSE), "※5", ""))), "")</f>
        <v>518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44222</v>
      </c>
      <c r="C26" s="31" t="s">
        <v>31</v>
      </c>
      <c r="D26" s="41">
        <f>IFERROR(INT(TRIM(SUBSTITUTE(VLOOKUP($A26&amp;"*",各都道府県の状況!$A:$I,D$3,FALSE), "※5", ""))), "")</f>
        <v>4338</v>
      </c>
      <c r="E26" s="41">
        <f>IFERROR(INT(TRIM(SUBSTITUTE(VLOOKUP($A26&amp;"*",各都道府県の状況!$A:$I,E$3,FALSE), "※5", ""))), "")</f>
        <v>135440</v>
      </c>
      <c r="F26" s="41">
        <f>IFERROR(INT(TRIM(SUBSTITUTE(VLOOKUP($A26&amp;"*",各都道府県の状況!$A:$I,F$3,FALSE), "※5", ""))), "")</f>
        <v>3449</v>
      </c>
      <c r="G26" s="41">
        <f>IFERROR(INT(TRIM(SUBSTITUTE(VLOOKUP($A26&amp;"*",各都道府県の状況!$A:$I,G$3,FALSE), "※5", ""))), "")</f>
        <v>73</v>
      </c>
      <c r="H26" s="41">
        <f>IFERROR(INT(TRIM(SUBSTITUTE(VLOOKUP($A26&amp;"*",各都道府県の状況!$A:$I,H$3,FALSE), "※5", ""))), "")</f>
        <v>816</v>
      </c>
      <c r="I26" s="41">
        <f>IFERROR(INT(TRIM(SUBSTITUTE(VLOOKUP($A26&amp;"*",各都道府県の状況!$A:$I,I$3,FALSE), "※5", ""))), "")</f>
        <v>9</v>
      </c>
    </row>
    <row r="27" spans="1:9" x14ac:dyDescent="0.55000000000000004">
      <c r="A27" s="12" t="s">
        <v>203</v>
      </c>
      <c r="B27" s="13">
        <f t="shared" si="0"/>
        <v>44222</v>
      </c>
      <c r="C27" s="31" t="s">
        <v>32</v>
      </c>
      <c r="D27" s="41">
        <f>IFERROR(INT(TRIM(SUBSTITUTE(VLOOKUP($A27&amp;"*",各都道府県の状況!$A:$I,D$3,FALSE), "※5", ""))), "")</f>
        <v>22926</v>
      </c>
      <c r="E27" s="41">
        <f>IFERROR(INT(TRIM(SUBSTITUTE(VLOOKUP($A27&amp;"*",各都道府県の状況!$A:$I,E$3,FALSE), "※5", ""))), "")</f>
        <v>293384</v>
      </c>
      <c r="F27" s="41">
        <f>IFERROR(INT(TRIM(SUBSTITUTE(VLOOKUP($A27&amp;"*",各都道府県の状況!$A:$I,F$3,FALSE), "※5", ""))), "")</f>
        <v>19752</v>
      </c>
      <c r="G27" s="41">
        <f>IFERROR(INT(TRIM(SUBSTITUTE(VLOOKUP($A27&amp;"*",各都道府県の状況!$A:$I,G$3,FALSE), "※5", ""))), "")</f>
        <v>368</v>
      </c>
      <c r="H27" s="41">
        <f>IFERROR(INT(TRIM(SUBSTITUTE(VLOOKUP($A27&amp;"*",各都道府県の状況!$A:$I,H$3,FALSE), "※5", ""))), "")</f>
        <v>2806</v>
      </c>
      <c r="I27" s="41">
        <f>IFERROR(INT(TRIM(SUBSTITUTE(VLOOKUP($A27&amp;"*",各都道府県の状況!$A:$I,I$3,FALSE), "※5", ""))), "")</f>
        <v>65</v>
      </c>
    </row>
    <row r="28" spans="1:9" x14ac:dyDescent="0.55000000000000004">
      <c r="A28" s="12" t="s">
        <v>204</v>
      </c>
      <c r="B28" s="13">
        <f t="shared" si="0"/>
        <v>44222</v>
      </c>
      <c r="C28" s="31" t="s">
        <v>33</v>
      </c>
      <c r="D28" s="41">
        <f>IFERROR(INT(TRIM(SUBSTITUTE(VLOOKUP($A28&amp;"*",各都道府県の状況!$A:$I,D$3,FALSE), "※5", ""))), "")</f>
        <v>2057</v>
      </c>
      <c r="E28" s="41">
        <f>IFERROR(INT(TRIM(SUBSTITUTE(VLOOKUP($A28&amp;"*",各都道府県の状況!$A:$I,E$3,FALSE), "※5", ""))), "")</f>
        <v>42391</v>
      </c>
      <c r="F28" s="41">
        <f>IFERROR(INT(TRIM(SUBSTITUTE(VLOOKUP($A28&amp;"*",各都道府県の状況!$A:$I,F$3,FALSE), "※5", ""))), "")</f>
        <v>1651</v>
      </c>
      <c r="G28" s="41">
        <f>IFERROR(INT(TRIM(SUBSTITUTE(VLOOKUP($A28&amp;"*",各都道府県の状況!$A:$I,G$3,FALSE), "※5", ""))), "")</f>
        <v>28</v>
      </c>
      <c r="H28" s="41">
        <f>IFERROR(INT(TRIM(SUBSTITUTE(VLOOKUP($A28&amp;"*",各都道府県の状況!$A:$I,H$3,FALSE), "※5", ""))), "")</f>
        <v>378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44222</v>
      </c>
      <c r="C29" s="31" t="s">
        <v>34</v>
      </c>
      <c r="D29" s="41">
        <f>IFERROR(INT(TRIM(SUBSTITUTE(VLOOKUP($A29&amp;"*",各都道府県の状況!$A:$I,D$3,FALSE), "※5", ""))), "")</f>
        <v>2026</v>
      </c>
      <c r="E29" s="41">
        <f>IFERROR(INT(TRIM(SUBSTITUTE(VLOOKUP($A29&amp;"*",各都道府県の状況!$A:$I,E$3,FALSE), "※5", ""))), "")</f>
        <v>53211</v>
      </c>
      <c r="F29" s="41">
        <f>IFERROR(INT(TRIM(SUBSTITUTE(VLOOKUP($A29&amp;"*",各都道府県の状況!$A:$I,F$3,FALSE), "※5", ""))), "")</f>
        <v>1587</v>
      </c>
      <c r="G29" s="41">
        <f>IFERROR(INT(TRIM(SUBSTITUTE(VLOOKUP($A29&amp;"*",各都道府県の状況!$A:$I,G$3,FALSE), "※5", ""))), "")</f>
        <v>27</v>
      </c>
      <c r="H29" s="41">
        <f>IFERROR(INT(TRIM(SUBSTITUTE(VLOOKUP($A29&amp;"*",各都道府県の状況!$A:$I,H$3,FALSE), "※5", ""))), "")</f>
        <v>412</v>
      </c>
      <c r="I29" s="41">
        <f>IFERROR(INT(TRIM(SUBSTITUTE(VLOOKUP($A29&amp;"*",各都道府県の状況!$A:$I,I$3,FALSE), "※5", ""))), "")</f>
        <v>11</v>
      </c>
    </row>
    <row r="30" spans="1:9" x14ac:dyDescent="0.55000000000000004">
      <c r="A30" s="12" t="s">
        <v>206</v>
      </c>
      <c r="B30" s="13">
        <f t="shared" si="0"/>
        <v>44222</v>
      </c>
      <c r="C30" s="31" t="s">
        <v>35</v>
      </c>
      <c r="D30" s="41">
        <f>IFERROR(INT(TRIM(SUBSTITUTE(VLOOKUP($A30&amp;"*",各都道府県の状況!$A:$I,D$3,FALSE), "※5", ""))), "")</f>
        <v>7759</v>
      </c>
      <c r="E30" s="41">
        <f>IFERROR(INT(TRIM(SUBSTITUTE(VLOOKUP($A30&amp;"*",各都道府県の状況!$A:$I,E$3,FALSE), "※5", ""))), "")</f>
        <v>120598</v>
      </c>
      <c r="F30" s="41">
        <f>IFERROR(INT(TRIM(SUBSTITUTE(VLOOKUP($A30&amp;"*",各都道府県の状況!$A:$I,F$3,FALSE), "※5", ""))), "")</f>
        <v>6211</v>
      </c>
      <c r="G30" s="41">
        <f>IFERROR(INT(TRIM(SUBSTITUTE(VLOOKUP($A30&amp;"*",各都道府県の状況!$A:$I,G$3,FALSE), "※5", ""))), "")</f>
        <v>104</v>
      </c>
      <c r="H30" s="41">
        <f>IFERROR(INT(TRIM(SUBSTITUTE(VLOOKUP($A30&amp;"*",各都道府県の状況!$A:$I,H$3,FALSE), "※5", ""))), "")</f>
        <v>1505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44222</v>
      </c>
      <c r="C31" s="31" t="s">
        <v>36</v>
      </c>
      <c r="D31" s="41">
        <f>IFERROR(INT(TRIM(SUBSTITUTE(VLOOKUP($A31&amp;"*",各都道府県の状況!$A:$I,D$3,FALSE), "※5", ""))), "")</f>
        <v>42070</v>
      </c>
      <c r="E31" s="41">
        <f>IFERROR(INT(TRIM(SUBSTITUTE(VLOOKUP($A31&amp;"*",各都道府県の状況!$A:$I,E$3,FALSE), "※5", ""))), "")</f>
        <v>617604</v>
      </c>
      <c r="F31" s="41">
        <f>IFERROR(INT(TRIM(SUBSTITUTE(VLOOKUP($A31&amp;"*",各都道府県の状況!$A:$I,F$3,FALSE), "※5", ""))), "")</f>
        <v>35482</v>
      </c>
      <c r="G31" s="41">
        <f>IFERROR(INT(TRIM(SUBSTITUTE(VLOOKUP($A31&amp;"*",各都道府県の状況!$A:$I,G$3,FALSE), "※5", ""))), "")</f>
        <v>857</v>
      </c>
      <c r="H31" s="41">
        <f>IFERROR(INT(TRIM(SUBSTITUTE(VLOOKUP($A31&amp;"*",各都道府県の状況!$A:$I,H$3,FALSE), "※5", ""))), "")</f>
        <v>5731</v>
      </c>
      <c r="I31" s="41">
        <f>IFERROR(INT(TRIM(SUBSTITUTE(VLOOKUP($A31&amp;"*",各都道府県の状況!$A:$I,I$3,FALSE), "※5", ""))), "")</f>
        <v>184</v>
      </c>
    </row>
    <row r="32" spans="1:9" x14ac:dyDescent="0.55000000000000004">
      <c r="A32" s="12" t="s">
        <v>208</v>
      </c>
      <c r="B32" s="13">
        <f t="shared" si="0"/>
        <v>44222</v>
      </c>
      <c r="C32" s="31" t="s">
        <v>37</v>
      </c>
      <c r="D32" s="41">
        <f>IFERROR(INT(TRIM(SUBSTITUTE(VLOOKUP($A32&amp;"*",各都道府県の状況!$A:$I,D$3,FALSE), "※5", ""))), "")</f>
        <v>15467</v>
      </c>
      <c r="E32" s="41">
        <f>IFERROR(INT(TRIM(SUBSTITUTE(VLOOKUP($A32&amp;"*",各都道府県の状況!$A:$I,E$3,FALSE), "※5", ""))), "")</f>
        <v>191134</v>
      </c>
      <c r="F32" s="41">
        <f>IFERROR(INT(TRIM(SUBSTITUTE(VLOOKUP($A32&amp;"*",各都道府県の状況!$A:$I,F$3,FALSE), "※5", ""))), "")</f>
        <v>13201</v>
      </c>
      <c r="G32" s="41">
        <f>IFERROR(INT(TRIM(SUBSTITUTE(VLOOKUP($A32&amp;"*",各都道府県の状況!$A:$I,G$3,FALSE), "※5", ""))), "")</f>
        <v>362</v>
      </c>
      <c r="H32" s="41">
        <f>IFERROR(INT(TRIM(SUBSTITUTE(VLOOKUP($A32&amp;"*",各都道府県の状況!$A:$I,H$3,FALSE), "※5", ""))), "")</f>
        <v>1904</v>
      </c>
      <c r="I32" s="41">
        <f>IFERROR(INT(TRIM(SUBSTITUTE(VLOOKUP($A32&amp;"*",各都道府県の状況!$A:$I,I$3,FALSE), "※5", ""))), "")</f>
        <v>73</v>
      </c>
    </row>
    <row r="33" spans="1:9" x14ac:dyDescent="0.55000000000000004">
      <c r="A33" s="12" t="s">
        <v>209</v>
      </c>
      <c r="B33" s="13">
        <f t="shared" si="0"/>
        <v>44222</v>
      </c>
      <c r="C33" s="31" t="s">
        <v>38</v>
      </c>
      <c r="D33" s="41">
        <f>IFERROR(INT(TRIM(SUBSTITUTE(VLOOKUP($A33&amp;"*",各都道府県の状況!$A:$I,D$3,FALSE), "※5", ""))), "")</f>
        <v>2906</v>
      </c>
      <c r="E33" s="41">
        <f>IFERROR(INT(TRIM(SUBSTITUTE(VLOOKUP($A33&amp;"*",各都道府県の状況!$A:$I,E$3,FALSE), "※5", ""))), "")</f>
        <v>65814</v>
      </c>
      <c r="F33" s="41">
        <f>IFERROR(INT(TRIM(SUBSTITUTE(VLOOKUP($A33&amp;"*",各都道府県の状況!$A:$I,F$3,FALSE), "※5", ""))), "")</f>
        <v>2505</v>
      </c>
      <c r="G33" s="41">
        <f>IFERROR(INT(TRIM(SUBSTITUTE(VLOOKUP($A33&amp;"*",各都道府県の状況!$A:$I,G$3,FALSE), "※5", ""))), "")</f>
        <v>36</v>
      </c>
      <c r="H33" s="41">
        <f>IFERROR(INT(TRIM(SUBSTITUTE(VLOOKUP($A33&amp;"*",各都道府県の状況!$A:$I,H$3,FALSE), "※5", ""))), "")</f>
        <v>365</v>
      </c>
      <c r="I33" s="41">
        <f>IFERROR(INT(TRIM(SUBSTITUTE(VLOOKUP($A33&amp;"*",各都道府県の状況!$A:$I,I$3,FALSE), "※5", ""))), "")</f>
        <v>9</v>
      </c>
    </row>
    <row r="34" spans="1:9" x14ac:dyDescent="0.55000000000000004">
      <c r="A34" s="12" t="s">
        <v>210</v>
      </c>
      <c r="B34" s="13">
        <f t="shared" si="0"/>
        <v>44222</v>
      </c>
      <c r="C34" s="31" t="s">
        <v>39</v>
      </c>
      <c r="D34" s="41">
        <f>IFERROR(INT(TRIM(SUBSTITUTE(VLOOKUP($A34&amp;"*",各都道府県の状況!$A:$I,D$3,FALSE), "※5", ""))), "")</f>
        <v>1011</v>
      </c>
      <c r="E34" s="41">
        <f>IFERROR(INT(TRIM(SUBSTITUTE(VLOOKUP($A34&amp;"*",各都道府県の状況!$A:$I,E$3,FALSE), "※5", ""))), "")</f>
        <v>20636</v>
      </c>
      <c r="F34" s="41">
        <f>IFERROR(INT(TRIM(SUBSTITUTE(VLOOKUP($A34&amp;"*",各都道府県の状況!$A:$I,F$3,FALSE), "※5", ""))), "")</f>
        <v>857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122</v>
      </c>
      <c r="I34" s="41">
        <f>IFERROR(INT(TRIM(SUBSTITUTE(VLOOKUP($A34&amp;"*",各都道府県の状況!$A:$I,I$3,FALSE), "※5", ""))), "")</f>
        <v>16</v>
      </c>
    </row>
    <row r="35" spans="1:9" x14ac:dyDescent="0.55000000000000004">
      <c r="A35" s="12" t="s">
        <v>211</v>
      </c>
      <c r="B35" s="13">
        <f t="shared" si="0"/>
        <v>44222</v>
      </c>
      <c r="C35" s="31" t="s">
        <v>40</v>
      </c>
      <c r="D35" s="41">
        <f>IFERROR(INT(TRIM(SUBSTITUTE(VLOOKUP($A35&amp;"*",各都道府県の状況!$A:$I,D$3,FALSE), "※5", ""))), "")</f>
        <v>197</v>
      </c>
      <c r="E35" s="41">
        <f>IFERROR(INT(TRIM(SUBSTITUTE(VLOOKUP($A35&amp;"*",各都道府県の状況!$A:$I,E$3,FALSE), "※5", ""))), "")</f>
        <v>32694</v>
      </c>
      <c r="F35" s="41">
        <f>IFERROR(INT(TRIM(SUBSTITUTE(VLOOKUP($A35&amp;"*",各都道府県の状況!$A:$I,F$3,FALSE), "※5", ""))), "")</f>
        <v>152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40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212</v>
      </c>
      <c r="B36" s="13">
        <f t="shared" si="0"/>
        <v>44222</v>
      </c>
      <c r="C36" s="31" t="s">
        <v>41</v>
      </c>
      <c r="D36" s="41">
        <f>IFERROR(INT(TRIM(SUBSTITUTE(VLOOKUP($A36&amp;"*",各都道府県の状況!$A:$I,D$3,FALSE), "※5", ""))), "")</f>
        <v>245</v>
      </c>
      <c r="E36" s="41">
        <f>IFERROR(INT(TRIM(SUBSTITUTE(VLOOKUP($A36&amp;"*",各都道府県の状況!$A:$I,E$3,FALSE), "※5", ""))), "")</f>
        <v>11764</v>
      </c>
      <c r="F36" s="41">
        <f>IFERROR(INT(TRIM(SUBSTITUTE(VLOOKUP($A36&amp;"*",各都道府県の状況!$A:$I,F$3,FALSE), "※5", ""))), "")</f>
        <v>237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8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44222</v>
      </c>
      <c r="C37" s="31" t="s">
        <v>42</v>
      </c>
      <c r="D37" s="41">
        <f>IFERROR(INT(TRIM(SUBSTITUTE(VLOOKUP($A37&amp;"*",各都道府県の状況!$A:$I,D$3,FALSE), "※5", ""))), "")</f>
        <v>2267</v>
      </c>
      <c r="E37" s="41">
        <f>IFERROR(INT(TRIM(SUBSTITUTE(VLOOKUP($A37&amp;"*",各都道府県の状況!$A:$I,E$3,FALSE), "※5", ""))), "")</f>
        <v>47392</v>
      </c>
      <c r="F37" s="41">
        <f>IFERROR(INT(TRIM(SUBSTITUTE(VLOOKUP($A37&amp;"*",各都道府県の状況!$A:$I,F$3,FALSE), "※5", ""))), "")</f>
        <v>1750</v>
      </c>
      <c r="G37" s="41">
        <f>IFERROR(INT(TRIM(SUBSTITUTE(VLOOKUP($A37&amp;"*",各都道府県の状況!$A:$I,G$3,FALSE), "※5", ""))), "")</f>
        <v>17</v>
      </c>
      <c r="H37" s="41">
        <f>IFERROR(INT(TRIM(SUBSTITUTE(VLOOKUP($A37&amp;"*",各都道府県の状況!$A:$I,H$3,FALSE), "※5", ""))), "")</f>
        <v>387</v>
      </c>
      <c r="I37" s="41">
        <f>IFERROR(INT(TRIM(SUBSTITUTE(VLOOKUP($A37&amp;"*",各都道府県の状況!$A:$I,I$3,FALSE), "※5", ""))), "")</f>
        <v>21</v>
      </c>
    </row>
    <row r="38" spans="1:9" x14ac:dyDescent="0.55000000000000004">
      <c r="A38" s="12" t="s">
        <v>214</v>
      </c>
      <c r="B38" s="13">
        <f t="shared" si="0"/>
        <v>44222</v>
      </c>
      <c r="C38" s="31" t="s">
        <v>43</v>
      </c>
      <c r="D38" s="41">
        <f>IFERROR(INT(TRIM(SUBSTITUTE(VLOOKUP($A38&amp;"*",各都道府県の状況!$A:$I,D$3,FALSE), "※5", ""))), "")</f>
        <v>4647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4159</v>
      </c>
      <c r="G38" s="41">
        <f>IFERROR(INT(TRIM(SUBSTITUTE(VLOOKUP($A38&amp;"*",各都道府県の状況!$A:$I,G$3,FALSE), "※5", ""))), "")</f>
        <v>88</v>
      </c>
      <c r="H38" s="41">
        <f>IFERROR(INT(TRIM(SUBSTITUTE(VLOOKUP($A38&amp;"*",各都道府県の状況!$A:$I,H$3,FALSE), "※5", ""))), "")</f>
        <v>343</v>
      </c>
      <c r="I38" s="41">
        <f>IFERROR(INT(TRIM(SUBSTITUTE(VLOOKUP($A38&amp;"*",各都道府県の状況!$A:$I,I$3,FALSE), "※5", ""))), "")</f>
        <v>10</v>
      </c>
    </row>
    <row r="39" spans="1:9" x14ac:dyDescent="0.55000000000000004">
      <c r="A39" s="12" t="s">
        <v>215</v>
      </c>
      <c r="B39" s="13">
        <f t="shared" si="0"/>
        <v>44222</v>
      </c>
      <c r="C39" s="31" t="s">
        <v>44</v>
      </c>
      <c r="D39" s="41">
        <f>IFERROR(INT(TRIM(SUBSTITUTE(VLOOKUP($A39&amp;"*",各都道府県の状況!$A:$I,D$3,FALSE), "※5", ""))), "")</f>
        <v>1151</v>
      </c>
      <c r="E39" s="41">
        <f>IFERROR(INT(TRIM(SUBSTITUTE(VLOOKUP($A39&amp;"*",各都道府県の状況!$A:$I,E$3,FALSE), "※5", ""))), "")</f>
        <v>40022</v>
      </c>
      <c r="F39" s="41">
        <f>IFERROR(INT(TRIM(SUBSTITUTE(VLOOKUP($A39&amp;"*",各都道府県の状況!$A:$I,F$3,FALSE), "※5", ""))), "")</f>
        <v>756</v>
      </c>
      <c r="G39" s="41">
        <f>IFERROR(INT(TRIM(SUBSTITUTE(VLOOKUP($A39&amp;"*",各都道府県の状況!$A:$I,G$3,FALSE), "※5", ""))), "")</f>
        <v>11</v>
      </c>
      <c r="H39" s="41">
        <f>IFERROR(INT(TRIM(SUBSTITUTE(VLOOKUP($A39&amp;"*",各都道府県の状況!$A:$I,H$3,FALSE), "※5", ""))), "")</f>
        <v>384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44222</v>
      </c>
      <c r="C40" s="31" t="s">
        <v>45</v>
      </c>
      <c r="D40" s="41">
        <f>IFERROR(INT(TRIM(SUBSTITUTE(VLOOKUP($A40&amp;"*",各都道府県の状況!$A:$I,D$3,FALSE), "※5", ""))), "")</f>
        <v>371</v>
      </c>
      <c r="E40" s="41">
        <f>IFERROR(INT(TRIM(SUBSTITUTE(VLOOKUP($A40&amp;"*",各都道府県の状況!$A:$I,E$3,FALSE), "※5", ""))), "")</f>
        <v>20493</v>
      </c>
      <c r="F40" s="41">
        <f>IFERROR(INT(TRIM(SUBSTITUTE(VLOOKUP($A40&amp;"*",各都道府県の状況!$A:$I,F$3,FALSE), "※5", ""))), "")</f>
        <v>252</v>
      </c>
      <c r="G40" s="41">
        <f>IFERROR(INT(TRIM(SUBSTITUTE(VLOOKUP($A40&amp;"*",各都道府県の状況!$A:$I,G$3,FALSE), "※5", ""))), "")</f>
        <v>13</v>
      </c>
      <c r="H40" s="41">
        <f>IFERROR(INT(TRIM(SUBSTITUTE(VLOOKUP($A40&amp;"*",各都道府県の状況!$A:$I,H$3,FALSE), "※5", ""))), "")</f>
        <v>106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44222</v>
      </c>
      <c r="C41" s="31" t="s">
        <v>46</v>
      </c>
      <c r="D41" s="41">
        <f>IFERROR(INT(TRIM(SUBSTITUTE(VLOOKUP($A41&amp;"*",各都道府県の状況!$A:$I,D$3,FALSE), "※5", ""))), "")</f>
        <v>599</v>
      </c>
      <c r="E41" s="41">
        <f>IFERROR(INT(TRIM(SUBSTITUTE(VLOOKUP($A41&amp;"*",各都道府県の状況!$A:$I,E$3,FALSE), "※5", ""))), "")</f>
        <v>35647</v>
      </c>
      <c r="F41" s="41">
        <f>IFERROR(INT(TRIM(SUBSTITUTE(VLOOKUP($A41&amp;"*",各都道府県の状況!$A:$I,F$3,FALSE), "※5", ""))), "")</f>
        <v>424</v>
      </c>
      <c r="G41" s="41">
        <f>IFERROR(INT(TRIM(SUBSTITUTE(VLOOKUP($A41&amp;"*",各都道府県の状況!$A:$I,G$3,FALSE), "※5", ""))), "")</f>
        <v>14</v>
      </c>
      <c r="H41" s="41">
        <f>IFERROR(INT(TRIM(SUBSTITUTE(VLOOKUP($A41&amp;"*",各都道府県の状況!$A:$I,H$3,FALSE), "※5", ""))), "")</f>
        <v>161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44222</v>
      </c>
      <c r="C42" s="31" t="s">
        <v>47</v>
      </c>
      <c r="D42" s="41">
        <f>IFERROR(INT(TRIM(SUBSTITUTE(VLOOKUP($A42&amp;"*",各都道府県の状況!$A:$I,D$3,FALSE), "※5", ""))), "")</f>
        <v>954</v>
      </c>
      <c r="E42" s="41">
        <f>IFERROR(INT(TRIM(SUBSTITUTE(VLOOKUP($A42&amp;"*",各都道府県の状況!$A:$I,E$3,FALSE), "※5", ""))), "")</f>
        <v>22965</v>
      </c>
      <c r="F42" s="41">
        <f>IFERROR(INT(TRIM(SUBSTITUTE(VLOOKUP($A42&amp;"*",各都道府県の状況!$A:$I,F$3,FALSE), "※5", ""))), "")</f>
        <v>765</v>
      </c>
      <c r="G42" s="41">
        <f>IFERROR(INT(TRIM(SUBSTITUTE(VLOOKUP($A42&amp;"*",各都道府県の状況!$A:$I,G$3,FALSE), "※5", ""))), "")</f>
        <v>17</v>
      </c>
      <c r="H42" s="41">
        <f>IFERROR(INT(TRIM(SUBSTITUTE(VLOOKUP($A42&amp;"*",各都道府県の状況!$A:$I,H$3,FALSE), "※5", ""))), "")</f>
        <v>172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219</v>
      </c>
      <c r="B43" s="13">
        <f t="shared" si="0"/>
        <v>44222</v>
      </c>
      <c r="C43" s="31" t="s">
        <v>48</v>
      </c>
      <c r="D43" s="41">
        <f>IFERROR(INT(TRIM(SUBSTITUTE(VLOOKUP($A43&amp;"*",各都道府県の状況!$A:$I,D$3,FALSE), "※5", ""))), "")</f>
        <v>828</v>
      </c>
      <c r="E43" s="41">
        <f>IFERROR(INT(TRIM(SUBSTITUTE(VLOOKUP($A43&amp;"*",各都道府県の状況!$A:$I,E$3,FALSE), "※5", ""))), "")</f>
        <v>6800</v>
      </c>
      <c r="F43" s="41">
        <f>IFERROR(INT(TRIM(SUBSTITUTE(VLOOKUP($A43&amp;"*",各都道府県の状況!$A:$I,F$3,FALSE), "※5", ""))), "")</f>
        <v>763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52</v>
      </c>
      <c r="I43" s="41">
        <f>IFERROR(INT(TRIM(SUBSTITUTE(VLOOKUP($A43&amp;"*",各都道府県の状況!$A:$I,I$3,FALSE), "※5", ""))), "")</f>
        <v>6</v>
      </c>
    </row>
    <row r="44" spans="1:9" x14ac:dyDescent="0.55000000000000004">
      <c r="A44" s="12" t="s">
        <v>220</v>
      </c>
      <c r="B44" s="13">
        <f t="shared" si="0"/>
        <v>44222</v>
      </c>
      <c r="C44" s="31" t="s">
        <v>49</v>
      </c>
      <c r="D44" s="41">
        <f>IFERROR(INT(TRIM(SUBSTITUTE(VLOOKUP($A44&amp;"*",各都道府県の状況!$A:$I,D$3,FALSE), "※5", ""))), "")</f>
        <v>15213</v>
      </c>
      <c r="E44" s="41">
        <f>IFERROR(INT(TRIM(SUBSTITUTE(VLOOKUP($A44&amp;"*",各都道府県の状況!$A:$I,E$3,FALSE), "※5", ""))), "")</f>
        <v>352510</v>
      </c>
      <c r="F44" s="41">
        <f>IFERROR(INT(TRIM(SUBSTITUTE(VLOOKUP($A44&amp;"*",各都道府県の状況!$A:$I,F$3,FALSE), "※5", ""))), "")</f>
        <v>12137</v>
      </c>
      <c r="G44" s="41">
        <f>IFERROR(INT(TRIM(SUBSTITUTE(VLOOKUP($A44&amp;"*",各都道府県の状況!$A:$I,G$3,FALSE), "※5", ""))), "")</f>
        <v>169</v>
      </c>
      <c r="H44" s="41">
        <f>IFERROR(INT(TRIM(SUBSTITUTE(VLOOKUP($A44&amp;"*",各都道府県の状況!$A:$I,H$3,FALSE), "※5", ""))), "")</f>
        <v>2907</v>
      </c>
      <c r="I44" s="41">
        <f>IFERROR(INT(TRIM(SUBSTITUTE(VLOOKUP($A44&amp;"*",各都道府県の状況!$A:$I,I$3,FALSE), "※5", ""))), "")</f>
        <v>29</v>
      </c>
    </row>
    <row r="45" spans="1:9" x14ac:dyDescent="0.55000000000000004">
      <c r="A45" s="12" t="s">
        <v>221</v>
      </c>
      <c r="B45" s="13">
        <f t="shared" si="0"/>
        <v>44222</v>
      </c>
      <c r="C45" s="31" t="s">
        <v>50</v>
      </c>
      <c r="D45" s="41">
        <f>IFERROR(INT(TRIM(SUBSTITUTE(VLOOKUP($A45&amp;"*",各都道府県の状況!$A:$I,D$3,FALSE), "※5", ""))), "")</f>
        <v>924</v>
      </c>
      <c r="E45" s="41">
        <f>IFERROR(INT(TRIM(SUBSTITUTE(VLOOKUP($A45&amp;"*",各都道府県の状況!$A:$I,E$3,FALSE), "※5", ""))), "")</f>
        <v>22704</v>
      </c>
      <c r="F45" s="41">
        <f>IFERROR(INT(TRIM(SUBSTITUTE(VLOOKUP($A45&amp;"*",各都道府県の状況!$A:$I,F$3,FALSE), "※5", ""))), "")</f>
        <v>744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187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44222</v>
      </c>
      <c r="C46" s="31" t="s">
        <v>51</v>
      </c>
      <c r="D46" s="41">
        <f>IFERROR(INT(TRIM(SUBSTITUTE(VLOOKUP($A46&amp;"*",各都道府県の状況!$A:$I,D$3,FALSE), "※5", ""))), "")</f>
        <v>1419</v>
      </c>
      <c r="E46" s="41">
        <f>IFERROR(INT(TRIM(SUBSTITUTE(VLOOKUP($A46&amp;"*",各都道府県の状況!$A:$I,E$3,FALSE), "※5", ""))), "")</f>
        <v>53978</v>
      </c>
      <c r="F46" s="41">
        <f>IFERROR(INT(TRIM(SUBSTITUTE(VLOOKUP($A46&amp;"*",各都道府県の状況!$A:$I,F$3,FALSE), "※5", ""))), "")</f>
        <v>1116</v>
      </c>
      <c r="G46" s="41">
        <f>IFERROR(INT(TRIM(SUBSTITUTE(VLOOKUP($A46&amp;"*",各都道府県の状況!$A:$I,G$3,FALSE), "※5", ""))), "")</f>
        <v>21</v>
      </c>
      <c r="H46" s="41">
        <f>IFERROR(INT(TRIM(SUBSTITUTE(VLOOKUP($A46&amp;"*",各都道府県の状況!$A:$I,H$3,FALSE), "※5", ""))), "")</f>
        <v>298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44222</v>
      </c>
      <c r="C47" s="31" t="s">
        <v>52</v>
      </c>
      <c r="D47" s="41">
        <f>IFERROR(INT(TRIM(SUBSTITUTE(VLOOKUP($A47&amp;"*",各都道府県の状況!$A:$I,D$3,FALSE), "※5", ""))), "")</f>
        <v>3262</v>
      </c>
      <c r="E47" s="41">
        <f>IFERROR(INT(TRIM(SUBSTITUTE(VLOOKUP($A47&amp;"*",各都道府県の状況!$A:$I,E$3,FALSE), "※5", ""))), "")</f>
        <v>51045</v>
      </c>
      <c r="F47" s="41">
        <f>IFERROR(INT(TRIM(SUBSTITUTE(VLOOKUP($A47&amp;"*",各都道府県の状況!$A:$I,F$3,FALSE), "※5", ""))), "")</f>
        <v>2635</v>
      </c>
      <c r="G47" s="41">
        <f>IFERROR(INT(TRIM(SUBSTITUTE(VLOOKUP($A47&amp;"*",各都道府県の状況!$A:$I,G$3,FALSE), "※5", ""))), "")</f>
        <v>55</v>
      </c>
      <c r="H47" s="41">
        <f>IFERROR(INT(TRIM(SUBSTITUTE(VLOOKUP($A47&amp;"*",各都道府県の状況!$A:$I,H$3,FALSE), "※5", ""))), "")</f>
        <v>283</v>
      </c>
      <c r="I47" s="41">
        <f>IFERROR(INT(TRIM(SUBSTITUTE(VLOOKUP($A47&amp;"*",各都道府県の状況!$A:$I,I$3,FALSE), "※5", ""))), "")</f>
        <v>25</v>
      </c>
    </row>
    <row r="48" spans="1:9" x14ac:dyDescent="0.55000000000000004">
      <c r="A48" s="12" t="s">
        <v>224</v>
      </c>
      <c r="B48" s="13">
        <f t="shared" si="0"/>
        <v>44222</v>
      </c>
      <c r="C48" s="31" t="s">
        <v>53</v>
      </c>
      <c r="D48" s="41">
        <f>IFERROR(INT(TRIM(SUBSTITUTE(VLOOKUP($A48&amp;"*",各都道府県の状況!$A:$I,D$3,FALSE), "※5", ""))), "")</f>
        <v>1079</v>
      </c>
      <c r="E48" s="41">
        <f>IFERROR(INT(TRIM(SUBSTITUTE(VLOOKUP($A48&amp;"*",各都道府県の状況!$A:$I,E$3,FALSE), "※5", ""))), "")</f>
        <v>59703</v>
      </c>
      <c r="F48" s="41">
        <f>IFERROR(INT(TRIM(SUBSTITUTE(VLOOKUP($A48&amp;"*",各都道府県の状況!$A:$I,F$3,FALSE), "※5", ""))), "")</f>
        <v>890</v>
      </c>
      <c r="G48" s="41">
        <f>IFERROR(INT(TRIM(SUBSTITUTE(VLOOKUP($A48&amp;"*",各都道府県の状況!$A:$I,G$3,FALSE), "※5", ""))), "")</f>
        <v>16</v>
      </c>
      <c r="H48" s="41">
        <f>IFERROR(INT(TRIM(SUBSTITUTE(VLOOKUP($A48&amp;"*",各都道府県の状況!$A:$I,H$3,FALSE), "※5", ""))), "")</f>
        <v>173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44222</v>
      </c>
      <c r="C49" s="31" t="s">
        <v>54</v>
      </c>
      <c r="D49" s="41">
        <f>IFERROR(INT(TRIM(SUBSTITUTE(VLOOKUP($A49&amp;"*",各都道府県の状況!$A:$I,D$3,FALSE), "※5", ""))), "")</f>
        <v>1760</v>
      </c>
      <c r="E49" s="41">
        <f>IFERROR(INT(TRIM(SUBSTITUTE(VLOOKUP($A49&amp;"*",各都道府県の状況!$A:$I,E$3,FALSE), "※5", ""))), "")</f>
        <v>21639</v>
      </c>
      <c r="F49" s="41">
        <f>IFERROR(INT(TRIM(SUBSTITUTE(VLOOKUP($A49&amp;"*",各都道府県の状況!$A:$I,F$3,FALSE), "※5", ""))), "")</f>
        <v>1489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264</v>
      </c>
      <c r="I49" s="41">
        <f>IFERROR(INT(TRIM(SUBSTITUTE(VLOOKUP($A49&amp;"*",各都道府県の状況!$A:$I,I$3,FALSE), "※5", ""))), "")</f>
        <v>9</v>
      </c>
    </row>
    <row r="50" spans="1:9" x14ac:dyDescent="0.55000000000000004">
      <c r="A50" s="12" t="s">
        <v>226</v>
      </c>
      <c r="B50" s="13">
        <f t="shared" si="0"/>
        <v>44222</v>
      </c>
      <c r="C50" s="31" t="s">
        <v>55</v>
      </c>
      <c r="D50" s="41">
        <f>IFERROR(INT(TRIM(SUBSTITUTE(VLOOKUP($A50&amp;"*",各都道府県の状況!$A:$I,D$3,FALSE), "※5", ""))), "")</f>
        <v>1543</v>
      </c>
      <c r="E50" s="41">
        <f>IFERROR(INT(TRIM(SUBSTITUTE(VLOOKUP($A50&amp;"*",各都道府県の状況!$A:$I,E$3,FALSE), "※5", ""))), "")</f>
        <v>53383</v>
      </c>
      <c r="F50" s="41">
        <f>IFERROR(INT(TRIM(SUBSTITUTE(VLOOKUP($A50&amp;"*",各都道府県の状況!$A:$I,F$3,FALSE), "※5", ""))), "")</f>
        <v>1320</v>
      </c>
      <c r="G50" s="41">
        <f>IFERROR(INT(TRIM(SUBSTITUTE(VLOOKUP($A50&amp;"*",各都道府県の状況!$A:$I,G$3,FALSE), "※5", ""))), "")</f>
        <v>16</v>
      </c>
      <c r="H50" s="41">
        <f>IFERROR(INT(TRIM(SUBSTITUTE(VLOOKUP($A50&amp;"*",各都道府県の状況!$A:$I,H$3,FALSE), "※5", ""))), "")</f>
        <v>223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44222</v>
      </c>
      <c r="C51" s="31" t="s">
        <v>56</v>
      </c>
      <c r="D51" s="41">
        <f>IFERROR(INT(TRIM(SUBSTITUTE(VLOOKUP($A51&amp;"*",各都道府県の状況!$A:$I,D$3,FALSE), "※5", ""))), "")</f>
        <v>7139</v>
      </c>
      <c r="E51" s="41">
        <f>IFERROR(INT(TRIM(SUBSTITUTE(VLOOKUP($A51&amp;"*",各都道府県の状況!$A:$I,E$3,FALSE), "※5", ""))), "")</f>
        <v>119818</v>
      </c>
      <c r="F51" s="41">
        <f>IFERROR(INT(TRIM(SUBSTITUTE(VLOOKUP($A51&amp;"*",各都道府県の状況!$A:$I,F$3,FALSE), "※5", ""))), "")</f>
        <v>6331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723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6" t="s">
        <v>288</v>
      </c>
      <c r="F5" s="47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16863</v>
      </c>
      <c r="D6" s="48">
        <v>303756</v>
      </c>
      <c r="E6" s="48">
        <v>1476</v>
      </c>
      <c r="F6" s="49">
        <v>18</v>
      </c>
      <c r="G6" s="48">
        <v>14901</v>
      </c>
      <c r="H6" s="49">
        <v>579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691</v>
      </c>
      <c r="D7" s="48">
        <v>12667</v>
      </c>
      <c r="E7" s="49">
        <v>56</v>
      </c>
      <c r="F7" s="49">
        <v>2</v>
      </c>
      <c r="G7" s="49">
        <v>624</v>
      </c>
      <c r="H7" s="49">
        <v>11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489</v>
      </c>
      <c r="D8" s="48">
        <v>19219</v>
      </c>
      <c r="E8" s="49">
        <v>31</v>
      </c>
      <c r="F8" s="49">
        <v>1</v>
      </c>
      <c r="G8" s="49">
        <v>432</v>
      </c>
      <c r="H8" s="49">
        <v>26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3287</v>
      </c>
      <c r="D9" s="48">
        <v>46972</v>
      </c>
      <c r="E9" s="49">
        <v>453</v>
      </c>
      <c r="F9" s="49">
        <v>8</v>
      </c>
      <c r="G9" s="48">
        <v>2812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251</v>
      </c>
      <c r="D10" s="48">
        <v>6341</v>
      </c>
      <c r="E10" s="49">
        <v>57</v>
      </c>
      <c r="F10" s="49">
        <v>1</v>
      </c>
      <c r="G10" s="49">
        <v>193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463</v>
      </c>
      <c r="D11" s="48">
        <v>13473</v>
      </c>
      <c r="E11" s="49">
        <v>32</v>
      </c>
      <c r="F11" s="49">
        <v>2</v>
      </c>
      <c r="G11" s="49">
        <v>418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1653</v>
      </c>
      <c r="D12" s="48">
        <v>79159</v>
      </c>
      <c r="E12" s="49">
        <v>296</v>
      </c>
      <c r="F12" s="49">
        <v>11</v>
      </c>
      <c r="G12" s="48">
        <v>1320</v>
      </c>
      <c r="H12" s="49">
        <v>37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4459</v>
      </c>
      <c r="D13" s="48">
        <v>22596</v>
      </c>
      <c r="E13" s="49">
        <v>758</v>
      </c>
      <c r="F13" s="49">
        <v>17</v>
      </c>
      <c r="G13" s="48">
        <v>3646</v>
      </c>
      <c r="H13" s="49">
        <v>55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3615</v>
      </c>
      <c r="D14" s="48">
        <v>99964</v>
      </c>
      <c r="E14" s="49">
        <v>798</v>
      </c>
      <c r="F14" s="49">
        <v>21</v>
      </c>
      <c r="G14" s="48">
        <v>2817</v>
      </c>
      <c r="H14" s="49">
        <v>40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3649</v>
      </c>
      <c r="D15" s="48">
        <v>71645</v>
      </c>
      <c r="E15" s="49">
        <v>361</v>
      </c>
      <c r="F15" s="49">
        <v>11</v>
      </c>
      <c r="G15" s="48">
        <v>3221</v>
      </c>
      <c r="H15" s="49">
        <v>67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23848</v>
      </c>
      <c r="D16" s="48">
        <v>430071</v>
      </c>
      <c r="E16" s="48">
        <v>4611</v>
      </c>
      <c r="F16" s="49">
        <v>92</v>
      </c>
      <c r="G16" s="48">
        <v>18921</v>
      </c>
      <c r="H16" s="49">
        <v>316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20877</v>
      </c>
      <c r="D17" s="48">
        <v>309004</v>
      </c>
      <c r="E17" s="48">
        <v>6299</v>
      </c>
      <c r="F17" s="49">
        <v>54</v>
      </c>
      <c r="G17" s="48">
        <v>14360</v>
      </c>
      <c r="H17" s="49">
        <v>218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95534</v>
      </c>
      <c r="D18" s="48">
        <v>1266477</v>
      </c>
      <c r="E18" s="48">
        <v>16697</v>
      </c>
      <c r="F18" s="49">
        <v>148</v>
      </c>
      <c r="G18" s="48">
        <v>78028</v>
      </c>
      <c r="H18" s="49">
        <v>809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38773</v>
      </c>
      <c r="D19" s="48">
        <v>472946</v>
      </c>
      <c r="E19" s="48">
        <v>4053</v>
      </c>
      <c r="F19" s="49">
        <v>110</v>
      </c>
      <c r="G19" s="48">
        <v>34310</v>
      </c>
      <c r="H19" s="49">
        <v>410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856</v>
      </c>
      <c r="D20" s="48">
        <v>35649</v>
      </c>
      <c r="E20" s="49">
        <v>124</v>
      </c>
      <c r="F20" s="49">
        <v>1</v>
      </c>
      <c r="G20" s="49">
        <v>732</v>
      </c>
      <c r="H20" s="49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848</v>
      </c>
      <c r="D21" s="48">
        <v>29288</v>
      </c>
      <c r="E21" s="49">
        <v>68</v>
      </c>
      <c r="F21" s="49">
        <v>4</v>
      </c>
      <c r="G21" s="49">
        <v>753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1437</v>
      </c>
      <c r="D22" s="48">
        <v>38966</v>
      </c>
      <c r="E22" s="49">
        <v>180</v>
      </c>
      <c r="F22" s="49">
        <v>4</v>
      </c>
      <c r="G22" s="48">
        <v>1238</v>
      </c>
      <c r="H22" s="49">
        <v>57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496</v>
      </c>
      <c r="D23" s="48">
        <v>25653</v>
      </c>
      <c r="E23" s="49">
        <v>77</v>
      </c>
      <c r="F23" s="49">
        <v>4</v>
      </c>
      <c r="G23" s="49">
        <v>404</v>
      </c>
      <c r="H23" s="49">
        <v>15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887</v>
      </c>
      <c r="D24" s="48">
        <v>14741</v>
      </c>
      <c r="E24" s="49">
        <v>62</v>
      </c>
      <c r="F24" s="49">
        <v>4</v>
      </c>
      <c r="G24" s="49">
        <v>813</v>
      </c>
      <c r="H24" s="49">
        <v>12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2216</v>
      </c>
      <c r="D25" s="48">
        <v>77561</v>
      </c>
      <c r="E25" s="49">
        <v>250</v>
      </c>
      <c r="F25" s="49">
        <v>3</v>
      </c>
      <c r="G25" s="48">
        <v>1957</v>
      </c>
      <c r="H25" s="49">
        <v>29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4038</v>
      </c>
      <c r="D26" s="48">
        <v>98687</v>
      </c>
      <c r="E26" s="49">
        <v>518</v>
      </c>
      <c r="F26" s="49">
        <v>14</v>
      </c>
      <c r="G26" s="48">
        <v>3453</v>
      </c>
      <c r="H26" s="49">
        <v>67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4338</v>
      </c>
      <c r="D27" s="48">
        <v>135440</v>
      </c>
      <c r="E27" s="49">
        <v>816</v>
      </c>
      <c r="F27" s="49">
        <v>9</v>
      </c>
      <c r="G27" s="48">
        <v>3449</v>
      </c>
      <c r="H27" s="49">
        <v>73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22926</v>
      </c>
      <c r="D28" s="48">
        <v>293384</v>
      </c>
      <c r="E28" s="48">
        <v>2806</v>
      </c>
      <c r="F28" s="49">
        <v>65</v>
      </c>
      <c r="G28" s="48">
        <v>19752</v>
      </c>
      <c r="H28" s="49">
        <v>368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2057</v>
      </c>
      <c r="D29" s="48">
        <v>42391</v>
      </c>
      <c r="E29" s="49">
        <v>378</v>
      </c>
      <c r="F29" s="49">
        <v>6</v>
      </c>
      <c r="G29" s="48">
        <v>1651</v>
      </c>
      <c r="H29" s="49">
        <v>28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2026</v>
      </c>
      <c r="D30" s="48">
        <v>53211</v>
      </c>
      <c r="E30" s="49">
        <v>412</v>
      </c>
      <c r="F30" s="49">
        <v>11</v>
      </c>
      <c r="G30" s="48">
        <v>1587</v>
      </c>
      <c r="H30" s="49">
        <v>27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7759</v>
      </c>
      <c r="D31" s="48">
        <v>120598</v>
      </c>
      <c r="E31" s="48">
        <v>1505</v>
      </c>
      <c r="F31" s="49">
        <v>16</v>
      </c>
      <c r="G31" s="48">
        <v>6211</v>
      </c>
      <c r="H31" s="49">
        <v>104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42070</v>
      </c>
      <c r="D32" s="48">
        <v>617604</v>
      </c>
      <c r="E32" s="48">
        <v>5731</v>
      </c>
      <c r="F32" s="49">
        <v>184</v>
      </c>
      <c r="G32" s="48">
        <v>35482</v>
      </c>
      <c r="H32" s="49">
        <v>857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15467</v>
      </c>
      <c r="D33" s="48">
        <v>191134</v>
      </c>
      <c r="E33" s="48">
        <v>1904</v>
      </c>
      <c r="F33" s="49">
        <v>73</v>
      </c>
      <c r="G33" s="48">
        <v>13201</v>
      </c>
      <c r="H33" s="49">
        <v>362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2906</v>
      </c>
      <c r="D34" s="48">
        <v>65814</v>
      </c>
      <c r="E34" s="49">
        <v>365</v>
      </c>
      <c r="F34" s="49">
        <v>9</v>
      </c>
      <c r="G34" s="48">
        <v>2505</v>
      </c>
      <c r="H34" s="49">
        <v>36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1011</v>
      </c>
      <c r="D35" s="48">
        <v>20636</v>
      </c>
      <c r="E35" s="49">
        <v>122</v>
      </c>
      <c r="F35" s="49">
        <v>16</v>
      </c>
      <c r="G35" s="49">
        <v>857</v>
      </c>
      <c r="H35" s="49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197</v>
      </c>
      <c r="D36" s="48">
        <v>32694</v>
      </c>
      <c r="E36" s="49">
        <v>40</v>
      </c>
      <c r="F36" s="49">
        <v>1</v>
      </c>
      <c r="G36" s="49">
        <v>152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245</v>
      </c>
      <c r="D37" s="48">
        <v>11764</v>
      </c>
      <c r="E37" s="49">
        <v>8</v>
      </c>
      <c r="F37" s="49">
        <v>0</v>
      </c>
      <c r="G37" s="49">
        <v>237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2267</v>
      </c>
      <c r="D38" s="48">
        <v>47392</v>
      </c>
      <c r="E38" s="49">
        <v>387</v>
      </c>
      <c r="F38" s="49">
        <v>21</v>
      </c>
      <c r="G38" s="48">
        <v>1750</v>
      </c>
      <c r="H38" s="49">
        <v>17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4647</v>
      </c>
      <c r="D39" s="48">
        <v>107047</v>
      </c>
      <c r="E39" s="49">
        <v>343</v>
      </c>
      <c r="F39" s="49">
        <v>10</v>
      </c>
      <c r="G39" s="48">
        <v>4159</v>
      </c>
      <c r="H39" s="49">
        <v>88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1151</v>
      </c>
      <c r="D40" s="48">
        <v>40022</v>
      </c>
      <c r="E40" s="49">
        <v>384</v>
      </c>
      <c r="F40" s="49">
        <v>2</v>
      </c>
      <c r="G40" s="49">
        <v>756</v>
      </c>
      <c r="H40" s="49">
        <v>11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371</v>
      </c>
      <c r="D41" s="48">
        <v>20493</v>
      </c>
      <c r="E41" s="49">
        <v>106</v>
      </c>
      <c r="F41" s="49">
        <v>1</v>
      </c>
      <c r="G41" s="49">
        <v>252</v>
      </c>
      <c r="H41" s="49">
        <v>13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599</v>
      </c>
      <c r="D42" s="48">
        <v>35647</v>
      </c>
      <c r="E42" s="49">
        <v>161</v>
      </c>
      <c r="F42" s="49">
        <v>1</v>
      </c>
      <c r="G42" s="49">
        <v>424</v>
      </c>
      <c r="H42" s="49">
        <v>14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954</v>
      </c>
      <c r="D43" s="48">
        <v>22965</v>
      </c>
      <c r="E43" s="49">
        <v>172</v>
      </c>
      <c r="F43" s="49">
        <v>4</v>
      </c>
      <c r="G43" s="49">
        <v>765</v>
      </c>
      <c r="H43" s="49">
        <v>17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828</v>
      </c>
      <c r="D44" s="48">
        <v>6800</v>
      </c>
      <c r="E44" s="49">
        <v>52</v>
      </c>
      <c r="F44" s="49">
        <v>6</v>
      </c>
      <c r="G44" s="49">
        <v>763</v>
      </c>
      <c r="H44" s="4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15213</v>
      </c>
      <c r="D45" s="48">
        <v>352510</v>
      </c>
      <c r="E45" s="48">
        <v>2907</v>
      </c>
      <c r="F45" s="49">
        <v>29</v>
      </c>
      <c r="G45" s="48">
        <v>12137</v>
      </c>
      <c r="H45" s="49">
        <v>169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924</v>
      </c>
      <c r="D46" s="48">
        <v>22704</v>
      </c>
      <c r="E46" s="49">
        <v>187</v>
      </c>
      <c r="F46" s="49">
        <v>2</v>
      </c>
      <c r="G46" s="49">
        <v>744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1419</v>
      </c>
      <c r="D47" s="48">
        <v>53978</v>
      </c>
      <c r="E47" s="49">
        <v>298</v>
      </c>
      <c r="F47" s="49">
        <v>1</v>
      </c>
      <c r="G47" s="48">
        <v>1116</v>
      </c>
      <c r="H47" s="49">
        <v>21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3262</v>
      </c>
      <c r="D48" s="48">
        <v>51045</v>
      </c>
      <c r="E48" s="49">
        <v>283</v>
      </c>
      <c r="F48" s="49">
        <v>25</v>
      </c>
      <c r="G48" s="48">
        <v>2635</v>
      </c>
      <c r="H48" s="49">
        <v>55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1079</v>
      </c>
      <c r="D49" s="48">
        <v>59703</v>
      </c>
      <c r="E49" s="49">
        <v>173</v>
      </c>
      <c r="F49" s="49">
        <v>4</v>
      </c>
      <c r="G49" s="49">
        <v>890</v>
      </c>
      <c r="H49" s="49">
        <v>16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1760</v>
      </c>
      <c r="D50" s="48">
        <v>21639</v>
      </c>
      <c r="E50" s="49">
        <v>264</v>
      </c>
      <c r="F50" s="49">
        <v>9</v>
      </c>
      <c r="G50" s="48">
        <v>1489</v>
      </c>
      <c r="H50" s="49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1543</v>
      </c>
      <c r="D51" s="48">
        <v>53383</v>
      </c>
      <c r="E51" s="49">
        <v>223</v>
      </c>
      <c r="F51" s="49">
        <v>3</v>
      </c>
      <c r="G51" s="48">
        <v>1320</v>
      </c>
      <c r="H51" s="49">
        <v>16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7139</v>
      </c>
      <c r="D52" s="48">
        <v>119818</v>
      </c>
      <c r="E52" s="49">
        <v>723</v>
      </c>
      <c r="F52" s="49">
        <v>5</v>
      </c>
      <c r="G52" s="48">
        <v>6331</v>
      </c>
      <c r="H52" s="49">
        <v>90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290</v>
      </c>
      <c r="E53" s="49">
        <v>0</v>
      </c>
      <c r="F53" s="50" t="s">
        <v>290</v>
      </c>
      <c r="G53" s="49">
        <v>149</v>
      </c>
      <c r="H53" s="50" t="s">
        <v>290</v>
      </c>
      <c r="I53" s="25"/>
    </row>
    <row r="54" spans="1:9" ht="12" customHeight="1" x14ac:dyDescent="0.55000000000000004">
      <c r="B54" s="21" t="s">
        <v>164</v>
      </c>
      <c r="C54" s="48">
        <v>369537</v>
      </c>
      <c r="D54" s="48">
        <v>6074651</v>
      </c>
      <c r="E54" s="48">
        <v>58007</v>
      </c>
      <c r="F54" s="48">
        <v>1043</v>
      </c>
      <c r="G54" s="48">
        <v>306117</v>
      </c>
      <c r="H54" s="48">
        <v>5251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2021-01-27T15:35:03Z</dcterms:modified>
</cp:coreProperties>
</file>