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19888BDB-39F7-48AB-A96B-BA9D26319F72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<sst xmlns="http://schemas.openxmlformats.org/spreadsheetml/2006/main" count="18672" uniqueCount="290">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</sst>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6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281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281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281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281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281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281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281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281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281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281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281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281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281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281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281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281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281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281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281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281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281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281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281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281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281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281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281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281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281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281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281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281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281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281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281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281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281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281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281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281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281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281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281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281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281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281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281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59"/>
  <sheetViews>
    <sheetView topLeftCell="A947" workbookViewId="0">
      <selection activeCell="A13632" sqref="A13632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278</v>
      </c>
      <c r="G939" t="s">
        <v>278</v>
      </c>
      <c r="H939">
        <v>30369</v>
      </c>
      <c r="I939" t="s">
        <v>278</v>
      </c>
      <c r="J939">
        <v>659</v>
      </c>
      <c r="K939" t="s">
        <v>278</v>
      </c>
      <c r="L939" t="s">
        <v>278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278</v>
      </c>
      <c r="F940" t="s">
        <v>278</v>
      </c>
      <c r="G940" t="s">
        <v>278</v>
      </c>
      <c r="H940">
        <v>136</v>
      </c>
      <c r="I940" t="s">
        <v>278</v>
      </c>
      <c r="J940">
        <v>0</v>
      </c>
      <c r="K940" t="s">
        <v>278</v>
      </c>
      <c r="L940" t="s">
        <v>278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278</v>
      </c>
      <c r="F941" t="s">
        <v>278</v>
      </c>
      <c r="G941" t="s">
        <v>278</v>
      </c>
      <c r="H941">
        <v>0</v>
      </c>
      <c r="I941" t="s">
        <v>278</v>
      </c>
      <c r="J941">
        <v>0</v>
      </c>
      <c r="K941" t="s">
        <v>278</v>
      </c>
      <c r="L941" t="s">
        <v>278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278</v>
      </c>
      <c r="G942" t="s">
        <v>278</v>
      </c>
      <c r="H942">
        <v>31098</v>
      </c>
      <c r="I942" t="s">
        <v>278</v>
      </c>
      <c r="J942">
        <v>661</v>
      </c>
      <c r="K942" t="s">
        <v>278</v>
      </c>
      <c r="L942" t="s">
        <v>278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278</v>
      </c>
      <c r="F943" t="s">
        <v>278</v>
      </c>
      <c r="G943" t="s">
        <v>278</v>
      </c>
      <c r="H943">
        <v>146</v>
      </c>
      <c r="I943" t="s">
        <v>278</v>
      </c>
      <c r="J943">
        <v>0</v>
      </c>
      <c r="K943" t="s">
        <v>278</v>
      </c>
      <c r="L943" t="s">
        <v>278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278</v>
      </c>
      <c r="F944" t="s">
        <v>278</v>
      </c>
      <c r="G944" t="s">
        <v>278</v>
      </c>
      <c r="H944">
        <v>0</v>
      </c>
      <c r="I944" t="s">
        <v>278</v>
      </c>
      <c r="J944">
        <v>0</v>
      </c>
      <c r="K944" t="s">
        <v>278</v>
      </c>
      <c r="L944" t="s">
        <v>278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278</v>
      </c>
      <c r="G945" t="s">
        <v>278</v>
      </c>
      <c r="H945">
        <v>31694</v>
      </c>
      <c r="I945" t="s">
        <v>278</v>
      </c>
      <c r="J945">
        <v>675</v>
      </c>
      <c r="K945" t="s">
        <v>278</v>
      </c>
      <c r="L945" t="s">
        <v>278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278</v>
      </c>
      <c r="F946" t="s">
        <v>278</v>
      </c>
      <c r="G946" t="s">
        <v>278</v>
      </c>
      <c r="H946">
        <v>150</v>
      </c>
      <c r="I946" t="s">
        <v>278</v>
      </c>
      <c r="J946">
        <v>0</v>
      </c>
      <c r="K946" t="s">
        <v>278</v>
      </c>
      <c r="L946" t="s">
        <v>278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278</v>
      </c>
      <c r="F947" t="s">
        <v>278</v>
      </c>
      <c r="G947" t="s">
        <v>278</v>
      </c>
      <c r="H947">
        <v>0</v>
      </c>
      <c r="I947" t="s">
        <v>278</v>
      </c>
      <c r="J947">
        <v>0</v>
      </c>
      <c r="K947" t="s">
        <v>278</v>
      </c>
      <c r="L947" t="s">
        <v>278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278</v>
      </c>
      <c r="G948" t="s">
        <v>278</v>
      </c>
      <c r="H948">
        <v>32477</v>
      </c>
      <c r="I948" t="s">
        <v>278</v>
      </c>
      <c r="J948">
        <v>668</v>
      </c>
      <c r="K948" t="s">
        <v>278</v>
      </c>
      <c r="L948" t="s">
        <v>278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278</v>
      </c>
      <c r="F949" t="s">
        <v>278</v>
      </c>
      <c r="G949" t="s">
        <v>278</v>
      </c>
      <c r="H949">
        <v>152</v>
      </c>
      <c r="I949" t="s">
        <v>278</v>
      </c>
      <c r="J949">
        <v>0</v>
      </c>
      <c r="K949" t="s">
        <v>278</v>
      </c>
      <c r="L949" t="s">
        <v>278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278</v>
      </c>
      <c r="F950" t="s">
        <v>278</v>
      </c>
      <c r="G950" t="s">
        <v>278</v>
      </c>
      <c r="H950">
        <v>0</v>
      </c>
      <c r="I950" t="s">
        <v>278</v>
      </c>
      <c r="J950">
        <v>0</v>
      </c>
      <c r="K950" t="s">
        <v>278</v>
      </c>
      <c r="L950" t="s">
        <v>278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278</v>
      </c>
      <c r="G951" t="s">
        <v>278</v>
      </c>
      <c r="H951">
        <v>34037</v>
      </c>
      <c r="I951" t="s">
        <v>278</v>
      </c>
      <c r="J951">
        <v>681</v>
      </c>
      <c r="K951" t="s">
        <v>278</v>
      </c>
      <c r="L951" t="s">
        <v>278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278</v>
      </c>
      <c r="F952" t="s">
        <v>278</v>
      </c>
      <c r="G952" t="s">
        <v>278</v>
      </c>
      <c r="H952">
        <v>129</v>
      </c>
      <c r="I952" t="s">
        <v>278</v>
      </c>
      <c r="J952">
        <v>0</v>
      </c>
      <c r="K952" t="s">
        <v>278</v>
      </c>
      <c r="L952" t="s">
        <v>278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278</v>
      </c>
      <c r="F953" t="s">
        <v>278</v>
      </c>
      <c r="G953" t="s">
        <v>278</v>
      </c>
      <c r="H953">
        <v>0</v>
      </c>
      <c r="I953" t="s">
        <v>278</v>
      </c>
      <c r="J953">
        <v>0</v>
      </c>
      <c r="K953" t="s">
        <v>278</v>
      </c>
      <c r="L953" t="s">
        <v>278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278</v>
      </c>
      <c r="G954" t="s">
        <v>278</v>
      </c>
      <c r="H954">
        <v>36052</v>
      </c>
      <c r="I954" t="s">
        <v>278</v>
      </c>
      <c r="J954">
        <v>716</v>
      </c>
      <c r="K954" t="s">
        <v>278</v>
      </c>
      <c r="L954" t="s">
        <v>278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278</v>
      </c>
      <c r="F955" t="s">
        <v>278</v>
      </c>
      <c r="G955" t="s">
        <v>278</v>
      </c>
      <c r="H955">
        <v>134</v>
      </c>
      <c r="I955" t="s">
        <v>278</v>
      </c>
      <c r="J955">
        <v>0</v>
      </c>
      <c r="K955" t="s">
        <v>278</v>
      </c>
      <c r="L955" t="s">
        <v>278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278</v>
      </c>
      <c r="F956" t="s">
        <v>278</v>
      </c>
      <c r="G956" t="s">
        <v>278</v>
      </c>
      <c r="H956">
        <v>0</v>
      </c>
      <c r="I956" t="s">
        <v>278</v>
      </c>
      <c r="J956">
        <v>0</v>
      </c>
      <c r="K956" t="s">
        <v>278</v>
      </c>
      <c r="L956" t="s">
        <v>278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278</v>
      </c>
      <c r="G957" t="s">
        <v>278</v>
      </c>
      <c r="H957">
        <v>37187</v>
      </c>
      <c r="I957" t="s">
        <v>278</v>
      </c>
      <c r="J957">
        <v>711</v>
      </c>
      <c r="K957" t="s">
        <v>278</v>
      </c>
      <c r="L957" t="s">
        <v>278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278</v>
      </c>
      <c r="F958" t="s">
        <v>278</v>
      </c>
      <c r="G958" t="s">
        <v>278</v>
      </c>
      <c r="H958">
        <v>137</v>
      </c>
      <c r="I958" t="s">
        <v>278</v>
      </c>
      <c r="J958">
        <v>0</v>
      </c>
      <c r="K958" t="s">
        <v>278</v>
      </c>
      <c r="L958" t="s">
        <v>278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278</v>
      </c>
      <c r="F959" t="s">
        <v>278</v>
      </c>
      <c r="G959" t="s">
        <v>278</v>
      </c>
      <c r="H959">
        <v>0</v>
      </c>
      <c r="I959" t="s">
        <v>278</v>
      </c>
      <c r="J959">
        <v>0</v>
      </c>
      <c r="K959" t="s">
        <v>278</v>
      </c>
      <c r="L959" t="s">
        <v>278</v>
      </c>
      <c r="M959">
        <v>15</v>
      </c>
      <c r="N959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631"/>
  <sheetViews>
    <sheetView workbookViewId="0">
      <pane xSplit="1" ySplit="1" topLeftCell="B13624" activePane="bottomRight" state="frozen"/>
      <selection activeCell="A933" sqref="A933"/>
      <selection pane="topRight" activeCell="A933" sqref="A933"/>
      <selection pane="bottomLeft" activeCell="A933" sqref="A933"/>
      <selection pane="bottomRight" activeCell="A13632" sqref="A13632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6" t="s">
        <v>146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44198</v>
      </c>
      <c r="B3" s="26" t="s">
        <v>153</v>
      </c>
      <c r="C3" s="26">
        <f>IF(C21="", "", C21)</f>
        <v>236104</v>
      </c>
      <c r="D3" s="26">
        <f>IF(B21="", "", B21)</f>
        <v>4511891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37187</v>
      </c>
      <c r="I3" s="26" t="str">
        <f t="shared" si="1"/>
        <v/>
      </c>
      <c r="J3" s="26">
        <f t="shared" si="1"/>
        <v>711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194650</v>
      </c>
      <c r="N3" s="26">
        <f t="shared" si="2"/>
        <v>3513</v>
      </c>
    </row>
    <row r="4" spans="1:15" x14ac:dyDescent="0.55000000000000004">
      <c r="A4" s="38">
        <f>DATE($E$9, $F$9, $G$9)</f>
        <v>44198</v>
      </c>
      <c r="B4" s="26" t="s">
        <v>154</v>
      </c>
      <c r="C4" s="26">
        <f>IF(C22="", "", C22)</f>
        <v>1893</v>
      </c>
      <c r="D4" s="26">
        <f>IF(B22="", "", B22)</f>
        <v>407177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1755</v>
      </c>
      <c r="N4" s="26">
        <f t="shared" si="2"/>
        <v>1</v>
      </c>
    </row>
    <row r="5" spans="1:15" x14ac:dyDescent="0.55000000000000004">
      <c r="A5" s="38">
        <f>DATE($E$9, $F$9, $G$9)</f>
        <v>44198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46" t="s">
        <v>156</v>
      </c>
      <c r="E7" s="47"/>
      <c r="F7" s="47"/>
      <c r="G7" s="47"/>
      <c r="H7" s="47"/>
      <c r="I7" s="47"/>
      <c r="J7" s="47"/>
      <c r="K7" s="47"/>
      <c r="L7" s="27"/>
      <c r="M7" s="27"/>
      <c r="N7" s="27"/>
      <c r="O7" s="27"/>
    </row>
    <row r="8" spans="1:15" x14ac:dyDescent="0.55000000000000004">
      <c r="D8" s="50" t="s">
        <v>157</v>
      </c>
      <c r="E8" s="47"/>
      <c r="F8" s="47"/>
      <c r="G8" s="47"/>
      <c r="H8" s="47"/>
      <c r="I8" s="47"/>
      <c r="J8" s="47"/>
      <c r="K8" s="47"/>
      <c r="L8" s="8"/>
      <c r="M8" s="8"/>
      <c r="N8" s="8"/>
      <c r="O8" s="8"/>
    </row>
    <row r="9" spans="1:15" x14ac:dyDescent="0.55000000000000004">
      <c r="E9" s="4">
        <v>2021</v>
      </c>
      <c r="F9" s="4">
        <v>1</v>
      </c>
      <c r="G9" s="4">
        <v>2</v>
      </c>
    </row>
    <row r="10" spans="1:15" x14ac:dyDescent="0.55000000000000004">
      <c r="E10" s="46" t="s">
        <v>158</v>
      </c>
      <c r="F10" s="47"/>
      <c r="G10" s="46" t="s">
        <v>159</v>
      </c>
      <c r="H10" s="47"/>
      <c r="I10" s="46" t="s">
        <v>160</v>
      </c>
      <c r="J10" s="46" t="s">
        <v>161</v>
      </c>
      <c r="K10" s="46" t="s">
        <v>162</v>
      </c>
      <c r="L10" s="27"/>
      <c r="M10" s="27"/>
    </row>
    <row r="11" spans="1:15" x14ac:dyDescent="0.55000000000000004">
      <c r="E11" s="31" t="s">
        <v>163</v>
      </c>
      <c r="F11" s="31" t="s">
        <v>164</v>
      </c>
      <c r="G11" s="31" t="s">
        <v>165</v>
      </c>
      <c r="H11" s="31" t="s">
        <v>166</v>
      </c>
      <c r="I11" s="47"/>
      <c r="J11" s="47"/>
      <c r="K11" s="47"/>
    </row>
    <row r="12" spans="1:15" x14ac:dyDescent="0.55000000000000004">
      <c r="C12" s="46" t="s">
        <v>167</v>
      </c>
      <c r="D12" s="47"/>
      <c r="E12" s="4">
        <v>4511891</v>
      </c>
      <c r="F12" s="4">
        <v>236104</v>
      </c>
      <c r="G12" s="4">
        <v>37187</v>
      </c>
      <c r="H12" s="4">
        <v>711</v>
      </c>
      <c r="I12" s="4">
        <v>194650</v>
      </c>
      <c r="J12" s="4">
        <v>3513</v>
      </c>
      <c r="K12" s="3"/>
    </row>
    <row r="13" spans="1:15" x14ac:dyDescent="0.55000000000000004">
      <c r="C13" s="46" t="s">
        <v>168</v>
      </c>
      <c r="D13" s="47"/>
      <c r="E13" s="4">
        <v>407177</v>
      </c>
      <c r="F13" s="4">
        <v>1893</v>
      </c>
      <c r="G13" s="4">
        <v>137</v>
      </c>
      <c r="H13" s="4">
        <v>0</v>
      </c>
      <c r="I13" s="4">
        <v>1755</v>
      </c>
      <c r="J13" s="4">
        <v>1</v>
      </c>
      <c r="K13" s="3"/>
    </row>
    <row r="14" spans="1:15" x14ac:dyDescent="0.55000000000000004">
      <c r="C14" s="46" t="s">
        <v>169</v>
      </c>
      <c r="D14" s="47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48" t="s">
        <v>165</v>
      </c>
      <c r="D15" s="49"/>
      <c r="E15" s="29">
        <f t="shared" ref="E15:J15" si="3">SUM(E12:E14)</f>
        <v>4919897</v>
      </c>
      <c r="F15" s="29">
        <f t="shared" si="3"/>
        <v>238012</v>
      </c>
      <c r="G15" s="29">
        <f t="shared" si="3"/>
        <v>37324</v>
      </c>
      <c r="H15" s="29">
        <f t="shared" si="3"/>
        <v>711</v>
      </c>
      <c r="I15" s="29">
        <f t="shared" si="3"/>
        <v>196420</v>
      </c>
      <c r="J15" s="29">
        <f t="shared" si="3"/>
        <v>3514</v>
      </c>
      <c r="K15" s="30"/>
    </row>
    <row r="18" spans="1:15" x14ac:dyDescent="0.55000000000000004">
      <c r="B18" s="46" t="s">
        <v>158</v>
      </c>
      <c r="C18" s="47"/>
      <c r="D18" s="46" t="s">
        <v>170</v>
      </c>
      <c r="E18" s="47"/>
      <c r="F18" s="47"/>
      <c r="G18" s="46" t="s">
        <v>171</v>
      </c>
      <c r="H18" s="47"/>
      <c r="I18" s="47"/>
      <c r="J18" s="47"/>
      <c r="K18" s="47"/>
      <c r="L18" s="47"/>
      <c r="M18" s="47"/>
      <c r="N18" s="47"/>
      <c r="O18" s="47"/>
    </row>
    <row r="19" spans="1:15" x14ac:dyDescent="0.55000000000000004">
      <c r="B19" s="47"/>
      <c r="C19" s="47"/>
      <c r="D19" s="47"/>
      <c r="E19" s="47"/>
      <c r="F19" s="47"/>
      <c r="G19" s="46" t="s">
        <v>159</v>
      </c>
      <c r="H19" s="47"/>
      <c r="I19" s="47"/>
      <c r="J19" s="47"/>
      <c r="K19" s="47"/>
      <c r="L19" s="47"/>
      <c r="M19" s="47"/>
      <c r="N19" s="46" t="s">
        <v>160</v>
      </c>
      <c r="O19" s="46" t="s">
        <v>161</v>
      </c>
    </row>
    <row r="20" spans="1:15" x14ac:dyDescent="0.55000000000000004">
      <c r="B20" s="26" t="s">
        <v>163</v>
      </c>
      <c r="C20" s="26" t="s">
        <v>164</v>
      </c>
      <c r="D20" s="26" t="s">
        <v>172</v>
      </c>
      <c r="E20" s="26" t="s">
        <v>173</v>
      </c>
      <c r="F20" s="26" t="s">
        <v>174</v>
      </c>
      <c r="G20" s="3"/>
      <c r="H20" s="26" t="s">
        <v>165</v>
      </c>
      <c r="I20" s="26" t="s">
        <v>175</v>
      </c>
      <c r="J20" s="26" t="s">
        <v>166</v>
      </c>
      <c r="K20" s="26" t="s">
        <v>176</v>
      </c>
      <c r="L20" s="26" t="s">
        <v>177</v>
      </c>
      <c r="M20" s="26" t="s">
        <v>174</v>
      </c>
      <c r="N20" s="47"/>
      <c r="O20" s="47"/>
    </row>
    <row r="21" spans="1:15" x14ac:dyDescent="0.55000000000000004">
      <c r="A21" s="26" t="s">
        <v>167</v>
      </c>
      <c r="B21" s="28">
        <f t="shared" ref="B21:C23" si="4">E12</f>
        <v>4511891</v>
      </c>
      <c r="C21" s="28">
        <f t="shared" si="4"/>
        <v>236104</v>
      </c>
      <c r="D21" s="3"/>
      <c r="E21" s="3"/>
      <c r="F21" s="3"/>
      <c r="G21" s="3"/>
      <c r="H21" s="28">
        <f>G12</f>
        <v>37187</v>
      </c>
      <c r="I21" s="3"/>
      <c r="J21" s="28">
        <f>H12</f>
        <v>711</v>
      </c>
      <c r="K21" s="3"/>
      <c r="L21" s="3"/>
      <c r="M21" s="16">
        <f>F21</f>
        <v>0</v>
      </c>
      <c r="N21" s="28">
        <f t="shared" ref="N21:O23" si="5">I12</f>
        <v>194650</v>
      </c>
      <c r="O21" s="28">
        <f t="shared" si="5"/>
        <v>3513</v>
      </c>
    </row>
    <row r="22" spans="1:15" x14ac:dyDescent="0.55000000000000004">
      <c r="A22" s="26" t="s">
        <v>168</v>
      </c>
      <c r="B22" s="28">
        <f t="shared" si="4"/>
        <v>407177</v>
      </c>
      <c r="C22" s="28">
        <f t="shared" si="4"/>
        <v>1893</v>
      </c>
      <c r="D22" s="3"/>
      <c r="E22" s="3"/>
      <c r="F22" s="3"/>
      <c r="G22" s="3"/>
      <c r="H22" s="28">
        <f>G13</f>
        <v>137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1755</v>
      </c>
      <c r="O22" s="28">
        <f t="shared" si="5"/>
        <v>1</v>
      </c>
    </row>
    <row r="23" spans="1:15" x14ac:dyDescent="0.55000000000000004">
      <c r="A23" s="26" t="s">
        <v>169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165</v>
      </c>
      <c r="B24" s="26">
        <f t="shared" ref="B24:O24" si="6">SUM(B21:B23)</f>
        <v>4919897</v>
      </c>
      <c r="C24" s="26">
        <f t="shared" si="6"/>
        <v>238012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37324</v>
      </c>
      <c r="I24" s="26">
        <f t="shared" si="6"/>
        <v>0</v>
      </c>
      <c r="J24" s="26">
        <f t="shared" si="6"/>
        <v>711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196420</v>
      </c>
      <c r="O24" s="26">
        <f t="shared" si="6"/>
        <v>3514</v>
      </c>
    </row>
    <row r="26" spans="1:15" x14ac:dyDescent="0.55000000000000004">
      <c r="E26" s="46" t="s">
        <v>280</v>
      </c>
      <c r="F26" s="47"/>
      <c r="G26" s="47"/>
      <c r="H26" s="47"/>
      <c r="I26" s="47"/>
      <c r="J26" s="47"/>
    </row>
  </sheetData>
  <mergeCells count="19"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6" t="s">
        <v>178</v>
      </c>
      <c r="B1" s="46"/>
      <c r="C1" s="46"/>
      <c r="D1" s="52"/>
      <c r="E1" s="52"/>
      <c r="F1" s="52"/>
      <c r="G1" s="52"/>
      <c r="H1" s="52"/>
      <c r="I1" s="52"/>
      <c r="J1" s="9"/>
    </row>
    <row r="2" spans="1:10" x14ac:dyDescent="0.55000000000000004">
      <c r="A2" s="39">
        <f>YEAR(DATE('Conv-total'!$E$9, 'Conv-total'!$F$9, 'Conv-total'!$G$9) -1)</f>
        <v>2021</v>
      </c>
      <c r="B2" s="39">
        <f>MONTH(DATE('Conv-total'!$E$9, 'Conv-total'!$F$9, 'Conv-total'!$G$9) -1)</f>
        <v>1</v>
      </c>
      <c r="C2" s="39">
        <f>DAY(DATE('Conv-total'!$E$9, 'Conv-total'!$F$9, 'Conv-total'!$G$9) -1)</f>
        <v>1</v>
      </c>
      <c r="D2" s="51" t="s">
        <v>179</v>
      </c>
      <c r="E2" s="52"/>
      <c r="F2" s="52"/>
      <c r="G2" s="52"/>
      <c r="H2" s="52"/>
      <c r="I2" s="52"/>
      <c r="J2" s="9"/>
    </row>
    <row r="3" spans="1:10" x14ac:dyDescent="0.55000000000000004">
      <c r="A3" s="40"/>
      <c r="B3" s="40"/>
      <c r="C3" s="40" t="s">
        <v>180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181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182</v>
      </c>
      <c r="B5" s="13">
        <f t="shared" ref="B5:B51" si="0">DATE($A$2, $B$2, $C$2)</f>
        <v>44197</v>
      </c>
      <c r="C5" s="31" t="s">
        <v>7</v>
      </c>
      <c r="D5" s="41">
        <f>IFERROR(INT(TRIM(SUBSTITUTE(VLOOKUP($A5&amp;"*",各都道府県の状況!$A:$I,D$3,FALSE), "※5", ""))), "")</f>
        <v>13540</v>
      </c>
      <c r="E5" s="41">
        <f>IFERROR(INT(TRIM(SUBSTITUTE(VLOOKUP($A5&amp;"*",各都道府県の状況!$A:$I,E$3,FALSE), "※5", ""))), "")</f>
        <v>240878</v>
      </c>
      <c r="F5" s="41">
        <f>IFERROR(INT(TRIM(SUBSTITUTE(VLOOKUP($A5&amp;"*",各都道府県の状況!$A:$I,F$3,FALSE), "※5", ""))), "")</f>
        <v>11418</v>
      </c>
      <c r="G5" s="41">
        <f>IFERROR(INT(TRIM(SUBSTITUTE(VLOOKUP($A5&amp;"*",各都道府県の状況!$A:$I,G$3,FALSE), "※5", ""))), "")</f>
        <v>456</v>
      </c>
      <c r="H5" s="41">
        <f>IFERROR(INT(TRIM(SUBSTITUTE(VLOOKUP($A5&amp;"*",各都道府県の状況!$A:$I,H$3,FALSE), "※5", ""))), "")</f>
        <v>1680</v>
      </c>
      <c r="I5" s="41">
        <f>IFERROR(INT(TRIM(SUBSTITUTE(VLOOKUP($A5&amp;"*",各都道府県の状況!$A:$I,I$3,FALSE), "※5", ""))), "")</f>
        <v>19</v>
      </c>
      <c r="J5" s="2"/>
    </row>
    <row r="6" spans="1:10" x14ac:dyDescent="0.55000000000000004">
      <c r="A6" s="12" t="s">
        <v>183</v>
      </c>
      <c r="B6" s="13">
        <f t="shared" si="0"/>
        <v>44197</v>
      </c>
      <c r="C6" s="31" t="s">
        <v>11</v>
      </c>
      <c r="D6" s="41">
        <f>IFERROR(INT(TRIM(SUBSTITUTE(VLOOKUP($A6&amp;"*",各都道府県の状況!$A:$I,D$3,FALSE), "※5", ""))), "")</f>
        <v>492</v>
      </c>
      <c r="E6" s="41">
        <f>IFERROR(INT(TRIM(SUBSTITUTE(VLOOKUP($A6&amp;"*",各都道府県の状況!$A:$I,E$3,FALSE), "※5", ""))), "")</f>
        <v>9936</v>
      </c>
      <c r="F6" s="41">
        <f>IFERROR(INT(TRIM(SUBSTITUTE(VLOOKUP($A6&amp;"*",各都道府県の状況!$A:$I,F$3,FALSE), "※5", ""))), "")</f>
        <v>391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93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184</v>
      </c>
      <c r="B7" s="13">
        <f t="shared" si="0"/>
        <v>44197</v>
      </c>
      <c r="C7" s="31" t="s">
        <v>12</v>
      </c>
      <c r="D7" s="41">
        <f>IFERROR(INT(TRIM(SUBSTITUTE(VLOOKUP($A7&amp;"*",各都道府県の状況!$A:$I,D$3,FALSE), "※5", ""))), "")</f>
        <v>389</v>
      </c>
      <c r="E7" s="41">
        <f>IFERROR(INT(TRIM(SUBSTITUTE(VLOOKUP($A7&amp;"*",各都道府県の状況!$A:$I,E$3,FALSE), "※5", ""))), "")</f>
        <v>14448</v>
      </c>
      <c r="F7" s="41">
        <f>IFERROR(INT(TRIM(SUBSTITUTE(VLOOKUP($A7&amp;"*",各都道府県の状況!$A:$I,F$3,FALSE), "※5", ""))), "")</f>
        <v>302</v>
      </c>
      <c r="G7" s="41">
        <f>IFERROR(INT(TRIM(SUBSTITUTE(VLOOKUP($A7&amp;"*",各都道府県の状況!$A:$I,G$3,FALSE), "※5", ""))), "")</f>
        <v>24</v>
      </c>
      <c r="H7" s="41">
        <f>IFERROR(INT(TRIM(SUBSTITUTE(VLOOKUP($A7&amp;"*",各都道府県の状況!$A:$I,H$3,FALSE), "※5", ""))), "")</f>
        <v>63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185</v>
      </c>
      <c r="B8" s="13">
        <f t="shared" si="0"/>
        <v>44197</v>
      </c>
      <c r="C8" s="31" t="s">
        <v>13</v>
      </c>
      <c r="D8" s="41">
        <f>IFERROR(INT(TRIM(SUBSTITUTE(VLOOKUP($A8&amp;"*",各都道府県の状況!$A:$I,D$3,FALSE), "※5", ""))), "")</f>
        <v>2198</v>
      </c>
      <c r="E8" s="41">
        <f>IFERROR(INT(TRIM(SUBSTITUTE(VLOOKUP($A8&amp;"*",各都道府県の状況!$A:$I,E$3,FALSE), "※5", ""))), "")</f>
        <v>24825</v>
      </c>
      <c r="F8" s="41">
        <f>IFERROR(INT(TRIM(SUBSTITUTE(VLOOKUP($A8&amp;"*",各都道府県の状況!$A:$I,F$3,FALSE), "※5", ""))), "")</f>
        <v>1732</v>
      </c>
      <c r="G8" s="41">
        <f>IFERROR(INT(TRIM(SUBSTITUTE(VLOOKUP($A8&amp;"*",各都道府県の状況!$A:$I,G$3,FALSE), "※5", ""))), "")</f>
        <v>16</v>
      </c>
      <c r="H8" s="41">
        <f>IFERROR(INT(TRIM(SUBSTITUTE(VLOOKUP($A8&amp;"*",各都道府県の状況!$A:$I,H$3,FALSE), "※5", ""))), "")</f>
        <v>450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186</v>
      </c>
      <c r="B9" s="13">
        <f t="shared" si="0"/>
        <v>44197</v>
      </c>
      <c r="C9" s="31" t="s">
        <v>14</v>
      </c>
      <c r="D9" s="41">
        <f>IFERROR(INT(TRIM(SUBSTITUTE(VLOOKUP($A9&amp;"*",各都道府県の状況!$A:$I,D$3,FALSE), "※5", ""))), "")</f>
        <v>143</v>
      </c>
      <c r="E9" s="41">
        <f>IFERROR(INT(TRIM(SUBSTITUTE(VLOOKUP($A9&amp;"*",各都道府県の状況!$A:$I,E$3,FALSE), "※5", ""))), "")</f>
        <v>4565</v>
      </c>
      <c r="F9" s="41">
        <f>IFERROR(INT(TRIM(SUBSTITUTE(VLOOKUP($A9&amp;"*",各都道府県の状況!$A:$I,F$3,FALSE), "※5", ""))), "")</f>
        <v>102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40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187</v>
      </c>
      <c r="B10" s="13">
        <f t="shared" si="0"/>
        <v>44197</v>
      </c>
      <c r="C10" s="31" t="s">
        <v>15</v>
      </c>
      <c r="D10" s="41">
        <f>IFERROR(INT(TRIM(SUBSTITUTE(VLOOKUP($A10&amp;"*",各都道府県の状況!$A:$I,D$3,FALSE), "※5", ""))), "")</f>
        <v>390</v>
      </c>
      <c r="E10" s="41">
        <f>IFERROR(INT(TRIM(SUBSTITUTE(VLOOKUP($A10&amp;"*",各都道府県の状況!$A:$I,E$3,FALSE), "※5", ""))), "")</f>
        <v>10179</v>
      </c>
      <c r="F10" s="41">
        <f>IFERROR(INT(TRIM(SUBSTITUTE(VLOOKUP($A10&amp;"*",各都道府県の状況!$A:$I,F$3,FALSE), "※5", ""))), "")</f>
        <v>303</v>
      </c>
      <c r="G10" s="41">
        <f>IFERROR(INT(TRIM(SUBSTITUTE(VLOOKUP($A10&amp;"*",各都道府県の状況!$A:$I,G$3,FALSE), "※5", ""))), "")</f>
        <v>7</v>
      </c>
      <c r="H10" s="41">
        <f>IFERROR(INT(TRIM(SUBSTITUTE(VLOOKUP($A10&amp;"*",各都道府県の状況!$A:$I,H$3,FALSE), "※5", ""))), "")</f>
        <v>80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188</v>
      </c>
      <c r="B11" s="13">
        <f t="shared" si="0"/>
        <v>44197</v>
      </c>
      <c r="C11" s="31" t="s">
        <v>16</v>
      </c>
      <c r="D11" s="41">
        <f>IFERROR(INT(TRIM(SUBSTITUTE(VLOOKUP($A11&amp;"*",各都道府県の状況!$A:$I,D$3,FALSE), "※5", ""))), "")</f>
        <v>956</v>
      </c>
      <c r="E11" s="41">
        <f>IFERROR(INT(TRIM(SUBSTITUTE(VLOOKUP($A11&amp;"*",各都道府県の状況!$A:$I,E$3,FALSE), "※5", ""))), "")</f>
        <v>58133</v>
      </c>
      <c r="F11" s="41">
        <f>IFERROR(INT(TRIM(SUBSTITUTE(VLOOKUP($A11&amp;"*",各都道府県の状況!$A:$I,F$3,FALSE), "※5", ""))), "")</f>
        <v>695</v>
      </c>
      <c r="G11" s="41">
        <f>IFERROR(INT(TRIM(SUBSTITUTE(VLOOKUP($A11&amp;"*",各都道府県の状況!$A:$I,G$3,FALSE), "※5", ""))), "")</f>
        <v>21</v>
      </c>
      <c r="H11" s="41">
        <f>IFERROR(INT(TRIM(SUBSTITUTE(VLOOKUP($A11&amp;"*",各都道府県の状況!$A:$I,H$3,FALSE), "※5", ""))), "")</f>
        <v>240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189</v>
      </c>
      <c r="B12" s="13">
        <f t="shared" si="0"/>
        <v>44197</v>
      </c>
      <c r="C12" s="31" t="s">
        <v>17</v>
      </c>
      <c r="D12" s="41">
        <f>IFERROR(INT(TRIM(SUBSTITUTE(VLOOKUP($A12&amp;"*",各都道府県の状況!$A:$I,D$3,FALSE), "※5", ""))), "")</f>
        <v>2488</v>
      </c>
      <c r="E12" s="41">
        <f>IFERROR(INT(TRIM(SUBSTITUTE(VLOOKUP($A12&amp;"*",各都道府県の状況!$A:$I,E$3,FALSE), "※5", ""))), "")</f>
        <v>18572</v>
      </c>
      <c r="F12" s="41">
        <f>IFERROR(INT(TRIM(SUBSTITUTE(VLOOKUP($A12&amp;"*",各都道府県の状況!$A:$I,F$3,FALSE), "※5", ""))), "")</f>
        <v>2147</v>
      </c>
      <c r="G12" s="41">
        <f>IFERROR(INT(TRIM(SUBSTITUTE(VLOOKUP($A12&amp;"*",各都道府県の状況!$A:$I,G$3,FALSE), "※5", ""))), "")</f>
        <v>38</v>
      </c>
      <c r="H12" s="41">
        <f>IFERROR(INT(TRIM(SUBSTITUTE(VLOOKUP($A12&amp;"*",各都道府県の状況!$A:$I,H$3,FALSE), "※5", ""))), "")</f>
        <v>303</v>
      </c>
      <c r="I12" s="41">
        <f>IFERROR(INT(TRIM(SUBSTITUTE(VLOOKUP($A12&amp;"*",各都道府県の状況!$A:$I,I$3,FALSE), "※5", ""))), "")</f>
        <v>7</v>
      </c>
    </row>
    <row r="13" spans="1:10" x14ac:dyDescent="0.55000000000000004">
      <c r="A13" s="12" t="s">
        <v>190</v>
      </c>
      <c r="B13" s="13">
        <f t="shared" si="0"/>
        <v>44197</v>
      </c>
      <c r="C13" s="31" t="s">
        <v>18</v>
      </c>
      <c r="D13" s="41">
        <f>IFERROR(INT(TRIM(SUBSTITUTE(VLOOKUP($A13&amp;"*",各都道府県の状況!$A:$I,D$3,FALSE), "※5", ""))), "")</f>
        <v>1534</v>
      </c>
      <c r="E13" s="41">
        <f>IFERROR(INT(TRIM(SUBSTITUTE(VLOOKUP($A13&amp;"*",各都道府県の状況!$A:$I,E$3,FALSE), "※5", ""))), "")</f>
        <v>72782</v>
      </c>
      <c r="F13" s="41">
        <f>IFERROR(INT(TRIM(SUBSTITUTE(VLOOKUP($A13&amp;"*",各都道府県の状況!$A:$I,F$3,FALSE), "※5", ""))), "")</f>
        <v>1039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495</v>
      </c>
      <c r="I13" s="41">
        <f>IFERROR(INT(TRIM(SUBSTITUTE(VLOOKUP($A13&amp;"*",各都道府県の状況!$A:$I,I$3,FALSE), "※5", ""))), "")</f>
        <v>10</v>
      </c>
    </row>
    <row r="14" spans="1:10" x14ac:dyDescent="0.55000000000000004">
      <c r="A14" s="12" t="s">
        <v>191</v>
      </c>
      <c r="B14" s="13">
        <f t="shared" si="0"/>
        <v>44197</v>
      </c>
      <c r="C14" s="31" t="s">
        <v>19</v>
      </c>
      <c r="D14" s="41">
        <f>IFERROR(INT(TRIM(SUBSTITUTE(VLOOKUP($A14&amp;"*",各都道府県の状況!$A:$I,D$3,FALSE), "※5", ""))), "")</f>
        <v>2339</v>
      </c>
      <c r="E14" s="41">
        <f>IFERROR(INT(TRIM(SUBSTITUTE(VLOOKUP($A14&amp;"*",各都道府県の状況!$A:$I,E$3,FALSE), "※5", ""))), "")</f>
        <v>52671</v>
      </c>
      <c r="F14" s="41">
        <f>IFERROR(INT(TRIM(SUBSTITUTE(VLOOKUP($A14&amp;"*",各都道府県の状況!$A:$I,F$3,FALSE), "※5", ""))), "")</f>
        <v>1964</v>
      </c>
      <c r="G14" s="41">
        <f>IFERROR(INT(TRIM(SUBSTITUTE(VLOOKUP($A14&amp;"*",各都道府県の状況!$A:$I,G$3,FALSE), "※5", ""))), "")</f>
        <v>45</v>
      </c>
      <c r="H14" s="41">
        <f>IFERROR(INT(TRIM(SUBSTITUTE(VLOOKUP($A14&amp;"*",各都道府県の状況!$A:$I,H$3,FALSE), "※5", ""))), "")</f>
        <v>330</v>
      </c>
      <c r="I14" s="41">
        <f>IFERROR(INT(TRIM(SUBSTITUTE(VLOOKUP($A14&amp;"*",各都道府県の状況!$A:$I,I$3,FALSE), "※5", ""))), "")</f>
        <v>10</v>
      </c>
    </row>
    <row r="15" spans="1:10" x14ac:dyDescent="0.55000000000000004">
      <c r="A15" s="12" t="s">
        <v>192</v>
      </c>
      <c r="B15" s="13">
        <f t="shared" si="0"/>
        <v>44197</v>
      </c>
      <c r="C15" s="31" t="s">
        <v>20</v>
      </c>
      <c r="D15" s="41">
        <f>IFERROR(INT(TRIM(SUBSTITUTE(VLOOKUP($A15&amp;"*",各都道府県の状況!$A:$I,D$3,FALSE), "※5", ""))), "")</f>
        <v>14519</v>
      </c>
      <c r="E15" s="41">
        <f>IFERROR(INT(TRIM(SUBSTITUTE(VLOOKUP($A15&amp;"*",各都道府県の状況!$A:$I,E$3,FALSE), "※5", ""))), "")</f>
        <v>320485</v>
      </c>
      <c r="F15" s="41">
        <f>IFERROR(INT(TRIM(SUBSTITUTE(VLOOKUP($A15&amp;"*",各都道府県の状況!$A:$I,F$3,FALSE), "※5", ""))), "")</f>
        <v>11171</v>
      </c>
      <c r="G15" s="41">
        <f>IFERROR(INT(TRIM(SUBSTITUTE(VLOOKUP($A15&amp;"*",各都道府県の状況!$A:$I,G$3,FALSE), "※5", ""))), "")</f>
        <v>210</v>
      </c>
      <c r="H15" s="41">
        <f>IFERROR(INT(TRIM(SUBSTITUTE(VLOOKUP($A15&amp;"*",各都道府県の状況!$A:$I,H$3,FALSE), "※5", ""))), "")</f>
        <v>3138</v>
      </c>
      <c r="I15" s="41">
        <f>IFERROR(INT(TRIM(SUBSTITUTE(VLOOKUP($A15&amp;"*",各都道府県の状況!$A:$I,I$3,FALSE), "※5", ""))), "")</f>
        <v>59</v>
      </c>
    </row>
    <row r="16" spans="1:10" x14ac:dyDescent="0.55000000000000004">
      <c r="A16" s="12" t="s">
        <v>193</v>
      </c>
      <c r="B16" s="13">
        <f t="shared" si="0"/>
        <v>44197</v>
      </c>
      <c r="C16" s="31" t="s">
        <v>21</v>
      </c>
      <c r="D16" s="41">
        <f>IFERROR(INT(TRIM(SUBSTITUTE(VLOOKUP($A16&amp;"*",各都道府県の状況!$A:$I,D$3,FALSE), "※5", ""))), "")</f>
        <v>11222</v>
      </c>
      <c r="E16" s="41">
        <f>IFERROR(INT(TRIM(SUBSTITUTE(VLOOKUP($A16&amp;"*",各都道府県の状況!$A:$I,E$3,FALSE), "※5", ""))), "")</f>
        <v>226083</v>
      </c>
      <c r="F16" s="41">
        <f>IFERROR(INT(TRIM(SUBSTITUTE(VLOOKUP($A16&amp;"*",各都道府県の状況!$A:$I,F$3,FALSE), "※5", ""))), "")</f>
        <v>8855</v>
      </c>
      <c r="G16" s="41">
        <f>IFERROR(INT(TRIM(SUBSTITUTE(VLOOKUP($A16&amp;"*",各都道府県の状況!$A:$I,G$3,FALSE), "※5", ""))), "")</f>
        <v>121</v>
      </c>
      <c r="H16" s="41">
        <f>IFERROR(INT(TRIM(SUBSTITUTE(VLOOKUP($A16&amp;"*",各都道府県の状況!$A:$I,H$3,FALSE), "※5", ""))), "")</f>
        <v>2246</v>
      </c>
      <c r="I16" s="41">
        <f>IFERROR(INT(TRIM(SUBSTITUTE(VLOOKUP($A16&amp;"*",各都道府県の状況!$A:$I,I$3,FALSE), "※5", ""))), "")</f>
        <v>17</v>
      </c>
    </row>
    <row r="17" spans="1:9" x14ac:dyDescent="0.55000000000000004">
      <c r="A17" s="12" t="s">
        <v>194</v>
      </c>
      <c r="B17" s="13">
        <f t="shared" si="0"/>
        <v>44197</v>
      </c>
      <c r="C17" s="31" t="s">
        <v>22</v>
      </c>
      <c r="D17" s="41">
        <f>IFERROR(INT(TRIM(SUBSTITUTE(VLOOKUP($A17&amp;"*",各都道府県の状況!$A:$I,D$3,FALSE), "※5", ""))), "")</f>
        <v>60960</v>
      </c>
      <c r="E17" s="41">
        <f>IFERROR(INT(TRIM(SUBSTITUTE(VLOOKUP($A17&amp;"*",各都道府県の状況!$A:$I,E$3,FALSE), "※5", ""))), "")</f>
        <v>996675</v>
      </c>
      <c r="F17" s="41">
        <f>IFERROR(INT(TRIM(SUBSTITUTE(VLOOKUP($A17&amp;"*",各都道府県の状況!$A:$I,F$3,FALSE), "※5", ""))), "")</f>
        <v>50861</v>
      </c>
      <c r="G17" s="41">
        <f>IFERROR(INT(TRIM(SUBSTITUTE(VLOOKUP($A17&amp;"*",各都道府県の状況!$A:$I,G$3,FALSE), "※5", ""))), "")</f>
        <v>631</v>
      </c>
      <c r="H17" s="41">
        <f>IFERROR(INT(TRIM(SUBSTITUTE(VLOOKUP($A17&amp;"*",各都道府県の状況!$A:$I,H$3,FALSE), "※5", ""))), "")</f>
        <v>9468</v>
      </c>
      <c r="I17" s="41">
        <f>IFERROR(INT(TRIM(SUBSTITUTE(VLOOKUP($A17&amp;"*",各都道府県の状況!$A:$I,I$3,FALSE), "※5", ""))), "")</f>
        <v>88</v>
      </c>
    </row>
    <row r="18" spans="1:9" x14ac:dyDescent="0.55000000000000004">
      <c r="A18" s="12" t="s">
        <v>195</v>
      </c>
      <c r="B18" s="13">
        <f t="shared" si="0"/>
        <v>44197</v>
      </c>
      <c r="C18" s="31" t="s">
        <v>23</v>
      </c>
      <c r="D18" s="41">
        <f>IFERROR(INT(TRIM(SUBSTITUTE(VLOOKUP($A18&amp;"*",各都道府県の状況!$A:$I,D$3,FALSE), "※5", ""))), "")</f>
        <v>21733</v>
      </c>
      <c r="E18" s="41">
        <f>IFERROR(INT(TRIM(SUBSTITUTE(VLOOKUP($A18&amp;"*",各都道府県の状況!$A:$I,E$3,FALSE), "※5", ""))), "")</f>
        <v>342311</v>
      </c>
      <c r="F18" s="41">
        <f>IFERROR(INT(TRIM(SUBSTITUTE(VLOOKUP($A18&amp;"*",各都道府県の状況!$A:$I,F$3,FALSE), "※5", ""))), "")</f>
        <v>17993</v>
      </c>
      <c r="G18" s="41">
        <f>IFERROR(INT(TRIM(SUBSTITUTE(VLOOKUP($A18&amp;"*",各都道府県の状況!$A:$I,G$3,FALSE), "※5", ""))), "")</f>
        <v>276</v>
      </c>
      <c r="H18" s="41">
        <f>IFERROR(INT(TRIM(SUBSTITUTE(VLOOKUP($A18&amp;"*",各都道府県の状況!$A:$I,H$3,FALSE), "※5", ""))), "")</f>
        <v>3464</v>
      </c>
      <c r="I18" s="41">
        <f>IFERROR(INT(TRIM(SUBSTITUTE(VLOOKUP($A18&amp;"*",各都道府県の状況!$A:$I,I$3,FALSE), "※5", ""))), "")</f>
        <v>73</v>
      </c>
    </row>
    <row r="19" spans="1:9" x14ac:dyDescent="0.55000000000000004">
      <c r="A19" s="12" t="s">
        <v>196</v>
      </c>
      <c r="B19" s="13">
        <f t="shared" si="0"/>
        <v>44197</v>
      </c>
      <c r="C19" s="31" t="s">
        <v>24</v>
      </c>
      <c r="D19" s="41">
        <f>IFERROR(INT(TRIM(SUBSTITUTE(VLOOKUP($A19&amp;"*",各都道府県の状況!$A:$I,D$3,FALSE), "※5", ""))), "")</f>
        <v>545</v>
      </c>
      <c r="E19" s="41">
        <f>IFERROR(INT(TRIM(SUBSTITUTE(VLOOKUP($A19&amp;"*",各都道府県の状況!$A:$I,E$3,FALSE), "※5", ""))), "")</f>
        <v>28181</v>
      </c>
      <c r="F19" s="41">
        <f>IFERROR(INT(TRIM(SUBSTITUTE(VLOOKUP($A19&amp;"*",各都道府県の状況!$A:$I,F$3,FALSE), "※5", ""))), "")</f>
        <v>436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109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197</v>
      </c>
      <c r="B20" s="13">
        <f t="shared" si="0"/>
        <v>44197</v>
      </c>
      <c r="C20" s="31" t="s">
        <v>25</v>
      </c>
      <c r="D20" s="41">
        <f>IFERROR(INT(TRIM(SUBSTITUTE(VLOOKUP($A20&amp;"*",各都道府県の状況!$A:$I,D$3,FALSE), "※5", ""))), "")</f>
        <v>560</v>
      </c>
      <c r="E20" s="41">
        <f>IFERROR(INT(TRIM(SUBSTITUTE(VLOOKUP($A20&amp;"*",各都道府県の状況!$A:$I,E$3,FALSE), "※5", ""))), "")</f>
        <v>21742</v>
      </c>
      <c r="F20" s="41">
        <f>IFERROR(INT(TRIM(SUBSTITUTE(VLOOKUP($A20&amp;"*",各都道府県の状況!$A:$I,F$3,FALSE), "※5", ""))), "")</f>
        <v>481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53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198</v>
      </c>
      <c r="B21" s="13">
        <f t="shared" si="0"/>
        <v>44197</v>
      </c>
      <c r="C21" s="31" t="s">
        <v>26</v>
      </c>
      <c r="D21" s="41">
        <f>IFERROR(INT(TRIM(SUBSTITUTE(VLOOKUP($A21&amp;"*",各都道府県の状況!$A:$I,D$3,FALSE), "※5", ""))), "")</f>
        <v>1084</v>
      </c>
      <c r="E21" s="41">
        <f>IFERROR(INT(TRIM(SUBSTITUTE(VLOOKUP($A21&amp;"*",各都道府県の状況!$A:$I,E$3,FALSE), "※5", ""))), "")</f>
        <v>29937</v>
      </c>
      <c r="F21" s="41">
        <f>IFERROR(INT(TRIM(SUBSTITUTE(VLOOKUP($A21&amp;"*",各都道府県の状況!$A:$I,F$3,FALSE), "※5", ""))), "")</f>
        <v>920</v>
      </c>
      <c r="G21" s="41">
        <f>IFERROR(INT(TRIM(SUBSTITUTE(VLOOKUP($A21&amp;"*",各都道府県の状況!$A:$I,G$3,FALSE), "※5", ""))), "")</f>
        <v>51</v>
      </c>
      <c r="H21" s="41">
        <f>IFERROR(INT(TRIM(SUBSTITUTE(VLOOKUP($A21&amp;"*",各都道府県の状況!$A:$I,H$3,FALSE), "※5", ""))), "")</f>
        <v>121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199</v>
      </c>
      <c r="B22" s="13">
        <f t="shared" si="0"/>
        <v>44197</v>
      </c>
      <c r="C22" s="31" t="s">
        <v>27</v>
      </c>
      <c r="D22" s="41">
        <f>IFERROR(INT(TRIM(SUBSTITUTE(VLOOKUP($A22&amp;"*",各都道府県の状況!$A:$I,D$3,FALSE), "※5", ""))), "")</f>
        <v>355</v>
      </c>
      <c r="E22" s="41">
        <f>IFERROR(INT(TRIM(SUBSTITUTE(VLOOKUP($A22&amp;"*",各都道府県の状況!$A:$I,E$3,FALSE), "※5", ""))), "")</f>
        <v>19409</v>
      </c>
      <c r="F22" s="41">
        <f>IFERROR(INT(TRIM(SUBSTITUTE(VLOOKUP($A22&amp;"*",各都道府県の状況!$A:$I,F$3,FALSE), "※5", ""))), "")</f>
        <v>325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17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200</v>
      </c>
      <c r="B23" s="13">
        <f t="shared" si="0"/>
        <v>44197</v>
      </c>
      <c r="C23" s="31" t="s">
        <v>28</v>
      </c>
      <c r="D23" s="41">
        <f>IFERROR(INT(TRIM(SUBSTITUTE(VLOOKUP($A23&amp;"*",各都道府県の状況!$A:$I,D$3,FALSE), "※5", ""))), "")</f>
        <v>568</v>
      </c>
      <c r="E23" s="41">
        <f>IFERROR(INT(TRIM(SUBSTITUTE(VLOOKUP($A23&amp;"*",各都道府県の状況!$A:$I,E$3,FALSE), "※5", ""))), "")</f>
        <v>14525</v>
      </c>
      <c r="F23" s="41">
        <f>IFERROR(INT(TRIM(SUBSTITUTE(VLOOKUP($A23&amp;"*",各都道府県の状況!$A:$I,F$3,FALSE), "※5", ""))), "")</f>
        <v>482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75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201</v>
      </c>
      <c r="B24" s="13">
        <f t="shared" si="0"/>
        <v>44197</v>
      </c>
      <c r="C24" s="31" t="s">
        <v>29</v>
      </c>
      <c r="D24" s="41">
        <f>IFERROR(INT(TRIM(SUBSTITUTE(VLOOKUP($A24&amp;"*",各都道府県の状況!$A:$I,D$3,FALSE), "※5", ""))), "")</f>
        <v>1206</v>
      </c>
      <c r="E24" s="41">
        <f>IFERROR(INT(TRIM(SUBSTITUTE(VLOOKUP($A24&amp;"*",各都道府県の状況!$A:$I,E$3,FALSE), "※5", ""))), "")</f>
        <v>48235</v>
      </c>
      <c r="F24" s="41">
        <f>IFERROR(INT(TRIM(SUBSTITUTE(VLOOKUP($A24&amp;"*",各都道府県の状況!$A:$I,F$3,FALSE), "※5", ""))), "")</f>
        <v>1039</v>
      </c>
      <c r="G24" s="41">
        <f>IFERROR(INT(TRIM(SUBSTITUTE(VLOOKUP($A24&amp;"*",各都道府県の状況!$A:$I,G$3,FALSE), "※5", ""))), "")</f>
        <v>15</v>
      </c>
      <c r="H24" s="41">
        <f>IFERROR(INT(TRIM(SUBSTITUTE(VLOOKUP($A24&amp;"*",各都道府県の状況!$A:$I,H$3,FALSE), "※5", ""))), "")</f>
        <v>164</v>
      </c>
      <c r="I24" s="41">
        <f>IFERROR(INT(TRIM(SUBSTITUTE(VLOOKUP($A24&amp;"*",各都道府県の状況!$A:$I,I$3,FALSE), "※5", ""))), "")</f>
        <v>4</v>
      </c>
    </row>
    <row r="25" spans="1:9" x14ac:dyDescent="0.55000000000000004">
      <c r="A25" s="12" t="s">
        <v>202</v>
      </c>
      <c r="B25" s="13">
        <f t="shared" si="0"/>
        <v>44197</v>
      </c>
      <c r="C25" s="31" t="s">
        <v>30</v>
      </c>
      <c r="D25" s="41">
        <f>IFERROR(INT(TRIM(SUBSTITUTE(VLOOKUP($A25&amp;"*",各都道府県の状況!$A:$I,D$3,FALSE), "※5", ""))), "")</f>
        <v>2348</v>
      </c>
      <c r="E25" s="41">
        <f>IFERROR(INT(TRIM(SUBSTITUTE(VLOOKUP($A25&amp;"*",各都道府県の状況!$A:$I,E$3,FALSE), "※5", ""))), "")</f>
        <v>65635</v>
      </c>
      <c r="F25" s="41">
        <f>IFERROR(INT(TRIM(SUBSTITUTE(VLOOKUP($A25&amp;"*",各都道府県の状況!$A:$I,F$3,FALSE), "※5", ""))), "")</f>
        <v>1739</v>
      </c>
      <c r="G25" s="41">
        <f>IFERROR(INT(TRIM(SUBSTITUTE(VLOOKUP($A25&amp;"*",各都道府県の状況!$A:$I,G$3,FALSE), "※5", ""))), "")</f>
        <v>35</v>
      </c>
      <c r="H25" s="41">
        <f>IFERROR(INT(TRIM(SUBSTITUTE(VLOOKUP($A25&amp;"*",各都道府県の状況!$A:$I,H$3,FALSE), "※5", ""))), "")</f>
        <v>574</v>
      </c>
      <c r="I25" s="41">
        <f>IFERROR(INT(TRIM(SUBSTITUTE(VLOOKUP($A25&amp;"*",各都道府県の状況!$A:$I,I$3,FALSE), "※5", ""))), "")</f>
        <v>13</v>
      </c>
    </row>
    <row r="26" spans="1:9" x14ac:dyDescent="0.55000000000000004">
      <c r="A26" s="12" t="s">
        <v>203</v>
      </c>
      <c r="B26" s="13">
        <f t="shared" si="0"/>
        <v>44197</v>
      </c>
      <c r="C26" s="31" t="s">
        <v>31</v>
      </c>
      <c r="D26" s="41">
        <f>IFERROR(INT(TRIM(SUBSTITUTE(VLOOKUP($A26&amp;"*",各都道府県の状況!$A:$I,D$3,FALSE), "※5", ""))), "")</f>
        <v>2713</v>
      </c>
      <c r="E26" s="41">
        <f>IFERROR(INT(TRIM(SUBSTITUTE(VLOOKUP($A26&amp;"*",各都道府県の状況!$A:$I,E$3,FALSE), "※5", ""))), "")</f>
        <v>88334</v>
      </c>
      <c r="F26" s="41">
        <f>IFERROR(INT(TRIM(SUBSTITUTE(VLOOKUP($A26&amp;"*",各都道府県の状況!$A:$I,F$3,FALSE), "※5", ""))), "")</f>
        <v>2195</v>
      </c>
      <c r="G26" s="41">
        <f>IFERROR(INT(TRIM(SUBSTITUTE(VLOOKUP($A26&amp;"*",各都道府県の状況!$A:$I,G$3,FALSE), "※5", ""))), "")</f>
        <v>41</v>
      </c>
      <c r="H26" s="41">
        <f>IFERROR(INT(TRIM(SUBSTITUTE(VLOOKUP($A26&amp;"*",各都道府県の状況!$A:$I,H$3,FALSE), "※5", ""))), "")</f>
        <v>477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204</v>
      </c>
      <c r="B27" s="13">
        <f t="shared" si="0"/>
        <v>44197</v>
      </c>
      <c r="C27" s="31" t="s">
        <v>32</v>
      </c>
      <c r="D27" s="41">
        <f>IFERROR(INT(TRIM(SUBSTITUTE(VLOOKUP($A27&amp;"*",各都道府県の状況!$A:$I,D$3,FALSE), "※5", ""))), "")</f>
        <v>16554</v>
      </c>
      <c r="E27" s="41">
        <f>IFERROR(INT(TRIM(SUBSTITUTE(VLOOKUP($A27&amp;"*",各都道府県の状況!$A:$I,E$3,FALSE), "※5", ""))), "")</f>
        <v>199918</v>
      </c>
      <c r="F27" s="41">
        <f>IFERROR(INT(TRIM(SUBSTITUTE(VLOOKUP($A27&amp;"*",各都道府県の状況!$A:$I,F$3,FALSE), "※5", ""))), "")</f>
        <v>13797</v>
      </c>
      <c r="G27" s="41">
        <f>IFERROR(INT(TRIM(SUBSTITUTE(VLOOKUP($A27&amp;"*",各都道府県の状況!$A:$I,G$3,FALSE), "※5", ""))), "")</f>
        <v>214</v>
      </c>
      <c r="H27" s="41">
        <f>IFERROR(INT(TRIM(SUBSTITUTE(VLOOKUP($A27&amp;"*",各都道府県の状況!$A:$I,H$3,FALSE), "※5", ""))), "")</f>
        <v>2543</v>
      </c>
      <c r="I27" s="41">
        <f>IFERROR(INT(TRIM(SUBSTITUTE(VLOOKUP($A27&amp;"*",各都道府県の状況!$A:$I,I$3,FALSE), "※5", ""))), "")</f>
        <v>39</v>
      </c>
    </row>
    <row r="28" spans="1:9" x14ac:dyDescent="0.55000000000000004">
      <c r="A28" s="12" t="s">
        <v>205</v>
      </c>
      <c r="B28" s="13">
        <f t="shared" si="0"/>
        <v>44197</v>
      </c>
      <c r="C28" s="31" t="s">
        <v>33</v>
      </c>
      <c r="D28" s="41">
        <f>IFERROR(INT(TRIM(SUBSTITUTE(VLOOKUP($A28&amp;"*",各都道府県の状況!$A:$I,D$3,FALSE), "※5", ""))), "")</f>
        <v>1297</v>
      </c>
      <c r="E28" s="41">
        <f>IFERROR(INT(TRIM(SUBSTITUTE(VLOOKUP($A28&amp;"*",各都道府県の状況!$A:$I,E$3,FALSE), "※5", ""))), "")</f>
        <v>30675</v>
      </c>
      <c r="F28" s="41">
        <f>IFERROR(INT(TRIM(SUBSTITUTE(VLOOKUP($A28&amp;"*",各都道府県の状況!$A:$I,F$3,FALSE), "※5", ""))), "")</f>
        <v>1119</v>
      </c>
      <c r="G28" s="41">
        <f>IFERROR(INT(TRIM(SUBSTITUTE(VLOOKUP($A28&amp;"*",各都道府県の状況!$A:$I,G$3,FALSE), "※5", ""))), "")</f>
        <v>18</v>
      </c>
      <c r="H28" s="41">
        <f>IFERROR(INT(TRIM(SUBSTITUTE(VLOOKUP($A28&amp;"*",各都道府県の状況!$A:$I,H$3,FALSE), "※5", ""))), "")</f>
        <v>160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206</v>
      </c>
      <c r="B29" s="13">
        <f t="shared" si="0"/>
        <v>44197</v>
      </c>
      <c r="C29" s="31" t="s">
        <v>34</v>
      </c>
      <c r="D29" s="41">
        <f>IFERROR(INT(TRIM(SUBSTITUTE(VLOOKUP($A29&amp;"*",各都道府県の状況!$A:$I,D$3,FALSE), "※5", ""))), "")</f>
        <v>1199</v>
      </c>
      <c r="E29" s="41">
        <f>IFERROR(INT(TRIM(SUBSTITUTE(VLOOKUP($A29&amp;"*",各都道府県の状況!$A:$I,E$3,FALSE), "※5", ""))), "")</f>
        <v>37603</v>
      </c>
      <c r="F29" s="41">
        <f>IFERROR(INT(TRIM(SUBSTITUTE(VLOOKUP($A29&amp;"*",各都道府県の状況!$A:$I,F$3,FALSE), "※5", ""))), "")</f>
        <v>949</v>
      </c>
      <c r="G29" s="41">
        <f>IFERROR(INT(TRIM(SUBSTITUTE(VLOOKUP($A29&amp;"*",各都道府県の状況!$A:$I,G$3,FALSE), "※5", ""))), "")</f>
        <v>12</v>
      </c>
      <c r="H29" s="41">
        <f>IFERROR(INT(TRIM(SUBSTITUTE(VLOOKUP($A29&amp;"*",各都道府県の状況!$A:$I,H$3,FALSE), "※5", ""))), "")</f>
        <v>238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207</v>
      </c>
      <c r="B30" s="13">
        <f t="shared" si="0"/>
        <v>44197</v>
      </c>
      <c r="C30" s="31" t="s">
        <v>35</v>
      </c>
      <c r="D30" s="41">
        <f>IFERROR(INT(TRIM(SUBSTITUTE(VLOOKUP($A30&amp;"*",各都道府県の状況!$A:$I,D$3,FALSE), "※5", ""))), "")</f>
        <v>4803</v>
      </c>
      <c r="E30" s="41">
        <f>IFERROR(INT(TRIM(SUBSTITUTE(VLOOKUP($A30&amp;"*",各都道府県の状況!$A:$I,E$3,FALSE), "※5", ""))), "")</f>
        <v>95241</v>
      </c>
      <c r="F30" s="41">
        <f>IFERROR(INT(TRIM(SUBSTITUTE(VLOOKUP($A30&amp;"*",各都道府県の状況!$A:$I,F$3,FALSE), "※5", ""))), "")</f>
        <v>3829</v>
      </c>
      <c r="G30" s="41">
        <f>IFERROR(INT(TRIM(SUBSTITUTE(VLOOKUP($A30&amp;"*",各都道府県の状況!$A:$I,G$3,FALSE), "※5", ""))), "")</f>
        <v>53</v>
      </c>
      <c r="H30" s="41">
        <f>IFERROR(INT(TRIM(SUBSTITUTE(VLOOKUP($A30&amp;"*",各都道府県の状況!$A:$I,H$3,FALSE), "※5", ""))), "")</f>
        <v>962</v>
      </c>
      <c r="I30" s="41">
        <f>IFERROR(INT(TRIM(SUBSTITUTE(VLOOKUP($A30&amp;"*",各都道府県の状況!$A:$I,I$3,FALSE), "※5", ""))), "")</f>
        <v>14</v>
      </c>
    </row>
    <row r="31" spans="1:9" x14ac:dyDescent="0.55000000000000004">
      <c r="A31" s="12" t="s">
        <v>208</v>
      </c>
      <c r="B31" s="13">
        <f t="shared" si="0"/>
        <v>44197</v>
      </c>
      <c r="C31" s="31" t="s">
        <v>36</v>
      </c>
      <c r="D31" s="41">
        <f>IFERROR(INT(TRIM(SUBSTITUTE(VLOOKUP($A31&amp;"*",各都道府県の状況!$A:$I,D$3,FALSE), "※5", ""))), "")</f>
        <v>30261</v>
      </c>
      <c r="E31" s="41">
        <f>IFERROR(INT(TRIM(SUBSTITUTE(VLOOKUP($A31&amp;"*",各都道府県の状況!$A:$I,E$3,FALSE), "※5", ""))), "")</f>
        <v>469277</v>
      </c>
      <c r="F31" s="41">
        <f>IFERROR(INT(TRIM(SUBSTITUTE(VLOOKUP($A31&amp;"*",各都道府県の状況!$A:$I,F$3,FALSE), "※5", ""))), "")</f>
        <v>26002</v>
      </c>
      <c r="G31" s="41">
        <f>IFERROR(INT(TRIM(SUBSTITUTE(VLOOKUP($A31&amp;"*",各都道府県の状況!$A:$I,G$3,FALSE), "※5", ""))), "")</f>
        <v>588</v>
      </c>
      <c r="H31" s="41">
        <f>IFERROR(INT(TRIM(SUBSTITUTE(VLOOKUP($A31&amp;"*",各都道府県の状況!$A:$I,H$3,FALSE), "※5", ""))), "")</f>
        <v>3671</v>
      </c>
      <c r="I31" s="41">
        <f>IFERROR(INT(TRIM(SUBSTITUTE(VLOOKUP($A31&amp;"*",各都道府県の状況!$A:$I,I$3,FALSE), "※5", ""))), "")</f>
        <v>165</v>
      </c>
    </row>
    <row r="32" spans="1:9" x14ac:dyDescent="0.55000000000000004">
      <c r="A32" s="12" t="s">
        <v>209</v>
      </c>
      <c r="B32" s="13">
        <f t="shared" si="0"/>
        <v>44197</v>
      </c>
      <c r="C32" s="31" t="s">
        <v>37</v>
      </c>
      <c r="D32" s="41">
        <f>IFERROR(INT(TRIM(SUBSTITUTE(VLOOKUP($A32&amp;"*",各都道府県の状況!$A:$I,D$3,FALSE), "※5", ""))), "")</f>
        <v>10004</v>
      </c>
      <c r="E32" s="41">
        <f>IFERROR(INT(TRIM(SUBSTITUTE(VLOOKUP($A32&amp;"*",各都道府県の状況!$A:$I,E$3,FALSE), "※5", ""))), "")</f>
        <v>140507</v>
      </c>
      <c r="F32" s="41">
        <f>IFERROR(INT(TRIM(SUBSTITUTE(VLOOKUP($A32&amp;"*",各都道府県の状況!$A:$I,F$3,FALSE), "※5", ""))), "")</f>
        <v>8561</v>
      </c>
      <c r="G32" s="41">
        <f>IFERROR(INT(TRIM(SUBSTITUTE(VLOOKUP($A32&amp;"*",各都道府県の状況!$A:$I,G$3,FALSE), "※5", ""))), "")</f>
        <v>211</v>
      </c>
      <c r="H32" s="41">
        <f>IFERROR(INT(TRIM(SUBSTITUTE(VLOOKUP($A32&amp;"*",各都道府県の状況!$A:$I,H$3,FALSE), "※5", ""))), "")</f>
        <v>1232</v>
      </c>
      <c r="I32" s="41">
        <f>IFERROR(INT(TRIM(SUBSTITUTE(VLOOKUP($A32&amp;"*",各都道府県の状況!$A:$I,I$3,FALSE), "※5", ""))), "")</f>
        <v>47</v>
      </c>
    </row>
    <row r="33" spans="1:9" x14ac:dyDescent="0.55000000000000004">
      <c r="A33" s="12" t="s">
        <v>210</v>
      </c>
      <c r="B33" s="13">
        <f t="shared" si="0"/>
        <v>44197</v>
      </c>
      <c r="C33" s="31" t="s">
        <v>38</v>
      </c>
      <c r="D33" s="41">
        <f>IFERROR(INT(TRIM(SUBSTITUTE(VLOOKUP($A33&amp;"*",各都道府県の状況!$A:$I,D$3,FALSE), "※5", ""))), "")</f>
        <v>2041</v>
      </c>
      <c r="E33" s="41">
        <f>IFERROR(INT(TRIM(SUBSTITUTE(VLOOKUP($A33&amp;"*",各都道府県の状況!$A:$I,E$3,FALSE), "※5", ""))), "")</f>
        <v>47698</v>
      </c>
      <c r="F33" s="41">
        <f>IFERROR(INT(TRIM(SUBSTITUTE(VLOOKUP($A33&amp;"*",各都道府県の状況!$A:$I,F$3,FALSE), "※5", ""))), "")</f>
        <v>1646</v>
      </c>
      <c r="G33" s="41">
        <f>IFERROR(INT(TRIM(SUBSTITUTE(VLOOKUP($A33&amp;"*",各都道府県の状況!$A:$I,G$3,FALSE), "※5", ""))), "")</f>
        <v>24</v>
      </c>
      <c r="H33" s="41">
        <f>IFERROR(INT(TRIM(SUBSTITUTE(VLOOKUP($A33&amp;"*",各都道府県の状況!$A:$I,H$3,FALSE), "※5", ""))), "")</f>
        <v>371</v>
      </c>
      <c r="I33" s="41">
        <f>IFERROR(INT(TRIM(SUBSTITUTE(VLOOKUP($A33&amp;"*",各都道府県の状況!$A:$I,I$3,FALSE), "※5", ""))), "")</f>
        <v>12</v>
      </c>
    </row>
    <row r="34" spans="1:9" x14ac:dyDescent="0.55000000000000004">
      <c r="A34" s="12" t="s">
        <v>211</v>
      </c>
      <c r="B34" s="13">
        <f t="shared" si="0"/>
        <v>44197</v>
      </c>
      <c r="C34" s="31" t="s">
        <v>39</v>
      </c>
      <c r="D34" s="41">
        <f>IFERROR(INT(TRIM(SUBSTITUTE(VLOOKUP($A34&amp;"*",各都道府県の状況!$A:$I,D$3,FALSE), "※5", ""))), "")</f>
        <v>629</v>
      </c>
      <c r="E34" s="41">
        <f>IFERROR(INT(TRIM(SUBSTITUTE(VLOOKUP($A34&amp;"*",各都道府県の状況!$A:$I,E$3,FALSE), "※5", ""))), "")</f>
        <v>16542</v>
      </c>
      <c r="F34" s="41">
        <f>IFERROR(INT(TRIM(SUBSTITUTE(VLOOKUP($A34&amp;"*",各都道府県の状況!$A:$I,F$3,FALSE), "※5", ""))), "")</f>
        <v>569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42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212</v>
      </c>
      <c r="B35" s="13">
        <f t="shared" si="0"/>
        <v>44197</v>
      </c>
      <c r="C35" s="31" t="s">
        <v>40</v>
      </c>
      <c r="D35" s="41">
        <f>IFERROR(INT(TRIM(SUBSTITUTE(VLOOKUP($A35&amp;"*",各都道府県の状況!$A:$I,D$3,FALSE), "※5", ""))), "")</f>
        <v>119</v>
      </c>
      <c r="E35" s="41">
        <f>IFERROR(INT(TRIM(SUBSTITUTE(VLOOKUP($A35&amp;"*",各都道府県の状況!$A:$I,E$3,FALSE), "※5", ""))), "")</f>
        <v>24185</v>
      </c>
      <c r="F35" s="41">
        <f>IFERROR(INT(TRIM(SUBSTITUTE(VLOOKUP($A35&amp;"*",各都道府県の状況!$A:$I,F$3,FALSE), "※5", ""))), "")</f>
        <v>66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51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213</v>
      </c>
      <c r="B36" s="13">
        <f t="shared" si="0"/>
        <v>44197</v>
      </c>
      <c r="C36" s="31" t="s">
        <v>41</v>
      </c>
      <c r="D36" s="41">
        <f>IFERROR(INT(TRIM(SUBSTITUTE(VLOOKUP($A36&amp;"*",各都道府県の状況!$A:$I,D$3,FALSE), "※5", ""))), "")</f>
        <v>209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181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28</v>
      </c>
      <c r="I36" s="41">
        <f>IFERROR(INT(TRIM(SUBSTITUTE(VLOOKUP($A36&amp;"*",各都道府県の状況!$A:$I,I$3,FALSE), "※5", ""))), "")</f>
        <v>2</v>
      </c>
    </row>
    <row r="37" spans="1:9" x14ac:dyDescent="0.55000000000000004">
      <c r="A37" s="12" t="s">
        <v>214</v>
      </c>
      <c r="B37" s="13">
        <f t="shared" si="0"/>
        <v>44197</v>
      </c>
      <c r="C37" s="31" t="s">
        <v>42</v>
      </c>
      <c r="D37" s="41">
        <f>IFERROR(INT(TRIM(SUBSTITUTE(VLOOKUP($A37&amp;"*",各都道府県の状況!$A:$I,D$3,FALSE), "※5", ""))), "")</f>
        <v>1390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215</v>
      </c>
      <c r="B38" s="13">
        <f t="shared" si="0"/>
        <v>44197</v>
      </c>
      <c r="C38" s="31" t="s">
        <v>43</v>
      </c>
      <c r="D38" s="41">
        <f>IFERROR(INT(TRIM(SUBSTITUTE(VLOOKUP($A38&amp;"*",各都道府県の状況!$A:$I,D$3,FALSE), "※5", ""))), "")</f>
        <v>3318</v>
      </c>
      <c r="E38" s="41">
        <f>IFERROR(INT(TRIM(SUBSTITUTE(VLOOKUP($A38&amp;"*",各都道府県の状況!$A:$I,E$3,FALSE), "※5", ""))), "")</f>
        <v>75233</v>
      </c>
      <c r="F38" s="41">
        <f>IFERROR(INT(TRIM(SUBSTITUTE(VLOOKUP($A38&amp;"*",各都道府県の状況!$A:$I,F$3,FALSE), "※5", ""))), "")</f>
        <v>2132</v>
      </c>
      <c r="G38" s="41">
        <f>IFERROR(INT(TRIM(SUBSTITUTE(VLOOKUP($A38&amp;"*",各都道府県の状況!$A:$I,G$3,FALSE), "※5", ""))), "")</f>
        <v>35</v>
      </c>
      <c r="H38" s="41">
        <f>IFERROR(INT(TRIM(SUBSTITUTE(VLOOKUP($A38&amp;"*",各都道府県の状況!$A:$I,H$3,FALSE), "※5", ""))), "")</f>
        <v>609</v>
      </c>
      <c r="I38" s="41">
        <f>IFERROR(INT(TRIM(SUBSTITUTE(VLOOKUP($A38&amp;"*",各都道府県の状況!$A:$I,I$3,FALSE), "※5", ""))), "")</f>
        <v>18</v>
      </c>
    </row>
    <row r="39" spans="1:9" x14ac:dyDescent="0.55000000000000004">
      <c r="A39" s="12" t="s">
        <v>216</v>
      </c>
      <c r="B39" s="13">
        <f t="shared" si="0"/>
        <v>44197</v>
      </c>
      <c r="C39" s="31" t="s">
        <v>44</v>
      </c>
      <c r="D39" s="41">
        <f>IFERROR(INT(TRIM(SUBSTITUTE(VLOOKUP($A39&amp;"*",各都道府県の状況!$A:$I,D$3,FALSE), "※5", ""))), "")</f>
        <v>589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464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118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217</v>
      </c>
      <c r="B40" s="13">
        <f t="shared" si="0"/>
        <v>44197</v>
      </c>
      <c r="C40" s="31" t="s">
        <v>45</v>
      </c>
      <c r="D40" s="41">
        <f>IFERROR(INT(TRIM(SUBSTITUTE(VLOOKUP($A40&amp;"*",各都道府県の状況!$A:$I,D$3,FALSE), "※5", ""))), "")</f>
        <v>199</v>
      </c>
      <c r="E40" s="41">
        <f>IFERROR(INT(TRIM(SUBSTITUTE(VLOOKUP($A40&amp;"*",各都道府県の状況!$A:$I,E$3,FALSE), "※5", ""))), "")</f>
        <v>15356</v>
      </c>
      <c r="F40" s="41">
        <f>IFERROR(INT(TRIM(SUBSTITUTE(VLOOKUP($A40&amp;"*",各都道府県の状況!$A:$I,F$3,FALSE), "※5", ""))), "")</f>
        <v>183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218</v>
      </c>
      <c r="B41" s="13">
        <f t="shared" si="0"/>
        <v>44197</v>
      </c>
      <c r="C41" s="31" t="s">
        <v>46</v>
      </c>
      <c r="D41" s="41">
        <f>IFERROR(INT(TRIM(SUBSTITUTE(VLOOKUP($A41&amp;"*",各都道府県の状況!$A:$I,D$3,FALSE), "※5", ""))), "")</f>
        <v>306</v>
      </c>
      <c r="E41" s="41">
        <f>IFERROR(INT(TRIM(SUBSTITUTE(VLOOKUP($A41&amp;"*",各都道府県の状況!$A:$I,E$3,FALSE), "※5", ""))), "")</f>
        <v>24380</v>
      </c>
      <c r="F41" s="41">
        <f>IFERROR(INT(TRIM(SUBSTITUTE(VLOOKUP($A41&amp;"*",各都道府県の状況!$A:$I,F$3,FALSE), "※5", ""))), "")</f>
        <v>212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91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219</v>
      </c>
      <c r="B42" s="13">
        <f t="shared" si="0"/>
        <v>44197</v>
      </c>
      <c r="C42" s="31" t="s">
        <v>47</v>
      </c>
      <c r="D42" s="41">
        <f>IFERROR(INT(TRIM(SUBSTITUTE(VLOOKUP($A42&amp;"*",各都道府県の状況!$A:$I,D$3,FALSE), "※5", ""))), "")</f>
        <v>471</v>
      </c>
      <c r="E42" s="41">
        <f>IFERROR(INT(TRIM(SUBSTITUTE(VLOOKUP($A42&amp;"*",各都道府県の状況!$A:$I,E$3,FALSE), "※5", ""))), "")</f>
        <v>13700</v>
      </c>
      <c r="F42" s="41">
        <f>IFERROR(INT(TRIM(SUBSTITUTE(VLOOKUP($A42&amp;"*",各都道府県の状況!$A:$I,F$3,FALSE), "※5", ""))), "")</f>
        <v>367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91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220</v>
      </c>
      <c r="B43" s="13">
        <f t="shared" si="0"/>
        <v>44197</v>
      </c>
      <c r="C43" s="31" t="s">
        <v>48</v>
      </c>
      <c r="D43" s="41">
        <f>IFERROR(INT(TRIM(SUBSTITUTE(VLOOKUP($A43&amp;"*",各都道府県の状況!$A:$I,D$3,FALSE), "※5", ""))), "")</f>
        <v>669</v>
      </c>
      <c r="E43" s="41">
        <f>IFERROR(INT(TRIM(SUBSTITUTE(VLOOKUP($A43&amp;"*",各都道府県の状況!$A:$I,E$3,FALSE), "※5", ""))), "")</f>
        <v>5968</v>
      </c>
      <c r="F43" s="41">
        <f>IFERROR(INT(TRIM(SUBSTITUTE(VLOOKUP($A43&amp;"*",各都道府県の状況!$A:$I,F$3,FALSE), "※5", ""))), "")</f>
        <v>554</v>
      </c>
      <c r="G43" s="41">
        <f>IFERROR(INT(TRIM(SUBSTITUTE(VLOOKUP($A43&amp;"*",各都道府県の状況!$A:$I,G$3,FALSE), "※5", ""))), "")</f>
        <v>8</v>
      </c>
      <c r="H43" s="41">
        <f>IFERROR(INT(TRIM(SUBSTITUTE(VLOOKUP($A43&amp;"*",各都道府県の状況!$A:$I,H$3,FALSE), "※5", ""))), "")</f>
        <v>107</v>
      </c>
      <c r="I43" s="41">
        <f>IFERROR(INT(TRIM(SUBSTITUTE(VLOOKUP($A43&amp;"*",各都道府県の状況!$A:$I,I$3,FALSE), "※5", ""))), "")</f>
        <v>8</v>
      </c>
    </row>
    <row r="44" spans="1:9" x14ac:dyDescent="0.55000000000000004">
      <c r="A44" s="12" t="s">
        <v>221</v>
      </c>
      <c r="B44" s="13">
        <f t="shared" si="0"/>
        <v>44197</v>
      </c>
      <c r="C44" s="31" t="s">
        <v>49</v>
      </c>
      <c r="D44" s="41">
        <f>IFERROR(INT(TRIM(SUBSTITUTE(VLOOKUP($A44&amp;"*",各都道府県の状況!$A:$I,D$3,FALSE), "※5", ""))), "")</f>
        <v>8774</v>
      </c>
      <c r="E44" s="41">
        <f>IFERROR(INT(TRIM(SUBSTITUTE(VLOOKUP($A44&amp;"*",各都道府県の状況!$A:$I,E$3,FALSE), "※5", ""))), "")</f>
        <v>263231</v>
      </c>
      <c r="F44" s="41">
        <f>IFERROR(INT(TRIM(SUBSTITUTE(VLOOKUP($A44&amp;"*",各都道府県の状況!$A:$I,F$3,FALSE), "※5", ""))), "")</f>
        <v>7272</v>
      </c>
      <c r="G44" s="41">
        <f>IFERROR(INT(TRIM(SUBSTITUTE(VLOOKUP($A44&amp;"*",各都道府県の状況!$A:$I,G$3,FALSE), "※5", ""))), "")</f>
        <v>119</v>
      </c>
      <c r="H44" s="41">
        <f>IFERROR(INT(TRIM(SUBSTITUTE(VLOOKUP($A44&amp;"*",各都道府県の状況!$A:$I,H$3,FALSE), "※5", ""))), "")</f>
        <v>1573</v>
      </c>
      <c r="I44" s="41">
        <f>IFERROR(INT(TRIM(SUBSTITUTE(VLOOKUP($A44&amp;"*",各都道府県の状況!$A:$I,I$3,FALSE), "※5", ""))), "")</f>
        <v>16</v>
      </c>
    </row>
    <row r="45" spans="1:9" x14ac:dyDescent="0.55000000000000004">
      <c r="A45" s="12" t="s">
        <v>222</v>
      </c>
      <c r="B45" s="13">
        <f t="shared" si="0"/>
        <v>44197</v>
      </c>
      <c r="C45" s="31" t="s">
        <v>50</v>
      </c>
      <c r="D45" s="41">
        <f>IFERROR(INT(TRIM(SUBSTITUTE(VLOOKUP($A45&amp;"*",各都道府県の状況!$A:$I,D$3,FALSE), "※5", ""))), "")</f>
        <v>469</v>
      </c>
      <c r="E45" s="41">
        <f>IFERROR(INT(TRIM(SUBSTITUTE(VLOOKUP($A45&amp;"*",各都道府県の状況!$A:$I,E$3,FALSE), "※5", ""))), "")</f>
        <v>15020</v>
      </c>
      <c r="F45" s="41">
        <f>IFERROR(INT(TRIM(SUBSTITUTE(VLOOKUP($A45&amp;"*",各都道府県の状況!$A:$I,F$3,FALSE), "※5", ""))), "")</f>
        <v>409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62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223</v>
      </c>
      <c r="B46" s="13">
        <f t="shared" si="0"/>
        <v>44197</v>
      </c>
      <c r="C46" s="31" t="s">
        <v>51</v>
      </c>
      <c r="D46" s="41">
        <f>IFERROR(INT(TRIM(SUBSTITUTE(VLOOKUP($A46&amp;"*",各都道府県の状況!$A:$I,D$3,FALSE), "※5", ""))), "")</f>
        <v>611</v>
      </c>
      <c r="E46" s="41">
        <f>IFERROR(INT(TRIM(SUBSTITUTE(VLOOKUP($A46&amp;"*",各都道府県の状況!$A:$I,E$3,FALSE), "※5", ""))), "")</f>
        <v>39538</v>
      </c>
      <c r="F46" s="41">
        <f>IFERROR(INT(TRIM(SUBSTITUTE(VLOOKUP($A46&amp;"*",各都道府県の状況!$A:$I,F$3,FALSE), "※5", ""))), "")</f>
        <v>311</v>
      </c>
      <c r="G46" s="41">
        <f>IFERROR(INT(TRIM(SUBSTITUTE(VLOOKUP($A46&amp;"*",各都道府県の状況!$A:$I,G$3,FALSE), "※5", ""))), "")</f>
        <v>4</v>
      </c>
      <c r="H46" s="41">
        <f>IFERROR(INT(TRIM(SUBSTITUTE(VLOOKUP($A46&amp;"*",各都道府県の状況!$A:$I,H$3,FALSE), "※5", ""))), "")</f>
        <v>225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224</v>
      </c>
      <c r="B47" s="13">
        <f t="shared" si="0"/>
        <v>44197</v>
      </c>
      <c r="C47" s="31" t="s">
        <v>52</v>
      </c>
      <c r="D47" s="41">
        <f>IFERROR(INT(TRIM(SUBSTITUTE(VLOOKUP($A47&amp;"*",各都道府県の状況!$A:$I,D$3,FALSE), "※5", ""))), "")</f>
        <v>1873</v>
      </c>
      <c r="E47" s="41">
        <f>IFERROR(INT(TRIM(SUBSTITUTE(VLOOKUP($A47&amp;"*",各都道府県の状況!$A:$I,E$3,FALSE), "※5", ""))), "")</f>
        <v>36058</v>
      </c>
      <c r="F47" s="41">
        <f>IFERROR(INT(TRIM(SUBSTITUTE(VLOOKUP($A47&amp;"*",各都道府県の状況!$A:$I,F$3,FALSE), "※5", ""))), "")</f>
        <v>1466</v>
      </c>
      <c r="G47" s="41">
        <f>IFERROR(INT(TRIM(SUBSTITUTE(VLOOKUP($A47&amp;"*",各都道府県の状況!$A:$I,G$3,FALSE), "※5", ""))), "")</f>
        <v>16</v>
      </c>
      <c r="H47" s="41">
        <f>IFERROR(INT(TRIM(SUBSTITUTE(VLOOKUP($A47&amp;"*",各都道府県の状況!$A:$I,H$3,FALSE), "※5", ""))), "")</f>
        <v>196</v>
      </c>
      <c r="I47" s="41">
        <f>IFERROR(INT(TRIM(SUBSTITUTE(VLOOKUP($A47&amp;"*",各都道府県の状況!$A:$I,I$3,FALSE), "※5", ""))), "")</f>
        <v>7</v>
      </c>
    </row>
    <row r="48" spans="1:9" x14ac:dyDescent="0.55000000000000004">
      <c r="A48" s="12" t="s">
        <v>225</v>
      </c>
      <c r="B48" s="13">
        <f t="shared" si="0"/>
        <v>44197</v>
      </c>
      <c r="C48" s="31" t="s">
        <v>53</v>
      </c>
      <c r="D48" s="41">
        <f>IFERROR(INT(TRIM(SUBSTITUTE(VLOOKUP($A48&amp;"*",各都道府県の状況!$A:$I,D$3,FALSE), "※5", ""))), "")</f>
        <v>700</v>
      </c>
      <c r="E48" s="41">
        <f>IFERROR(INT(TRIM(SUBSTITUTE(VLOOKUP($A48&amp;"*",各都道府県の状況!$A:$I,E$3,FALSE), "※5", ""))), "")</f>
        <v>43195</v>
      </c>
      <c r="F48" s="41">
        <f>IFERROR(INT(TRIM(SUBSTITUTE(VLOOKUP($A48&amp;"*",各都道府県の状況!$A:$I,F$3,FALSE), "※5", ""))), "")</f>
        <v>573</v>
      </c>
      <c r="G48" s="41">
        <f>IFERROR(INT(TRIM(SUBSTITUTE(VLOOKUP($A48&amp;"*",各都道府県の状況!$A:$I,G$3,FALSE), "※5", ""))), "")</f>
        <v>6</v>
      </c>
      <c r="H48" s="41">
        <f>IFERROR(INT(TRIM(SUBSTITUTE(VLOOKUP($A48&amp;"*",各都道府県の状況!$A:$I,H$3,FALSE), "※5", ""))), "")</f>
        <v>121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226</v>
      </c>
      <c r="B49" s="13">
        <f t="shared" si="0"/>
        <v>44197</v>
      </c>
      <c r="C49" s="31" t="s">
        <v>54</v>
      </c>
      <c r="D49" s="41">
        <f>IFERROR(INT(TRIM(SUBSTITUTE(VLOOKUP($A49&amp;"*",各都道府県の状況!$A:$I,D$3,FALSE), "※5", ""))), "")</f>
        <v>759</v>
      </c>
      <c r="E49" s="41">
        <f>IFERROR(INT(TRIM(SUBSTITUTE(VLOOKUP($A49&amp;"*",各都道府県の状況!$A:$I,E$3,FALSE), "※5", ""))), "")</f>
        <v>12454</v>
      </c>
      <c r="F49" s="41">
        <f>IFERROR(INT(TRIM(SUBSTITUTE(VLOOKUP($A49&amp;"*",各都道府県の状況!$A:$I,F$3,FALSE), "※5", ""))), "")</f>
        <v>668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91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227</v>
      </c>
      <c r="B50" s="13">
        <f t="shared" si="0"/>
        <v>44197</v>
      </c>
      <c r="C50" s="31" t="s">
        <v>55</v>
      </c>
      <c r="D50" s="41">
        <f>IFERROR(INT(TRIM(SUBSTITUTE(VLOOKUP($A50&amp;"*",各都道府県の状況!$A:$I,D$3,FALSE), "※5", ""))), "")</f>
        <v>1016</v>
      </c>
      <c r="E50" s="41">
        <f>IFERROR(INT(TRIM(SUBSTITUTE(VLOOKUP($A50&amp;"*",各都道府県の状況!$A:$I,E$3,FALSE), "※5", ""))), "")</f>
        <v>39647</v>
      </c>
      <c r="F50" s="41">
        <f>IFERROR(INT(TRIM(SUBSTITUTE(VLOOKUP($A50&amp;"*",各都道府県の状況!$A:$I,F$3,FALSE), "※5", ""))), "")</f>
        <v>880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136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228</v>
      </c>
      <c r="B51" s="13">
        <f t="shared" si="0"/>
        <v>44197</v>
      </c>
      <c r="C51" s="31" t="s">
        <v>56</v>
      </c>
      <c r="D51" s="41">
        <f>IFERROR(INT(TRIM(SUBSTITUTE(VLOOKUP($A51&amp;"*",各都道府県の状況!$A:$I,D$3,FALSE), "※5", ""))), "")</f>
        <v>5413</v>
      </c>
      <c r="E51" s="41">
        <f>IFERROR(INT(TRIM(SUBSTITUTE(VLOOKUP($A51&amp;"*",各都道府県の状況!$A:$I,E$3,FALSE), "※5", ""))), "")</f>
        <v>90097</v>
      </c>
      <c r="F51" s="41">
        <f>IFERROR(INT(TRIM(SUBSTITUTE(VLOOKUP($A51&amp;"*",各都道府県の状況!$A:$I,F$3,FALSE), "※5", ""))), "")</f>
        <v>4939</v>
      </c>
      <c r="G51" s="41">
        <f>IFERROR(INT(TRIM(SUBSTITUTE(VLOOKUP($A51&amp;"*",各都道府県の状況!$A:$I,G$3,FALSE), "※5", ""))), "")</f>
        <v>81</v>
      </c>
      <c r="H51" s="41">
        <f>IFERROR(INT(TRIM(SUBSTITUTE(VLOOKUP($A51&amp;"*",各都道府県の状況!$A:$I,H$3,FALSE), "※5", ""))), "")</f>
        <v>398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3" t="s">
        <v>279</v>
      </c>
      <c r="C1" s="54"/>
      <c r="D1" s="54"/>
      <c r="E1" s="54"/>
      <c r="F1" s="54"/>
      <c r="G1" s="54"/>
      <c r="H1" s="54"/>
      <c r="I1" s="54"/>
    </row>
    <row r="2" spans="1:9" ht="28.5" customHeight="1" x14ac:dyDescent="0.55000000000000004">
      <c r="B2" s="55" t="s">
        <v>229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6" t="s">
        <v>181</v>
      </c>
      <c r="C4" s="60" t="s">
        <v>282</v>
      </c>
      <c r="D4" s="61" t="s">
        <v>283</v>
      </c>
      <c r="E4" s="62" t="s">
        <v>284</v>
      </c>
      <c r="F4" s="63"/>
      <c r="G4" s="58" t="s">
        <v>285</v>
      </c>
      <c r="H4" s="58" t="s">
        <v>286</v>
      </c>
      <c r="I4" s="19"/>
    </row>
    <row r="5" spans="1:9" ht="13.25" customHeight="1" x14ac:dyDescent="0.55000000000000004">
      <c r="B5" s="57"/>
      <c r="C5" s="64"/>
      <c r="D5" s="65"/>
      <c r="E5" s="66" t="s">
        <v>287</v>
      </c>
      <c r="F5" s="67" t="s">
        <v>288</v>
      </c>
      <c r="G5" s="59"/>
      <c r="H5" s="59"/>
      <c r="I5" s="19"/>
    </row>
    <row r="6" spans="1:9" ht="12" customHeight="1" x14ac:dyDescent="0.55000000000000004">
      <c r="A6" s="15" t="s">
        <v>182</v>
      </c>
      <c r="B6" s="20" t="s">
        <v>230</v>
      </c>
      <c r="C6" s="68">
        <v>13540</v>
      </c>
      <c r="D6" s="68">
        <v>240878</v>
      </c>
      <c r="E6" s="68">
        <v>1680</v>
      </c>
      <c r="F6" s="69">
        <v>19</v>
      </c>
      <c r="G6" s="68">
        <v>11418</v>
      </c>
      <c r="H6" s="69">
        <v>456</v>
      </c>
      <c r="I6" s="25"/>
    </row>
    <row r="7" spans="1:9" ht="12" customHeight="1" x14ac:dyDescent="0.55000000000000004">
      <c r="A7" s="15" t="s">
        <v>183</v>
      </c>
      <c r="B7" s="21" t="s">
        <v>231</v>
      </c>
      <c r="C7" s="69">
        <v>492</v>
      </c>
      <c r="D7" s="68">
        <v>9936</v>
      </c>
      <c r="E7" s="69">
        <v>93</v>
      </c>
      <c r="F7" s="69">
        <v>2</v>
      </c>
      <c r="G7" s="69">
        <v>391</v>
      </c>
      <c r="H7" s="69">
        <v>8</v>
      </c>
      <c r="I7" s="25"/>
    </row>
    <row r="8" spans="1:9" ht="12" customHeight="1" x14ac:dyDescent="0.55000000000000004">
      <c r="A8" s="15" t="s">
        <v>184</v>
      </c>
      <c r="B8" s="21" t="s">
        <v>232</v>
      </c>
      <c r="C8" s="69">
        <v>389</v>
      </c>
      <c r="D8" s="68">
        <v>14448</v>
      </c>
      <c r="E8" s="69">
        <v>63</v>
      </c>
      <c r="F8" s="69">
        <v>3</v>
      </c>
      <c r="G8" s="69">
        <v>302</v>
      </c>
      <c r="H8" s="69">
        <v>24</v>
      </c>
      <c r="I8" s="25"/>
    </row>
    <row r="9" spans="1:9" ht="12" customHeight="1" x14ac:dyDescent="0.55000000000000004">
      <c r="A9" s="15" t="s">
        <v>185</v>
      </c>
      <c r="B9" s="21" t="s">
        <v>233</v>
      </c>
      <c r="C9" s="68">
        <v>2198</v>
      </c>
      <c r="D9" s="68">
        <v>24825</v>
      </c>
      <c r="E9" s="69">
        <v>450</v>
      </c>
      <c r="F9" s="69">
        <v>3</v>
      </c>
      <c r="G9" s="68">
        <v>1732</v>
      </c>
      <c r="H9" s="69">
        <v>16</v>
      </c>
      <c r="I9" s="25"/>
    </row>
    <row r="10" spans="1:9" ht="12" customHeight="1" x14ac:dyDescent="0.55000000000000004">
      <c r="A10" s="15" t="s">
        <v>186</v>
      </c>
      <c r="B10" s="21" t="s">
        <v>234</v>
      </c>
      <c r="C10" s="69">
        <v>143</v>
      </c>
      <c r="D10" s="68">
        <v>4565</v>
      </c>
      <c r="E10" s="69">
        <v>40</v>
      </c>
      <c r="F10" s="69">
        <v>0</v>
      </c>
      <c r="G10" s="69">
        <v>102</v>
      </c>
      <c r="H10" s="69">
        <v>1</v>
      </c>
      <c r="I10" s="25"/>
    </row>
    <row r="11" spans="1:9" ht="12" customHeight="1" x14ac:dyDescent="0.55000000000000004">
      <c r="A11" s="15" t="s">
        <v>187</v>
      </c>
      <c r="B11" s="21" t="s">
        <v>235</v>
      </c>
      <c r="C11" s="69">
        <v>390</v>
      </c>
      <c r="D11" s="68">
        <v>10179</v>
      </c>
      <c r="E11" s="69">
        <v>80</v>
      </c>
      <c r="F11" s="69">
        <v>6</v>
      </c>
      <c r="G11" s="69">
        <v>303</v>
      </c>
      <c r="H11" s="69">
        <v>7</v>
      </c>
      <c r="I11" s="25"/>
    </row>
    <row r="12" spans="1:9" ht="12" customHeight="1" x14ac:dyDescent="0.55000000000000004">
      <c r="A12" s="15" t="s">
        <v>188</v>
      </c>
      <c r="B12" s="21" t="s">
        <v>236</v>
      </c>
      <c r="C12" s="69">
        <v>956</v>
      </c>
      <c r="D12" s="68">
        <v>58133</v>
      </c>
      <c r="E12" s="69">
        <v>240</v>
      </c>
      <c r="F12" s="69">
        <v>5</v>
      </c>
      <c r="G12" s="69">
        <v>695</v>
      </c>
      <c r="H12" s="69">
        <v>21</v>
      </c>
      <c r="I12" s="25"/>
    </row>
    <row r="13" spans="1:9" ht="12" customHeight="1" x14ac:dyDescent="0.55000000000000004">
      <c r="A13" s="15" t="s">
        <v>189</v>
      </c>
      <c r="B13" s="21" t="s">
        <v>237</v>
      </c>
      <c r="C13" s="68">
        <v>2488</v>
      </c>
      <c r="D13" s="68">
        <v>18572</v>
      </c>
      <c r="E13" s="69">
        <v>303</v>
      </c>
      <c r="F13" s="69">
        <v>7</v>
      </c>
      <c r="G13" s="68">
        <v>2147</v>
      </c>
      <c r="H13" s="69">
        <v>38</v>
      </c>
      <c r="I13" s="25"/>
    </row>
    <row r="14" spans="1:9" ht="12" customHeight="1" x14ac:dyDescent="0.55000000000000004">
      <c r="A14" s="15" t="s">
        <v>190</v>
      </c>
      <c r="B14" s="21" t="s">
        <v>238</v>
      </c>
      <c r="C14" s="68">
        <v>1534</v>
      </c>
      <c r="D14" s="68">
        <v>72782</v>
      </c>
      <c r="E14" s="69">
        <v>495</v>
      </c>
      <c r="F14" s="69">
        <v>10</v>
      </c>
      <c r="G14" s="68">
        <v>1039</v>
      </c>
      <c r="H14" s="69">
        <v>6</v>
      </c>
      <c r="I14" s="25"/>
    </row>
    <row r="15" spans="1:9" ht="12" customHeight="1" x14ac:dyDescent="0.55000000000000004">
      <c r="A15" s="15" t="s">
        <v>191</v>
      </c>
      <c r="B15" s="21" t="s">
        <v>239</v>
      </c>
      <c r="C15" s="68">
        <v>2339</v>
      </c>
      <c r="D15" s="68">
        <v>52671</v>
      </c>
      <c r="E15" s="69">
        <v>330</v>
      </c>
      <c r="F15" s="69">
        <v>10</v>
      </c>
      <c r="G15" s="68">
        <v>1964</v>
      </c>
      <c r="H15" s="69">
        <v>45</v>
      </c>
      <c r="I15" s="25"/>
    </row>
    <row r="16" spans="1:9" ht="12" customHeight="1" x14ac:dyDescent="0.55000000000000004">
      <c r="A16" s="15" t="s">
        <v>192</v>
      </c>
      <c r="B16" s="21" t="s">
        <v>240</v>
      </c>
      <c r="C16" s="68">
        <v>14519</v>
      </c>
      <c r="D16" s="68">
        <v>320485</v>
      </c>
      <c r="E16" s="68">
        <v>3138</v>
      </c>
      <c r="F16" s="69">
        <v>59</v>
      </c>
      <c r="G16" s="68">
        <v>11171</v>
      </c>
      <c r="H16" s="69">
        <v>210</v>
      </c>
      <c r="I16" s="25"/>
    </row>
    <row r="17" spans="1:9" ht="12" customHeight="1" x14ac:dyDescent="0.55000000000000004">
      <c r="A17" s="15" t="s">
        <v>193</v>
      </c>
      <c r="B17" s="21" t="s">
        <v>241</v>
      </c>
      <c r="C17" s="68">
        <v>11222</v>
      </c>
      <c r="D17" s="68">
        <v>226083</v>
      </c>
      <c r="E17" s="68">
        <v>2246</v>
      </c>
      <c r="F17" s="69">
        <v>17</v>
      </c>
      <c r="G17" s="68">
        <v>8855</v>
      </c>
      <c r="H17" s="69">
        <v>121</v>
      </c>
      <c r="I17" s="25"/>
    </row>
    <row r="18" spans="1:9" ht="12" customHeight="1" x14ac:dyDescent="0.55000000000000004">
      <c r="A18" s="15" t="s">
        <v>194</v>
      </c>
      <c r="B18" s="21" t="s">
        <v>242</v>
      </c>
      <c r="C18" s="68">
        <v>60960</v>
      </c>
      <c r="D18" s="68">
        <v>996675</v>
      </c>
      <c r="E18" s="68">
        <v>9468</v>
      </c>
      <c r="F18" s="69">
        <v>88</v>
      </c>
      <c r="G18" s="68">
        <v>50861</v>
      </c>
      <c r="H18" s="69">
        <v>631</v>
      </c>
      <c r="I18" s="25"/>
    </row>
    <row r="19" spans="1:9" ht="12" customHeight="1" x14ac:dyDescent="0.55000000000000004">
      <c r="A19" s="15" t="s">
        <v>195</v>
      </c>
      <c r="B19" s="20" t="s">
        <v>243</v>
      </c>
      <c r="C19" s="68">
        <v>21733</v>
      </c>
      <c r="D19" s="68">
        <v>342311</v>
      </c>
      <c r="E19" s="68">
        <v>3464</v>
      </c>
      <c r="F19" s="69">
        <v>73</v>
      </c>
      <c r="G19" s="68">
        <v>17993</v>
      </c>
      <c r="H19" s="69">
        <v>276</v>
      </c>
      <c r="I19" s="25"/>
    </row>
    <row r="20" spans="1:9" ht="12" customHeight="1" x14ac:dyDescent="0.55000000000000004">
      <c r="A20" s="15" t="s">
        <v>196</v>
      </c>
      <c r="B20" s="21" t="s">
        <v>244</v>
      </c>
      <c r="C20" s="69">
        <v>545</v>
      </c>
      <c r="D20" s="68">
        <v>28181</v>
      </c>
      <c r="E20" s="69">
        <v>109</v>
      </c>
      <c r="F20" s="69">
        <v>0</v>
      </c>
      <c r="G20" s="69">
        <v>436</v>
      </c>
      <c r="H20" s="69">
        <v>3</v>
      </c>
      <c r="I20" s="25"/>
    </row>
    <row r="21" spans="1:9" ht="12" customHeight="1" x14ac:dyDescent="0.55000000000000004">
      <c r="A21" s="15" t="s">
        <v>197</v>
      </c>
      <c r="B21" s="21" t="s">
        <v>245</v>
      </c>
      <c r="C21" s="69">
        <v>560</v>
      </c>
      <c r="D21" s="68">
        <v>21742</v>
      </c>
      <c r="E21" s="69">
        <v>53</v>
      </c>
      <c r="F21" s="69">
        <v>2</v>
      </c>
      <c r="G21" s="69">
        <v>481</v>
      </c>
      <c r="H21" s="69">
        <v>26</v>
      </c>
      <c r="I21" s="25"/>
    </row>
    <row r="22" spans="1:9" ht="12" customHeight="1" x14ac:dyDescent="0.55000000000000004">
      <c r="A22" s="15" t="s">
        <v>198</v>
      </c>
      <c r="B22" s="21" t="s">
        <v>246</v>
      </c>
      <c r="C22" s="68">
        <v>1084</v>
      </c>
      <c r="D22" s="68">
        <v>29937</v>
      </c>
      <c r="E22" s="69">
        <v>121</v>
      </c>
      <c r="F22" s="69">
        <v>7</v>
      </c>
      <c r="G22" s="69">
        <v>920</v>
      </c>
      <c r="H22" s="69">
        <v>51</v>
      </c>
      <c r="I22" s="25"/>
    </row>
    <row r="23" spans="1:9" ht="12" customHeight="1" x14ac:dyDescent="0.55000000000000004">
      <c r="A23" s="15" t="s">
        <v>199</v>
      </c>
      <c r="B23" s="21" t="s">
        <v>247</v>
      </c>
      <c r="C23" s="69">
        <v>355</v>
      </c>
      <c r="D23" s="68">
        <v>19409</v>
      </c>
      <c r="E23" s="69">
        <v>17</v>
      </c>
      <c r="F23" s="69">
        <v>0</v>
      </c>
      <c r="G23" s="69">
        <v>325</v>
      </c>
      <c r="H23" s="69">
        <v>12</v>
      </c>
      <c r="I23" s="25"/>
    </row>
    <row r="24" spans="1:9" ht="12" customHeight="1" x14ac:dyDescent="0.55000000000000004">
      <c r="A24" s="15" t="s">
        <v>200</v>
      </c>
      <c r="B24" s="21" t="s">
        <v>248</v>
      </c>
      <c r="C24" s="69">
        <v>568</v>
      </c>
      <c r="D24" s="68">
        <v>14525</v>
      </c>
      <c r="E24" s="69">
        <v>75</v>
      </c>
      <c r="F24" s="69">
        <v>3</v>
      </c>
      <c r="G24" s="69">
        <v>482</v>
      </c>
      <c r="H24" s="69">
        <v>11</v>
      </c>
      <c r="I24" s="25"/>
    </row>
    <row r="25" spans="1:9" ht="12" customHeight="1" x14ac:dyDescent="0.55000000000000004">
      <c r="A25" s="15" t="s">
        <v>201</v>
      </c>
      <c r="B25" s="21" t="s">
        <v>249</v>
      </c>
      <c r="C25" s="68">
        <v>1206</v>
      </c>
      <c r="D25" s="68">
        <v>48235</v>
      </c>
      <c r="E25" s="69">
        <v>164</v>
      </c>
      <c r="F25" s="69">
        <v>4</v>
      </c>
      <c r="G25" s="68">
        <v>1039</v>
      </c>
      <c r="H25" s="69">
        <v>15</v>
      </c>
      <c r="I25" s="25"/>
    </row>
    <row r="26" spans="1:9" ht="12" customHeight="1" x14ac:dyDescent="0.55000000000000004">
      <c r="A26" s="15" t="s">
        <v>202</v>
      </c>
      <c r="B26" s="21" t="s">
        <v>250</v>
      </c>
      <c r="C26" s="68">
        <v>2348</v>
      </c>
      <c r="D26" s="68">
        <v>65635</v>
      </c>
      <c r="E26" s="69">
        <v>574</v>
      </c>
      <c r="F26" s="69">
        <v>13</v>
      </c>
      <c r="G26" s="68">
        <v>1739</v>
      </c>
      <c r="H26" s="69">
        <v>35</v>
      </c>
      <c r="I26" s="25"/>
    </row>
    <row r="27" spans="1:9" ht="12" customHeight="1" x14ac:dyDescent="0.55000000000000004">
      <c r="A27" s="15" t="s">
        <v>203</v>
      </c>
      <c r="B27" s="21" t="s">
        <v>251</v>
      </c>
      <c r="C27" s="68">
        <v>2713</v>
      </c>
      <c r="D27" s="68">
        <v>88334</v>
      </c>
      <c r="E27" s="69">
        <v>477</v>
      </c>
      <c r="F27" s="69">
        <v>7</v>
      </c>
      <c r="G27" s="68">
        <v>2195</v>
      </c>
      <c r="H27" s="69">
        <v>41</v>
      </c>
      <c r="I27" s="25"/>
    </row>
    <row r="28" spans="1:9" ht="12" customHeight="1" x14ac:dyDescent="0.55000000000000004">
      <c r="A28" s="15" t="s">
        <v>204</v>
      </c>
      <c r="B28" s="21" t="s">
        <v>252</v>
      </c>
      <c r="C28" s="68">
        <v>16554</v>
      </c>
      <c r="D28" s="68">
        <v>199918</v>
      </c>
      <c r="E28" s="68">
        <v>2543</v>
      </c>
      <c r="F28" s="69">
        <v>39</v>
      </c>
      <c r="G28" s="68">
        <v>13797</v>
      </c>
      <c r="H28" s="69">
        <v>214</v>
      </c>
      <c r="I28" s="25"/>
    </row>
    <row r="29" spans="1:9" ht="12" customHeight="1" x14ac:dyDescent="0.55000000000000004">
      <c r="A29" s="15" t="s">
        <v>205</v>
      </c>
      <c r="B29" s="21" t="s">
        <v>253</v>
      </c>
      <c r="C29" s="68">
        <v>1297</v>
      </c>
      <c r="D29" s="68">
        <v>30675</v>
      </c>
      <c r="E29" s="69">
        <v>160</v>
      </c>
      <c r="F29" s="69">
        <v>6</v>
      </c>
      <c r="G29" s="68">
        <v>1119</v>
      </c>
      <c r="H29" s="69">
        <v>18</v>
      </c>
      <c r="I29" s="25"/>
    </row>
    <row r="30" spans="1:9" ht="12" customHeight="1" x14ac:dyDescent="0.55000000000000004">
      <c r="A30" s="15" t="s">
        <v>206</v>
      </c>
      <c r="B30" s="21" t="s">
        <v>254</v>
      </c>
      <c r="C30" s="68">
        <v>1199</v>
      </c>
      <c r="D30" s="68">
        <v>37603</v>
      </c>
      <c r="E30" s="69">
        <v>238</v>
      </c>
      <c r="F30" s="69">
        <v>4</v>
      </c>
      <c r="G30" s="69">
        <v>949</v>
      </c>
      <c r="H30" s="69">
        <v>12</v>
      </c>
      <c r="I30" s="25"/>
    </row>
    <row r="31" spans="1:9" ht="12" customHeight="1" x14ac:dyDescent="0.55000000000000004">
      <c r="A31" s="15" t="s">
        <v>207</v>
      </c>
      <c r="B31" s="21" t="s">
        <v>255</v>
      </c>
      <c r="C31" s="68">
        <v>4803</v>
      </c>
      <c r="D31" s="68">
        <v>95241</v>
      </c>
      <c r="E31" s="69">
        <v>962</v>
      </c>
      <c r="F31" s="69">
        <v>14</v>
      </c>
      <c r="G31" s="68">
        <v>3829</v>
      </c>
      <c r="H31" s="69">
        <v>53</v>
      </c>
      <c r="I31" s="25"/>
    </row>
    <row r="32" spans="1:9" ht="12" customHeight="1" x14ac:dyDescent="0.55000000000000004">
      <c r="A32" s="15" t="s">
        <v>208</v>
      </c>
      <c r="B32" s="21" t="s">
        <v>256</v>
      </c>
      <c r="C32" s="68">
        <v>30261</v>
      </c>
      <c r="D32" s="68">
        <v>469277</v>
      </c>
      <c r="E32" s="68">
        <v>3671</v>
      </c>
      <c r="F32" s="69">
        <v>165</v>
      </c>
      <c r="G32" s="68">
        <v>26002</v>
      </c>
      <c r="H32" s="69">
        <v>588</v>
      </c>
      <c r="I32" s="25"/>
    </row>
    <row r="33" spans="1:9" ht="12" customHeight="1" x14ac:dyDescent="0.55000000000000004">
      <c r="A33" s="15" t="s">
        <v>209</v>
      </c>
      <c r="B33" s="21" t="s">
        <v>257</v>
      </c>
      <c r="C33" s="68">
        <v>10004</v>
      </c>
      <c r="D33" s="68">
        <v>140507</v>
      </c>
      <c r="E33" s="68">
        <v>1232</v>
      </c>
      <c r="F33" s="69">
        <v>47</v>
      </c>
      <c r="G33" s="68">
        <v>8561</v>
      </c>
      <c r="H33" s="69">
        <v>211</v>
      </c>
      <c r="I33" s="25"/>
    </row>
    <row r="34" spans="1:9" ht="12" customHeight="1" x14ac:dyDescent="0.55000000000000004">
      <c r="A34" s="15" t="s">
        <v>210</v>
      </c>
      <c r="B34" s="21" t="s">
        <v>258</v>
      </c>
      <c r="C34" s="68">
        <v>2041</v>
      </c>
      <c r="D34" s="68">
        <v>47698</v>
      </c>
      <c r="E34" s="69">
        <v>371</v>
      </c>
      <c r="F34" s="69">
        <v>12</v>
      </c>
      <c r="G34" s="68">
        <v>1646</v>
      </c>
      <c r="H34" s="69">
        <v>24</v>
      </c>
      <c r="I34" s="25"/>
    </row>
    <row r="35" spans="1:9" ht="12" customHeight="1" x14ac:dyDescent="0.55000000000000004">
      <c r="A35" s="15" t="s">
        <v>211</v>
      </c>
      <c r="B35" s="20" t="s">
        <v>259</v>
      </c>
      <c r="C35" s="69">
        <v>629</v>
      </c>
      <c r="D35" s="68">
        <v>16542</v>
      </c>
      <c r="E35" s="69">
        <v>42</v>
      </c>
      <c r="F35" s="69">
        <v>4</v>
      </c>
      <c r="G35" s="69">
        <v>569</v>
      </c>
      <c r="H35" s="69">
        <v>7</v>
      </c>
      <c r="I35" s="25"/>
    </row>
    <row r="36" spans="1:9" ht="12" customHeight="1" x14ac:dyDescent="0.55000000000000004">
      <c r="A36" s="15" t="s">
        <v>212</v>
      </c>
      <c r="B36" s="21" t="s">
        <v>260</v>
      </c>
      <c r="C36" s="69">
        <v>119</v>
      </c>
      <c r="D36" s="68">
        <v>24185</v>
      </c>
      <c r="E36" s="69">
        <v>51</v>
      </c>
      <c r="F36" s="69">
        <v>1</v>
      </c>
      <c r="G36" s="69">
        <v>66</v>
      </c>
      <c r="H36" s="69">
        <v>0</v>
      </c>
      <c r="I36" s="25"/>
    </row>
    <row r="37" spans="1:9" ht="12" customHeight="1" x14ac:dyDescent="0.55000000000000004">
      <c r="A37" s="15" t="s">
        <v>213</v>
      </c>
      <c r="B37" s="21" t="s">
        <v>261</v>
      </c>
      <c r="C37" s="69">
        <v>209</v>
      </c>
      <c r="D37" s="68">
        <v>9344</v>
      </c>
      <c r="E37" s="69">
        <v>28</v>
      </c>
      <c r="F37" s="69">
        <v>2</v>
      </c>
      <c r="G37" s="69">
        <v>181</v>
      </c>
      <c r="H37" s="69">
        <v>0</v>
      </c>
      <c r="I37" s="25"/>
    </row>
    <row r="38" spans="1:9" ht="12" customHeight="1" x14ac:dyDescent="0.55000000000000004">
      <c r="A38" s="15" t="s">
        <v>214</v>
      </c>
      <c r="B38" s="21" t="s">
        <v>262</v>
      </c>
      <c r="C38" s="68">
        <v>1390</v>
      </c>
      <c r="D38" s="68">
        <v>31723</v>
      </c>
      <c r="E38" s="69">
        <v>384</v>
      </c>
      <c r="F38" s="69">
        <v>8</v>
      </c>
      <c r="G38" s="69">
        <v>762</v>
      </c>
      <c r="H38" s="69">
        <v>13</v>
      </c>
      <c r="I38" s="25"/>
    </row>
    <row r="39" spans="1:9" ht="12" customHeight="1" x14ac:dyDescent="0.55000000000000004">
      <c r="A39" s="15" t="s">
        <v>215</v>
      </c>
      <c r="B39" s="21" t="s">
        <v>263</v>
      </c>
      <c r="C39" s="68">
        <v>3318</v>
      </c>
      <c r="D39" s="68">
        <v>75233</v>
      </c>
      <c r="E39" s="69">
        <v>609</v>
      </c>
      <c r="F39" s="69">
        <v>18</v>
      </c>
      <c r="G39" s="68">
        <v>2132</v>
      </c>
      <c r="H39" s="69">
        <v>35</v>
      </c>
      <c r="I39" s="25"/>
    </row>
    <row r="40" spans="1:9" ht="12" customHeight="1" x14ac:dyDescent="0.55000000000000004">
      <c r="A40" s="15" t="s">
        <v>216</v>
      </c>
      <c r="B40" s="21" t="s">
        <v>264</v>
      </c>
      <c r="C40" s="69">
        <v>589</v>
      </c>
      <c r="D40" s="68">
        <v>26760</v>
      </c>
      <c r="E40" s="69">
        <v>118</v>
      </c>
      <c r="F40" s="69">
        <v>3</v>
      </c>
      <c r="G40" s="69">
        <v>464</v>
      </c>
      <c r="H40" s="69">
        <v>3</v>
      </c>
      <c r="I40" s="25"/>
    </row>
    <row r="41" spans="1:9" ht="12" customHeight="1" x14ac:dyDescent="0.55000000000000004">
      <c r="A41" s="15" t="s">
        <v>217</v>
      </c>
      <c r="B41" s="21" t="s">
        <v>265</v>
      </c>
      <c r="C41" s="69">
        <v>199</v>
      </c>
      <c r="D41" s="68">
        <v>15356</v>
      </c>
      <c r="E41" s="69">
        <v>7</v>
      </c>
      <c r="F41" s="69">
        <v>0</v>
      </c>
      <c r="G41" s="69">
        <v>183</v>
      </c>
      <c r="H41" s="69">
        <v>9</v>
      </c>
      <c r="I41" s="25"/>
    </row>
    <row r="42" spans="1:9" ht="12" customHeight="1" x14ac:dyDescent="0.55000000000000004">
      <c r="A42" s="15" t="s">
        <v>218</v>
      </c>
      <c r="B42" s="21" t="s">
        <v>266</v>
      </c>
      <c r="C42" s="69">
        <v>306</v>
      </c>
      <c r="D42" s="68">
        <v>24380</v>
      </c>
      <c r="E42" s="69">
        <v>91</v>
      </c>
      <c r="F42" s="69">
        <v>0</v>
      </c>
      <c r="G42" s="69">
        <v>212</v>
      </c>
      <c r="H42" s="69">
        <v>3</v>
      </c>
      <c r="I42" s="25"/>
    </row>
    <row r="43" spans="1:9" ht="12" customHeight="1" x14ac:dyDescent="0.55000000000000004">
      <c r="A43" s="15" t="s">
        <v>219</v>
      </c>
      <c r="B43" s="21" t="s">
        <v>267</v>
      </c>
      <c r="C43" s="69">
        <v>471</v>
      </c>
      <c r="D43" s="68">
        <v>13700</v>
      </c>
      <c r="E43" s="69">
        <v>91</v>
      </c>
      <c r="F43" s="69">
        <v>3</v>
      </c>
      <c r="G43" s="69">
        <v>367</v>
      </c>
      <c r="H43" s="69">
        <v>13</v>
      </c>
      <c r="I43" s="25"/>
    </row>
    <row r="44" spans="1:9" ht="12" customHeight="1" x14ac:dyDescent="0.55000000000000004">
      <c r="A44" s="15" t="s">
        <v>220</v>
      </c>
      <c r="B44" s="21" t="s">
        <v>268</v>
      </c>
      <c r="C44" s="69">
        <v>669</v>
      </c>
      <c r="D44" s="68">
        <v>5968</v>
      </c>
      <c r="E44" s="69">
        <v>107</v>
      </c>
      <c r="F44" s="69">
        <v>8</v>
      </c>
      <c r="G44" s="69">
        <v>554</v>
      </c>
      <c r="H44" s="69">
        <v>8</v>
      </c>
      <c r="I44" s="25"/>
    </row>
    <row r="45" spans="1:9" ht="12" customHeight="1" x14ac:dyDescent="0.55000000000000004">
      <c r="A45" s="15" t="s">
        <v>221</v>
      </c>
      <c r="B45" s="21" t="s">
        <v>269</v>
      </c>
      <c r="C45" s="68">
        <v>8774</v>
      </c>
      <c r="D45" s="68">
        <v>263231</v>
      </c>
      <c r="E45" s="68">
        <v>1573</v>
      </c>
      <c r="F45" s="69">
        <v>16</v>
      </c>
      <c r="G45" s="68">
        <v>7272</v>
      </c>
      <c r="H45" s="69">
        <v>119</v>
      </c>
      <c r="I45" s="25"/>
    </row>
    <row r="46" spans="1:9" ht="12" customHeight="1" x14ac:dyDescent="0.55000000000000004">
      <c r="A46" s="15" t="s">
        <v>222</v>
      </c>
      <c r="B46" s="21" t="s">
        <v>270</v>
      </c>
      <c r="C46" s="69">
        <v>469</v>
      </c>
      <c r="D46" s="68">
        <v>15020</v>
      </c>
      <c r="E46" s="69">
        <v>62</v>
      </c>
      <c r="F46" s="69">
        <v>1</v>
      </c>
      <c r="G46" s="69">
        <v>409</v>
      </c>
      <c r="H46" s="69">
        <v>3</v>
      </c>
      <c r="I46" s="25"/>
    </row>
    <row r="47" spans="1:9" ht="12" customHeight="1" x14ac:dyDescent="0.55000000000000004">
      <c r="A47" s="15" t="s">
        <v>223</v>
      </c>
      <c r="B47" s="21" t="s">
        <v>271</v>
      </c>
      <c r="C47" s="69">
        <v>611</v>
      </c>
      <c r="D47" s="68">
        <v>39538</v>
      </c>
      <c r="E47" s="69">
        <v>225</v>
      </c>
      <c r="F47" s="69">
        <v>2</v>
      </c>
      <c r="G47" s="69">
        <v>311</v>
      </c>
      <c r="H47" s="69">
        <v>4</v>
      </c>
      <c r="I47" s="25"/>
    </row>
    <row r="48" spans="1:9" ht="12" customHeight="1" x14ac:dyDescent="0.55000000000000004">
      <c r="A48" s="15" t="s">
        <v>224</v>
      </c>
      <c r="B48" s="21" t="s">
        <v>272</v>
      </c>
      <c r="C48" s="68">
        <v>1873</v>
      </c>
      <c r="D48" s="68">
        <v>36058</v>
      </c>
      <c r="E48" s="69">
        <v>196</v>
      </c>
      <c r="F48" s="69">
        <v>7</v>
      </c>
      <c r="G48" s="68">
        <v>1466</v>
      </c>
      <c r="H48" s="69">
        <v>16</v>
      </c>
      <c r="I48" s="25"/>
    </row>
    <row r="49" spans="1:9" ht="12" customHeight="1" x14ac:dyDescent="0.55000000000000004">
      <c r="A49" s="15" t="s">
        <v>225</v>
      </c>
      <c r="B49" s="21" t="s">
        <v>273</v>
      </c>
      <c r="C49" s="69">
        <v>700</v>
      </c>
      <c r="D49" s="68">
        <v>43195</v>
      </c>
      <c r="E49" s="69">
        <v>121</v>
      </c>
      <c r="F49" s="69">
        <v>4</v>
      </c>
      <c r="G49" s="69">
        <v>573</v>
      </c>
      <c r="H49" s="69">
        <v>6</v>
      </c>
      <c r="I49" s="25"/>
    </row>
    <row r="50" spans="1:9" ht="12" customHeight="1" x14ac:dyDescent="0.55000000000000004">
      <c r="A50" s="15" t="s">
        <v>226</v>
      </c>
      <c r="B50" s="21" t="s">
        <v>274</v>
      </c>
      <c r="C50" s="69">
        <v>759</v>
      </c>
      <c r="D50" s="68">
        <v>12454</v>
      </c>
      <c r="E50" s="69">
        <v>91</v>
      </c>
      <c r="F50" s="69">
        <v>0</v>
      </c>
      <c r="G50" s="69">
        <v>668</v>
      </c>
      <c r="H50" s="69">
        <v>5</v>
      </c>
      <c r="I50" s="25"/>
    </row>
    <row r="51" spans="1:9" ht="12" customHeight="1" x14ac:dyDescent="0.55000000000000004">
      <c r="A51" s="15" t="s">
        <v>227</v>
      </c>
      <c r="B51" s="20" t="s">
        <v>275</v>
      </c>
      <c r="C51" s="68">
        <v>1016</v>
      </c>
      <c r="D51" s="68">
        <v>39647</v>
      </c>
      <c r="E51" s="69">
        <v>136</v>
      </c>
      <c r="F51" s="69">
        <v>2</v>
      </c>
      <c r="G51" s="69">
        <v>880</v>
      </c>
      <c r="H51" s="69">
        <v>14</v>
      </c>
      <c r="I51" s="25"/>
    </row>
    <row r="52" spans="1:9" ht="12" customHeight="1" x14ac:dyDescent="0.55000000000000004">
      <c r="A52" s="15" t="s">
        <v>228</v>
      </c>
      <c r="B52" s="21" t="s">
        <v>276</v>
      </c>
      <c r="C52" s="68">
        <v>5413</v>
      </c>
      <c r="D52" s="68">
        <v>90097</v>
      </c>
      <c r="E52" s="69">
        <v>398</v>
      </c>
      <c r="F52" s="69">
        <v>7</v>
      </c>
      <c r="G52" s="68">
        <v>4939</v>
      </c>
      <c r="H52" s="69">
        <v>81</v>
      </c>
      <c r="I52" s="25"/>
    </row>
    <row r="53" spans="1:9" ht="12" customHeight="1" x14ac:dyDescent="0.55000000000000004">
      <c r="B53" s="22" t="s">
        <v>277</v>
      </c>
      <c r="C53" s="69">
        <v>149</v>
      </c>
      <c r="D53" s="70" t="s">
        <v>289</v>
      </c>
      <c r="E53" s="69">
        <v>0</v>
      </c>
      <c r="F53" s="70" t="s">
        <v>289</v>
      </c>
      <c r="G53" s="69">
        <v>149</v>
      </c>
      <c r="H53" s="70" t="s">
        <v>289</v>
      </c>
      <c r="I53" s="25"/>
    </row>
    <row r="54" spans="1:9" ht="12" customHeight="1" x14ac:dyDescent="0.55000000000000004">
      <c r="B54" s="21" t="s">
        <v>165</v>
      </c>
      <c r="C54" s="68">
        <v>236104</v>
      </c>
      <c r="D54" s="68">
        <v>4511891</v>
      </c>
      <c r="E54" s="68">
        <v>37187</v>
      </c>
      <c r="F54" s="69">
        <v>711</v>
      </c>
      <c r="G54" s="68">
        <v>194650</v>
      </c>
      <c r="H54" s="68">
        <v>3513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2021-01-02T14:20:40Z</dcterms:modified>
</cp:coreProperties>
</file>