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AD562438-50E5-471E-82BF-C0D3151AFC7C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<sst xmlns="http://schemas.openxmlformats.org/spreadsheetml/2006/main" count="22368" uniqueCount="299">
  <si>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</si>
  <si>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</si>
  <si>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</si>
  <si>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</si>
  <si>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</si>
  <si>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</si>
  <si>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</si>
  <si>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</si>
  <si>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</si>
  <si>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</si>
  <si>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</si>
  <si>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</si>
  <si>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</si>
  <si>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</si>
  <si>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</si>
  <si>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</si>
  <si>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</si>
  <si>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</si>
  <si>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</si>
  <si>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</si>
  <si>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</si>
  <si>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</si>
  <si>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</si>
  <si>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</si>
  <si>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</si>
  <si>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</si>
  <si>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</si>
  <si>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</si>
  <si>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</si>
  <si>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</si>
  <si>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</si>
  <si>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</si>
  <si>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</si>
  <si>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</si>
  <si>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</si>
  <si>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</si>
  <si>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</si>
  <si>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</si>
  <si>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</si>
  <si>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</si>
  <si>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</si>
  <si>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</si>
  <si>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</si>
  <si>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</si>
  <si>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</si>
  <si>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</si>
  <si>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</si>
  <si>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</si>
  <si>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</si>
  <si>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</si>
  <si>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</si>
  <si>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</si>
  <si>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</si>
  <si>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</si>
  <si>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</si>
  <si>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</si>
  <si>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</si>
  <si>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</si>
  <si>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</si>
  <si>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</si>
  <si>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</si>
  <si>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</si>
  <si>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</si>
  <si>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</si>
  <si>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</si>
  <si>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</si>
  <si>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</si>
  <si>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</si>
  <si>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</si>
  <si>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</si>
  <si>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</si>
  <si>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</si>
  <si>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</si>
  <si>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</si>
  <si>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</si>
  <si>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</si>
  <si>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</si>
  <si>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</si>
  <si>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</si>
  <si>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</si>
  <si>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</si>
  <si>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</si>
  <si>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</si>
  <si>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</si>
  <si>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</si>
  <si>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</si>
  <si>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</si>
  <si>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</si>
  <si>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</si>
  <si>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</si>
  <si>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</si>
  <si>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</si>
  <si>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</si>
  <si>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</si>
  <si>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</si>
  <si>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</si>
  <si>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</si>
  <si>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</si>
  <si>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</si>
  <si>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</si>
  <si>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</si>
  <si>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</si>
  <si>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</si>
  <si>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</si>
  <si>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</si>
  <si>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</si>
  <si>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</si>
  <si>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</si>
  <si>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</si>
  <si>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</si>
  <si>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</si>
  <si>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</si>
  <si>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</si>
  <si>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</si>
  <si>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</si>
  <si>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</si>
  <si>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</si>
  <si>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</si>
  <si>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</si>
  <si>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</si>
  <si>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</si>
  <si>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</si>
  <si>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</si>
  <si>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</si>
  <si>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</si>
  <si>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</si>
  <si>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</si>
  <si>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</si>
  <si>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</si>
  <si>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</si>
  <si>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</si>
  <si>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</si>
  <si>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</si>
  <si>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</si>
  <si>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</si>
  <si>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</si>
  <si>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</si>
  <si>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</si>
  <si>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</si>
  <si>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</si>
  <si>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</si>
  <si>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</si>
  <si>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</si>
  <si>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</si>
  <si>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</si>
  <si>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</si>
  <si>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</si>
  <si>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</si>
  <si>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</si>
  <si>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</si>
  <si>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</si>
  <si>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</si>
  <si>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</si>
  <si>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</si>
  <si>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</si>
  <si>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</si>
  <si>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</si>
  <si>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</si>
  <si>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</si>
  <si>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</si>
  <si>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</si>
  <si>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</si>
  <si>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</si>
  <si>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</si>
  <si>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</si>
  <si>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</si>
  <si>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</si>
  <si>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</si>
  <si>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</si>
  <si>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</si>
  <si>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</si>
  <si>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</si>
  <si>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</si>
  <si>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</si>
  <si>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</si>
  <si>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</si>
  <si>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</si>
  <si>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</si>
  <si>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</si>
  <si>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</si>
  <si>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</si>
  <si>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</si>
  <si>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</si>
  <si>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</si>
  <si>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</si>
  <si>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</si>
  <si>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</si>
  <si>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</si>
  <si>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</si>
  <si>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</si>
  <si>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</si>
  <si>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</si>
  <si>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</si>
  <si>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</si>
  <si>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</si>
  <si>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</si>
  <si>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</si>
  <si>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</si>
  <si>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</si>
  <si>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</si>
  <si>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</si>
  <si>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</si>
  <si>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</si>
  <si>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</si>
  <si>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</si>
  <si>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</si>
  <si>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</si>
  <si>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</si>
  <si>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</si>
  <si>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</si>
  <si>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</si>
  <si>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</si>
  <si>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</si>
  <si>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</si>
  <si>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</si>
  <si>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</si>
  <si>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</si>
  <si>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</si>
  <si>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</si>
  <si>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</si>
  <si>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</si>
  <si>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</si>
  <si>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</si>
  <si>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</si>
  <si>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</si>
  <si>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</si>
  <si>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</si>
  <si>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</si>
  <si>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</si>
  <si>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</si>
  <si>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</si>
  <si>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</si>
  <si>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</si>
  <si>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</si>
  <si>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</si>
  <si>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</si>
  <si>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</si>
  <si>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</si>
  <si>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</si>
  <si>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</si>
  <si>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</si>
  <si>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</si>
  <si>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</si>
  <si>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</si>
  <si>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</si>
  <si>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</si>
  <si>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</si>
  <si>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</si>
  <si>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</si>
  <si>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</si>
  <si>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</si>
  <si>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</si>
  <si>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</si>
  <si>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</si>
  <si>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</si>
  <si>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</si>
  <si>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</si>
  <si>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</si>
  <si>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</si>
  <si>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</si>
  <si>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</si>
  <si>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</si>
  <si>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</si>
  <si>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</si>
  <si>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</si>
  <si>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</si>
  <si>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</si>
  <si>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</si>
  <si>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</si>
  <si>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</si>
  <si>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</si>
  <si>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</si>
  <si>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</si>
  <si>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</si>
  <si>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</si>
  <si>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</si>
  <si>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</si>
  <si>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</si>
  <si>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</si>
  <si>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</si>
  <si>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</si>
  <si>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</si>
  <si>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https://www.mhlw.go.jp/stf/seisakunitsuite/bunya/0000121431_00231.html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</si>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</sst>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5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13" fillId="0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10" fillId="0" borderId="6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31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24"/>
  <sheetViews>
    <sheetView topLeftCell="A1115" workbookViewId="0">
      <selection activeCell="A1125" sqref="A1125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8" t="s">
        <v>288</v>
      </c>
      <c r="P1" s="48" t="s">
        <v>289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7">
        <v>125</v>
      </c>
      <c r="P1095" s="47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7">
        <v>0</v>
      </c>
      <c r="P1096" s="47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7">
        <v>0</v>
      </c>
      <c r="P1097" s="47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216"/>
  <sheetViews>
    <sheetView workbookViewId="0">
      <pane xSplit="1" ySplit="1" topLeftCell="B16211" activePane="bottomRight" state="frozen"/>
      <selection activeCell="A14995" sqref="A14995"/>
      <selection pane="topRight" activeCell="A14995" sqref="A14995"/>
      <selection pane="bottomLeft" activeCell="A14995" sqref="A14995"/>
      <selection pane="bottomRight" activeCell="A16217" sqref="A16217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7" t="s">
        <v>146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288</v>
      </c>
      <c r="P2" s="31" t="s">
        <v>289</v>
      </c>
    </row>
    <row r="3" spans="1:17" x14ac:dyDescent="0.55000000000000004">
      <c r="A3" s="38">
        <f>DATE($A$9, $B$9, $C$9)</f>
        <v>44253</v>
      </c>
      <c r="B3" s="26" t="s">
        <v>153</v>
      </c>
      <c r="C3" s="26">
        <f>IF(C21="", "", C21)</f>
        <v>427251</v>
      </c>
      <c r="D3" s="26">
        <f>IF(B21="", "", B21)</f>
        <v>7627790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14917</v>
      </c>
      <c r="I3" s="26" t="str">
        <f t="shared" si="1"/>
        <v/>
      </c>
      <c r="J3" s="26">
        <f t="shared" si="1"/>
        <v>457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404392</v>
      </c>
      <c r="N3" s="26">
        <f t="shared" si="2"/>
        <v>7720</v>
      </c>
      <c r="O3" s="26">
        <f t="shared" ref="O3:P5" si="3">I12</f>
        <v>0</v>
      </c>
      <c r="P3" s="47">
        <f t="shared" si="3"/>
        <v>0</v>
      </c>
    </row>
    <row r="4" spans="1:17" x14ac:dyDescent="0.55000000000000004">
      <c r="A4" s="38">
        <f>DATE($A$9, $B$9, $C$9)</f>
        <v>44253</v>
      </c>
      <c r="B4" s="26" t="s">
        <v>154</v>
      </c>
      <c r="C4" s="26">
        <f>IF(C22="", "", C22)</f>
        <v>2206</v>
      </c>
      <c r="D4" s="26">
        <f>IF(B22="", "", B22)</f>
        <v>515305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27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2177</v>
      </c>
      <c r="N4" s="26">
        <f t="shared" si="2"/>
        <v>2</v>
      </c>
      <c r="O4" s="47">
        <f t="shared" si="3"/>
        <v>0</v>
      </c>
      <c r="P4" s="47">
        <f t="shared" si="3"/>
        <v>0</v>
      </c>
    </row>
    <row r="5" spans="1:17" x14ac:dyDescent="0.55000000000000004">
      <c r="A5" s="38">
        <f>DATE($A$9, $B$9, $C$9)</f>
        <v>44253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7">
        <f t="shared" si="3"/>
        <v>0</v>
      </c>
      <c r="P5" s="47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9" t="s">
        <v>283</v>
      </c>
      <c r="J7" s="27"/>
      <c r="L7" s="27"/>
      <c r="M7" s="27"/>
      <c r="N7" s="27"/>
      <c r="O7" s="27"/>
    </row>
    <row r="8" spans="1:17" x14ac:dyDescent="0.55000000000000004">
      <c r="A8" s="27" t="s">
        <v>282</v>
      </c>
      <c r="B8" s="27"/>
      <c r="C8" s="27"/>
      <c r="D8" s="27"/>
      <c r="E8" s="27"/>
      <c r="F8" s="27"/>
      <c r="G8" s="27"/>
      <c r="I8" s="8" t="s">
        <v>284</v>
      </c>
      <c r="J8" s="46"/>
      <c r="L8" s="8"/>
      <c r="M8" s="8"/>
      <c r="N8" s="8"/>
      <c r="O8" s="8"/>
      <c r="P8" s="8"/>
      <c r="Q8" s="8"/>
    </row>
    <row r="9" spans="1:17" x14ac:dyDescent="0.55000000000000004">
      <c r="A9" s="4">
        <v>2021</v>
      </c>
      <c r="B9" s="4">
        <v>2</v>
      </c>
      <c r="C9" s="4">
        <v>26</v>
      </c>
      <c r="I9" s="57" t="s">
        <v>285</v>
      </c>
      <c r="J9" s="57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7" t="s">
        <v>161</v>
      </c>
      <c r="I10" s="57" t="s">
        <v>290</v>
      </c>
      <c r="J10" s="57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9"/>
      <c r="I11" s="50" t="s">
        <v>286</v>
      </c>
      <c r="J11" s="50" t="s">
        <v>287</v>
      </c>
    </row>
    <row r="12" spans="1:17" x14ac:dyDescent="0.55000000000000004">
      <c r="A12" s="27" t="s">
        <v>166</v>
      </c>
      <c r="B12" s="4">
        <v>7627790</v>
      </c>
      <c r="C12" s="4">
        <v>427251</v>
      </c>
      <c r="D12" s="4">
        <v>14917</v>
      </c>
      <c r="E12" s="4">
        <v>457</v>
      </c>
      <c r="F12" s="4">
        <v>404392</v>
      </c>
      <c r="G12" s="4">
        <v>7720</v>
      </c>
      <c r="H12" s="3"/>
      <c r="I12" s="4"/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515305</v>
      </c>
      <c r="C13" s="4">
        <v>2206</v>
      </c>
      <c r="D13" s="4">
        <v>27</v>
      </c>
      <c r="E13" s="4">
        <v>0</v>
      </c>
      <c r="F13" s="4">
        <v>2177</v>
      </c>
      <c r="G13" s="4">
        <v>2</v>
      </c>
      <c r="H13" s="3"/>
      <c r="I13" s="57"/>
      <c r="J13" s="57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6" t="s">
        <v>164</v>
      </c>
      <c r="B15" s="29">
        <f t="shared" ref="B15:G15" si="4">SUM(B12:B14)</f>
        <v>8143924</v>
      </c>
      <c r="C15" s="29">
        <f t="shared" si="4"/>
        <v>429472</v>
      </c>
      <c r="D15" s="29">
        <f t="shared" si="4"/>
        <v>14944</v>
      </c>
      <c r="E15" s="29">
        <f t="shared" si="4"/>
        <v>457</v>
      </c>
      <c r="F15" s="29">
        <f t="shared" si="4"/>
        <v>406584</v>
      </c>
      <c r="G15" s="29">
        <f t="shared" si="4"/>
        <v>7722</v>
      </c>
      <c r="H15" s="30"/>
    </row>
    <row r="18" spans="1:15" x14ac:dyDescent="0.55000000000000004">
      <c r="B18" s="57" t="s">
        <v>157</v>
      </c>
      <c r="C18" s="59"/>
      <c r="D18" s="57" t="s">
        <v>169</v>
      </c>
      <c r="E18" s="59"/>
      <c r="F18" s="59"/>
      <c r="G18" s="57" t="s">
        <v>170</v>
      </c>
      <c r="H18" s="59"/>
      <c r="I18" s="59"/>
      <c r="J18" s="59"/>
      <c r="K18" s="59"/>
      <c r="L18" s="59"/>
      <c r="M18" s="59"/>
      <c r="N18" s="59"/>
      <c r="O18" s="59"/>
    </row>
    <row r="19" spans="1:15" x14ac:dyDescent="0.55000000000000004">
      <c r="B19" s="59"/>
      <c r="C19" s="59"/>
      <c r="D19" s="59"/>
      <c r="E19" s="59"/>
      <c r="F19" s="59"/>
      <c r="G19" s="57" t="s">
        <v>158</v>
      </c>
      <c r="H19" s="59"/>
      <c r="I19" s="59"/>
      <c r="J19" s="59"/>
      <c r="K19" s="59"/>
      <c r="L19" s="59"/>
      <c r="M19" s="59"/>
      <c r="N19" s="57" t="s">
        <v>159</v>
      </c>
      <c r="O19" s="57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9"/>
      <c r="O20" s="59"/>
    </row>
    <row r="21" spans="1:15" x14ac:dyDescent="0.55000000000000004">
      <c r="A21" s="26" t="s">
        <v>166</v>
      </c>
      <c r="B21" s="28">
        <f t="shared" ref="B21:C23" si="5">B12</f>
        <v>7627790</v>
      </c>
      <c r="C21" s="28">
        <f t="shared" si="5"/>
        <v>427251</v>
      </c>
      <c r="D21" s="3"/>
      <c r="E21" s="3"/>
      <c r="F21" s="3"/>
      <c r="G21" s="3"/>
      <c r="H21" s="28">
        <f>D12</f>
        <v>14917</v>
      </c>
      <c r="I21" s="3"/>
      <c r="J21" s="28">
        <f>E12</f>
        <v>457</v>
      </c>
      <c r="K21" s="3"/>
      <c r="L21" s="3"/>
      <c r="M21" s="16">
        <f>F21</f>
        <v>0</v>
      </c>
      <c r="N21" s="28">
        <f t="shared" ref="N21:O23" si="6">F12</f>
        <v>404392</v>
      </c>
      <c r="O21" s="28">
        <f t="shared" si="6"/>
        <v>7720</v>
      </c>
    </row>
    <row r="22" spans="1:15" x14ac:dyDescent="0.55000000000000004">
      <c r="A22" s="26" t="s">
        <v>167</v>
      </c>
      <c r="B22" s="28">
        <f t="shared" si="5"/>
        <v>515305</v>
      </c>
      <c r="C22" s="28">
        <f t="shared" si="5"/>
        <v>2206</v>
      </c>
      <c r="D22" s="3"/>
      <c r="E22" s="3"/>
      <c r="F22" s="3"/>
      <c r="G22" s="3"/>
      <c r="H22" s="28">
        <f>D13</f>
        <v>27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2177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8143924</v>
      </c>
      <c r="C24" s="26">
        <f t="shared" si="7"/>
        <v>429472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14944</v>
      </c>
      <c r="I24" s="26">
        <f t="shared" si="7"/>
        <v>0</v>
      </c>
      <c r="J24" s="26">
        <f t="shared" si="7"/>
        <v>457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406584</v>
      </c>
      <c r="O24" s="26">
        <f t="shared" si="7"/>
        <v>7722</v>
      </c>
    </row>
    <row r="26" spans="1:15" x14ac:dyDescent="0.55000000000000004">
      <c r="E26" s="57" t="s">
        <v>279</v>
      </c>
      <c r="F26" s="59"/>
      <c r="G26" s="59"/>
      <c r="H26" s="59"/>
      <c r="I26" s="59"/>
      <c r="J26" s="59"/>
    </row>
    <row r="27" spans="1:15" x14ac:dyDescent="0.55000000000000004">
      <c r="E27" s="58" t="s">
        <v>281</v>
      </c>
      <c r="F27" s="58"/>
      <c r="G27" s="58"/>
      <c r="H27" s="58"/>
      <c r="I27" s="58"/>
      <c r="J27" s="58"/>
      <c r="K27" s="58"/>
    </row>
  </sheetData>
  <mergeCells count="13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7" t="s">
        <v>177</v>
      </c>
      <c r="B1" s="57"/>
      <c r="C1" s="57"/>
      <c r="D1" s="61"/>
      <c r="E1" s="61"/>
      <c r="F1" s="61"/>
      <c r="G1" s="61"/>
      <c r="H1" s="61"/>
      <c r="I1" s="61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2</v>
      </c>
      <c r="C2" s="39">
        <f>DAY(DATE('Conv-total'!$A$9, 'Conv-total'!$B$9, 'Conv-total'!$C$9) -1)</f>
        <v>25</v>
      </c>
      <c r="D2" s="60" t="s">
        <v>178</v>
      </c>
      <c r="E2" s="61"/>
      <c r="F2" s="61"/>
      <c r="G2" s="61"/>
      <c r="H2" s="61"/>
      <c r="I2" s="61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44252</v>
      </c>
      <c r="C5" s="31" t="s">
        <v>7</v>
      </c>
      <c r="D5" s="41">
        <f>IFERROR(INT(TRIM(SUBSTITUTE(VLOOKUP($A5&amp;"*",各都道府県の状況!$A:$I,D$3,FALSE), "※5", ""))), "")</f>
        <v>18987</v>
      </c>
      <c r="E5" s="41">
        <f>IFERROR(INT(TRIM(SUBSTITUTE(VLOOKUP($A5&amp;"*",各都道府県の状況!$A:$I,E$3,FALSE), "※5", ""))), "")</f>
        <v>374875</v>
      </c>
      <c r="F5" s="41">
        <f>IFERROR(INT(TRIM(SUBSTITUTE(VLOOKUP($A5&amp;"*",各都道府県の状況!$A:$I,F$3,FALSE), "※5", ""))), "")</f>
        <v>17671</v>
      </c>
      <c r="G5" s="41">
        <f>IFERROR(INT(TRIM(SUBSTITUTE(VLOOKUP($A5&amp;"*",各都道府県の状況!$A:$I,G$3,FALSE), "※5", ""))), "")</f>
        <v>671</v>
      </c>
      <c r="H5" s="41">
        <f>IFERROR(INT(TRIM(SUBSTITUTE(VLOOKUP($A5&amp;"*",各都道府県の状況!$A:$I,H$3,FALSE), "※5", ""))), "")</f>
        <v>691</v>
      </c>
      <c r="I5" s="41">
        <f>IFERROR(INT(TRIM(SUBSTITUTE(VLOOKUP($A5&amp;"*",各都道府県の状況!$A:$I,I$3,FALSE), "※5", ""))), "")</f>
        <v>6</v>
      </c>
      <c r="J5" s="2"/>
    </row>
    <row r="6" spans="1:10" x14ac:dyDescent="0.55000000000000004">
      <c r="A6" s="12" t="s">
        <v>182</v>
      </c>
      <c r="B6" s="13">
        <f t="shared" si="0"/>
        <v>44252</v>
      </c>
      <c r="C6" s="31" t="s">
        <v>11</v>
      </c>
      <c r="D6" s="41">
        <f>IFERROR(INT(TRIM(SUBSTITUTE(VLOOKUP($A6&amp;"*",各都道府県の状況!$A:$I,D$3,FALSE), "※5", ""))), "")</f>
        <v>814</v>
      </c>
      <c r="E6" s="41">
        <f>IFERROR(INT(TRIM(SUBSTITUTE(VLOOKUP($A6&amp;"*",各都道府県の状況!$A:$I,E$3,FALSE), "※5", ""))), "")</f>
        <v>17200</v>
      </c>
      <c r="F6" s="41">
        <f>IFERROR(INT(TRIM(SUBSTITUTE(VLOOKUP($A6&amp;"*",各都道府県の状況!$A:$I,F$3,FALSE), "※5", ""))), "")</f>
        <v>763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31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44252</v>
      </c>
      <c r="C7" s="31" t="s">
        <v>12</v>
      </c>
      <c r="D7" s="41">
        <f>IFERROR(INT(TRIM(SUBSTITUTE(VLOOKUP($A7&amp;"*",各都道府県の状況!$A:$I,D$3,FALSE), "※5", ""))), "")</f>
        <v>553</v>
      </c>
      <c r="E7" s="41">
        <f>IFERROR(INT(TRIM(SUBSTITUTE(VLOOKUP($A7&amp;"*",各都道府県の状況!$A:$I,E$3,FALSE), "※5", ""))), "")</f>
        <v>24595</v>
      </c>
      <c r="F7" s="41">
        <f>IFERROR(INT(TRIM(SUBSTITUTE(VLOOKUP($A7&amp;"*",各都道府県の状況!$A:$I,F$3,FALSE), "※5", ""))), "")</f>
        <v>497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26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44252</v>
      </c>
      <c r="C8" s="31" t="s">
        <v>13</v>
      </c>
      <c r="D8" s="41">
        <f>IFERROR(INT(TRIM(SUBSTITUTE(VLOOKUP($A8&amp;"*",各都道府県の状況!$A:$I,D$3,FALSE), "※5", ""))), "")</f>
        <v>3581</v>
      </c>
      <c r="E8" s="41">
        <f>IFERROR(INT(TRIM(SUBSTITUTE(VLOOKUP($A8&amp;"*",各都道府県の状況!$A:$I,E$3,FALSE), "※5", ""))), "")</f>
        <v>66964</v>
      </c>
      <c r="F8" s="41">
        <f>IFERROR(INT(TRIM(SUBSTITUTE(VLOOKUP($A8&amp;"*",各都道府県の状況!$A:$I,F$3,FALSE), "※5", ""))), "")</f>
        <v>3469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87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44252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7032</v>
      </c>
      <c r="F9" s="41">
        <f>IFERROR(INT(TRIM(SUBSTITUTE(VLOOKUP($A9&amp;"*",各都道府県の状況!$A:$I,F$3,FALSE), "※5", ""))), "")</f>
        <v>259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4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44252</v>
      </c>
      <c r="C10" s="31" t="s">
        <v>15</v>
      </c>
      <c r="D10" s="41">
        <f>IFERROR(INT(TRIM(SUBSTITUTE(VLOOKUP($A10&amp;"*",各都道府県の状況!$A:$I,D$3,FALSE), "※5", ""))), "")</f>
        <v>542</v>
      </c>
      <c r="E10" s="41">
        <f>IFERROR(INT(TRIM(SUBSTITUTE(VLOOKUP($A10&amp;"*",各都道府県の状況!$A:$I,E$3,FALSE), "※5", ""))), "")</f>
        <v>17326</v>
      </c>
      <c r="F10" s="41">
        <f>IFERROR(INT(TRIM(SUBSTITUTE(VLOOKUP($A10&amp;"*",各都道府県の状況!$A:$I,F$3,FALSE), "※5", ""))), "")</f>
        <v>511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16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44252</v>
      </c>
      <c r="C11" s="31" t="s">
        <v>16</v>
      </c>
      <c r="D11" s="41">
        <f>IFERROR(INT(TRIM(SUBSTITUTE(VLOOKUP($A11&amp;"*",各都道府県の状況!$A:$I,D$3,FALSE), "※5", ""))), "")</f>
        <v>1898</v>
      </c>
      <c r="E11" s="41">
        <f>IFERROR(INT(TRIM(SUBSTITUTE(VLOOKUP($A11&amp;"*",各都道府県の状況!$A:$I,E$3,FALSE), "※5", ""))), "")</f>
        <v>108764</v>
      </c>
      <c r="F11" s="41">
        <f>IFERROR(INT(TRIM(SUBSTITUTE(VLOOKUP($A11&amp;"*",各都道府県の状況!$A:$I,F$3,FALSE), "※5", ""))), "")</f>
        <v>1736</v>
      </c>
      <c r="G11" s="41">
        <f>IFERROR(INT(TRIM(SUBSTITUTE(VLOOKUP($A11&amp;"*",各都道府県の状況!$A:$I,G$3,FALSE), "※5", ""))), "")</f>
        <v>70</v>
      </c>
      <c r="H11" s="41">
        <f>IFERROR(INT(TRIM(SUBSTITUTE(VLOOKUP($A11&amp;"*",各都道府県の状況!$A:$I,H$3,FALSE), "※5", ""))), "")</f>
        <v>92</v>
      </c>
      <c r="I11" s="41">
        <f>IFERROR(INT(TRIM(SUBSTITUTE(VLOOKUP($A11&amp;"*",各都道府県の状況!$A:$I,I$3,FALSE), "※5", ""))), "")</f>
        <v>7</v>
      </c>
    </row>
    <row r="12" spans="1:10" x14ac:dyDescent="0.55000000000000004">
      <c r="A12" s="12" t="s">
        <v>188</v>
      </c>
      <c r="B12" s="13">
        <f t="shared" si="0"/>
        <v>44252</v>
      </c>
      <c r="C12" s="31" t="s">
        <v>17</v>
      </c>
      <c r="D12" s="41">
        <f>IFERROR(INT(TRIM(SUBSTITUTE(VLOOKUP($A12&amp;"*",各都道府県の状況!$A:$I,D$3,FALSE), "※5", ""))), "")</f>
        <v>5682</v>
      </c>
      <c r="E12" s="41">
        <f>IFERROR(INT(TRIM(SUBSTITUTE(VLOOKUP($A12&amp;"*",各都道府県の状況!$A:$I,E$3,FALSE), "※5", ""))), "")</f>
        <v>24855</v>
      </c>
      <c r="F12" s="41">
        <f>IFERROR(INT(TRIM(SUBSTITUTE(VLOOKUP($A12&amp;"*",各都道府県の状況!$A:$I,F$3,FALSE), "※5", ""))), "")</f>
        <v>5223</v>
      </c>
      <c r="G12" s="41">
        <f>IFERROR(INT(TRIM(SUBSTITUTE(VLOOKUP($A12&amp;"*",各都道府県の状況!$A:$I,G$3,FALSE), "※5", ""))), "")</f>
        <v>106</v>
      </c>
      <c r="H12" s="41">
        <f>IFERROR(INT(TRIM(SUBSTITUTE(VLOOKUP($A12&amp;"*",各都道府県の状況!$A:$I,H$3,FALSE), "※5", ""))), "")</f>
        <v>353</v>
      </c>
      <c r="I12" s="41">
        <f>IFERROR(INT(TRIM(SUBSTITUTE(VLOOKUP($A12&amp;"*",各都道府県の状況!$A:$I,I$3,FALSE), "※5", ""))), "")</f>
        <v>8</v>
      </c>
    </row>
    <row r="13" spans="1:10" x14ac:dyDescent="0.55000000000000004">
      <c r="A13" s="12" t="s">
        <v>189</v>
      </c>
      <c r="B13" s="13">
        <f t="shared" si="0"/>
        <v>44252</v>
      </c>
      <c r="C13" s="31" t="s">
        <v>18</v>
      </c>
      <c r="D13" s="41">
        <f>IFERROR(INT(TRIM(SUBSTITUTE(VLOOKUP($A13&amp;"*",各都道府県の状況!$A:$I,D$3,FALSE), "※5", ""))), "")</f>
        <v>4073</v>
      </c>
      <c r="E13" s="41">
        <f>IFERROR(INT(TRIM(SUBSTITUTE(VLOOKUP($A13&amp;"*",各都道府県の状況!$A:$I,E$3,FALSE), "※5", ""))), "")</f>
        <v>123442</v>
      </c>
      <c r="F13" s="41">
        <f>IFERROR(INT(TRIM(SUBSTITUTE(VLOOKUP($A13&amp;"*",各都道府県の状況!$A:$I,F$3,FALSE), "※5", ""))), "")</f>
        <v>3858</v>
      </c>
      <c r="G13" s="41">
        <f>IFERROR(INT(TRIM(SUBSTITUTE(VLOOKUP($A13&amp;"*",各都道府県の状況!$A:$I,G$3,FALSE), "※5", ""))), "")</f>
        <v>66</v>
      </c>
      <c r="H13" s="41">
        <f>IFERROR(INT(TRIM(SUBSTITUTE(VLOOKUP($A13&amp;"*",各都道府県の状況!$A:$I,H$3,FALSE), "※5", ""))), "")</f>
        <v>149</v>
      </c>
      <c r="I13" s="41">
        <f>IFERROR(INT(TRIM(SUBSTITUTE(VLOOKUP($A13&amp;"*",各都道府県の状況!$A:$I,I$3,FALSE), "※5", ""))), "")</f>
        <v>6</v>
      </c>
    </row>
    <row r="14" spans="1:10" x14ac:dyDescent="0.55000000000000004">
      <c r="A14" s="12" t="s">
        <v>190</v>
      </c>
      <c r="B14" s="13">
        <f t="shared" si="0"/>
        <v>44252</v>
      </c>
      <c r="C14" s="31" t="s">
        <v>19</v>
      </c>
      <c r="D14" s="41">
        <f>IFERROR(INT(TRIM(SUBSTITUTE(VLOOKUP($A14&amp;"*",各都道府県の状況!$A:$I,D$3,FALSE), "※5", ""))), "")</f>
        <v>4422</v>
      </c>
      <c r="E14" s="41">
        <f>IFERROR(INT(TRIM(SUBSTITUTE(VLOOKUP($A14&amp;"*",各都道府県の状況!$A:$I,E$3,FALSE), "※5", ""))), "")</f>
        <v>91052</v>
      </c>
      <c r="F14" s="41">
        <f>IFERROR(INT(TRIM(SUBSTITUTE(VLOOKUP($A14&amp;"*",各都道府県の状況!$A:$I,F$3,FALSE), "※5", ""))), "")</f>
        <v>4189</v>
      </c>
      <c r="G14" s="41">
        <f>IFERROR(INT(TRIM(SUBSTITUTE(VLOOKUP($A14&amp;"*",各都道府県の状況!$A:$I,G$3,FALSE), "※5", ""))), "")</f>
        <v>84</v>
      </c>
      <c r="H14" s="41">
        <f>IFERROR(INT(TRIM(SUBSTITUTE(VLOOKUP($A14&amp;"*",各都道府県の状況!$A:$I,H$3,FALSE), "※5", ""))), "")</f>
        <v>149</v>
      </c>
      <c r="I14" s="41">
        <f>IFERROR(INT(TRIM(SUBSTITUTE(VLOOKUP($A14&amp;"*",各都道府県の状況!$A:$I,I$3,FALSE), "※5", ""))), "")</f>
        <v>5</v>
      </c>
    </row>
    <row r="15" spans="1:10" x14ac:dyDescent="0.55000000000000004">
      <c r="A15" s="12" t="s">
        <v>191</v>
      </c>
      <c r="B15" s="13">
        <f t="shared" si="0"/>
        <v>44252</v>
      </c>
      <c r="C15" s="31" t="s">
        <v>20</v>
      </c>
      <c r="D15" s="41">
        <f>IFERROR(INT(TRIM(SUBSTITUTE(VLOOKUP($A15&amp;"*",各都道府県の状況!$A:$I,D$3,FALSE), "※5", ""))), "")</f>
        <v>29031</v>
      </c>
      <c r="E15" s="41">
        <f>IFERROR(INT(TRIM(SUBSTITUTE(VLOOKUP($A15&amp;"*",各都道府県の状況!$A:$I,E$3,FALSE), "※5", ""))), "")</f>
        <v>541493</v>
      </c>
      <c r="F15" s="41">
        <f>IFERROR(INT(TRIM(SUBSTITUTE(VLOOKUP($A15&amp;"*",各都道府県の状況!$A:$I,F$3,FALSE), "※5", ""))), "")</f>
        <v>26988</v>
      </c>
      <c r="G15" s="41">
        <f>IFERROR(INT(TRIM(SUBSTITUTE(VLOOKUP($A15&amp;"*",各都道府県の状況!$A:$I,G$3,FALSE), "※5", ""))), "")</f>
        <v>538</v>
      </c>
      <c r="H15" s="41">
        <f>IFERROR(INT(TRIM(SUBSTITUTE(VLOOKUP($A15&amp;"*",各都道府県の状況!$A:$I,H$3,FALSE), "※5", ""))), "")</f>
        <v>1505</v>
      </c>
      <c r="I15" s="41">
        <f>IFERROR(INT(TRIM(SUBSTITUTE(VLOOKUP($A15&amp;"*",各都道府県の状況!$A:$I,I$3,FALSE), "※5", ""))), "")</f>
        <v>38</v>
      </c>
    </row>
    <row r="16" spans="1:10" x14ac:dyDescent="0.55000000000000004">
      <c r="A16" s="12" t="s">
        <v>192</v>
      </c>
      <c r="B16" s="13">
        <f t="shared" si="0"/>
        <v>44252</v>
      </c>
      <c r="C16" s="31" t="s">
        <v>21</v>
      </c>
      <c r="D16" s="41">
        <f>IFERROR(INT(TRIM(SUBSTITUTE(VLOOKUP($A16&amp;"*",各都道府県の状況!$A:$I,D$3,FALSE), "※5", ""))), "")</f>
        <v>25999</v>
      </c>
      <c r="E16" s="41">
        <f>IFERROR(INT(TRIM(SUBSTITUTE(VLOOKUP($A16&amp;"*",各都道府県の状況!$A:$I,E$3,FALSE), "※5", ""))), "")</f>
        <v>401269</v>
      </c>
      <c r="F16" s="41">
        <f>IFERROR(INT(TRIM(SUBSTITUTE(VLOOKUP($A16&amp;"*",各都道府県の状況!$A:$I,F$3,FALSE), "※5", ""))), "")</f>
        <v>23843</v>
      </c>
      <c r="G16" s="41">
        <f>IFERROR(INT(TRIM(SUBSTITUTE(VLOOKUP($A16&amp;"*",各都道府県の状況!$A:$I,G$3,FALSE), "※5", ""))), "")</f>
        <v>437</v>
      </c>
      <c r="H16" s="41">
        <f>IFERROR(INT(TRIM(SUBSTITUTE(VLOOKUP($A16&amp;"*",各都道府県の状況!$A:$I,H$3,FALSE), "※5", ""))), "")</f>
        <v>1719</v>
      </c>
      <c r="I16" s="41">
        <f>IFERROR(INT(TRIM(SUBSTITUTE(VLOOKUP($A16&amp;"*",各都道府県の状況!$A:$I,I$3,FALSE), "※5", ""))), "")</f>
        <v>21</v>
      </c>
    </row>
    <row r="17" spans="1:9" x14ac:dyDescent="0.55000000000000004">
      <c r="A17" s="12" t="s">
        <v>193</v>
      </c>
      <c r="B17" s="13">
        <f t="shared" si="0"/>
        <v>44252</v>
      </c>
      <c r="C17" s="31" t="s">
        <v>22</v>
      </c>
      <c r="D17" s="41">
        <f>IFERROR(INT(TRIM(SUBSTITUTE(VLOOKUP($A17&amp;"*",各都道府県の状況!$A:$I,D$3,FALSE), "※5", ""))), "")</f>
        <v>110740</v>
      </c>
      <c r="E17" s="41">
        <f>IFERROR(INT(TRIM(SUBSTITUTE(VLOOKUP($A17&amp;"*",各都道府県の状況!$A:$I,E$3,FALSE), "※5", ""))), "")</f>
        <v>1513188</v>
      </c>
      <c r="F17" s="41">
        <f>IFERROR(INT(TRIM(SUBSTITUTE(VLOOKUP($A17&amp;"*",各都道府県の状況!$A:$I,F$3,FALSE), "※5", ""))), "")</f>
        <v>105955</v>
      </c>
      <c r="G17" s="41">
        <f>IFERROR(INT(TRIM(SUBSTITUTE(VLOOKUP($A17&amp;"*",各都道府県の状況!$A:$I,G$3,FALSE), "※5", ""))), "")</f>
        <v>1325</v>
      </c>
      <c r="H17" s="41">
        <f>IFERROR(INT(TRIM(SUBSTITUTE(VLOOKUP($A17&amp;"*",各都道府県の状況!$A:$I,H$3,FALSE), "※5", ""))), "")</f>
        <v>3460</v>
      </c>
      <c r="I17" s="41">
        <f>IFERROR(INT(TRIM(SUBSTITUTE(VLOOKUP($A17&amp;"*",各都道府県の状況!$A:$I,I$3,FALSE), "※5", ""))), "")</f>
        <v>71</v>
      </c>
    </row>
    <row r="18" spans="1:9" x14ac:dyDescent="0.55000000000000004">
      <c r="A18" s="12" t="s">
        <v>194</v>
      </c>
      <c r="B18" s="13">
        <f t="shared" si="0"/>
        <v>44252</v>
      </c>
      <c r="C18" s="31" t="s">
        <v>23</v>
      </c>
      <c r="D18" s="41">
        <f>IFERROR(INT(TRIM(SUBSTITUTE(VLOOKUP($A18&amp;"*",各都道府県の状況!$A:$I,D$3,FALSE), "※5", ""))), "")</f>
        <v>44490</v>
      </c>
      <c r="E18" s="41">
        <f>IFERROR(INT(TRIM(SUBSTITUTE(VLOOKUP($A18&amp;"*",各都道府県の状況!$A:$I,E$3,FALSE), "※5", ""))), "")</f>
        <v>583712</v>
      </c>
      <c r="F18" s="41">
        <f>IFERROR(INT(TRIM(SUBSTITUTE(VLOOKUP($A18&amp;"*",各都道府県の状況!$A:$I,F$3,FALSE), "※5", ""))), "")</f>
        <v>42735</v>
      </c>
      <c r="G18" s="41">
        <f>IFERROR(INT(TRIM(SUBSTITUTE(VLOOKUP($A18&amp;"*",各都道府県の状況!$A:$I,G$3,FALSE), "※5", ""))), "")</f>
        <v>668</v>
      </c>
      <c r="H18" s="41">
        <f>IFERROR(INT(TRIM(SUBSTITUTE(VLOOKUP($A18&amp;"*",各都道府県の状況!$A:$I,H$3,FALSE), "※5", ""))), "")</f>
        <v>1087</v>
      </c>
      <c r="I18" s="41">
        <f>IFERROR(INT(TRIM(SUBSTITUTE(VLOOKUP($A18&amp;"*",各都道府県の状況!$A:$I,I$3,FALSE), "※5", ""))), "")</f>
        <v>29</v>
      </c>
    </row>
    <row r="19" spans="1:9" x14ac:dyDescent="0.55000000000000004">
      <c r="A19" s="12" t="s">
        <v>195</v>
      </c>
      <c r="B19" s="13">
        <f t="shared" si="0"/>
        <v>44252</v>
      </c>
      <c r="C19" s="31" t="s">
        <v>24</v>
      </c>
      <c r="D19" s="41">
        <f>IFERROR(INT(TRIM(SUBSTITUTE(VLOOKUP($A19&amp;"*",各都道府県の状況!$A:$I,D$3,FALSE), "※5", ""))), "")</f>
        <v>1055</v>
      </c>
      <c r="E19" s="41">
        <f>IFERROR(INT(TRIM(SUBSTITUTE(VLOOKUP($A19&amp;"*",各都道府県の状況!$A:$I,E$3,FALSE), "※5", ""))), "")</f>
        <v>43116</v>
      </c>
      <c r="F19" s="41">
        <f>IFERROR(INT(TRIM(SUBSTITUTE(VLOOKUP($A19&amp;"*",各都道府県の状況!$A:$I,F$3,FALSE), "※5", ""))), "")</f>
        <v>959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81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44252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35869</v>
      </c>
      <c r="F20" s="41">
        <f>IFERROR(INT(TRIM(SUBSTITUTE(VLOOKUP($A20&amp;"*",各都道府県の状況!$A:$I,F$3,FALSE), "※5", ""))), "")</f>
        <v>855</v>
      </c>
      <c r="G20" s="41">
        <f>IFERROR(INT(TRIM(SUBSTITUTE(VLOOKUP($A20&amp;"*",各都道府県の状況!$A:$I,G$3,FALSE), "※5", ""))), "")</f>
        <v>27</v>
      </c>
      <c r="H20" s="41">
        <f>IFERROR(INT(TRIM(SUBSTITUTE(VLOOKUP($A20&amp;"*",各都道府県の状況!$A:$I,H$3,FALSE), "※5", ""))), "")</f>
        <v>23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44252</v>
      </c>
      <c r="C21" s="31" t="s">
        <v>26</v>
      </c>
      <c r="D21" s="41">
        <f>IFERROR(INT(TRIM(SUBSTITUTE(VLOOKUP($A21&amp;"*",各都道府県の状況!$A:$I,D$3,FALSE), "※5", ""))), "")</f>
        <v>1830</v>
      </c>
      <c r="E21" s="41">
        <f>IFERROR(INT(TRIM(SUBSTITUTE(VLOOKUP($A21&amp;"*",各都道府県の状況!$A:$I,E$3,FALSE), "※5", ""))), "")</f>
        <v>49879</v>
      </c>
      <c r="F21" s="41">
        <f>IFERROR(INT(TRIM(SUBSTITUTE(VLOOKUP($A21&amp;"*",各都道府県の状況!$A:$I,F$3,FALSE), "※5", ""))), "")</f>
        <v>1631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169</v>
      </c>
      <c r="I21" s="41">
        <f>IFERROR(INT(TRIM(SUBSTITUTE(VLOOKUP($A21&amp;"*",各都道府県の状況!$A:$I,I$3,FALSE), "※5", ""))), "")</f>
        <v>7</v>
      </c>
    </row>
    <row r="22" spans="1:9" x14ac:dyDescent="0.55000000000000004">
      <c r="A22" s="12" t="s">
        <v>198</v>
      </c>
      <c r="B22" s="13">
        <f t="shared" si="0"/>
        <v>44252</v>
      </c>
      <c r="C22" s="31" t="s">
        <v>27</v>
      </c>
      <c r="D22" s="41">
        <f>IFERROR(INT(TRIM(SUBSTITUTE(VLOOKUP($A22&amp;"*",各都道府県の状況!$A:$I,D$3,FALSE), "※5", ""))), "")</f>
        <v>544</v>
      </c>
      <c r="E22" s="41">
        <f>IFERROR(INT(TRIM(SUBSTITUTE(VLOOKUP($A22&amp;"*",各都道府県の状況!$A:$I,E$3,FALSE), "※5", ""))), "")</f>
        <v>31630</v>
      </c>
      <c r="F22" s="41">
        <f>IFERROR(INT(TRIM(SUBSTITUTE(VLOOKUP($A22&amp;"*",各都道府県の状況!$A:$I,F$3,FALSE), "※5", ""))), "")</f>
        <v>505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14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44252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24827</v>
      </c>
      <c r="F23" s="41">
        <f>IFERROR(INT(TRIM(SUBSTITUTE(VLOOKUP($A23&amp;"*",各都道府県の状況!$A:$I,F$3,FALSE), "※5", ""))), "")</f>
        <v>912</v>
      </c>
      <c r="G23" s="41">
        <f>IFERROR(INT(TRIM(SUBSTITUTE(VLOOKUP($A23&amp;"*",各都道府県の状況!$A:$I,G$3,FALSE), "※5", ""))), "")</f>
        <v>16</v>
      </c>
      <c r="H23" s="41">
        <f>IFERROR(INT(TRIM(SUBSTITUTE(VLOOKUP($A23&amp;"*",各都道府県の状況!$A:$I,H$3,FALSE), "※5", ""))), "")</f>
        <v>12</v>
      </c>
      <c r="I23" s="41">
        <f>IFERROR(INT(TRIM(SUBSTITUTE(VLOOKUP($A23&amp;"*",各都道府県の状況!$A:$I,I$3,FALSE), "※5", ""))), "")</f>
        <v>1</v>
      </c>
    </row>
    <row r="24" spans="1:9" x14ac:dyDescent="0.55000000000000004">
      <c r="A24" s="12" t="s">
        <v>200</v>
      </c>
      <c r="B24" s="13">
        <f t="shared" si="0"/>
        <v>44252</v>
      </c>
      <c r="C24" s="31" t="s">
        <v>29</v>
      </c>
      <c r="D24" s="41">
        <f>IFERROR(INT(TRIM(SUBSTITUTE(VLOOKUP($A24&amp;"*",各都道府県の状況!$A:$I,D$3,FALSE), "※5", ""))), "")</f>
        <v>2359</v>
      </c>
      <c r="E24" s="41">
        <f>IFERROR(INT(TRIM(SUBSTITUTE(VLOOKUP($A24&amp;"*",各都道府県の状況!$A:$I,E$3,FALSE), "※5", ""))), "")</f>
        <v>97192</v>
      </c>
      <c r="F24" s="41">
        <f>IFERROR(INT(TRIM(SUBSTITUTE(VLOOKUP($A24&amp;"*",各都道府県の状況!$A:$I,F$3,FALSE), "※5", ""))), "")</f>
        <v>2338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12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44252</v>
      </c>
      <c r="C25" s="31" t="s">
        <v>30</v>
      </c>
      <c r="D25" s="41">
        <f>IFERROR(INT(TRIM(SUBSTITUTE(VLOOKUP($A25&amp;"*",各都道府県の状況!$A:$I,D$3,FALSE), "※5", ""))), "")</f>
        <v>4708</v>
      </c>
      <c r="E25" s="41">
        <f>IFERROR(INT(TRIM(SUBSTITUTE(VLOOKUP($A25&amp;"*",各都道府県の状況!$A:$I,E$3,FALSE), "※5", ""))), "")</f>
        <v>131564</v>
      </c>
      <c r="F25" s="41">
        <f>IFERROR(INT(TRIM(SUBSTITUTE(VLOOKUP($A25&amp;"*",各都道府県の状況!$A:$I,F$3,FALSE), "※5", ""))), "")</f>
        <v>4436</v>
      </c>
      <c r="G25" s="41">
        <f>IFERROR(INT(TRIM(SUBSTITUTE(VLOOKUP($A25&amp;"*",各都道府県の状況!$A:$I,G$3,FALSE), "※5", ""))), "")</f>
        <v>108</v>
      </c>
      <c r="H25" s="41">
        <f>IFERROR(INT(TRIM(SUBSTITUTE(VLOOKUP($A25&amp;"*",各都道府県の状況!$A:$I,H$3,FALSE), "※5", ""))), "")</f>
        <v>164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44252</v>
      </c>
      <c r="C26" s="31" t="s">
        <v>31</v>
      </c>
      <c r="D26" s="41">
        <f>IFERROR(INT(TRIM(SUBSTITUTE(VLOOKUP($A26&amp;"*",各都道府県の状況!$A:$I,D$3,FALSE), "※5", ""))), "")</f>
        <v>5082</v>
      </c>
      <c r="E26" s="41">
        <f>IFERROR(INT(TRIM(SUBSTITUTE(VLOOKUP($A26&amp;"*",各都道府県の状況!$A:$I,E$3,FALSE), "※5", ""))), "")</f>
        <v>185615</v>
      </c>
      <c r="F26" s="41">
        <f>IFERROR(INT(TRIM(SUBSTITUTE(VLOOKUP($A26&amp;"*",各都道府県の状況!$A:$I,F$3,FALSE), "※5", ""))), "")</f>
        <v>4761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228</v>
      </c>
      <c r="I26" s="41">
        <f>IFERROR(INT(TRIM(SUBSTITUTE(VLOOKUP($A26&amp;"*",各都道府県の状況!$A:$I,I$3,FALSE), "※5", ""))), "")</f>
        <v>1</v>
      </c>
    </row>
    <row r="27" spans="1:9" x14ac:dyDescent="0.55000000000000004">
      <c r="A27" s="12" t="s">
        <v>203</v>
      </c>
      <c r="B27" s="13">
        <f t="shared" si="0"/>
        <v>44252</v>
      </c>
      <c r="C27" s="31" t="s">
        <v>32</v>
      </c>
      <c r="D27" s="41">
        <f>IFERROR(INT(TRIM(SUBSTITUTE(VLOOKUP($A27&amp;"*",各都道府県の状況!$A:$I,D$3,FALSE), "※5", ""))), "")</f>
        <v>25696</v>
      </c>
      <c r="E27" s="41">
        <f>IFERROR(INT(TRIM(SUBSTITUTE(VLOOKUP($A27&amp;"*",各都道府県の状況!$A:$I,E$3,FALSE), "※5", ""))), "")</f>
        <v>386708</v>
      </c>
      <c r="F27" s="41">
        <f>IFERROR(INT(TRIM(SUBSTITUTE(VLOOKUP($A27&amp;"*",各都道府県の状況!$A:$I,F$3,FALSE), "※5", ""))), "")</f>
        <v>24448</v>
      </c>
      <c r="G27" s="41">
        <f>IFERROR(INT(TRIM(SUBSTITUTE(VLOOKUP($A27&amp;"*",各都道府県の状況!$A:$I,G$3,FALSE), "※5", ""))), "")</f>
        <v>514</v>
      </c>
      <c r="H27" s="41">
        <f>IFERROR(INT(TRIM(SUBSTITUTE(VLOOKUP($A27&amp;"*",各都道府県の状況!$A:$I,H$3,FALSE), "※5", ""))), "")</f>
        <v>734</v>
      </c>
      <c r="I27" s="41">
        <f>IFERROR(INT(TRIM(SUBSTITUTE(VLOOKUP($A27&amp;"*",各都道府県の状況!$A:$I,I$3,FALSE), "※5", ""))), "")</f>
        <v>32</v>
      </c>
    </row>
    <row r="28" spans="1:9" x14ac:dyDescent="0.55000000000000004">
      <c r="A28" s="12" t="s">
        <v>204</v>
      </c>
      <c r="B28" s="13">
        <f t="shared" si="0"/>
        <v>44252</v>
      </c>
      <c r="C28" s="31" t="s">
        <v>33</v>
      </c>
      <c r="D28" s="41">
        <f>IFERROR(INT(TRIM(SUBSTITUTE(VLOOKUP($A28&amp;"*",各都道府県の状況!$A:$I,D$3,FALSE), "※5", ""))), "")</f>
        <v>2501</v>
      </c>
      <c r="E28" s="41">
        <f>IFERROR(INT(TRIM(SUBSTITUTE(VLOOKUP($A28&amp;"*",各都道府県の状況!$A:$I,E$3,FALSE), "※5", ""))), "")</f>
        <v>60178</v>
      </c>
      <c r="F28" s="41">
        <f>IFERROR(INT(TRIM(SUBSTITUTE(VLOOKUP($A28&amp;"*",各都道府県の状況!$A:$I,F$3,FALSE), "※5", ""))), "")</f>
        <v>2383</v>
      </c>
      <c r="G28" s="41">
        <f>IFERROR(INT(TRIM(SUBSTITUTE(VLOOKUP($A28&amp;"*",各都道府県の状況!$A:$I,G$3,FALSE), "※5", ""))), "")</f>
        <v>52</v>
      </c>
      <c r="H28" s="41">
        <f>IFERROR(INT(TRIM(SUBSTITUTE(VLOOKUP($A28&amp;"*",各都道府県の状況!$A:$I,H$3,FALSE), "※5", ""))), "")</f>
        <v>144</v>
      </c>
      <c r="I28" s="41">
        <f>IFERROR(INT(TRIM(SUBSTITUTE(VLOOKUP($A28&amp;"*",各都道府県の状況!$A:$I,I$3,FALSE), "※5", ""))), "")</f>
        <v>8</v>
      </c>
    </row>
    <row r="29" spans="1:9" x14ac:dyDescent="0.55000000000000004">
      <c r="A29" s="12" t="s">
        <v>205</v>
      </c>
      <c r="B29" s="13">
        <f t="shared" si="0"/>
        <v>44252</v>
      </c>
      <c r="C29" s="31" t="s">
        <v>34</v>
      </c>
      <c r="D29" s="41">
        <f>IFERROR(INT(TRIM(SUBSTITUTE(VLOOKUP($A29&amp;"*",各都道府県の状況!$A:$I,D$3,FALSE), "※5", ""))), "")</f>
        <v>2432</v>
      </c>
      <c r="E29" s="41">
        <f>IFERROR(INT(TRIM(SUBSTITUTE(VLOOKUP($A29&amp;"*",各都道府県の状況!$A:$I,E$3,FALSE), "※5", ""))), "")</f>
        <v>72067</v>
      </c>
      <c r="F29" s="41">
        <f>IFERROR(INT(TRIM(SUBSTITUTE(VLOOKUP($A29&amp;"*",各都道府県の状況!$A:$I,F$3,FALSE), "※5", ""))), "")</f>
        <v>2252</v>
      </c>
      <c r="G29" s="41">
        <f>IFERROR(INT(TRIM(SUBSTITUTE(VLOOKUP($A29&amp;"*",各都道府県の状況!$A:$I,G$3,FALSE), "※5", ""))), "")</f>
        <v>44</v>
      </c>
      <c r="H29" s="41">
        <f>IFERROR(INT(TRIM(SUBSTITUTE(VLOOKUP($A29&amp;"*",各都道府県の状況!$A:$I,H$3,FALSE), "※5", ""))), "")</f>
        <v>136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44252</v>
      </c>
      <c r="C30" s="31" t="s">
        <v>35</v>
      </c>
      <c r="D30" s="41">
        <f>IFERROR(INT(TRIM(SUBSTITUTE(VLOOKUP($A30&amp;"*",各都道府県の状況!$A:$I,D$3,FALSE), "※5", ""))), "")</f>
        <v>9039</v>
      </c>
      <c r="E30" s="41">
        <f>IFERROR(INT(TRIM(SUBSTITUTE(VLOOKUP($A30&amp;"*",各都道府県の状況!$A:$I,E$3,FALSE), "※5", ""))), "")</f>
        <v>154109</v>
      </c>
      <c r="F30" s="41">
        <f>IFERROR(INT(TRIM(SUBSTITUTE(VLOOKUP($A30&amp;"*",各都道府県の状況!$A:$I,F$3,FALSE), "※5", ""))), "")</f>
        <v>8522</v>
      </c>
      <c r="G30" s="41">
        <f>IFERROR(INT(TRIM(SUBSTITUTE(VLOOKUP($A30&amp;"*",各都道府県の状況!$A:$I,G$3,FALSE), "※5", ""))), "")</f>
        <v>154</v>
      </c>
      <c r="H30" s="41">
        <f>IFERROR(INT(TRIM(SUBSTITUTE(VLOOKUP($A30&amp;"*",各都道府県の状況!$A:$I,H$3,FALSE), "※5", ""))), "")</f>
        <v>380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44252</v>
      </c>
      <c r="C31" s="31" t="s">
        <v>36</v>
      </c>
      <c r="D31" s="41">
        <f>IFERROR(INT(TRIM(SUBSTITUTE(VLOOKUP($A31&amp;"*",各都道府県の状況!$A:$I,D$3,FALSE), "※5", ""))), "")</f>
        <v>46923</v>
      </c>
      <c r="E31" s="41">
        <f>IFERROR(INT(TRIM(SUBSTITUTE(VLOOKUP($A31&amp;"*",各都道府県の状況!$A:$I,E$3,FALSE), "※5", ""))), "")</f>
        <v>771543</v>
      </c>
      <c r="F31" s="41">
        <f>IFERROR(INT(TRIM(SUBSTITUTE(VLOOKUP($A31&amp;"*",各都道府県の状況!$A:$I,F$3,FALSE), "※5", ""))), "")</f>
        <v>44243</v>
      </c>
      <c r="G31" s="41">
        <f>IFERROR(INT(TRIM(SUBSTITUTE(VLOOKUP($A31&amp;"*",各都道府県の状況!$A:$I,G$3,FALSE), "※5", ""))), "")</f>
        <v>1106</v>
      </c>
      <c r="H31" s="41">
        <f>IFERROR(INT(TRIM(SUBSTITUTE(VLOOKUP($A31&amp;"*",各都道府県の状況!$A:$I,H$3,FALSE), "※5", ""))), "")</f>
        <v>1157</v>
      </c>
      <c r="I31" s="41">
        <f>IFERROR(INT(TRIM(SUBSTITUTE(VLOOKUP($A31&amp;"*",各都道府県の状況!$A:$I,I$3,FALSE), "※5", ""))), "")</f>
        <v>95</v>
      </c>
    </row>
    <row r="32" spans="1:9" x14ac:dyDescent="0.55000000000000004">
      <c r="A32" s="12" t="s">
        <v>208</v>
      </c>
      <c r="B32" s="13">
        <f t="shared" si="0"/>
        <v>44252</v>
      </c>
      <c r="C32" s="31" t="s">
        <v>37</v>
      </c>
      <c r="D32" s="41">
        <f>IFERROR(INT(TRIM(SUBSTITUTE(VLOOKUP($A32&amp;"*",各都道府県の状況!$A:$I,D$3,FALSE), "※5", ""))), "")</f>
        <v>17862</v>
      </c>
      <c r="E32" s="41">
        <f>IFERROR(INT(TRIM(SUBSTITUTE(VLOOKUP($A32&amp;"*",各都道府県の状況!$A:$I,E$3,FALSE), "※5", ""))), "")</f>
        <v>243868</v>
      </c>
      <c r="F32" s="41">
        <f>IFERROR(INT(TRIM(SUBSTITUTE(VLOOKUP($A32&amp;"*",各都道府県の状況!$A:$I,F$3,FALSE), "※5", ""))), "")</f>
        <v>16821</v>
      </c>
      <c r="G32" s="41">
        <f>IFERROR(INT(TRIM(SUBSTITUTE(VLOOKUP($A32&amp;"*",各都道府県の状況!$A:$I,G$3,FALSE), "※5", ""))), "")</f>
        <v>516</v>
      </c>
      <c r="H32" s="41">
        <f>IFERROR(INT(TRIM(SUBSTITUTE(VLOOKUP($A32&amp;"*",各都道府県の状況!$A:$I,H$3,FALSE), "※5", ""))), "")</f>
        <v>525</v>
      </c>
      <c r="I32" s="41">
        <f>IFERROR(INT(TRIM(SUBSTITUTE(VLOOKUP($A32&amp;"*",各都道府県の状況!$A:$I,I$3,FALSE), "※5", ""))), "")</f>
        <v>48</v>
      </c>
    </row>
    <row r="33" spans="1:9" x14ac:dyDescent="0.55000000000000004">
      <c r="A33" s="12" t="s">
        <v>209</v>
      </c>
      <c r="B33" s="13">
        <f t="shared" si="0"/>
        <v>44252</v>
      </c>
      <c r="C33" s="31" t="s">
        <v>38</v>
      </c>
      <c r="D33" s="41">
        <f>IFERROR(INT(TRIM(SUBSTITUTE(VLOOKUP($A33&amp;"*",各都道府県の状況!$A:$I,D$3,FALSE), "※5", ""))), "")</f>
        <v>3350</v>
      </c>
      <c r="E33" s="41">
        <f>IFERROR(INT(TRIM(SUBSTITUTE(VLOOKUP($A33&amp;"*",各都道府県の状況!$A:$I,E$3,FALSE), "※5", ""))), "")</f>
        <v>81198</v>
      </c>
      <c r="F33" s="41">
        <f>IFERROR(INT(TRIM(SUBSTITUTE(VLOOKUP($A33&amp;"*",各都道府県の状況!$A:$I,F$3,FALSE), "※5", ""))), "")</f>
        <v>3205</v>
      </c>
      <c r="G33" s="41">
        <f>IFERROR(INT(TRIM(SUBSTITUTE(VLOOKUP($A33&amp;"*",各都道府県の状況!$A:$I,G$3,FALSE), "※5", ""))), "")</f>
        <v>45</v>
      </c>
      <c r="H33" s="41">
        <f>IFERROR(INT(TRIM(SUBSTITUTE(VLOOKUP($A33&amp;"*",各都道府県の状況!$A:$I,H$3,FALSE), "※5", ""))), "")</f>
        <v>100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44252</v>
      </c>
      <c r="C34" s="31" t="s">
        <v>39</v>
      </c>
      <c r="D34" s="41">
        <f>IFERROR(INT(TRIM(SUBSTITUTE(VLOOKUP($A34&amp;"*",各都道府県の状況!$A:$I,D$3,FALSE), "※5", ""))), "")</f>
        <v>1161</v>
      </c>
      <c r="E34" s="41">
        <f>IFERROR(INT(TRIM(SUBSTITUTE(VLOOKUP($A34&amp;"*",各都道府県の状況!$A:$I,E$3,FALSE), "※5", ""))), "")</f>
        <v>24373</v>
      </c>
      <c r="F34" s="41">
        <f>IFERROR(INT(TRIM(SUBSTITUTE(VLOOKUP($A34&amp;"*",各都道府県の状況!$A:$I,F$3,FALSE), "※5", ""))), "")</f>
        <v>1106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13</v>
      </c>
      <c r="I34" s="41">
        <f>IFERROR(INT(TRIM(SUBSTITUTE(VLOOKUP($A34&amp;"*",各都道府県の状況!$A:$I,I$3,FALSE), "※5", ""))), "")</f>
        <v>3</v>
      </c>
    </row>
    <row r="35" spans="1:9" x14ac:dyDescent="0.55000000000000004">
      <c r="A35" s="12" t="s">
        <v>211</v>
      </c>
      <c r="B35" s="13">
        <f t="shared" si="0"/>
        <v>44252</v>
      </c>
      <c r="C35" s="31" t="s">
        <v>40</v>
      </c>
      <c r="D35" s="41">
        <f>IFERROR(INT(TRIM(SUBSTITUTE(VLOOKUP($A35&amp;"*",各都道府県の状況!$A:$I,D$3,FALSE), "※5", ""))), "")</f>
        <v>208</v>
      </c>
      <c r="E35" s="41">
        <f>IFERROR(INT(TRIM(SUBSTITUTE(VLOOKUP($A35&amp;"*",各都道府県の状況!$A:$I,E$3,FALSE), "※5", ""))), "")</f>
        <v>40189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44252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15115</v>
      </c>
      <c r="F36" s="41">
        <f>IFERROR(INT(TRIM(SUBSTITUTE(VLOOKUP($A36&amp;"*",各都道府県の状況!$A:$I,F$3,FALSE), "※5", ""))), "")</f>
        <v>278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6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44252</v>
      </c>
      <c r="C37" s="31" t="s">
        <v>42</v>
      </c>
      <c r="D37" s="41">
        <f>IFERROR(INT(TRIM(SUBSTITUTE(VLOOKUP($A37&amp;"*",各都道府県の状況!$A:$I,D$3,FALSE), "※5", ""))), "")</f>
        <v>2474</v>
      </c>
      <c r="E37" s="41">
        <f>IFERROR(INT(TRIM(SUBSTITUTE(VLOOKUP($A37&amp;"*",各都道府県の状況!$A:$I,E$3,FALSE), "※5", ""))), "")</f>
        <v>63400</v>
      </c>
      <c r="F37" s="41">
        <f>IFERROR(INT(TRIM(SUBSTITUTE(VLOOKUP($A37&amp;"*",各都道府県の状況!$A:$I,F$3,FALSE), "※5", ""))), "")</f>
        <v>2340</v>
      </c>
      <c r="G37" s="41">
        <f>IFERROR(INT(TRIM(SUBSTITUTE(VLOOKUP($A37&amp;"*",各都道府県の状況!$A:$I,G$3,FALSE), "※5", ""))), "")</f>
        <v>29</v>
      </c>
      <c r="H37" s="41">
        <f>IFERROR(INT(TRIM(SUBSTITUTE(VLOOKUP($A37&amp;"*",各都道府県の状況!$A:$I,H$3,FALSE), "※5", ""))), "")</f>
        <v>89</v>
      </c>
      <c r="I37" s="41">
        <f>IFERROR(INT(TRIM(SUBSTITUTE(VLOOKUP($A37&amp;"*",各都道府県の状況!$A:$I,I$3,FALSE), "※5", ""))), "")</f>
        <v>3</v>
      </c>
    </row>
    <row r="38" spans="1:9" x14ac:dyDescent="0.55000000000000004">
      <c r="A38" s="12" t="s">
        <v>214</v>
      </c>
      <c r="B38" s="13">
        <f t="shared" si="0"/>
        <v>44252</v>
      </c>
      <c r="C38" s="31" t="s">
        <v>43</v>
      </c>
      <c r="D38" s="41">
        <f>IFERROR(INT(TRIM(SUBSTITUTE(VLOOKUP($A38&amp;"*",各都道府県の状況!$A:$I,D$3,FALSE), "※5", ""))), "")</f>
        <v>5013</v>
      </c>
      <c r="E38" s="41">
        <f>IFERROR(INT(TRIM(SUBSTITUTE(VLOOKUP($A38&amp;"*",各都道府県の状況!$A:$I,E$3,FALSE), "※5", ""))), "")</f>
        <v>151415</v>
      </c>
      <c r="F38" s="41">
        <f>IFERROR(INT(TRIM(SUBSTITUTE(VLOOKUP($A38&amp;"*",各都道府県の状況!$A:$I,F$3,FALSE), "※5", ""))), "")</f>
        <v>4849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48</v>
      </c>
      <c r="I38" s="41">
        <f>IFERROR(INT(TRIM(SUBSTITUTE(VLOOKUP($A38&amp;"*",各都道府県の状況!$A:$I,I$3,FALSE), "※5", ""))), "")</f>
        <v>5</v>
      </c>
    </row>
    <row r="39" spans="1:9" x14ac:dyDescent="0.55000000000000004">
      <c r="A39" s="12" t="s">
        <v>215</v>
      </c>
      <c r="B39" s="13">
        <f t="shared" si="0"/>
        <v>44252</v>
      </c>
      <c r="C39" s="31" t="s">
        <v>44</v>
      </c>
      <c r="D39" s="41">
        <f>IFERROR(INT(TRIM(SUBSTITUTE(VLOOKUP($A39&amp;"*",各都道府県の状況!$A:$I,D$3,FALSE), "※5", ""))), "")</f>
        <v>1374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1275</v>
      </c>
      <c r="G39" s="41">
        <f>IFERROR(INT(TRIM(SUBSTITUTE(VLOOKUP($A39&amp;"*",各都道府県の状況!$A:$I,G$3,FALSE), "※5", ""))), "")</f>
        <v>37</v>
      </c>
      <c r="H39" s="41">
        <f>IFERROR(INT(TRIM(SUBSTITUTE(VLOOKUP($A39&amp;"*",各都道府県の状況!$A:$I,H$3,FALSE), "※5", ""))), "")</f>
        <v>62</v>
      </c>
      <c r="I39" s="41">
        <f>IFERROR(INT(TRIM(SUBSTITUTE(VLOOKUP($A39&amp;"*",各都道府県の状況!$A:$I,I$3,FALSE), "※5", ""))), "")</f>
        <v>1</v>
      </c>
    </row>
    <row r="40" spans="1:9" x14ac:dyDescent="0.55000000000000004">
      <c r="A40" s="12" t="s">
        <v>216</v>
      </c>
      <c r="B40" s="13">
        <f t="shared" si="0"/>
        <v>44252</v>
      </c>
      <c r="C40" s="31" t="s">
        <v>45</v>
      </c>
      <c r="D40" s="41">
        <f>IFERROR(INT(TRIM(SUBSTITUTE(VLOOKUP($A40&amp;"*",各都道府県の状況!$A:$I,D$3,FALSE), "※5", ""))), "")</f>
        <v>449</v>
      </c>
      <c r="E40" s="41">
        <f>IFERROR(INT(TRIM(SUBSTITUTE(VLOOKUP($A40&amp;"*",各都道府県の状況!$A:$I,E$3,FALSE), "※5", ""))), "")</f>
        <v>25972</v>
      </c>
      <c r="F40" s="41">
        <f>IFERROR(INT(TRIM(SUBSTITUTE(VLOOKUP($A40&amp;"*",各都道府県の状況!$A:$I,F$3,FALSE), "※5", ""))), "")</f>
        <v>400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33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44252</v>
      </c>
      <c r="C41" s="31" t="s">
        <v>46</v>
      </c>
      <c r="D41" s="41">
        <f>IFERROR(INT(TRIM(SUBSTITUTE(VLOOKUP($A41&amp;"*",各都道府県の状況!$A:$I,D$3,FALSE), "※5", ""))), "")</f>
        <v>750</v>
      </c>
      <c r="E41" s="41">
        <f>IFERROR(INT(TRIM(SUBSTITUTE(VLOOKUP($A41&amp;"*",各都道府県の状況!$A:$I,E$3,FALSE), "※5", ""))), "")</f>
        <v>43913</v>
      </c>
      <c r="F41" s="41">
        <f>IFERROR(INT(TRIM(SUBSTITUTE(VLOOKUP($A41&amp;"*",各都道府県の状況!$A:$I,F$3,FALSE), "※5", ""))), "")</f>
        <v>700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32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44252</v>
      </c>
      <c r="C42" s="31" t="s">
        <v>47</v>
      </c>
      <c r="D42" s="41">
        <f>IFERROR(INT(TRIM(SUBSTITUTE(VLOOKUP($A42&amp;"*",各都道府県の状況!$A:$I,D$3,FALSE), "※5", ""))), "")</f>
        <v>1058</v>
      </c>
      <c r="E42" s="41">
        <f>IFERROR(INT(TRIM(SUBSTITUTE(VLOOKUP($A42&amp;"*",各都道府県の状況!$A:$I,E$3,FALSE), "※5", ""))), "")</f>
        <v>31297</v>
      </c>
      <c r="F42" s="41">
        <f>IFERROR(INT(TRIM(SUBSTITUTE(VLOOKUP($A42&amp;"*",各都道府県の状況!$A:$I,F$3,FALSE), "※5", ""))), "")</f>
        <v>996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39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44252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</v>
      </c>
      <c r="I43" s="41">
        <f>IFERROR(INT(TRIM(SUBSTITUTE(VLOOKUP($A43&amp;"*",各都道府県の状況!$A:$I,I$3,FALSE), "※5", ""))), "")</f>
        <v>1</v>
      </c>
    </row>
    <row r="44" spans="1:9" x14ac:dyDescent="0.55000000000000004">
      <c r="A44" s="12" t="s">
        <v>220</v>
      </c>
      <c r="B44" s="13">
        <f t="shared" si="0"/>
        <v>44252</v>
      </c>
      <c r="C44" s="31" t="s">
        <v>49</v>
      </c>
      <c r="D44" s="41">
        <f>IFERROR(INT(TRIM(SUBSTITUTE(VLOOKUP($A44&amp;"*",各都道府県の状況!$A:$I,D$3,FALSE), "※5", ""))), "")</f>
        <v>17916</v>
      </c>
      <c r="E44" s="41">
        <f>IFERROR(INT(TRIM(SUBSTITUTE(VLOOKUP($A44&amp;"*",各都道府県の状況!$A:$I,E$3,FALSE), "※5", ""))), "")</f>
        <v>436043</v>
      </c>
      <c r="F44" s="41">
        <f>IFERROR(INT(TRIM(SUBSTITUTE(VLOOKUP($A44&amp;"*",各都道府県の状況!$A:$I,F$3,FALSE), "※5", ""))), "")</f>
        <v>16821</v>
      </c>
      <c r="G44" s="41">
        <f>IFERROR(INT(TRIM(SUBSTITUTE(VLOOKUP($A44&amp;"*",各都道府県の状況!$A:$I,G$3,FALSE), "※5", ""))), "")</f>
        <v>281</v>
      </c>
      <c r="H44" s="41">
        <f>IFERROR(INT(TRIM(SUBSTITUTE(VLOOKUP($A44&amp;"*",各都道府県の状況!$A:$I,H$3,FALSE), "※5", ""))), "")</f>
        <v>814</v>
      </c>
      <c r="I44" s="41">
        <f>IFERROR(INT(TRIM(SUBSTITUTE(VLOOKUP($A44&amp;"*",各都道府県の状況!$A:$I,I$3,FALSE), "※5", ""))), "")</f>
        <v>23</v>
      </c>
    </row>
    <row r="45" spans="1:9" x14ac:dyDescent="0.55000000000000004">
      <c r="A45" s="12" t="s">
        <v>221</v>
      </c>
      <c r="B45" s="13">
        <f t="shared" si="0"/>
        <v>44252</v>
      </c>
      <c r="C45" s="31" t="s">
        <v>50</v>
      </c>
      <c r="D45" s="41">
        <f>IFERROR(INT(TRIM(SUBSTITUTE(VLOOKUP($A45&amp;"*",各都道府県の状況!$A:$I,D$3,FALSE), "※5", ""))), "")</f>
        <v>1044</v>
      </c>
      <c r="E45" s="41">
        <f>IFERROR(INT(TRIM(SUBSTITUTE(VLOOKUP($A45&amp;"*",各都道府県の状況!$A:$I,E$3,FALSE), "※5", ""))), "")</f>
        <v>27597</v>
      </c>
      <c r="F45" s="41">
        <f>IFERROR(INT(TRIM(SUBSTITUTE(VLOOKUP($A45&amp;"*",各都道府県の状況!$A:$I,F$3,FALSE), "※5", ""))), "")</f>
        <v>1006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50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44252</v>
      </c>
      <c r="C46" s="31" t="s">
        <v>51</v>
      </c>
      <c r="D46" s="41">
        <f>IFERROR(INT(TRIM(SUBSTITUTE(VLOOKUP($A46&amp;"*",各都道府県の状況!$A:$I,D$3,FALSE), "※5", ""))), "")</f>
        <v>1609</v>
      </c>
      <c r="E46" s="41">
        <f>IFERROR(INT(TRIM(SUBSTITUTE(VLOOKUP($A46&amp;"*",各都道府県の状況!$A:$I,E$3,FALSE), "※5", ""))), "")</f>
        <v>66646</v>
      </c>
      <c r="F46" s="41">
        <f>IFERROR(INT(TRIM(SUBSTITUTE(VLOOKUP($A46&amp;"*",各都道府県の状況!$A:$I,F$3,FALSE), "※5", ""))), "")</f>
        <v>1536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37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44252</v>
      </c>
      <c r="C47" s="31" t="s">
        <v>52</v>
      </c>
      <c r="D47" s="41">
        <f>IFERROR(INT(TRIM(SUBSTITUTE(VLOOKUP($A47&amp;"*",各都道府県の状況!$A:$I,D$3,FALSE), "※5", ""))), "")</f>
        <v>3438</v>
      </c>
      <c r="E47" s="41">
        <f>IFERROR(INT(TRIM(SUBSTITUTE(VLOOKUP($A47&amp;"*",各都道府県の状況!$A:$I,E$3,FALSE), "※5", ""))), "")</f>
        <v>56645</v>
      </c>
      <c r="F47" s="41">
        <f>IFERROR(INT(TRIM(SUBSTITUTE(VLOOKUP($A47&amp;"*",各都道府県の状況!$A:$I,F$3,FALSE), "※5", ""))), "")</f>
        <v>3320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48</v>
      </c>
      <c r="I47" s="41">
        <f>IFERROR(INT(TRIM(SUBSTITUTE(VLOOKUP($A47&amp;"*",各都道府県の状況!$A:$I,I$3,FALSE), "※5", ""))), "")</f>
        <v>6</v>
      </c>
    </row>
    <row r="48" spans="1:9" x14ac:dyDescent="0.55000000000000004">
      <c r="A48" s="12" t="s">
        <v>224</v>
      </c>
      <c r="B48" s="13">
        <f t="shared" si="0"/>
        <v>44252</v>
      </c>
      <c r="C48" s="31" t="s">
        <v>53</v>
      </c>
      <c r="D48" s="41">
        <f>IFERROR(INT(TRIM(SUBSTITUTE(VLOOKUP($A48&amp;"*",各都道府県の状況!$A:$I,D$3,FALSE), "※5", ""))), "")</f>
        <v>1289</v>
      </c>
      <c r="E48" s="41">
        <f>IFERROR(INT(TRIM(SUBSTITUTE(VLOOKUP($A48&amp;"*",各都道府県の状況!$A:$I,E$3,FALSE), "※5", ""))), "")</f>
        <v>78366</v>
      </c>
      <c r="F48" s="41">
        <f>IFERROR(INT(TRIM(SUBSTITUTE(VLOOKUP($A48&amp;"*",各都道府県の状況!$A:$I,F$3,FALSE), "※5", ""))), "")</f>
        <v>1228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40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44252</v>
      </c>
      <c r="C49" s="31" t="s">
        <v>54</v>
      </c>
      <c r="D49" s="41">
        <f>IFERROR(INT(TRIM(SUBSTITUTE(VLOOKUP($A49&amp;"*",各都道府県の状況!$A:$I,D$3,FALSE), "※5", ""))), "")</f>
        <v>1951</v>
      </c>
      <c r="E49" s="41">
        <f>IFERROR(INT(TRIM(SUBSTITUTE(VLOOKUP($A49&amp;"*",各都道府県の状況!$A:$I,E$3,FALSE), "※5", ""))), "")</f>
        <v>24708</v>
      </c>
      <c r="F49" s="41">
        <f>IFERROR(INT(TRIM(SUBSTITUTE(VLOOKUP($A49&amp;"*",各都道府県の状況!$A:$I,F$3,FALSE), "※5", ""))), "")</f>
        <v>1896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27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44252</v>
      </c>
      <c r="C50" s="31" t="s">
        <v>55</v>
      </c>
      <c r="D50" s="41">
        <f>IFERROR(INT(TRIM(SUBSTITUTE(VLOOKUP($A50&amp;"*",各都道府県の状況!$A:$I,D$3,FALSE), "※5", ""))), "")</f>
        <v>1758</v>
      </c>
      <c r="E50" s="41">
        <f>IFERROR(INT(TRIM(SUBSTITUTE(VLOOKUP($A50&amp;"*",各都道府県の状況!$A:$I,E$3,FALSE), "※5", ""))), "")</f>
        <v>67053</v>
      </c>
      <c r="F50" s="41">
        <f>IFERROR(INT(TRIM(SUBSTITUTE(VLOOKUP($A50&amp;"*",各都道府県の状況!$A:$I,F$3,FALSE), "※5", ""))), "")</f>
        <v>1703</v>
      </c>
      <c r="G50" s="41">
        <f>IFERROR(INT(TRIM(SUBSTITUTE(VLOOKUP($A50&amp;"*",各都道府県の状況!$A:$I,G$3,FALSE), "※5", ""))), "")</f>
        <v>26</v>
      </c>
      <c r="H50" s="41">
        <f>IFERROR(INT(TRIM(SUBSTITUTE(VLOOKUP($A50&amp;"*",各都道府県の状況!$A:$I,H$3,FALSE), "※5", ""))), "")</f>
        <v>55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44252</v>
      </c>
      <c r="C51" s="31" t="s">
        <v>56</v>
      </c>
      <c r="D51" s="41">
        <f>IFERROR(INT(TRIM(SUBSTITUTE(VLOOKUP($A51&amp;"*",各都道府県の状況!$A:$I,D$3,FALSE), "※5", ""))), "")</f>
        <v>8136</v>
      </c>
      <c r="E51" s="41">
        <f>IFERROR(INT(TRIM(SUBSTITUTE(VLOOKUP($A51&amp;"*",各都道府県の状況!$A:$I,E$3,FALSE), "※5", ""))), "")</f>
        <v>144079</v>
      </c>
      <c r="F51" s="41">
        <f>IFERROR(INT(TRIM(SUBSTITUTE(VLOOKUP($A51&amp;"*",各都道府県の状況!$A:$I,F$3,FALSE), "※5", ""))), "")</f>
        <v>7753</v>
      </c>
      <c r="G51" s="41">
        <f>IFERROR(INT(TRIM(SUBSTITUTE(VLOOKUP($A51&amp;"*",各都道府県の状況!$A:$I,G$3,FALSE), "※5", ""))), "")</f>
        <v>114</v>
      </c>
      <c r="H51" s="41">
        <f>IFERROR(INT(TRIM(SUBSTITUTE(VLOOKUP($A51&amp;"*",各都道府県の状況!$A:$I,H$3,FALSE), "※5", ""))), "")</f>
        <v>274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62" t="s">
        <v>278</v>
      </c>
      <c r="C1" s="63"/>
      <c r="D1" s="63"/>
      <c r="E1" s="63"/>
      <c r="F1" s="63"/>
      <c r="G1" s="63"/>
      <c r="H1" s="63"/>
      <c r="I1" s="63"/>
    </row>
    <row r="2" spans="1:9" ht="28.5" customHeight="1" x14ac:dyDescent="0.55000000000000004">
      <c r="B2" s="64" t="s">
        <v>228</v>
      </c>
      <c r="C2" s="63"/>
      <c r="D2" s="63"/>
      <c r="E2" s="63"/>
      <c r="F2" s="63"/>
      <c r="G2" s="63"/>
      <c r="H2" s="63"/>
      <c r="I2" s="63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5" t="s">
        <v>180</v>
      </c>
      <c r="C4" s="67" t="s">
        <v>291</v>
      </c>
      <c r="D4" s="69" t="s">
        <v>292</v>
      </c>
      <c r="E4" s="71" t="s">
        <v>293</v>
      </c>
      <c r="F4" s="72"/>
      <c r="G4" s="73" t="s">
        <v>294</v>
      </c>
      <c r="H4" s="73" t="s">
        <v>295</v>
      </c>
      <c r="I4" s="19"/>
    </row>
    <row r="5" spans="1:9" ht="13.25" customHeight="1" x14ac:dyDescent="0.55000000000000004">
      <c r="B5" s="66"/>
      <c r="C5" s="68"/>
      <c r="D5" s="70"/>
      <c r="E5" s="51" t="s">
        <v>296</v>
      </c>
      <c r="F5" s="52" t="s">
        <v>297</v>
      </c>
      <c r="G5" s="74"/>
      <c r="H5" s="74"/>
      <c r="I5" s="19"/>
    </row>
    <row r="6" spans="1:9" ht="12" customHeight="1" x14ac:dyDescent="0.55000000000000004">
      <c r="A6" s="15" t="s">
        <v>181</v>
      </c>
      <c r="B6" s="20" t="s">
        <v>229</v>
      </c>
      <c r="C6" s="53">
        <v>18987</v>
      </c>
      <c r="D6" s="53">
        <v>374875</v>
      </c>
      <c r="E6" s="54">
        <v>691</v>
      </c>
      <c r="F6" s="54">
        <v>6</v>
      </c>
      <c r="G6" s="53">
        <v>17671</v>
      </c>
      <c r="H6" s="54">
        <v>671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54">
        <v>814</v>
      </c>
      <c r="D7" s="53">
        <v>17200</v>
      </c>
      <c r="E7" s="54">
        <v>31</v>
      </c>
      <c r="F7" s="54">
        <v>0</v>
      </c>
      <c r="G7" s="54">
        <v>763</v>
      </c>
      <c r="H7" s="5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54">
        <v>553</v>
      </c>
      <c r="D8" s="53">
        <v>24595</v>
      </c>
      <c r="E8" s="54">
        <v>26</v>
      </c>
      <c r="F8" s="54">
        <v>0</v>
      </c>
      <c r="G8" s="54">
        <v>497</v>
      </c>
      <c r="H8" s="5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53">
        <v>3581</v>
      </c>
      <c r="D9" s="53">
        <v>66964</v>
      </c>
      <c r="E9" s="54">
        <v>87</v>
      </c>
      <c r="F9" s="54">
        <v>3</v>
      </c>
      <c r="G9" s="53">
        <v>3469</v>
      </c>
      <c r="H9" s="5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54">
        <v>269</v>
      </c>
      <c r="D10" s="53">
        <v>7032</v>
      </c>
      <c r="E10" s="54">
        <v>4</v>
      </c>
      <c r="F10" s="54">
        <v>0</v>
      </c>
      <c r="G10" s="54">
        <v>259</v>
      </c>
      <c r="H10" s="5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54">
        <v>542</v>
      </c>
      <c r="D11" s="53">
        <v>17326</v>
      </c>
      <c r="E11" s="54">
        <v>16</v>
      </c>
      <c r="F11" s="54">
        <v>0</v>
      </c>
      <c r="G11" s="54">
        <v>511</v>
      </c>
      <c r="H11" s="5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53">
        <v>1898</v>
      </c>
      <c r="D12" s="53">
        <v>108764</v>
      </c>
      <c r="E12" s="54">
        <v>92</v>
      </c>
      <c r="F12" s="54">
        <v>7</v>
      </c>
      <c r="G12" s="53">
        <v>1736</v>
      </c>
      <c r="H12" s="54">
        <v>70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53">
        <v>5682</v>
      </c>
      <c r="D13" s="53">
        <v>24855</v>
      </c>
      <c r="E13" s="54">
        <v>353</v>
      </c>
      <c r="F13" s="54">
        <v>8</v>
      </c>
      <c r="G13" s="53">
        <v>5223</v>
      </c>
      <c r="H13" s="54">
        <v>106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53">
        <v>4073</v>
      </c>
      <c r="D14" s="53">
        <v>123442</v>
      </c>
      <c r="E14" s="54">
        <v>149</v>
      </c>
      <c r="F14" s="54">
        <v>6</v>
      </c>
      <c r="G14" s="53">
        <v>3858</v>
      </c>
      <c r="H14" s="54">
        <v>66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53">
        <v>4422</v>
      </c>
      <c r="D15" s="53">
        <v>91052</v>
      </c>
      <c r="E15" s="54">
        <v>149</v>
      </c>
      <c r="F15" s="54">
        <v>5</v>
      </c>
      <c r="G15" s="53">
        <v>4189</v>
      </c>
      <c r="H15" s="54">
        <v>84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53">
        <v>29031</v>
      </c>
      <c r="D16" s="53">
        <v>541493</v>
      </c>
      <c r="E16" s="53">
        <v>1505</v>
      </c>
      <c r="F16" s="54">
        <v>38</v>
      </c>
      <c r="G16" s="53">
        <v>26988</v>
      </c>
      <c r="H16" s="54">
        <v>538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53">
        <v>25999</v>
      </c>
      <c r="D17" s="53">
        <v>401269</v>
      </c>
      <c r="E17" s="53">
        <v>1719</v>
      </c>
      <c r="F17" s="54">
        <v>21</v>
      </c>
      <c r="G17" s="53">
        <v>23843</v>
      </c>
      <c r="H17" s="54">
        <v>437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53">
        <v>110740</v>
      </c>
      <c r="D18" s="53">
        <v>1513188</v>
      </c>
      <c r="E18" s="53">
        <v>3460</v>
      </c>
      <c r="F18" s="54">
        <v>71</v>
      </c>
      <c r="G18" s="53">
        <v>105955</v>
      </c>
      <c r="H18" s="53">
        <v>1325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53">
        <v>44490</v>
      </c>
      <c r="D19" s="53">
        <v>583712</v>
      </c>
      <c r="E19" s="53">
        <v>1087</v>
      </c>
      <c r="F19" s="54">
        <v>29</v>
      </c>
      <c r="G19" s="53">
        <v>42735</v>
      </c>
      <c r="H19" s="54">
        <v>668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53">
        <v>1055</v>
      </c>
      <c r="D20" s="53">
        <v>43116</v>
      </c>
      <c r="E20" s="54">
        <v>81</v>
      </c>
      <c r="F20" s="54">
        <v>1</v>
      </c>
      <c r="G20" s="54">
        <v>959</v>
      </c>
      <c r="H20" s="54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54">
        <v>905</v>
      </c>
      <c r="D21" s="53">
        <v>35869</v>
      </c>
      <c r="E21" s="54">
        <v>23</v>
      </c>
      <c r="F21" s="54">
        <v>2</v>
      </c>
      <c r="G21" s="54">
        <v>855</v>
      </c>
      <c r="H21" s="54">
        <v>27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53">
        <v>1830</v>
      </c>
      <c r="D22" s="53">
        <v>49879</v>
      </c>
      <c r="E22" s="54">
        <v>169</v>
      </c>
      <c r="F22" s="54">
        <v>7</v>
      </c>
      <c r="G22" s="53">
        <v>1631</v>
      </c>
      <c r="H22" s="5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54">
        <v>544</v>
      </c>
      <c r="D23" s="53">
        <v>31630</v>
      </c>
      <c r="E23" s="54">
        <v>14</v>
      </c>
      <c r="F23" s="54">
        <v>0</v>
      </c>
      <c r="G23" s="54">
        <v>505</v>
      </c>
      <c r="H23" s="5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54">
        <v>939</v>
      </c>
      <c r="D24" s="53">
        <v>24827</v>
      </c>
      <c r="E24" s="54">
        <v>12</v>
      </c>
      <c r="F24" s="54">
        <v>1</v>
      </c>
      <c r="G24" s="54">
        <v>912</v>
      </c>
      <c r="H24" s="54">
        <v>16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53">
        <v>2359</v>
      </c>
      <c r="D25" s="53">
        <v>97192</v>
      </c>
      <c r="E25" s="54">
        <v>12</v>
      </c>
      <c r="F25" s="54">
        <v>0</v>
      </c>
      <c r="G25" s="53">
        <v>2338</v>
      </c>
      <c r="H25" s="5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53">
        <v>4708</v>
      </c>
      <c r="D26" s="53">
        <v>131564</v>
      </c>
      <c r="E26" s="54">
        <v>164</v>
      </c>
      <c r="F26" s="54">
        <v>8</v>
      </c>
      <c r="G26" s="53">
        <v>4436</v>
      </c>
      <c r="H26" s="54">
        <v>108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53">
        <v>5082</v>
      </c>
      <c r="D27" s="53">
        <v>185615</v>
      </c>
      <c r="E27" s="54">
        <v>228</v>
      </c>
      <c r="F27" s="54">
        <v>1</v>
      </c>
      <c r="G27" s="53">
        <v>4761</v>
      </c>
      <c r="H27" s="54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53">
        <v>25696</v>
      </c>
      <c r="D28" s="53">
        <v>386708</v>
      </c>
      <c r="E28" s="54">
        <v>734</v>
      </c>
      <c r="F28" s="54">
        <v>32</v>
      </c>
      <c r="G28" s="53">
        <v>24448</v>
      </c>
      <c r="H28" s="54">
        <v>514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53">
        <v>2501</v>
      </c>
      <c r="D29" s="53">
        <v>60178</v>
      </c>
      <c r="E29" s="54">
        <v>144</v>
      </c>
      <c r="F29" s="54">
        <v>8</v>
      </c>
      <c r="G29" s="53">
        <v>2383</v>
      </c>
      <c r="H29" s="54">
        <v>52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53">
        <v>2432</v>
      </c>
      <c r="D30" s="53">
        <v>72067</v>
      </c>
      <c r="E30" s="54">
        <v>136</v>
      </c>
      <c r="F30" s="54">
        <v>5</v>
      </c>
      <c r="G30" s="53">
        <v>2252</v>
      </c>
      <c r="H30" s="54">
        <v>44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53">
        <v>9039</v>
      </c>
      <c r="D31" s="53">
        <v>154109</v>
      </c>
      <c r="E31" s="54">
        <v>380</v>
      </c>
      <c r="F31" s="54">
        <v>1</v>
      </c>
      <c r="G31" s="53">
        <v>8522</v>
      </c>
      <c r="H31" s="54">
        <v>154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53">
        <v>46923</v>
      </c>
      <c r="D32" s="53">
        <v>771543</v>
      </c>
      <c r="E32" s="53">
        <v>1157</v>
      </c>
      <c r="F32" s="54">
        <v>95</v>
      </c>
      <c r="G32" s="53">
        <v>44243</v>
      </c>
      <c r="H32" s="53">
        <v>1106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53">
        <v>17862</v>
      </c>
      <c r="D33" s="53">
        <v>243868</v>
      </c>
      <c r="E33" s="54">
        <v>525</v>
      </c>
      <c r="F33" s="54">
        <v>48</v>
      </c>
      <c r="G33" s="53">
        <v>16821</v>
      </c>
      <c r="H33" s="54">
        <v>516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53">
        <v>3350</v>
      </c>
      <c r="D34" s="53">
        <v>81198</v>
      </c>
      <c r="E34" s="54">
        <v>100</v>
      </c>
      <c r="F34" s="54">
        <v>4</v>
      </c>
      <c r="G34" s="53">
        <v>3205</v>
      </c>
      <c r="H34" s="54">
        <v>45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53">
        <v>1161</v>
      </c>
      <c r="D35" s="53">
        <v>24373</v>
      </c>
      <c r="E35" s="54">
        <v>13</v>
      </c>
      <c r="F35" s="54">
        <v>3</v>
      </c>
      <c r="G35" s="53">
        <v>1106</v>
      </c>
      <c r="H35" s="5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54">
        <v>208</v>
      </c>
      <c r="D36" s="53">
        <v>40189</v>
      </c>
      <c r="E36" s="54">
        <v>1</v>
      </c>
      <c r="F36" s="54">
        <v>0</v>
      </c>
      <c r="G36" s="54">
        <v>202</v>
      </c>
      <c r="H36" s="5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54">
        <v>284</v>
      </c>
      <c r="D37" s="53">
        <v>15115</v>
      </c>
      <c r="E37" s="54">
        <v>6</v>
      </c>
      <c r="F37" s="54">
        <v>0</v>
      </c>
      <c r="G37" s="54">
        <v>278</v>
      </c>
      <c r="H37" s="5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53">
        <v>2474</v>
      </c>
      <c r="D38" s="53">
        <v>63400</v>
      </c>
      <c r="E38" s="54">
        <v>89</v>
      </c>
      <c r="F38" s="54">
        <v>3</v>
      </c>
      <c r="G38" s="53">
        <v>2340</v>
      </c>
      <c r="H38" s="54">
        <v>29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53">
        <v>5013</v>
      </c>
      <c r="D39" s="53">
        <v>151415</v>
      </c>
      <c r="E39" s="54">
        <v>48</v>
      </c>
      <c r="F39" s="54">
        <v>5</v>
      </c>
      <c r="G39" s="53">
        <v>4849</v>
      </c>
      <c r="H39" s="54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53">
        <v>1374</v>
      </c>
      <c r="D40" s="53">
        <v>58758</v>
      </c>
      <c r="E40" s="54">
        <v>62</v>
      </c>
      <c r="F40" s="54">
        <v>1</v>
      </c>
      <c r="G40" s="53">
        <v>1275</v>
      </c>
      <c r="H40" s="54">
        <v>37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54">
        <v>449</v>
      </c>
      <c r="D41" s="53">
        <v>25972</v>
      </c>
      <c r="E41" s="54">
        <v>33</v>
      </c>
      <c r="F41" s="54">
        <v>2</v>
      </c>
      <c r="G41" s="54">
        <v>400</v>
      </c>
      <c r="H41" s="54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54">
        <v>750</v>
      </c>
      <c r="D42" s="53">
        <v>43913</v>
      </c>
      <c r="E42" s="54">
        <v>32</v>
      </c>
      <c r="F42" s="54">
        <v>1</v>
      </c>
      <c r="G42" s="54">
        <v>700</v>
      </c>
      <c r="H42" s="5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53">
        <v>1058</v>
      </c>
      <c r="D43" s="53">
        <v>31297</v>
      </c>
      <c r="E43" s="54">
        <v>39</v>
      </c>
      <c r="F43" s="54">
        <v>1</v>
      </c>
      <c r="G43" s="54">
        <v>996</v>
      </c>
      <c r="H43" s="54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54">
        <v>884</v>
      </c>
      <c r="D44" s="53">
        <v>7091</v>
      </c>
      <c r="E44" s="54">
        <v>1</v>
      </c>
      <c r="F44" s="54">
        <v>1</v>
      </c>
      <c r="G44" s="54">
        <v>866</v>
      </c>
      <c r="H44" s="54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53">
        <v>17916</v>
      </c>
      <c r="D45" s="53">
        <v>436043</v>
      </c>
      <c r="E45" s="54">
        <v>814</v>
      </c>
      <c r="F45" s="54">
        <v>23</v>
      </c>
      <c r="G45" s="53">
        <v>16821</v>
      </c>
      <c r="H45" s="54">
        <v>281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53">
        <v>1044</v>
      </c>
      <c r="D46" s="53">
        <v>27597</v>
      </c>
      <c r="E46" s="54">
        <v>50</v>
      </c>
      <c r="F46" s="54">
        <v>0</v>
      </c>
      <c r="G46" s="53">
        <v>1006</v>
      </c>
      <c r="H46" s="54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53">
        <v>1609</v>
      </c>
      <c r="D47" s="53">
        <v>66646</v>
      </c>
      <c r="E47" s="54">
        <v>37</v>
      </c>
      <c r="F47" s="54">
        <v>1</v>
      </c>
      <c r="G47" s="53">
        <v>1536</v>
      </c>
      <c r="H47" s="54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53">
        <v>3438</v>
      </c>
      <c r="D48" s="53">
        <v>56645</v>
      </c>
      <c r="E48" s="54">
        <v>48</v>
      </c>
      <c r="F48" s="54">
        <v>6</v>
      </c>
      <c r="G48" s="53">
        <v>3320</v>
      </c>
      <c r="H48" s="54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53">
        <v>1289</v>
      </c>
      <c r="D49" s="53">
        <v>78366</v>
      </c>
      <c r="E49" s="54">
        <v>40</v>
      </c>
      <c r="F49" s="54">
        <v>0</v>
      </c>
      <c r="G49" s="53">
        <v>1228</v>
      </c>
      <c r="H49" s="54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53">
        <v>1951</v>
      </c>
      <c r="D50" s="53">
        <v>24708</v>
      </c>
      <c r="E50" s="54">
        <v>27</v>
      </c>
      <c r="F50" s="54">
        <v>0</v>
      </c>
      <c r="G50" s="53">
        <v>1896</v>
      </c>
      <c r="H50" s="54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53">
        <v>1758</v>
      </c>
      <c r="D51" s="53">
        <v>67053</v>
      </c>
      <c r="E51" s="54">
        <v>55</v>
      </c>
      <c r="F51" s="54">
        <v>2</v>
      </c>
      <c r="G51" s="53">
        <v>1703</v>
      </c>
      <c r="H51" s="54">
        <v>26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53">
        <v>8136</v>
      </c>
      <c r="D52" s="53">
        <v>144079</v>
      </c>
      <c r="E52" s="54">
        <v>274</v>
      </c>
      <c r="F52" s="54">
        <v>1</v>
      </c>
      <c r="G52" s="53">
        <v>7753</v>
      </c>
      <c r="H52" s="54">
        <v>114</v>
      </c>
      <c r="I52" s="25"/>
    </row>
    <row r="53" spans="1:9" ht="12" customHeight="1" x14ac:dyDescent="0.55000000000000004">
      <c r="B53" s="22" t="s">
        <v>276</v>
      </c>
      <c r="C53" s="54">
        <v>149</v>
      </c>
      <c r="D53" s="55" t="s">
        <v>298</v>
      </c>
      <c r="E53" s="54">
        <v>0</v>
      </c>
      <c r="F53" s="55" t="s">
        <v>298</v>
      </c>
      <c r="G53" s="54">
        <v>149</v>
      </c>
      <c r="H53" s="55" t="s">
        <v>298</v>
      </c>
      <c r="I53" s="25"/>
    </row>
    <row r="54" spans="1:9" ht="12" customHeight="1" x14ac:dyDescent="0.55000000000000004">
      <c r="B54" s="21" t="s">
        <v>164</v>
      </c>
      <c r="C54" s="53">
        <v>427251</v>
      </c>
      <c r="D54" s="53">
        <v>7627790</v>
      </c>
      <c r="E54" s="53">
        <v>14917</v>
      </c>
      <c r="F54" s="54">
        <v>457</v>
      </c>
      <c r="G54" s="53">
        <v>404392</v>
      </c>
      <c r="H54" s="53">
        <v>7720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2021-02-26T15:40:16Z</dcterms:modified>
</cp:coreProperties>
</file>