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4531A199-B931-4413-81DA-4B1E3A80C8BA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97" i="6" l="1"/>
  <c r="O1097" i="6"/>
  <c r="P1096" i="6"/>
  <c r="O1096" i="6"/>
  <c r="P1095" i="6"/>
  <c r="O4" i="3"/>
  <c r="P4" i="3"/>
  <c r="O5" i="3"/>
  <c r="P5" i="3"/>
  <c r="P3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<sst xmlns="http://schemas.openxmlformats.org/spreadsheetml/2006/main" count="22234" uniqueCount="299">
  <si>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</si>
  <si>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</si>
  <si>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</si>
  <si>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</si>
  <si>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</si>
  <si>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</si>
  <si>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</si>
  <si>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</si>
  <si>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</si>
  <si>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</si>
  <si>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</si>
  <si>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</si>
  <si>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</si>
  <si>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</si>
  <si>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</si>
  <si>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</si>
  <si>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</si>
  <si>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</si>
  <si>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</si>
  <si>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</si>
  <si>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</si>
  <si>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</si>
  <si>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</si>
  <si>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</si>
  <si>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</si>
  <si>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</si>
  <si>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</si>
  <si>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</si>
  <si>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</si>
  <si>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</si>
  <si>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</si>
  <si>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</si>
  <si>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</si>
  <si>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</si>
  <si>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</si>
  <si>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</si>
  <si>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</si>
  <si>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</si>
  <si>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</si>
  <si>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</si>
  <si>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</si>
  <si>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</si>
  <si>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</si>
  <si>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</si>
  <si>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</si>
  <si>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</si>
  <si>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</si>
  <si>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</si>
  <si>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</si>
  <si>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</si>
  <si>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</si>
  <si>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</si>
  <si>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</si>
  <si>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</si>
  <si>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</si>
  <si>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</si>
  <si>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</si>
  <si>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</si>
  <si>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</si>
  <si>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</si>
  <si>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</si>
  <si>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</si>
  <si>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</si>
  <si>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</si>
  <si>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</si>
  <si>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</si>
  <si>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</si>
  <si>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</si>
  <si>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</si>
  <si>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</si>
  <si>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</si>
  <si>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</si>
  <si>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</si>
  <si>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</si>
  <si>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</si>
  <si>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</si>
  <si>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</si>
  <si>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</si>
  <si>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</si>
  <si>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</si>
  <si>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</si>
  <si>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</si>
  <si>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</si>
  <si>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</si>
  <si>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</si>
  <si>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</si>
  <si>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</si>
  <si>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</si>
  <si>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</si>
  <si>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</si>
  <si>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</si>
  <si>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</si>
  <si>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</si>
  <si>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</si>
  <si>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</si>
  <si>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</si>
  <si>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</si>
  <si>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</si>
  <si>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</si>
  <si>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</si>
  <si>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</si>
  <si>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</si>
  <si>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</si>
  <si>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</si>
  <si>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</si>
  <si>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</si>
  <si>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</si>
  <si>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</si>
  <si>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</si>
  <si>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</si>
  <si>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</si>
  <si>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</si>
  <si>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</si>
  <si>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</si>
  <si>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</si>
  <si>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</si>
  <si>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</si>
  <si>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</si>
  <si>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</si>
  <si>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</si>
  <si>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</si>
  <si>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</si>
  <si>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</si>
  <si>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</si>
  <si>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</si>
  <si>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</si>
  <si>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</si>
  <si>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</si>
  <si>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</si>
  <si>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</si>
  <si>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</si>
  <si>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</si>
  <si>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</si>
  <si>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</si>
  <si>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</si>
  <si>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</si>
  <si>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</si>
  <si>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</si>
  <si>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</si>
  <si>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</si>
  <si>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</si>
  <si>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</si>
  <si>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</si>
  <si>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</si>
  <si>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</si>
  <si>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</si>
  <si>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</si>
  <si>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</si>
  <si>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</si>
  <si>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</si>
  <si>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</si>
  <si>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</si>
  <si>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</si>
  <si>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</si>
  <si>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</si>
  <si>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</si>
  <si>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</si>
  <si>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</si>
  <si>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</si>
  <si>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</si>
  <si>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</si>
  <si>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</si>
  <si>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</si>
  <si>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</si>
  <si>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</si>
  <si>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</si>
  <si>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</si>
  <si>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</si>
  <si>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</si>
  <si>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</si>
  <si>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</si>
  <si>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</si>
  <si>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</si>
  <si>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</si>
  <si>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</si>
  <si>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</si>
  <si>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</si>
  <si>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</si>
  <si>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</si>
  <si>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</si>
  <si>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</si>
  <si>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</si>
  <si>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</si>
  <si>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</si>
  <si>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</si>
  <si>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</si>
  <si>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</si>
  <si>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</si>
  <si>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</si>
  <si>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</si>
  <si>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</si>
  <si>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</si>
  <si>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</si>
  <si>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</si>
  <si>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</si>
  <si>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</si>
  <si>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</si>
  <si>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</si>
  <si>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</si>
  <si>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</si>
  <si>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</si>
  <si>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</si>
  <si>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</si>
  <si>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</si>
  <si>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</si>
  <si>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</si>
  <si>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</si>
  <si>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</si>
  <si>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</si>
  <si>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</si>
  <si>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</si>
  <si>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</si>
  <si>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</si>
  <si>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</si>
  <si>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</si>
  <si>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</si>
  <si>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</si>
  <si>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</si>
  <si>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</si>
  <si>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</si>
  <si>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</si>
  <si>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</si>
  <si>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</si>
  <si>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</si>
  <si>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</si>
  <si>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</si>
  <si>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</si>
  <si>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</si>
  <si>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</si>
  <si>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</si>
  <si>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</si>
  <si>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</si>
  <si>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</si>
  <si>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</si>
  <si>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</si>
  <si>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</si>
  <si>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</si>
  <si>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</si>
  <si>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</si>
  <si>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</si>
  <si>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</si>
  <si>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</si>
  <si>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</si>
  <si>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</si>
  <si>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</si>
  <si>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</si>
  <si>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</si>
  <si>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</si>
  <si>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</si>
  <si>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</si>
  <si>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</si>
  <si>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</si>
  <si>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</si>
  <si>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</si>
  <si>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</si>
  <si>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</si>
  <si>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</si>
  <si>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</si>
  <si>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</si>
  <si>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</si>
  <si>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</si>
  <si>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</si>
  <si>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</si>
  <si>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</si>
  <si>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</si>
  <si>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</si>
  <si>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</si>
  <si>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</si>
  <si>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</si>
  <si>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</si>
  <si>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</si>
  <si>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</si>
  <si>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</si>
  <si>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</si>
  <si>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</si>
  <si>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</si>
  <si>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</si>
  <si>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</si>
  <si>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</si>
  <si>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</si>
  <si>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</si>
  <si>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</si>
  <si>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https://www.mhlw.go.jp/stf/seisakunitsuite/bunya/0000121431_00231.html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</si>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</sst>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13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3" fillId="0" borderId="0" xfId="2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31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18"/>
  <sheetViews>
    <sheetView topLeftCell="A1106" workbookViewId="0">
      <selection activeCell="A16123" sqref="A16123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8" t="s">
        <v>288</v>
      </c>
      <c r="P1" s="48" t="s">
        <v>289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7">
        <v>125</v>
      </c>
      <c r="P1095" s="47">
        <f>M1104</f>
        <v>395114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7" t="str">
        <f t="shared" ref="O1096:P1097" si="0">L1105</f>
        <v/>
      </c>
      <c r="P1096" s="47">
        <f t="shared" si="0"/>
        <v>2164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7" t="str">
        <f t="shared" si="0"/>
        <v/>
      </c>
      <c r="P1097" s="47">
        <f t="shared" si="0"/>
        <v>15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122"/>
  <sheetViews>
    <sheetView workbookViewId="0">
      <pane xSplit="1" ySplit="1" topLeftCell="B16118" activePane="bottomRight" state="frozen"/>
      <selection activeCell="A14995" sqref="A14995"/>
      <selection pane="topRight" activeCell="A14995" sqref="A14995"/>
      <selection pane="bottomLeft" activeCell="A14995" sqref="A14995"/>
      <selection pane="bottomRight" activeCell="A16123" sqref="A16123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E9" sqref="E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0.6640625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6" t="s">
        <v>146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288</v>
      </c>
      <c r="P2" s="31" t="s">
        <v>289</v>
      </c>
    </row>
    <row r="3" spans="1:17" x14ac:dyDescent="0.55000000000000004">
      <c r="A3" s="38">
        <f>DATE($C$9, $D$9, $E$9)</f>
        <v>44251</v>
      </c>
      <c r="B3" s="26" t="s">
        <v>153</v>
      </c>
      <c r="C3" s="26">
        <f>IF(C21="", "", C21)</f>
        <v>425248</v>
      </c>
      <c r="D3" s="26">
        <f>IF(B21="", "", B21)</f>
        <v>7513854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16109</v>
      </c>
      <c r="I3" s="26" t="str">
        <f t="shared" si="1"/>
        <v/>
      </c>
      <c r="J3" s="26">
        <f t="shared" si="1"/>
        <v>487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401195</v>
      </c>
      <c r="N3" s="26">
        <f t="shared" si="2"/>
        <v>7582</v>
      </c>
      <c r="O3" s="26">
        <f>L12</f>
        <v>5954</v>
      </c>
      <c r="P3" s="47">
        <f>M12</f>
        <v>0</v>
      </c>
    </row>
    <row r="4" spans="1:17" x14ac:dyDescent="0.55000000000000004">
      <c r="A4" s="38">
        <f>DATE($C$9, $D$9, $E$9)</f>
        <v>44251</v>
      </c>
      <c r="B4" s="26" t="s">
        <v>154</v>
      </c>
      <c r="C4" s="26">
        <f>IF(C22="", "", C22)</f>
        <v>2204</v>
      </c>
      <c r="D4" s="26">
        <f>IF(B22="", "", B22)</f>
        <v>512316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31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2171</v>
      </c>
      <c r="N4" s="26">
        <f t="shared" si="2"/>
        <v>2</v>
      </c>
      <c r="O4" s="47">
        <f t="shared" ref="O4:P4" si="3">L13</f>
        <v>0</v>
      </c>
      <c r="P4" s="47">
        <f t="shared" si="3"/>
        <v>0</v>
      </c>
    </row>
    <row r="5" spans="1:17" x14ac:dyDescent="0.55000000000000004">
      <c r="A5" s="38">
        <f>DATE($C$9, $D$9, $E$9)</f>
        <v>44251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7">
        <f t="shared" ref="O5:P5" si="4">L14</f>
        <v>0</v>
      </c>
      <c r="P5" s="47">
        <f t="shared" si="4"/>
        <v>0</v>
      </c>
    </row>
    <row r="7" spans="1:17" x14ac:dyDescent="0.55000000000000004">
      <c r="B7" s="56" t="s">
        <v>156</v>
      </c>
      <c r="C7" s="56"/>
      <c r="D7" s="56"/>
      <c r="E7" s="56"/>
      <c r="F7" s="56"/>
      <c r="G7" s="56"/>
      <c r="H7" s="56"/>
      <c r="J7" s="27"/>
      <c r="K7" s="49" t="s">
        <v>283</v>
      </c>
      <c r="L7" s="27"/>
      <c r="M7" s="27"/>
      <c r="N7" s="27"/>
      <c r="O7" s="27"/>
    </row>
    <row r="8" spans="1:17" x14ac:dyDescent="0.55000000000000004">
      <c r="C8" s="56" t="s">
        <v>282</v>
      </c>
      <c r="D8" s="56"/>
      <c r="E8" s="56"/>
      <c r="F8" s="56"/>
      <c r="G8" s="56"/>
      <c r="H8" s="56"/>
      <c r="I8" s="56"/>
      <c r="J8" s="46"/>
      <c r="K8" s="60" t="s">
        <v>284</v>
      </c>
      <c r="L8" s="60"/>
      <c r="M8" s="60"/>
      <c r="N8" s="60"/>
      <c r="O8" s="60"/>
      <c r="P8" s="60"/>
      <c r="Q8" s="60"/>
    </row>
    <row r="9" spans="1:17" x14ac:dyDescent="0.55000000000000004">
      <c r="C9" s="4">
        <v>2021</v>
      </c>
      <c r="D9" s="4">
        <v>2</v>
      </c>
      <c r="E9" s="4">
        <v>24</v>
      </c>
      <c r="L9" s="56" t="s">
        <v>290</v>
      </c>
      <c r="M9" s="56"/>
    </row>
    <row r="10" spans="1:17" x14ac:dyDescent="0.55000000000000004">
      <c r="E10" s="56" t="s">
        <v>157</v>
      </c>
      <c r="F10" s="57"/>
      <c r="G10" s="56" t="s">
        <v>158</v>
      </c>
      <c r="H10" s="57"/>
      <c r="I10" s="56" t="s">
        <v>159</v>
      </c>
      <c r="J10" s="56" t="s">
        <v>160</v>
      </c>
      <c r="K10" s="56" t="s">
        <v>161</v>
      </c>
      <c r="L10" s="56" t="s">
        <v>285</v>
      </c>
      <c r="M10" s="56"/>
    </row>
    <row r="11" spans="1:17" x14ac:dyDescent="0.55000000000000004">
      <c r="E11" s="31" t="s">
        <v>162</v>
      </c>
      <c r="F11" s="31" t="s">
        <v>163</v>
      </c>
      <c r="G11" s="31" t="s">
        <v>164</v>
      </c>
      <c r="H11" s="31" t="s">
        <v>165</v>
      </c>
      <c r="I11" s="57"/>
      <c r="J11" s="57"/>
      <c r="K11" s="57"/>
      <c r="L11" s="50" t="s">
        <v>286</v>
      </c>
      <c r="M11" s="50" t="s">
        <v>287</v>
      </c>
    </row>
    <row r="12" spans="1:17" x14ac:dyDescent="0.55000000000000004">
      <c r="C12" s="56" t="s">
        <v>166</v>
      </c>
      <c r="D12" s="57"/>
      <c r="E12" s="4">
        <v>7513854</v>
      </c>
      <c r="F12" s="4">
        <v>425248</v>
      </c>
      <c r="G12" s="4">
        <v>16109</v>
      </c>
      <c r="H12" s="4">
        <v>487</v>
      </c>
      <c r="I12" s="4">
        <v>401195</v>
      </c>
      <c r="J12" s="4">
        <v>7582</v>
      </c>
      <c r="K12" s="3"/>
      <c r="L12" s="4">
        <v>5954</v>
      </c>
      <c r="M12" s="4">
        <v>0</v>
      </c>
      <c r="N12" s="56"/>
      <c r="O12" s="56"/>
      <c r="P12" s="56"/>
    </row>
    <row r="13" spans="1:17" x14ac:dyDescent="0.55000000000000004">
      <c r="C13" s="56" t="s">
        <v>167</v>
      </c>
      <c r="D13" s="57"/>
      <c r="E13" s="4">
        <v>512316</v>
      </c>
      <c r="F13" s="4">
        <v>2204</v>
      </c>
      <c r="G13" s="4">
        <v>31</v>
      </c>
      <c r="H13" s="4">
        <v>0</v>
      </c>
      <c r="I13" s="4">
        <v>2171</v>
      </c>
      <c r="J13" s="4">
        <v>2</v>
      </c>
      <c r="K13" s="3"/>
    </row>
    <row r="14" spans="1:17" x14ac:dyDescent="0.55000000000000004">
      <c r="C14" s="56" t="s">
        <v>168</v>
      </c>
      <c r="D14" s="57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7" x14ac:dyDescent="0.55000000000000004">
      <c r="C15" s="58" t="s">
        <v>164</v>
      </c>
      <c r="D15" s="59"/>
      <c r="E15" s="29">
        <f t="shared" ref="E15:J15" si="5">SUM(E12:E14)</f>
        <v>8026999</v>
      </c>
      <c r="F15" s="29">
        <f t="shared" si="5"/>
        <v>427467</v>
      </c>
      <c r="G15" s="29">
        <f t="shared" si="5"/>
        <v>16140</v>
      </c>
      <c r="H15" s="29">
        <f t="shared" si="5"/>
        <v>487</v>
      </c>
      <c r="I15" s="29">
        <f t="shared" si="5"/>
        <v>403381</v>
      </c>
      <c r="J15" s="29">
        <f t="shared" si="5"/>
        <v>7584</v>
      </c>
      <c r="K15" s="30"/>
    </row>
    <row r="18" spans="1:15" x14ac:dyDescent="0.55000000000000004">
      <c r="B18" s="56" t="s">
        <v>157</v>
      </c>
      <c r="C18" s="57"/>
      <c r="D18" s="56" t="s">
        <v>169</v>
      </c>
      <c r="E18" s="57"/>
      <c r="F18" s="57"/>
      <c r="G18" s="56" t="s">
        <v>170</v>
      </c>
      <c r="H18" s="57"/>
      <c r="I18" s="57"/>
      <c r="J18" s="57"/>
      <c r="K18" s="57"/>
      <c r="L18" s="57"/>
      <c r="M18" s="57"/>
      <c r="N18" s="57"/>
      <c r="O18" s="57"/>
    </row>
    <row r="19" spans="1:15" x14ac:dyDescent="0.55000000000000004">
      <c r="B19" s="57"/>
      <c r="C19" s="57"/>
      <c r="D19" s="57"/>
      <c r="E19" s="57"/>
      <c r="F19" s="57"/>
      <c r="G19" s="56" t="s">
        <v>158</v>
      </c>
      <c r="H19" s="57"/>
      <c r="I19" s="57"/>
      <c r="J19" s="57"/>
      <c r="K19" s="57"/>
      <c r="L19" s="57"/>
      <c r="M19" s="57"/>
      <c r="N19" s="56" t="s">
        <v>159</v>
      </c>
      <c r="O19" s="56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7"/>
      <c r="O20" s="57"/>
    </row>
    <row r="21" spans="1:15" x14ac:dyDescent="0.55000000000000004">
      <c r="A21" s="26" t="s">
        <v>166</v>
      </c>
      <c r="B21" s="28">
        <f t="shared" ref="B21:C23" si="6">E12</f>
        <v>7513854</v>
      </c>
      <c r="C21" s="28">
        <f t="shared" si="6"/>
        <v>425248</v>
      </c>
      <c r="D21" s="3"/>
      <c r="E21" s="3"/>
      <c r="F21" s="3"/>
      <c r="G21" s="3"/>
      <c r="H21" s="28">
        <f>G12</f>
        <v>16109</v>
      </c>
      <c r="I21" s="3"/>
      <c r="J21" s="28">
        <f>H12</f>
        <v>487</v>
      </c>
      <c r="K21" s="3"/>
      <c r="L21" s="3"/>
      <c r="M21" s="16">
        <f>F21</f>
        <v>0</v>
      </c>
      <c r="N21" s="28">
        <f t="shared" ref="N21:O23" si="7">I12</f>
        <v>401195</v>
      </c>
      <c r="O21" s="28">
        <f t="shared" si="7"/>
        <v>7582</v>
      </c>
    </row>
    <row r="22" spans="1:15" x14ac:dyDescent="0.55000000000000004">
      <c r="A22" s="26" t="s">
        <v>167</v>
      </c>
      <c r="B22" s="28">
        <f t="shared" si="6"/>
        <v>512316</v>
      </c>
      <c r="C22" s="28">
        <f t="shared" si="6"/>
        <v>2204</v>
      </c>
      <c r="D22" s="3"/>
      <c r="E22" s="3"/>
      <c r="F22" s="3"/>
      <c r="G22" s="3"/>
      <c r="H22" s="28">
        <f>G13</f>
        <v>31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7"/>
        <v>2171</v>
      </c>
      <c r="O22" s="28">
        <f t="shared" si="7"/>
        <v>2</v>
      </c>
    </row>
    <row r="23" spans="1:15" x14ac:dyDescent="0.55000000000000004">
      <c r="A23" s="26" t="s">
        <v>168</v>
      </c>
      <c r="B23" s="28">
        <f t="shared" si="6"/>
        <v>829</v>
      </c>
      <c r="C23" s="28">
        <f t="shared" si="6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7"/>
        <v>15</v>
      </c>
      <c r="O23" s="28">
        <f t="shared" si="7"/>
        <v>0</v>
      </c>
    </row>
    <row r="24" spans="1:15" x14ac:dyDescent="0.55000000000000004">
      <c r="A24" s="26" t="s">
        <v>164</v>
      </c>
      <c r="B24" s="26">
        <f t="shared" ref="B24:O24" si="8">SUM(B21:B23)</f>
        <v>8026999</v>
      </c>
      <c r="C24" s="26">
        <f t="shared" si="8"/>
        <v>427467</v>
      </c>
      <c r="D24" s="26">
        <f t="shared" si="8"/>
        <v>0</v>
      </c>
      <c r="E24" s="26">
        <f t="shared" si="8"/>
        <v>0</v>
      </c>
      <c r="F24" s="26">
        <f t="shared" si="8"/>
        <v>0</v>
      </c>
      <c r="G24" s="26">
        <f t="shared" si="8"/>
        <v>0</v>
      </c>
      <c r="H24" s="26">
        <f t="shared" si="8"/>
        <v>16140</v>
      </c>
      <c r="I24" s="26">
        <f t="shared" si="8"/>
        <v>0</v>
      </c>
      <c r="J24" s="26">
        <f t="shared" si="8"/>
        <v>487</v>
      </c>
      <c r="K24" s="26">
        <f t="shared" si="8"/>
        <v>0</v>
      </c>
      <c r="L24" s="26">
        <f t="shared" si="8"/>
        <v>0</v>
      </c>
      <c r="M24" s="26">
        <f t="shared" si="8"/>
        <v>0</v>
      </c>
      <c r="N24" s="26">
        <f t="shared" si="8"/>
        <v>403381</v>
      </c>
      <c r="O24" s="26">
        <f t="shared" si="8"/>
        <v>7584</v>
      </c>
    </row>
    <row r="26" spans="1:15" x14ac:dyDescent="0.55000000000000004">
      <c r="E26" s="56" t="s">
        <v>279</v>
      </c>
      <c r="F26" s="57"/>
      <c r="G26" s="57"/>
      <c r="H26" s="57"/>
      <c r="I26" s="57"/>
      <c r="J26" s="57"/>
    </row>
    <row r="27" spans="1:15" x14ac:dyDescent="0.55000000000000004">
      <c r="E27" s="60" t="s">
        <v>281</v>
      </c>
      <c r="F27" s="60"/>
      <c r="G27" s="60"/>
      <c r="H27" s="60"/>
      <c r="I27" s="60"/>
      <c r="J27" s="60"/>
      <c r="K27" s="60"/>
    </row>
  </sheetData>
  <mergeCells count="24">
    <mergeCell ref="E27:K27"/>
    <mergeCell ref="C8:I8"/>
    <mergeCell ref="E26:J26"/>
    <mergeCell ref="N12:P12"/>
    <mergeCell ref="J10:J11"/>
    <mergeCell ref="I10:I11"/>
    <mergeCell ref="G10:H10"/>
    <mergeCell ref="E10:F10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K10:K11"/>
    <mergeCell ref="K8:Q8"/>
    <mergeCell ref="L9:M9"/>
    <mergeCell ref="L10:M10"/>
    <mergeCell ref="B7:H7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C8" r:id="rId3" xr:uid="{1978F536-00C7-4DC2-93F0-098C7C0307AD}"/>
    <hyperlink ref="K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6" t="s">
        <v>177</v>
      </c>
      <c r="B1" s="56"/>
      <c r="C1" s="56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YEAR(DATE('Conv-total'!$C$9, 'Conv-total'!$D$9, 'Conv-total'!$E$9) -1)</f>
        <v>2021</v>
      </c>
      <c r="B2" s="39">
        <f>MONTH(DATE('Conv-total'!$C$9, 'Conv-total'!$D$9, 'Conv-total'!$E$9) -1)</f>
        <v>2</v>
      </c>
      <c r="C2" s="39">
        <f>DAY(DATE('Conv-total'!$C$9, 'Conv-total'!$D$9, 'Conv-total'!$E$9) -1)</f>
        <v>23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44250</v>
      </c>
      <c r="C5" s="31" t="s">
        <v>7</v>
      </c>
      <c r="D5" s="41">
        <f>IFERROR(INT(TRIM(SUBSTITUTE(VLOOKUP($A5&amp;"*",各都道府県の状況!$A:$I,D$3,FALSE), "※5", ""))), "")</f>
        <v>18901</v>
      </c>
      <c r="E5" s="41">
        <f>IFERROR(INT(TRIM(SUBSTITUTE(VLOOKUP($A5&amp;"*",各都道府県の状況!$A:$I,E$3,FALSE), "※5", ""))), "")</f>
        <v>370987</v>
      </c>
      <c r="F5" s="41">
        <f>IFERROR(INT(TRIM(SUBSTITUTE(VLOOKUP($A5&amp;"*",各都道府県の状況!$A:$I,F$3,FALSE), "※5", ""))), "")</f>
        <v>17527</v>
      </c>
      <c r="G5" s="41">
        <f>IFERROR(INT(TRIM(SUBSTITUTE(VLOOKUP($A5&amp;"*",各都道府県の状況!$A:$I,G$3,FALSE), "※5", ""))), "")</f>
        <v>665</v>
      </c>
      <c r="H5" s="41">
        <f>IFERROR(INT(TRIM(SUBSTITUTE(VLOOKUP($A5&amp;"*",各都道府県の状況!$A:$I,H$3,FALSE), "※5", ""))), "")</f>
        <v>706</v>
      </c>
      <c r="I5" s="41">
        <f>IFERROR(INT(TRIM(SUBSTITUTE(VLOOKUP($A5&amp;"*",各都道府県の状況!$A:$I,I$3,FALSE), "※5", ""))), "")</f>
        <v>8</v>
      </c>
      <c r="J5" s="2"/>
    </row>
    <row r="6" spans="1:10" x14ac:dyDescent="0.55000000000000004">
      <c r="A6" s="12" t="s">
        <v>182</v>
      </c>
      <c r="B6" s="13">
        <f t="shared" si="0"/>
        <v>44250</v>
      </c>
      <c r="C6" s="31" t="s">
        <v>11</v>
      </c>
      <c r="D6" s="41">
        <f>IFERROR(INT(TRIM(SUBSTITUTE(VLOOKUP($A6&amp;"*",各都道府県の状況!$A:$I,D$3,FALSE), "※5", ""))), "")</f>
        <v>813</v>
      </c>
      <c r="E6" s="41">
        <f>IFERROR(INT(TRIM(SUBSTITUTE(VLOOKUP($A6&amp;"*",各都道府県の状況!$A:$I,E$3,FALSE), "※5", ""))), "")</f>
        <v>17120</v>
      </c>
      <c r="F6" s="41">
        <f>IFERROR(INT(TRIM(SUBSTITUTE(VLOOKUP($A6&amp;"*",各都道府県の状況!$A:$I,F$3,FALSE), "※5", ""))), "")</f>
        <v>752</v>
      </c>
      <c r="G6" s="41">
        <f>IFERROR(INT(TRIM(SUBSTITUTE(VLOOKUP($A6&amp;"*",各都道府県の状況!$A:$I,G$3,FALSE), "※5", ""))), "")</f>
        <v>19</v>
      </c>
      <c r="H6" s="41">
        <f>IFERROR(INT(TRIM(SUBSTITUTE(VLOOKUP($A6&amp;"*",各都道府県の状況!$A:$I,H$3,FALSE), "※5", ""))), "")</f>
        <v>42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44250</v>
      </c>
      <c r="C7" s="31" t="s">
        <v>12</v>
      </c>
      <c r="D7" s="41">
        <f>IFERROR(INT(TRIM(SUBSTITUTE(VLOOKUP($A7&amp;"*",各都道府県の状況!$A:$I,D$3,FALSE), "※5", ""))), "")</f>
        <v>553</v>
      </c>
      <c r="E7" s="41">
        <f>IFERROR(INT(TRIM(SUBSTITUTE(VLOOKUP($A7&amp;"*",各都道府県の状況!$A:$I,E$3,FALSE), "※5", ""))), "")</f>
        <v>24184</v>
      </c>
      <c r="F7" s="41">
        <f>IFERROR(INT(TRIM(SUBSTITUTE(VLOOKUP($A7&amp;"*",各都道府県の状況!$A:$I,F$3,FALSE), "※5", ""))), "")</f>
        <v>493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30</v>
      </c>
      <c r="I7" s="41">
        <f>IFERROR(INT(TRIM(SUBSTITUTE(VLOOKUP($A7&amp;"*",各都道府県の状況!$A:$I,I$3,FALSE), "※5", ""))), "")</f>
        <v>1</v>
      </c>
    </row>
    <row r="8" spans="1:10" x14ac:dyDescent="0.55000000000000004">
      <c r="A8" s="12" t="s">
        <v>184</v>
      </c>
      <c r="B8" s="13">
        <f t="shared" si="0"/>
        <v>44250</v>
      </c>
      <c r="C8" s="31" t="s">
        <v>13</v>
      </c>
      <c r="D8" s="41">
        <f>IFERROR(INT(TRIM(SUBSTITUTE(VLOOKUP($A8&amp;"*",各都道府県の状況!$A:$I,D$3,FALSE), "※5", ""))), "")</f>
        <v>3568</v>
      </c>
      <c r="E8" s="41">
        <f>IFERROR(INT(TRIM(SUBSTITUTE(VLOOKUP($A8&amp;"*",各都道府県の状況!$A:$I,E$3,FALSE), "※5", ""))), "")</f>
        <v>66457</v>
      </c>
      <c r="F8" s="41">
        <f>IFERROR(INT(TRIM(SUBSTITUTE(VLOOKUP($A8&amp;"*",各都道府県の状況!$A:$I,F$3,FALSE), "※5", ""))), "")</f>
        <v>3448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95</v>
      </c>
      <c r="I8" s="41">
        <f>IFERROR(INT(TRIM(SUBSTITUTE(VLOOKUP($A8&amp;"*",各都道府県の状況!$A:$I,I$3,FALSE), "※5", ""))), "")</f>
        <v>3</v>
      </c>
    </row>
    <row r="9" spans="1:10" ht="21" customHeight="1" x14ac:dyDescent="0.55000000000000004">
      <c r="A9" s="12" t="s">
        <v>185</v>
      </c>
      <c r="B9" s="13">
        <f t="shared" si="0"/>
        <v>44250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7031</v>
      </c>
      <c r="F9" s="41">
        <f>IFERROR(INT(TRIM(SUBSTITUTE(VLOOKUP($A9&amp;"*",各都道府県の状況!$A:$I,F$3,FALSE), "※5", ""))), "")</f>
        <v>257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6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44250</v>
      </c>
      <c r="C10" s="31" t="s">
        <v>15</v>
      </c>
      <c r="D10" s="41">
        <f>IFERROR(INT(TRIM(SUBSTITUTE(VLOOKUP($A10&amp;"*",各都道府県の状況!$A:$I,D$3,FALSE), "※5", ""))), "")</f>
        <v>537</v>
      </c>
      <c r="E10" s="41">
        <f>IFERROR(INT(TRIM(SUBSTITUTE(VLOOKUP($A10&amp;"*",各都道府県の状況!$A:$I,E$3,FALSE), "※5", ""))), "")</f>
        <v>17236</v>
      </c>
      <c r="F10" s="41">
        <f>IFERROR(INT(TRIM(SUBSTITUTE(VLOOKUP($A10&amp;"*",各都道府県の状況!$A:$I,F$3,FALSE), "※5", ""))), "")</f>
        <v>511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11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44250</v>
      </c>
      <c r="C11" s="31" t="s">
        <v>16</v>
      </c>
      <c r="D11" s="41">
        <f>IFERROR(INT(TRIM(SUBSTITUTE(VLOOKUP($A11&amp;"*",各都道府県の状況!$A:$I,D$3,FALSE), "※5", ""))), "")</f>
        <v>1885</v>
      </c>
      <c r="E11" s="41">
        <f>IFERROR(INT(TRIM(SUBSTITUTE(VLOOKUP($A11&amp;"*",各都道府県の状況!$A:$I,E$3,FALSE), "※5", ""))), "")</f>
        <v>106514</v>
      </c>
      <c r="F11" s="41">
        <f>IFERROR(INT(TRIM(SUBSTITUTE(VLOOKUP($A11&amp;"*",各都道府県の状況!$A:$I,F$3,FALSE), "※5", ""))), "")</f>
        <v>1728</v>
      </c>
      <c r="G11" s="41">
        <f>IFERROR(INT(TRIM(SUBSTITUTE(VLOOKUP($A11&amp;"*",各都道府県の状況!$A:$I,G$3,FALSE), "※5", ""))), "")</f>
        <v>69</v>
      </c>
      <c r="H11" s="41">
        <f>IFERROR(INT(TRIM(SUBSTITUTE(VLOOKUP($A11&amp;"*",各都道府県の状況!$A:$I,H$3,FALSE), "※5", ""))), "")</f>
        <v>88</v>
      </c>
      <c r="I11" s="41">
        <f>IFERROR(INT(TRIM(SUBSTITUTE(VLOOKUP($A11&amp;"*",各都道府県の状況!$A:$I,I$3,FALSE), "※5", ""))), "")</f>
        <v>7</v>
      </c>
    </row>
    <row r="12" spans="1:10" x14ac:dyDescent="0.55000000000000004">
      <c r="A12" s="12" t="s">
        <v>188</v>
      </c>
      <c r="B12" s="13">
        <f t="shared" si="0"/>
        <v>44250</v>
      </c>
      <c r="C12" s="31" t="s">
        <v>17</v>
      </c>
      <c r="D12" s="41">
        <f>IFERROR(INT(TRIM(SUBSTITUTE(VLOOKUP($A12&amp;"*",各都道府県の状況!$A:$I,D$3,FALSE), "※5", ""))), "")</f>
        <v>5611</v>
      </c>
      <c r="E12" s="41">
        <f>IFERROR(INT(TRIM(SUBSTITUTE(VLOOKUP($A12&amp;"*",各都道府県の状況!$A:$I,E$3,FALSE), "※5", ""))), "")</f>
        <v>24833</v>
      </c>
      <c r="F12" s="41">
        <f>IFERROR(INT(TRIM(SUBSTITUTE(VLOOKUP($A12&amp;"*",各都道府県の状況!$A:$I,F$3,FALSE), "※5", ""))), "")</f>
        <v>5169</v>
      </c>
      <c r="G12" s="41">
        <f>IFERROR(INT(TRIM(SUBSTITUTE(VLOOKUP($A12&amp;"*",各都道府県の状況!$A:$I,G$3,FALSE), "※5", ""))), "")</f>
        <v>103</v>
      </c>
      <c r="H12" s="41">
        <f>IFERROR(INT(TRIM(SUBSTITUTE(VLOOKUP($A12&amp;"*",各都道府県の状況!$A:$I,H$3,FALSE), "※5", ""))), "")</f>
        <v>339</v>
      </c>
      <c r="I12" s="41">
        <f>IFERROR(INT(TRIM(SUBSTITUTE(VLOOKUP($A12&amp;"*",各都道府県の状況!$A:$I,I$3,FALSE), "※5", ""))), "")</f>
        <v>12</v>
      </c>
    </row>
    <row r="13" spans="1:10" x14ac:dyDescent="0.55000000000000004">
      <c r="A13" s="12" t="s">
        <v>189</v>
      </c>
      <c r="B13" s="13">
        <f t="shared" si="0"/>
        <v>44250</v>
      </c>
      <c r="C13" s="31" t="s">
        <v>18</v>
      </c>
      <c r="D13" s="41">
        <f>IFERROR(INT(TRIM(SUBSTITUTE(VLOOKUP($A13&amp;"*",各都道府県の状況!$A:$I,D$3,FALSE), "※5", ""))), "")</f>
        <v>4048</v>
      </c>
      <c r="E13" s="41">
        <f>IFERROR(INT(TRIM(SUBSTITUTE(VLOOKUP($A13&amp;"*",各都道府県の状況!$A:$I,E$3,FALSE), "※5", ""))), "")</f>
        <v>122494</v>
      </c>
      <c r="F13" s="41">
        <f>IFERROR(INT(TRIM(SUBSTITUTE(VLOOKUP($A13&amp;"*",各都道府県の状況!$A:$I,F$3,FALSE), "※5", ""))), "")</f>
        <v>3810</v>
      </c>
      <c r="G13" s="41">
        <f>IFERROR(INT(TRIM(SUBSTITUTE(VLOOKUP($A13&amp;"*",各都道府県の状況!$A:$I,G$3,FALSE), "※5", ""))), "")</f>
        <v>65</v>
      </c>
      <c r="H13" s="41">
        <f>IFERROR(INT(TRIM(SUBSTITUTE(VLOOKUP($A13&amp;"*",各都道府県の状況!$A:$I,H$3,FALSE), "※5", ""))), "")</f>
        <v>173</v>
      </c>
      <c r="I13" s="41">
        <f>IFERROR(INT(TRIM(SUBSTITUTE(VLOOKUP($A13&amp;"*",各都道府県の状況!$A:$I,I$3,FALSE), "※5", ""))), "")</f>
        <v>8</v>
      </c>
    </row>
    <row r="14" spans="1:10" x14ac:dyDescent="0.55000000000000004">
      <c r="A14" s="12" t="s">
        <v>190</v>
      </c>
      <c r="B14" s="13">
        <f t="shared" si="0"/>
        <v>44250</v>
      </c>
      <c r="C14" s="31" t="s">
        <v>19</v>
      </c>
      <c r="D14" s="41">
        <f>IFERROR(INT(TRIM(SUBSTITUTE(VLOOKUP($A14&amp;"*",各都道府県の状況!$A:$I,D$3,FALSE), "※5", ""))), "")</f>
        <v>4402</v>
      </c>
      <c r="E14" s="41">
        <f>IFERROR(INT(TRIM(SUBSTITUTE(VLOOKUP($A14&amp;"*",各都道府県の状況!$A:$I,E$3,FALSE), "※5", ""))), "")</f>
        <v>89498</v>
      </c>
      <c r="F14" s="41">
        <f>IFERROR(INT(TRIM(SUBSTITUTE(VLOOKUP($A14&amp;"*",各都道府県の状況!$A:$I,F$3,FALSE), "※5", ""))), "")</f>
        <v>4142</v>
      </c>
      <c r="G14" s="41">
        <f>IFERROR(INT(TRIM(SUBSTITUTE(VLOOKUP($A14&amp;"*",各都道府県の状況!$A:$I,G$3,FALSE), "※5", ""))), "")</f>
        <v>83</v>
      </c>
      <c r="H14" s="41">
        <f>IFERROR(INT(TRIM(SUBSTITUTE(VLOOKUP($A14&amp;"*",各都道府県の状況!$A:$I,H$3,FALSE), "※5", ""))), "")</f>
        <v>177</v>
      </c>
      <c r="I14" s="41">
        <f>IFERROR(INT(TRIM(SUBSTITUTE(VLOOKUP($A14&amp;"*",各都道府県の状況!$A:$I,I$3,FALSE), "※5", ""))), "")</f>
        <v>6</v>
      </c>
    </row>
    <row r="15" spans="1:10" x14ac:dyDescent="0.55000000000000004">
      <c r="A15" s="12" t="s">
        <v>191</v>
      </c>
      <c r="B15" s="13">
        <f t="shared" si="0"/>
        <v>44250</v>
      </c>
      <c r="C15" s="31" t="s">
        <v>20</v>
      </c>
      <c r="D15" s="41">
        <f>IFERROR(INT(TRIM(SUBSTITUTE(VLOOKUP($A15&amp;"*",各都道府県の状況!$A:$I,D$3,FALSE), "※5", ""))), "")</f>
        <v>28861</v>
      </c>
      <c r="E15" s="41">
        <f>IFERROR(INT(TRIM(SUBSTITUTE(VLOOKUP($A15&amp;"*",各都道府県の状況!$A:$I,E$3,FALSE), "※5", ""))), "")</f>
        <v>533758</v>
      </c>
      <c r="F15" s="41">
        <f>IFERROR(INT(TRIM(SUBSTITUTE(VLOOKUP($A15&amp;"*",各都道府県の状況!$A:$I,F$3,FALSE), "※5", ""))), "")</f>
        <v>26674</v>
      </c>
      <c r="G15" s="41">
        <f>IFERROR(INT(TRIM(SUBSTITUTE(VLOOKUP($A15&amp;"*",各都道府県の状況!$A:$I,G$3,FALSE), "※5", ""))), "")</f>
        <v>528</v>
      </c>
      <c r="H15" s="41">
        <f>IFERROR(INT(TRIM(SUBSTITUTE(VLOOKUP($A15&amp;"*",各都道府県の状況!$A:$I,H$3,FALSE), "※5", ""))), "")</f>
        <v>1659</v>
      </c>
      <c r="I15" s="41">
        <f>IFERROR(INT(TRIM(SUBSTITUTE(VLOOKUP($A15&amp;"*",各都道府県の状況!$A:$I,I$3,FALSE), "※5", ""))), "")</f>
        <v>36</v>
      </c>
    </row>
    <row r="16" spans="1:10" x14ac:dyDescent="0.55000000000000004">
      <c r="A16" s="12" t="s">
        <v>192</v>
      </c>
      <c r="B16" s="13">
        <f t="shared" si="0"/>
        <v>44250</v>
      </c>
      <c r="C16" s="31" t="s">
        <v>21</v>
      </c>
      <c r="D16" s="41">
        <f>IFERROR(INT(TRIM(SUBSTITUTE(VLOOKUP($A16&amp;"*",各都道府県の状況!$A:$I,D$3,FALSE), "※5", ""))), "")</f>
        <v>25766</v>
      </c>
      <c r="E16" s="41">
        <f>IFERROR(INT(TRIM(SUBSTITUTE(VLOOKUP($A16&amp;"*",各都道府県の状況!$A:$I,E$3,FALSE), "※5", ""))), "")</f>
        <v>391887</v>
      </c>
      <c r="F16" s="41">
        <f>IFERROR(INT(TRIM(SUBSTITUTE(VLOOKUP($A16&amp;"*",各都道府県の状況!$A:$I,F$3,FALSE), "※5", ""))), "")</f>
        <v>23543</v>
      </c>
      <c r="G16" s="41">
        <f>IFERROR(INT(TRIM(SUBSTITUTE(VLOOKUP($A16&amp;"*",各都道府県の状況!$A:$I,G$3,FALSE), "※5", ""))), "")</f>
        <v>416</v>
      </c>
      <c r="H16" s="41">
        <f>IFERROR(INT(TRIM(SUBSTITUTE(VLOOKUP($A16&amp;"*",各都道府県の状況!$A:$I,H$3,FALSE), "※5", ""))), "")</f>
        <v>1807</v>
      </c>
      <c r="I16" s="41">
        <f>IFERROR(INT(TRIM(SUBSTITUTE(VLOOKUP($A16&amp;"*",各都道府県の状況!$A:$I,I$3,FALSE), "※5", ""))), "")</f>
        <v>21</v>
      </c>
    </row>
    <row r="17" spans="1:9" x14ac:dyDescent="0.55000000000000004">
      <c r="A17" s="12" t="s">
        <v>193</v>
      </c>
      <c r="B17" s="13">
        <f t="shared" si="0"/>
        <v>44250</v>
      </c>
      <c r="C17" s="31" t="s">
        <v>22</v>
      </c>
      <c r="D17" s="41">
        <f>IFERROR(INT(TRIM(SUBSTITUTE(VLOOKUP($A17&amp;"*",各都道府県の状況!$A:$I,D$3,FALSE), "※5", ""))), "")</f>
        <v>110187</v>
      </c>
      <c r="E17" s="41">
        <f>IFERROR(INT(TRIM(SUBSTITUTE(VLOOKUP($A17&amp;"*",各都道府県の状況!$A:$I,E$3,FALSE), "※5", ""))), "")</f>
        <v>1490491</v>
      </c>
      <c r="F17" s="41">
        <f>IFERROR(INT(TRIM(SUBSTITUTE(VLOOKUP($A17&amp;"*",各都道府県の状況!$A:$I,F$3,FALSE), "※5", ""))), "")</f>
        <v>105127</v>
      </c>
      <c r="G17" s="41">
        <f>IFERROR(INT(TRIM(SUBSTITUTE(VLOOKUP($A17&amp;"*",各都道府県の状況!$A:$I,G$3,FALSE), "※5", ""))), "")</f>
        <v>1285</v>
      </c>
      <c r="H17" s="41">
        <f>IFERROR(INT(TRIM(SUBSTITUTE(VLOOKUP($A17&amp;"*",各都道府県の状況!$A:$I,H$3,FALSE), "※5", ""))), "")</f>
        <v>3775</v>
      </c>
      <c r="I17" s="41">
        <f>IFERROR(INT(TRIM(SUBSTITUTE(VLOOKUP($A17&amp;"*",各都道府県の状況!$A:$I,I$3,FALSE), "※5", ""))), "")</f>
        <v>77</v>
      </c>
    </row>
    <row r="18" spans="1:9" x14ac:dyDescent="0.55000000000000004">
      <c r="A18" s="12" t="s">
        <v>194</v>
      </c>
      <c r="B18" s="13">
        <f t="shared" si="0"/>
        <v>44250</v>
      </c>
      <c r="C18" s="31" t="s">
        <v>23</v>
      </c>
      <c r="D18" s="41">
        <f>IFERROR(INT(TRIM(SUBSTITUTE(VLOOKUP($A18&amp;"*",各都道府県の状況!$A:$I,D$3,FALSE), "※5", ""))), "")</f>
        <v>44278</v>
      </c>
      <c r="E18" s="41">
        <f>IFERROR(INT(TRIM(SUBSTITUTE(VLOOKUP($A18&amp;"*",各都道府県の状況!$A:$I,E$3,FALSE), "※5", ""))), "")</f>
        <v>571658</v>
      </c>
      <c r="F18" s="41">
        <f>IFERROR(INT(TRIM(SUBSTITUTE(VLOOKUP($A18&amp;"*",各都道府県の状況!$A:$I,F$3,FALSE), "※5", ""))), "")</f>
        <v>42489</v>
      </c>
      <c r="G18" s="41">
        <f>IFERROR(INT(TRIM(SUBSTITUTE(VLOOKUP($A18&amp;"*",各都道府県の状況!$A:$I,G$3,FALSE), "※5", ""))), "")</f>
        <v>655</v>
      </c>
      <c r="H18" s="41">
        <f>IFERROR(INT(TRIM(SUBSTITUTE(VLOOKUP($A18&amp;"*",各都道府県の状況!$A:$I,H$3,FALSE), "※5", ""))), "")</f>
        <v>1134</v>
      </c>
      <c r="I18" s="41">
        <f>IFERROR(INT(TRIM(SUBSTITUTE(VLOOKUP($A18&amp;"*",各都道府県の状況!$A:$I,I$3,FALSE), "※5", ""))), "")</f>
        <v>37</v>
      </c>
    </row>
    <row r="19" spans="1:9" x14ac:dyDescent="0.55000000000000004">
      <c r="A19" s="12" t="s">
        <v>195</v>
      </c>
      <c r="B19" s="13">
        <f t="shared" si="0"/>
        <v>44250</v>
      </c>
      <c r="C19" s="31" t="s">
        <v>24</v>
      </c>
      <c r="D19" s="41">
        <f>IFERROR(INT(TRIM(SUBSTITUTE(VLOOKUP($A19&amp;"*",各都道府県の状況!$A:$I,D$3,FALSE), "※5", ""))), "")</f>
        <v>1041</v>
      </c>
      <c r="E19" s="41">
        <f>IFERROR(INT(TRIM(SUBSTITUTE(VLOOKUP($A19&amp;"*",各都道府県の状況!$A:$I,E$3,FALSE), "※5", ""))), "")</f>
        <v>42636</v>
      </c>
      <c r="F19" s="41">
        <f>IFERROR(INT(TRIM(SUBSTITUTE(VLOOKUP($A19&amp;"*",各都道府県の状況!$A:$I,F$3,FALSE), "※5", ""))), "")</f>
        <v>945</v>
      </c>
      <c r="G19" s="41">
        <f>IFERROR(INT(TRIM(SUBSTITUTE(VLOOKUP($A19&amp;"*",各都道府県の状況!$A:$I,G$3,FALSE), "※5", ""))), "")</f>
        <v>14</v>
      </c>
      <c r="H19" s="41">
        <f>IFERROR(INT(TRIM(SUBSTITUTE(VLOOKUP($A19&amp;"*",各都道府県の状況!$A:$I,H$3,FALSE), "※5", ""))), "")</f>
        <v>82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44250</v>
      </c>
      <c r="C20" s="31" t="s">
        <v>25</v>
      </c>
      <c r="D20" s="41">
        <f>IFERROR(INT(TRIM(SUBSTITUTE(VLOOKUP($A20&amp;"*",各都道府県の状況!$A:$I,D$3,FALSE), "※5", ""))), "")</f>
        <v>903</v>
      </c>
      <c r="E20" s="41">
        <f>IFERROR(INT(TRIM(SUBSTITUTE(VLOOKUP($A20&amp;"*",各都道府県の状況!$A:$I,E$3,FALSE), "※5", ""))), "")</f>
        <v>35301</v>
      </c>
      <c r="F20" s="41">
        <f>IFERROR(INT(TRIM(SUBSTITUTE(VLOOKUP($A20&amp;"*",各都道府県の状況!$A:$I,F$3,FALSE), "※5", ""))), "")</f>
        <v>853</v>
      </c>
      <c r="G20" s="41">
        <f>IFERROR(INT(TRIM(SUBSTITUTE(VLOOKUP($A20&amp;"*",各都道府県の状況!$A:$I,G$3,FALSE), "※5", ""))), "")</f>
        <v>27</v>
      </c>
      <c r="H20" s="41">
        <f>IFERROR(INT(TRIM(SUBSTITUTE(VLOOKUP($A20&amp;"*",各都道府県の状況!$A:$I,H$3,FALSE), "※5", ""))), "")</f>
        <v>23</v>
      </c>
      <c r="I20" s="41">
        <f>IFERROR(INT(TRIM(SUBSTITUTE(VLOOKUP($A20&amp;"*",各都道府県の状況!$A:$I,I$3,FALSE), "※5", ""))), "")</f>
        <v>3</v>
      </c>
    </row>
    <row r="21" spans="1:9" x14ac:dyDescent="0.55000000000000004">
      <c r="A21" s="12" t="s">
        <v>197</v>
      </c>
      <c r="B21" s="13">
        <f t="shared" si="0"/>
        <v>44250</v>
      </c>
      <c r="C21" s="31" t="s">
        <v>26</v>
      </c>
      <c r="D21" s="41">
        <f>IFERROR(INT(TRIM(SUBSTITUTE(VLOOKUP($A21&amp;"*",各都道府県の状況!$A:$I,D$3,FALSE), "※5", ""))), "")</f>
        <v>1811</v>
      </c>
      <c r="E21" s="41">
        <f>IFERROR(INT(TRIM(SUBSTITUTE(VLOOKUP($A21&amp;"*",各都道府県の状況!$A:$I,E$3,FALSE), "※5", ""))), "")</f>
        <v>48841</v>
      </c>
      <c r="F21" s="41">
        <f>IFERROR(INT(TRIM(SUBSTITUTE(VLOOKUP($A21&amp;"*",各都道府県の状況!$A:$I,F$3,FALSE), "※5", ""))), "")</f>
        <v>1589</v>
      </c>
      <c r="G21" s="41">
        <f>IFERROR(INT(TRIM(SUBSTITUTE(VLOOKUP($A21&amp;"*",各都道府県の状況!$A:$I,G$3,FALSE), "※5", ""))), "")</f>
        <v>61</v>
      </c>
      <c r="H21" s="41">
        <f>IFERROR(INT(TRIM(SUBSTITUTE(VLOOKUP($A21&amp;"*",各都道府県の状況!$A:$I,H$3,FALSE), "※5", ""))), "")</f>
        <v>197</v>
      </c>
      <c r="I21" s="41">
        <f>IFERROR(INT(TRIM(SUBSTITUTE(VLOOKUP($A21&amp;"*",各都道府県の状況!$A:$I,I$3,FALSE), "※5", ""))), "")</f>
        <v>3</v>
      </c>
    </row>
    <row r="22" spans="1:9" x14ac:dyDescent="0.55000000000000004">
      <c r="A22" s="12" t="s">
        <v>198</v>
      </c>
      <c r="B22" s="13">
        <f t="shared" si="0"/>
        <v>44250</v>
      </c>
      <c r="C22" s="31" t="s">
        <v>27</v>
      </c>
      <c r="D22" s="41">
        <f>IFERROR(INT(TRIM(SUBSTITUTE(VLOOKUP($A22&amp;"*",各都道府県の状況!$A:$I,D$3,FALSE), "※5", ""))), "")</f>
        <v>542</v>
      </c>
      <c r="E22" s="41">
        <f>IFERROR(INT(TRIM(SUBSTITUTE(VLOOKUP($A22&amp;"*",各都道府県の状況!$A:$I,E$3,FALSE), "※5", ""))), "")</f>
        <v>31484</v>
      </c>
      <c r="F22" s="41">
        <f>IFERROR(INT(TRIM(SUBSTITUTE(VLOOKUP($A22&amp;"*",各都道府県の状況!$A:$I,F$3,FALSE), "※5", ""))), "")</f>
        <v>503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14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44250</v>
      </c>
      <c r="C23" s="31" t="s">
        <v>28</v>
      </c>
      <c r="D23" s="41">
        <f>IFERROR(INT(TRIM(SUBSTITUTE(VLOOKUP($A23&amp;"*",各都道府県の状況!$A:$I,D$3,FALSE), "※5", ""))), "")</f>
        <v>935</v>
      </c>
      <c r="E23" s="41">
        <f>IFERROR(INT(TRIM(SUBSTITUTE(VLOOKUP($A23&amp;"*",各都道府県の状況!$A:$I,E$3,FALSE), "※5", ""))), "")</f>
        <v>24827</v>
      </c>
      <c r="F23" s="41">
        <f>IFERROR(INT(TRIM(SUBSTITUTE(VLOOKUP($A23&amp;"*",各都道府県の状況!$A:$I,F$3,FALSE), "※5", ""))), "")</f>
        <v>906</v>
      </c>
      <c r="G23" s="41">
        <f>IFERROR(INT(TRIM(SUBSTITUTE(VLOOKUP($A23&amp;"*",各都道府県の状況!$A:$I,G$3,FALSE), "※5", ""))), "")</f>
        <v>16</v>
      </c>
      <c r="H23" s="41">
        <f>IFERROR(INT(TRIM(SUBSTITUTE(VLOOKUP($A23&amp;"*",各都道府県の状況!$A:$I,H$3,FALSE), "※5", ""))), "")</f>
        <v>14</v>
      </c>
      <c r="I23" s="41">
        <f>IFERROR(INT(TRIM(SUBSTITUTE(VLOOKUP($A23&amp;"*",各都道府県の状況!$A:$I,I$3,FALSE), "※5", ""))), "")</f>
        <v>2</v>
      </c>
    </row>
    <row r="24" spans="1:9" x14ac:dyDescent="0.55000000000000004">
      <c r="A24" s="12" t="s">
        <v>200</v>
      </c>
      <c r="B24" s="13">
        <f t="shared" si="0"/>
        <v>44250</v>
      </c>
      <c r="C24" s="31" t="s">
        <v>29</v>
      </c>
      <c r="D24" s="41">
        <f>IFERROR(INT(TRIM(SUBSTITUTE(VLOOKUP($A24&amp;"*",各都道府県の状況!$A:$I,D$3,FALSE), "※5", ""))), "")</f>
        <v>2358</v>
      </c>
      <c r="E24" s="41">
        <f>IFERROR(INT(TRIM(SUBSTITUTE(VLOOKUP($A24&amp;"*",各都道府県の状況!$A:$I,E$3,FALSE), "※5", ""))), "")</f>
        <v>95860</v>
      </c>
      <c r="F24" s="41">
        <f>IFERROR(INT(TRIM(SUBSTITUTE(VLOOKUP($A24&amp;"*",各都道府県の状況!$A:$I,F$3,FALSE), "※5", ""))), "")</f>
        <v>2332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17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44250</v>
      </c>
      <c r="C25" s="31" t="s">
        <v>30</v>
      </c>
      <c r="D25" s="41">
        <f>IFERROR(INT(TRIM(SUBSTITUTE(VLOOKUP($A25&amp;"*",各都道府県の状況!$A:$I,D$3,FALSE), "※5", ""))), "")</f>
        <v>4687</v>
      </c>
      <c r="E25" s="41">
        <f>IFERROR(INT(TRIM(SUBSTITUTE(VLOOKUP($A25&amp;"*",各都道府県の状況!$A:$I,E$3,FALSE), "※5", ""))), "")</f>
        <v>129688</v>
      </c>
      <c r="F25" s="41">
        <f>IFERROR(INT(TRIM(SUBSTITUTE(VLOOKUP($A25&amp;"*",各都道府県の状況!$A:$I,F$3,FALSE), "※5", ""))), "")</f>
        <v>4400</v>
      </c>
      <c r="G25" s="41">
        <f>IFERROR(INT(TRIM(SUBSTITUTE(VLOOKUP($A25&amp;"*",各都道府県の状況!$A:$I,G$3,FALSE), "※5", ""))), "")</f>
        <v>106</v>
      </c>
      <c r="H25" s="41">
        <f>IFERROR(INT(TRIM(SUBSTITUTE(VLOOKUP($A25&amp;"*",各都道府県の状況!$A:$I,H$3,FALSE), "※5", ""))), "")</f>
        <v>181</v>
      </c>
      <c r="I25" s="41">
        <f>IFERROR(INT(TRIM(SUBSTITUTE(VLOOKUP($A25&amp;"*",各都道府県の状況!$A:$I,I$3,FALSE), "※5", ""))), "")</f>
        <v>9</v>
      </c>
    </row>
    <row r="26" spans="1:9" x14ac:dyDescent="0.55000000000000004">
      <c r="A26" s="12" t="s">
        <v>202</v>
      </c>
      <c r="B26" s="13">
        <f t="shared" si="0"/>
        <v>44250</v>
      </c>
      <c r="C26" s="31" t="s">
        <v>31</v>
      </c>
      <c r="D26" s="41">
        <f>IFERROR(INT(TRIM(SUBSTITUTE(VLOOKUP($A26&amp;"*",各都道府県の状況!$A:$I,D$3,FALSE), "※5", ""))), "")</f>
        <v>5046</v>
      </c>
      <c r="E26" s="41">
        <f>IFERROR(INT(TRIM(SUBSTITUTE(VLOOKUP($A26&amp;"*",各都道府県の状況!$A:$I,E$3,FALSE), "※5", ""))), "")</f>
        <v>179607</v>
      </c>
      <c r="F26" s="41">
        <f>IFERROR(INT(TRIM(SUBSTITUTE(VLOOKUP($A26&amp;"*",各都道府県の状況!$A:$I,F$3,FALSE), "※5", ""))), "")</f>
        <v>4709</v>
      </c>
      <c r="G26" s="41">
        <f>IFERROR(INT(TRIM(SUBSTITUTE(VLOOKUP($A26&amp;"*",各都道府県の状況!$A:$I,G$3,FALSE), "※5", ""))), "")</f>
        <v>93</v>
      </c>
      <c r="H26" s="41">
        <f>IFERROR(INT(TRIM(SUBSTITUTE(VLOOKUP($A26&amp;"*",各都道府県の状況!$A:$I,H$3,FALSE), "※5", ""))), "")</f>
        <v>241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44250</v>
      </c>
      <c r="C27" s="31" t="s">
        <v>32</v>
      </c>
      <c r="D27" s="41">
        <f>IFERROR(INT(TRIM(SUBSTITUTE(VLOOKUP($A27&amp;"*",各都道府県の状況!$A:$I,D$3,FALSE), "※5", ""))), "")</f>
        <v>25599</v>
      </c>
      <c r="E27" s="41">
        <f>IFERROR(INT(TRIM(SUBSTITUTE(VLOOKUP($A27&amp;"*",各都道府県の状況!$A:$I,E$3,FALSE), "※5", ""))), "")</f>
        <v>377566</v>
      </c>
      <c r="F27" s="41">
        <f>IFERROR(INT(TRIM(SUBSTITUTE(VLOOKUP($A27&amp;"*",各都道府県の状況!$A:$I,F$3,FALSE), "※5", ""))), "")</f>
        <v>24262</v>
      </c>
      <c r="G27" s="41">
        <f>IFERROR(INT(TRIM(SUBSTITUTE(VLOOKUP($A27&amp;"*",各都道府県の状況!$A:$I,G$3,FALSE), "※5", ""))), "")</f>
        <v>510</v>
      </c>
      <c r="H27" s="41">
        <f>IFERROR(INT(TRIM(SUBSTITUTE(VLOOKUP($A27&amp;"*",各都道府県の状況!$A:$I,H$3,FALSE), "※5", ""))), "")</f>
        <v>827</v>
      </c>
      <c r="I27" s="41">
        <f>IFERROR(INT(TRIM(SUBSTITUTE(VLOOKUP($A27&amp;"*",各都道府県の状況!$A:$I,I$3,FALSE), "※5", ""))), "")</f>
        <v>31</v>
      </c>
    </row>
    <row r="28" spans="1:9" x14ac:dyDescent="0.55000000000000004">
      <c r="A28" s="12" t="s">
        <v>204</v>
      </c>
      <c r="B28" s="13">
        <f t="shared" si="0"/>
        <v>44250</v>
      </c>
      <c r="C28" s="31" t="s">
        <v>33</v>
      </c>
      <c r="D28" s="41">
        <f>IFERROR(INT(TRIM(SUBSTITUTE(VLOOKUP($A28&amp;"*",各都道府県の状況!$A:$I,D$3,FALSE), "※5", ""))), "")</f>
        <v>2486</v>
      </c>
      <c r="E28" s="41">
        <f>IFERROR(INT(TRIM(SUBSTITUTE(VLOOKUP($A28&amp;"*",各都道府県の状況!$A:$I,E$3,FALSE), "※5", ""))), "")</f>
        <v>60178</v>
      </c>
      <c r="F28" s="41">
        <f>IFERROR(INT(TRIM(SUBSTITUTE(VLOOKUP($A28&amp;"*",各都道府県の状況!$A:$I,F$3,FALSE), "※5", ""))), "")</f>
        <v>2292</v>
      </c>
      <c r="G28" s="41">
        <f>IFERROR(INT(TRIM(SUBSTITUTE(VLOOKUP($A28&amp;"*",各都道府県の状況!$A:$I,G$3,FALSE), "※5", ""))), "")</f>
        <v>51</v>
      </c>
      <c r="H28" s="41">
        <f>IFERROR(INT(TRIM(SUBSTITUTE(VLOOKUP($A28&amp;"*",各都道府県の状況!$A:$I,H$3,FALSE), "※5", ""))), "")</f>
        <v>143</v>
      </c>
      <c r="I28" s="41">
        <f>IFERROR(INT(TRIM(SUBSTITUTE(VLOOKUP($A28&amp;"*",各都道府県の状況!$A:$I,I$3,FALSE), "※5", ""))), "")</f>
        <v>8</v>
      </c>
    </row>
    <row r="29" spans="1:9" x14ac:dyDescent="0.55000000000000004">
      <c r="A29" s="12" t="s">
        <v>205</v>
      </c>
      <c r="B29" s="13">
        <f t="shared" si="0"/>
        <v>44250</v>
      </c>
      <c r="C29" s="31" t="s">
        <v>34</v>
      </c>
      <c r="D29" s="41">
        <f>IFERROR(INT(TRIM(SUBSTITUTE(VLOOKUP($A29&amp;"*",各都道府県の状況!$A:$I,D$3,FALSE), "※5", ""))), "")</f>
        <v>2411</v>
      </c>
      <c r="E29" s="41">
        <f>IFERROR(INT(TRIM(SUBSTITUTE(VLOOKUP($A29&amp;"*",各都道府県の状況!$A:$I,E$3,FALSE), "※5", ""))), "")</f>
        <v>71346</v>
      </c>
      <c r="F29" s="41">
        <f>IFERROR(INT(TRIM(SUBSTITUTE(VLOOKUP($A29&amp;"*",各都道府県の状況!$A:$I,F$3,FALSE), "※5", ""))), "")</f>
        <v>2232</v>
      </c>
      <c r="G29" s="41">
        <f>IFERROR(INT(TRIM(SUBSTITUTE(VLOOKUP($A29&amp;"*",各都道府県の状況!$A:$I,G$3,FALSE), "※5", ""))), "")</f>
        <v>44</v>
      </c>
      <c r="H29" s="41">
        <f>IFERROR(INT(TRIM(SUBSTITUTE(VLOOKUP($A29&amp;"*",各都道府県の状況!$A:$I,H$3,FALSE), "※5", ""))), "")</f>
        <v>135</v>
      </c>
      <c r="I29" s="41">
        <f>IFERROR(INT(TRIM(SUBSTITUTE(VLOOKUP($A29&amp;"*",各都道府県の状況!$A:$I,I$3,FALSE), "※5", ""))), "")</f>
        <v>6</v>
      </c>
    </row>
    <row r="30" spans="1:9" x14ac:dyDescent="0.55000000000000004">
      <c r="A30" s="12" t="s">
        <v>206</v>
      </c>
      <c r="B30" s="13">
        <f t="shared" si="0"/>
        <v>44250</v>
      </c>
      <c r="C30" s="31" t="s">
        <v>35</v>
      </c>
      <c r="D30" s="41">
        <f>IFERROR(INT(TRIM(SUBSTITUTE(VLOOKUP($A30&amp;"*",各都道府県の状況!$A:$I,D$3,FALSE), "※5", ""))), "")</f>
        <v>9017</v>
      </c>
      <c r="E30" s="41">
        <f>IFERROR(INT(TRIM(SUBSTITUTE(VLOOKUP($A30&amp;"*",各都道府県の状況!$A:$I,E$3,FALSE), "※5", ""))), "")</f>
        <v>151641</v>
      </c>
      <c r="F30" s="41">
        <f>IFERROR(INT(TRIM(SUBSTITUTE(VLOOKUP($A30&amp;"*",各都道府県の状況!$A:$I,F$3,FALSE), "※5", ""))), "")</f>
        <v>8445</v>
      </c>
      <c r="G30" s="41">
        <f>IFERROR(INT(TRIM(SUBSTITUTE(VLOOKUP($A30&amp;"*",各都道府県の状況!$A:$I,G$3,FALSE), "※5", ""))), "")</f>
        <v>153</v>
      </c>
      <c r="H30" s="41">
        <f>IFERROR(INT(TRIM(SUBSTITUTE(VLOOKUP($A30&amp;"*",各都道府県の状況!$A:$I,H$3,FALSE), "※5", ""))), "")</f>
        <v>437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44250</v>
      </c>
      <c r="C31" s="31" t="s">
        <v>36</v>
      </c>
      <c r="D31" s="41">
        <f>IFERROR(INT(TRIM(SUBSTITUTE(VLOOKUP($A31&amp;"*",各都道府県の状況!$A:$I,D$3,FALSE), "※5", ""))), "")</f>
        <v>46779</v>
      </c>
      <c r="E31" s="41">
        <f>IFERROR(INT(TRIM(SUBSTITUTE(VLOOKUP($A31&amp;"*",各都道府県の状況!$A:$I,E$3,FALSE), "※5", ""))), "")</f>
        <v>763271</v>
      </c>
      <c r="F31" s="41">
        <f>IFERROR(INT(TRIM(SUBSTITUTE(VLOOKUP($A31&amp;"*",各都道府県の状況!$A:$I,F$3,FALSE), "※5", ""))), "")</f>
        <v>44047</v>
      </c>
      <c r="G31" s="41">
        <f>IFERROR(INT(TRIM(SUBSTITUTE(VLOOKUP($A31&amp;"*",各都道府県の状況!$A:$I,G$3,FALSE), "※5", ""))), "")</f>
        <v>1097</v>
      </c>
      <c r="H31" s="41">
        <f>IFERROR(INT(TRIM(SUBSTITUTE(VLOOKUP($A31&amp;"*",各都道府県の状況!$A:$I,H$3,FALSE), "※5", ""))), "")</f>
        <v>1217</v>
      </c>
      <c r="I31" s="41">
        <f>IFERROR(INT(TRIM(SUBSTITUTE(VLOOKUP($A31&amp;"*",各都道府県の状況!$A:$I,I$3,FALSE), "※5", ""))), "")</f>
        <v>100</v>
      </c>
    </row>
    <row r="32" spans="1:9" x14ac:dyDescent="0.55000000000000004">
      <c r="A32" s="12" t="s">
        <v>208</v>
      </c>
      <c r="B32" s="13">
        <f t="shared" si="0"/>
        <v>44250</v>
      </c>
      <c r="C32" s="31" t="s">
        <v>37</v>
      </c>
      <c r="D32" s="41">
        <f>IFERROR(INT(TRIM(SUBSTITUTE(VLOOKUP($A32&amp;"*",各都道府県の状況!$A:$I,D$3,FALSE), "※5", ""))), "")</f>
        <v>17820</v>
      </c>
      <c r="E32" s="41">
        <f>IFERROR(INT(TRIM(SUBSTITUTE(VLOOKUP($A32&amp;"*",各都道府県の状況!$A:$I,E$3,FALSE), "※5", ""))), "")</f>
        <v>240694</v>
      </c>
      <c r="F32" s="41">
        <f>IFERROR(INT(TRIM(SUBSTITUTE(VLOOKUP($A32&amp;"*",各都道府県の状況!$A:$I,F$3,FALSE), "※5", ""))), "")</f>
        <v>16753</v>
      </c>
      <c r="G32" s="41">
        <f>IFERROR(INT(TRIM(SUBSTITUTE(VLOOKUP($A32&amp;"*",各都道府県の状況!$A:$I,G$3,FALSE), "※5", ""))), "")</f>
        <v>506</v>
      </c>
      <c r="H32" s="41">
        <f>IFERROR(INT(TRIM(SUBSTITUTE(VLOOKUP($A32&amp;"*",各都道府県の状況!$A:$I,H$3,FALSE), "※5", ""))), "")</f>
        <v>561</v>
      </c>
      <c r="I32" s="41">
        <f>IFERROR(INT(TRIM(SUBSTITUTE(VLOOKUP($A32&amp;"*",各都道府県の状況!$A:$I,I$3,FALSE), "※5", ""))), "")</f>
        <v>49</v>
      </c>
    </row>
    <row r="33" spans="1:9" x14ac:dyDescent="0.55000000000000004">
      <c r="A33" s="12" t="s">
        <v>209</v>
      </c>
      <c r="B33" s="13">
        <f t="shared" si="0"/>
        <v>44250</v>
      </c>
      <c r="C33" s="31" t="s">
        <v>38</v>
      </c>
      <c r="D33" s="41">
        <f>IFERROR(INT(TRIM(SUBSTITUTE(VLOOKUP($A33&amp;"*",各都道府県の状況!$A:$I,D$3,FALSE), "※5", ""))), "")</f>
        <v>3341</v>
      </c>
      <c r="E33" s="41">
        <f>IFERROR(INT(TRIM(SUBSTITUTE(VLOOKUP($A33&amp;"*",各都道府県の状況!$A:$I,E$3,FALSE), "※5", ""))), "")</f>
        <v>79558</v>
      </c>
      <c r="F33" s="41">
        <f>IFERROR(INT(TRIM(SUBSTITUTE(VLOOKUP($A33&amp;"*",各都道府県の状況!$A:$I,F$3,FALSE), "※5", ""))), "")</f>
        <v>3180</v>
      </c>
      <c r="G33" s="41">
        <f>IFERROR(INT(TRIM(SUBSTITUTE(VLOOKUP($A33&amp;"*",各都道府県の状況!$A:$I,G$3,FALSE), "※5", ""))), "")</f>
        <v>45</v>
      </c>
      <c r="H33" s="41">
        <f>IFERROR(INT(TRIM(SUBSTITUTE(VLOOKUP($A33&amp;"*",各都道府県の状況!$A:$I,H$3,FALSE), "※5", ""))), "")</f>
        <v>116</v>
      </c>
      <c r="I33" s="41">
        <f>IFERROR(INT(TRIM(SUBSTITUTE(VLOOKUP($A33&amp;"*",各都道府県の状況!$A:$I,I$3,FALSE), "※5", ""))), "")</f>
        <v>4</v>
      </c>
    </row>
    <row r="34" spans="1:9" x14ac:dyDescent="0.55000000000000004">
      <c r="A34" s="12" t="s">
        <v>210</v>
      </c>
      <c r="B34" s="13">
        <f t="shared" si="0"/>
        <v>44250</v>
      </c>
      <c r="C34" s="31" t="s">
        <v>39</v>
      </c>
      <c r="D34" s="41">
        <f>IFERROR(INT(TRIM(SUBSTITUTE(VLOOKUP($A34&amp;"*",各都道府県の状況!$A:$I,D$3,FALSE), "※5", ""))), "")</f>
        <v>1160</v>
      </c>
      <c r="E34" s="41">
        <f>IFERROR(INT(TRIM(SUBSTITUTE(VLOOKUP($A34&amp;"*",各都道府県の状況!$A:$I,E$3,FALSE), "※5", ""))), "")</f>
        <v>24272</v>
      </c>
      <c r="F34" s="41">
        <f>IFERROR(INT(TRIM(SUBSTITUTE(VLOOKUP($A34&amp;"*",各都道府県の状況!$A:$I,F$3,FALSE), "※5", ""))), "")</f>
        <v>1102</v>
      </c>
      <c r="G34" s="41">
        <f>IFERROR(INT(TRIM(SUBSTITUTE(VLOOKUP($A34&amp;"*",各都道府県の状況!$A:$I,G$3,FALSE), "※5", ""))), "")</f>
        <v>17</v>
      </c>
      <c r="H34" s="41">
        <f>IFERROR(INT(TRIM(SUBSTITUTE(VLOOKUP($A34&amp;"*",各都道府県の状況!$A:$I,H$3,FALSE), "※5", ""))), "")</f>
        <v>17</v>
      </c>
      <c r="I34" s="41">
        <f>IFERROR(INT(TRIM(SUBSTITUTE(VLOOKUP($A34&amp;"*",各都道府県の状況!$A:$I,I$3,FALSE), "※5", ""))), "")</f>
        <v>2</v>
      </c>
    </row>
    <row r="35" spans="1:9" x14ac:dyDescent="0.55000000000000004">
      <c r="A35" s="12" t="s">
        <v>211</v>
      </c>
      <c r="B35" s="13">
        <f t="shared" si="0"/>
        <v>44250</v>
      </c>
      <c r="C35" s="31" t="s">
        <v>40</v>
      </c>
      <c r="D35" s="41">
        <f>IFERROR(INT(TRIM(SUBSTITUTE(VLOOKUP($A35&amp;"*",各都道府県の状況!$A:$I,D$3,FALSE), "※5", ""))), "")</f>
        <v>208</v>
      </c>
      <c r="E35" s="41">
        <f>IFERROR(INT(TRIM(SUBSTITUTE(VLOOKUP($A35&amp;"*",各都道府県の状況!$A:$I,E$3,FALSE), "※5", ""))), "")</f>
        <v>39407</v>
      </c>
      <c r="F35" s="41">
        <f>IFERROR(INT(TRIM(SUBSTITUTE(VLOOKUP($A35&amp;"*",各都道府県の状況!$A:$I,F$3,FALSE), "※5", ""))), "")</f>
        <v>200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3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44250</v>
      </c>
      <c r="C36" s="31" t="s">
        <v>41</v>
      </c>
      <c r="D36" s="41">
        <f>IFERROR(INT(TRIM(SUBSTITUTE(VLOOKUP($A36&amp;"*",各都道府県の状況!$A:$I,D$3,FALSE), "※5", ""))), "")</f>
        <v>282</v>
      </c>
      <c r="E36" s="41">
        <f>IFERROR(INT(TRIM(SUBSTITUTE(VLOOKUP($A36&amp;"*",各都道府県の状況!$A:$I,E$3,FALSE), "※5", ""))), "")</f>
        <v>15115</v>
      </c>
      <c r="F36" s="41">
        <f>IFERROR(INT(TRIM(SUBSTITUTE(VLOOKUP($A36&amp;"*",各都道府県の状況!$A:$I,F$3,FALSE), "※5", ""))), "")</f>
        <v>279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3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44250</v>
      </c>
      <c r="C37" s="31" t="s">
        <v>42</v>
      </c>
      <c r="D37" s="41">
        <f>IFERROR(INT(TRIM(SUBSTITUTE(VLOOKUP($A37&amp;"*",各都道府県の状況!$A:$I,D$3,FALSE), "※5", ""))), "")</f>
        <v>2472</v>
      </c>
      <c r="E37" s="41">
        <f>IFERROR(INT(TRIM(SUBSTITUTE(VLOOKUP($A37&amp;"*",各都道府県の状況!$A:$I,E$3,FALSE), "※5", ""))), "")</f>
        <v>63400</v>
      </c>
      <c r="F37" s="41">
        <f>IFERROR(INT(TRIM(SUBSTITUTE(VLOOKUP($A37&amp;"*",各都道府県の状況!$A:$I,F$3,FALSE), "※5", ""))), "")</f>
        <v>2340</v>
      </c>
      <c r="G37" s="41">
        <f>IFERROR(INT(TRIM(SUBSTITUTE(VLOOKUP($A37&amp;"*",各都道府県の状況!$A:$I,G$3,FALSE), "※5", ""))), "")</f>
        <v>29</v>
      </c>
      <c r="H37" s="41">
        <f>IFERROR(INT(TRIM(SUBSTITUTE(VLOOKUP($A37&amp;"*",各都道府県の状況!$A:$I,H$3,FALSE), "※5", ""))), "")</f>
        <v>89</v>
      </c>
      <c r="I37" s="41">
        <f>IFERROR(INT(TRIM(SUBSTITUTE(VLOOKUP($A37&amp;"*",各都道府県の状況!$A:$I,I$3,FALSE), "※5", ""))), "")</f>
        <v>3</v>
      </c>
    </row>
    <row r="38" spans="1:9" x14ac:dyDescent="0.55000000000000004">
      <c r="A38" s="12" t="s">
        <v>214</v>
      </c>
      <c r="B38" s="13">
        <f t="shared" si="0"/>
        <v>44250</v>
      </c>
      <c r="C38" s="31" t="s">
        <v>43</v>
      </c>
      <c r="D38" s="41">
        <f>IFERROR(INT(TRIM(SUBSTITUTE(VLOOKUP($A38&amp;"*",各都道府県の状況!$A:$I,D$3,FALSE), "※5", ""))), "")</f>
        <v>5004</v>
      </c>
      <c r="E38" s="41">
        <f>IFERROR(INT(TRIM(SUBSTITUTE(VLOOKUP($A38&amp;"*",各都道府県の状況!$A:$I,E$3,FALSE), "※5", ""))), "")</f>
        <v>149875</v>
      </c>
      <c r="F38" s="41">
        <f>IFERROR(INT(TRIM(SUBSTITUTE(VLOOKUP($A38&amp;"*",各都道府県の状況!$A:$I,F$3,FALSE), "※5", ""))), "")</f>
        <v>4823</v>
      </c>
      <c r="G38" s="41">
        <f>IFERROR(INT(TRIM(SUBSTITUTE(VLOOKUP($A38&amp;"*",各都道府県の状況!$A:$I,G$3,FALSE), "※5", ""))), "")</f>
        <v>101</v>
      </c>
      <c r="H38" s="41">
        <f>IFERROR(INT(TRIM(SUBSTITUTE(VLOOKUP($A38&amp;"*",各都道府県の状況!$A:$I,H$3,FALSE), "※5", ""))), "")</f>
        <v>69</v>
      </c>
      <c r="I38" s="41">
        <f>IFERROR(INT(TRIM(SUBSTITUTE(VLOOKUP($A38&amp;"*",各都道府県の状況!$A:$I,I$3,FALSE), "※5", ""))), "")</f>
        <v>6</v>
      </c>
    </row>
    <row r="39" spans="1:9" x14ac:dyDescent="0.55000000000000004">
      <c r="A39" s="12" t="s">
        <v>215</v>
      </c>
      <c r="B39" s="13">
        <f t="shared" si="0"/>
        <v>44250</v>
      </c>
      <c r="C39" s="31" t="s">
        <v>44</v>
      </c>
      <c r="D39" s="41">
        <f>IFERROR(INT(TRIM(SUBSTITUTE(VLOOKUP($A39&amp;"*",各都道府県の状況!$A:$I,D$3,FALSE), "※5", ""))), "")</f>
        <v>1370</v>
      </c>
      <c r="E39" s="41">
        <f>IFERROR(INT(TRIM(SUBSTITUTE(VLOOKUP($A39&amp;"*",各都道府県の状況!$A:$I,E$3,FALSE), "※5", ""))), "")</f>
        <v>55951</v>
      </c>
      <c r="F39" s="41">
        <f>IFERROR(INT(TRIM(SUBSTITUTE(VLOOKUP($A39&amp;"*",各都道府県の状況!$A:$I,F$3,FALSE), "※5", ""))), "")</f>
        <v>1260</v>
      </c>
      <c r="G39" s="41">
        <f>IFERROR(INT(TRIM(SUBSTITUTE(VLOOKUP($A39&amp;"*",各都道府県の状況!$A:$I,G$3,FALSE), "※5", ""))), "")</f>
        <v>36</v>
      </c>
      <c r="H39" s="41">
        <f>IFERROR(INT(TRIM(SUBSTITUTE(VLOOKUP($A39&amp;"*",各都道府県の状況!$A:$I,H$3,FALSE), "※5", ""))), "")</f>
        <v>74</v>
      </c>
      <c r="I39" s="41">
        <f>IFERROR(INT(TRIM(SUBSTITUTE(VLOOKUP($A39&amp;"*",各都道府県の状況!$A:$I,I$3,FALSE), "※5", ""))), "")</f>
        <v>1</v>
      </c>
    </row>
    <row r="40" spans="1:9" x14ac:dyDescent="0.55000000000000004">
      <c r="A40" s="12" t="s">
        <v>216</v>
      </c>
      <c r="B40" s="13">
        <f t="shared" si="0"/>
        <v>44250</v>
      </c>
      <c r="C40" s="31" t="s">
        <v>45</v>
      </c>
      <c r="D40" s="41">
        <f>IFERROR(INT(TRIM(SUBSTITUTE(VLOOKUP($A40&amp;"*",各都道府県の状況!$A:$I,D$3,FALSE), "※5", ""))), "")</f>
        <v>447</v>
      </c>
      <c r="E40" s="41">
        <f>IFERROR(INT(TRIM(SUBSTITUTE(VLOOKUP($A40&amp;"*",各都道府県の状況!$A:$I,E$3,FALSE), "※5", ""))), "")</f>
        <v>25617</v>
      </c>
      <c r="F40" s="41">
        <f>IFERROR(INT(TRIM(SUBSTITUTE(VLOOKUP($A40&amp;"*",各都道府県の状況!$A:$I,F$3,FALSE), "※5", ""))), "")</f>
        <v>395</v>
      </c>
      <c r="G40" s="41">
        <f>IFERROR(INT(TRIM(SUBSTITUTE(VLOOKUP($A40&amp;"*",各都道府県の状況!$A:$I,G$3,FALSE), "※5", ""))), "")</f>
        <v>16</v>
      </c>
      <c r="H40" s="41">
        <f>IFERROR(INT(TRIM(SUBSTITUTE(VLOOKUP($A40&amp;"*",各都道府県の状況!$A:$I,H$3,FALSE), "※5", ""))), "")</f>
        <v>40</v>
      </c>
      <c r="I40" s="41">
        <f>IFERROR(INT(TRIM(SUBSTITUTE(VLOOKUP($A40&amp;"*",各都道府県の状況!$A:$I,I$3,FALSE), "※5", ""))), "")</f>
        <v>1</v>
      </c>
    </row>
    <row r="41" spans="1:9" x14ac:dyDescent="0.55000000000000004">
      <c r="A41" s="12" t="s">
        <v>217</v>
      </c>
      <c r="B41" s="13">
        <f t="shared" si="0"/>
        <v>44250</v>
      </c>
      <c r="C41" s="31" t="s">
        <v>46</v>
      </c>
      <c r="D41" s="41">
        <f>IFERROR(INT(TRIM(SUBSTITUTE(VLOOKUP($A41&amp;"*",各都道府県の状況!$A:$I,D$3,FALSE), "※5", ""))), "")</f>
        <v>747</v>
      </c>
      <c r="E41" s="41">
        <f>IFERROR(INT(TRIM(SUBSTITUTE(VLOOKUP($A41&amp;"*",各都道府県の状況!$A:$I,E$3,FALSE), "※5", ""))), "")</f>
        <v>43673</v>
      </c>
      <c r="F41" s="41">
        <f>IFERROR(INT(TRIM(SUBSTITUTE(VLOOKUP($A41&amp;"*",各都道府県の状況!$A:$I,F$3,FALSE), "※5", ""))), "")</f>
        <v>691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38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44250</v>
      </c>
      <c r="C42" s="31" t="s">
        <v>47</v>
      </c>
      <c r="D42" s="41">
        <f>IFERROR(INT(TRIM(SUBSTITUTE(VLOOKUP($A42&amp;"*",各都道府県の状況!$A:$I,D$3,FALSE), "※5", ""))), "")</f>
        <v>1055</v>
      </c>
      <c r="E42" s="41">
        <f>IFERROR(INT(TRIM(SUBSTITUTE(VLOOKUP($A42&amp;"*",各都道府県の状況!$A:$I,E$3,FALSE), "※5", ""))), "")</f>
        <v>31271</v>
      </c>
      <c r="F42" s="41">
        <f>IFERROR(INT(TRIM(SUBSTITUTE(VLOOKUP($A42&amp;"*",各都道府県の状況!$A:$I,F$3,FALSE), "※5", ""))), "")</f>
        <v>994</v>
      </c>
      <c r="G42" s="41">
        <f>IFERROR(INT(TRIM(SUBSTITUTE(VLOOKUP($A42&amp;"*",各都道府県の状況!$A:$I,G$3,FALSE), "※5", ""))), "")</f>
        <v>23</v>
      </c>
      <c r="H42" s="41">
        <f>IFERROR(INT(TRIM(SUBSTITUTE(VLOOKUP($A42&amp;"*",各都道府県の状況!$A:$I,H$3,FALSE), "※5", ""))), "")</f>
        <v>38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44250</v>
      </c>
      <c r="C43" s="31" t="s">
        <v>48</v>
      </c>
      <c r="D43" s="41">
        <f>IFERROR(INT(TRIM(SUBSTITUTE(VLOOKUP($A43&amp;"*",各都道府県の状況!$A:$I,D$3,FALSE), "※5", ""))), "")</f>
        <v>884</v>
      </c>
      <c r="E43" s="41">
        <f>IFERROR(INT(TRIM(SUBSTITUTE(VLOOKUP($A43&amp;"*",各都道府県の状況!$A:$I,E$3,FALSE), "※5", ""))), "")</f>
        <v>7091</v>
      </c>
      <c r="F43" s="41">
        <f>IFERROR(INT(TRIM(SUBSTITUTE(VLOOKUP($A43&amp;"*",各都道府県の状況!$A:$I,F$3,FALSE), "※5", ""))), "")</f>
        <v>863</v>
      </c>
      <c r="G43" s="41">
        <f>IFERROR(INT(TRIM(SUBSTITUTE(VLOOKUP($A43&amp;"*",各都道府県の状況!$A:$I,G$3,FALSE), "※5", ""))), "")</f>
        <v>17</v>
      </c>
      <c r="H43" s="41">
        <f>IFERROR(INT(TRIM(SUBSTITUTE(VLOOKUP($A43&amp;"*",各都道府県の状況!$A:$I,H$3,FALSE), "※5", ""))), "")</f>
        <v>4</v>
      </c>
      <c r="I43" s="41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44250</v>
      </c>
      <c r="C44" s="31" t="s">
        <v>49</v>
      </c>
      <c r="D44" s="41">
        <f>IFERROR(INT(TRIM(SUBSTITUTE(VLOOKUP($A44&amp;"*",各都道府県の状況!$A:$I,D$3,FALSE), "※5", ""))), "")</f>
        <v>17845</v>
      </c>
      <c r="E44" s="41">
        <f>IFERROR(INT(TRIM(SUBSTITUTE(VLOOKUP($A44&amp;"*",各都道府県の状況!$A:$I,E$3,FALSE), "※5", ""))), "")</f>
        <v>431524</v>
      </c>
      <c r="F44" s="41">
        <f>IFERROR(INT(TRIM(SUBSTITUTE(VLOOKUP($A44&amp;"*",各都道府県の状況!$A:$I,F$3,FALSE), "※5", ""))), "")</f>
        <v>16659</v>
      </c>
      <c r="G44" s="41">
        <f>IFERROR(INT(TRIM(SUBSTITUTE(VLOOKUP($A44&amp;"*",各都道府県の状況!$A:$I,G$3,FALSE), "※5", ""))), "")</f>
        <v>273</v>
      </c>
      <c r="H44" s="41">
        <f>IFERROR(INT(TRIM(SUBSTITUTE(VLOOKUP($A44&amp;"*",各都道府県の状況!$A:$I,H$3,FALSE), "※5", ""))), "")</f>
        <v>913</v>
      </c>
      <c r="I44" s="41">
        <f>IFERROR(INT(TRIM(SUBSTITUTE(VLOOKUP($A44&amp;"*",各都道府県の状況!$A:$I,I$3,FALSE), "※5", ""))), "")</f>
        <v>24</v>
      </c>
    </row>
    <row r="45" spans="1:9" x14ac:dyDescent="0.55000000000000004">
      <c r="A45" s="12" t="s">
        <v>221</v>
      </c>
      <c r="B45" s="13">
        <f t="shared" si="0"/>
        <v>44250</v>
      </c>
      <c r="C45" s="31" t="s">
        <v>50</v>
      </c>
      <c r="D45" s="41">
        <f>IFERROR(INT(TRIM(SUBSTITUTE(VLOOKUP($A45&amp;"*",各都道府県の状況!$A:$I,D$3,FALSE), "※5", ""))), "")</f>
        <v>1028</v>
      </c>
      <c r="E45" s="41">
        <f>IFERROR(INT(TRIM(SUBSTITUTE(VLOOKUP($A45&amp;"*",各都道府県の状況!$A:$I,E$3,FALSE), "※5", ""))), "")</f>
        <v>27079</v>
      </c>
      <c r="F45" s="41">
        <f>IFERROR(INT(TRIM(SUBSTITUTE(VLOOKUP($A45&amp;"*",各都道府県の状況!$A:$I,F$3,FALSE), "※5", ""))), "")</f>
        <v>1003</v>
      </c>
      <c r="G45" s="41">
        <f>IFERROR(INT(TRIM(SUBSTITUTE(VLOOKUP($A45&amp;"*",各都道府県の状況!$A:$I,G$3,FALSE), "※5", ""))), "")</f>
        <v>8</v>
      </c>
      <c r="H45" s="41">
        <f>IFERROR(INT(TRIM(SUBSTITUTE(VLOOKUP($A45&amp;"*",各都道府県の状況!$A:$I,H$3,FALSE), "※5", ""))), "")</f>
        <v>38</v>
      </c>
      <c r="I45" s="41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44250</v>
      </c>
      <c r="C46" s="31" t="s">
        <v>51</v>
      </c>
      <c r="D46" s="41">
        <f>IFERROR(INT(TRIM(SUBSTITUTE(VLOOKUP($A46&amp;"*",各都道府県の状況!$A:$I,D$3,FALSE), "※5", ""))), "")</f>
        <v>1608</v>
      </c>
      <c r="E46" s="41">
        <f>IFERROR(INT(TRIM(SUBSTITUTE(VLOOKUP($A46&amp;"*",各都道府県の状況!$A:$I,E$3,FALSE), "※5", ""))), "")</f>
        <v>66043</v>
      </c>
      <c r="F46" s="41">
        <f>IFERROR(INT(TRIM(SUBSTITUTE(VLOOKUP($A46&amp;"*",各都道府県の状況!$A:$I,F$3,FALSE), "※5", ""))), "")</f>
        <v>1526</v>
      </c>
      <c r="G46" s="41">
        <f>IFERROR(INT(TRIM(SUBSTITUTE(VLOOKUP($A46&amp;"*",各都道府県の状況!$A:$I,G$3,FALSE), "※5", ""))), "")</f>
        <v>36</v>
      </c>
      <c r="H46" s="41">
        <f>IFERROR(INT(TRIM(SUBSTITUTE(VLOOKUP($A46&amp;"*",各都道府県の状況!$A:$I,H$3,FALSE), "※5", ""))), "")</f>
        <v>40</v>
      </c>
      <c r="I46" s="41">
        <f>IFERROR(INT(TRIM(SUBSTITUTE(VLOOKUP($A46&amp;"*",各都道府県の状況!$A:$I,I$3,FALSE), "※5", ""))), "")</f>
        <v>1</v>
      </c>
    </row>
    <row r="47" spans="1:9" x14ac:dyDescent="0.55000000000000004">
      <c r="A47" s="12" t="s">
        <v>223</v>
      </c>
      <c r="B47" s="13">
        <f t="shared" si="0"/>
        <v>44250</v>
      </c>
      <c r="C47" s="31" t="s">
        <v>52</v>
      </c>
      <c r="D47" s="41">
        <f>IFERROR(INT(TRIM(SUBSTITUTE(VLOOKUP($A47&amp;"*",各都道府県の状況!$A:$I,D$3,FALSE), "※5", ""))), "")</f>
        <v>3437</v>
      </c>
      <c r="E47" s="41">
        <f>IFERROR(INT(TRIM(SUBSTITUTE(VLOOKUP($A47&amp;"*",各都道府県の状況!$A:$I,E$3,FALSE), "※5", ""))), "")</f>
        <v>56482</v>
      </c>
      <c r="F47" s="41">
        <f>IFERROR(INT(TRIM(SUBSTITUTE(VLOOKUP($A47&amp;"*",各都道府県の状況!$A:$I,F$3,FALSE), "※5", ""))), "")</f>
        <v>3299</v>
      </c>
      <c r="G47" s="41">
        <f>IFERROR(INT(TRIM(SUBSTITUTE(VLOOKUP($A47&amp;"*",各都道府県の状況!$A:$I,G$3,FALSE), "※5", ""))), "")</f>
        <v>72</v>
      </c>
      <c r="H47" s="41">
        <f>IFERROR(INT(TRIM(SUBSTITUTE(VLOOKUP($A47&amp;"*",各都道府県の状況!$A:$I,H$3,FALSE), "※5", ""))), "")</f>
        <v>64</v>
      </c>
      <c r="I47" s="41">
        <f>IFERROR(INT(TRIM(SUBSTITUTE(VLOOKUP($A47&amp;"*",各都道府県の状況!$A:$I,I$3,FALSE), "※5", ""))), "")</f>
        <v>7</v>
      </c>
    </row>
    <row r="48" spans="1:9" x14ac:dyDescent="0.55000000000000004">
      <c r="A48" s="12" t="s">
        <v>224</v>
      </c>
      <c r="B48" s="13">
        <f t="shared" si="0"/>
        <v>44250</v>
      </c>
      <c r="C48" s="31" t="s">
        <v>53</v>
      </c>
      <c r="D48" s="41">
        <f>IFERROR(INT(TRIM(SUBSTITUTE(VLOOKUP($A48&amp;"*",各都道府県の状況!$A:$I,D$3,FALSE), "※5", ""))), "")</f>
        <v>1288</v>
      </c>
      <c r="E48" s="41">
        <f>IFERROR(INT(TRIM(SUBSTITUTE(VLOOKUP($A48&amp;"*",各都道府県の状況!$A:$I,E$3,FALSE), "※5", ""))), "")</f>
        <v>77318</v>
      </c>
      <c r="F48" s="41">
        <f>IFERROR(INT(TRIM(SUBSTITUTE(VLOOKUP($A48&amp;"*",各都道府県の状況!$A:$I,F$3,FALSE), "※5", ""))), "")</f>
        <v>1214</v>
      </c>
      <c r="G48" s="41">
        <f>IFERROR(INT(TRIM(SUBSTITUTE(VLOOKUP($A48&amp;"*",各都道府県の状況!$A:$I,G$3,FALSE), "※5", ""))), "")</f>
        <v>21</v>
      </c>
      <c r="H48" s="41">
        <f>IFERROR(INT(TRIM(SUBSTITUTE(VLOOKUP($A48&amp;"*",各都道府県の状況!$A:$I,H$3,FALSE), "※5", ""))), "")</f>
        <v>53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44250</v>
      </c>
      <c r="C49" s="31" t="s">
        <v>54</v>
      </c>
      <c r="D49" s="41">
        <f>IFERROR(INT(TRIM(SUBSTITUTE(VLOOKUP($A49&amp;"*",各都道府県の状況!$A:$I,D$3,FALSE), "※5", ""))), "")</f>
        <v>1946</v>
      </c>
      <c r="E49" s="41">
        <f>IFERROR(INT(TRIM(SUBSTITUTE(VLOOKUP($A49&amp;"*",各都道府県の状況!$A:$I,E$3,FALSE), "※5", ""))), "")</f>
        <v>24645</v>
      </c>
      <c r="F49" s="41">
        <f>IFERROR(INT(TRIM(SUBSTITUTE(VLOOKUP($A49&amp;"*",各都道府県の状況!$A:$I,F$3,FALSE), "※5", ""))), "")</f>
        <v>1876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36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44250</v>
      </c>
      <c r="C50" s="31" t="s">
        <v>55</v>
      </c>
      <c r="D50" s="41">
        <f>IFERROR(INT(TRIM(SUBSTITUTE(VLOOKUP($A50&amp;"*",各都道府県の状況!$A:$I,D$3,FALSE), "※5", ""))), "")</f>
        <v>1754</v>
      </c>
      <c r="E50" s="41">
        <f>IFERROR(INT(TRIM(SUBSTITUTE(VLOOKUP($A50&amp;"*",各都道府県の状況!$A:$I,E$3,FALSE), "※5", ""))), "")</f>
        <v>66182</v>
      </c>
      <c r="F50" s="41">
        <f>IFERROR(INT(TRIM(SUBSTITUTE(VLOOKUP($A50&amp;"*",各都道府県の状況!$A:$I,F$3,FALSE), "※5", ""))), "")</f>
        <v>1686</v>
      </c>
      <c r="G50" s="41">
        <f>IFERROR(INT(TRIM(SUBSTITUTE(VLOOKUP($A50&amp;"*",各都道府県の状況!$A:$I,G$3,FALSE), "※5", ""))), "")</f>
        <v>25</v>
      </c>
      <c r="H50" s="41">
        <f>IFERROR(INT(TRIM(SUBSTITUTE(VLOOKUP($A50&amp;"*",各都道府県の状況!$A:$I,H$3,FALSE), "※5", ""))), "")</f>
        <v>61</v>
      </c>
      <c r="I50" s="41">
        <f>IFERROR(INT(TRIM(SUBSTITUTE(VLOOKUP($A50&amp;"*",各都道府県の状況!$A:$I,I$3,FALSE), "※5", ""))), "")</f>
        <v>3</v>
      </c>
    </row>
    <row r="51" spans="1:9" x14ac:dyDescent="0.55000000000000004">
      <c r="A51" s="12" t="s">
        <v>227</v>
      </c>
      <c r="B51" s="13">
        <f t="shared" si="0"/>
        <v>44250</v>
      </c>
      <c r="C51" s="31" t="s">
        <v>56</v>
      </c>
      <c r="D51" s="41">
        <f>IFERROR(INT(TRIM(SUBSTITUTE(VLOOKUP($A51&amp;"*",各都道府県の状況!$A:$I,D$3,FALSE), "※5", ""))), "")</f>
        <v>8109</v>
      </c>
      <c r="E51" s="41">
        <f>IFERROR(INT(TRIM(SUBSTITUTE(VLOOKUP($A51&amp;"*",各都道府県の状況!$A:$I,E$3,FALSE), "※5", ""))), "")</f>
        <v>142263</v>
      </c>
      <c r="F51" s="41">
        <f>IFERROR(INT(TRIM(SUBSTITUTE(VLOOKUP($A51&amp;"*",各都道府県の状況!$A:$I,F$3,FALSE), "※5", ""))), "")</f>
        <v>7718</v>
      </c>
      <c r="G51" s="41">
        <f>IFERROR(INT(TRIM(SUBSTITUTE(VLOOKUP($A51&amp;"*",各都道府県の状況!$A:$I,G$3,FALSE), "※5", ""))), "")</f>
        <v>114</v>
      </c>
      <c r="H51" s="41">
        <f>IFERROR(INT(TRIM(SUBSTITUTE(VLOOKUP($A51&amp;"*",各都道府県の状況!$A:$I,H$3,FALSE), "※5", ""))), "")</f>
        <v>282</v>
      </c>
      <c r="I51" s="41">
        <f>IFERROR(INT(TRIM(SUBSTITUTE(VLOOKUP($A51&amp;"*",各都道府県の状況!$A:$I,I$3,FALSE), "※5", ""))), "")</f>
        <v>1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291</v>
      </c>
      <c r="D4" s="70" t="s">
        <v>292</v>
      </c>
      <c r="E4" s="72" t="s">
        <v>293</v>
      </c>
      <c r="F4" s="73"/>
      <c r="G4" s="74" t="s">
        <v>294</v>
      </c>
      <c r="H4" s="74" t="s">
        <v>295</v>
      </c>
      <c r="I4" s="19"/>
    </row>
    <row r="5" spans="1:9" ht="13.25" customHeight="1" x14ac:dyDescent="0.55000000000000004">
      <c r="B5" s="67"/>
      <c r="C5" s="69"/>
      <c r="D5" s="71"/>
      <c r="E5" s="51" t="s">
        <v>296</v>
      </c>
      <c r="F5" s="52" t="s">
        <v>297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18901</v>
      </c>
      <c r="D6" s="53">
        <v>370987</v>
      </c>
      <c r="E6" s="54">
        <v>706</v>
      </c>
      <c r="F6" s="54">
        <v>8</v>
      </c>
      <c r="G6" s="53">
        <v>17527</v>
      </c>
      <c r="H6" s="54">
        <v>665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813</v>
      </c>
      <c r="D7" s="53">
        <v>17120</v>
      </c>
      <c r="E7" s="54">
        <v>42</v>
      </c>
      <c r="F7" s="54">
        <v>0</v>
      </c>
      <c r="G7" s="54">
        <v>752</v>
      </c>
      <c r="H7" s="54">
        <v>19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553</v>
      </c>
      <c r="D8" s="53">
        <v>24184</v>
      </c>
      <c r="E8" s="54">
        <v>30</v>
      </c>
      <c r="F8" s="54">
        <v>1</v>
      </c>
      <c r="G8" s="54">
        <v>493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3568</v>
      </c>
      <c r="D9" s="53">
        <v>66457</v>
      </c>
      <c r="E9" s="54">
        <v>95</v>
      </c>
      <c r="F9" s="54">
        <v>3</v>
      </c>
      <c r="G9" s="53">
        <v>3448</v>
      </c>
      <c r="H9" s="54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269</v>
      </c>
      <c r="D10" s="53">
        <v>7031</v>
      </c>
      <c r="E10" s="54">
        <v>6</v>
      </c>
      <c r="F10" s="54">
        <v>0</v>
      </c>
      <c r="G10" s="54">
        <v>257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537</v>
      </c>
      <c r="D11" s="53">
        <v>17236</v>
      </c>
      <c r="E11" s="54">
        <v>11</v>
      </c>
      <c r="F11" s="54">
        <v>0</v>
      </c>
      <c r="G11" s="54">
        <v>511</v>
      </c>
      <c r="H11" s="54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1885</v>
      </c>
      <c r="D12" s="53">
        <v>106514</v>
      </c>
      <c r="E12" s="54">
        <v>88</v>
      </c>
      <c r="F12" s="54">
        <v>7</v>
      </c>
      <c r="G12" s="53">
        <v>1728</v>
      </c>
      <c r="H12" s="54">
        <v>69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5611</v>
      </c>
      <c r="D13" s="53">
        <v>24833</v>
      </c>
      <c r="E13" s="54">
        <v>339</v>
      </c>
      <c r="F13" s="54">
        <v>12</v>
      </c>
      <c r="G13" s="53">
        <v>5169</v>
      </c>
      <c r="H13" s="54">
        <v>103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4048</v>
      </c>
      <c r="D14" s="53">
        <v>122494</v>
      </c>
      <c r="E14" s="54">
        <v>173</v>
      </c>
      <c r="F14" s="54">
        <v>8</v>
      </c>
      <c r="G14" s="53">
        <v>3810</v>
      </c>
      <c r="H14" s="54">
        <v>65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4402</v>
      </c>
      <c r="D15" s="53">
        <v>89498</v>
      </c>
      <c r="E15" s="54">
        <v>177</v>
      </c>
      <c r="F15" s="54">
        <v>6</v>
      </c>
      <c r="G15" s="53">
        <v>4142</v>
      </c>
      <c r="H15" s="54">
        <v>83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28861</v>
      </c>
      <c r="D16" s="53">
        <v>533758</v>
      </c>
      <c r="E16" s="53">
        <v>1659</v>
      </c>
      <c r="F16" s="54">
        <v>36</v>
      </c>
      <c r="G16" s="53">
        <v>26674</v>
      </c>
      <c r="H16" s="54">
        <v>528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25766</v>
      </c>
      <c r="D17" s="53">
        <v>391887</v>
      </c>
      <c r="E17" s="53">
        <v>1807</v>
      </c>
      <c r="F17" s="54">
        <v>21</v>
      </c>
      <c r="G17" s="53">
        <v>23543</v>
      </c>
      <c r="H17" s="54">
        <v>416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110187</v>
      </c>
      <c r="D18" s="53">
        <v>1490491</v>
      </c>
      <c r="E18" s="53">
        <v>3775</v>
      </c>
      <c r="F18" s="54">
        <v>77</v>
      </c>
      <c r="G18" s="53">
        <v>105127</v>
      </c>
      <c r="H18" s="53">
        <v>1285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44278</v>
      </c>
      <c r="D19" s="53">
        <v>571658</v>
      </c>
      <c r="E19" s="53">
        <v>1134</v>
      </c>
      <c r="F19" s="54">
        <v>37</v>
      </c>
      <c r="G19" s="53">
        <v>42489</v>
      </c>
      <c r="H19" s="54">
        <v>655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1041</v>
      </c>
      <c r="D20" s="53">
        <v>42636</v>
      </c>
      <c r="E20" s="54">
        <v>82</v>
      </c>
      <c r="F20" s="54">
        <v>1</v>
      </c>
      <c r="G20" s="54">
        <v>945</v>
      </c>
      <c r="H20" s="54">
        <v>14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903</v>
      </c>
      <c r="D21" s="53">
        <v>35301</v>
      </c>
      <c r="E21" s="54">
        <v>23</v>
      </c>
      <c r="F21" s="54">
        <v>3</v>
      </c>
      <c r="G21" s="54">
        <v>853</v>
      </c>
      <c r="H21" s="54">
        <v>27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1811</v>
      </c>
      <c r="D22" s="53">
        <v>48841</v>
      </c>
      <c r="E22" s="54">
        <v>197</v>
      </c>
      <c r="F22" s="54">
        <v>3</v>
      </c>
      <c r="G22" s="53">
        <v>1589</v>
      </c>
      <c r="H22" s="54">
        <v>61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542</v>
      </c>
      <c r="D23" s="53">
        <v>31484</v>
      </c>
      <c r="E23" s="54">
        <v>14</v>
      </c>
      <c r="F23" s="54">
        <v>0</v>
      </c>
      <c r="G23" s="54">
        <v>503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935</v>
      </c>
      <c r="D24" s="53">
        <v>24827</v>
      </c>
      <c r="E24" s="54">
        <v>14</v>
      </c>
      <c r="F24" s="54">
        <v>2</v>
      </c>
      <c r="G24" s="54">
        <v>906</v>
      </c>
      <c r="H24" s="54">
        <v>16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2358</v>
      </c>
      <c r="D25" s="53">
        <v>95860</v>
      </c>
      <c r="E25" s="54">
        <v>17</v>
      </c>
      <c r="F25" s="54">
        <v>0</v>
      </c>
      <c r="G25" s="53">
        <v>2332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4687</v>
      </c>
      <c r="D26" s="53">
        <v>129688</v>
      </c>
      <c r="E26" s="54">
        <v>181</v>
      </c>
      <c r="F26" s="54">
        <v>9</v>
      </c>
      <c r="G26" s="53">
        <v>4400</v>
      </c>
      <c r="H26" s="54">
        <v>106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5046</v>
      </c>
      <c r="D27" s="53">
        <v>179607</v>
      </c>
      <c r="E27" s="54">
        <v>241</v>
      </c>
      <c r="F27" s="54">
        <v>1</v>
      </c>
      <c r="G27" s="53">
        <v>4709</v>
      </c>
      <c r="H27" s="54">
        <v>93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25599</v>
      </c>
      <c r="D28" s="53">
        <v>377566</v>
      </c>
      <c r="E28" s="54">
        <v>827</v>
      </c>
      <c r="F28" s="54">
        <v>31</v>
      </c>
      <c r="G28" s="53">
        <v>24262</v>
      </c>
      <c r="H28" s="54">
        <v>510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2486</v>
      </c>
      <c r="D29" s="53">
        <v>60178</v>
      </c>
      <c r="E29" s="54">
        <v>143</v>
      </c>
      <c r="F29" s="54">
        <v>8</v>
      </c>
      <c r="G29" s="53">
        <v>2292</v>
      </c>
      <c r="H29" s="54">
        <v>51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2411</v>
      </c>
      <c r="D30" s="53">
        <v>71346</v>
      </c>
      <c r="E30" s="54">
        <v>135</v>
      </c>
      <c r="F30" s="54">
        <v>6</v>
      </c>
      <c r="G30" s="53">
        <v>2232</v>
      </c>
      <c r="H30" s="54">
        <v>44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9017</v>
      </c>
      <c r="D31" s="53">
        <v>151641</v>
      </c>
      <c r="E31" s="54">
        <v>437</v>
      </c>
      <c r="F31" s="54">
        <v>2</v>
      </c>
      <c r="G31" s="53">
        <v>8445</v>
      </c>
      <c r="H31" s="54">
        <v>153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46779</v>
      </c>
      <c r="D32" s="53">
        <v>763271</v>
      </c>
      <c r="E32" s="53">
        <v>1217</v>
      </c>
      <c r="F32" s="54">
        <v>100</v>
      </c>
      <c r="G32" s="53">
        <v>44047</v>
      </c>
      <c r="H32" s="53">
        <v>1097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17820</v>
      </c>
      <c r="D33" s="53">
        <v>240694</v>
      </c>
      <c r="E33" s="54">
        <v>561</v>
      </c>
      <c r="F33" s="54">
        <v>49</v>
      </c>
      <c r="G33" s="53">
        <v>16753</v>
      </c>
      <c r="H33" s="54">
        <v>506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3341</v>
      </c>
      <c r="D34" s="53">
        <v>79558</v>
      </c>
      <c r="E34" s="54">
        <v>116</v>
      </c>
      <c r="F34" s="54">
        <v>4</v>
      </c>
      <c r="G34" s="53">
        <v>3180</v>
      </c>
      <c r="H34" s="54">
        <v>45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1160</v>
      </c>
      <c r="D35" s="53">
        <v>24272</v>
      </c>
      <c r="E35" s="54">
        <v>17</v>
      </c>
      <c r="F35" s="54">
        <v>2</v>
      </c>
      <c r="G35" s="53">
        <v>1102</v>
      </c>
      <c r="H35" s="54">
        <v>17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208</v>
      </c>
      <c r="D36" s="53">
        <v>39407</v>
      </c>
      <c r="E36" s="54">
        <v>3</v>
      </c>
      <c r="F36" s="54">
        <v>0</v>
      </c>
      <c r="G36" s="54">
        <v>200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282</v>
      </c>
      <c r="D37" s="53">
        <v>15115</v>
      </c>
      <c r="E37" s="54">
        <v>3</v>
      </c>
      <c r="F37" s="54">
        <v>0</v>
      </c>
      <c r="G37" s="54">
        <v>279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2472</v>
      </c>
      <c r="D38" s="53">
        <v>63400</v>
      </c>
      <c r="E38" s="54">
        <v>89</v>
      </c>
      <c r="F38" s="54">
        <v>3</v>
      </c>
      <c r="G38" s="53">
        <v>2340</v>
      </c>
      <c r="H38" s="54">
        <v>29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5004</v>
      </c>
      <c r="D39" s="53">
        <v>149875</v>
      </c>
      <c r="E39" s="54">
        <v>69</v>
      </c>
      <c r="F39" s="54">
        <v>6</v>
      </c>
      <c r="G39" s="53">
        <v>4823</v>
      </c>
      <c r="H39" s="54">
        <v>101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1370</v>
      </c>
      <c r="D40" s="53">
        <v>55951</v>
      </c>
      <c r="E40" s="54">
        <v>74</v>
      </c>
      <c r="F40" s="54">
        <v>1</v>
      </c>
      <c r="G40" s="53">
        <v>1260</v>
      </c>
      <c r="H40" s="54">
        <v>36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447</v>
      </c>
      <c r="D41" s="53">
        <v>25617</v>
      </c>
      <c r="E41" s="54">
        <v>40</v>
      </c>
      <c r="F41" s="54">
        <v>1</v>
      </c>
      <c r="G41" s="54">
        <v>395</v>
      </c>
      <c r="H41" s="54">
        <v>16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747</v>
      </c>
      <c r="D42" s="53">
        <v>43673</v>
      </c>
      <c r="E42" s="54">
        <v>38</v>
      </c>
      <c r="F42" s="54">
        <v>1</v>
      </c>
      <c r="G42" s="54">
        <v>691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1055</v>
      </c>
      <c r="D43" s="53">
        <v>31271</v>
      </c>
      <c r="E43" s="54">
        <v>38</v>
      </c>
      <c r="F43" s="54">
        <v>1</v>
      </c>
      <c r="G43" s="54">
        <v>994</v>
      </c>
      <c r="H43" s="54">
        <v>23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884</v>
      </c>
      <c r="D44" s="53">
        <v>7091</v>
      </c>
      <c r="E44" s="54">
        <v>4</v>
      </c>
      <c r="F44" s="54">
        <v>1</v>
      </c>
      <c r="G44" s="54">
        <v>863</v>
      </c>
      <c r="H44" s="54">
        <v>17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17845</v>
      </c>
      <c r="D45" s="53">
        <v>431524</v>
      </c>
      <c r="E45" s="54">
        <v>913</v>
      </c>
      <c r="F45" s="54">
        <v>24</v>
      </c>
      <c r="G45" s="53">
        <v>16659</v>
      </c>
      <c r="H45" s="54">
        <v>273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1028</v>
      </c>
      <c r="D46" s="53">
        <v>27079</v>
      </c>
      <c r="E46" s="54">
        <v>38</v>
      </c>
      <c r="F46" s="54">
        <v>0</v>
      </c>
      <c r="G46" s="53">
        <v>1003</v>
      </c>
      <c r="H46" s="54">
        <v>8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1608</v>
      </c>
      <c r="D47" s="53">
        <v>66043</v>
      </c>
      <c r="E47" s="54">
        <v>40</v>
      </c>
      <c r="F47" s="54">
        <v>1</v>
      </c>
      <c r="G47" s="53">
        <v>1526</v>
      </c>
      <c r="H47" s="54">
        <v>36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3437</v>
      </c>
      <c r="D48" s="53">
        <v>56482</v>
      </c>
      <c r="E48" s="54">
        <v>64</v>
      </c>
      <c r="F48" s="54">
        <v>7</v>
      </c>
      <c r="G48" s="53">
        <v>3299</v>
      </c>
      <c r="H48" s="54">
        <v>72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1288</v>
      </c>
      <c r="D49" s="53">
        <v>77318</v>
      </c>
      <c r="E49" s="54">
        <v>53</v>
      </c>
      <c r="F49" s="54">
        <v>0</v>
      </c>
      <c r="G49" s="53">
        <v>1214</v>
      </c>
      <c r="H49" s="54">
        <v>21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1946</v>
      </c>
      <c r="D50" s="53">
        <v>24645</v>
      </c>
      <c r="E50" s="54">
        <v>36</v>
      </c>
      <c r="F50" s="54">
        <v>0</v>
      </c>
      <c r="G50" s="53">
        <v>1876</v>
      </c>
      <c r="H50" s="54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1754</v>
      </c>
      <c r="D51" s="53">
        <v>66182</v>
      </c>
      <c r="E51" s="54">
        <v>61</v>
      </c>
      <c r="F51" s="54">
        <v>3</v>
      </c>
      <c r="G51" s="53">
        <v>1686</v>
      </c>
      <c r="H51" s="54">
        <v>25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8109</v>
      </c>
      <c r="D52" s="53">
        <v>142263</v>
      </c>
      <c r="E52" s="54">
        <v>282</v>
      </c>
      <c r="F52" s="54">
        <v>1</v>
      </c>
      <c r="G52" s="53">
        <v>7718</v>
      </c>
      <c r="H52" s="54">
        <v>114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298</v>
      </c>
      <c r="E53" s="54">
        <v>0</v>
      </c>
      <c r="F53" s="55" t="s">
        <v>298</v>
      </c>
      <c r="G53" s="54">
        <v>149</v>
      </c>
      <c r="H53" s="55" t="s">
        <v>298</v>
      </c>
      <c r="I53" s="25"/>
    </row>
    <row r="54" spans="1:9" ht="12" customHeight="1" x14ac:dyDescent="0.55000000000000004">
      <c r="B54" s="21" t="s">
        <v>164</v>
      </c>
      <c r="C54" s="53">
        <v>425248</v>
      </c>
      <c r="D54" s="53">
        <v>7513854</v>
      </c>
      <c r="E54" s="53">
        <v>16109</v>
      </c>
      <c r="F54" s="54">
        <v>487</v>
      </c>
      <c r="G54" s="53">
        <v>401195</v>
      </c>
      <c r="H54" s="53">
        <v>7582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2021-02-24T13:12:22Z</dcterms:modified>
</cp:coreProperties>
</file>