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ACA31977-2BE4-4B90-8C6C-36F1EF96A723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<sst xmlns="http://schemas.openxmlformats.org/spreadsheetml/2006/main" count="22088" uniqueCount="343">
  <si>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</si>
  <si>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</si>
  <si>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</si>
  <si>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</si>
  <si>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</si>
  <si>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</si>
  <si>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</si>
  <si>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</si>
  <si>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</si>
  <si>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</si>
  <si>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</si>
  <si>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</si>
  <si>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</si>
  <si>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</si>
  <si>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</si>
  <si>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</si>
  <si>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</si>
  <si>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</si>
  <si>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</si>
  <si>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</si>
  <si>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</si>
  <si>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</si>
  <si>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</si>
  <si>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</si>
  <si>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</si>
  <si>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</si>
  <si>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</si>
  <si>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</si>
  <si>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</si>
  <si>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</si>
  <si>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</si>
  <si>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</si>
  <si>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</si>
  <si>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</si>
  <si>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</si>
  <si>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</si>
  <si>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</si>
  <si>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</si>
  <si>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</si>
  <si>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</si>
  <si>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</si>
  <si>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</si>
  <si>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</si>
  <si>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</si>
  <si>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</si>
  <si>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</si>
  <si>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</si>
  <si>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</si>
  <si>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</si>
  <si>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</si>
  <si>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</si>
  <si>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</si>
  <si>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</si>
  <si>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</si>
  <si>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</si>
  <si>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</si>
  <si>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</si>
  <si>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</si>
  <si>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</si>
  <si>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</si>
  <si>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</si>
  <si>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</si>
  <si>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</si>
  <si>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</si>
  <si>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</si>
  <si>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</si>
  <si>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</si>
  <si>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</si>
  <si>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</si>
  <si>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</si>
  <si>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</si>
  <si>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</si>
  <si>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</si>
  <si>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</si>
  <si>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</si>
  <si>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</si>
  <si>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</si>
  <si>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</si>
  <si>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</si>
  <si>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</si>
  <si>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</si>
  <si>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</si>
  <si>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</si>
  <si>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</si>
  <si>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</si>
  <si>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</si>
  <si>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</si>
  <si>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</si>
  <si>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</si>
  <si>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</si>
  <si>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</si>
  <si>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</si>
  <si>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</si>
  <si>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</si>
  <si>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</si>
  <si>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</si>
  <si>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</si>
  <si>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</si>
  <si>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</si>
  <si>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</si>
  <si>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</si>
  <si>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</si>
  <si>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</si>
  <si>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</si>
  <si>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</si>
  <si>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</si>
  <si>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</si>
  <si>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</si>
  <si>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</si>
  <si>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</si>
  <si>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</si>
  <si>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</si>
  <si>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</si>
  <si>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</si>
  <si>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</si>
  <si>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</si>
  <si>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</si>
  <si>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</si>
  <si>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</si>
  <si>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</si>
  <si>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</si>
  <si>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</si>
  <si>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</si>
  <si>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</si>
  <si>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</si>
  <si>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</si>
  <si>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</si>
  <si>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</si>
  <si>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</si>
  <si>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</si>
  <si>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</si>
  <si>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</si>
  <si>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</si>
  <si>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</si>
  <si>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</si>
  <si>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</si>
  <si>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</si>
  <si>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</si>
  <si>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</si>
  <si>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</si>
  <si>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</si>
  <si>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</si>
  <si>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</si>
  <si>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</si>
  <si>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</si>
  <si>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</si>
  <si>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</si>
  <si>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</si>
  <si>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</si>
  <si>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</si>
  <si>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</si>
  <si>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</si>
  <si>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</si>
  <si>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</si>
  <si>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</si>
  <si>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</si>
  <si>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</si>
  <si>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</si>
  <si>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</si>
  <si>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</si>
  <si>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</si>
  <si>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</si>
  <si>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</si>
  <si>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</si>
  <si>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</si>
  <si>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</si>
  <si>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</si>
  <si>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</si>
  <si>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</si>
  <si>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</si>
  <si>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</si>
  <si>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</si>
  <si>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</si>
  <si>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</si>
  <si>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</si>
  <si>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</si>
  <si>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</si>
  <si>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</si>
  <si>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</si>
  <si>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</si>
  <si>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</si>
  <si>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</si>
  <si>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</si>
  <si>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</si>
  <si>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</si>
  <si>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</si>
  <si>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</si>
  <si>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</si>
  <si>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</si>
  <si>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</si>
  <si>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</si>
  <si>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</si>
  <si>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</si>
  <si>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</si>
  <si>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</si>
  <si>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</si>
  <si>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</si>
  <si>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</si>
  <si>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</si>
  <si>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</si>
  <si>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</si>
  <si>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</si>
  <si>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</si>
  <si>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</si>
  <si>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</si>
  <si>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</si>
  <si>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</si>
  <si>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</si>
  <si>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</si>
  <si>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</si>
  <si>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</si>
  <si>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</si>
  <si>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</si>
  <si>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</si>
  <si>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</si>
  <si>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</si>
  <si>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</si>
  <si>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</si>
  <si>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</si>
  <si>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</si>
  <si>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</si>
  <si>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</si>
  <si>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</si>
  <si>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</si>
  <si>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</si>
  <si>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</si>
  <si>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</si>
  <si>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</si>
  <si>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</si>
  <si>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</si>
  <si>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</si>
  <si>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</si>
  <si>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</si>
  <si>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</si>
  <si>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</si>
  <si>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</si>
  <si>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</si>
  <si>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</si>
  <si>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</si>
  <si>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</si>
  <si>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</si>
  <si>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</si>
  <si>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</si>
  <si>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</si>
  <si>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</si>
  <si>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</si>
  <si>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</si>
  <si>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</si>
  <si>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</si>
  <si>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</si>
  <si>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</si>
  <si>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</si>
  <si>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</si>
  <si>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</si>
  <si>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</si>
  <si>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</si>
  <si>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</si>
  <si>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</si>
  <si>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</si>
  <si>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</si>
  <si>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</si>
  <si>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</si>
  <si>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</si>
  <si>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</si>
  <si>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</si>
  <si>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</si>
  <si>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</si>
  <si>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</si>
  <si>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</si>
  <si>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</si>
  <si>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</si>
  <si>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</si>
  <si>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</si>
  <si>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</si>
  <si>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</si>
  <si>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</si>
  <si>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</si>
  <si>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</si>
  <si>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</si>
  <si>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</si>
  <si>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</si>
  <si>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</si>
  <si>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</si>
  <si>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</si>
  <si>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</si>
  <si>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</si>
  <si>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</si>
  <si>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</si>
  <si>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</si>
  <si>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</si>
  <si>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</si>
  <si>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</si>
  <si>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</si>
  <si>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</si>
  <si>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</si>
  <si>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</si>
  <si>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</si>
  <si>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</si>
  <si>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</si>
  <si>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</si>
  <si>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</si>
  <si>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</si>
  <si>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</si>
  <si>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</si>
  <si>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</si>
  <si>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</si>
  <si>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</si>
  <si>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</si>
  <si>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</si>
  <si>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</si>
  <si>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</si>
  <si>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</si>
  <si>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</si>
  <si>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</si>
  <si>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</si>
  <si>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</si>
  <si>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</si>
  <si>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</si>
  <si>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</si>
  <si>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</si>
  <si>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</si>
  <si>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</si>
  <si>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</si>
  <si>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</si>
  <si>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</si>
  <si>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</si>
  <si>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</si>
  <si>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</si>
  <si>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</si>
  <si>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</si>
  <si>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</si>
  <si>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</si>
  <si>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</si>
  <si>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</si>
  <si>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</si>
  <si>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sz val="6"/>
        <rFont val="SimSun"/>
        <charset val="134"/>
      </rPr>
      <t>陽性者数</t>
    </r>
  </si>
  <si>
    <r>
      <rPr>
        <sz val="6"/>
        <rFont val="SimSun"/>
        <charset val="134"/>
      </rPr>
      <t>PCR検査実施人数※1</t>
    </r>
  </si>
  <si>
    <r>
      <rPr>
        <sz val="6"/>
        <rFont val="SimSun"/>
        <charset val="134"/>
      </rPr>
      <t>入院治療等を</t>
    </r>
  </si>
  <si>
    <r>
      <rPr>
        <sz val="6"/>
        <rFont val="SimSun"/>
        <charset val="134"/>
      </rPr>
      <t xml:space="preserve">退院又は療養解除となった者の数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</si>
  <si>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 xml:space="preserve">死亡（累積）
</t>
    </r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</si>
  <si>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（人）</t>
    </r>
  </si>
  <si>
    <r>
      <rPr>
        <sz val="6"/>
        <rFont val="SimSun"/>
        <charset val="134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</si>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</sst>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SimSun"/>
      <charset val="134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2"/>
    </xf>
    <xf numFmtId="0" fontId="14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08"/>
  <sheetViews>
    <sheetView zoomScaleNormal="100" workbookViewId="0">
      <pane xSplit="1" ySplit="1" topLeftCell="B900" activePane="bottomRight" state="frozen"/>
      <selection activeCell="A12786" sqref="A12786"/>
      <selection pane="topRight" activeCell="A12786" sqref="A12786"/>
      <selection pane="bottomLeft" activeCell="A12786" sqref="A12786"/>
      <selection pane="bottomRight" activeCell="A909" sqref="A90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832"/>
  <sheetViews>
    <sheetView tabSelected="1" workbookViewId="0">
      <pane xSplit="1" ySplit="1" topLeftCell="B12829" activePane="bottomRight" state="frozen"/>
      <selection activeCell="A8" sqref="A8:O8"/>
      <selection pane="topRight" activeCell="A8" sqref="A8:O8"/>
      <selection pane="bottomLeft" activeCell="A8" sqref="A8:O8"/>
      <selection pane="bottomRight" activeCell="A12833" sqref="A1283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44181</v>
      </c>
      <c r="B3" s="7" t="s">
        <v>6</v>
      </c>
      <c r="C3" s="7">
        <f>IF(C21="", "", C21)</f>
        <v>182326</v>
      </c>
      <c r="D3" s="7">
        <f>IF(B21="", "", B21)</f>
        <v>3787017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25142</v>
      </c>
      <c r="I3" s="7" t="str">
        <f>IF(I21="", "", I21)</f>
        <v/>
      </c>
      <c r="J3" s="7">
        <f t="shared" ref="J3:L3" si="1">IF(J21="", "", J21)</f>
        <v>618</v>
      </c>
      <c r="K3" s="7" t="str">
        <f t="shared" si="1"/>
        <v/>
      </c>
      <c r="L3" s="7" t="str">
        <f t="shared" si="1"/>
        <v/>
      </c>
      <c r="M3" s="7">
        <f>IF(N21="", "", N21)</f>
        <v>153971</v>
      </c>
      <c r="N3" s="7">
        <f>IF(O21="", "", O21)</f>
        <v>2687</v>
      </c>
    </row>
    <row r="4" spans="1:15" x14ac:dyDescent="0.55000000000000004">
      <c r="A4" s="6">
        <f>DATE($E$9, $F$9, $G$9)</f>
        <v>44181</v>
      </c>
      <c r="B4" s="7" t="s">
        <v>7</v>
      </c>
      <c r="C4" s="7">
        <f t="shared" ref="C4:C5" si="2">IF(C22="", "", C22)</f>
        <v>1701</v>
      </c>
      <c r="D4" s="7">
        <f t="shared" ref="D4:D5" si="3">IF(B22="", "", B22)</f>
        <v>364743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139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1561</v>
      </c>
      <c r="N4" s="7">
        <f t="shared" si="7"/>
        <v>1</v>
      </c>
    </row>
    <row r="5" spans="1:15" x14ac:dyDescent="0.55000000000000004">
      <c r="A5" s="6">
        <f>DATE($E$9, $F$9, $G$9)</f>
        <v>44181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49" t="s">
        <v>278</v>
      </c>
      <c r="E7" s="49"/>
      <c r="F7" s="49"/>
      <c r="G7" s="49"/>
      <c r="H7" s="49"/>
      <c r="I7" s="49"/>
      <c r="J7" s="49"/>
      <c r="K7" s="49"/>
      <c r="L7" s="45"/>
      <c r="M7" s="45"/>
      <c r="N7" s="45"/>
      <c r="O7" s="45"/>
    </row>
    <row r="8" spans="1:15" x14ac:dyDescent="0.55000000000000004">
      <c r="D8" s="51" t="s">
        <v>333</v>
      </c>
      <c r="E8" s="51"/>
      <c r="F8" s="51"/>
      <c r="G8" s="51"/>
      <c r="H8" s="51"/>
      <c r="I8" s="51"/>
      <c r="J8" s="51"/>
      <c r="K8" s="51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16</v>
      </c>
    </row>
    <row r="10" spans="1:15" s="44" customFormat="1" x14ac:dyDescent="0.55000000000000004">
      <c r="D10" s="7"/>
      <c r="E10" s="49" t="s">
        <v>66</v>
      </c>
      <c r="F10" s="49"/>
      <c r="G10" s="49" t="s">
        <v>71</v>
      </c>
      <c r="H10" s="49"/>
      <c r="I10" s="49" t="s">
        <v>79</v>
      </c>
      <c r="J10" s="49" t="s">
        <v>80</v>
      </c>
      <c r="K10" s="49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49"/>
      <c r="J11" s="49"/>
      <c r="K11" s="49"/>
    </row>
    <row r="12" spans="1:15" s="44" customFormat="1" x14ac:dyDescent="0.55000000000000004">
      <c r="C12" s="49" t="s">
        <v>63</v>
      </c>
      <c r="D12" s="49"/>
      <c r="E12" s="9">
        <v>3787017</v>
      </c>
      <c r="F12" s="9">
        <v>182326</v>
      </c>
      <c r="G12" s="9">
        <v>25142</v>
      </c>
      <c r="H12" s="9">
        <v>618</v>
      </c>
      <c r="I12" s="9">
        <v>153971</v>
      </c>
      <c r="J12" s="9">
        <v>2687</v>
      </c>
      <c r="K12" s="8"/>
    </row>
    <row r="13" spans="1:15" s="44" customFormat="1" x14ac:dyDescent="0.55000000000000004">
      <c r="C13" s="49" t="s">
        <v>64</v>
      </c>
      <c r="D13" s="49"/>
      <c r="E13" s="9">
        <v>364743</v>
      </c>
      <c r="F13" s="9">
        <v>1701</v>
      </c>
      <c r="G13" s="9">
        <v>139</v>
      </c>
      <c r="H13" s="9">
        <v>0</v>
      </c>
      <c r="I13" s="9">
        <v>1561</v>
      </c>
      <c r="J13" s="9">
        <v>1</v>
      </c>
      <c r="K13" s="8"/>
    </row>
    <row r="14" spans="1:15" s="44" customFormat="1" x14ac:dyDescent="0.55000000000000004">
      <c r="C14" s="49" t="s">
        <v>77</v>
      </c>
      <c r="D14" s="49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0" t="s">
        <v>72</v>
      </c>
      <c r="D15" s="50"/>
      <c r="E15" s="47">
        <f>SUM(E12:E14)</f>
        <v>4152589</v>
      </c>
      <c r="F15" s="47">
        <f t="shared" ref="F15" si="11">SUM(F12:F14)</f>
        <v>184042</v>
      </c>
      <c r="G15" s="47">
        <f>SUM(G12:G14)</f>
        <v>25281</v>
      </c>
      <c r="H15" s="47">
        <f>SUM(H12:H14)</f>
        <v>618</v>
      </c>
      <c r="I15" s="47">
        <f>SUM(I12:I14)</f>
        <v>155547</v>
      </c>
      <c r="J15" s="47">
        <f>SUM(J12:J14)</f>
        <v>2688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49" t="s">
        <v>66</v>
      </c>
      <c r="C18" s="49"/>
      <c r="D18" s="49" t="s">
        <v>67</v>
      </c>
      <c r="E18" s="49"/>
      <c r="F18" s="49"/>
      <c r="G18" s="49" t="s">
        <v>70</v>
      </c>
      <c r="H18" s="49"/>
      <c r="I18" s="49"/>
      <c r="J18" s="49"/>
      <c r="K18" s="49"/>
      <c r="L18" s="49"/>
      <c r="M18" s="49"/>
      <c r="N18" s="49"/>
      <c r="O18" s="49"/>
    </row>
    <row r="19" spans="1:15" x14ac:dyDescent="0.55000000000000004">
      <c r="B19" s="49"/>
      <c r="C19" s="49"/>
      <c r="D19" s="49"/>
      <c r="E19" s="49"/>
      <c r="F19" s="49"/>
      <c r="G19" s="49" t="s">
        <v>71</v>
      </c>
      <c r="H19" s="49"/>
      <c r="I19" s="49"/>
      <c r="J19" s="49"/>
      <c r="K19" s="49"/>
      <c r="L19" s="49"/>
      <c r="M19" s="49"/>
      <c r="N19" s="49" t="s">
        <v>79</v>
      </c>
      <c r="O19" s="49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49"/>
      <c r="O20" s="49"/>
    </row>
    <row r="21" spans="1:15" x14ac:dyDescent="0.55000000000000004">
      <c r="A21" s="7" t="s">
        <v>63</v>
      </c>
      <c r="B21" s="46">
        <f t="shared" ref="B21:C23" si="12">E12</f>
        <v>3787017</v>
      </c>
      <c r="C21" s="46">
        <f t="shared" si="12"/>
        <v>182326</v>
      </c>
      <c r="D21" s="8"/>
      <c r="E21" s="8"/>
      <c r="F21" s="8"/>
      <c r="G21" s="8"/>
      <c r="H21" s="46">
        <f>G12</f>
        <v>25142</v>
      </c>
      <c r="I21" s="8"/>
      <c r="J21" s="46">
        <f>H12</f>
        <v>618</v>
      </c>
      <c r="K21" s="8"/>
      <c r="L21" s="8"/>
      <c r="M21" s="31">
        <f>F21</f>
        <v>0</v>
      </c>
      <c r="N21" s="46">
        <f t="shared" ref="N21:O23" si="13">I12</f>
        <v>153971</v>
      </c>
      <c r="O21" s="46">
        <f t="shared" si="13"/>
        <v>2687</v>
      </c>
    </row>
    <row r="22" spans="1:15" x14ac:dyDescent="0.55000000000000004">
      <c r="A22" s="7" t="s">
        <v>64</v>
      </c>
      <c r="B22" s="46">
        <f t="shared" si="12"/>
        <v>364743</v>
      </c>
      <c r="C22" s="46">
        <f t="shared" si="12"/>
        <v>1701</v>
      </c>
      <c r="D22" s="8"/>
      <c r="E22" s="8"/>
      <c r="F22" s="8"/>
      <c r="G22" s="8"/>
      <c r="H22" s="46">
        <f>G13</f>
        <v>139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1561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4152589</v>
      </c>
      <c r="C24" s="7">
        <f t="shared" ref="C24:O24" si="15">SUM(C21:C23)</f>
        <v>184042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25281</v>
      </c>
      <c r="I24" s="7">
        <f t="shared" si="15"/>
        <v>0</v>
      </c>
      <c r="J24" s="7">
        <f t="shared" si="15"/>
        <v>618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155547</v>
      </c>
      <c r="O24" s="7">
        <f t="shared" si="15"/>
        <v>2688</v>
      </c>
    </row>
  </sheetData>
  <mergeCells count="18">
    <mergeCell ref="J10:J11"/>
    <mergeCell ref="I10:I11"/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15</v>
      </c>
      <c r="D2" s="52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44180</v>
      </c>
      <c r="C5" s="28" t="s">
        <v>17</v>
      </c>
      <c r="D5" s="39">
        <f>IFERROR(INT(TRIM(SUBSTITUTE(VLOOKUP($A5&amp;"*",各都道府県の状況!$A:$I,D$3,FALSE), "※5", ""))), "")</f>
        <v>11564</v>
      </c>
      <c r="E5" s="39">
        <f>IFERROR(INT(TRIM(SUBSTITUTE(VLOOKUP($A5&amp;"*",各都道府県の状況!$A:$I,E$3,FALSE), "※5", ""))), "")</f>
        <v>196775</v>
      </c>
      <c r="F5" s="39">
        <f>IFERROR(INT(TRIM(SUBSTITUTE(VLOOKUP($A5&amp;"*",各都道府県の状況!$A:$I,F$3,FALSE), "※5", ""))), "")</f>
        <v>9040</v>
      </c>
      <c r="G5" s="39">
        <f>IFERROR(INT(TRIM(SUBSTITUTE(VLOOKUP($A5&amp;"*",各都道府県の状況!$A:$I,G$3,FALSE), "※5", ""))), "")</f>
        <v>341</v>
      </c>
      <c r="H5" s="39">
        <f>IFERROR(INT(TRIM(SUBSTITUTE(VLOOKUP($A5&amp;"*",各都道府県の状況!$A:$I,H$3,FALSE), "※5", ""))), "")</f>
        <v>2243</v>
      </c>
      <c r="I5" s="39">
        <f>IFERROR(INT(TRIM(SUBSTITUTE(VLOOKUP($A5&amp;"*",各都道府県の状況!$A:$I,I$3,FALSE), "※5", ""))), "")</f>
        <v>34</v>
      </c>
      <c r="J5" s="5"/>
    </row>
    <row r="6" spans="1:10" x14ac:dyDescent="0.55000000000000004">
      <c r="A6" s="24" t="s">
        <v>231</v>
      </c>
      <c r="B6" s="27">
        <f t="shared" si="0"/>
        <v>44180</v>
      </c>
      <c r="C6" s="19" t="s">
        <v>18</v>
      </c>
      <c r="D6" s="39">
        <f>IFERROR(INT(TRIM(SUBSTITUTE(VLOOKUP($A6&amp;"*",各都道府県の状況!$A:$I,D$3,FALSE), "※5", ""))), "")</f>
        <v>382</v>
      </c>
      <c r="E6" s="39">
        <f>IFERROR(INT(TRIM(SUBSTITUTE(VLOOKUP($A6&amp;"*",各都道府県の状況!$A:$I,E$3,FALSE), "※5", ""))), "")</f>
        <v>8347</v>
      </c>
      <c r="F6" s="39">
        <f>IFERROR(INT(TRIM(SUBSTITUTE(VLOOKUP($A6&amp;"*",各都道府県の状況!$A:$I,F$3,FALSE), "※5", ""))), "")</f>
        <v>325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51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44180</v>
      </c>
      <c r="C7" s="19" t="s">
        <v>19</v>
      </c>
      <c r="D7" s="39">
        <f>IFERROR(INT(TRIM(SUBSTITUTE(VLOOKUP($A7&amp;"*",各都道府県の状況!$A:$I,D$3,FALSE), "※5", ""))), "")</f>
        <v>315</v>
      </c>
      <c r="E7" s="39">
        <f>IFERROR(INT(TRIM(SUBSTITUTE(VLOOKUP($A7&amp;"*",各都道府県の状況!$A:$I,E$3,FALSE), "※5", ""))), "")</f>
        <v>12217</v>
      </c>
      <c r="F7" s="39">
        <f>IFERROR(INT(TRIM(SUBSTITUTE(VLOOKUP($A7&amp;"*",各都道府県の状況!$A:$I,F$3,FALSE), "※5", ""))), "")</f>
        <v>185</v>
      </c>
      <c r="G7" s="39">
        <f>IFERROR(INT(TRIM(SUBSTITUTE(VLOOKUP($A7&amp;"*",各都道府県の状況!$A:$I,G$3,FALSE), "※5", ""))), "")</f>
        <v>12</v>
      </c>
      <c r="H7" s="39">
        <f>IFERROR(INT(TRIM(SUBSTITUTE(VLOOKUP($A7&amp;"*",各都道府県の状況!$A:$I,H$3,FALSE), "※5", ""))), "")</f>
        <v>118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44180</v>
      </c>
      <c r="C8" s="19" t="s">
        <v>20</v>
      </c>
      <c r="D8" s="39">
        <f>IFERROR(INT(TRIM(SUBSTITUTE(VLOOKUP($A8&amp;"*",各都道府県の状況!$A:$I,D$3,FALSE), "※5", ""))), "")</f>
        <v>1561</v>
      </c>
      <c r="E8" s="39">
        <f>IFERROR(INT(TRIM(SUBSTITUTE(VLOOKUP($A8&amp;"*",各都道府県の状況!$A:$I,E$3,FALSE), "※5", ""))), "")</f>
        <v>22027</v>
      </c>
      <c r="F8" s="39">
        <f>IFERROR(INT(TRIM(SUBSTITUTE(VLOOKUP($A8&amp;"*",各都道府県の状況!$A:$I,F$3,FALSE), "※5", ""))), "")</f>
        <v>1241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308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44180</v>
      </c>
      <c r="C9" s="19" t="s">
        <v>21</v>
      </c>
      <c r="D9" s="39">
        <f>IFERROR(INT(TRIM(SUBSTITUTE(VLOOKUP($A9&amp;"*",各都道府県の状況!$A:$I,D$3,FALSE), "※5", ""))), "")</f>
        <v>94</v>
      </c>
      <c r="E9" s="39">
        <f>IFERROR(INT(TRIM(SUBSTITUTE(VLOOKUP($A9&amp;"*",各都道府県の状況!$A:$I,E$3,FALSE), "※5", ""))), "")</f>
        <v>3865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44180</v>
      </c>
      <c r="C10" s="19" t="s">
        <v>22</v>
      </c>
      <c r="D10" s="39">
        <f>IFERROR(INT(TRIM(SUBSTITUTE(VLOOKUP($A10&amp;"*",各都道府県の状況!$A:$I,D$3,FALSE), "※5", ""))), "")</f>
        <v>281</v>
      </c>
      <c r="E10" s="39">
        <f>IFERROR(INT(TRIM(SUBSTITUTE(VLOOKUP($A10&amp;"*",各都道府県の状況!$A:$I,E$3,FALSE), "※5", ""))), "")</f>
        <v>9248</v>
      </c>
      <c r="F10" s="39">
        <f>IFERROR(INT(TRIM(SUBSTITUTE(VLOOKUP($A10&amp;"*",各都道府県の状況!$A:$I,F$3,FALSE), "※5", ""))), "")</f>
        <v>154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126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44180</v>
      </c>
      <c r="C11" s="19" t="s">
        <v>62</v>
      </c>
      <c r="D11" s="39">
        <f>IFERROR(INT(TRIM(SUBSTITUTE(VLOOKUP($A11&amp;"*",各都道府県の状況!$A:$I,D$3,FALSE), "※5", ""))), "")</f>
        <v>630</v>
      </c>
      <c r="E11" s="39">
        <f>IFERROR(INT(TRIM(SUBSTITUTE(VLOOKUP($A11&amp;"*",各都道府県の状況!$A:$I,E$3,FALSE), "※5", ""))), "")</f>
        <v>46150</v>
      </c>
      <c r="F11" s="39">
        <f>IFERROR(INT(TRIM(SUBSTITUTE(VLOOKUP($A11&amp;"*",各都道府県の状況!$A:$I,F$3,FALSE), "※5", ""))), "")</f>
        <v>509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113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44180</v>
      </c>
      <c r="C12" s="19" t="s">
        <v>23</v>
      </c>
      <c r="D12" s="39">
        <f>IFERROR(INT(TRIM(SUBSTITUTE(VLOOKUP($A12&amp;"*",各都道府県の状況!$A:$I,D$3,FALSE), "※5", ""))), "")</f>
        <v>2030</v>
      </c>
      <c r="E12" s="39">
        <f>IFERROR(INT(TRIM(SUBSTITUTE(VLOOKUP($A12&amp;"*",各都道府県の状況!$A:$I,E$3,FALSE), "※5", ""))), "")</f>
        <v>18013</v>
      </c>
      <c r="F12" s="39">
        <f>IFERROR(INT(TRIM(SUBSTITUTE(VLOOKUP($A12&amp;"*",各都道府県の状況!$A:$I,F$3,FALSE), "※5", ""))), "")</f>
        <v>1717</v>
      </c>
      <c r="G12" s="39">
        <f>IFERROR(INT(TRIM(SUBSTITUTE(VLOOKUP($A12&amp;"*",各都道府県の状況!$A:$I,G$3,FALSE), "※5", ""))), "")</f>
        <v>32</v>
      </c>
      <c r="H12" s="39">
        <f>IFERROR(INT(TRIM(SUBSTITUTE(VLOOKUP($A12&amp;"*",各都道府県の状況!$A:$I,H$3,FALSE), "※5", ""))), "")</f>
        <v>281</v>
      </c>
      <c r="I12" s="39">
        <f>IFERROR(INT(TRIM(SUBSTITUTE(VLOOKUP($A12&amp;"*",各都道府県の状況!$A:$I,I$3,FALSE), "※5", ""))), "")</f>
        <v>13</v>
      </c>
    </row>
    <row r="13" spans="1:10" x14ac:dyDescent="0.55000000000000004">
      <c r="A13" s="24" t="s">
        <v>237</v>
      </c>
      <c r="B13" s="27">
        <f t="shared" si="0"/>
        <v>44180</v>
      </c>
      <c r="C13" s="19" t="s">
        <v>24</v>
      </c>
      <c r="D13" s="39">
        <f>IFERROR(INT(TRIM(SUBSTITUTE(VLOOKUP($A13&amp;"*",各都道府県の状況!$A:$I,D$3,FALSE), "※5", ""))), "")</f>
        <v>915</v>
      </c>
      <c r="E13" s="39">
        <f>IFERROR(INT(TRIM(SUBSTITUTE(VLOOKUP($A13&amp;"*",各都道府県の状況!$A:$I,E$3,FALSE), "※5", ""))), "")</f>
        <v>62245</v>
      </c>
      <c r="F13" s="39">
        <f>IFERROR(INT(TRIM(SUBSTITUTE(VLOOKUP($A13&amp;"*",各都道府県の状況!$A:$I,F$3,FALSE), "※5", ""))), "")</f>
        <v>697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218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44180</v>
      </c>
      <c r="C14" s="19" t="s">
        <v>25</v>
      </c>
      <c r="D14" s="39">
        <f>IFERROR(INT(TRIM(SUBSTITUTE(VLOOKUP($A14&amp;"*",各都道府県の状況!$A:$I,D$3,FALSE), "※5", ""))), "")</f>
        <v>1708</v>
      </c>
      <c r="E14" s="39">
        <f>IFERROR(INT(TRIM(SUBSTITUTE(VLOOKUP($A14&amp;"*",各都道府県の状況!$A:$I,E$3,FALSE), "※5", ""))), "")</f>
        <v>43736</v>
      </c>
      <c r="F14" s="39">
        <f>IFERROR(INT(TRIM(SUBSTITUTE(VLOOKUP($A14&amp;"*",各都道府県の状況!$A:$I,F$3,FALSE), "※5", ""))), "")</f>
        <v>1328</v>
      </c>
      <c r="G14" s="39">
        <f>IFERROR(INT(TRIM(SUBSTITUTE(VLOOKUP($A14&amp;"*",各都道府県の状況!$A:$I,G$3,FALSE), "※5", ""))), "")</f>
        <v>27</v>
      </c>
      <c r="H14" s="39">
        <f>IFERROR(INT(TRIM(SUBSTITUTE(VLOOKUP($A14&amp;"*",各都道府県の状況!$A:$I,H$3,FALSE), "※5", ""))), "")</f>
        <v>328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44180</v>
      </c>
      <c r="C15" s="19" t="s">
        <v>26</v>
      </c>
      <c r="D15" s="39">
        <f>IFERROR(INT(TRIM(SUBSTITUTE(VLOOKUP($A15&amp;"*",各都道府県の状況!$A:$I,D$3,FALSE), "※5", ""))), "")</f>
        <v>10715</v>
      </c>
      <c r="E15" s="39">
        <f>IFERROR(INT(TRIM(SUBSTITUTE(VLOOKUP($A15&amp;"*",各都道府県の状況!$A:$I,E$3,FALSE), "※5", ""))), "")</f>
        <v>270128</v>
      </c>
      <c r="F15" s="39">
        <f>IFERROR(INT(TRIM(SUBSTITUTE(VLOOKUP($A15&amp;"*",各都道府県の状況!$A:$I,F$3,FALSE), "※5", ""))), "")</f>
        <v>8757</v>
      </c>
      <c r="G15" s="39">
        <f>IFERROR(INT(TRIM(SUBSTITUTE(VLOOKUP($A15&amp;"*",各都道府県の状況!$A:$I,G$3,FALSE), "※5", ""))), "")</f>
        <v>173</v>
      </c>
      <c r="H15" s="39">
        <f>IFERROR(INT(TRIM(SUBSTITUTE(VLOOKUP($A15&amp;"*",各都道府県の状況!$A:$I,H$3,FALSE), "※5", ""))), "")</f>
        <v>1785</v>
      </c>
      <c r="I15" s="39">
        <f>IFERROR(INT(TRIM(SUBSTITUTE(VLOOKUP($A15&amp;"*",各都道府県の状況!$A:$I,I$3,FALSE), "※5", ""))), "")</f>
        <v>42</v>
      </c>
    </row>
    <row r="16" spans="1:10" x14ac:dyDescent="0.55000000000000004">
      <c r="A16" s="24" t="s">
        <v>240</v>
      </c>
      <c r="B16" s="27">
        <f t="shared" si="0"/>
        <v>44180</v>
      </c>
      <c r="C16" s="19" t="s">
        <v>27</v>
      </c>
      <c r="D16" s="39">
        <f>IFERROR(INT(TRIM(SUBSTITUTE(VLOOKUP($A16&amp;"*",各都道府県の状況!$A:$I,D$3,FALSE), "※5", ""))), "")</f>
        <v>8388</v>
      </c>
      <c r="E16" s="39">
        <f>IFERROR(INT(TRIM(SUBSTITUTE(VLOOKUP($A16&amp;"*",各都道府県の状況!$A:$I,E$3,FALSE), "※5", ""))), "")</f>
        <v>193270</v>
      </c>
      <c r="F16" s="39">
        <f>IFERROR(INT(TRIM(SUBSTITUTE(VLOOKUP($A16&amp;"*",各都道府県の状況!$A:$I,F$3,FALSE), "※5", ""))), "")</f>
        <v>7287</v>
      </c>
      <c r="G16" s="39">
        <f>IFERROR(INT(TRIM(SUBSTITUTE(VLOOKUP($A16&amp;"*",各都道府県の状況!$A:$I,G$3,FALSE), "※5", ""))), "")</f>
        <v>101</v>
      </c>
      <c r="H16" s="39">
        <f>IFERROR(INT(TRIM(SUBSTITUTE(VLOOKUP($A16&amp;"*",各都道府県の状況!$A:$I,H$3,FALSE), "※5", ""))), "")</f>
        <v>1000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44180</v>
      </c>
      <c r="C17" s="19" t="s">
        <v>28</v>
      </c>
      <c r="D17" s="39">
        <f>IFERROR(INT(TRIM(SUBSTITUTE(VLOOKUP($A17&amp;"*",各都道府県の状況!$A:$I,D$3,FALSE), "※5", ""))), "")</f>
        <v>47990</v>
      </c>
      <c r="E17" s="39">
        <f>IFERROR(INT(TRIM(SUBSTITUTE(VLOOKUP($A17&amp;"*",各都道府県の状況!$A:$I,E$3,FALSE), "※5", ""))), "")</f>
        <v>866984</v>
      </c>
      <c r="F17" s="39">
        <f>IFERROR(INT(TRIM(SUBSTITUTE(VLOOKUP($A17&amp;"*",各都道府県の状況!$A:$I,F$3,FALSE), "※5", ""))), "")</f>
        <v>42621</v>
      </c>
      <c r="G17" s="39">
        <f>IFERROR(INT(TRIM(SUBSTITUTE(VLOOKUP($A17&amp;"*",各都道府県の状況!$A:$I,G$3,FALSE), "※5", ""))), "")</f>
        <v>547</v>
      </c>
      <c r="H17" s="39">
        <f>IFERROR(INT(TRIM(SUBSTITUTE(VLOOKUP($A17&amp;"*",各都道府県の状況!$A:$I,H$3,FALSE), "※5", ""))), "")</f>
        <v>4822</v>
      </c>
      <c r="I17" s="39">
        <f>IFERROR(INT(TRIM(SUBSTITUTE(VLOOKUP($A17&amp;"*",各都道府県の状況!$A:$I,I$3,FALSE), "※5", ""))), "")</f>
        <v>78</v>
      </c>
    </row>
    <row r="18" spans="1:9" x14ac:dyDescent="0.55000000000000004">
      <c r="A18" s="24" t="s">
        <v>242</v>
      </c>
      <c r="B18" s="27">
        <f t="shared" si="0"/>
        <v>44180</v>
      </c>
      <c r="C18" s="19" t="s">
        <v>29</v>
      </c>
      <c r="D18" s="39">
        <f>IFERROR(INT(TRIM(SUBSTITUTE(VLOOKUP($A18&amp;"*",各都道府県の状況!$A:$I,D$3,FALSE), "※5", ""))), "")</f>
        <v>15397</v>
      </c>
      <c r="E18" s="39">
        <f>IFERROR(INT(TRIM(SUBSTITUTE(VLOOKUP($A18&amp;"*",各都道府県の状況!$A:$I,E$3,FALSE), "※5", ""))), "")</f>
        <v>289534</v>
      </c>
      <c r="F18" s="39">
        <f>IFERROR(INT(TRIM(SUBSTITUTE(VLOOKUP($A18&amp;"*",各都道府県の状況!$A:$I,F$3,FALSE), "※5", ""))), "")</f>
        <v>13501</v>
      </c>
      <c r="G18" s="39">
        <f>IFERROR(INT(TRIM(SUBSTITUTE(VLOOKUP($A18&amp;"*",各都道府県の状況!$A:$I,G$3,FALSE), "※5", ""))), "")</f>
        <v>226</v>
      </c>
      <c r="H18" s="39">
        <f>IFERROR(INT(TRIM(SUBSTITUTE(VLOOKUP($A18&amp;"*",各都道府県の状況!$A:$I,H$3,FALSE), "※5", ""))), "")</f>
        <v>1670</v>
      </c>
      <c r="I18" s="39">
        <f>IFERROR(INT(TRIM(SUBSTITUTE(VLOOKUP($A18&amp;"*",各都道府県の状況!$A:$I,I$3,FALSE), "※5", ""))), "")</f>
        <v>55</v>
      </c>
    </row>
    <row r="19" spans="1:9" x14ac:dyDescent="0.55000000000000004">
      <c r="A19" s="24" t="s">
        <v>243</v>
      </c>
      <c r="B19" s="27">
        <f t="shared" si="0"/>
        <v>44180</v>
      </c>
      <c r="C19" s="19" t="s">
        <v>61</v>
      </c>
      <c r="D19" s="39">
        <f>IFERROR(INT(TRIM(SUBSTITUTE(VLOOKUP($A19&amp;"*",各都道府県の状況!$A:$I,D$3,FALSE), "※5", ""))), "")</f>
        <v>414</v>
      </c>
      <c r="E19" s="39">
        <f>IFERROR(INT(TRIM(SUBSTITUTE(VLOOKUP($A19&amp;"*",各都道府県の状況!$A:$I,E$3,FALSE), "※5", ""))), "")</f>
        <v>24941</v>
      </c>
      <c r="F19" s="39">
        <f>IFERROR(INT(TRIM(SUBSTITUTE(VLOOKUP($A19&amp;"*",各都道府県の状況!$A:$I,F$3,FALSE), "※5", ""))), "")</f>
        <v>335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44180</v>
      </c>
      <c r="C20" s="19" t="s">
        <v>30</v>
      </c>
      <c r="D20" s="39">
        <f>IFERROR(INT(TRIM(SUBSTITUTE(VLOOKUP($A20&amp;"*",各都道府県の状況!$A:$I,D$3,FALSE), "※5", ""))), "")</f>
        <v>475</v>
      </c>
      <c r="E20" s="39">
        <f>IFERROR(INT(TRIM(SUBSTITUTE(VLOOKUP($A20&amp;"*",各都道府県の状況!$A:$I,E$3,FALSE), "※5", ""))), "")</f>
        <v>19337</v>
      </c>
      <c r="F20" s="39">
        <f>IFERROR(INT(TRIM(SUBSTITUTE(VLOOKUP($A20&amp;"*",各都道府県の状況!$A:$I,F$3,FALSE), "※5", ""))), "")</f>
        <v>433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44180</v>
      </c>
      <c r="C21" s="19" t="s">
        <v>31</v>
      </c>
      <c r="D21" s="39">
        <f>IFERROR(INT(TRIM(SUBSTITUTE(VLOOKUP($A21&amp;"*",各都道府県の状況!$A:$I,D$3,FALSE), "※5", ""))), "")</f>
        <v>922</v>
      </c>
      <c r="E21" s="39">
        <f>IFERROR(INT(TRIM(SUBSTITUTE(VLOOKUP($A21&amp;"*",各都道府県の状況!$A:$I,E$3,FALSE), "※5", ""))), "")</f>
        <v>25527</v>
      </c>
      <c r="F21" s="39">
        <f>IFERROR(INT(TRIM(SUBSTITUTE(VLOOKUP($A21&amp;"*",各都道府県の状況!$A:$I,F$3,FALSE), "※5", ""))), "")</f>
        <v>819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56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44180</v>
      </c>
      <c r="C22" s="19" t="s">
        <v>32</v>
      </c>
      <c r="D22" s="39">
        <f>IFERROR(INT(TRIM(SUBSTITUTE(VLOOKUP($A22&amp;"*",各都道府県の状況!$A:$I,D$3,FALSE), "※5", ""))), "")</f>
        <v>333</v>
      </c>
      <c r="E22" s="39">
        <f>IFERROR(INT(TRIM(SUBSTITUTE(VLOOKUP($A22&amp;"*",各都道府県の状況!$A:$I,E$3,FALSE), "※5", ""))), "")</f>
        <v>17048</v>
      </c>
      <c r="F22" s="39">
        <f>IFERROR(INT(TRIM(SUBSTITUTE(VLOOKUP($A22&amp;"*",各都道府県の状況!$A:$I,F$3,FALSE), "※5", ""))), "")</f>
        <v>306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16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44180</v>
      </c>
      <c r="C23" s="19" t="s">
        <v>33</v>
      </c>
      <c r="D23" s="39">
        <f>IFERROR(INT(TRIM(SUBSTITUTE(VLOOKUP($A23&amp;"*",各都道府県の状況!$A:$I,D$3,FALSE), "※5", ""))), "")</f>
        <v>454</v>
      </c>
      <c r="E23" s="39">
        <f>IFERROR(INT(TRIM(SUBSTITUTE(VLOOKUP($A23&amp;"*",各都道府県の状況!$A:$I,E$3,FALSE), "※5", ""))), "")</f>
        <v>14198</v>
      </c>
      <c r="F23" s="39">
        <f>IFERROR(INT(TRIM(SUBSTITUTE(VLOOKUP($A23&amp;"*",各都道府県の状況!$A:$I,F$3,FALSE), "※5", ""))), "")</f>
        <v>406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39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44180</v>
      </c>
      <c r="C24" s="19" t="s">
        <v>34</v>
      </c>
      <c r="D24" s="39">
        <f>IFERROR(INT(TRIM(SUBSTITUTE(VLOOKUP($A24&amp;"*",各都道府県の状況!$A:$I,D$3,FALSE), "※5", ""))), "")</f>
        <v>991</v>
      </c>
      <c r="E24" s="39">
        <f>IFERROR(INT(TRIM(SUBSTITUTE(VLOOKUP($A24&amp;"*",各都道府県の状況!$A:$I,E$3,FALSE), "※5", ""))), "")</f>
        <v>38731</v>
      </c>
      <c r="F24" s="39">
        <f>IFERROR(INT(TRIM(SUBSTITUTE(VLOOKUP($A24&amp;"*",各都道府県の状況!$A:$I,F$3,FALSE), "※5", ""))), "")</f>
        <v>788</v>
      </c>
      <c r="G24" s="39">
        <f>IFERROR(INT(TRIM(SUBSTITUTE(VLOOKUP($A24&amp;"*",各都道府県の状況!$A:$I,G$3,FALSE), "※5", ""))), "")</f>
        <v>7</v>
      </c>
      <c r="H24" s="39">
        <f>IFERROR(INT(TRIM(SUBSTITUTE(VLOOKUP($A24&amp;"*",各都道府県の状況!$A:$I,H$3,FALSE), "※5", ""))), "")</f>
        <v>151</v>
      </c>
      <c r="I24" s="39">
        <f>IFERROR(INT(TRIM(SUBSTITUTE(VLOOKUP($A24&amp;"*",各都道府県の状況!$A:$I,I$3,FALSE), "※5", ""))), "")</f>
        <v>5</v>
      </c>
    </row>
    <row r="25" spans="1:9" x14ac:dyDescent="0.55000000000000004">
      <c r="A25" s="24" t="s">
        <v>249</v>
      </c>
      <c r="B25" s="27">
        <f t="shared" si="0"/>
        <v>44180</v>
      </c>
      <c r="C25" s="19" t="s">
        <v>35</v>
      </c>
      <c r="D25" s="39">
        <f>IFERROR(INT(TRIM(SUBSTITUTE(VLOOKUP($A25&amp;"*",各都道府県の状況!$A:$I,D$3,FALSE), "※5", ""))), "")</f>
        <v>1544</v>
      </c>
      <c r="E25" s="39">
        <f>IFERROR(INT(TRIM(SUBSTITUTE(VLOOKUP($A25&amp;"*",各都道府県の状況!$A:$I,E$3,FALSE), "※5", ""))), "")</f>
        <v>52060</v>
      </c>
      <c r="F25" s="39">
        <f>IFERROR(INT(TRIM(SUBSTITUTE(VLOOKUP($A25&amp;"*",各都道府県の状況!$A:$I,F$3,FALSE), "※5", ""))), "")</f>
        <v>1181</v>
      </c>
      <c r="G25" s="39">
        <f>IFERROR(INT(TRIM(SUBSTITUTE(VLOOKUP($A25&amp;"*",各都道府県の状況!$A:$I,G$3,FALSE), "※5", ""))), "")</f>
        <v>21</v>
      </c>
      <c r="H25" s="39">
        <f>IFERROR(INT(TRIM(SUBSTITUTE(VLOOKUP($A25&amp;"*",各都道府県の状況!$A:$I,H$3,FALSE), "※5", ""))), "")</f>
        <v>342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44180</v>
      </c>
      <c r="C26" s="19" t="s">
        <v>36</v>
      </c>
      <c r="D26" s="39">
        <f>IFERROR(INT(TRIM(SUBSTITUTE(VLOOKUP($A26&amp;"*",各都道府県の状況!$A:$I,D$3,FALSE), "※5", ""))), "")</f>
        <v>2227</v>
      </c>
      <c r="E26" s="39">
        <f>IFERROR(INT(TRIM(SUBSTITUTE(VLOOKUP($A26&amp;"*",各都道府県の状況!$A:$I,E$3,FALSE), "※5", ""))), "")</f>
        <v>70589</v>
      </c>
      <c r="F26" s="39">
        <f>IFERROR(INT(TRIM(SUBSTITUTE(VLOOKUP($A26&amp;"*",各都道府県の状況!$A:$I,F$3,FALSE), "※5", ""))), "")</f>
        <v>1528</v>
      </c>
      <c r="G26" s="39">
        <f>IFERROR(INT(TRIM(SUBSTITUTE(VLOOKUP($A26&amp;"*",各都道府県の状況!$A:$I,G$3,FALSE), "※5", ""))), "")</f>
        <v>22</v>
      </c>
      <c r="H26" s="39">
        <f>IFERROR(INT(TRIM(SUBSTITUTE(VLOOKUP($A26&amp;"*",各都道府県の状況!$A:$I,H$3,FALSE), "※5", ""))), "")</f>
        <v>677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44180</v>
      </c>
      <c r="C27" s="19" t="s">
        <v>37</v>
      </c>
      <c r="D27" s="39">
        <f>IFERROR(INT(TRIM(SUBSTITUTE(VLOOKUP($A27&amp;"*",各都道府県の状況!$A:$I,D$3,FALSE), "※5", ""))), "")</f>
        <v>12820</v>
      </c>
      <c r="E27" s="39">
        <f>IFERROR(INT(TRIM(SUBSTITUTE(VLOOKUP($A27&amp;"*",各都道府県の状況!$A:$I,E$3,FALSE), "※5", ""))), "")</f>
        <v>162270</v>
      </c>
      <c r="F27" s="39">
        <f>IFERROR(INT(TRIM(SUBSTITUTE(VLOOKUP($A27&amp;"*",各都道府県の状況!$A:$I,F$3,FALSE), "※5", ""))), "")</f>
        <v>10544</v>
      </c>
      <c r="G27" s="39">
        <f>IFERROR(INT(TRIM(SUBSTITUTE(VLOOKUP($A27&amp;"*",各都道府県の状況!$A:$I,G$3,FALSE), "※5", ""))), "")</f>
        <v>145</v>
      </c>
      <c r="H27" s="39">
        <f>IFERROR(INT(TRIM(SUBSTITUTE(VLOOKUP($A27&amp;"*",各都道府県の状況!$A:$I,H$3,FALSE), "※5", ""))), "")</f>
        <v>2131</v>
      </c>
      <c r="I27" s="39">
        <f>IFERROR(INT(TRIM(SUBSTITUTE(VLOOKUP($A27&amp;"*",各都道府県の状況!$A:$I,I$3,FALSE), "※5", ""))), "")</f>
        <v>32</v>
      </c>
    </row>
    <row r="28" spans="1:9" x14ac:dyDescent="0.55000000000000004">
      <c r="A28" s="24" t="s">
        <v>252</v>
      </c>
      <c r="B28" s="26">
        <f t="shared" si="0"/>
        <v>44180</v>
      </c>
      <c r="C28" s="28" t="s">
        <v>38</v>
      </c>
      <c r="D28" s="39">
        <f>IFERROR(INT(TRIM(SUBSTITUTE(VLOOKUP($A28&amp;"*",各都道府県の状況!$A:$I,D$3,FALSE), "※5", ""))), "")</f>
        <v>1086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887</v>
      </c>
      <c r="G28" s="39">
        <f>IFERROR(INT(TRIM(SUBSTITUTE(VLOOKUP($A28&amp;"*",各都道府県の状況!$A:$I,G$3,FALSE), "※5", ""))), "")</f>
        <v>13</v>
      </c>
      <c r="H28" s="39">
        <f>IFERROR(INT(TRIM(SUBSTITUTE(VLOOKUP($A28&amp;"*",各都道府県の状況!$A:$I,H$3,FALSE), "※5", ""))), "")</f>
        <v>186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44180</v>
      </c>
      <c r="C29" s="19" t="s">
        <v>39</v>
      </c>
      <c r="D29" s="39">
        <f>IFERROR(INT(TRIM(SUBSTITUTE(VLOOKUP($A29&amp;"*",各都道府県の状況!$A:$I,D$3,FALSE), "※5", ""))), "")</f>
        <v>877</v>
      </c>
      <c r="E29" s="39">
        <f>IFERROR(INT(TRIM(SUBSTITUTE(VLOOKUP($A29&amp;"*",各都道府県の状況!$A:$I,E$3,FALSE), "※5", ""))), "")</f>
        <v>31553</v>
      </c>
      <c r="F29" s="39">
        <f>IFERROR(INT(TRIM(SUBSTITUTE(VLOOKUP($A29&amp;"*",各都道府県の状況!$A:$I,F$3,FALSE), "※5", ""))), "")</f>
        <v>795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71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44180</v>
      </c>
      <c r="C30" s="19" t="s">
        <v>40</v>
      </c>
      <c r="D30" s="39">
        <f>IFERROR(INT(TRIM(SUBSTITUTE(VLOOKUP($A30&amp;"*",各都道府県の状況!$A:$I,D$3,FALSE), "※5", ""))), "")</f>
        <v>3307</v>
      </c>
      <c r="E30" s="39">
        <f>IFERROR(INT(TRIM(SUBSTITUTE(VLOOKUP($A30&amp;"*",各都道府県の状況!$A:$I,E$3,FALSE), "※5", ""))), "")</f>
        <v>76611</v>
      </c>
      <c r="F30" s="39">
        <f>IFERROR(INT(TRIM(SUBSTITUTE(VLOOKUP($A30&amp;"*",各都道府県の状況!$A:$I,F$3,FALSE), "※5", ""))), "")</f>
        <v>2785</v>
      </c>
      <c r="G30" s="39">
        <f>IFERROR(INT(TRIM(SUBSTITUTE(VLOOKUP($A30&amp;"*",各都道府県の状況!$A:$I,G$3,FALSE), "※5", ""))), "")</f>
        <v>42</v>
      </c>
      <c r="H30" s="39">
        <f>IFERROR(INT(TRIM(SUBSTITUTE(VLOOKUP($A30&amp;"*",各都道府県の状況!$A:$I,H$3,FALSE), "※5", ""))), "")</f>
        <v>496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44180</v>
      </c>
      <c r="C31" s="19" t="s">
        <v>41</v>
      </c>
      <c r="D31" s="39">
        <f>IFERROR(INT(TRIM(SUBSTITUTE(VLOOKUP($A31&amp;"*",各都道府県の状況!$A:$I,D$3,FALSE), "※5", ""))), "")</f>
        <v>25420</v>
      </c>
      <c r="E31" s="39">
        <f>IFERROR(INT(TRIM(SUBSTITUTE(VLOOKUP($A31&amp;"*",各都道府県の状況!$A:$I,E$3,FALSE), "※5", ""))), "")</f>
        <v>388373</v>
      </c>
      <c r="F31" s="39">
        <f>IFERROR(INT(TRIM(SUBSTITUTE(VLOOKUP($A31&amp;"*",各都道府県の状況!$A:$I,F$3,FALSE), "※5", ""))), "")</f>
        <v>20740</v>
      </c>
      <c r="G31" s="39">
        <f>IFERROR(INT(TRIM(SUBSTITUTE(VLOOKUP($A31&amp;"*",各都道府県の状況!$A:$I,G$3,FALSE), "※5", ""))), "")</f>
        <v>431</v>
      </c>
      <c r="H31" s="39">
        <f>IFERROR(INT(TRIM(SUBSTITUTE(VLOOKUP($A31&amp;"*",各都道府県の状況!$A:$I,H$3,FALSE), "※5", ""))), "")</f>
        <v>4233</v>
      </c>
      <c r="I31" s="39">
        <f>IFERROR(INT(TRIM(SUBSTITUTE(VLOOKUP($A31&amp;"*",各都道府県の状況!$A:$I,I$3,FALSE), "※5", ""))), "")</f>
        <v>158</v>
      </c>
    </row>
    <row r="32" spans="1:9" x14ac:dyDescent="0.55000000000000004">
      <c r="A32" s="24" t="s">
        <v>256</v>
      </c>
      <c r="B32" s="27">
        <f t="shared" si="0"/>
        <v>44180</v>
      </c>
      <c r="C32" s="19" t="s">
        <v>42</v>
      </c>
      <c r="D32" s="39">
        <f>IFERROR(INT(TRIM(SUBSTITUTE(VLOOKUP($A32&amp;"*",各都道府県の状況!$A:$I,D$3,FALSE), "※5", ""))), "")</f>
        <v>7403</v>
      </c>
      <c r="E32" s="39">
        <f>IFERROR(INT(TRIM(SUBSTITUTE(VLOOKUP($A32&amp;"*",各都道府県の状況!$A:$I,E$3,FALSE), "※5", ""))), "")</f>
        <v>115379</v>
      </c>
      <c r="F32" s="39">
        <f>IFERROR(INT(TRIM(SUBSTITUTE(VLOOKUP($A32&amp;"*",各都道府県の状況!$A:$I,F$3,FALSE), "※5", ""))), "")</f>
        <v>6462</v>
      </c>
      <c r="G32" s="39">
        <f>IFERROR(INT(TRIM(SUBSTITUTE(VLOOKUP($A32&amp;"*",各都道府県の状況!$A:$I,G$3,FALSE), "※5", ""))), "")</f>
        <v>112</v>
      </c>
      <c r="H32" s="39">
        <f>IFERROR(INT(TRIM(SUBSTITUTE(VLOOKUP($A32&amp;"*",各都道府県の状況!$A:$I,H$3,FALSE), "※5", ""))), "")</f>
        <v>829</v>
      </c>
      <c r="I32" s="39">
        <f>IFERROR(INT(TRIM(SUBSTITUTE(VLOOKUP($A32&amp;"*",各都道府県の状況!$A:$I,I$3,FALSE), "※5", ""))), "")</f>
        <v>44</v>
      </c>
    </row>
    <row r="33" spans="1:9" x14ac:dyDescent="0.55000000000000004">
      <c r="A33" s="24" t="s">
        <v>257</v>
      </c>
      <c r="B33" s="27">
        <f t="shared" si="0"/>
        <v>44180</v>
      </c>
      <c r="C33" s="19" t="s">
        <v>43</v>
      </c>
      <c r="D33" s="39">
        <f>IFERROR(INT(TRIM(SUBSTITUTE(VLOOKUP($A33&amp;"*",各都道府県の状況!$A:$I,D$3,FALSE), "※5", ""))), "")</f>
        <v>1530</v>
      </c>
      <c r="E33" s="39">
        <f>IFERROR(INT(TRIM(SUBSTITUTE(VLOOKUP($A33&amp;"*",各都道府県の状況!$A:$I,E$3,FALSE), "※5", ""))), "")</f>
        <v>40263</v>
      </c>
      <c r="F33" s="39">
        <f>IFERROR(INT(TRIM(SUBSTITUTE(VLOOKUP($A33&amp;"*",各都道府県の状況!$A:$I,F$3,FALSE), "※5", ""))), "")</f>
        <v>1259</v>
      </c>
      <c r="G33" s="39">
        <f>IFERROR(INT(TRIM(SUBSTITUTE(VLOOKUP($A33&amp;"*",各都道府県の状況!$A:$I,G$3,FALSE), "※5", ""))), "")</f>
        <v>15</v>
      </c>
      <c r="H33" s="39">
        <f>IFERROR(INT(TRIM(SUBSTITUTE(VLOOKUP($A33&amp;"*",各都道府県の状況!$A:$I,H$3,FALSE), "※5", ""))), "")</f>
        <v>256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44180</v>
      </c>
      <c r="C34" s="19" t="s">
        <v>44</v>
      </c>
      <c r="D34" s="39">
        <f>IFERROR(INT(TRIM(SUBSTITUTE(VLOOKUP($A34&amp;"*",各都道府県の状況!$A:$I,D$3,FALSE), "※5", ""))), "")</f>
        <v>562</v>
      </c>
      <c r="E34" s="39">
        <f>IFERROR(INT(TRIM(SUBSTITUTE(VLOOKUP($A34&amp;"*",各都道府県の状況!$A:$I,E$3,FALSE), "※5", ""))), "")</f>
        <v>15266</v>
      </c>
      <c r="F34" s="39">
        <f>IFERROR(INT(TRIM(SUBSTITUTE(VLOOKUP($A34&amp;"*",各都道府県の状況!$A:$I,F$3,FALSE), "※5", ""))), "")</f>
        <v>481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63</v>
      </c>
      <c r="I34" s="39">
        <f>IFERROR(INT(TRIM(SUBSTITUTE(VLOOKUP($A34&amp;"*",各都道府県の状況!$A:$I,I$3,FALSE), "※5", ""))), "")</f>
        <v>8</v>
      </c>
    </row>
    <row r="35" spans="1:9" x14ac:dyDescent="0.55000000000000004">
      <c r="A35" s="24" t="s">
        <v>226</v>
      </c>
      <c r="B35" s="27">
        <f t="shared" si="0"/>
        <v>44180</v>
      </c>
      <c r="C35" s="19" t="s">
        <v>45</v>
      </c>
      <c r="D35" s="39">
        <f>IFERROR(INT(TRIM(SUBSTITUTE(VLOOKUP($A35&amp;"*",各都道府県の状況!$A:$I,D$3,FALSE), "※5", ""))), "")</f>
        <v>68</v>
      </c>
      <c r="E35" s="39">
        <f>IFERROR(INT(TRIM(SUBSTITUTE(VLOOKUP($A35&amp;"*",各都道府県の状況!$A:$I,E$3,FALSE), "※5", ""))), "")</f>
        <v>20394</v>
      </c>
      <c r="F35" s="39">
        <f>IFERROR(INT(TRIM(SUBSTITUTE(VLOOKUP($A35&amp;"*",各都道府県の状況!$A:$I,F$3,FALSE), "※5", ""))), "")</f>
        <v>58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44180</v>
      </c>
      <c r="C36" s="19" t="s">
        <v>46</v>
      </c>
      <c r="D36" s="39">
        <f>IFERROR(INT(TRIM(SUBSTITUTE(VLOOKUP($A36&amp;"*",各都道府県の状況!$A:$I,D$3,FALSE), "※5", ""))), "")</f>
        <v>168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155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13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44180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44180</v>
      </c>
      <c r="C38" s="19" t="s">
        <v>48</v>
      </c>
      <c r="D38" s="39">
        <f>IFERROR(INT(TRIM(SUBSTITUTE(VLOOKUP($A38&amp;"*",各都道府県の状況!$A:$I,D$3,FALSE), "※5", ""))), "")</f>
        <v>1733</v>
      </c>
      <c r="E38" s="39">
        <f>IFERROR(INT(TRIM(SUBSTITUTE(VLOOKUP($A38&amp;"*",各都道府県の状況!$A:$I,E$3,FALSE), "※5", ""))), "")</f>
        <v>48780</v>
      </c>
      <c r="F38" s="39">
        <f>IFERROR(INT(TRIM(SUBSTITUTE(VLOOKUP($A38&amp;"*",各都道府県の状況!$A:$I,F$3,FALSE), "※5", ""))), "")</f>
        <v>1001</v>
      </c>
      <c r="G38" s="39">
        <f>IFERROR(INT(TRIM(SUBSTITUTE(VLOOKUP($A38&amp;"*",各都道府県の状況!$A:$I,G$3,FALSE), "※5", ""))), "")</f>
        <v>9</v>
      </c>
      <c r="H38" s="39">
        <f>IFERROR(INT(TRIM(SUBSTITUTE(VLOOKUP($A38&amp;"*",各都道府県の状況!$A:$I,H$3,FALSE), "※5", ""))), "")</f>
        <v>271</v>
      </c>
      <c r="I38" s="39">
        <f>IFERROR(INT(TRIM(SUBSTITUTE(VLOOKUP($A38&amp;"*",各都道府県の状況!$A:$I,I$3,FALSE), "※5", ""))), "")</f>
        <v>14</v>
      </c>
    </row>
    <row r="39" spans="1:9" x14ac:dyDescent="0.55000000000000004">
      <c r="A39" s="24" t="s">
        <v>261</v>
      </c>
      <c r="B39" s="27">
        <f t="shared" si="0"/>
        <v>44180</v>
      </c>
      <c r="C39" s="19" t="s">
        <v>49</v>
      </c>
      <c r="D39" s="39">
        <f>IFERROR(INT(TRIM(SUBSTITUTE(VLOOKUP($A39&amp;"*",各都道府県の状況!$A:$I,D$3,FALSE), "※5", ""))), "")</f>
        <v>440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388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46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44180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13978</v>
      </c>
      <c r="F40" s="39">
        <f>IFERROR(INT(TRIM(SUBSTITUTE(VLOOKUP($A40&amp;"*",各都道府県の状況!$A:$I,F$3,FALSE), "※5", ""))), "")</f>
        <v>175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44180</v>
      </c>
      <c r="C41" s="19" t="s">
        <v>51</v>
      </c>
      <c r="D41" s="39">
        <f>IFERROR(INT(TRIM(SUBSTITUTE(VLOOKUP($A41&amp;"*",各都道府県の状況!$A:$I,D$3,FALSE), "※5", ""))), "")</f>
        <v>201</v>
      </c>
      <c r="E41" s="39">
        <f>IFERROR(INT(TRIM(SUBSTITUTE(VLOOKUP($A41&amp;"*",各都道府県の状況!$A:$I,E$3,FALSE), "※5", ""))), "")</f>
        <v>19751</v>
      </c>
      <c r="F41" s="39">
        <f>IFERROR(INT(TRIM(SUBSTITUTE(VLOOKUP($A41&amp;"*",各都道府県の状況!$A:$I,F$3,FALSE), "※5", ""))), "")</f>
        <v>150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44180</v>
      </c>
      <c r="C42" s="19" t="s">
        <v>52</v>
      </c>
      <c r="D42" s="39">
        <f>IFERROR(INT(TRIM(SUBSTITUTE(VLOOKUP($A42&amp;"*",各都道府県の状況!$A:$I,D$3,FALSE), "※5", ""))), "")</f>
        <v>363</v>
      </c>
      <c r="E42" s="39">
        <f>IFERROR(INT(TRIM(SUBSTITUTE(VLOOKUP($A42&amp;"*",各都道府県の状況!$A:$I,E$3,FALSE), "※5", ""))), "")</f>
        <v>9778</v>
      </c>
      <c r="F42" s="39">
        <f>IFERROR(INT(TRIM(SUBSTITUTE(VLOOKUP($A42&amp;"*",各都道府県の状況!$A:$I,F$3,FALSE), "※5", ""))), "")</f>
        <v>305</v>
      </c>
      <c r="G42" s="39">
        <f>IFERROR(INT(TRIM(SUBSTITUTE(VLOOKUP($A42&amp;"*",各都道府県の状況!$A:$I,G$3,FALSE), "※5", ""))), "")</f>
        <v>9</v>
      </c>
      <c r="H42" s="39">
        <f>IFERROR(INT(TRIM(SUBSTITUTE(VLOOKUP($A42&amp;"*",各都道府県の状況!$A:$I,H$3,FALSE), "※5", ""))), "")</f>
        <v>49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44180</v>
      </c>
      <c r="C43" s="19" t="s">
        <v>169</v>
      </c>
      <c r="D43" s="39">
        <f>IFERROR(INT(TRIM(SUBSTITUTE(VLOOKUP($A43&amp;"*",各都道府県の状況!$A:$I,D$3,FALSE), "※5", ""))), "")</f>
        <v>404</v>
      </c>
      <c r="E43" s="39">
        <f>IFERROR(INT(TRIM(SUBSTITUTE(VLOOKUP($A43&amp;"*",各都道府県の状況!$A:$I,E$3,FALSE), "※5", ""))), "")</f>
        <v>4847</v>
      </c>
      <c r="F43" s="39">
        <f>IFERROR(INT(TRIM(SUBSTITUTE(VLOOKUP($A43&amp;"*",各都道府県の状況!$A:$I,F$3,FALSE), "※5", ""))), "")</f>
        <v>241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159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44180</v>
      </c>
      <c r="C44" s="19" t="s">
        <v>53</v>
      </c>
      <c r="D44" s="39">
        <f>IFERROR(INT(TRIM(SUBSTITUTE(VLOOKUP($A44&amp;"*",各都道府県の状況!$A:$I,D$3,FALSE), "※5", ""))), "")</f>
        <v>6749</v>
      </c>
      <c r="E44" s="39">
        <f>IFERROR(INT(TRIM(SUBSTITUTE(VLOOKUP($A44&amp;"*",各都道府県の状況!$A:$I,E$3,FALSE), "※5", ""))), "")</f>
        <v>226346</v>
      </c>
      <c r="F44" s="39">
        <f>IFERROR(INT(TRIM(SUBSTITUTE(VLOOKUP($A44&amp;"*",各都道府県の状況!$A:$I,F$3,FALSE), "※5", ""))), "")</f>
        <v>5948</v>
      </c>
      <c r="G44" s="39">
        <f>IFERROR(INT(TRIM(SUBSTITUTE(VLOOKUP($A44&amp;"*",各都道府県の状況!$A:$I,G$3,FALSE), "※5", ""))), "")</f>
        <v>111</v>
      </c>
      <c r="H44" s="39">
        <f>IFERROR(INT(TRIM(SUBSTITUTE(VLOOKUP($A44&amp;"*",各都道府県の状況!$A:$I,H$3,FALSE), "※5", ""))), "")</f>
        <v>690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44180</v>
      </c>
      <c r="C45" s="19" t="s">
        <v>54</v>
      </c>
      <c r="D45" s="39">
        <f>IFERROR(INT(TRIM(SUBSTITUTE(VLOOKUP($A45&amp;"*",各都道府県の状況!$A:$I,D$3,FALSE), "※5", ""))), "")</f>
        <v>390</v>
      </c>
      <c r="E45" s="39">
        <f>IFERROR(INT(TRIM(SUBSTITUTE(VLOOKUP($A45&amp;"*",各都道府県の状況!$A:$I,E$3,FALSE), "※5", ""))), "")</f>
        <v>12246</v>
      </c>
      <c r="F45" s="39">
        <f>IFERROR(INT(TRIM(SUBSTITUTE(VLOOKUP($A45&amp;"*",各都道府県の状況!$A:$I,F$3,FALSE), "※5", ""))), "")</f>
        <v>336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44180</v>
      </c>
      <c r="C46" s="19" t="s">
        <v>55</v>
      </c>
      <c r="D46" s="39">
        <f>IFERROR(INT(TRIM(SUBSTITUTE(VLOOKUP($A46&amp;"*",各都道府県の状況!$A:$I,D$3,FALSE), "※5", ""))), "")</f>
        <v>328</v>
      </c>
      <c r="E46" s="39">
        <f>IFERROR(INT(TRIM(SUBSTITUTE(VLOOKUP($A46&amp;"*",各都道府県の状況!$A:$I,E$3,FALSE), "※5", ""))), "")</f>
        <v>30645</v>
      </c>
      <c r="F46" s="39">
        <f>IFERROR(INT(TRIM(SUBSTITUTE(VLOOKUP($A46&amp;"*",各都道府県の状況!$A:$I,F$3,FALSE), "※5", ""))), "")</f>
        <v>272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56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44180</v>
      </c>
      <c r="C47" s="19" t="s">
        <v>56</v>
      </c>
      <c r="D47" s="39">
        <f>IFERROR(INT(TRIM(SUBSTITUTE(VLOOKUP($A47&amp;"*",各都道府県の状況!$A:$I,D$3,FALSE), "※5", ""))), "")</f>
        <v>1298</v>
      </c>
      <c r="E47" s="39">
        <f>IFERROR(INT(TRIM(SUBSTITUTE(VLOOKUP($A47&amp;"*",各都道府県の状況!$A:$I,E$3,FALSE), "※5", ""))), "")</f>
        <v>28528</v>
      </c>
      <c r="F47" s="39">
        <f>IFERROR(INT(TRIM(SUBSTITUTE(VLOOKUP($A47&amp;"*",各都道府県の状況!$A:$I,F$3,FALSE), "※5", ""))), "")</f>
        <v>1071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144</v>
      </c>
      <c r="I47" s="39">
        <f>IFERROR(INT(TRIM(SUBSTITUTE(VLOOKUP($A47&amp;"*",各都道府県の状況!$A:$I,I$3,FALSE), "※5", ""))), "")</f>
        <v>9</v>
      </c>
    </row>
    <row r="48" spans="1:9" x14ac:dyDescent="0.55000000000000004">
      <c r="A48" s="24" t="s">
        <v>270</v>
      </c>
      <c r="B48" s="27">
        <f t="shared" si="0"/>
        <v>44180</v>
      </c>
      <c r="C48" s="19" t="s">
        <v>57</v>
      </c>
      <c r="D48" s="39">
        <f>IFERROR(INT(TRIM(SUBSTITUTE(VLOOKUP($A48&amp;"*",各都道府県の状況!$A:$I,D$3,FALSE), "※5", ""))), "")</f>
        <v>534</v>
      </c>
      <c r="E48" s="39">
        <f>IFERROR(INT(TRIM(SUBSTITUTE(VLOOKUP($A48&amp;"*",各都道府県の状況!$A:$I,E$3,FALSE), "※5", ""))), "")</f>
        <v>34830</v>
      </c>
      <c r="F48" s="39">
        <f>IFERROR(INT(TRIM(SUBSTITUTE(VLOOKUP($A48&amp;"*",各都道府県の状況!$A:$I,F$3,FALSE), "※5", ""))), "")</f>
        <v>385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146</v>
      </c>
      <c r="I48" s="39">
        <f>IFERROR(INT(TRIM(SUBSTITUTE(VLOOKUP($A48&amp;"*",各都道府県の状況!$A:$I,I$3,FALSE), "※5", ""))), "")</f>
        <v>3</v>
      </c>
    </row>
    <row r="49" spans="1:9" x14ac:dyDescent="0.55000000000000004">
      <c r="A49" s="24" t="s">
        <v>271</v>
      </c>
      <c r="B49" s="27">
        <f t="shared" si="0"/>
        <v>44180</v>
      </c>
      <c r="C49" s="19" t="s">
        <v>58</v>
      </c>
      <c r="D49" s="39">
        <f>IFERROR(INT(TRIM(SUBSTITUTE(VLOOKUP($A49&amp;"*",各都道府県の状況!$A:$I,D$3,FALSE), "※5", ""))), "")</f>
        <v>616</v>
      </c>
      <c r="E49" s="39">
        <f>IFERROR(INT(TRIM(SUBSTITUTE(VLOOKUP($A49&amp;"*",各都道府県の状況!$A:$I,E$3,FALSE), "※5", ""))), "")</f>
        <v>11354</v>
      </c>
      <c r="F49" s="39">
        <f>IFERROR(INT(TRIM(SUBSTITUTE(VLOOKUP($A49&amp;"*",各都道府県の状況!$A:$I,F$3,FALSE), "※5", ""))), "")</f>
        <v>536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80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44180</v>
      </c>
      <c r="C50" s="19" t="s">
        <v>59</v>
      </c>
      <c r="D50" s="39">
        <f>IFERROR(INT(TRIM(SUBSTITUTE(VLOOKUP($A50&amp;"*",各都道府県の状況!$A:$I,D$3,FALSE), "※5", ""))), "")</f>
        <v>837</v>
      </c>
      <c r="E50" s="39">
        <f>IFERROR(INT(TRIM(SUBSTITUTE(VLOOKUP($A50&amp;"*",各都道府県の状況!$A:$I,E$3,FALSE), "※5", ""))), "")</f>
        <v>32430</v>
      </c>
      <c r="F50" s="39">
        <f>IFERROR(INT(TRIM(SUBSTITUTE(VLOOKUP($A50&amp;"*",各都道府県の状況!$A:$I,F$3,FALSE), "※5", ""))), "")</f>
        <v>653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184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44180</v>
      </c>
      <c r="C51" s="19" t="s">
        <v>60</v>
      </c>
      <c r="D51" s="39">
        <f>IFERROR(INT(TRIM(SUBSTITUTE(VLOOKUP($A51&amp;"*",各都道府県の状況!$A:$I,D$3,FALSE), "※5", ""))), "")</f>
        <v>4824</v>
      </c>
      <c r="E51" s="39">
        <f>IFERROR(INT(TRIM(SUBSTITUTE(VLOOKUP($A51&amp;"*",各都道府県の状況!$A:$I,E$3,FALSE), "※5", ""))), "")</f>
        <v>80078</v>
      </c>
      <c r="F51" s="39">
        <f>IFERROR(INT(TRIM(SUBSTITUTE(VLOOKUP($A51&amp;"*",各都道府県の状況!$A:$I,F$3,FALSE), "※5", ""))), "")</f>
        <v>4386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366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3" t="s">
        <v>332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274</v>
      </c>
      <c r="C2" s="56"/>
      <c r="D2" s="56"/>
      <c r="E2" s="56"/>
      <c r="F2" s="56"/>
      <c r="G2" s="56"/>
      <c r="H2" s="56"/>
      <c r="I2" s="56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7" t="s">
        <v>279</v>
      </c>
      <c r="C4" s="61" t="s">
        <v>335</v>
      </c>
      <c r="D4" s="62" t="s">
        <v>336</v>
      </c>
      <c r="E4" s="63" t="s">
        <v>337</v>
      </c>
      <c r="F4" s="64"/>
      <c r="G4" s="59" t="s">
        <v>338</v>
      </c>
      <c r="H4" s="59" t="s">
        <v>339</v>
      </c>
      <c r="I4" s="34"/>
    </row>
    <row r="5" spans="1:9" ht="13.25" customHeight="1" x14ac:dyDescent="0.55000000000000004">
      <c r="B5" s="58"/>
      <c r="C5" s="65"/>
      <c r="D5" s="66"/>
      <c r="E5" s="67" t="s">
        <v>340</v>
      </c>
      <c r="F5" s="68" t="s">
        <v>341</v>
      </c>
      <c r="G5" s="60"/>
      <c r="H5" s="60"/>
      <c r="I5" s="34"/>
    </row>
    <row r="6" spans="1:9" ht="12" customHeight="1" x14ac:dyDescent="0.55000000000000004">
      <c r="A6" s="30" t="s">
        <v>230</v>
      </c>
      <c r="B6" s="35" t="s">
        <v>330</v>
      </c>
      <c r="C6" s="69">
        <v>11564</v>
      </c>
      <c r="D6" s="69">
        <v>196775</v>
      </c>
      <c r="E6" s="69">
        <v>2243</v>
      </c>
      <c r="F6" s="70">
        <v>34</v>
      </c>
      <c r="G6" s="69">
        <v>9040</v>
      </c>
      <c r="H6" s="70">
        <v>341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70">
        <v>382</v>
      </c>
      <c r="D7" s="69">
        <v>8347</v>
      </c>
      <c r="E7" s="70">
        <v>51</v>
      </c>
      <c r="F7" s="70">
        <v>2</v>
      </c>
      <c r="G7" s="70">
        <v>325</v>
      </c>
      <c r="H7" s="7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70">
        <v>315</v>
      </c>
      <c r="D8" s="69">
        <v>12217</v>
      </c>
      <c r="E8" s="70">
        <v>118</v>
      </c>
      <c r="F8" s="70">
        <v>3</v>
      </c>
      <c r="G8" s="70">
        <v>185</v>
      </c>
      <c r="H8" s="70">
        <v>12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9">
        <v>1561</v>
      </c>
      <c r="D9" s="69">
        <v>22027</v>
      </c>
      <c r="E9" s="70">
        <v>308</v>
      </c>
      <c r="F9" s="70">
        <v>3</v>
      </c>
      <c r="G9" s="69">
        <v>1241</v>
      </c>
      <c r="H9" s="70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70">
        <v>94</v>
      </c>
      <c r="D10" s="69">
        <v>3865</v>
      </c>
      <c r="E10" s="70">
        <v>4</v>
      </c>
      <c r="F10" s="70">
        <v>0</v>
      </c>
      <c r="G10" s="70">
        <v>89</v>
      </c>
      <c r="H10" s="7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70">
        <v>281</v>
      </c>
      <c r="D11" s="69">
        <v>9248</v>
      </c>
      <c r="E11" s="70">
        <v>126</v>
      </c>
      <c r="F11" s="70">
        <v>1</v>
      </c>
      <c r="G11" s="70">
        <v>154</v>
      </c>
      <c r="H11" s="70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70">
        <v>630</v>
      </c>
      <c r="D12" s="69">
        <v>46150</v>
      </c>
      <c r="E12" s="70">
        <v>113</v>
      </c>
      <c r="F12" s="70">
        <v>4</v>
      </c>
      <c r="G12" s="70">
        <v>509</v>
      </c>
      <c r="H12" s="70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9">
        <v>2030</v>
      </c>
      <c r="D13" s="69">
        <v>18013</v>
      </c>
      <c r="E13" s="70">
        <v>281</v>
      </c>
      <c r="F13" s="70">
        <v>13</v>
      </c>
      <c r="G13" s="69">
        <v>1717</v>
      </c>
      <c r="H13" s="70">
        <v>32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70">
        <v>915</v>
      </c>
      <c r="D14" s="69">
        <v>62245</v>
      </c>
      <c r="E14" s="70">
        <v>218</v>
      </c>
      <c r="F14" s="70">
        <v>11</v>
      </c>
      <c r="G14" s="70">
        <v>697</v>
      </c>
      <c r="H14" s="70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9">
        <v>1708</v>
      </c>
      <c r="D15" s="69">
        <v>43736</v>
      </c>
      <c r="E15" s="70">
        <v>328</v>
      </c>
      <c r="F15" s="70">
        <v>5</v>
      </c>
      <c r="G15" s="69">
        <v>1328</v>
      </c>
      <c r="H15" s="70">
        <v>27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9">
        <v>10715</v>
      </c>
      <c r="D16" s="69">
        <v>270128</v>
      </c>
      <c r="E16" s="69">
        <v>1785</v>
      </c>
      <c r="F16" s="70">
        <v>42</v>
      </c>
      <c r="G16" s="69">
        <v>8757</v>
      </c>
      <c r="H16" s="70">
        <v>173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9">
        <v>8388</v>
      </c>
      <c r="D17" s="69">
        <v>193270</v>
      </c>
      <c r="E17" s="69">
        <v>1000</v>
      </c>
      <c r="F17" s="70">
        <v>13</v>
      </c>
      <c r="G17" s="69">
        <v>7287</v>
      </c>
      <c r="H17" s="70">
        <v>101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9">
        <v>47990</v>
      </c>
      <c r="D18" s="69">
        <v>866984</v>
      </c>
      <c r="E18" s="69">
        <v>4822</v>
      </c>
      <c r="F18" s="70">
        <v>78</v>
      </c>
      <c r="G18" s="69">
        <v>42621</v>
      </c>
      <c r="H18" s="70">
        <v>547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9">
        <v>15397</v>
      </c>
      <c r="D19" s="69">
        <v>289534</v>
      </c>
      <c r="E19" s="69">
        <v>1670</v>
      </c>
      <c r="F19" s="70">
        <v>55</v>
      </c>
      <c r="G19" s="69">
        <v>13501</v>
      </c>
      <c r="H19" s="70">
        <v>226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70">
        <v>414</v>
      </c>
      <c r="D20" s="69">
        <v>24941</v>
      </c>
      <c r="E20" s="70">
        <v>79</v>
      </c>
      <c r="F20" s="70">
        <v>0</v>
      </c>
      <c r="G20" s="70">
        <v>335</v>
      </c>
      <c r="H20" s="70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70">
        <v>475</v>
      </c>
      <c r="D21" s="69">
        <v>19337</v>
      </c>
      <c r="E21" s="70">
        <v>16</v>
      </c>
      <c r="F21" s="70">
        <v>1</v>
      </c>
      <c r="G21" s="70">
        <v>433</v>
      </c>
      <c r="H21" s="7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70">
        <v>922</v>
      </c>
      <c r="D22" s="69">
        <v>25527</v>
      </c>
      <c r="E22" s="70">
        <v>56</v>
      </c>
      <c r="F22" s="70">
        <v>0</v>
      </c>
      <c r="G22" s="70">
        <v>819</v>
      </c>
      <c r="H22" s="7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70">
        <v>333</v>
      </c>
      <c r="D23" s="69">
        <v>17048</v>
      </c>
      <c r="E23" s="70">
        <v>16</v>
      </c>
      <c r="F23" s="70">
        <v>2</v>
      </c>
      <c r="G23" s="70">
        <v>306</v>
      </c>
      <c r="H23" s="7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70">
        <v>454</v>
      </c>
      <c r="D24" s="69">
        <v>14198</v>
      </c>
      <c r="E24" s="70">
        <v>39</v>
      </c>
      <c r="F24" s="70">
        <v>1</v>
      </c>
      <c r="G24" s="70">
        <v>406</v>
      </c>
      <c r="H24" s="70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70">
        <v>991</v>
      </c>
      <c r="D25" s="69">
        <v>38731</v>
      </c>
      <c r="E25" s="70">
        <v>151</v>
      </c>
      <c r="F25" s="70">
        <v>5</v>
      </c>
      <c r="G25" s="70">
        <v>788</v>
      </c>
      <c r="H25" s="70">
        <v>7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9">
        <v>1544</v>
      </c>
      <c r="D26" s="69">
        <v>52060</v>
      </c>
      <c r="E26" s="70">
        <v>342</v>
      </c>
      <c r="F26" s="70">
        <v>4</v>
      </c>
      <c r="G26" s="69">
        <v>1181</v>
      </c>
      <c r="H26" s="70">
        <v>21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9">
        <v>2227</v>
      </c>
      <c r="D27" s="69">
        <v>70589</v>
      </c>
      <c r="E27" s="70">
        <v>677</v>
      </c>
      <c r="F27" s="70">
        <v>16</v>
      </c>
      <c r="G27" s="69">
        <v>1528</v>
      </c>
      <c r="H27" s="70">
        <v>22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9">
        <v>12820</v>
      </c>
      <c r="D28" s="69">
        <v>162270</v>
      </c>
      <c r="E28" s="69">
        <v>2131</v>
      </c>
      <c r="F28" s="70">
        <v>32</v>
      </c>
      <c r="G28" s="69">
        <v>10544</v>
      </c>
      <c r="H28" s="70">
        <v>145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9">
        <v>1086</v>
      </c>
      <c r="D29" s="69">
        <v>24205</v>
      </c>
      <c r="E29" s="70">
        <v>186</v>
      </c>
      <c r="F29" s="70">
        <v>5</v>
      </c>
      <c r="G29" s="70">
        <v>887</v>
      </c>
      <c r="H29" s="70">
        <v>13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70">
        <v>877</v>
      </c>
      <c r="D30" s="69">
        <v>31553</v>
      </c>
      <c r="E30" s="70">
        <v>71</v>
      </c>
      <c r="F30" s="70">
        <v>1</v>
      </c>
      <c r="G30" s="70">
        <v>795</v>
      </c>
      <c r="H30" s="7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9">
        <v>3307</v>
      </c>
      <c r="D31" s="69">
        <v>76611</v>
      </c>
      <c r="E31" s="70">
        <v>496</v>
      </c>
      <c r="F31" s="70">
        <v>8</v>
      </c>
      <c r="G31" s="69">
        <v>2785</v>
      </c>
      <c r="H31" s="70">
        <v>42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9">
        <v>25420</v>
      </c>
      <c r="D32" s="69">
        <v>388373</v>
      </c>
      <c r="E32" s="69">
        <v>4233</v>
      </c>
      <c r="F32" s="70">
        <v>158</v>
      </c>
      <c r="G32" s="69">
        <v>20740</v>
      </c>
      <c r="H32" s="70">
        <v>431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9">
        <v>7403</v>
      </c>
      <c r="D33" s="69">
        <v>115379</v>
      </c>
      <c r="E33" s="70">
        <v>829</v>
      </c>
      <c r="F33" s="70">
        <v>44</v>
      </c>
      <c r="G33" s="69">
        <v>6462</v>
      </c>
      <c r="H33" s="70">
        <v>112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9">
        <v>1530</v>
      </c>
      <c r="D34" s="69">
        <v>40263</v>
      </c>
      <c r="E34" s="70">
        <v>256</v>
      </c>
      <c r="F34" s="70">
        <v>6</v>
      </c>
      <c r="G34" s="69">
        <v>1259</v>
      </c>
      <c r="H34" s="70">
        <v>15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70">
        <v>562</v>
      </c>
      <c r="D35" s="69">
        <v>15266</v>
      </c>
      <c r="E35" s="70">
        <v>63</v>
      </c>
      <c r="F35" s="70">
        <v>8</v>
      </c>
      <c r="G35" s="70">
        <v>481</v>
      </c>
      <c r="H35" s="7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70">
        <v>68</v>
      </c>
      <c r="D36" s="69">
        <v>20394</v>
      </c>
      <c r="E36" s="70">
        <v>9</v>
      </c>
      <c r="F36" s="70">
        <v>1</v>
      </c>
      <c r="G36" s="70">
        <v>58</v>
      </c>
      <c r="H36" s="7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70">
        <v>168</v>
      </c>
      <c r="D37" s="69">
        <v>7659</v>
      </c>
      <c r="E37" s="70">
        <v>13</v>
      </c>
      <c r="F37" s="70">
        <v>1</v>
      </c>
      <c r="G37" s="70">
        <v>155</v>
      </c>
      <c r="H37" s="7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70">
        <v>702</v>
      </c>
      <c r="D38" s="69">
        <v>24136</v>
      </c>
      <c r="E38" s="70">
        <v>116</v>
      </c>
      <c r="F38" s="70">
        <v>3</v>
      </c>
      <c r="G38" s="70">
        <v>562</v>
      </c>
      <c r="H38" s="70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9">
        <v>1733</v>
      </c>
      <c r="D39" s="69">
        <v>48780</v>
      </c>
      <c r="E39" s="70">
        <v>271</v>
      </c>
      <c r="F39" s="70">
        <v>14</v>
      </c>
      <c r="G39" s="69">
        <v>1001</v>
      </c>
      <c r="H39" s="70">
        <v>9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70">
        <v>440</v>
      </c>
      <c r="D40" s="69">
        <v>22347</v>
      </c>
      <c r="E40" s="70">
        <v>46</v>
      </c>
      <c r="F40" s="70">
        <v>5</v>
      </c>
      <c r="G40" s="70">
        <v>388</v>
      </c>
      <c r="H40" s="70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70">
        <v>187</v>
      </c>
      <c r="D41" s="69">
        <v>13978</v>
      </c>
      <c r="E41" s="70">
        <v>3</v>
      </c>
      <c r="F41" s="70">
        <v>0</v>
      </c>
      <c r="G41" s="70">
        <v>175</v>
      </c>
      <c r="H41" s="7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70">
        <v>201</v>
      </c>
      <c r="D42" s="69">
        <v>19751</v>
      </c>
      <c r="E42" s="70">
        <v>48</v>
      </c>
      <c r="F42" s="70">
        <v>0</v>
      </c>
      <c r="G42" s="70">
        <v>150</v>
      </c>
      <c r="H42" s="7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70">
        <v>363</v>
      </c>
      <c r="D43" s="69">
        <v>9778</v>
      </c>
      <c r="E43" s="70">
        <v>49</v>
      </c>
      <c r="F43" s="70">
        <v>2</v>
      </c>
      <c r="G43" s="70">
        <v>305</v>
      </c>
      <c r="H43" s="70">
        <v>9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70">
        <v>404</v>
      </c>
      <c r="D44" s="69">
        <v>4847</v>
      </c>
      <c r="E44" s="70">
        <v>159</v>
      </c>
      <c r="F44" s="70">
        <v>1</v>
      </c>
      <c r="G44" s="70">
        <v>241</v>
      </c>
      <c r="H44" s="70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9">
        <v>6749</v>
      </c>
      <c r="D45" s="69">
        <v>226346</v>
      </c>
      <c r="E45" s="70">
        <v>690</v>
      </c>
      <c r="F45" s="70">
        <v>13</v>
      </c>
      <c r="G45" s="69">
        <v>5948</v>
      </c>
      <c r="H45" s="70">
        <v>111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70">
        <v>390</v>
      </c>
      <c r="D46" s="69">
        <v>12246</v>
      </c>
      <c r="E46" s="70">
        <v>54</v>
      </c>
      <c r="F46" s="70">
        <v>0</v>
      </c>
      <c r="G46" s="70">
        <v>336</v>
      </c>
      <c r="H46" s="7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70">
        <v>328</v>
      </c>
      <c r="D47" s="69">
        <v>30645</v>
      </c>
      <c r="E47" s="70">
        <v>56</v>
      </c>
      <c r="F47" s="70">
        <v>2</v>
      </c>
      <c r="G47" s="70">
        <v>272</v>
      </c>
      <c r="H47" s="7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9">
        <v>1298</v>
      </c>
      <c r="D48" s="69">
        <v>28528</v>
      </c>
      <c r="E48" s="70">
        <v>144</v>
      </c>
      <c r="F48" s="70">
        <v>9</v>
      </c>
      <c r="G48" s="69">
        <v>1071</v>
      </c>
      <c r="H48" s="70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70">
        <v>534</v>
      </c>
      <c r="D49" s="69">
        <v>34830</v>
      </c>
      <c r="E49" s="70">
        <v>146</v>
      </c>
      <c r="F49" s="70">
        <v>3</v>
      </c>
      <c r="G49" s="70">
        <v>385</v>
      </c>
      <c r="H49" s="70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70">
        <v>616</v>
      </c>
      <c r="D50" s="69">
        <v>11354</v>
      </c>
      <c r="E50" s="70">
        <v>80</v>
      </c>
      <c r="F50" s="70">
        <v>1</v>
      </c>
      <c r="G50" s="70">
        <v>536</v>
      </c>
      <c r="H50" s="70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70">
        <v>837</v>
      </c>
      <c r="D51" s="69">
        <v>32430</v>
      </c>
      <c r="E51" s="70">
        <v>184</v>
      </c>
      <c r="F51" s="70">
        <v>1</v>
      </c>
      <c r="G51" s="70">
        <v>653</v>
      </c>
      <c r="H51" s="7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9">
        <v>4824</v>
      </c>
      <c r="D52" s="69">
        <v>80078</v>
      </c>
      <c r="E52" s="70">
        <v>366</v>
      </c>
      <c r="F52" s="70">
        <v>7</v>
      </c>
      <c r="G52" s="69">
        <v>4386</v>
      </c>
      <c r="H52" s="70">
        <v>77</v>
      </c>
      <c r="I52" s="42"/>
    </row>
    <row r="53" spans="1:9" ht="12" customHeight="1" x14ac:dyDescent="0.55000000000000004">
      <c r="B53" s="37" t="s">
        <v>326</v>
      </c>
      <c r="C53" s="70">
        <v>149</v>
      </c>
      <c r="D53" s="71" t="s">
        <v>342</v>
      </c>
      <c r="E53" s="70">
        <v>0</v>
      </c>
      <c r="F53" s="71" t="s">
        <v>342</v>
      </c>
      <c r="G53" s="70">
        <v>149</v>
      </c>
      <c r="H53" s="71" t="s">
        <v>342</v>
      </c>
      <c r="I53" s="42"/>
    </row>
    <row r="54" spans="1:9" ht="12" customHeight="1" x14ac:dyDescent="0.55000000000000004">
      <c r="B54" s="36" t="s">
        <v>327</v>
      </c>
      <c r="C54" s="69">
        <v>182326</v>
      </c>
      <c r="D54" s="69">
        <v>3787017</v>
      </c>
      <c r="E54" s="69">
        <v>25142</v>
      </c>
      <c r="F54" s="70">
        <v>618</v>
      </c>
      <c r="G54" s="69">
        <v>153971</v>
      </c>
      <c r="H54" s="69">
        <v>2687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2020-12-16T14:17:41Z</dcterms:modified>
</cp:coreProperties>
</file>