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6D3AB390-3933-419E-9AC2-EAF5743331A7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7" i="6" l="1"/>
  <c r="O1097" i="6"/>
  <c r="P1096" i="6"/>
  <c r="O1096" i="6"/>
  <c r="P1095" i="6"/>
  <c r="O4" i="3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J15" i="3"/>
  <c r="I15" i="3"/>
  <c r="H15" i="3"/>
  <c r="G15" i="3"/>
  <c r="F15" i="3"/>
  <c r="E15" i="3"/>
  <c r="M5" i="3"/>
  <c r="L5" i="3"/>
  <c r="K5" i="3"/>
  <c r="J5" i="3"/>
  <c r="I5" i="3"/>
  <c r="G5" i="3"/>
  <c r="F5" i="3"/>
  <c r="E5" i="3"/>
  <c r="C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<sst xmlns="http://schemas.openxmlformats.org/spreadsheetml/2006/main" count="21900" uniqueCount="300">
  <si>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</si>
  <si>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</si>
  <si>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</si>
  <si>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</si>
  <si>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</si>
  <si>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</si>
  <si>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</si>
  <si>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</si>
  <si>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</si>
  <si>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</si>
  <si>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</si>
  <si>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</si>
  <si>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</si>
  <si>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</si>
  <si>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</si>
  <si>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</si>
  <si>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</si>
  <si>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</si>
  <si>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</si>
  <si>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</si>
  <si>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</si>
  <si>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</si>
  <si>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</si>
  <si>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</si>
  <si>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</si>
  <si>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</si>
  <si>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</si>
  <si>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</si>
  <si>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</si>
  <si>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</si>
  <si>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</si>
  <si>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</si>
  <si>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</si>
  <si>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</si>
  <si>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</si>
  <si>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</si>
  <si>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</si>
  <si>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</si>
  <si>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</si>
  <si>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</si>
  <si>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</si>
  <si>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</si>
  <si>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</si>
  <si>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</si>
  <si>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</si>
  <si>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</si>
  <si>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</si>
  <si>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</si>
  <si>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</si>
  <si>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</si>
  <si>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</si>
  <si>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</si>
  <si>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</si>
  <si>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</si>
  <si>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</si>
  <si>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</si>
  <si>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</si>
  <si>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</si>
  <si>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</si>
  <si>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</si>
  <si>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</si>
  <si>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</si>
  <si>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</si>
  <si>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</si>
  <si>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</si>
  <si>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</si>
  <si>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</si>
  <si>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</si>
  <si>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</si>
  <si>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</si>
  <si>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</si>
  <si>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</si>
  <si>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</si>
  <si>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</si>
  <si>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</si>
  <si>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</si>
  <si>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</si>
  <si>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</si>
  <si>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</si>
  <si>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</si>
  <si>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</si>
  <si>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</si>
  <si>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</si>
  <si>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</si>
  <si>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</si>
  <si>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</si>
  <si>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</si>
  <si>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</si>
  <si>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</si>
  <si>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</si>
  <si>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</si>
  <si>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</si>
  <si>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</si>
  <si>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</si>
  <si>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</si>
  <si>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</si>
  <si>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</si>
  <si>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</si>
  <si>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</si>
  <si>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</si>
  <si>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</si>
  <si>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</si>
  <si>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</si>
  <si>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</si>
  <si>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</si>
  <si>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</si>
  <si>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</si>
  <si>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</si>
  <si>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</si>
  <si>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</si>
  <si>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</si>
  <si>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</si>
  <si>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</si>
  <si>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</si>
  <si>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</si>
  <si>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</si>
  <si>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</si>
  <si>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</si>
  <si>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</si>
  <si>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</si>
  <si>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</si>
  <si>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</si>
  <si>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</si>
  <si>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</si>
  <si>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</si>
  <si>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</si>
  <si>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</si>
  <si>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</si>
  <si>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</si>
  <si>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</si>
  <si>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</si>
  <si>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</si>
  <si>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</si>
  <si>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</si>
  <si>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</si>
  <si>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</si>
  <si>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</si>
  <si>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</si>
  <si>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</si>
  <si>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</si>
  <si>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</si>
  <si>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</si>
  <si>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</si>
  <si>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</si>
  <si>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</si>
  <si>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</si>
  <si>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</si>
  <si>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</si>
  <si>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</si>
  <si>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</si>
  <si>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</si>
  <si>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</si>
  <si>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</si>
  <si>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</si>
  <si>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</si>
  <si>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</si>
  <si>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</si>
  <si>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</si>
  <si>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</si>
  <si>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</si>
  <si>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</si>
  <si>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</si>
  <si>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</si>
  <si>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</si>
  <si>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</si>
  <si>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</si>
  <si>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</si>
  <si>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</si>
  <si>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</si>
  <si>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</si>
  <si>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</si>
  <si>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</si>
  <si>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</si>
  <si>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</si>
  <si>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</si>
  <si>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</si>
  <si>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</si>
  <si>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</si>
  <si>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</si>
  <si>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</si>
  <si>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</si>
  <si>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</si>
  <si>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</si>
  <si>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</si>
  <si>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</si>
  <si>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</si>
  <si>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</si>
  <si>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</si>
  <si>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</si>
  <si>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</si>
  <si>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</si>
  <si>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</si>
  <si>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</si>
  <si>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</si>
  <si>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</si>
  <si>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</si>
  <si>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</si>
  <si>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</si>
  <si>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</si>
  <si>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</si>
  <si>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</si>
  <si>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</si>
  <si>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</si>
  <si>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</si>
  <si>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</si>
  <si>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</si>
  <si>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</si>
  <si>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</si>
  <si>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</si>
  <si>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</si>
  <si>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</si>
  <si>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</si>
  <si>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</si>
  <si>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</si>
  <si>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</si>
  <si>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</si>
  <si>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</si>
  <si>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</si>
  <si>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</si>
  <si>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</si>
  <si>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</si>
  <si>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</si>
  <si>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</si>
  <si>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</si>
  <si>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</si>
  <si>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</si>
  <si>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</si>
  <si>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</si>
  <si>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</si>
  <si>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</si>
  <si>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</si>
  <si>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</si>
  <si>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</si>
  <si>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</si>
  <si>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</si>
  <si>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</si>
  <si>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</si>
  <si>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</si>
  <si>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</si>
  <si>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</si>
  <si>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</si>
  <si>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</si>
  <si>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</si>
  <si>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</si>
  <si>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</si>
  <si>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</si>
  <si>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</si>
  <si>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</si>
  <si>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</si>
  <si>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</si>
  <si>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</si>
  <si>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</si>
  <si>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</si>
  <si>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</si>
  <si>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</si>
  <si>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</si>
  <si>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</si>
  <si>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</si>
  <si>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</si>
  <si>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</si>
  <si>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</si>
  <si>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</si>
  <si>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</si>
  <si>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</si>
  <si>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</si>
  <si>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</si>
  <si>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</si>
  <si>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</si>
  <si>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</si>
  <si>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</si>
  <si>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</si>
  <si>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</si>
  <si>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</si>
  <si>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</si>
  <si>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</si>
  <si>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</si>
  <si>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</si>
  <si>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</si>
  <si>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</si>
  <si>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</si>
  <si>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</si>
  <si>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</si>
  <si>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</si>
  <si>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</si>
  <si>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</si>
  <si>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</si>
  <si>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</si>
  <si>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</si>
  <si>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</si>
  <si>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</si>
  <si>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</si>
  <si>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</si>
  <si>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</si>
  <si>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</si>
  <si>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</si>
  <si>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</si>
  <si>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</si>
  <si>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</si>
  <si>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</si>
  <si>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2/19更新されず</t>
    <rPh sb="4" eb="6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</si>
</sst>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/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03"/>
  <sheetViews>
    <sheetView topLeftCell="A1094" workbookViewId="0">
      <selection activeCell="A15888" sqref="A15888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53" t="s">
        <v>296</v>
      </c>
      <c r="P1" s="53" t="s">
        <v>297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52">
        <v>125</v>
      </c>
      <c r="P1095" s="52">
        <f>M1104</f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52">
        <f t="shared" ref="O1096:P1097" si="0">L1105</f>
        <v>0</v>
      </c>
      <c r="P1096" s="52">
        <f t="shared" si="0"/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52">
        <f t="shared" si="0"/>
        <v>0</v>
      </c>
      <c r="P1097" s="52">
        <f t="shared" si="0"/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0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887"/>
  <sheetViews>
    <sheetView workbookViewId="0">
      <pane xSplit="1" ySplit="1" topLeftCell="B15881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5888" sqref="A15888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E9" sqref="E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7.9140625" style="26" bestFit="1" customWidth="1"/>
    <col min="4" max="4" width="8.1640625" style="26" bestFit="1" customWidth="1"/>
    <col min="5" max="5" width="10.6640625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6" t="s">
        <v>146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296</v>
      </c>
      <c r="P2" s="31" t="s">
        <v>297</v>
      </c>
    </row>
    <row r="3" spans="1:17" x14ac:dyDescent="0.55000000000000004">
      <c r="A3" s="38">
        <f>DATE($C$9, $D$9, $E$9)</f>
        <v>44246</v>
      </c>
      <c r="B3" s="26" t="s">
        <v>153</v>
      </c>
      <c r="C3" s="26">
        <f>IF(C21="", "", C21)</f>
        <v>419762</v>
      </c>
      <c r="D3" s="26">
        <f>IF(B21="", "", B21)</f>
        <v>7320133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18870</v>
      </c>
      <c r="I3" s="26" t="str">
        <f t="shared" si="1"/>
        <v/>
      </c>
      <c r="J3" s="26">
        <f t="shared" si="1"/>
        <v>547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393318</v>
      </c>
      <c r="N3" s="26">
        <f t="shared" si="2"/>
        <v>7272</v>
      </c>
      <c r="O3" s="26">
        <f>L12</f>
        <v>0</v>
      </c>
      <c r="P3" s="52">
        <f>M12</f>
        <v>0</v>
      </c>
    </row>
    <row r="4" spans="1:17" x14ac:dyDescent="0.55000000000000004">
      <c r="A4" s="38">
        <f>DATE($C$9, $D$9, $E$9)</f>
        <v>44246</v>
      </c>
      <c r="B4" s="26" t="s">
        <v>154</v>
      </c>
      <c r="C4" s="26">
        <f>IF(C22="", "", C22)</f>
        <v>2190</v>
      </c>
      <c r="D4" s="26">
        <f>IF(B22="", "", B22)</f>
        <v>504849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29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2159</v>
      </c>
      <c r="N4" s="26">
        <f t="shared" si="2"/>
        <v>2</v>
      </c>
      <c r="O4" s="52">
        <f t="shared" ref="O4:P4" si="3">L13</f>
        <v>0</v>
      </c>
      <c r="P4" s="52">
        <f t="shared" si="3"/>
        <v>0</v>
      </c>
    </row>
    <row r="5" spans="1:17" x14ac:dyDescent="0.55000000000000004">
      <c r="A5" s="38">
        <f>DATE($C$9, $D$9, $E$9)</f>
        <v>44246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2">
        <f t="shared" ref="O5:P5" si="4">L14</f>
        <v>0</v>
      </c>
      <c r="P5" s="52">
        <f t="shared" si="4"/>
        <v>0</v>
      </c>
    </row>
    <row r="7" spans="1:17" x14ac:dyDescent="0.55000000000000004">
      <c r="B7" s="56" t="s">
        <v>156</v>
      </c>
      <c r="C7" s="56"/>
      <c r="D7" s="56"/>
      <c r="E7" s="56"/>
      <c r="F7" s="56"/>
      <c r="G7" s="56"/>
      <c r="H7" s="56"/>
      <c r="J7" s="27"/>
      <c r="K7" s="54" t="s">
        <v>291</v>
      </c>
      <c r="L7" s="27"/>
      <c r="M7" s="27"/>
      <c r="N7" s="27"/>
      <c r="O7" s="27"/>
    </row>
    <row r="8" spans="1:17" x14ac:dyDescent="0.55000000000000004">
      <c r="C8" s="56" t="s">
        <v>282</v>
      </c>
      <c r="D8" s="56"/>
      <c r="E8" s="56"/>
      <c r="F8" s="56"/>
      <c r="G8" s="56"/>
      <c r="H8" s="56"/>
      <c r="I8" s="56"/>
      <c r="J8" s="46"/>
      <c r="K8" s="57" t="s">
        <v>292</v>
      </c>
      <c r="L8" s="57"/>
      <c r="M8" s="57"/>
      <c r="N8" s="57"/>
      <c r="O8" s="57"/>
      <c r="P8" s="57"/>
      <c r="Q8" s="57"/>
    </row>
    <row r="9" spans="1:17" x14ac:dyDescent="0.55000000000000004">
      <c r="C9" s="4">
        <v>2021</v>
      </c>
      <c r="D9" s="4">
        <v>2</v>
      </c>
      <c r="E9" s="4">
        <v>19</v>
      </c>
      <c r="L9" s="56" t="s">
        <v>298</v>
      </c>
      <c r="M9" s="56"/>
    </row>
    <row r="10" spans="1:17" x14ac:dyDescent="0.55000000000000004">
      <c r="E10" s="56" t="s">
        <v>157</v>
      </c>
      <c r="F10" s="58"/>
      <c r="G10" s="56" t="s">
        <v>158</v>
      </c>
      <c r="H10" s="58"/>
      <c r="I10" s="56" t="s">
        <v>159</v>
      </c>
      <c r="J10" s="56" t="s">
        <v>160</v>
      </c>
      <c r="K10" s="56" t="s">
        <v>161</v>
      </c>
      <c r="L10" s="56" t="s">
        <v>293</v>
      </c>
      <c r="M10" s="56"/>
    </row>
    <row r="11" spans="1:17" x14ac:dyDescent="0.55000000000000004">
      <c r="E11" s="31" t="s">
        <v>162</v>
      </c>
      <c r="F11" s="31" t="s">
        <v>163</v>
      </c>
      <c r="G11" s="31" t="s">
        <v>164</v>
      </c>
      <c r="H11" s="31" t="s">
        <v>165</v>
      </c>
      <c r="I11" s="58"/>
      <c r="J11" s="58"/>
      <c r="K11" s="58"/>
      <c r="L11" s="55" t="s">
        <v>294</v>
      </c>
      <c r="M11" s="55" t="s">
        <v>295</v>
      </c>
    </row>
    <row r="12" spans="1:17" x14ac:dyDescent="0.55000000000000004">
      <c r="C12" s="56" t="s">
        <v>166</v>
      </c>
      <c r="D12" s="58"/>
      <c r="E12" s="4">
        <v>7320133</v>
      </c>
      <c r="F12" s="4">
        <v>419762</v>
      </c>
      <c r="G12" s="4">
        <v>18870</v>
      </c>
      <c r="H12" s="4">
        <v>547</v>
      </c>
      <c r="I12" s="4">
        <v>393318</v>
      </c>
      <c r="J12" s="4">
        <v>7272</v>
      </c>
      <c r="K12" s="3"/>
      <c r="L12" s="4">
        <v>0</v>
      </c>
      <c r="M12" s="4">
        <v>0</v>
      </c>
      <c r="N12" s="56" t="s">
        <v>299</v>
      </c>
      <c r="O12" s="56"/>
      <c r="P12" s="56"/>
    </row>
    <row r="13" spans="1:17" x14ac:dyDescent="0.55000000000000004">
      <c r="C13" s="56" t="s">
        <v>167</v>
      </c>
      <c r="D13" s="58"/>
      <c r="E13" s="4">
        <v>504849</v>
      </c>
      <c r="F13" s="4">
        <v>2190</v>
      </c>
      <c r="G13" s="4">
        <v>29</v>
      </c>
      <c r="H13" s="4">
        <v>0</v>
      </c>
      <c r="I13" s="4">
        <v>2159</v>
      </c>
      <c r="J13" s="4">
        <v>2</v>
      </c>
      <c r="K13" s="3"/>
    </row>
    <row r="14" spans="1:17" x14ac:dyDescent="0.55000000000000004">
      <c r="C14" s="56" t="s">
        <v>168</v>
      </c>
      <c r="D14" s="58"/>
      <c r="E14" s="4">
        <v>829</v>
      </c>
      <c r="F14" s="4">
        <v>15</v>
      </c>
      <c r="G14" s="4">
        <v>0</v>
      </c>
      <c r="H14" s="4">
        <v>0</v>
      </c>
      <c r="I14" s="4">
        <v>15</v>
      </c>
      <c r="J14" s="4">
        <v>0</v>
      </c>
      <c r="K14" s="3"/>
    </row>
    <row r="15" spans="1:17" x14ac:dyDescent="0.55000000000000004">
      <c r="C15" s="59" t="s">
        <v>164</v>
      </c>
      <c r="D15" s="60"/>
      <c r="E15" s="29">
        <f t="shared" ref="E15:J15" si="5">SUM(E12:E14)</f>
        <v>7825811</v>
      </c>
      <c r="F15" s="29">
        <f t="shared" si="5"/>
        <v>421967</v>
      </c>
      <c r="G15" s="29">
        <f t="shared" si="5"/>
        <v>18899</v>
      </c>
      <c r="H15" s="29">
        <f t="shared" si="5"/>
        <v>547</v>
      </c>
      <c r="I15" s="29">
        <f t="shared" si="5"/>
        <v>395492</v>
      </c>
      <c r="J15" s="29">
        <f t="shared" si="5"/>
        <v>7274</v>
      </c>
      <c r="K15" s="30"/>
    </row>
    <row r="18" spans="1:15" x14ac:dyDescent="0.55000000000000004">
      <c r="B18" s="56" t="s">
        <v>157</v>
      </c>
      <c r="C18" s="58"/>
      <c r="D18" s="56" t="s">
        <v>169</v>
      </c>
      <c r="E18" s="58"/>
      <c r="F18" s="58"/>
      <c r="G18" s="56" t="s">
        <v>170</v>
      </c>
      <c r="H18" s="58"/>
      <c r="I18" s="58"/>
      <c r="J18" s="58"/>
      <c r="K18" s="58"/>
      <c r="L18" s="58"/>
      <c r="M18" s="58"/>
      <c r="N18" s="58"/>
      <c r="O18" s="58"/>
    </row>
    <row r="19" spans="1:15" x14ac:dyDescent="0.55000000000000004">
      <c r="B19" s="58"/>
      <c r="C19" s="58"/>
      <c r="D19" s="58"/>
      <c r="E19" s="58"/>
      <c r="F19" s="58"/>
      <c r="G19" s="56" t="s">
        <v>158</v>
      </c>
      <c r="H19" s="58"/>
      <c r="I19" s="58"/>
      <c r="J19" s="58"/>
      <c r="K19" s="58"/>
      <c r="L19" s="58"/>
      <c r="M19" s="58"/>
      <c r="N19" s="56" t="s">
        <v>159</v>
      </c>
      <c r="O19" s="56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8"/>
      <c r="O20" s="58"/>
    </row>
    <row r="21" spans="1:15" x14ac:dyDescent="0.55000000000000004">
      <c r="A21" s="26" t="s">
        <v>166</v>
      </c>
      <c r="B21" s="28">
        <f t="shared" ref="B21:C23" si="6">E12</f>
        <v>7320133</v>
      </c>
      <c r="C21" s="28">
        <f t="shared" si="6"/>
        <v>419762</v>
      </c>
      <c r="D21" s="3"/>
      <c r="E21" s="3"/>
      <c r="F21" s="3"/>
      <c r="G21" s="3"/>
      <c r="H21" s="28">
        <f>G12</f>
        <v>18870</v>
      </c>
      <c r="I21" s="3"/>
      <c r="J21" s="28">
        <f>H12</f>
        <v>547</v>
      </c>
      <c r="K21" s="3"/>
      <c r="L21" s="3"/>
      <c r="M21" s="16">
        <f>F21</f>
        <v>0</v>
      </c>
      <c r="N21" s="28">
        <f t="shared" ref="N21:O23" si="7">I12</f>
        <v>393318</v>
      </c>
      <c r="O21" s="28">
        <f t="shared" si="7"/>
        <v>7272</v>
      </c>
    </row>
    <row r="22" spans="1:15" x14ac:dyDescent="0.55000000000000004">
      <c r="A22" s="26" t="s">
        <v>167</v>
      </c>
      <c r="B22" s="28">
        <f t="shared" si="6"/>
        <v>504849</v>
      </c>
      <c r="C22" s="28">
        <f t="shared" si="6"/>
        <v>2190</v>
      </c>
      <c r="D22" s="3"/>
      <c r="E22" s="3"/>
      <c r="F22" s="3"/>
      <c r="G22" s="3"/>
      <c r="H22" s="28">
        <f>G13</f>
        <v>29</v>
      </c>
      <c r="I22" s="3"/>
      <c r="J22" s="28">
        <f>H13</f>
        <v>0</v>
      </c>
      <c r="K22" s="3"/>
      <c r="L22" s="3"/>
      <c r="M22" s="16">
        <f>F22</f>
        <v>0</v>
      </c>
      <c r="N22" s="28">
        <f t="shared" si="7"/>
        <v>2159</v>
      </c>
      <c r="O22" s="28">
        <f t="shared" si="7"/>
        <v>2</v>
      </c>
    </row>
    <row r="23" spans="1:15" x14ac:dyDescent="0.55000000000000004">
      <c r="A23" s="26" t="s">
        <v>168</v>
      </c>
      <c r="B23" s="28">
        <f t="shared" si="6"/>
        <v>829</v>
      </c>
      <c r="C23" s="28">
        <f t="shared" si="6"/>
        <v>15</v>
      </c>
      <c r="D23" s="3"/>
      <c r="E23" s="3"/>
      <c r="F23" s="3"/>
      <c r="G23" s="3"/>
      <c r="H23" s="28">
        <f>G14</f>
        <v>0</v>
      </c>
      <c r="I23" s="3"/>
      <c r="J23" s="28">
        <f>H14</f>
        <v>0</v>
      </c>
      <c r="K23" s="3"/>
      <c r="L23" s="3"/>
      <c r="M23" s="16">
        <f>F23</f>
        <v>0</v>
      </c>
      <c r="N23" s="28">
        <f t="shared" si="7"/>
        <v>15</v>
      </c>
      <c r="O23" s="28">
        <f t="shared" si="7"/>
        <v>0</v>
      </c>
    </row>
    <row r="24" spans="1:15" x14ac:dyDescent="0.55000000000000004">
      <c r="A24" s="26" t="s">
        <v>164</v>
      </c>
      <c r="B24" s="26">
        <f t="shared" ref="B24:O24" si="8">SUM(B21:B23)</f>
        <v>7825811</v>
      </c>
      <c r="C24" s="26">
        <f t="shared" si="8"/>
        <v>421967</v>
      </c>
      <c r="D24" s="26">
        <f t="shared" si="8"/>
        <v>0</v>
      </c>
      <c r="E24" s="26">
        <f t="shared" si="8"/>
        <v>0</v>
      </c>
      <c r="F24" s="26">
        <f t="shared" si="8"/>
        <v>0</v>
      </c>
      <c r="G24" s="26">
        <f t="shared" si="8"/>
        <v>0</v>
      </c>
      <c r="H24" s="26">
        <f t="shared" si="8"/>
        <v>18899</v>
      </c>
      <c r="I24" s="26">
        <f t="shared" si="8"/>
        <v>0</v>
      </c>
      <c r="J24" s="26">
        <f t="shared" si="8"/>
        <v>547</v>
      </c>
      <c r="K24" s="26">
        <f t="shared" si="8"/>
        <v>0</v>
      </c>
      <c r="L24" s="26">
        <f t="shared" si="8"/>
        <v>0</v>
      </c>
      <c r="M24" s="26">
        <f t="shared" si="8"/>
        <v>0</v>
      </c>
      <c r="N24" s="26">
        <f t="shared" si="8"/>
        <v>395492</v>
      </c>
      <c r="O24" s="26">
        <f t="shared" si="8"/>
        <v>7274</v>
      </c>
    </row>
    <row r="26" spans="1:15" x14ac:dyDescent="0.55000000000000004">
      <c r="E26" s="56" t="s">
        <v>279</v>
      </c>
      <c r="F26" s="58"/>
      <c r="G26" s="58"/>
      <c r="H26" s="58"/>
      <c r="I26" s="58"/>
      <c r="J26" s="58"/>
    </row>
    <row r="27" spans="1:15" x14ac:dyDescent="0.55000000000000004">
      <c r="E27" s="57" t="s">
        <v>281</v>
      </c>
      <c r="F27" s="57"/>
      <c r="G27" s="57"/>
      <c r="H27" s="57"/>
      <c r="I27" s="57"/>
      <c r="J27" s="57"/>
      <c r="K27" s="57"/>
    </row>
  </sheetData>
  <mergeCells count="24">
    <mergeCell ref="N12:P12"/>
    <mergeCell ref="J10:J11"/>
    <mergeCell ref="I10:I11"/>
    <mergeCell ref="G10:H10"/>
    <mergeCell ref="E10:F10"/>
    <mergeCell ref="K8:Q8"/>
    <mergeCell ref="L9:M9"/>
    <mergeCell ref="L10:M10"/>
    <mergeCell ref="B7:H7"/>
    <mergeCell ref="E27:K27"/>
    <mergeCell ref="C8:I8"/>
    <mergeCell ref="E26:J26"/>
    <mergeCell ref="A1:N1"/>
    <mergeCell ref="G18:O18"/>
    <mergeCell ref="G19:M19"/>
    <mergeCell ref="N19:N20"/>
    <mergeCell ref="O19:O20"/>
    <mergeCell ref="B18:C19"/>
    <mergeCell ref="D18:F19"/>
    <mergeCell ref="C12:D12"/>
    <mergeCell ref="C13:D13"/>
    <mergeCell ref="C14:D14"/>
    <mergeCell ref="C15:D15"/>
    <mergeCell ref="K10:K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C8" r:id="rId3" xr:uid="{1978F536-00C7-4DC2-93F0-098C7C0307AD}"/>
    <hyperlink ref="K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6" t="s">
        <v>177</v>
      </c>
      <c r="B1" s="56"/>
      <c r="C1" s="56"/>
      <c r="D1" s="62"/>
      <c r="E1" s="62"/>
      <c r="F1" s="62"/>
      <c r="G1" s="62"/>
      <c r="H1" s="62"/>
      <c r="I1" s="62"/>
      <c r="J1" s="9"/>
    </row>
    <row r="2" spans="1:10" x14ac:dyDescent="0.55000000000000004">
      <c r="A2" s="39">
        <f>YEAR(DATE('Conv-total'!$C$9, 'Conv-total'!$D$9, 'Conv-total'!$E$9) -1)</f>
        <v>2021</v>
      </c>
      <c r="B2" s="39">
        <f>MONTH(DATE('Conv-total'!$C$9, 'Conv-total'!$D$9, 'Conv-total'!$E$9) -1)</f>
        <v>2</v>
      </c>
      <c r="C2" s="39">
        <f>DAY(DATE('Conv-total'!$C$9, 'Conv-total'!$D$9, 'Conv-total'!$E$9) -1)</f>
        <v>18</v>
      </c>
      <c r="D2" s="61" t="s">
        <v>178</v>
      </c>
      <c r="E2" s="62"/>
      <c r="F2" s="62"/>
      <c r="G2" s="62"/>
      <c r="H2" s="62"/>
      <c r="I2" s="62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44245</v>
      </c>
      <c r="C5" s="31" t="s">
        <v>7</v>
      </c>
      <c r="D5" s="41">
        <f>IFERROR(INT(TRIM(SUBSTITUTE(VLOOKUP($A5&amp;"*",各都道府県の状況!$A:$I,D$3,FALSE), "※5", ""))), "")</f>
        <v>18674</v>
      </c>
      <c r="E5" s="41">
        <f>IFERROR(INT(TRIM(SUBSTITUTE(VLOOKUP($A5&amp;"*",各都道府県の状況!$A:$I,E$3,FALSE), "※5", ""))), "")</f>
        <v>361220</v>
      </c>
      <c r="F5" s="41">
        <f>IFERROR(INT(TRIM(SUBSTITUTE(VLOOKUP($A5&amp;"*",各都道府県の状況!$A:$I,F$3,FALSE), "※5", ""))), "")</f>
        <v>17306</v>
      </c>
      <c r="G5" s="41">
        <f>IFERROR(INT(TRIM(SUBSTITUTE(VLOOKUP($A5&amp;"*",各都道府県の状況!$A:$I,G$3,FALSE), "※5", ""))), "")</f>
        <v>647</v>
      </c>
      <c r="H5" s="41">
        <f>IFERROR(INT(TRIM(SUBSTITUTE(VLOOKUP($A5&amp;"*",各都道府県の状況!$A:$I,H$3,FALSE), "※5", ""))), "")</f>
        <v>798</v>
      </c>
      <c r="I5" s="41">
        <f>IFERROR(INT(TRIM(SUBSTITUTE(VLOOKUP($A5&amp;"*",各都道府県の状況!$A:$I,I$3,FALSE), "※5", ""))), "")</f>
        <v>13</v>
      </c>
      <c r="J5" s="2"/>
    </row>
    <row r="6" spans="1:10" x14ac:dyDescent="0.55000000000000004">
      <c r="A6" s="12" t="s">
        <v>182</v>
      </c>
      <c r="B6" s="13">
        <f t="shared" si="0"/>
        <v>44245</v>
      </c>
      <c r="C6" s="31" t="s">
        <v>11</v>
      </c>
      <c r="D6" s="41">
        <f>IFERROR(INT(TRIM(SUBSTITUTE(VLOOKUP($A6&amp;"*",各都道府県の状況!$A:$I,D$3,FALSE), "※5", ""))), "")</f>
        <v>812</v>
      </c>
      <c r="E6" s="41">
        <f>IFERROR(INT(TRIM(SUBSTITUTE(VLOOKUP($A6&amp;"*",各都道府県の状況!$A:$I,E$3,FALSE), "※5", ""))), "")</f>
        <v>16995</v>
      </c>
      <c r="F6" s="41">
        <f>IFERROR(INT(TRIM(SUBSTITUTE(VLOOKUP($A6&amp;"*",各都道府県の状況!$A:$I,F$3,FALSE), "※5", ""))), "")</f>
        <v>730</v>
      </c>
      <c r="G6" s="41">
        <f>IFERROR(INT(TRIM(SUBSTITUTE(VLOOKUP($A6&amp;"*",各都道府県の状況!$A:$I,G$3,FALSE), "※5", ""))), "")</f>
        <v>18</v>
      </c>
      <c r="H6" s="41">
        <f>IFERROR(INT(TRIM(SUBSTITUTE(VLOOKUP($A6&amp;"*",各都道府県の状況!$A:$I,H$3,FALSE), "※5", ""))), "")</f>
        <v>64</v>
      </c>
      <c r="I6" s="41">
        <f>IFERROR(INT(TRIM(SUBSTITUTE(VLOOKUP($A6&amp;"*",各都道府県の状況!$A:$I,I$3,FALSE), "※5", ""))), "")</f>
        <v>2</v>
      </c>
    </row>
    <row r="7" spans="1:10" x14ac:dyDescent="0.55000000000000004">
      <c r="A7" s="12" t="s">
        <v>183</v>
      </c>
      <c r="B7" s="13">
        <f t="shared" si="0"/>
        <v>44245</v>
      </c>
      <c r="C7" s="31" t="s">
        <v>12</v>
      </c>
      <c r="D7" s="41">
        <f>IFERROR(INT(TRIM(SUBSTITUTE(VLOOKUP($A7&amp;"*",各都道府県の状況!$A:$I,D$3,FALSE), "※5", ""))), "")</f>
        <v>543</v>
      </c>
      <c r="E7" s="41">
        <f>IFERROR(INT(TRIM(SUBSTITUTE(VLOOKUP($A7&amp;"*",各都道府県の状況!$A:$I,E$3,FALSE), "※5", ""))), "")</f>
        <v>23307</v>
      </c>
      <c r="F7" s="41">
        <f>IFERROR(INT(TRIM(SUBSTITUTE(VLOOKUP($A7&amp;"*",各都道府県の状況!$A:$I,F$3,FALSE), "※5", ""))), "")</f>
        <v>486</v>
      </c>
      <c r="G7" s="41">
        <f>IFERROR(INT(TRIM(SUBSTITUTE(VLOOKUP($A7&amp;"*",各都道府県の状況!$A:$I,G$3,FALSE), "※5", ""))), "")</f>
        <v>29</v>
      </c>
      <c r="H7" s="41">
        <f>IFERROR(INT(TRIM(SUBSTITUTE(VLOOKUP($A7&amp;"*",各都道府県の状況!$A:$I,H$3,FALSE), "※5", ""))), "")</f>
        <v>28</v>
      </c>
      <c r="I7" s="41">
        <f>IFERROR(INT(TRIM(SUBSTITUTE(VLOOKUP($A7&amp;"*",各都道府県の状況!$A:$I,I$3,FALSE), "※5", ""))), "")</f>
        <v>1</v>
      </c>
    </row>
    <row r="8" spans="1:10" x14ac:dyDescent="0.55000000000000004">
      <c r="A8" s="12" t="s">
        <v>184</v>
      </c>
      <c r="B8" s="13">
        <f t="shared" si="0"/>
        <v>44245</v>
      </c>
      <c r="C8" s="31" t="s">
        <v>13</v>
      </c>
      <c r="D8" s="41">
        <f>IFERROR(INT(TRIM(SUBSTITUTE(VLOOKUP($A8&amp;"*",各都道府県の状況!$A:$I,D$3,FALSE), "※5", ""))), "")</f>
        <v>3523</v>
      </c>
      <c r="E8" s="41">
        <f>IFERROR(INT(TRIM(SUBSTITUTE(VLOOKUP($A8&amp;"*",各都道府県の状況!$A:$I,E$3,FALSE), "※5", ""))), "")</f>
        <v>49814</v>
      </c>
      <c r="F8" s="41">
        <f>IFERROR(INT(TRIM(SUBSTITUTE(VLOOKUP($A8&amp;"*",各都道府県の状況!$A:$I,F$3,FALSE), "※5", ""))), "")</f>
        <v>3420</v>
      </c>
      <c r="G8" s="41">
        <f>IFERROR(INT(TRIM(SUBSTITUTE(VLOOKUP($A8&amp;"*",各都道府県の状況!$A:$I,G$3,FALSE), "※5", ""))), "")</f>
        <v>23</v>
      </c>
      <c r="H8" s="41">
        <f>IFERROR(INT(TRIM(SUBSTITUTE(VLOOKUP($A8&amp;"*",各都道府県の状況!$A:$I,H$3,FALSE), "※5", ""))), "")</f>
        <v>80</v>
      </c>
      <c r="I8" s="41">
        <f>IFERROR(INT(TRIM(SUBSTITUTE(VLOOKUP($A8&amp;"*",各都道府県の状況!$A:$I,I$3,FALSE), "※5", ""))), "")</f>
        <v>5</v>
      </c>
    </row>
    <row r="9" spans="1:10" ht="21" customHeight="1" x14ac:dyDescent="0.55000000000000004">
      <c r="A9" s="12" t="s">
        <v>185</v>
      </c>
      <c r="B9" s="13">
        <f t="shared" si="0"/>
        <v>44245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6949</v>
      </c>
      <c r="F9" s="41">
        <f>IFERROR(INT(TRIM(SUBSTITUTE(VLOOKUP($A9&amp;"*",各都道府県の状況!$A:$I,F$3,FALSE), "※5", ""))), "")</f>
        <v>250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13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44245</v>
      </c>
      <c r="C10" s="31" t="s">
        <v>15</v>
      </c>
      <c r="D10" s="41">
        <f>IFERROR(INT(TRIM(SUBSTITUTE(VLOOKUP($A10&amp;"*",各都道府県の状況!$A:$I,D$3,FALSE), "※5", ""))), "")</f>
        <v>535</v>
      </c>
      <c r="E10" s="41">
        <f>IFERROR(INT(TRIM(SUBSTITUTE(VLOOKUP($A10&amp;"*",各都道府県の状況!$A:$I,E$3,FALSE), "※5", ""))), "")</f>
        <v>16960</v>
      </c>
      <c r="F10" s="41">
        <f>IFERROR(INT(TRIM(SUBSTITUTE(VLOOKUP($A10&amp;"*",各都道府県の状況!$A:$I,F$3,FALSE), "※5", ""))), "")</f>
        <v>502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44245</v>
      </c>
      <c r="C11" s="31" t="s">
        <v>16</v>
      </c>
      <c r="D11" s="41">
        <f>IFERROR(INT(TRIM(SUBSTITUTE(VLOOKUP($A11&amp;"*",各都道府県の状況!$A:$I,D$3,FALSE), "※5", ""))), "")</f>
        <v>1861</v>
      </c>
      <c r="E11" s="41">
        <f>IFERROR(INT(TRIM(SUBSTITUTE(VLOOKUP($A11&amp;"*",各都道府県の状況!$A:$I,E$3,FALSE), "※5", ""))), "")</f>
        <v>102532</v>
      </c>
      <c r="F11" s="41">
        <f>IFERROR(INT(TRIM(SUBSTITUTE(VLOOKUP($A11&amp;"*",各都道府県の状況!$A:$I,F$3,FALSE), "※5", ""))), "")</f>
        <v>1681</v>
      </c>
      <c r="G11" s="41">
        <f>IFERROR(INT(TRIM(SUBSTITUTE(VLOOKUP($A11&amp;"*",各都道府県の状況!$A:$I,G$3,FALSE), "※5", ""))), "")</f>
        <v>64</v>
      </c>
      <c r="H11" s="41">
        <f>IFERROR(INT(TRIM(SUBSTITUTE(VLOOKUP($A11&amp;"*",各都道府県の状況!$A:$I,H$3,FALSE), "※5", ""))), "")</f>
        <v>116</v>
      </c>
      <c r="I11" s="41">
        <f>IFERROR(INT(TRIM(SUBSTITUTE(VLOOKUP($A11&amp;"*",各都道府県の状況!$A:$I,I$3,FALSE), "※5", ""))), "")</f>
        <v>5</v>
      </c>
    </row>
    <row r="12" spans="1:10" x14ac:dyDescent="0.55000000000000004">
      <c r="A12" s="12" t="s">
        <v>188</v>
      </c>
      <c r="B12" s="13">
        <f t="shared" si="0"/>
        <v>44245</v>
      </c>
      <c r="C12" s="31" t="s">
        <v>17</v>
      </c>
      <c r="D12" s="41">
        <f>IFERROR(INT(TRIM(SUBSTITUTE(VLOOKUP($A12&amp;"*",各都道府県の状況!$A:$I,D$3,FALSE), "※5", ""))), "")</f>
        <v>5476</v>
      </c>
      <c r="E12" s="41">
        <f>IFERROR(INT(TRIM(SUBSTITUTE(VLOOKUP($A12&amp;"*",各都道府県の状況!$A:$I,E$3,FALSE), "※5", ""))), "")</f>
        <v>24664</v>
      </c>
      <c r="F12" s="41">
        <f>IFERROR(INT(TRIM(SUBSTITUTE(VLOOKUP($A12&amp;"*",各都道府県の状況!$A:$I,F$3,FALSE), "※5", ""))), "")</f>
        <v>5019</v>
      </c>
      <c r="G12" s="41">
        <f>IFERROR(INT(TRIM(SUBSTITUTE(VLOOKUP($A12&amp;"*",各都道府県の状況!$A:$I,G$3,FALSE), "※5", ""))), "")</f>
        <v>100</v>
      </c>
      <c r="H12" s="41">
        <f>IFERROR(INT(TRIM(SUBSTITUTE(VLOOKUP($A12&amp;"*",各都道府県の状況!$A:$I,H$3,FALSE), "※5", ""))), "")</f>
        <v>357</v>
      </c>
      <c r="I12" s="41">
        <f>IFERROR(INT(TRIM(SUBSTITUTE(VLOOKUP($A12&amp;"*",各都道府県の状況!$A:$I,I$3,FALSE), "※5", ""))), "")</f>
        <v>14</v>
      </c>
    </row>
    <row r="13" spans="1:10" x14ac:dyDescent="0.55000000000000004">
      <c r="A13" s="12" t="s">
        <v>189</v>
      </c>
      <c r="B13" s="13">
        <f t="shared" si="0"/>
        <v>44245</v>
      </c>
      <c r="C13" s="31" t="s">
        <v>18</v>
      </c>
      <c r="D13" s="41">
        <f>IFERROR(INT(TRIM(SUBSTITUTE(VLOOKUP($A13&amp;"*",各都道府県の状況!$A:$I,D$3,FALSE), "※5", ""))), "")</f>
        <v>4005</v>
      </c>
      <c r="E13" s="41">
        <f>IFERROR(INT(TRIM(SUBSTITUTE(VLOOKUP($A13&amp;"*",各都道府県の状況!$A:$I,E$3,FALSE), "※5", ""))), "")</f>
        <v>119101</v>
      </c>
      <c r="F13" s="41">
        <f>IFERROR(INT(TRIM(SUBSTITUTE(VLOOKUP($A13&amp;"*",各都道府県の状況!$A:$I,F$3,FALSE), "※5", ""))), "")</f>
        <v>3761</v>
      </c>
      <c r="G13" s="41">
        <f>IFERROR(INT(TRIM(SUBSTITUTE(VLOOKUP($A13&amp;"*",各都道府県の状況!$A:$I,G$3,FALSE), "※5", ""))), "")</f>
        <v>60</v>
      </c>
      <c r="H13" s="41">
        <f>IFERROR(INT(TRIM(SUBSTITUTE(VLOOKUP($A13&amp;"*",各都道府県の状況!$A:$I,H$3,FALSE), "※5", ""))), "")</f>
        <v>184</v>
      </c>
      <c r="I13" s="41">
        <f>IFERROR(INT(TRIM(SUBSTITUTE(VLOOKUP($A13&amp;"*",各都道府県の状況!$A:$I,I$3,FALSE), "※5", ""))), "")</f>
        <v>8</v>
      </c>
    </row>
    <row r="14" spans="1:10" x14ac:dyDescent="0.55000000000000004">
      <c r="A14" s="12" t="s">
        <v>190</v>
      </c>
      <c r="B14" s="13">
        <f t="shared" si="0"/>
        <v>44245</v>
      </c>
      <c r="C14" s="31" t="s">
        <v>19</v>
      </c>
      <c r="D14" s="41">
        <f>IFERROR(INT(TRIM(SUBSTITUTE(VLOOKUP($A14&amp;"*",各都道府県の状況!$A:$I,D$3,FALSE), "※5", ""))), "")</f>
        <v>4338</v>
      </c>
      <c r="E14" s="41">
        <f>IFERROR(INT(TRIM(SUBSTITUTE(VLOOKUP($A14&amp;"*",各都道府県の状況!$A:$I,E$3,FALSE), "※5", ""))), "")</f>
        <v>87343</v>
      </c>
      <c r="F14" s="41">
        <f>IFERROR(INT(TRIM(SUBSTITUTE(VLOOKUP($A14&amp;"*",各都道府県の状況!$A:$I,F$3,FALSE), "※5", ""))), "")</f>
        <v>4020</v>
      </c>
      <c r="G14" s="41">
        <f>IFERROR(INT(TRIM(SUBSTITUTE(VLOOKUP($A14&amp;"*",各都道府県の状況!$A:$I,G$3,FALSE), "※5", ""))), "")</f>
        <v>83</v>
      </c>
      <c r="H14" s="41">
        <f>IFERROR(INT(TRIM(SUBSTITUTE(VLOOKUP($A14&amp;"*",各都道府県の状況!$A:$I,H$3,FALSE), "※5", ""))), "")</f>
        <v>235</v>
      </c>
      <c r="I14" s="41">
        <f>IFERROR(INT(TRIM(SUBSTITUTE(VLOOKUP($A14&amp;"*",各都道府県の状況!$A:$I,I$3,FALSE), "※5", ""))), "")</f>
        <v>6</v>
      </c>
    </row>
    <row r="15" spans="1:10" x14ac:dyDescent="0.55000000000000004">
      <c r="A15" s="12" t="s">
        <v>191</v>
      </c>
      <c r="B15" s="13">
        <f t="shared" si="0"/>
        <v>44245</v>
      </c>
      <c r="C15" s="31" t="s">
        <v>20</v>
      </c>
      <c r="D15" s="41">
        <f>IFERROR(INT(TRIM(SUBSTITUTE(VLOOKUP($A15&amp;"*",各都道府県の状況!$A:$I,D$3,FALSE), "※5", ""))), "")</f>
        <v>28309</v>
      </c>
      <c r="E15" s="41">
        <f>IFERROR(INT(TRIM(SUBSTITUTE(VLOOKUP($A15&amp;"*",各都道府県の状況!$A:$I,E$3,FALSE), "※5", ""))), "")</f>
        <v>521097</v>
      </c>
      <c r="F15" s="41">
        <f>IFERROR(INT(TRIM(SUBSTITUTE(VLOOKUP($A15&amp;"*",各都道府県の状況!$A:$I,F$3,FALSE), "※5", ""))), "")</f>
        <v>25701</v>
      </c>
      <c r="G15" s="41">
        <f>IFERROR(INT(TRIM(SUBSTITUTE(VLOOKUP($A15&amp;"*",各都道府県の状況!$A:$I,G$3,FALSE), "※5", ""))), "")</f>
        <v>495</v>
      </c>
      <c r="H15" s="41">
        <f>IFERROR(INT(TRIM(SUBSTITUTE(VLOOKUP($A15&amp;"*",各都道府県の状況!$A:$I,H$3,FALSE), "※5", ""))), "")</f>
        <v>2113</v>
      </c>
      <c r="I15" s="41">
        <f>IFERROR(INT(TRIM(SUBSTITUTE(VLOOKUP($A15&amp;"*",各都道府県の状況!$A:$I,I$3,FALSE), "※5", ""))), "")</f>
        <v>40</v>
      </c>
    </row>
    <row r="16" spans="1:10" x14ac:dyDescent="0.55000000000000004">
      <c r="A16" s="12" t="s">
        <v>192</v>
      </c>
      <c r="B16" s="13">
        <f t="shared" si="0"/>
        <v>44245</v>
      </c>
      <c r="C16" s="31" t="s">
        <v>21</v>
      </c>
      <c r="D16" s="41">
        <f>IFERROR(INT(TRIM(SUBSTITUTE(VLOOKUP($A16&amp;"*",各都道府県の状況!$A:$I,D$3,FALSE), "※5", ""))), "")</f>
        <v>25144</v>
      </c>
      <c r="E16" s="41">
        <f>IFERROR(INT(TRIM(SUBSTITUTE(VLOOKUP($A16&amp;"*",各都道府県の状況!$A:$I,E$3,FALSE), "※5", ""))), "")</f>
        <v>379314</v>
      </c>
      <c r="F16" s="41">
        <f>IFERROR(INT(TRIM(SUBSTITUTE(VLOOKUP($A16&amp;"*",各都道府県の状況!$A:$I,F$3,FALSE), "※5", ""))), "")</f>
        <v>22743</v>
      </c>
      <c r="G16" s="41">
        <f>IFERROR(INT(TRIM(SUBSTITUTE(VLOOKUP($A16&amp;"*",各都道府県の状況!$A:$I,G$3,FALSE), "※5", ""))), "")</f>
        <v>383</v>
      </c>
      <c r="H16" s="41">
        <f>IFERROR(INT(TRIM(SUBSTITUTE(VLOOKUP($A16&amp;"*",各都道府県の状況!$A:$I,H$3,FALSE), "※5", ""))), "")</f>
        <v>2018</v>
      </c>
      <c r="I16" s="41">
        <f>IFERROR(INT(TRIM(SUBSTITUTE(VLOOKUP($A16&amp;"*",各都道府県の状況!$A:$I,I$3,FALSE), "※5", ""))), "")</f>
        <v>25</v>
      </c>
    </row>
    <row r="17" spans="1:9" x14ac:dyDescent="0.55000000000000004">
      <c r="A17" s="12" t="s">
        <v>193</v>
      </c>
      <c r="B17" s="13">
        <f t="shared" si="0"/>
        <v>44245</v>
      </c>
      <c r="C17" s="31" t="s">
        <v>22</v>
      </c>
      <c r="D17" s="41">
        <f>IFERROR(INT(TRIM(SUBSTITUTE(VLOOKUP($A17&amp;"*",各都道府県の状況!$A:$I,D$3,FALSE), "※5", ""))), "")</f>
        <v>108782</v>
      </c>
      <c r="E17" s="41">
        <f>IFERROR(INT(TRIM(SUBSTITUTE(VLOOKUP($A17&amp;"*",各都道府県の状況!$A:$I,E$3,FALSE), "※5", ""))), "")</f>
        <v>1464411</v>
      </c>
      <c r="F17" s="41">
        <f>IFERROR(INT(TRIM(SUBSTITUTE(VLOOKUP($A17&amp;"*",各都道府県の状況!$A:$I,F$3,FALSE), "※5", ""))), "")</f>
        <v>103202</v>
      </c>
      <c r="G17" s="41">
        <f>IFERROR(INT(TRIM(SUBSTITUTE(VLOOKUP($A17&amp;"*",各都道府県の状況!$A:$I,G$3,FALSE), "※5", ""))), "")</f>
        <v>1210</v>
      </c>
      <c r="H17" s="41">
        <f>IFERROR(INT(TRIM(SUBSTITUTE(VLOOKUP($A17&amp;"*",各都道府県の状況!$A:$I,H$3,FALSE), "※5", ""))), "")</f>
        <v>4370</v>
      </c>
      <c r="I17" s="41">
        <f>IFERROR(INT(TRIM(SUBSTITUTE(VLOOKUP($A17&amp;"*",各都道府県の状況!$A:$I,I$3,FALSE), "※5", ""))), "")</f>
        <v>84</v>
      </c>
    </row>
    <row r="18" spans="1:9" x14ac:dyDescent="0.55000000000000004">
      <c r="A18" s="12" t="s">
        <v>194</v>
      </c>
      <c r="B18" s="13">
        <f t="shared" si="0"/>
        <v>44245</v>
      </c>
      <c r="C18" s="31" t="s">
        <v>23</v>
      </c>
      <c r="D18" s="41">
        <f>IFERROR(INT(TRIM(SUBSTITUTE(VLOOKUP($A18&amp;"*",各都道府県の状況!$A:$I,D$3,FALSE), "※5", ""))), "")</f>
        <v>43725</v>
      </c>
      <c r="E18" s="41">
        <f>IFERROR(INT(TRIM(SUBSTITUTE(VLOOKUP($A18&amp;"*",各都道府県の状況!$A:$I,E$3,FALSE), "※5", ""))), "")</f>
        <v>561659</v>
      </c>
      <c r="F18" s="41">
        <f>IFERROR(INT(TRIM(SUBSTITUTE(VLOOKUP($A18&amp;"*",各都道府県の状況!$A:$I,F$3,FALSE), "※5", ""))), "")</f>
        <v>41826</v>
      </c>
      <c r="G18" s="41">
        <f>IFERROR(INT(TRIM(SUBSTITUTE(VLOOKUP($A18&amp;"*",各都道府県の状況!$A:$I,G$3,FALSE), "※5", ""))), "")</f>
        <v>629</v>
      </c>
      <c r="H18" s="41">
        <f>IFERROR(INT(TRIM(SUBSTITUTE(VLOOKUP($A18&amp;"*",各都道府県の状況!$A:$I,H$3,FALSE), "※5", ""))), "")</f>
        <v>1270</v>
      </c>
      <c r="I18" s="41">
        <f>IFERROR(INT(TRIM(SUBSTITUTE(VLOOKUP($A18&amp;"*",各都道府県の状況!$A:$I,I$3,FALSE), "※5", ""))), "")</f>
        <v>35</v>
      </c>
    </row>
    <row r="19" spans="1:9" x14ac:dyDescent="0.55000000000000004">
      <c r="A19" s="12" t="s">
        <v>195</v>
      </c>
      <c r="B19" s="13">
        <f t="shared" si="0"/>
        <v>44245</v>
      </c>
      <c r="C19" s="31" t="s">
        <v>24</v>
      </c>
      <c r="D19" s="41">
        <f>IFERROR(INT(TRIM(SUBSTITUTE(VLOOKUP($A19&amp;"*",各都道府県の状況!$A:$I,D$3,FALSE), "※5", ""))), "")</f>
        <v>1024</v>
      </c>
      <c r="E19" s="41">
        <f>IFERROR(INT(TRIM(SUBSTITUTE(VLOOKUP($A19&amp;"*",各都道府県の状況!$A:$I,E$3,FALSE), "※5", ""))), "")</f>
        <v>41328</v>
      </c>
      <c r="F19" s="41">
        <f>IFERROR(INT(TRIM(SUBSTITUTE(VLOOKUP($A19&amp;"*",各都道府県の状況!$A:$I,F$3,FALSE), "※5", ""))), "")</f>
        <v>930</v>
      </c>
      <c r="G19" s="41">
        <f>IFERROR(INT(TRIM(SUBSTITUTE(VLOOKUP($A19&amp;"*",各都道府県の状況!$A:$I,G$3,FALSE), "※5", ""))), "")</f>
        <v>14</v>
      </c>
      <c r="H19" s="41">
        <f>IFERROR(INT(TRIM(SUBSTITUTE(VLOOKUP($A19&amp;"*",各都道府県の状況!$A:$I,H$3,FALSE), "※5", ""))), "")</f>
        <v>80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44245</v>
      </c>
      <c r="C20" s="31" t="s">
        <v>25</v>
      </c>
      <c r="D20" s="41">
        <f>IFERROR(INT(TRIM(SUBSTITUTE(VLOOKUP($A20&amp;"*",各都道府県の状況!$A:$I,D$3,FALSE), "※5", ""))), "")</f>
        <v>895</v>
      </c>
      <c r="E20" s="41">
        <f>IFERROR(INT(TRIM(SUBSTITUTE(VLOOKUP($A20&amp;"*",各都道府県の状況!$A:$I,E$3,FALSE), "※5", ""))), "")</f>
        <v>34715</v>
      </c>
      <c r="F20" s="41">
        <f>IFERROR(INT(TRIM(SUBSTITUTE(VLOOKUP($A20&amp;"*",各都道府県の状況!$A:$I,F$3,FALSE), "※5", ""))), "")</f>
        <v>848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20</v>
      </c>
      <c r="I20" s="41">
        <f>IFERROR(INT(TRIM(SUBSTITUTE(VLOOKUP($A20&amp;"*",各都道府県の状況!$A:$I,I$3,FALSE), "※5", ""))), "")</f>
        <v>4</v>
      </c>
    </row>
    <row r="21" spans="1:9" x14ac:dyDescent="0.55000000000000004">
      <c r="A21" s="12" t="s">
        <v>197</v>
      </c>
      <c r="B21" s="13">
        <f t="shared" si="0"/>
        <v>44245</v>
      </c>
      <c r="C21" s="31" t="s">
        <v>26</v>
      </c>
      <c r="D21" s="41">
        <f>IFERROR(INT(TRIM(SUBSTITUTE(VLOOKUP($A21&amp;"*",各都道府県の状況!$A:$I,D$3,FALSE), "※5", ""))), "")</f>
        <v>1743</v>
      </c>
      <c r="E21" s="41">
        <f>IFERROR(INT(TRIM(SUBSTITUTE(VLOOKUP($A21&amp;"*",各都道府県の状況!$A:$I,E$3,FALSE), "※5", ""))), "")</f>
        <v>47365</v>
      </c>
      <c r="F21" s="41">
        <f>IFERROR(INT(TRIM(SUBSTITUTE(VLOOKUP($A21&amp;"*",各都道府県の状況!$A:$I,F$3,FALSE), "※5", ""))), "")</f>
        <v>1515</v>
      </c>
      <c r="G21" s="41">
        <f>IFERROR(INT(TRIM(SUBSTITUTE(VLOOKUP($A21&amp;"*",各都道府県の状況!$A:$I,G$3,FALSE), "※5", ""))), "")</f>
        <v>60</v>
      </c>
      <c r="H21" s="41">
        <f>IFERROR(INT(TRIM(SUBSTITUTE(VLOOKUP($A21&amp;"*",各都道府県の状況!$A:$I,H$3,FALSE), "※5", ""))), "")</f>
        <v>215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44245</v>
      </c>
      <c r="C22" s="31" t="s">
        <v>27</v>
      </c>
      <c r="D22" s="41">
        <f>IFERROR(INT(TRIM(SUBSTITUTE(VLOOKUP($A22&amp;"*",各都道府県の状況!$A:$I,D$3,FALSE), "※5", ""))), "")</f>
        <v>537</v>
      </c>
      <c r="E22" s="41">
        <f>IFERROR(INT(TRIM(SUBSTITUTE(VLOOKUP($A22&amp;"*",各都道府県の状況!$A:$I,E$3,FALSE), "※5", ""))), "")</f>
        <v>30156</v>
      </c>
      <c r="F22" s="41">
        <f>IFERROR(INT(TRIM(SUBSTITUTE(VLOOKUP($A22&amp;"*",各都道府県の状況!$A:$I,F$3,FALSE), "※5", ""))), "")</f>
        <v>493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19</v>
      </c>
      <c r="I22" s="41">
        <f>IFERROR(INT(TRIM(SUBSTITUTE(VLOOKUP($A22&amp;"*",各都道府県の状況!$A:$I,I$3,FALSE), "※5", ""))), "")</f>
        <v>1</v>
      </c>
    </row>
    <row r="23" spans="1:9" ht="21" customHeight="1" x14ac:dyDescent="0.55000000000000004">
      <c r="A23" s="12" t="s">
        <v>199</v>
      </c>
      <c r="B23" s="13">
        <f t="shared" si="0"/>
        <v>44245</v>
      </c>
      <c r="C23" s="31" t="s">
        <v>28</v>
      </c>
      <c r="D23" s="41">
        <f>IFERROR(INT(TRIM(SUBSTITUTE(VLOOKUP($A23&amp;"*",各都道府県の状況!$A:$I,D$3,FALSE), "※5", ""))), "")</f>
        <v>933</v>
      </c>
      <c r="E23" s="41">
        <f>IFERROR(INT(TRIM(SUBSTITUTE(VLOOKUP($A23&amp;"*",各都道府県の状況!$A:$I,E$3,FALSE), "※5", ""))), "")</f>
        <v>23510</v>
      </c>
      <c r="F23" s="41">
        <f>IFERROR(INT(TRIM(SUBSTITUTE(VLOOKUP($A23&amp;"*",各都道府県の状況!$A:$I,F$3,FALSE), "※5", ""))), "")</f>
        <v>898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19</v>
      </c>
      <c r="I23" s="41">
        <f>IFERROR(INT(TRIM(SUBSTITUTE(VLOOKUP($A23&amp;"*",各都道府県の状況!$A:$I,I$3,FALSE), "※5", ""))), "")</f>
        <v>2</v>
      </c>
    </row>
    <row r="24" spans="1:9" x14ac:dyDescent="0.55000000000000004">
      <c r="A24" s="12" t="s">
        <v>200</v>
      </c>
      <c r="B24" s="13">
        <f t="shared" si="0"/>
        <v>44245</v>
      </c>
      <c r="C24" s="31" t="s">
        <v>29</v>
      </c>
      <c r="D24" s="41">
        <f>IFERROR(INT(TRIM(SUBSTITUTE(VLOOKUP($A24&amp;"*",各都道府県の状況!$A:$I,D$3,FALSE), "※5", ""))), "")</f>
        <v>2352</v>
      </c>
      <c r="E24" s="41">
        <f>IFERROR(INT(TRIM(SUBSTITUTE(VLOOKUP($A24&amp;"*",各都道府県の状況!$A:$I,E$3,FALSE), "※5", ""))), "")</f>
        <v>93982</v>
      </c>
      <c r="F24" s="41">
        <f>IFERROR(INT(TRIM(SUBSTITUTE(VLOOKUP($A24&amp;"*",各都道府県の状況!$A:$I,F$3,FALSE), "※5", ""))), "")</f>
        <v>2314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29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44245</v>
      </c>
      <c r="C25" s="31" t="s">
        <v>30</v>
      </c>
      <c r="D25" s="41">
        <f>IFERROR(INT(TRIM(SUBSTITUTE(VLOOKUP($A25&amp;"*",各都道府県の状況!$A:$I,D$3,FALSE), "※5", ""))), "")</f>
        <v>4641</v>
      </c>
      <c r="E25" s="41">
        <f>IFERROR(INT(TRIM(SUBSTITUTE(VLOOKUP($A25&amp;"*",各都道府県の状況!$A:$I,E$3,FALSE), "※5", ""))), "")</f>
        <v>125346</v>
      </c>
      <c r="F25" s="41">
        <f>IFERROR(INT(TRIM(SUBSTITUTE(VLOOKUP($A25&amp;"*",各都道府県の状況!$A:$I,F$3,FALSE), "※5", ""))), "")</f>
        <v>4310</v>
      </c>
      <c r="G25" s="41">
        <f>IFERROR(INT(TRIM(SUBSTITUTE(VLOOKUP($A25&amp;"*",各都道府県の状況!$A:$I,G$3,FALSE), "※5", ""))), "")</f>
        <v>96</v>
      </c>
      <c r="H25" s="41">
        <f>IFERROR(INT(TRIM(SUBSTITUTE(VLOOKUP($A25&amp;"*",各都道府県の状況!$A:$I,H$3,FALSE), "※5", ""))), "")</f>
        <v>235</v>
      </c>
      <c r="I25" s="41">
        <f>IFERROR(INT(TRIM(SUBSTITUTE(VLOOKUP($A25&amp;"*",各都道府県の状況!$A:$I,I$3,FALSE), "※5", ""))), "")</f>
        <v>9</v>
      </c>
    </row>
    <row r="26" spans="1:9" x14ac:dyDescent="0.55000000000000004">
      <c r="A26" s="12" t="s">
        <v>202</v>
      </c>
      <c r="B26" s="13">
        <f t="shared" si="0"/>
        <v>44245</v>
      </c>
      <c r="C26" s="31" t="s">
        <v>31</v>
      </c>
      <c r="D26" s="41">
        <f>IFERROR(INT(TRIM(SUBSTITUTE(VLOOKUP($A26&amp;"*",各都道府県の状況!$A:$I,D$3,FALSE), "※5", ""))), "")</f>
        <v>4927</v>
      </c>
      <c r="E26" s="41">
        <f>IFERROR(INT(TRIM(SUBSTITUTE(VLOOKUP($A26&amp;"*",各都道府県の状況!$A:$I,E$3,FALSE), "※5", ""))), "")</f>
        <v>175279</v>
      </c>
      <c r="F26" s="41">
        <f>IFERROR(INT(TRIM(SUBSTITUTE(VLOOKUP($A26&amp;"*",各都道府県の状況!$A:$I,F$3,FALSE), "※5", ""))), "")</f>
        <v>4640</v>
      </c>
      <c r="G26" s="41">
        <f>IFERROR(INT(TRIM(SUBSTITUTE(VLOOKUP($A26&amp;"*",各都道府県の状況!$A:$I,G$3,FALSE), "※5", ""))), "")</f>
        <v>92</v>
      </c>
      <c r="H26" s="41">
        <f>IFERROR(INT(TRIM(SUBSTITUTE(VLOOKUP($A26&amp;"*",各都道府県の状況!$A:$I,H$3,FALSE), "※5", ""))), "")</f>
        <v>195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44245</v>
      </c>
      <c r="C27" s="31" t="s">
        <v>32</v>
      </c>
      <c r="D27" s="41">
        <f>IFERROR(INT(TRIM(SUBSTITUTE(VLOOKUP($A27&amp;"*",各都道府県の状況!$A:$I,D$3,FALSE), "※5", ""))), "")</f>
        <v>25391</v>
      </c>
      <c r="E27" s="41">
        <f>IFERROR(INT(TRIM(SUBSTITUTE(VLOOKUP($A27&amp;"*",各都道府県の状況!$A:$I,E$3,FALSE), "※5", ""))), "")</f>
        <v>370373</v>
      </c>
      <c r="F27" s="41">
        <f>IFERROR(INT(TRIM(SUBSTITUTE(VLOOKUP($A27&amp;"*",各都道府県の状況!$A:$I,F$3,FALSE), "※5", ""))), "")</f>
        <v>23826</v>
      </c>
      <c r="G27" s="41">
        <f>IFERROR(INT(TRIM(SUBSTITUTE(VLOOKUP($A27&amp;"*",各都道府県の状況!$A:$I,G$3,FALSE), "※5", ""))), "")</f>
        <v>492</v>
      </c>
      <c r="H27" s="41">
        <f>IFERROR(INT(TRIM(SUBSTITUTE(VLOOKUP($A27&amp;"*",各都道府県の状況!$A:$I,H$3,FALSE), "※5", ""))), "")</f>
        <v>1073</v>
      </c>
      <c r="I27" s="41">
        <f>IFERROR(INT(TRIM(SUBSTITUTE(VLOOKUP($A27&amp;"*",各都道府県の状況!$A:$I,I$3,FALSE), "※5", ""))), "")</f>
        <v>34</v>
      </c>
    </row>
    <row r="28" spans="1:9" x14ac:dyDescent="0.55000000000000004">
      <c r="A28" s="12" t="s">
        <v>204</v>
      </c>
      <c r="B28" s="13">
        <f t="shared" si="0"/>
        <v>44245</v>
      </c>
      <c r="C28" s="31" t="s">
        <v>33</v>
      </c>
      <c r="D28" s="41">
        <f>IFERROR(INT(TRIM(SUBSTITUTE(VLOOKUP($A28&amp;"*",各都道府県の状況!$A:$I,D$3,FALSE), "※5", ""))), "")</f>
        <v>2440</v>
      </c>
      <c r="E28" s="41">
        <f>IFERROR(INT(TRIM(SUBSTITUTE(VLOOKUP($A28&amp;"*",各都道府県の状況!$A:$I,E$3,FALSE), "※5", ""))), "")</f>
        <v>56417</v>
      </c>
      <c r="F28" s="41">
        <f>IFERROR(INT(TRIM(SUBSTITUTE(VLOOKUP($A28&amp;"*",各都道府県の状況!$A:$I,F$3,FALSE), "※5", ""))), "")</f>
        <v>2230</v>
      </c>
      <c r="G28" s="41">
        <f>IFERROR(INT(TRIM(SUBSTITUTE(VLOOKUP($A28&amp;"*",各都道府県の状況!$A:$I,G$3,FALSE), "※5", ""))), "")</f>
        <v>48</v>
      </c>
      <c r="H28" s="41">
        <f>IFERROR(INT(TRIM(SUBSTITUTE(VLOOKUP($A28&amp;"*",各都道府県の状況!$A:$I,H$3,FALSE), "※5", ""))), "")</f>
        <v>162</v>
      </c>
      <c r="I28" s="41">
        <f>IFERROR(INT(TRIM(SUBSTITUTE(VLOOKUP($A28&amp;"*",各都道府県の状況!$A:$I,I$3,FALSE), "※5", ""))), "")</f>
        <v>11</v>
      </c>
    </row>
    <row r="29" spans="1:9" x14ac:dyDescent="0.55000000000000004">
      <c r="A29" s="12" t="s">
        <v>205</v>
      </c>
      <c r="B29" s="13">
        <f t="shared" si="0"/>
        <v>44245</v>
      </c>
      <c r="C29" s="31" t="s">
        <v>34</v>
      </c>
      <c r="D29" s="41">
        <f>IFERROR(INT(TRIM(SUBSTITUTE(VLOOKUP($A29&amp;"*",各都道府県の状況!$A:$I,D$3,FALSE), "※5", ""))), "")</f>
        <v>2353</v>
      </c>
      <c r="E29" s="41">
        <f>IFERROR(INT(TRIM(SUBSTITUTE(VLOOKUP($A29&amp;"*",各都道府県の状況!$A:$I,E$3,FALSE), "※5", ""))), "")</f>
        <v>66308</v>
      </c>
      <c r="F29" s="41">
        <f>IFERROR(INT(TRIM(SUBSTITUTE(VLOOKUP($A29&amp;"*",各都道府県の状況!$A:$I,F$3,FALSE), "※5", ""))), "")</f>
        <v>2168</v>
      </c>
      <c r="G29" s="41">
        <f>IFERROR(INT(TRIM(SUBSTITUTE(VLOOKUP($A29&amp;"*",各都道府県の状況!$A:$I,G$3,FALSE), "※5", ""))), "")</f>
        <v>40</v>
      </c>
      <c r="H29" s="41">
        <f>IFERROR(INT(TRIM(SUBSTITUTE(VLOOKUP($A29&amp;"*",各都道府県の状況!$A:$I,H$3,FALSE), "※5", ""))), "")</f>
        <v>145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44245</v>
      </c>
      <c r="C30" s="31" t="s">
        <v>35</v>
      </c>
      <c r="D30" s="41">
        <f>IFERROR(INT(TRIM(SUBSTITUTE(VLOOKUP($A30&amp;"*",各都道府県の状況!$A:$I,D$3,FALSE), "※5", ""))), "")</f>
        <v>8957</v>
      </c>
      <c r="E30" s="41">
        <f>IFERROR(INT(TRIM(SUBSTITUTE(VLOOKUP($A30&amp;"*",各都道府県の状況!$A:$I,E$3,FALSE), "※5", ""))), "")</f>
        <v>148791</v>
      </c>
      <c r="F30" s="41">
        <f>IFERROR(INT(TRIM(SUBSTITUTE(VLOOKUP($A30&amp;"*",各都道府県の状況!$A:$I,F$3,FALSE), "※5", ""))), "")</f>
        <v>8370</v>
      </c>
      <c r="G30" s="41">
        <f>IFERROR(INT(TRIM(SUBSTITUTE(VLOOKUP($A30&amp;"*",各都道府県の状況!$A:$I,G$3,FALSE), "※5", ""))), "")</f>
        <v>147</v>
      </c>
      <c r="H30" s="41">
        <f>IFERROR(INT(TRIM(SUBSTITUTE(VLOOKUP($A30&amp;"*",各都道府県の状況!$A:$I,H$3,FALSE), "※5", ""))), "")</f>
        <v>459</v>
      </c>
      <c r="I30" s="41">
        <f>IFERROR(INT(TRIM(SUBSTITUTE(VLOOKUP($A30&amp;"*",各都道府県の状況!$A:$I,I$3,FALSE), "※5", ""))), "")</f>
        <v>4</v>
      </c>
    </row>
    <row r="31" spans="1:9" x14ac:dyDescent="0.55000000000000004">
      <c r="A31" s="12" t="s">
        <v>207</v>
      </c>
      <c r="B31" s="13">
        <f t="shared" si="0"/>
        <v>44245</v>
      </c>
      <c r="C31" s="31" t="s">
        <v>36</v>
      </c>
      <c r="D31" s="41">
        <f>IFERROR(INT(TRIM(SUBSTITUTE(VLOOKUP($A31&amp;"*",各都道府県の状況!$A:$I,D$3,FALSE), "※5", ""))), "")</f>
        <v>46336</v>
      </c>
      <c r="E31" s="41">
        <f>IFERROR(INT(TRIM(SUBSTITUTE(VLOOKUP($A31&amp;"*",各都道府県の状況!$A:$I,E$3,FALSE), "※5", ""))), "")</f>
        <v>741448</v>
      </c>
      <c r="F31" s="41">
        <f>IFERROR(INT(TRIM(SUBSTITUTE(VLOOKUP($A31&amp;"*",各都道府県の状況!$A:$I,F$3,FALSE), "※5", ""))), "")</f>
        <v>43347</v>
      </c>
      <c r="G31" s="41">
        <f>IFERROR(INT(TRIM(SUBSTITUTE(VLOOKUP($A31&amp;"*",各都道府県の状況!$A:$I,G$3,FALSE), "※5", ""))), "")</f>
        <v>1082</v>
      </c>
      <c r="H31" s="41">
        <f>IFERROR(INT(TRIM(SUBSTITUTE(VLOOKUP($A31&amp;"*",各都道府県の状況!$A:$I,H$3,FALSE), "※5", ""))), "")</f>
        <v>1475</v>
      </c>
      <c r="I31" s="41">
        <f>IFERROR(INT(TRIM(SUBSTITUTE(VLOOKUP($A31&amp;"*",各都道府県の状況!$A:$I,I$3,FALSE), "※5", ""))), "")</f>
        <v>110</v>
      </c>
    </row>
    <row r="32" spans="1:9" x14ac:dyDescent="0.55000000000000004">
      <c r="A32" s="12" t="s">
        <v>208</v>
      </c>
      <c r="B32" s="13">
        <f t="shared" si="0"/>
        <v>44245</v>
      </c>
      <c r="C32" s="31" t="s">
        <v>37</v>
      </c>
      <c r="D32" s="41">
        <f>IFERROR(INT(TRIM(SUBSTITUTE(VLOOKUP($A32&amp;"*",各都道府県の状況!$A:$I,D$3,FALSE), "※5", ""))), "")</f>
        <v>17660</v>
      </c>
      <c r="E32" s="41">
        <f>IFERROR(INT(TRIM(SUBSTITUTE(VLOOKUP($A32&amp;"*",各都道府県の状況!$A:$I,E$3,FALSE), "※5", ""))), "")</f>
        <v>233267</v>
      </c>
      <c r="F32" s="41">
        <f>IFERROR(INT(TRIM(SUBSTITUTE(VLOOKUP($A32&amp;"*",各都道府県の状況!$A:$I,F$3,FALSE), "※5", ""))), "")</f>
        <v>16492</v>
      </c>
      <c r="G32" s="41">
        <f>IFERROR(INT(TRIM(SUBSTITUTE(VLOOKUP($A32&amp;"*",各都道府県の状況!$A:$I,G$3,FALSE), "※5", ""))), "")</f>
        <v>500</v>
      </c>
      <c r="H32" s="41">
        <f>IFERROR(INT(TRIM(SUBSTITUTE(VLOOKUP($A32&amp;"*",各都道府県の状況!$A:$I,H$3,FALSE), "※5", ""))), "")</f>
        <v>668</v>
      </c>
      <c r="I32" s="41">
        <f>IFERROR(INT(TRIM(SUBSTITUTE(VLOOKUP($A32&amp;"*",各都道府県の状況!$A:$I,I$3,FALSE), "※5", ""))), "")</f>
        <v>56</v>
      </c>
    </row>
    <row r="33" spans="1:9" x14ac:dyDescent="0.55000000000000004">
      <c r="A33" s="12" t="s">
        <v>209</v>
      </c>
      <c r="B33" s="13">
        <f t="shared" si="0"/>
        <v>44245</v>
      </c>
      <c r="C33" s="31" t="s">
        <v>38</v>
      </c>
      <c r="D33" s="41">
        <f>IFERROR(INT(TRIM(SUBSTITUTE(VLOOKUP($A33&amp;"*",各都道府県の状況!$A:$I,D$3,FALSE), "※5", ""))), "")</f>
        <v>3313</v>
      </c>
      <c r="E33" s="41">
        <f>IFERROR(INT(TRIM(SUBSTITUTE(VLOOKUP($A33&amp;"*",各都道府県の状況!$A:$I,E$3,FALSE), "※5", ""))), "")</f>
        <v>78089</v>
      </c>
      <c r="F33" s="41">
        <f>IFERROR(INT(TRIM(SUBSTITUTE(VLOOKUP($A33&amp;"*",各都道府県の状況!$A:$I,F$3,FALSE), "※5", ""))), "")</f>
        <v>3126</v>
      </c>
      <c r="G33" s="41">
        <f>IFERROR(INT(TRIM(SUBSTITUTE(VLOOKUP($A33&amp;"*",各都道府県の状況!$A:$I,G$3,FALSE), "※5", ""))), "")</f>
        <v>44</v>
      </c>
      <c r="H33" s="41">
        <f>IFERROR(INT(TRIM(SUBSTITUTE(VLOOKUP($A33&amp;"*",各都道府県の状況!$A:$I,H$3,FALSE), "※5", ""))), "")</f>
        <v>143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44245</v>
      </c>
      <c r="C34" s="31" t="s">
        <v>39</v>
      </c>
      <c r="D34" s="41">
        <f>IFERROR(INT(TRIM(SUBSTITUTE(VLOOKUP($A34&amp;"*",各都道府県の状況!$A:$I,D$3,FALSE), "※5", ""))), "")</f>
        <v>1156</v>
      </c>
      <c r="E34" s="41">
        <f>IFERROR(INT(TRIM(SUBSTITUTE(VLOOKUP($A34&amp;"*",各都道府県の状況!$A:$I,E$3,FALSE), "※5", ""))), "")</f>
        <v>24080</v>
      </c>
      <c r="F34" s="41">
        <f>IFERROR(INT(TRIM(SUBSTITUTE(VLOOKUP($A34&amp;"*",各都道府県の状況!$A:$I,F$3,FALSE), "※5", ""))), "")</f>
        <v>1075</v>
      </c>
      <c r="G34" s="41">
        <f>IFERROR(INT(TRIM(SUBSTITUTE(VLOOKUP($A34&amp;"*",各都道府県の状況!$A:$I,G$3,FALSE), "※5", ""))), "")</f>
        <v>17</v>
      </c>
      <c r="H34" s="41">
        <f>IFERROR(INT(TRIM(SUBSTITUTE(VLOOKUP($A34&amp;"*",各都道府県の状況!$A:$I,H$3,FALSE), "※5", ""))), "")</f>
        <v>40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44245</v>
      </c>
      <c r="C35" s="31" t="s">
        <v>40</v>
      </c>
      <c r="D35" s="41">
        <f>IFERROR(INT(TRIM(SUBSTITUTE(VLOOKUP($A35&amp;"*",各都道府県の状況!$A:$I,D$3,FALSE), "※5", ""))), "")</f>
        <v>207</v>
      </c>
      <c r="E35" s="41">
        <f>IFERROR(INT(TRIM(SUBSTITUTE(VLOOKUP($A35&amp;"*",各都道府県の状況!$A:$I,E$3,FALSE), "※5", ""))), "")</f>
        <v>38653</v>
      </c>
      <c r="F35" s="41">
        <f>IFERROR(INT(TRIM(SUBSTITUTE(VLOOKUP($A35&amp;"*",各都道府県の状況!$A:$I,F$3,FALSE), "※5", ""))), "")</f>
        <v>200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2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44245</v>
      </c>
      <c r="C36" s="31" t="s">
        <v>41</v>
      </c>
      <c r="D36" s="41">
        <f>IFERROR(INT(TRIM(SUBSTITUTE(VLOOKUP($A36&amp;"*",各都道府県の状況!$A:$I,D$3,FALSE), "※5", ""))), "")</f>
        <v>280</v>
      </c>
      <c r="E36" s="41">
        <f>IFERROR(INT(TRIM(SUBSTITUTE(VLOOKUP($A36&amp;"*",各都道府県の状況!$A:$I,E$3,FALSE), "※5", ""))), "")</f>
        <v>14340</v>
      </c>
      <c r="F36" s="41">
        <f>IFERROR(INT(TRIM(SUBSTITUTE(VLOOKUP($A36&amp;"*",各都道府県の状況!$A:$I,F$3,FALSE), "※5", ""))), "")</f>
        <v>276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4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44245</v>
      </c>
      <c r="C37" s="31" t="s">
        <v>42</v>
      </c>
      <c r="D37" s="41">
        <f>IFERROR(INT(TRIM(SUBSTITUTE(VLOOKUP($A37&amp;"*",各都道府県の状況!$A:$I,D$3,FALSE), "※5", ""))), "")</f>
        <v>2460</v>
      </c>
      <c r="E37" s="41">
        <f>IFERROR(INT(TRIM(SUBSTITUTE(VLOOKUP($A37&amp;"*",各都道府県の状況!$A:$I,E$3,FALSE), "※5", ""))), "")</f>
        <v>60138</v>
      </c>
      <c r="F37" s="41">
        <f>IFERROR(INT(TRIM(SUBSTITUTE(VLOOKUP($A37&amp;"*",各都道府県の状況!$A:$I,F$3,FALSE), "※5", ""))), "")</f>
        <v>2300</v>
      </c>
      <c r="G37" s="41">
        <f>IFERROR(INT(TRIM(SUBSTITUTE(VLOOKUP($A37&amp;"*",各都道府県の状況!$A:$I,G$3,FALSE), "※5", ""))), "")</f>
        <v>26</v>
      </c>
      <c r="H37" s="41">
        <f>IFERROR(INT(TRIM(SUBSTITUTE(VLOOKUP($A37&amp;"*",各都道府県の状況!$A:$I,H$3,FALSE), "※5", ""))), "")</f>
        <v>96</v>
      </c>
      <c r="I37" s="41">
        <f>IFERROR(INT(TRIM(SUBSTITUTE(VLOOKUP($A37&amp;"*",各都道府県の状況!$A:$I,I$3,FALSE), "※5", ""))), "")</f>
        <v>5</v>
      </c>
    </row>
    <row r="38" spans="1:9" x14ac:dyDescent="0.55000000000000004">
      <c r="A38" s="12" t="s">
        <v>214</v>
      </c>
      <c r="B38" s="13">
        <f t="shared" si="0"/>
        <v>44245</v>
      </c>
      <c r="C38" s="31" t="s">
        <v>43</v>
      </c>
      <c r="D38" s="41">
        <f>IFERROR(INT(TRIM(SUBSTITUTE(VLOOKUP($A38&amp;"*",各都道府県の状況!$A:$I,D$3,FALSE), "※5", ""))), "")</f>
        <v>4985</v>
      </c>
      <c r="E38" s="41">
        <f>IFERROR(INT(TRIM(SUBSTITUTE(VLOOKUP($A38&amp;"*",各都道府県の状況!$A:$I,E$3,FALSE), "※5", ""))), "")</f>
        <v>147177</v>
      </c>
      <c r="F38" s="41">
        <f>IFERROR(INT(TRIM(SUBSTITUTE(VLOOKUP($A38&amp;"*",各都道府県の状況!$A:$I,F$3,FALSE), "※5", ""))), "")</f>
        <v>4759</v>
      </c>
      <c r="G38" s="41">
        <f>IFERROR(INT(TRIM(SUBSTITUTE(VLOOKUP($A38&amp;"*",各都道府県の状況!$A:$I,G$3,FALSE), "※5", ""))), "")</f>
        <v>99</v>
      </c>
      <c r="H38" s="41">
        <f>IFERROR(INT(TRIM(SUBSTITUTE(VLOOKUP($A38&amp;"*",各都道府県の状況!$A:$I,H$3,FALSE), "※5", ""))), "")</f>
        <v>111</v>
      </c>
      <c r="I38" s="41">
        <f>IFERROR(INT(TRIM(SUBSTITUTE(VLOOKUP($A38&amp;"*",各都道府県の状況!$A:$I,I$3,FALSE), "※5", ""))), "")</f>
        <v>7</v>
      </c>
    </row>
    <row r="39" spans="1:9" x14ac:dyDescent="0.55000000000000004">
      <c r="A39" s="12" t="s">
        <v>215</v>
      </c>
      <c r="B39" s="13">
        <f t="shared" si="0"/>
        <v>44245</v>
      </c>
      <c r="C39" s="31" t="s">
        <v>44</v>
      </c>
      <c r="D39" s="41">
        <f>IFERROR(INT(TRIM(SUBSTITUTE(VLOOKUP($A39&amp;"*",各都道府県の状況!$A:$I,D$3,FALSE), "※5", ""))), "")</f>
        <v>1366</v>
      </c>
      <c r="E39" s="41">
        <f>IFERROR(INT(TRIM(SUBSTITUTE(VLOOKUP($A39&amp;"*",各都道府県の状況!$A:$I,E$3,FALSE), "※5", ""))), "")</f>
        <v>55951</v>
      </c>
      <c r="F39" s="41">
        <f>IFERROR(INT(TRIM(SUBSTITUTE(VLOOKUP($A39&amp;"*",各都道府県の状況!$A:$I,F$3,FALSE), "※5", ""))), "")</f>
        <v>1222</v>
      </c>
      <c r="G39" s="41">
        <f>IFERROR(INT(TRIM(SUBSTITUTE(VLOOKUP($A39&amp;"*",各都道府県の状況!$A:$I,G$3,FALSE), "※5", ""))), "")</f>
        <v>35</v>
      </c>
      <c r="H39" s="41">
        <f>IFERROR(INT(TRIM(SUBSTITUTE(VLOOKUP($A39&amp;"*",各都道府県の状況!$A:$I,H$3,FALSE), "※5", ""))), "")</f>
        <v>109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44245</v>
      </c>
      <c r="C40" s="31" t="s">
        <v>45</v>
      </c>
      <c r="D40" s="41">
        <f>IFERROR(INT(TRIM(SUBSTITUTE(VLOOKUP($A40&amp;"*",各都道府県の状況!$A:$I,D$3,FALSE), "※5", ""))), "")</f>
        <v>444</v>
      </c>
      <c r="E40" s="41">
        <f>IFERROR(INT(TRIM(SUBSTITUTE(VLOOKUP($A40&amp;"*",各都道府県の状況!$A:$I,E$3,FALSE), "※5", ""))), "")</f>
        <v>24873</v>
      </c>
      <c r="F40" s="41">
        <f>IFERROR(INT(TRIM(SUBSTITUTE(VLOOKUP($A40&amp;"*",各都道府県の状況!$A:$I,F$3,FALSE), "※5", ""))), "")</f>
        <v>374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54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44245</v>
      </c>
      <c r="C41" s="31" t="s">
        <v>46</v>
      </c>
      <c r="D41" s="41">
        <f>IFERROR(INT(TRIM(SUBSTITUTE(VLOOKUP($A41&amp;"*",各都道府県の状況!$A:$I,D$3,FALSE), "※5", ""))), "")</f>
        <v>729</v>
      </c>
      <c r="E41" s="41">
        <f>IFERROR(INT(TRIM(SUBSTITUTE(VLOOKUP($A41&amp;"*",各都道府県の状況!$A:$I,E$3,FALSE), "※5", ""))), "")</f>
        <v>42636</v>
      </c>
      <c r="F41" s="41">
        <f>IFERROR(INT(TRIM(SUBSTITUTE(VLOOKUP($A41&amp;"*",各都道府県の状況!$A:$I,F$3,FALSE), "※5", ""))), "")</f>
        <v>672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39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44245</v>
      </c>
      <c r="C42" s="31" t="s">
        <v>47</v>
      </c>
      <c r="D42" s="41">
        <f>IFERROR(INT(TRIM(SUBSTITUTE(VLOOKUP($A42&amp;"*",各都道府県の状況!$A:$I,D$3,FALSE), "※5", ""))), "")</f>
        <v>1032</v>
      </c>
      <c r="E42" s="41">
        <f>IFERROR(INT(TRIM(SUBSTITUTE(VLOOKUP($A42&amp;"*",各都道府県の状況!$A:$I,E$3,FALSE), "※5", ""))), "")</f>
        <v>29710</v>
      </c>
      <c r="F42" s="41">
        <f>IFERROR(INT(TRIM(SUBSTITUTE(VLOOKUP($A42&amp;"*",各都道府県の状況!$A:$I,F$3,FALSE), "※5", ""))), "")</f>
        <v>981</v>
      </c>
      <c r="G42" s="41">
        <f>IFERROR(INT(TRIM(SUBSTITUTE(VLOOKUP($A42&amp;"*",各都道府県の状況!$A:$I,G$3,FALSE), "※5", ""))), "")</f>
        <v>22</v>
      </c>
      <c r="H42" s="41">
        <f>IFERROR(INT(TRIM(SUBSTITUTE(VLOOKUP($A42&amp;"*",各都道府県の状況!$A:$I,H$3,FALSE), "※5", ""))), "")</f>
        <v>29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44245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7088</v>
      </c>
      <c r="F43" s="41">
        <f>IFERROR(INT(TRIM(SUBSTITUTE(VLOOKUP($A43&amp;"*",各都道府県の状況!$A:$I,F$3,FALSE), "※5", ""))), "")</f>
        <v>847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20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44245</v>
      </c>
      <c r="C44" s="31" t="s">
        <v>49</v>
      </c>
      <c r="D44" s="41">
        <f>IFERROR(INT(TRIM(SUBSTITUTE(VLOOKUP($A44&amp;"*",各都道府県の状況!$A:$I,D$3,FALSE), "※5", ""))), "")</f>
        <v>17555</v>
      </c>
      <c r="E44" s="41">
        <f>IFERROR(INT(TRIM(SUBSTITUTE(VLOOKUP($A44&amp;"*",各都道府県の状況!$A:$I,E$3,FALSE), "※5", ""))), "")</f>
        <v>421872</v>
      </c>
      <c r="F44" s="41">
        <f>IFERROR(INT(TRIM(SUBSTITUTE(VLOOKUP($A44&amp;"*",各都道府県の状況!$A:$I,F$3,FALSE), "※5", ""))), "")</f>
        <v>16224</v>
      </c>
      <c r="G44" s="41">
        <f>IFERROR(INT(TRIM(SUBSTITUTE(VLOOKUP($A44&amp;"*",各都道府県の状況!$A:$I,G$3,FALSE), "※5", ""))), "")</f>
        <v>251</v>
      </c>
      <c r="H44" s="41">
        <f>IFERROR(INT(TRIM(SUBSTITUTE(VLOOKUP($A44&amp;"*",各都道府県の状況!$A:$I,H$3,FALSE), "※5", ""))), "")</f>
        <v>1080</v>
      </c>
      <c r="I44" s="41">
        <f>IFERROR(INT(TRIM(SUBSTITUTE(VLOOKUP($A44&amp;"*",各都道府県の状況!$A:$I,I$3,FALSE), "※5", ""))), "")</f>
        <v>26</v>
      </c>
    </row>
    <row r="45" spans="1:9" x14ac:dyDescent="0.55000000000000004">
      <c r="A45" s="12" t="s">
        <v>221</v>
      </c>
      <c r="B45" s="13">
        <f t="shared" si="0"/>
        <v>44245</v>
      </c>
      <c r="C45" s="31" t="s">
        <v>50</v>
      </c>
      <c r="D45" s="41">
        <f>IFERROR(INT(TRIM(SUBSTITUTE(VLOOKUP($A45&amp;"*",各都道府県の状況!$A:$I,D$3,FALSE), "※5", ""))), "")</f>
        <v>995</v>
      </c>
      <c r="E45" s="41">
        <f>IFERROR(INT(TRIM(SUBSTITUTE(VLOOKUP($A45&amp;"*",各都道府県の状況!$A:$I,E$3,FALSE), "※5", ""))), "")</f>
        <v>26455</v>
      </c>
      <c r="F45" s="41">
        <f>IFERROR(INT(TRIM(SUBSTITUTE(VLOOKUP($A45&amp;"*",各都道府県の状況!$A:$I,F$3,FALSE), "※5", ""))), "")</f>
        <v>985</v>
      </c>
      <c r="G45" s="41">
        <f>IFERROR(INT(TRIM(SUBSTITUTE(VLOOKUP($A45&amp;"*",各都道府県の状況!$A:$I,G$3,FALSE), "※5", ""))), "")</f>
        <v>7</v>
      </c>
      <c r="H45" s="41">
        <f>IFERROR(INT(TRIM(SUBSTITUTE(VLOOKUP($A45&amp;"*",各都道府県の状況!$A:$I,H$3,FALSE), "※5", ""))), "")</f>
        <v>24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44245</v>
      </c>
      <c r="C46" s="31" t="s">
        <v>51</v>
      </c>
      <c r="D46" s="41">
        <f>IFERROR(INT(TRIM(SUBSTITUTE(VLOOKUP($A46&amp;"*",各都道府県の状況!$A:$I,D$3,FALSE), "※5", ""))), "")</f>
        <v>1588</v>
      </c>
      <c r="E46" s="41">
        <f>IFERROR(INT(TRIM(SUBSTITUTE(VLOOKUP($A46&amp;"*",各都道府県の状況!$A:$I,E$3,FALSE), "※5", ""))), "")</f>
        <v>64616</v>
      </c>
      <c r="F46" s="41">
        <f>IFERROR(INT(TRIM(SUBSTITUTE(VLOOKUP($A46&amp;"*",各都道府県の状況!$A:$I,F$3,FALSE), "※5", ""))), "")</f>
        <v>1486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68</v>
      </c>
      <c r="I46" s="41">
        <f>IFERROR(INT(TRIM(SUBSTITUTE(VLOOKUP($A46&amp;"*",各都道府県の状況!$A:$I,I$3,FALSE), "※5", ""))), "")</f>
        <v>3</v>
      </c>
    </row>
    <row r="47" spans="1:9" x14ac:dyDescent="0.55000000000000004">
      <c r="A47" s="12" t="s">
        <v>223</v>
      </c>
      <c r="B47" s="13">
        <f t="shared" si="0"/>
        <v>44245</v>
      </c>
      <c r="C47" s="31" t="s">
        <v>52</v>
      </c>
      <c r="D47" s="41">
        <f>IFERROR(INT(TRIM(SUBSTITUTE(VLOOKUP($A47&amp;"*",各都道府県の状況!$A:$I,D$3,FALSE), "※5", ""))), "")</f>
        <v>3429</v>
      </c>
      <c r="E47" s="41">
        <f>IFERROR(INT(TRIM(SUBSTITUTE(VLOOKUP($A47&amp;"*",各都道府県の状況!$A:$I,E$3,FALSE), "※5", ""))), "")</f>
        <v>56129</v>
      </c>
      <c r="F47" s="41">
        <f>IFERROR(INT(TRIM(SUBSTITUTE(VLOOKUP($A47&amp;"*",各都道府県の状況!$A:$I,F$3,FALSE), "※5", ""))), "")</f>
        <v>3284</v>
      </c>
      <c r="G47" s="41">
        <f>IFERROR(INT(TRIM(SUBSTITUTE(VLOOKUP($A47&amp;"*",各都道府県の状況!$A:$I,G$3,FALSE), "※5", ""))), "")</f>
        <v>71</v>
      </c>
      <c r="H47" s="41">
        <f>IFERROR(INT(TRIM(SUBSTITUTE(VLOOKUP($A47&amp;"*",各都道府県の状況!$A:$I,H$3,FALSE), "※5", ""))), "")</f>
        <v>68</v>
      </c>
      <c r="I47" s="41">
        <f>IFERROR(INT(TRIM(SUBSTITUTE(VLOOKUP($A47&amp;"*",各都道府県の状況!$A:$I,I$3,FALSE), "※5", ""))), "")</f>
        <v>9</v>
      </c>
    </row>
    <row r="48" spans="1:9" x14ac:dyDescent="0.55000000000000004">
      <c r="A48" s="12" t="s">
        <v>224</v>
      </c>
      <c r="B48" s="13">
        <f t="shared" si="0"/>
        <v>44245</v>
      </c>
      <c r="C48" s="31" t="s">
        <v>53</v>
      </c>
      <c r="D48" s="41">
        <f>IFERROR(INT(TRIM(SUBSTITUTE(VLOOKUP($A48&amp;"*",各都道府県の状況!$A:$I,D$3,FALSE), "※5", ""))), "")</f>
        <v>1276</v>
      </c>
      <c r="E48" s="41">
        <f>IFERROR(INT(TRIM(SUBSTITUTE(VLOOKUP($A48&amp;"*",各都道府県の状況!$A:$I,E$3,FALSE), "※5", ""))), "")</f>
        <v>75217</v>
      </c>
      <c r="F48" s="41">
        <f>IFERROR(INT(TRIM(SUBSTITUTE(VLOOKUP($A48&amp;"*",各都道府県の状況!$A:$I,F$3,FALSE), "※5", ""))), "")</f>
        <v>1191</v>
      </c>
      <c r="G48" s="41">
        <f>IFERROR(INT(TRIM(SUBSTITUTE(VLOOKUP($A48&amp;"*",各都道府県の状況!$A:$I,G$3,FALSE), "※5", ""))), "")</f>
        <v>20</v>
      </c>
      <c r="H48" s="41">
        <f>IFERROR(INT(TRIM(SUBSTITUTE(VLOOKUP($A48&amp;"*",各都道府県の状況!$A:$I,H$3,FALSE), "※5", ""))), "")</f>
        <v>65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44245</v>
      </c>
      <c r="C49" s="31" t="s">
        <v>54</v>
      </c>
      <c r="D49" s="41">
        <f>IFERROR(INT(TRIM(SUBSTITUTE(VLOOKUP($A49&amp;"*",各都道府県の状況!$A:$I,D$3,FALSE), "※5", ""))), "")</f>
        <v>1940</v>
      </c>
      <c r="E49" s="41">
        <f>IFERROR(INT(TRIM(SUBSTITUTE(VLOOKUP($A49&amp;"*",各都道府県の状況!$A:$I,E$3,FALSE), "※5", ""))), "")</f>
        <v>24604</v>
      </c>
      <c r="F49" s="41">
        <f>IFERROR(INT(TRIM(SUBSTITUTE(VLOOKUP($A49&amp;"*",各都道府県の状況!$A:$I,F$3,FALSE), "※5", ""))), "")</f>
        <v>1857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55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44245</v>
      </c>
      <c r="C50" s="31" t="s">
        <v>55</v>
      </c>
      <c r="D50" s="41">
        <f>IFERROR(INT(TRIM(SUBSTITUTE(VLOOKUP($A50&amp;"*",各都道府県の状況!$A:$I,D$3,FALSE), "※5", ""))), "")</f>
        <v>1742</v>
      </c>
      <c r="E50" s="41">
        <f>IFERROR(INT(TRIM(SUBSTITUTE(VLOOKUP($A50&amp;"*",各都道府県の状況!$A:$I,E$3,FALSE), "※5", ""))), "")</f>
        <v>64545</v>
      </c>
      <c r="F50" s="41">
        <f>IFERROR(INT(TRIM(SUBSTITUTE(VLOOKUP($A50&amp;"*",各都道府県の状況!$A:$I,F$3,FALSE), "※5", ""))), "")</f>
        <v>1647</v>
      </c>
      <c r="G50" s="41">
        <f>IFERROR(INT(TRIM(SUBSTITUTE(VLOOKUP($A50&amp;"*",各都道府県の状況!$A:$I,G$3,FALSE), "※5", ""))), "")</f>
        <v>24</v>
      </c>
      <c r="H50" s="41">
        <f>IFERROR(INT(TRIM(SUBSTITUTE(VLOOKUP($A50&amp;"*",各都道府県の状況!$A:$I,H$3,FALSE), "※5", ""))), "")</f>
        <v>92</v>
      </c>
      <c r="I50" s="41">
        <f>IFERROR(INT(TRIM(SUBSTITUTE(VLOOKUP($A50&amp;"*",各都道府県の状況!$A:$I,I$3,FALSE), "※5", ""))), "")</f>
        <v>4</v>
      </c>
    </row>
    <row r="51" spans="1:9" x14ac:dyDescent="0.55000000000000004">
      <c r="A51" s="12" t="s">
        <v>227</v>
      </c>
      <c r="B51" s="13">
        <f t="shared" si="0"/>
        <v>44245</v>
      </c>
      <c r="C51" s="31" t="s">
        <v>56</v>
      </c>
      <c r="D51" s="41">
        <f>IFERROR(INT(TRIM(SUBSTITUTE(VLOOKUP($A51&amp;"*",各都道府県の状況!$A:$I,D$3,FALSE), "※5", ""))), "")</f>
        <v>8047</v>
      </c>
      <c r="E51" s="41">
        <f>IFERROR(INT(TRIM(SUBSTITUTE(VLOOKUP($A51&amp;"*",各都道府県の状況!$A:$I,E$3,FALSE), "※5", ""))), "")</f>
        <v>140309</v>
      </c>
      <c r="F51" s="41">
        <f>IFERROR(INT(TRIM(SUBSTITUTE(VLOOKUP($A51&amp;"*",各都道府県の状況!$A:$I,F$3,FALSE), "※5", ""))), "")</f>
        <v>7635</v>
      </c>
      <c r="G51" s="41">
        <f>IFERROR(INT(TRIM(SUBSTITUTE(VLOOKUP($A51&amp;"*",各都道府県の状況!$A:$I,G$3,FALSE), "※5", ""))), "")</f>
        <v>104</v>
      </c>
      <c r="H51" s="41">
        <f>IFERROR(INT(TRIM(SUBSTITUTE(VLOOKUP($A51&amp;"*",各都道府県の状況!$A:$I,H$3,FALSE), "※5", ""))), "")</f>
        <v>313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3" t="s">
        <v>278</v>
      </c>
      <c r="C1" s="64"/>
      <c r="D1" s="64"/>
      <c r="E1" s="64"/>
      <c r="F1" s="64"/>
      <c r="G1" s="64"/>
      <c r="H1" s="64"/>
      <c r="I1" s="64"/>
    </row>
    <row r="2" spans="1:9" ht="28.5" customHeight="1" x14ac:dyDescent="0.55000000000000004">
      <c r="B2" s="65" t="s">
        <v>228</v>
      </c>
      <c r="C2" s="64"/>
      <c r="D2" s="64"/>
      <c r="E2" s="64"/>
      <c r="F2" s="64"/>
      <c r="G2" s="64"/>
      <c r="H2" s="64"/>
      <c r="I2" s="64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6" t="s">
        <v>180</v>
      </c>
      <c r="C4" s="68" t="s">
        <v>283</v>
      </c>
      <c r="D4" s="70" t="s">
        <v>284</v>
      </c>
      <c r="E4" s="72" t="s">
        <v>285</v>
      </c>
      <c r="F4" s="73"/>
      <c r="G4" s="74" t="s">
        <v>286</v>
      </c>
      <c r="H4" s="74" t="s">
        <v>287</v>
      </c>
      <c r="I4" s="19"/>
    </row>
    <row r="5" spans="1:9" ht="13.25" customHeight="1" x14ac:dyDescent="0.55000000000000004">
      <c r="B5" s="67"/>
      <c r="C5" s="69"/>
      <c r="D5" s="71"/>
      <c r="E5" s="47" t="s">
        <v>288</v>
      </c>
      <c r="F5" s="48" t="s">
        <v>289</v>
      </c>
      <c r="G5" s="75"/>
      <c r="H5" s="75"/>
      <c r="I5" s="19"/>
    </row>
    <row r="6" spans="1:9" ht="12" customHeight="1" x14ac:dyDescent="0.55000000000000004">
      <c r="A6" s="15" t="s">
        <v>181</v>
      </c>
      <c r="B6" s="20" t="s">
        <v>229</v>
      </c>
      <c r="C6" s="49">
        <v>18674</v>
      </c>
      <c r="D6" s="49">
        <v>361220</v>
      </c>
      <c r="E6" s="50">
        <v>798</v>
      </c>
      <c r="F6" s="50">
        <v>13</v>
      </c>
      <c r="G6" s="49">
        <v>17306</v>
      </c>
      <c r="H6" s="50">
        <v>647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0">
        <v>812</v>
      </c>
      <c r="D7" s="49">
        <v>16995</v>
      </c>
      <c r="E7" s="50">
        <v>64</v>
      </c>
      <c r="F7" s="50">
        <v>2</v>
      </c>
      <c r="G7" s="50">
        <v>730</v>
      </c>
      <c r="H7" s="50">
        <v>18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0">
        <v>543</v>
      </c>
      <c r="D8" s="49">
        <v>23307</v>
      </c>
      <c r="E8" s="50">
        <v>28</v>
      </c>
      <c r="F8" s="50">
        <v>1</v>
      </c>
      <c r="G8" s="50">
        <v>486</v>
      </c>
      <c r="H8" s="50">
        <v>29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49">
        <v>3523</v>
      </c>
      <c r="D9" s="49">
        <v>49814</v>
      </c>
      <c r="E9" s="50">
        <v>80</v>
      </c>
      <c r="F9" s="50">
        <v>5</v>
      </c>
      <c r="G9" s="49">
        <v>3420</v>
      </c>
      <c r="H9" s="50">
        <v>23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0">
        <v>269</v>
      </c>
      <c r="D10" s="49">
        <v>6949</v>
      </c>
      <c r="E10" s="50">
        <v>13</v>
      </c>
      <c r="F10" s="50">
        <v>0</v>
      </c>
      <c r="G10" s="50">
        <v>250</v>
      </c>
      <c r="H10" s="50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0">
        <v>535</v>
      </c>
      <c r="D11" s="49">
        <v>16960</v>
      </c>
      <c r="E11" s="50">
        <v>18</v>
      </c>
      <c r="F11" s="50">
        <v>0</v>
      </c>
      <c r="G11" s="50">
        <v>502</v>
      </c>
      <c r="H11" s="50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49">
        <v>1861</v>
      </c>
      <c r="D12" s="49">
        <v>102532</v>
      </c>
      <c r="E12" s="50">
        <v>116</v>
      </c>
      <c r="F12" s="50">
        <v>5</v>
      </c>
      <c r="G12" s="49">
        <v>1681</v>
      </c>
      <c r="H12" s="50">
        <v>64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49">
        <v>5476</v>
      </c>
      <c r="D13" s="49">
        <v>24664</v>
      </c>
      <c r="E13" s="50">
        <v>357</v>
      </c>
      <c r="F13" s="50">
        <v>14</v>
      </c>
      <c r="G13" s="49">
        <v>5019</v>
      </c>
      <c r="H13" s="50">
        <v>100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49">
        <v>4005</v>
      </c>
      <c r="D14" s="49">
        <v>119101</v>
      </c>
      <c r="E14" s="50">
        <v>184</v>
      </c>
      <c r="F14" s="50">
        <v>8</v>
      </c>
      <c r="G14" s="49">
        <v>3761</v>
      </c>
      <c r="H14" s="50">
        <v>60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49">
        <v>4338</v>
      </c>
      <c r="D15" s="49">
        <v>87343</v>
      </c>
      <c r="E15" s="50">
        <v>235</v>
      </c>
      <c r="F15" s="50">
        <v>6</v>
      </c>
      <c r="G15" s="49">
        <v>4020</v>
      </c>
      <c r="H15" s="50">
        <v>83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49">
        <v>28309</v>
      </c>
      <c r="D16" s="49">
        <v>521097</v>
      </c>
      <c r="E16" s="49">
        <v>2113</v>
      </c>
      <c r="F16" s="50">
        <v>40</v>
      </c>
      <c r="G16" s="49">
        <v>25701</v>
      </c>
      <c r="H16" s="50">
        <v>495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49">
        <v>25144</v>
      </c>
      <c r="D17" s="49">
        <v>379314</v>
      </c>
      <c r="E17" s="49">
        <v>2018</v>
      </c>
      <c r="F17" s="50">
        <v>25</v>
      </c>
      <c r="G17" s="49">
        <v>22743</v>
      </c>
      <c r="H17" s="50">
        <v>383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49">
        <v>108782</v>
      </c>
      <c r="D18" s="49">
        <v>1464411</v>
      </c>
      <c r="E18" s="49">
        <v>4370</v>
      </c>
      <c r="F18" s="50">
        <v>84</v>
      </c>
      <c r="G18" s="49">
        <v>103202</v>
      </c>
      <c r="H18" s="49">
        <v>1210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49">
        <v>43725</v>
      </c>
      <c r="D19" s="49">
        <v>561659</v>
      </c>
      <c r="E19" s="49">
        <v>1270</v>
      </c>
      <c r="F19" s="50">
        <v>35</v>
      </c>
      <c r="G19" s="49">
        <v>41826</v>
      </c>
      <c r="H19" s="50">
        <v>629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49">
        <v>1024</v>
      </c>
      <c r="D20" s="49">
        <v>41328</v>
      </c>
      <c r="E20" s="50">
        <v>80</v>
      </c>
      <c r="F20" s="50">
        <v>1</v>
      </c>
      <c r="G20" s="50">
        <v>930</v>
      </c>
      <c r="H20" s="50">
        <v>14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0">
        <v>895</v>
      </c>
      <c r="D21" s="49">
        <v>34715</v>
      </c>
      <c r="E21" s="50">
        <v>20</v>
      </c>
      <c r="F21" s="50">
        <v>4</v>
      </c>
      <c r="G21" s="50">
        <v>848</v>
      </c>
      <c r="H21" s="50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49">
        <v>1743</v>
      </c>
      <c r="D22" s="49">
        <v>47365</v>
      </c>
      <c r="E22" s="50">
        <v>215</v>
      </c>
      <c r="F22" s="50">
        <v>3</v>
      </c>
      <c r="G22" s="49">
        <v>1515</v>
      </c>
      <c r="H22" s="50">
        <v>60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0">
        <v>537</v>
      </c>
      <c r="D23" s="49">
        <v>30156</v>
      </c>
      <c r="E23" s="50">
        <v>19</v>
      </c>
      <c r="F23" s="50">
        <v>1</v>
      </c>
      <c r="G23" s="50">
        <v>493</v>
      </c>
      <c r="H23" s="50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0">
        <v>933</v>
      </c>
      <c r="D24" s="49">
        <v>23510</v>
      </c>
      <c r="E24" s="50">
        <v>19</v>
      </c>
      <c r="F24" s="50">
        <v>2</v>
      </c>
      <c r="G24" s="50">
        <v>898</v>
      </c>
      <c r="H24" s="50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49">
        <v>2352</v>
      </c>
      <c r="D25" s="49">
        <v>93982</v>
      </c>
      <c r="E25" s="50">
        <v>29</v>
      </c>
      <c r="F25" s="50">
        <v>0</v>
      </c>
      <c r="G25" s="49">
        <v>2314</v>
      </c>
      <c r="H25" s="50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49">
        <v>4641</v>
      </c>
      <c r="D26" s="49">
        <v>125346</v>
      </c>
      <c r="E26" s="50">
        <v>235</v>
      </c>
      <c r="F26" s="50">
        <v>9</v>
      </c>
      <c r="G26" s="49">
        <v>4310</v>
      </c>
      <c r="H26" s="50">
        <v>96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49">
        <v>4927</v>
      </c>
      <c r="D27" s="49">
        <v>175279</v>
      </c>
      <c r="E27" s="50">
        <v>195</v>
      </c>
      <c r="F27" s="50">
        <v>1</v>
      </c>
      <c r="G27" s="49">
        <v>4640</v>
      </c>
      <c r="H27" s="50">
        <v>92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49">
        <v>25391</v>
      </c>
      <c r="D28" s="49">
        <v>370373</v>
      </c>
      <c r="E28" s="49">
        <v>1073</v>
      </c>
      <c r="F28" s="50">
        <v>34</v>
      </c>
      <c r="G28" s="49">
        <v>23826</v>
      </c>
      <c r="H28" s="50">
        <v>492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49">
        <v>2440</v>
      </c>
      <c r="D29" s="49">
        <v>56417</v>
      </c>
      <c r="E29" s="50">
        <v>162</v>
      </c>
      <c r="F29" s="50">
        <v>11</v>
      </c>
      <c r="G29" s="49">
        <v>2230</v>
      </c>
      <c r="H29" s="50">
        <v>48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49">
        <v>2353</v>
      </c>
      <c r="D30" s="49">
        <v>66308</v>
      </c>
      <c r="E30" s="50">
        <v>145</v>
      </c>
      <c r="F30" s="50">
        <v>5</v>
      </c>
      <c r="G30" s="49">
        <v>2168</v>
      </c>
      <c r="H30" s="50">
        <v>40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49">
        <v>8957</v>
      </c>
      <c r="D31" s="49">
        <v>148791</v>
      </c>
      <c r="E31" s="50">
        <v>459</v>
      </c>
      <c r="F31" s="50">
        <v>4</v>
      </c>
      <c r="G31" s="49">
        <v>8370</v>
      </c>
      <c r="H31" s="50">
        <v>147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49">
        <v>46336</v>
      </c>
      <c r="D32" s="49">
        <v>741448</v>
      </c>
      <c r="E32" s="49">
        <v>1475</v>
      </c>
      <c r="F32" s="50">
        <v>110</v>
      </c>
      <c r="G32" s="49">
        <v>43347</v>
      </c>
      <c r="H32" s="49">
        <v>1082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49">
        <v>17660</v>
      </c>
      <c r="D33" s="49">
        <v>233267</v>
      </c>
      <c r="E33" s="50">
        <v>668</v>
      </c>
      <c r="F33" s="50">
        <v>56</v>
      </c>
      <c r="G33" s="49">
        <v>16492</v>
      </c>
      <c r="H33" s="50">
        <v>500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49">
        <v>3313</v>
      </c>
      <c r="D34" s="49">
        <v>78089</v>
      </c>
      <c r="E34" s="50">
        <v>143</v>
      </c>
      <c r="F34" s="50">
        <v>4</v>
      </c>
      <c r="G34" s="49">
        <v>3126</v>
      </c>
      <c r="H34" s="50">
        <v>44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49">
        <v>1156</v>
      </c>
      <c r="D35" s="49">
        <v>24080</v>
      </c>
      <c r="E35" s="50">
        <v>40</v>
      </c>
      <c r="F35" s="50">
        <v>3</v>
      </c>
      <c r="G35" s="49">
        <v>1075</v>
      </c>
      <c r="H35" s="50">
        <v>17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0">
        <v>207</v>
      </c>
      <c r="D36" s="49">
        <v>38653</v>
      </c>
      <c r="E36" s="50">
        <v>2</v>
      </c>
      <c r="F36" s="50">
        <v>0</v>
      </c>
      <c r="G36" s="50">
        <v>200</v>
      </c>
      <c r="H36" s="50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0">
        <v>280</v>
      </c>
      <c r="D37" s="49">
        <v>14340</v>
      </c>
      <c r="E37" s="50">
        <v>4</v>
      </c>
      <c r="F37" s="50">
        <v>0</v>
      </c>
      <c r="G37" s="50">
        <v>276</v>
      </c>
      <c r="H37" s="50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49">
        <v>2460</v>
      </c>
      <c r="D38" s="49">
        <v>60138</v>
      </c>
      <c r="E38" s="50">
        <v>96</v>
      </c>
      <c r="F38" s="50">
        <v>5</v>
      </c>
      <c r="G38" s="49">
        <v>2300</v>
      </c>
      <c r="H38" s="50">
        <v>26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49">
        <v>4985</v>
      </c>
      <c r="D39" s="49">
        <v>147177</v>
      </c>
      <c r="E39" s="50">
        <v>111</v>
      </c>
      <c r="F39" s="50">
        <v>7</v>
      </c>
      <c r="G39" s="49">
        <v>4759</v>
      </c>
      <c r="H39" s="50">
        <v>99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49">
        <v>1366</v>
      </c>
      <c r="D40" s="49">
        <v>55951</v>
      </c>
      <c r="E40" s="50">
        <v>109</v>
      </c>
      <c r="F40" s="50">
        <v>1</v>
      </c>
      <c r="G40" s="49">
        <v>1222</v>
      </c>
      <c r="H40" s="50">
        <v>35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0">
        <v>444</v>
      </c>
      <c r="D41" s="49">
        <v>24873</v>
      </c>
      <c r="E41" s="50">
        <v>54</v>
      </c>
      <c r="F41" s="50">
        <v>1</v>
      </c>
      <c r="G41" s="50">
        <v>374</v>
      </c>
      <c r="H41" s="50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0">
        <v>729</v>
      </c>
      <c r="D42" s="49">
        <v>42636</v>
      </c>
      <c r="E42" s="50">
        <v>39</v>
      </c>
      <c r="F42" s="50">
        <v>1</v>
      </c>
      <c r="G42" s="50">
        <v>672</v>
      </c>
      <c r="H42" s="50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49">
        <v>1032</v>
      </c>
      <c r="D43" s="49">
        <v>29710</v>
      </c>
      <c r="E43" s="50">
        <v>29</v>
      </c>
      <c r="F43" s="50">
        <v>1</v>
      </c>
      <c r="G43" s="50">
        <v>981</v>
      </c>
      <c r="H43" s="50">
        <v>22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0">
        <v>884</v>
      </c>
      <c r="D44" s="49">
        <v>7088</v>
      </c>
      <c r="E44" s="50">
        <v>20</v>
      </c>
      <c r="F44" s="50">
        <v>1</v>
      </c>
      <c r="G44" s="50">
        <v>847</v>
      </c>
      <c r="H44" s="50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49">
        <v>17555</v>
      </c>
      <c r="D45" s="49">
        <v>421872</v>
      </c>
      <c r="E45" s="49">
        <v>1080</v>
      </c>
      <c r="F45" s="50">
        <v>26</v>
      </c>
      <c r="G45" s="49">
        <v>16224</v>
      </c>
      <c r="H45" s="50">
        <v>251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0">
        <v>995</v>
      </c>
      <c r="D46" s="49">
        <v>26455</v>
      </c>
      <c r="E46" s="50">
        <v>24</v>
      </c>
      <c r="F46" s="50">
        <v>0</v>
      </c>
      <c r="G46" s="50">
        <v>985</v>
      </c>
      <c r="H46" s="50">
        <v>7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49">
        <v>1588</v>
      </c>
      <c r="D47" s="49">
        <v>64616</v>
      </c>
      <c r="E47" s="50">
        <v>68</v>
      </c>
      <c r="F47" s="50">
        <v>3</v>
      </c>
      <c r="G47" s="49">
        <v>1486</v>
      </c>
      <c r="H47" s="50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49">
        <v>3429</v>
      </c>
      <c r="D48" s="49">
        <v>56129</v>
      </c>
      <c r="E48" s="50">
        <v>68</v>
      </c>
      <c r="F48" s="50">
        <v>9</v>
      </c>
      <c r="G48" s="49">
        <v>3284</v>
      </c>
      <c r="H48" s="50">
        <v>71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49">
        <v>1276</v>
      </c>
      <c r="D49" s="49">
        <v>75217</v>
      </c>
      <c r="E49" s="50">
        <v>65</v>
      </c>
      <c r="F49" s="50">
        <v>0</v>
      </c>
      <c r="G49" s="49">
        <v>1191</v>
      </c>
      <c r="H49" s="50">
        <v>20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49">
        <v>1940</v>
      </c>
      <c r="D50" s="49">
        <v>24604</v>
      </c>
      <c r="E50" s="50">
        <v>55</v>
      </c>
      <c r="F50" s="50">
        <v>0</v>
      </c>
      <c r="G50" s="49">
        <v>1857</v>
      </c>
      <c r="H50" s="50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49">
        <v>1742</v>
      </c>
      <c r="D51" s="49">
        <v>64545</v>
      </c>
      <c r="E51" s="50">
        <v>92</v>
      </c>
      <c r="F51" s="50">
        <v>4</v>
      </c>
      <c r="G51" s="49">
        <v>1647</v>
      </c>
      <c r="H51" s="50">
        <v>24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49">
        <v>8047</v>
      </c>
      <c r="D52" s="49">
        <v>140309</v>
      </c>
      <c r="E52" s="50">
        <v>313</v>
      </c>
      <c r="F52" s="50">
        <v>2</v>
      </c>
      <c r="G52" s="49">
        <v>7635</v>
      </c>
      <c r="H52" s="50">
        <v>104</v>
      </c>
      <c r="I52" s="25"/>
    </row>
    <row r="53" spans="1:9" ht="12" customHeight="1" x14ac:dyDescent="0.55000000000000004">
      <c r="B53" s="22" t="s">
        <v>276</v>
      </c>
      <c r="C53" s="50">
        <v>149</v>
      </c>
      <c r="D53" s="51" t="s">
        <v>290</v>
      </c>
      <c r="E53" s="50">
        <v>0</v>
      </c>
      <c r="F53" s="51" t="s">
        <v>290</v>
      </c>
      <c r="G53" s="50">
        <v>149</v>
      </c>
      <c r="H53" s="51" t="s">
        <v>290</v>
      </c>
      <c r="I53" s="25"/>
    </row>
    <row r="54" spans="1:9" ht="12" customHeight="1" x14ac:dyDescent="0.55000000000000004">
      <c r="B54" s="21" t="s">
        <v>164</v>
      </c>
      <c r="C54" s="49">
        <v>419762</v>
      </c>
      <c r="D54" s="49">
        <v>7320133</v>
      </c>
      <c r="E54" s="49">
        <v>18870</v>
      </c>
      <c r="F54" s="50">
        <v>547</v>
      </c>
      <c r="G54" s="49">
        <v>393318</v>
      </c>
      <c r="H54" s="49">
        <v>7272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2021-02-19T12:53:17Z</dcterms:modified>
</cp:coreProperties>
</file>