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3012DD59-85CF-4390-8FFA-7FA70847D733}" xr6:coauthVersionLast="46" xr6:coauthVersionMax="46" xr10:uidLastSave="{00000000-0000-0000-0000-000000000000}"/>
  <bookViews>
    <workbookView xWindow="-110" yWindow="-110" windowWidth="19420" windowHeight="10420" tabRatio="911" activeTab="1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M23" i="7"/>
  <c r="L24" i="7"/>
  <c r="M24" i="7"/>
  <c r="L25" i="7"/>
  <c r="M25" i="7"/>
  <c r="L26" i="7"/>
  <c r="M26" i="7"/>
  <c r="L27" i="7"/>
  <c r="M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N15" i="3"/>
  <c r="O15" i="3"/>
  <c r="O3" i="3"/>
  <c r="P3" i="3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3" l="1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<sst xmlns="http://schemas.openxmlformats.org/spreadsheetml/2006/main" count="26510" uniqueCount="333">
  <si>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</si>
  <si>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</si>
  <si>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</si>
  <si>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</si>
  <si>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</si>
  <si>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</si>
  <si>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</si>
  <si>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</si>
  <si>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</si>
  <si>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</si>
  <si>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</si>
  <si>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</si>
  <si>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</si>
  <si>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</si>
  <si>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</si>
  <si>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</si>
  <si>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</si>
  <si>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</si>
  <si>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</si>
  <si>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</si>
  <si>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</si>
  <si>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</si>
  <si>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</si>
  <si>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</si>
  <si>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</si>
  <si>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</si>
  <si>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</si>
  <si>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</si>
  <si>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</si>
  <si>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</si>
  <si>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</si>
  <si>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</si>
  <si>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</si>
  <si>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</si>
  <si>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</si>
  <si>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</si>
  <si>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</si>
  <si>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</si>
  <si>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</si>
  <si>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</si>
  <si>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</si>
  <si>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</si>
  <si>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</si>
  <si>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</si>
  <si>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</si>
  <si>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</si>
  <si>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</si>
  <si>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</si>
  <si>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</si>
  <si>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</si>
  <si>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</si>
  <si>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</si>
  <si>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</si>
  <si>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</si>
  <si>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</si>
  <si>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</si>
  <si>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</si>
  <si>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</si>
  <si>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</si>
  <si>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</si>
  <si>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</si>
  <si>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</si>
  <si>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</si>
  <si>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</si>
  <si>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</si>
  <si>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</si>
  <si>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</si>
  <si>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</si>
  <si>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</si>
  <si>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</si>
  <si>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</si>
  <si>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</si>
  <si>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</si>
  <si>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</si>
  <si>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</si>
  <si>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</si>
  <si>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</si>
  <si>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</si>
  <si>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</si>
  <si>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</si>
  <si>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</si>
  <si>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</si>
  <si>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</si>
  <si>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</si>
  <si>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</si>
  <si>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</si>
  <si>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</si>
  <si>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</si>
  <si>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</si>
  <si>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</si>
  <si>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</si>
  <si>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</si>
  <si>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</si>
  <si>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</si>
  <si>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</si>
  <si>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</si>
  <si>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</si>
  <si>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</si>
  <si>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</si>
  <si>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</si>
  <si>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</si>
  <si>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</si>
  <si>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</si>
  <si>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</si>
  <si>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</si>
  <si>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</si>
  <si>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</si>
  <si>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</si>
  <si>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</si>
  <si>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</si>
  <si>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</si>
  <si>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</si>
  <si>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</si>
  <si>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</si>
  <si>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</si>
  <si>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</si>
  <si>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</si>
  <si>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</si>
  <si>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</si>
  <si>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</si>
  <si>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</si>
  <si>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</si>
  <si>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</si>
  <si>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</si>
  <si>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</si>
  <si>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</si>
  <si>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</si>
  <si>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</si>
  <si>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</si>
  <si>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</si>
  <si>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</si>
  <si>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</si>
  <si>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</si>
  <si>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</si>
  <si>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</si>
  <si>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</si>
  <si>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</si>
  <si>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</si>
  <si>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</si>
  <si>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</si>
  <si>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</si>
  <si>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</si>
  <si>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</si>
  <si>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</si>
  <si>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</si>
  <si>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</si>
  <si>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</si>
  <si>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</si>
  <si>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</si>
  <si>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</si>
  <si>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</si>
  <si>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</si>
  <si>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</si>
  <si>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</si>
  <si>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</si>
  <si>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</si>
  <si>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</si>
  <si>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</si>
  <si>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</si>
  <si>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</si>
  <si>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</si>
  <si>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</si>
  <si>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</si>
  <si>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</si>
  <si>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</si>
  <si>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</si>
  <si>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</si>
  <si>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</si>
  <si>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</si>
  <si>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</si>
  <si>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</si>
  <si>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</si>
  <si>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</si>
  <si>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</si>
  <si>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</si>
  <si>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</si>
  <si>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</si>
  <si>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</si>
  <si>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</si>
  <si>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</si>
  <si>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</si>
  <si>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</si>
  <si>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</si>
  <si>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</si>
  <si>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</si>
  <si>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</si>
  <si>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</si>
  <si>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</si>
  <si>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</si>
  <si>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</si>
  <si>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</si>
  <si>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</si>
  <si>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</si>
  <si>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</si>
  <si>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</si>
  <si>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</si>
  <si>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</si>
  <si>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</si>
  <si>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</si>
  <si>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</si>
  <si>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</si>
  <si>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</si>
  <si>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</si>
  <si>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</si>
  <si>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</si>
  <si>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</si>
  <si>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</si>
  <si>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</si>
  <si>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</si>
  <si>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</si>
  <si>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</si>
  <si>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</si>
  <si>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</si>
  <si>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</si>
  <si>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</si>
  <si>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</si>
  <si>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</si>
  <si>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</si>
  <si>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</si>
  <si>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</si>
  <si>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</si>
  <si>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</si>
  <si>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</si>
  <si>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</si>
  <si>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</si>
  <si>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</si>
  <si>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</si>
  <si>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</si>
  <si>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</si>
  <si>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</si>
  <si>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</si>
  <si>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</si>
  <si>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</si>
  <si>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</si>
  <si>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</si>
  <si>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</si>
  <si>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</si>
  <si>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</si>
  <si>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</si>
  <si>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</si>
  <si>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</si>
  <si>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</si>
  <si>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</si>
  <si>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</si>
  <si>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</si>
  <si>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</si>
  <si>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</si>
  <si>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</si>
  <si>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</si>
  <si>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</si>
  <si>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</si>
  <si>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</si>
  <si>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</si>
  <si>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</si>
  <si>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</si>
  <si>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</si>
  <si>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</si>
  <si>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</si>
  <si>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</si>
  <si>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</si>
  <si>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</si>
  <si>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</si>
  <si>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</si>
  <si>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</si>
  <si>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</si>
  <si>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</si>
  <si>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</si>
  <si>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</si>
  <si>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</si>
  <si>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</si>
  <si>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</si>
  <si>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</si>
  <si>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</si>
  <si>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</si>
  <si>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</si>
  <si>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</si>
  <si>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</si>
  <si>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</si>
  <si>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</si>
  <si>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</si>
  <si>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</si>
  <si>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</si>
  <si>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</si>
  <si>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</si>
  <si>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</si>
  <si>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</si>
  <si>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</si>
  <si>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</si>
  <si>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https://www.mhlw.go.jp/stf/seisakunitsuite/bunya/0000121431_00254.html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</si>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</sst>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15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10" fillId="0" borderId="6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3" fillId="0" borderId="1" xfId="0" applyNumberFormat="1" applyFont="1" applyBorder="1" applyAlignment="1">
      <alignment horizontal="right" vertical="top" shrinkToFit="1"/>
    </xf>
    <xf numFmtId="1" fontId="23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180" fontId="21" fillId="0" borderId="1" xfId="0" applyNumberFormat="1" applyFont="1" applyBorder="1" applyAlignment="1">
      <alignment horizontal="right" vertical="top" shrinkToFit="1"/>
    </xf>
    <xf numFmtId="0" fontId="19" fillId="0" borderId="1" xfId="0" applyFont="1" applyBorder="1" applyAlignment="1">
      <alignment horizontal="right" vertical="top" wrapTex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54.html" TargetMode="External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witter.com/kantei_vaccine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07"/>
  <sheetViews>
    <sheetView tabSelected="1" workbookViewId="0">
      <pane ySplit="1" topLeftCell="A1297" activePane="bottomLeft" state="frozen"/>
      <selection activeCell="A8" sqref="A8:G8"/>
      <selection pane="bottomLeft" activeCell="A1308" sqref="A1308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0</v>
      </c>
      <c r="P1305">
        <v>0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083"/>
  <sheetViews>
    <sheetView workbookViewId="0">
      <pane xSplit="1" ySplit="1" topLeftCell="B19073" activePane="bottomRight" state="frozen"/>
      <selection activeCell="A8" sqref="A8:G8"/>
      <selection pane="topRight" activeCell="A8" sqref="A8:G8"/>
      <selection pane="bottomLeft" activeCell="A8" sqref="A8:G8"/>
      <selection pane="bottomRight" activeCell="A8" sqref="A8:G8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"/>
  <sheetViews>
    <sheetView workbookViewId="0">
      <selection activeCell="I8" sqref="I8:P8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87" t="s">
        <v>146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44314</v>
      </c>
      <c r="B3" s="26" t="s">
        <v>153</v>
      </c>
      <c r="C3" s="26">
        <f>IF(C21="", "", C21)</f>
        <v>572888</v>
      </c>
      <c r="D3" s="26">
        <f>IF(B21="", "", B21)</f>
        <v>10995009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52439</v>
      </c>
      <c r="I3" s="26" t="str">
        <f t="shared" si="1"/>
        <v/>
      </c>
      <c r="J3" s="26">
        <f t="shared" si="1"/>
        <v>953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509501</v>
      </c>
      <c r="N3" s="26">
        <f t="shared" si="2"/>
        <v>10052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44314</v>
      </c>
      <c r="B4" s="26" t="s">
        <v>154</v>
      </c>
      <c r="C4" s="26">
        <f>IF(C22="", "", C22)</f>
        <v>2660</v>
      </c>
      <c r="D4" s="26">
        <f>IF(B22="", "", B22)</f>
        <v>636874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104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2553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44314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294</v>
      </c>
      <c r="N7" s="27"/>
      <c r="O7" s="27"/>
    </row>
    <row r="8" spans="1:16" x14ac:dyDescent="0.55000000000000004">
      <c r="A8" s="87" t="s">
        <v>288</v>
      </c>
      <c r="B8" s="87"/>
      <c r="C8" s="87"/>
      <c r="D8" s="87"/>
      <c r="E8" s="87"/>
      <c r="F8" s="87"/>
      <c r="G8" s="87"/>
      <c r="I8" s="86" t="s">
        <v>293</v>
      </c>
      <c r="J8" s="86"/>
      <c r="K8" s="86"/>
      <c r="L8" s="86"/>
      <c r="M8" s="86"/>
      <c r="N8" s="86"/>
      <c r="O8" s="86"/>
      <c r="P8" s="86"/>
    </row>
    <row r="9" spans="1:16" x14ac:dyDescent="0.55000000000000004">
      <c r="A9" s="4">
        <v>2021</v>
      </c>
      <c r="B9" s="4">
        <v>4</v>
      </c>
      <c r="C9" s="4">
        <v>28</v>
      </c>
    </row>
    <row r="10" spans="1:16" x14ac:dyDescent="0.55000000000000004">
      <c r="B10" s="87" t="s">
        <v>157</v>
      </c>
      <c r="C10" s="87"/>
      <c r="D10" s="87" t="s">
        <v>158</v>
      </c>
      <c r="E10" s="87"/>
      <c r="F10" s="87" t="s">
        <v>159</v>
      </c>
      <c r="G10" s="87" t="s">
        <v>160</v>
      </c>
      <c r="H10" s="87" t="s">
        <v>161</v>
      </c>
      <c r="J10" s="87" t="s">
        <v>283</v>
      </c>
      <c r="K10" s="87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87"/>
      <c r="G11" s="87"/>
      <c r="H11" s="88"/>
      <c r="L11" s="87" t="s">
        <v>284</v>
      </c>
      <c r="M11" s="87"/>
      <c r="N11" s="52" t="s">
        <v>285</v>
      </c>
      <c r="O11" s="53" t="s">
        <v>292</v>
      </c>
    </row>
    <row r="12" spans="1:16" x14ac:dyDescent="0.55000000000000004">
      <c r="A12" s="27" t="s">
        <v>166</v>
      </c>
      <c r="B12" s="51">
        <v>10995009</v>
      </c>
      <c r="C12" s="51">
        <v>572888</v>
      </c>
      <c r="D12" s="51">
        <v>52439</v>
      </c>
      <c r="E12" s="51">
        <v>953</v>
      </c>
      <c r="F12" s="51">
        <v>509501</v>
      </c>
      <c r="G12" s="51">
        <v>10052</v>
      </c>
      <c r="H12" s="3"/>
      <c r="K12" s="87" t="s">
        <v>290</v>
      </c>
      <c r="L12" s="87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636874</v>
      </c>
      <c r="C13" s="51">
        <v>2660</v>
      </c>
      <c r="D13" s="51">
        <v>104</v>
      </c>
      <c r="E13" s="51">
        <v>0</v>
      </c>
      <c r="F13" s="51">
        <v>2553</v>
      </c>
      <c r="G13" s="51">
        <v>3</v>
      </c>
      <c r="H13" s="3"/>
      <c r="K13" s="87" t="s">
        <v>291</v>
      </c>
      <c r="L13" s="87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11632712</v>
      </c>
      <c r="C15" s="49">
        <f t="shared" si="4"/>
        <v>575563</v>
      </c>
      <c r="D15" s="49">
        <f t="shared" si="4"/>
        <v>52543</v>
      </c>
      <c r="E15" s="49">
        <f t="shared" si="4"/>
        <v>953</v>
      </c>
      <c r="F15" s="49">
        <f t="shared" si="4"/>
        <v>512069</v>
      </c>
      <c r="G15" s="49">
        <f t="shared" si="4"/>
        <v>10055</v>
      </c>
      <c r="H15" s="29"/>
      <c r="K15" s="89" t="s">
        <v>292</v>
      </c>
      <c r="L15" s="89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87" t="s">
        <v>157</v>
      </c>
      <c r="C18" s="88"/>
      <c r="D18" s="87" t="s">
        <v>169</v>
      </c>
      <c r="E18" s="88"/>
      <c r="F18" s="88"/>
      <c r="G18" s="87" t="s">
        <v>170</v>
      </c>
      <c r="H18" s="88"/>
      <c r="I18" s="88"/>
      <c r="J18" s="88"/>
      <c r="K18" s="88"/>
      <c r="L18" s="88"/>
      <c r="M18" s="88"/>
      <c r="N18" s="88"/>
      <c r="O18" s="88"/>
    </row>
    <row r="19" spans="1:15" x14ac:dyDescent="0.55000000000000004">
      <c r="B19" s="88"/>
      <c r="C19" s="88"/>
      <c r="D19" s="88"/>
      <c r="E19" s="88"/>
      <c r="F19" s="88"/>
      <c r="G19" s="87" t="s">
        <v>158</v>
      </c>
      <c r="H19" s="88"/>
      <c r="I19" s="88"/>
      <c r="J19" s="88"/>
      <c r="K19" s="88"/>
      <c r="L19" s="88"/>
      <c r="M19" s="88"/>
      <c r="N19" s="87" t="s">
        <v>159</v>
      </c>
      <c r="O19" s="87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88"/>
      <c r="O20" s="88"/>
    </row>
    <row r="21" spans="1:15" x14ac:dyDescent="0.55000000000000004">
      <c r="A21" s="26" t="s">
        <v>166</v>
      </c>
      <c r="B21" s="28">
        <f t="shared" ref="B21:C23" si="5">B12</f>
        <v>10995009</v>
      </c>
      <c r="C21" s="28">
        <f t="shared" si="5"/>
        <v>572888</v>
      </c>
      <c r="D21" s="3"/>
      <c r="E21" s="3"/>
      <c r="F21" s="3"/>
      <c r="G21" s="3"/>
      <c r="H21" s="28">
        <f>D12</f>
        <v>52439</v>
      </c>
      <c r="I21" s="3"/>
      <c r="J21" s="28">
        <f>E12</f>
        <v>953</v>
      </c>
      <c r="K21" s="3"/>
      <c r="L21" s="3"/>
      <c r="M21" s="16">
        <f>F21</f>
        <v>0</v>
      </c>
      <c r="N21" s="28">
        <f t="shared" ref="N21:O23" si="6">F12</f>
        <v>509501</v>
      </c>
      <c r="O21" s="28">
        <f t="shared" si="6"/>
        <v>10052</v>
      </c>
    </row>
    <row r="22" spans="1:15" x14ac:dyDescent="0.55000000000000004">
      <c r="A22" s="26" t="s">
        <v>167</v>
      </c>
      <c r="B22" s="28">
        <f t="shared" si="5"/>
        <v>636874</v>
      </c>
      <c r="C22" s="28">
        <f t="shared" si="5"/>
        <v>2660</v>
      </c>
      <c r="D22" s="3"/>
      <c r="E22" s="3"/>
      <c r="F22" s="3"/>
      <c r="G22" s="3"/>
      <c r="H22" s="28">
        <f>D13</f>
        <v>104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2553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11632712</v>
      </c>
      <c r="C24" s="26">
        <f t="shared" si="7"/>
        <v>575563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52543</v>
      </c>
      <c r="I24" s="26">
        <f t="shared" si="7"/>
        <v>0</v>
      </c>
      <c r="J24" s="26">
        <f t="shared" si="7"/>
        <v>953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512069</v>
      </c>
      <c r="O24" s="26">
        <f t="shared" si="7"/>
        <v>10055</v>
      </c>
    </row>
    <row r="26" spans="1:15" x14ac:dyDescent="0.55000000000000004">
      <c r="E26" s="87" t="s">
        <v>279</v>
      </c>
      <c r="F26" s="88"/>
      <c r="G26" s="88"/>
      <c r="H26" s="88"/>
      <c r="I26" s="88"/>
      <c r="J26" s="88"/>
    </row>
    <row r="27" spans="1:15" x14ac:dyDescent="0.55000000000000004">
      <c r="E27" s="86" t="s">
        <v>281</v>
      </c>
      <c r="F27" s="86"/>
      <c r="G27" s="86"/>
      <c r="H27" s="86"/>
      <c r="I27" s="86"/>
      <c r="J27" s="86"/>
      <c r="K27" s="86"/>
    </row>
    <row r="29" spans="1:15" x14ac:dyDescent="0.55000000000000004">
      <c r="E29" s="87" t="s">
        <v>289</v>
      </c>
      <c r="F29" s="87"/>
      <c r="G29" s="87"/>
      <c r="H29" s="87"/>
      <c r="I29" s="87"/>
      <c r="J29" s="87"/>
      <c r="K29" s="87"/>
    </row>
    <row r="30" spans="1:15" x14ac:dyDescent="0.55000000000000004">
      <c r="E30" s="86" t="s">
        <v>282</v>
      </c>
      <c r="F30" s="86"/>
      <c r="G30" s="86"/>
      <c r="H30" s="86"/>
      <c r="I30" s="86"/>
      <c r="J30" s="86"/>
      <c r="K30" s="86"/>
      <c r="L30" s="86"/>
      <c r="M30" s="86"/>
    </row>
  </sheetData>
  <mergeCells count="23">
    <mergeCell ref="I8:P8"/>
    <mergeCell ref="J10:K10"/>
    <mergeCell ref="L11:M11"/>
    <mergeCell ref="K12:L12"/>
    <mergeCell ref="D10:E10"/>
    <mergeCell ref="F10:F11"/>
    <mergeCell ref="G10:G11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</hyperlinks>
  <pageMargins left="0.7" right="0.7" top="0.75" bottom="0.75" header="0.3" footer="0.3"/>
  <pageSetup paperSize="9" orientation="portrait" horizontalDpi="1200" verticalDpi="1200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topLeftCell="A7" workbookViewId="0">
      <selection activeCell="L19" sqref="L19:M19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87" t="s">
        <v>318</v>
      </c>
      <c r="B1" s="87"/>
      <c r="C1" s="87"/>
      <c r="D1" s="87"/>
      <c r="E1" s="87"/>
      <c r="F1" s="87"/>
      <c r="G1" s="87"/>
      <c r="H1" s="87"/>
      <c r="I1" s="87"/>
      <c r="J1" s="87"/>
      <c r="K1" s="87" t="s">
        <v>320</v>
      </c>
      <c r="L1" s="87"/>
      <c r="M1" s="87"/>
    </row>
    <row r="2" spans="1:13" x14ac:dyDescent="0.55000000000000004">
      <c r="A2" s="90" t="s">
        <v>290</v>
      </c>
      <c r="B2" s="90"/>
      <c r="C2" s="90"/>
      <c r="D2" s="90"/>
      <c r="E2" s="90"/>
      <c r="F2" s="90" t="s">
        <v>317</v>
      </c>
      <c r="G2" s="90"/>
      <c r="H2" s="90"/>
      <c r="I2" s="90"/>
      <c r="J2" s="90"/>
      <c r="K2" s="87" t="s">
        <v>292</v>
      </c>
      <c r="L2" s="87"/>
      <c r="M2" s="87"/>
    </row>
    <row r="3" spans="1:13" x14ac:dyDescent="0.55000000000000004">
      <c r="A3" s="83" t="s">
        <v>295</v>
      </c>
      <c r="B3" s="60" t="s">
        <v>296</v>
      </c>
      <c r="C3" s="60" t="s">
        <v>297</v>
      </c>
      <c r="D3" s="74" t="s">
        <v>298</v>
      </c>
      <c r="E3" s="76" t="s">
        <v>299</v>
      </c>
      <c r="F3" s="82" t="s">
        <v>305</v>
      </c>
      <c r="G3" s="61" t="s">
        <v>306</v>
      </c>
      <c r="H3" s="61" t="s">
        <v>307</v>
      </c>
      <c r="I3" s="73" t="s">
        <v>308</v>
      </c>
      <c r="J3" s="77" t="s">
        <v>309</v>
      </c>
      <c r="K3" s="81" t="s">
        <v>319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302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312</v>
      </c>
      <c r="H4" s="63">
        <v>2426</v>
      </c>
      <c r="I4" s="63">
        <v>2426</v>
      </c>
      <c r="J4" s="64">
        <v>0</v>
      </c>
      <c r="K4" s="79">
        <f>IF(AND(A4="", F4=""), "", IF(A4=F4, A4, "Discrepancy"))</f>
        <v>44298</v>
      </c>
      <c r="L4" s="72">
        <f>IF(AND(A4="",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301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311</v>
      </c>
      <c r="H5" s="63">
        <v>1801</v>
      </c>
      <c r="I5" s="63">
        <v>1801</v>
      </c>
      <c r="J5" s="64">
        <v>0</v>
      </c>
      <c r="K5" s="79">
        <f t="shared" ref="K5:K68" si="0">IF(AND(A5="", F5=""), "", IF(A5=F5, A5, "Discrepancy"))</f>
        <v>44299</v>
      </c>
      <c r="L5" s="72">
        <f t="shared" ref="L5:L68" si="1">IF(AND(A5="",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300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310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304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316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303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315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314</v>
      </c>
      <c r="C9" s="69">
        <v>0</v>
      </c>
      <c r="D9" s="69">
        <v>0</v>
      </c>
      <c r="E9" s="69">
        <v>0</v>
      </c>
      <c r="F9" s="70">
        <v>44303</v>
      </c>
      <c r="G9" s="61" t="s">
        <v>314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313</v>
      </c>
      <c r="C10" s="69">
        <v>0</v>
      </c>
      <c r="D10" s="69">
        <v>0</v>
      </c>
      <c r="E10" s="69">
        <v>0</v>
      </c>
      <c r="F10" s="70">
        <v>44304</v>
      </c>
      <c r="G10" s="61" t="s">
        <v>313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302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312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301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311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300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310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304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321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A15" s="84">
        <v>44309</v>
      </c>
      <c r="B15" s="60" t="s">
        <v>303</v>
      </c>
      <c r="C15" s="85">
        <v>177672</v>
      </c>
      <c r="D15" s="85">
        <v>147989</v>
      </c>
      <c r="E15" s="85">
        <v>29683</v>
      </c>
      <c r="F15" s="80">
        <v>44309</v>
      </c>
      <c r="G15" s="59" t="s">
        <v>322</v>
      </c>
      <c r="H15" s="59">
        <v>6739</v>
      </c>
      <c r="I15" s="59">
        <v>6739</v>
      </c>
      <c r="J15" s="59">
        <v>0</v>
      </c>
      <c r="K15" s="79">
        <f t="shared" si="0"/>
        <v>44309</v>
      </c>
      <c r="L15" s="72">
        <f t="shared" si="1"/>
        <v>154728</v>
      </c>
      <c r="M15" s="72">
        <f t="shared" si="2"/>
        <v>29683</v>
      </c>
    </row>
    <row r="16" spans="1:13" x14ac:dyDescent="0.55000000000000004">
      <c r="A16" s="66">
        <v>44310</v>
      </c>
      <c r="B16" s="68" t="s">
        <v>314</v>
      </c>
      <c r="C16" s="69">
        <v>0</v>
      </c>
      <c r="D16" s="69">
        <v>0</v>
      </c>
      <c r="E16" s="69">
        <v>0</v>
      </c>
      <c r="F16" s="80">
        <v>44310</v>
      </c>
      <c r="G16" s="59" t="s">
        <v>323</v>
      </c>
      <c r="H16" s="59">
        <v>4365</v>
      </c>
      <c r="I16" s="59">
        <v>4365</v>
      </c>
      <c r="J16" s="59">
        <v>0</v>
      </c>
      <c r="K16" s="79">
        <f t="shared" si="0"/>
        <v>44310</v>
      </c>
      <c r="L16" s="72">
        <f t="shared" si="1"/>
        <v>4365</v>
      </c>
      <c r="M16" s="72">
        <f t="shared" si="2"/>
        <v>0</v>
      </c>
    </row>
    <row r="17" spans="1:13" x14ac:dyDescent="0.55000000000000004">
      <c r="A17" s="66">
        <v>44311</v>
      </c>
      <c r="B17" s="68" t="s">
        <v>313</v>
      </c>
      <c r="C17" s="69">
        <v>0</v>
      </c>
      <c r="D17" s="69">
        <v>0</v>
      </c>
      <c r="E17" s="69">
        <v>0</v>
      </c>
      <c r="F17" s="80">
        <v>44311</v>
      </c>
      <c r="G17" s="59" t="s">
        <v>324</v>
      </c>
      <c r="H17" s="59">
        <v>4550</v>
      </c>
      <c r="I17" s="59">
        <v>4550</v>
      </c>
      <c r="J17" s="59">
        <v>0</v>
      </c>
      <c r="K17" s="79">
        <f t="shared" si="0"/>
        <v>44311</v>
      </c>
      <c r="L17" s="72">
        <f t="shared" si="1"/>
        <v>4550</v>
      </c>
      <c r="M17" s="72">
        <f t="shared" si="2"/>
        <v>0</v>
      </c>
    </row>
    <row r="18" spans="1:13" x14ac:dyDescent="0.55000000000000004">
      <c r="A18" s="84">
        <v>44312</v>
      </c>
      <c r="B18" s="60" t="s">
        <v>302</v>
      </c>
      <c r="C18" s="85">
        <v>263328</v>
      </c>
      <c r="D18" s="85">
        <v>221677</v>
      </c>
      <c r="E18" s="85">
        <v>41651</v>
      </c>
      <c r="F18" s="111">
        <v>44312</v>
      </c>
      <c r="G18" s="112" t="s">
        <v>312</v>
      </c>
      <c r="H18" s="113">
        <v>12459</v>
      </c>
      <c r="I18" s="113">
        <v>12459</v>
      </c>
      <c r="J18" s="114">
        <v>0</v>
      </c>
      <c r="K18" s="79">
        <f t="shared" si="0"/>
        <v>44312</v>
      </c>
      <c r="L18" s="72">
        <f t="shared" si="1"/>
        <v>234136</v>
      </c>
      <c r="M18" s="72">
        <f t="shared" si="2"/>
        <v>41651</v>
      </c>
    </row>
    <row r="19" spans="1:13" x14ac:dyDescent="0.55000000000000004">
      <c r="A19" s="84">
        <v>44313</v>
      </c>
      <c r="B19" s="60" t="s">
        <v>301</v>
      </c>
      <c r="C19" s="85">
        <v>203174</v>
      </c>
      <c r="D19" s="85">
        <v>172069</v>
      </c>
      <c r="E19" s="85">
        <v>31105</v>
      </c>
      <c r="F19" s="111">
        <v>44313</v>
      </c>
      <c r="G19" s="112" t="s">
        <v>311</v>
      </c>
      <c r="H19" s="113">
        <v>13476</v>
      </c>
      <c r="I19" s="113">
        <v>13476</v>
      </c>
      <c r="J19" s="114">
        <v>0</v>
      </c>
      <c r="K19" s="79">
        <f t="shared" si="0"/>
        <v>44313</v>
      </c>
      <c r="L19" s="72">
        <f t="shared" si="1"/>
        <v>185545</v>
      </c>
      <c r="M19" s="72">
        <f t="shared" si="2"/>
        <v>31105</v>
      </c>
    </row>
    <row r="20" spans="1:13" x14ac:dyDescent="0.55000000000000004">
      <c r="K20" s="79" t="str">
        <f t="shared" si="0"/>
        <v/>
      </c>
      <c r="L20" s="72" t="str">
        <f t="shared" si="1"/>
        <v/>
      </c>
      <c r="M20" s="72" t="str">
        <f t="shared" si="2"/>
        <v/>
      </c>
    </row>
    <row r="21" spans="1:13" x14ac:dyDescent="0.55000000000000004">
      <c r="K21" s="79" t="str">
        <f t="shared" si="0"/>
        <v/>
      </c>
      <c r="L21" s="72" t="str">
        <f t="shared" si="1"/>
        <v/>
      </c>
      <c r="M21" s="72" t="str">
        <f t="shared" si="2"/>
        <v/>
      </c>
    </row>
    <row r="22" spans="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IF(AND(A69="", F69=""), "", IF(A69=F69, A69, "Discrepancy"))</f>
        <v/>
      </c>
      <c r="L69" s="72" t="str">
        <f t="shared" ref="L69:L132" si="4">IF(AND(A69="",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IF(AND(A133="", F133=""), "", IF(A133=F133, A133, "Discrepancy"))</f>
        <v/>
      </c>
      <c r="L133" s="72" t="str">
        <f t="shared" ref="L133:L196" si="7">IF(AND(A133="",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IF(AND(A197="", F197=""), "", IF(A197=F197, A197, "Discrepancy"))</f>
        <v/>
      </c>
      <c r="L197" s="72" t="str">
        <f t="shared" ref="L197:L260" si="10">IF(AND(A197="",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IF(AND(A261="", F261=""), "", IF(A261=F261, A261, "Discrepancy"))</f>
        <v/>
      </c>
      <c r="L261" s="72" t="str">
        <f t="shared" ref="L261:L324" si="13">IF(AND(A261="",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IF(AND(A325="", F325=""), "", IF(A325=F325, A325, "Discrepancy"))</f>
        <v/>
      </c>
      <c r="L325" s="72" t="str">
        <f t="shared" ref="L325:L388" si="16">IF(AND(A325="",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IF(AND(A389="", F389=""), "", IF(A389=F389, A389, "Discrepancy"))</f>
        <v/>
      </c>
      <c r="L389" s="72" t="str">
        <f t="shared" ref="L389:L452" si="19">IF(AND(A389="",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IF(AND(A453="", F453=""), "", IF(A453=F453, A453, "Discrepancy"))</f>
        <v/>
      </c>
      <c r="L453" s="72" t="str">
        <f t="shared" ref="L453:L516" si="22">IF(AND(A453="",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IF(AND(A517="", F517=""), "", IF(A517=F517, A517, "Discrepancy"))</f>
        <v/>
      </c>
      <c r="L517" s="72" t="str">
        <f t="shared" ref="L517:L580" si="25">IF(AND(A517="",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IF(AND(A581="", F581=""), "", IF(A581=F581, A581, "Discrepancy"))</f>
        <v/>
      </c>
      <c r="L581" s="72" t="str">
        <f t="shared" ref="L581:L597" si="28">IF(AND(A581="",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87" t="s">
        <v>177</v>
      </c>
      <c r="B1" s="87"/>
      <c r="C1" s="87"/>
      <c r="D1" s="92"/>
      <c r="E1" s="92"/>
      <c r="F1" s="92"/>
      <c r="G1" s="92"/>
      <c r="H1" s="92"/>
      <c r="I1" s="92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4</v>
      </c>
      <c r="C2" s="38">
        <f>DAY(DATE('Conv-total（当日）'!$A$9, 'Conv-total（当日）'!$B$9, 'Conv-total（当日）'!$C$9) -1)</f>
        <v>27</v>
      </c>
      <c r="D2" s="91" t="s">
        <v>178</v>
      </c>
      <c r="E2" s="92"/>
      <c r="F2" s="92"/>
      <c r="G2" s="92"/>
      <c r="H2" s="92"/>
      <c r="I2" s="92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44313</v>
      </c>
      <c r="C5" s="30" t="s">
        <v>7</v>
      </c>
      <c r="D5" s="40">
        <f>IFERROR(INT(TRIM(SUBSTITUTE(VLOOKUP($A5&amp;"*",'各都道府県の状況（前日）'!$A:$I,D$3,FALSE), "※5", ""))), "")</f>
        <v>23530</v>
      </c>
      <c r="E5" s="40">
        <f>IFERROR(INT(TRIM(SUBSTITUTE(VLOOKUP($A5&amp;"*",'各都道府県の状況（前日）'!$A:$I,E$3,FALSE), "※5", ""))), "")</f>
        <v>515853</v>
      </c>
      <c r="F5" s="40">
        <f>IFERROR(INT(TRIM(SUBSTITUTE(VLOOKUP($A5&amp;"*",'各都道府県の状況（前日）'!$A:$I,F$3,FALSE), "※5", ""))), "")</f>
        <v>21282</v>
      </c>
      <c r="G5" s="40">
        <f>IFERROR(INT(TRIM(SUBSTITUTE(VLOOKUP($A5&amp;"*",'各都道府県の状況（前日）'!$A:$I,G$3,FALSE), "※5", ""))), "")</f>
        <v>849</v>
      </c>
      <c r="H5" s="40">
        <f>IFERROR(INT(TRIM(SUBSTITUTE(VLOOKUP($A5&amp;"*",'各都道府県の状況（前日）'!$A:$I,H$3,FALSE), "※5", ""))), "")</f>
        <v>1396</v>
      </c>
      <c r="I5" s="40">
        <f>IFERROR(INT(TRIM(SUBSTITUTE(VLOOKUP($A5&amp;"*",'各都道府県の状況（前日）'!$A:$I,I$3,FALSE), "※5", ""))), "")</f>
        <v>21</v>
      </c>
      <c r="J5" s="2"/>
    </row>
    <row r="6" spans="1:10" x14ac:dyDescent="0.55000000000000004">
      <c r="A6" s="12" t="s">
        <v>182</v>
      </c>
      <c r="B6" s="13">
        <f t="shared" si="0"/>
        <v>44313</v>
      </c>
      <c r="C6" s="30" t="s">
        <v>11</v>
      </c>
      <c r="D6" s="40">
        <f>IFERROR(INT(TRIM(SUBSTITUTE(VLOOKUP($A6&amp;"*",'各都道府県の状況（前日）'!$A:$I,D$3,FALSE), "※5", ""))), "")</f>
        <v>1503</v>
      </c>
      <c r="E6" s="40">
        <f>IFERROR(INT(TRIM(SUBSTITUTE(VLOOKUP($A6&amp;"*",'各都道府県の状況（前日）'!$A:$I,E$3,FALSE), "※5", ""))), "")</f>
        <v>31979</v>
      </c>
      <c r="F6" s="40">
        <f>IFERROR(INT(TRIM(SUBSTITUTE(VLOOKUP($A6&amp;"*",'各都道府県の状況（前日）'!$A:$I,F$3,FALSE), "※5", ""))), "")</f>
        <v>1255</v>
      </c>
      <c r="G6" s="40">
        <f>IFERROR(INT(TRIM(SUBSTITUTE(VLOOKUP($A6&amp;"*",'各都道府県の状況（前日）'!$A:$I,G$3,FALSE), "※5", ""))), "")</f>
        <v>22</v>
      </c>
      <c r="H6" s="40">
        <f>IFERROR(INT(TRIM(SUBSTITUTE(VLOOKUP($A6&amp;"*",'各都道府県の状況（前日）'!$A:$I,H$3,FALSE), "※5", ""))), "")</f>
        <v>226</v>
      </c>
      <c r="I6" s="40">
        <f>IFERROR(INT(TRIM(SUBSTITUTE(VLOOKUP($A6&amp;"*",'各都道府県の状況（前日）'!$A:$I,I$3,FALSE), "※5", ""))), "")</f>
        <v>0</v>
      </c>
    </row>
    <row r="7" spans="1:10" x14ac:dyDescent="0.55000000000000004">
      <c r="A7" s="12" t="s">
        <v>183</v>
      </c>
      <c r="B7" s="13">
        <f t="shared" si="0"/>
        <v>44313</v>
      </c>
      <c r="C7" s="30" t="s">
        <v>12</v>
      </c>
      <c r="D7" s="40">
        <f>IFERROR(INT(TRIM(SUBSTITUTE(VLOOKUP($A7&amp;"*",'各都道府県の状況（前日）'!$A:$I,D$3,FALSE), "※5", ""))), "")</f>
        <v>858</v>
      </c>
      <c r="E7" s="40">
        <f>IFERROR(INT(TRIM(SUBSTITUTE(VLOOKUP($A7&amp;"*",'各都道府県の状況（前日）'!$A:$I,E$3,FALSE), "※5", ""))), "")</f>
        <v>55100</v>
      </c>
      <c r="F7" s="40">
        <f>IFERROR(INT(TRIM(SUBSTITUTE(VLOOKUP($A7&amp;"*",'各都道府県の状況（前日）'!$A:$I,F$3,FALSE), "※5", ""))), "")</f>
        <v>745</v>
      </c>
      <c r="G7" s="40">
        <f>IFERROR(INT(TRIM(SUBSTITUTE(VLOOKUP($A7&amp;"*",'各都道府県の状況（前日）'!$A:$I,G$3,FALSE), "※5", ""))), "")</f>
        <v>31</v>
      </c>
      <c r="H7" s="40">
        <f>IFERROR(INT(TRIM(SUBSTITUTE(VLOOKUP($A7&amp;"*",'各都道府県の状況（前日）'!$A:$I,H$3,FALSE), "※5", ""))), "")</f>
        <v>82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44313</v>
      </c>
      <c r="C8" s="30" t="s">
        <v>13</v>
      </c>
      <c r="D8" s="40">
        <f>IFERROR(INT(TRIM(SUBSTITUTE(VLOOKUP($A8&amp;"*",'各都道府県の状況（前日）'!$A:$I,D$3,FALSE), "※5", ""))), "")</f>
        <v>7950</v>
      </c>
      <c r="E8" s="40">
        <f>IFERROR(INT(TRIM(SUBSTITUTE(VLOOKUP($A8&amp;"*",'各都道府県の状況（前日）'!$A:$I,E$3,FALSE), "※5", ""))), "")</f>
        <v>117404</v>
      </c>
      <c r="F8" s="40">
        <f>IFERROR(INT(TRIM(SUBSTITUTE(VLOOKUP($A8&amp;"*",'各都道府県の状況（前日）'!$A:$I,F$3,FALSE), "※5", ""))), "")</f>
        <v>7311</v>
      </c>
      <c r="G8" s="40">
        <f>IFERROR(INT(TRIM(SUBSTITUTE(VLOOKUP($A8&amp;"*",'各都道府県の状況（前日）'!$A:$I,G$3,FALSE), "※5", ""))), "")</f>
        <v>61</v>
      </c>
      <c r="H8" s="40">
        <f>IFERROR(INT(TRIM(SUBSTITUTE(VLOOKUP($A8&amp;"*",'各都道府県の状況（前日）'!$A:$I,H$3,FALSE), "※5", ""))), "")</f>
        <v>557</v>
      </c>
      <c r="I8" s="40">
        <f>IFERROR(INT(TRIM(SUBSTITUTE(VLOOKUP($A8&amp;"*",'各都道府県の状況（前日）'!$A:$I,I$3,FALSE), "※5", ""))), "")</f>
        <v>13</v>
      </c>
    </row>
    <row r="9" spans="1:10" ht="21" customHeight="1" x14ac:dyDescent="0.55000000000000004">
      <c r="A9" s="12" t="s">
        <v>185</v>
      </c>
      <c r="B9" s="13">
        <f t="shared" si="0"/>
        <v>44313</v>
      </c>
      <c r="C9" s="30" t="s">
        <v>14</v>
      </c>
      <c r="D9" s="40">
        <f>IFERROR(INT(TRIM(SUBSTITUTE(VLOOKUP($A9&amp;"*",'各都道府県の状況（前日）'!$A:$I,D$3,FALSE), "※5", ""))), "")</f>
        <v>425</v>
      </c>
      <c r="E9" s="40">
        <f>IFERROR(INT(TRIM(SUBSTITUTE(VLOOKUP($A9&amp;"*",'各都道府県の状況（前日）'!$A:$I,E$3,FALSE), "※5", ""))), "")</f>
        <v>9973</v>
      </c>
      <c r="F9" s="40">
        <f>IFERROR(INT(TRIM(SUBSTITUTE(VLOOKUP($A9&amp;"*",'各都道府県の状況（前日）'!$A:$I,F$3,FALSE), "※5", ""))), "")</f>
        <v>352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64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44313</v>
      </c>
      <c r="C10" s="30" t="s">
        <v>15</v>
      </c>
      <c r="D10" s="40">
        <f>IFERROR(INT(TRIM(SUBSTITUTE(VLOOKUP($A10&amp;"*",'各都道府県の状況（前日）'!$A:$I,D$3,FALSE), "※5", ""))), "")</f>
        <v>1467</v>
      </c>
      <c r="E10" s="40">
        <f>IFERROR(INT(TRIM(SUBSTITUTE(VLOOKUP($A10&amp;"*",'各都道府県の状況（前日）'!$A:$I,E$3,FALSE), "※5", ""))), "")</f>
        <v>46717</v>
      </c>
      <c r="F10" s="40">
        <f>IFERROR(INT(TRIM(SUBSTITUTE(VLOOKUP($A10&amp;"*",'各都道府県の状況（前日）'!$A:$I,F$3,FALSE), "※5", ""))), "")</f>
        <v>1256</v>
      </c>
      <c r="G10" s="40">
        <f>IFERROR(INT(TRIM(SUBSTITUTE(VLOOKUP($A10&amp;"*",'各都道府県の状況（前日）'!$A:$I,G$3,FALSE), "※5", ""))), "")</f>
        <v>32</v>
      </c>
      <c r="H10" s="40">
        <f>IFERROR(INT(TRIM(SUBSTITUTE(VLOOKUP($A10&amp;"*",'各都道府県の状況（前日）'!$A:$I,H$3,FALSE), "※5", ""))), "")</f>
        <v>179</v>
      </c>
      <c r="I10" s="40">
        <f>IFERROR(INT(TRIM(SUBSTITUTE(VLOOKUP($A10&amp;"*",'各都道府県の状況（前日）'!$A:$I,I$3,FALSE), "※5", ""))), "")</f>
        <v>4</v>
      </c>
    </row>
    <row r="11" spans="1:10" x14ac:dyDescent="0.55000000000000004">
      <c r="A11" s="12" t="s">
        <v>187</v>
      </c>
      <c r="B11" s="13">
        <f t="shared" si="0"/>
        <v>44313</v>
      </c>
      <c r="C11" s="30" t="s">
        <v>16</v>
      </c>
      <c r="D11" s="40">
        <f>IFERROR(INT(TRIM(SUBSTITUTE(VLOOKUP($A11&amp;"*",'各都道府県の状況（前日）'!$A:$I,D$3,FALSE), "※5", ""))), "")</f>
        <v>3237</v>
      </c>
      <c r="E11" s="40">
        <f>IFERROR(INT(TRIM(SUBSTITUTE(VLOOKUP($A11&amp;"*",'各都道府県の状況（前日）'!$A:$I,E$3,FALSE), "※5", ""))), "")</f>
        <v>182436</v>
      </c>
      <c r="F11" s="40">
        <f>IFERROR(INT(TRIM(SUBSTITUTE(VLOOKUP($A11&amp;"*",'各都道府県の状況（前日）'!$A:$I,F$3,FALSE), "※5", ""))), "")</f>
        <v>2791</v>
      </c>
      <c r="G11" s="40">
        <f>IFERROR(INT(TRIM(SUBSTITUTE(VLOOKUP($A11&amp;"*",'各都道府県の状況（前日）'!$A:$I,G$3,FALSE), "※5", ""))), "")</f>
        <v>123</v>
      </c>
      <c r="H11" s="40">
        <f>IFERROR(INT(TRIM(SUBSTITUTE(VLOOKUP($A11&amp;"*",'各都道府県の状況（前日）'!$A:$I,H$3,FALSE), "※5", ""))), "")</f>
        <v>323</v>
      </c>
      <c r="I11" s="40">
        <f>IFERROR(INT(TRIM(SUBSTITUTE(VLOOKUP($A11&amp;"*",'各都道府県の状況（前日）'!$A:$I,I$3,FALSE), "※5", ""))), "")</f>
        <v>11</v>
      </c>
    </row>
    <row r="12" spans="1:10" x14ac:dyDescent="0.55000000000000004">
      <c r="A12" s="12" t="s">
        <v>188</v>
      </c>
      <c r="B12" s="13">
        <f t="shared" si="0"/>
        <v>44313</v>
      </c>
      <c r="C12" s="30" t="s">
        <v>17</v>
      </c>
      <c r="D12" s="40">
        <f>IFERROR(INT(TRIM(SUBSTITUTE(VLOOKUP($A12&amp;"*",'各都道府県の状況（前日）'!$A:$I,D$3,FALSE), "※5", ""))), "")</f>
        <v>7970</v>
      </c>
      <c r="E12" s="40">
        <f>IFERROR(INT(TRIM(SUBSTITUTE(VLOOKUP($A12&amp;"*",'各都道府県の状況（前日）'!$A:$I,E$3,FALSE), "※5", ""))), "")</f>
        <v>29367</v>
      </c>
      <c r="F12" s="40">
        <f>IFERROR(INT(TRIM(SUBSTITUTE(VLOOKUP($A12&amp;"*",'各都道府県の状況（前日）'!$A:$I,F$3,FALSE), "※5", ""))), "")</f>
        <v>7298</v>
      </c>
      <c r="G12" s="40">
        <f>IFERROR(INT(TRIM(SUBSTITUTE(VLOOKUP($A12&amp;"*",'各都道府県の状況（前日）'!$A:$I,G$3,FALSE), "※5", ""))), "")</f>
        <v>133</v>
      </c>
      <c r="H12" s="40">
        <f>IFERROR(INT(TRIM(SUBSTITUTE(VLOOKUP($A12&amp;"*",'各都道府県の状況（前日）'!$A:$I,H$3,FALSE), "※5", ""))), "")</f>
        <v>539</v>
      </c>
      <c r="I12" s="40">
        <f>IFERROR(INT(TRIM(SUBSTITUTE(VLOOKUP($A12&amp;"*",'各都道府県の状況（前日）'!$A:$I,I$3,FALSE), "※5", ""))), "")</f>
        <v>18</v>
      </c>
    </row>
    <row r="13" spans="1:10" x14ac:dyDescent="0.55000000000000004">
      <c r="A13" s="12" t="s">
        <v>189</v>
      </c>
      <c r="B13" s="13">
        <f t="shared" si="0"/>
        <v>44313</v>
      </c>
      <c r="C13" s="30" t="s">
        <v>18</v>
      </c>
      <c r="D13" s="40">
        <f>IFERROR(INT(TRIM(SUBSTITUTE(VLOOKUP($A13&amp;"*",'各都道府県の状況（前日）'!$A:$I,D$3,FALSE), "※5", ""))), "")</f>
        <v>5281</v>
      </c>
      <c r="E13" s="40">
        <f>IFERROR(INT(TRIM(SUBSTITUTE(VLOOKUP($A13&amp;"*",'各都道府県の状況（前日）'!$A:$I,E$3,FALSE), "※5", ""))), "")</f>
        <v>195946</v>
      </c>
      <c r="F13" s="40">
        <f>IFERROR(INT(TRIM(SUBSTITUTE(VLOOKUP($A13&amp;"*",'各都道府県の状況（前日）'!$A:$I,F$3,FALSE), "※5", ""))), "")</f>
        <v>4987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223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44313</v>
      </c>
      <c r="C14" s="30" t="s">
        <v>19</v>
      </c>
      <c r="D14" s="40">
        <f>IFERROR(INT(TRIM(SUBSTITUTE(VLOOKUP($A14&amp;"*",'各都道府県の状況（前日）'!$A:$I,D$3,FALSE), "※5", ""))), "")</f>
        <v>5803</v>
      </c>
      <c r="E14" s="40">
        <f>IFERROR(INT(TRIM(SUBSTITUTE(VLOOKUP($A14&amp;"*",'各都道府県の状況（前日）'!$A:$I,E$3,FALSE), "※5", ""))), "")</f>
        <v>134030</v>
      </c>
      <c r="F14" s="40">
        <f>IFERROR(INT(TRIM(SUBSTITUTE(VLOOKUP($A14&amp;"*",'各都道府県の状況（前日）'!$A:$I,F$3,FALSE), "※5", ""))), "")</f>
        <v>5373</v>
      </c>
      <c r="G14" s="40">
        <f>IFERROR(INT(TRIM(SUBSTITUTE(VLOOKUP($A14&amp;"*",'各都道府県の状況（前日）'!$A:$I,G$3,FALSE), "※5", ""))), "")</f>
        <v>103</v>
      </c>
      <c r="H14" s="40">
        <f>IFERROR(INT(TRIM(SUBSTITUTE(VLOOKUP($A14&amp;"*",'各都道府県の状況（前日）'!$A:$I,H$3,FALSE), "※5", ""))), "")</f>
        <v>327</v>
      </c>
      <c r="I14" s="40">
        <f>IFERROR(INT(TRIM(SUBSTITUTE(VLOOKUP($A14&amp;"*",'各都道府県の状況（前日）'!$A:$I,I$3,FALSE), "※5", ""))), "")</f>
        <v>2</v>
      </c>
    </row>
    <row r="15" spans="1:10" x14ac:dyDescent="0.55000000000000004">
      <c r="A15" s="12" t="s">
        <v>191</v>
      </c>
      <c r="B15" s="13">
        <f t="shared" si="0"/>
        <v>44313</v>
      </c>
      <c r="C15" s="30" t="s">
        <v>20</v>
      </c>
      <c r="D15" s="40">
        <f>IFERROR(INT(TRIM(SUBSTITUTE(VLOOKUP($A15&amp;"*",'各都道府県の状況（前日）'!$A:$I,D$3,FALSE), "※5", ""))), "")</f>
        <v>37176</v>
      </c>
      <c r="E15" s="40">
        <f>IFERROR(INT(TRIM(SUBSTITUTE(VLOOKUP($A15&amp;"*",'各都道府県の状況（前日）'!$A:$I,E$3,FALSE), "※5", ""))), "")</f>
        <v>743737</v>
      </c>
      <c r="F15" s="40">
        <f>IFERROR(INT(TRIM(SUBSTITUTE(VLOOKUP($A15&amp;"*",'各都道府県の状況（前日）'!$A:$I,F$3,FALSE), "※5", ""))), "")</f>
        <v>34298</v>
      </c>
      <c r="G15" s="40">
        <f>IFERROR(INT(TRIM(SUBSTITUTE(VLOOKUP($A15&amp;"*",'各都道府県の状況（前日）'!$A:$I,G$3,FALSE), "※5", ""))), "")</f>
        <v>740</v>
      </c>
      <c r="H15" s="40">
        <f>IFERROR(INT(TRIM(SUBSTITUTE(VLOOKUP($A15&amp;"*",'各都道府県の状況（前日）'!$A:$I,H$3,FALSE), "※5", ""))), "")</f>
        <v>2138</v>
      </c>
      <c r="I15" s="40">
        <f>IFERROR(INT(TRIM(SUBSTITUTE(VLOOKUP($A15&amp;"*",'各都道府県の状況（前日）'!$A:$I,I$3,FALSE), "※5", ""))), "")</f>
        <v>31</v>
      </c>
    </row>
    <row r="16" spans="1:10" x14ac:dyDescent="0.55000000000000004">
      <c r="A16" s="12" t="s">
        <v>192</v>
      </c>
      <c r="B16" s="13">
        <f t="shared" si="0"/>
        <v>44313</v>
      </c>
      <c r="C16" s="30" t="s">
        <v>21</v>
      </c>
      <c r="D16" s="40">
        <f>IFERROR(INT(TRIM(SUBSTITUTE(VLOOKUP($A16&amp;"*",'各都道府県の状況（前日）'!$A:$I,D$3,FALSE), "※5", ""))), "")</f>
        <v>32722</v>
      </c>
      <c r="E16" s="40">
        <f>IFERROR(INT(TRIM(SUBSTITUTE(VLOOKUP($A16&amp;"*",'各都道府県の状況（前日）'!$A:$I,E$3,FALSE), "※5", ""))), "")</f>
        <v>537321</v>
      </c>
      <c r="F16" s="40">
        <f>IFERROR(INT(TRIM(SUBSTITUTE(VLOOKUP($A16&amp;"*",'各都道府県の状況（前日）'!$A:$I,F$3,FALSE), "※5", ""))), "")</f>
        <v>30923</v>
      </c>
      <c r="G16" s="40">
        <f>IFERROR(INT(TRIM(SUBSTITUTE(VLOOKUP($A16&amp;"*",'各都道府県の状況（前日）'!$A:$I,G$3,FALSE), "※5", ""))), "")</f>
        <v>618</v>
      </c>
      <c r="H16" s="40">
        <f>IFERROR(INT(TRIM(SUBSTITUTE(VLOOKUP($A16&amp;"*",'各都道府県の状況（前日）'!$A:$I,H$3,FALSE), "※5", ""))), "")</f>
        <v>1181</v>
      </c>
      <c r="I16" s="40">
        <f>IFERROR(INT(TRIM(SUBSTITUTE(VLOOKUP($A16&amp;"*",'各都道府県の状況（前日）'!$A:$I,I$3,FALSE), "※5", ""))), "")</f>
        <v>18</v>
      </c>
    </row>
    <row r="17" spans="1:9" x14ac:dyDescent="0.55000000000000004">
      <c r="A17" s="12" t="s">
        <v>193</v>
      </c>
      <c r="B17" s="13">
        <f t="shared" si="0"/>
        <v>44313</v>
      </c>
      <c r="C17" s="30" t="s">
        <v>22</v>
      </c>
      <c r="D17" s="40">
        <f>IFERROR(INT(TRIM(SUBSTITUTE(VLOOKUP($A17&amp;"*",'各都道府県の状況（前日）'!$A:$I,D$3,FALSE), "※5", ""))), "")</f>
        <v>136426</v>
      </c>
      <c r="E17" s="40">
        <f>IFERROR(INT(TRIM(SUBSTITUTE(VLOOKUP($A17&amp;"*",'各都道府県の状況（前日）'!$A:$I,E$3,FALSE), "※5", ""))), "")</f>
        <v>1986161</v>
      </c>
      <c r="F17" s="40">
        <f>IFERROR(INT(TRIM(SUBSTITUTE(VLOOKUP($A17&amp;"*",'各都道府県の状況（前日）'!$A:$I,F$3,FALSE), "※5", ""))), "")</f>
        <v>128601</v>
      </c>
      <c r="G17" s="40">
        <f>IFERROR(INT(TRIM(SUBSTITUTE(VLOOKUP($A17&amp;"*",'各都道府県の状況（前日）'!$A:$I,G$3,FALSE), "※5", ""))), "")</f>
        <v>1879</v>
      </c>
      <c r="H17" s="40">
        <f>IFERROR(INT(TRIM(SUBSTITUTE(VLOOKUP($A17&amp;"*",'各都道府県の状況（前日）'!$A:$I,H$3,FALSE), "※5", ""))), "")</f>
        <v>5946</v>
      </c>
      <c r="I17" s="40">
        <f>IFERROR(INT(TRIM(SUBSTITUTE(VLOOKUP($A17&amp;"*",'各都道府県の状況（前日）'!$A:$I,I$3,FALSE), "※5", ""))), "")</f>
        <v>55</v>
      </c>
    </row>
    <row r="18" spans="1:9" x14ac:dyDescent="0.55000000000000004">
      <c r="A18" s="12" t="s">
        <v>194</v>
      </c>
      <c r="B18" s="13">
        <f t="shared" si="0"/>
        <v>44313</v>
      </c>
      <c r="C18" s="30" t="s">
        <v>23</v>
      </c>
      <c r="D18" s="40">
        <f>IFERROR(INT(TRIM(SUBSTITUTE(VLOOKUP($A18&amp;"*",'各都道府県の状況（前日）'!$A:$I,D$3,FALSE), "※5", ""))), "")</f>
        <v>52783</v>
      </c>
      <c r="E18" s="40">
        <f>IFERROR(INT(TRIM(SUBSTITUTE(VLOOKUP($A18&amp;"*",'各都道府県の状況（前日）'!$A:$I,E$3,FALSE), "※5", ""))), "")</f>
        <v>795181</v>
      </c>
      <c r="F18" s="40">
        <f>IFERROR(INT(TRIM(SUBSTITUTE(VLOOKUP($A18&amp;"*",'各都道府県の状況（前日）'!$A:$I,F$3,FALSE), "※5", ""))), "")</f>
        <v>50209</v>
      </c>
      <c r="G18" s="40">
        <f>IFERROR(INT(TRIM(SUBSTITUTE(VLOOKUP($A18&amp;"*",'各都道府県の状況（前日）'!$A:$I,G$3,FALSE), "※5", ""))), "")</f>
        <v>812</v>
      </c>
      <c r="H18" s="40">
        <f>IFERROR(INT(TRIM(SUBSTITUTE(VLOOKUP($A18&amp;"*",'各都道府県の状況（前日）'!$A:$I,H$3,FALSE), "※5", ""))), "")</f>
        <v>1762</v>
      </c>
      <c r="I18" s="40">
        <f>IFERROR(INT(TRIM(SUBSTITUTE(VLOOKUP($A18&amp;"*",'各都道府県の状況（前日）'!$A:$I,I$3,FALSE), "※5", ""))), "")</f>
        <v>37</v>
      </c>
    </row>
    <row r="19" spans="1:9" x14ac:dyDescent="0.55000000000000004">
      <c r="A19" s="12" t="s">
        <v>195</v>
      </c>
      <c r="B19" s="13">
        <f t="shared" si="0"/>
        <v>44313</v>
      </c>
      <c r="C19" s="30" t="s">
        <v>24</v>
      </c>
      <c r="D19" s="40">
        <f>IFERROR(INT(TRIM(SUBSTITUTE(VLOOKUP($A19&amp;"*",'各都道府県の状況（前日）'!$A:$I,D$3,FALSE), "※5", ""))), "")</f>
        <v>2217</v>
      </c>
      <c r="E19" s="40">
        <f>IFERROR(INT(TRIM(SUBSTITUTE(VLOOKUP($A19&amp;"*",'各都道府県の状況（前日）'!$A:$I,E$3,FALSE), "※5", ""))), "")</f>
        <v>105306</v>
      </c>
      <c r="F19" s="40">
        <f>IFERROR(INT(TRIM(SUBSTITUTE(VLOOKUP($A19&amp;"*",'各都道府県の状況（前日）'!$A:$I,F$3,FALSE), "※5", ""))), "")</f>
        <v>1831</v>
      </c>
      <c r="G19" s="40">
        <f>IFERROR(INT(TRIM(SUBSTITUTE(VLOOKUP($A19&amp;"*",'各都道府県の状況（前日）'!$A:$I,G$3,FALSE), "※5", ""))), "")</f>
        <v>22</v>
      </c>
      <c r="H19" s="40">
        <f>IFERROR(INT(TRIM(SUBSTITUTE(VLOOKUP($A19&amp;"*",'各都道府県の状況（前日）'!$A:$I,H$3,FALSE), "※5", ""))), "")</f>
        <v>364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44313</v>
      </c>
      <c r="C20" s="30" t="s">
        <v>25</v>
      </c>
      <c r="D20" s="40">
        <f>IFERROR(INT(TRIM(SUBSTITUTE(VLOOKUP($A20&amp;"*",'各都道府県の状況（前日）'!$A:$I,D$3,FALSE), "※5", ""))), "")</f>
        <v>1279</v>
      </c>
      <c r="E20" s="40">
        <f>IFERROR(INT(TRIM(SUBSTITUTE(VLOOKUP($A20&amp;"*",'各都道府県の状況（前日）'!$A:$I,E$3,FALSE), "※5", ""))), "")</f>
        <v>50549</v>
      </c>
      <c r="F20" s="40">
        <f>IFERROR(INT(TRIM(SUBSTITUTE(VLOOKUP($A20&amp;"*",'各都道府県の状況（前日）'!$A:$I,F$3,FALSE), "※5", ""))), "")</f>
        <v>1101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149</v>
      </c>
      <c r="I20" s="40">
        <f>IFERROR(INT(TRIM(SUBSTITUTE(VLOOKUP($A20&amp;"*",'各都道府県の状況（前日）'!$A:$I,I$3,FALSE), "※5", ""))), "")</f>
        <v>6</v>
      </c>
    </row>
    <row r="21" spans="1:9" x14ac:dyDescent="0.55000000000000004">
      <c r="A21" s="12" t="s">
        <v>197</v>
      </c>
      <c r="B21" s="13">
        <f t="shared" si="0"/>
        <v>44313</v>
      </c>
      <c r="C21" s="30" t="s">
        <v>26</v>
      </c>
      <c r="D21" s="40">
        <f>IFERROR(INT(TRIM(SUBSTITUTE(VLOOKUP($A21&amp;"*",'各都道府県の状況（前日）'!$A:$I,D$3,FALSE), "※5", ""))), "")</f>
        <v>2399</v>
      </c>
      <c r="E21" s="40">
        <f>IFERROR(INT(TRIM(SUBSTITUTE(VLOOKUP($A21&amp;"*",'各都道府県の状況（前日）'!$A:$I,E$3,FALSE), "※5", ""))), "")</f>
        <v>69393</v>
      </c>
      <c r="F21" s="40">
        <f>IFERROR(INT(TRIM(SUBSTITUTE(VLOOKUP($A21&amp;"*",'各都道府県の状況（前日）'!$A:$I,F$3,FALSE), "※5", ""))), "")</f>
        <v>2055</v>
      </c>
      <c r="G21" s="40">
        <f>IFERROR(INT(TRIM(SUBSTITUTE(VLOOKUP($A21&amp;"*",'各都道府県の状況（前日）'!$A:$I,G$3,FALSE), "※5", ""))), "")</f>
        <v>69</v>
      </c>
      <c r="H21" s="40">
        <f>IFERROR(INT(TRIM(SUBSTITUTE(VLOOKUP($A21&amp;"*",'各都道府県の状況（前日）'!$A:$I,H$3,FALSE), "※5", ""))), "")</f>
        <v>273</v>
      </c>
      <c r="I21" s="40">
        <f>IFERROR(INT(TRIM(SUBSTITUTE(VLOOKUP($A21&amp;"*",'各都道府県の状況（前日）'!$A:$I,I$3,FALSE), "※5", ""))), "")</f>
        <v>14</v>
      </c>
    </row>
    <row r="22" spans="1:9" x14ac:dyDescent="0.55000000000000004">
      <c r="A22" s="12" t="s">
        <v>198</v>
      </c>
      <c r="B22" s="13">
        <f t="shared" si="0"/>
        <v>44313</v>
      </c>
      <c r="C22" s="30" t="s">
        <v>27</v>
      </c>
      <c r="D22" s="40">
        <f>IFERROR(INT(TRIM(SUBSTITUTE(VLOOKUP($A22&amp;"*",'各都道府県の状況（前日）'!$A:$I,D$3,FALSE), "※5", ""))), "")</f>
        <v>849</v>
      </c>
      <c r="E22" s="40">
        <f>IFERROR(INT(TRIM(SUBSTITUTE(VLOOKUP($A22&amp;"*",'各都道府県の状況（前日）'!$A:$I,E$3,FALSE), "※5", ""))), "")</f>
        <v>46675</v>
      </c>
      <c r="F22" s="40">
        <f>IFERROR(INT(TRIM(SUBSTITUTE(VLOOKUP($A22&amp;"*",'各都道府県の状況（前日）'!$A:$I,F$3,FALSE), "※5", ""))), "")</f>
        <v>663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167</v>
      </c>
      <c r="I22" s="40">
        <f>IFERROR(INT(TRIM(SUBSTITUTE(VLOOKUP($A22&amp;"*",'各都道府県の状況（前日）'!$A:$I,I$3,FALSE), "※5", ""))), "")</f>
        <v>3</v>
      </c>
    </row>
    <row r="23" spans="1:9" ht="21" customHeight="1" x14ac:dyDescent="0.55000000000000004">
      <c r="A23" s="12" t="s">
        <v>199</v>
      </c>
      <c r="B23" s="13">
        <f t="shared" si="0"/>
        <v>44313</v>
      </c>
      <c r="C23" s="30" t="s">
        <v>28</v>
      </c>
      <c r="D23" s="40">
        <f>IFERROR(INT(TRIM(SUBSTITUTE(VLOOKUP($A23&amp;"*",'各都道府県の状況（前日）'!$A:$I,D$3,FALSE), "※5", ""))), "")</f>
        <v>1148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1052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77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44313</v>
      </c>
      <c r="C24" s="30" t="s">
        <v>29</v>
      </c>
      <c r="D24" s="40">
        <f>IFERROR(INT(TRIM(SUBSTITUTE(VLOOKUP($A24&amp;"*",'各都道府県の状況（前日）'!$A:$I,D$3,FALSE), "※5", ""))), "")</f>
        <v>3762</v>
      </c>
      <c r="E24" s="40">
        <f>IFERROR(INT(TRIM(SUBSTITUTE(VLOOKUP($A24&amp;"*",'各都道府県の状況（前日）'!$A:$I,E$3,FALSE), "※5", ""))), "")</f>
        <v>145210</v>
      </c>
      <c r="F24" s="40">
        <f>IFERROR(INT(TRIM(SUBSTITUTE(VLOOKUP($A24&amp;"*",'各都道府県の状況（前日）'!$A:$I,F$3,FALSE), "※5", ""))), "")</f>
        <v>3405</v>
      </c>
      <c r="G24" s="40">
        <f>IFERROR(INT(TRIM(SUBSTITUTE(VLOOKUP($A24&amp;"*",'各都道府県の状況（前日）'!$A:$I,G$3,FALSE), "※5", ""))), "")</f>
        <v>66</v>
      </c>
      <c r="H24" s="40">
        <f>IFERROR(INT(TRIM(SUBSTITUTE(VLOOKUP($A24&amp;"*",'各都道府県の状況（前日）'!$A:$I,H$3,FALSE), "※5", ""))), "")</f>
        <v>344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44313</v>
      </c>
      <c r="C25" s="30" t="s">
        <v>30</v>
      </c>
      <c r="D25" s="40">
        <f>IFERROR(INT(TRIM(SUBSTITUTE(VLOOKUP($A25&amp;"*",'各都道府県の状況（前日）'!$A:$I,D$3,FALSE), "※5", ""))), "")</f>
        <v>5720</v>
      </c>
      <c r="E25" s="40">
        <f>IFERROR(INT(TRIM(SUBSTITUTE(VLOOKUP($A25&amp;"*",'各都道府県の状況（前日）'!$A:$I,E$3,FALSE), "※5", ""))), "")</f>
        <v>184843</v>
      </c>
      <c r="F25" s="40">
        <f>IFERROR(INT(TRIM(SUBSTITUTE(VLOOKUP($A25&amp;"*",'各都道府県の状況（前日）'!$A:$I,F$3,FALSE), "※5", ""))), "")</f>
        <v>5199</v>
      </c>
      <c r="G25" s="40">
        <f>IFERROR(INT(TRIM(SUBSTITUTE(VLOOKUP($A25&amp;"*",'各都道府県の状況（前日）'!$A:$I,G$3,FALSE), "※5", ""))), "")</f>
        <v>131</v>
      </c>
      <c r="H25" s="40">
        <f>IFERROR(INT(TRIM(SUBSTITUTE(VLOOKUP($A25&amp;"*",'各都道府県の状況（前日）'!$A:$I,H$3,FALSE), "※5", ""))), "")</f>
        <v>390</v>
      </c>
      <c r="I25" s="40">
        <f>IFERROR(INT(TRIM(SUBSTITUTE(VLOOKUP($A25&amp;"*",'各都道府県の状況（前日）'!$A:$I,I$3,FALSE), "※5", ""))), "")</f>
        <v>4</v>
      </c>
    </row>
    <row r="26" spans="1:9" x14ac:dyDescent="0.55000000000000004">
      <c r="A26" s="12" t="s">
        <v>202</v>
      </c>
      <c r="B26" s="13">
        <f t="shared" si="0"/>
        <v>44313</v>
      </c>
      <c r="C26" s="30" t="s">
        <v>31</v>
      </c>
      <c r="D26" s="40">
        <f>IFERROR(INT(TRIM(SUBSTITUTE(VLOOKUP($A26&amp;"*",'各都道府県の状況（前日）'!$A:$I,D$3,FALSE), "※5", ""))), "")</f>
        <v>6354</v>
      </c>
      <c r="E26" s="40">
        <f>IFERROR(INT(TRIM(SUBSTITUTE(VLOOKUP($A26&amp;"*",'各都道府県の状況（前日）'!$A:$I,E$3,FALSE), "※5", ""))), "")</f>
        <v>288664</v>
      </c>
      <c r="F26" s="40">
        <f>IFERROR(INT(TRIM(SUBSTITUTE(VLOOKUP($A26&amp;"*",'各都道府県の状況（前日）'!$A:$I,F$3,FALSE), "※5", ""))), "")</f>
        <v>5998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235</v>
      </c>
      <c r="I26" s="40">
        <f>IFERROR(INT(TRIM(SUBSTITUTE(VLOOKUP($A26&amp;"*",'各都道府県の状況（前日）'!$A:$I,I$3,FALSE), "※5", ""))), "")</f>
        <v>2</v>
      </c>
    </row>
    <row r="27" spans="1:9" x14ac:dyDescent="0.55000000000000004">
      <c r="A27" s="12" t="s">
        <v>203</v>
      </c>
      <c r="B27" s="13">
        <f t="shared" si="0"/>
        <v>44313</v>
      </c>
      <c r="C27" s="30" t="s">
        <v>32</v>
      </c>
      <c r="D27" s="40">
        <f>IFERROR(INT(TRIM(SUBSTITUTE(VLOOKUP($A27&amp;"*",'各都道府県の状況（前日）'!$A:$I,D$3,FALSE), "※5", ""))), "")</f>
        <v>32118</v>
      </c>
      <c r="E27" s="40">
        <f>IFERROR(INT(TRIM(SUBSTITUTE(VLOOKUP($A27&amp;"*",'各都道府県の状況（前日）'!$A:$I,E$3,FALSE), "※5", ""))), "")</f>
        <v>542285</v>
      </c>
      <c r="F27" s="40">
        <f>IFERROR(INT(TRIM(SUBSTITUTE(VLOOKUP($A27&amp;"*",'各都道府県の状況（前日）'!$A:$I,F$3,FALSE), "※5", ""))), "")</f>
        <v>28757</v>
      </c>
      <c r="G27" s="40">
        <f>IFERROR(INT(TRIM(SUBSTITUTE(VLOOKUP($A27&amp;"*",'各都道府県の状況（前日）'!$A:$I,G$3,FALSE), "※5", ""))), "")</f>
        <v>619</v>
      </c>
      <c r="H27" s="40">
        <f>IFERROR(INT(TRIM(SUBSTITUTE(VLOOKUP($A27&amp;"*",'各都道府県の状況（前日）'!$A:$I,H$3,FALSE), "※5", ""))), "")</f>
        <v>2742</v>
      </c>
      <c r="I27" s="40">
        <f>IFERROR(INT(TRIM(SUBSTITUTE(VLOOKUP($A27&amp;"*",'各都道府県の状況（前日）'!$A:$I,I$3,FALSE), "※5", ""))), "")</f>
        <v>24</v>
      </c>
    </row>
    <row r="28" spans="1:9" x14ac:dyDescent="0.55000000000000004">
      <c r="A28" s="12" t="s">
        <v>204</v>
      </c>
      <c r="B28" s="13">
        <f t="shared" si="0"/>
        <v>44313</v>
      </c>
      <c r="C28" s="30" t="s">
        <v>33</v>
      </c>
      <c r="D28" s="40">
        <f>IFERROR(INT(TRIM(SUBSTITUTE(VLOOKUP($A28&amp;"*",'各都道府県の状況（前日）'!$A:$I,D$3,FALSE), "※5", ""))), "")</f>
        <v>3602</v>
      </c>
      <c r="E28" s="40">
        <f>IFERROR(INT(TRIM(SUBSTITUTE(VLOOKUP($A28&amp;"*",'各都道府県の状況（前日）'!$A:$I,E$3,FALSE), "※5", ""))), "")</f>
        <v>91905</v>
      </c>
      <c r="F28" s="40">
        <f>IFERROR(INT(TRIM(SUBSTITUTE(VLOOKUP($A28&amp;"*",'各都道府県の状況（前日）'!$A:$I,F$3,FALSE), "※5", ""))), "")</f>
        <v>3061</v>
      </c>
      <c r="G28" s="40">
        <f>IFERROR(INT(TRIM(SUBSTITUTE(VLOOKUP($A28&amp;"*",'各都道府県の状況（前日）'!$A:$I,G$3,FALSE), "※5", ""))), "")</f>
        <v>79</v>
      </c>
      <c r="H28" s="40">
        <f>IFERROR(INT(TRIM(SUBSTITUTE(VLOOKUP($A28&amp;"*",'各都道府県の状況（前日）'!$A:$I,H$3,FALSE), "※5", ""))), "")</f>
        <v>558</v>
      </c>
      <c r="I28" s="40">
        <f>IFERROR(INT(TRIM(SUBSTITUTE(VLOOKUP($A28&amp;"*",'各都道府県の状況（前日）'!$A:$I,I$3,FALSE), "※5", ""))), "")</f>
        <v>11</v>
      </c>
    </row>
    <row r="29" spans="1:9" x14ac:dyDescent="0.55000000000000004">
      <c r="A29" s="12" t="s">
        <v>205</v>
      </c>
      <c r="B29" s="13">
        <f t="shared" si="0"/>
        <v>44313</v>
      </c>
      <c r="C29" s="30" t="s">
        <v>34</v>
      </c>
      <c r="D29" s="40">
        <f>IFERROR(INT(TRIM(SUBSTITUTE(VLOOKUP($A29&amp;"*",'各都道府県の状況（前日）'!$A:$I,D$3,FALSE), "※5", ""))), "")</f>
        <v>3597</v>
      </c>
      <c r="E29" s="40">
        <f>IFERROR(INT(TRIM(SUBSTITUTE(VLOOKUP($A29&amp;"*",'各都道府県の状況（前日）'!$A:$I,E$3,FALSE), "※5", ""))), "")</f>
        <v>101799</v>
      </c>
      <c r="F29" s="40">
        <f>IFERROR(INT(TRIM(SUBSTITUTE(VLOOKUP($A29&amp;"*",'各都道府県の状況（前日）'!$A:$I,F$3,FALSE), "※5", ""))), "")</f>
        <v>3068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468</v>
      </c>
      <c r="I29" s="40">
        <f>IFERROR(INT(TRIM(SUBSTITUTE(VLOOKUP($A29&amp;"*",'各都道府県の状況（前日）'!$A:$I,I$3,FALSE), "※5", ""))), "")</f>
        <v>9</v>
      </c>
    </row>
    <row r="30" spans="1:9" x14ac:dyDescent="0.55000000000000004">
      <c r="A30" s="12" t="s">
        <v>206</v>
      </c>
      <c r="B30" s="13">
        <f t="shared" si="0"/>
        <v>44313</v>
      </c>
      <c r="C30" s="30" t="s">
        <v>35</v>
      </c>
      <c r="D30" s="40">
        <f>IFERROR(INT(TRIM(SUBSTITUTE(VLOOKUP($A30&amp;"*",'各都道府県の状況（前日）'!$A:$I,D$3,FALSE), "※5", ""))), "")</f>
        <v>12000</v>
      </c>
      <c r="E30" s="40">
        <f>IFERROR(INT(TRIM(SUBSTITUTE(VLOOKUP($A30&amp;"*",'各都道府県の状況（前日）'!$A:$I,E$3,FALSE), "※5", ""))), "")</f>
        <v>208276</v>
      </c>
      <c r="F30" s="40">
        <f>IFERROR(INT(TRIM(SUBSTITUTE(VLOOKUP($A30&amp;"*",'各都道府県の状況（前日）'!$A:$I,F$3,FALSE), "※5", ""))), "")</f>
        <v>10415</v>
      </c>
      <c r="G30" s="40">
        <f>IFERROR(INT(TRIM(SUBSTITUTE(VLOOKUP($A30&amp;"*",'各都道府県の状況（前日）'!$A:$I,G$3,FALSE), "※5", ""))), "")</f>
        <v>182</v>
      </c>
      <c r="H30" s="40">
        <f>IFERROR(INT(TRIM(SUBSTITUTE(VLOOKUP($A30&amp;"*",'各都道府県の状況（前日）'!$A:$I,H$3,FALSE), "※5", ""))), "")</f>
        <v>1437</v>
      </c>
      <c r="I30" s="40">
        <f>IFERROR(INT(TRIM(SUBSTITUTE(VLOOKUP($A30&amp;"*",'各都道府県の状況（前日）'!$A:$I,I$3,FALSE), "※5", ""))), "")</f>
        <v>19</v>
      </c>
    </row>
    <row r="31" spans="1:9" x14ac:dyDescent="0.55000000000000004">
      <c r="A31" s="12" t="s">
        <v>207</v>
      </c>
      <c r="B31" s="13">
        <f t="shared" si="0"/>
        <v>44313</v>
      </c>
      <c r="C31" s="30" t="s">
        <v>36</v>
      </c>
      <c r="D31" s="40">
        <f>IFERROR(INT(TRIM(SUBSTITUTE(VLOOKUP($A31&amp;"*",'各都道府県の状況（前日）'!$A:$I,D$3,FALSE), "※5", ""))), "")</f>
        <v>77713</v>
      </c>
      <c r="E31" s="40">
        <f>IFERROR(INT(TRIM(SUBSTITUTE(VLOOKUP($A31&amp;"*",'各都道府県の状況（前日）'!$A:$I,E$3,FALSE), "※5", ""))), "")</f>
        <v>1367460</v>
      </c>
      <c r="F31" s="40">
        <f>IFERROR(INT(TRIM(SUBSTITUTE(VLOOKUP($A31&amp;"*",'各都道府県の状況（前日）'!$A:$I,F$3,FALSE), "※5", ""))), "")</f>
        <v>57924</v>
      </c>
      <c r="G31" s="40">
        <f>IFERROR(INT(TRIM(SUBSTITUTE(VLOOKUP($A31&amp;"*",'各都道府県の状況（前日）'!$A:$I,G$3,FALSE), "※5", ""))), "")</f>
        <v>1390</v>
      </c>
      <c r="H31" s="40">
        <f>IFERROR(INT(TRIM(SUBSTITUTE(VLOOKUP($A31&amp;"*",'各都道府県の状況（前日）'!$A:$I,H$3,FALSE), "※5", ""))), "")</f>
        <v>17689</v>
      </c>
      <c r="I31" s="40">
        <f>IFERROR(INT(TRIM(SUBSTITUTE(VLOOKUP($A31&amp;"*",'各都道府県の状況（前日）'!$A:$I,I$3,FALSE), "※5", ""))), "")</f>
        <v>376</v>
      </c>
    </row>
    <row r="32" spans="1:9" x14ac:dyDescent="0.55000000000000004">
      <c r="A32" s="12" t="s">
        <v>208</v>
      </c>
      <c r="B32" s="13">
        <f t="shared" si="0"/>
        <v>44313</v>
      </c>
      <c r="C32" s="30" t="s">
        <v>37</v>
      </c>
      <c r="D32" s="40">
        <f>IFERROR(INT(TRIM(SUBSTITUTE(VLOOKUP($A32&amp;"*",'各都道府県の状況（前日）'!$A:$I,D$3,FALSE), "※5", ""))), "")</f>
        <v>29535</v>
      </c>
      <c r="E32" s="40">
        <f>IFERROR(INT(TRIM(SUBSTITUTE(VLOOKUP($A32&amp;"*",'各都道府県の状況（前日）'!$A:$I,E$3,FALSE), "※5", ""))), "")</f>
        <v>368474</v>
      </c>
      <c r="F32" s="40">
        <f>IFERROR(INT(TRIM(SUBSTITUTE(VLOOKUP($A32&amp;"*",'各都道府県の状況（前日）'!$A:$I,F$3,FALSE), "※5", ""))), "")</f>
        <v>24315</v>
      </c>
      <c r="G32" s="40">
        <f>IFERROR(INT(TRIM(SUBSTITUTE(VLOOKUP($A32&amp;"*",'各都道府県の状況（前日）'!$A:$I,G$3,FALSE), "※5", ""))), "")</f>
        <v>663</v>
      </c>
      <c r="H32" s="40">
        <f>IFERROR(INT(TRIM(SUBSTITUTE(VLOOKUP($A32&amp;"*",'各都道府県の状況（前日）'!$A:$I,H$3,FALSE), "※5", ""))), "")</f>
        <v>4557</v>
      </c>
      <c r="I32" s="40">
        <f>IFERROR(INT(TRIM(SUBSTITUTE(VLOOKUP($A32&amp;"*",'各都道府県の状況（前日）'!$A:$I,I$3,FALSE), "※5", ""))), "")</f>
        <v>93</v>
      </c>
    </row>
    <row r="33" spans="1:9" x14ac:dyDescent="0.55000000000000004">
      <c r="A33" s="12" t="s">
        <v>209</v>
      </c>
      <c r="B33" s="13">
        <f t="shared" si="0"/>
        <v>44313</v>
      </c>
      <c r="C33" s="30" t="s">
        <v>38</v>
      </c>
      <c r="D33" s="40">
        <f>IFERROR(INT(TRIM(SUBSTITUTE(VLOOKUP($A33&amp;"*",'各都道府県の状況（前日）'!$A:$I,D$3,FALSE), "※5", ""))), "")</f>
        <v>5899</v>
      </c>
      <c r="E33" s="40">
        <f>IFERROR(INT(TRIM(SUBSTITUTE(VLOOKUP($A33&amp;"*",'各都道府県の状況（前日）'!$A:$I,E$3,FALSE), "※5", ""))), "")</f>
        <v>123336</v>
      </c>
      <c r="F33" s="40">
        <f>IFERROR(INT(TRIM(SUBSTITUTE(VLOOKUP($A33&amp;"*",'各都道府県の状況（前日）'!$A:$I,F$3,FALSE), "※5", ""))), "")</f>
        <v>4858</v>
      </c>
      <c r="G33" s="40">
        <f>IFERROR(INT(TRIM(SUBSTITUTE(VLOOKUP($A33&amp;"*",'各都道府県の状況（前日）'!$A:$I,G$3,FALSE), "※5", ""))), "")</f>
        <v>72</v>
      </c>
      <c r="H33" s="40">
        <f>IFERROR(INT(TRIM(SUBSTITUTE(VLOOKUP($A33&amp;"*",'各都道府県の状況（前日）'!$A:$I,H$3,FALSE), "※5", ""))), "")</f>
        <v>969</v>
      </c>
      <c r="I33" s="40">
        <f>IFERROR(INT(TRIM(SUBSTITUTE(VLOOKUP($A33&amp;"*",'各都道府県の状況（前日）'!$A:$I,I$3,FALSE), "※5", ""))), "")</f>
        <v>21</v>
      </c>
    </row>
    <row r="34" spans="1:9" x14ac:dyDescent="0.55000000000000004">
      <c r="A34" s="12" t="s">
        <v>210</v>
      </c>
      <c r="B34" s="13">
        <f t="shared" si="0"/>
        <v>44313</v>
      </c>
      <c r="C34" s="30" t="s">
        <v>39</v>
      </c>
      <c r="D34" s="40">
        <f>IFERROR(INT(TRIM(SUBSTITUTE(VLOOKUP($A34&amp;"*",'各都道府県の状況（前日）'!$A:$I,D$3,FALSE), "※5", ""))), "")</f>
        <v>2076</v>
      </c>
      <c r="E34" s="40">
        <f>IFERROR(INT(TRIM(SUBSTITUTE(VLOOKUP($A34&amp;"*",'各都道府県の状況（前日）'!$A:$I,E$3,FALSE), "※5", ""))), "")</f>
        <v>33162</v>
      </c>
      <c r="F34" s="40">
        <f>IFERROR(INT(TRIM(SUBSTITUTE(VLOOKUP($A34&amp;"*",'各都道府県の状況（前日）'!$A:$I,F$3,FALSE), "※5", ""))), "")</f>
        <v>1670</v>
      </c>
      <c r="G34" s="40">
        <f>IFERROR(INT(TRIM(SUBSTITUTE(VLOOKUP($A34&amp;"*",'各都道府県の状況（前日）'!$A:$I,G$3,FALSE), "※5", ""))), "")</f>
        <v>25</v>
      </c>
      <c r="H34" s="40">
        <f>IFERROR(INT(TRIM(SUBSTITUTE(VLOOKUP($A34&amp;"*",'各都道府県の状況（前日）'!$A:$I,H$3,FALSE), "※5", ""))), "")</f>
        <v>349</v>
      </c>
      <c r="I34" s="40">
        <f>IFERROR(INT(TRIM(SUBSTITUTE(VLOOKUP($A34&amp;"*",'各都道府県の状況（前日）'!$A:$I,I$3,FALSE), "※5", ""))), "")</f>
        <v>54</v>
      </c>
    </row>
    <row r="35" spans="1:9" x14ac:dyDescent="0.55000000000000004">
      <c r="A35" s="12" t="s">
        <v>211</v>
      </c>
      <c r="B35" s="13">
        <f t="shared" si="0"/>
        <v>44313</v>
      </c>
      <c r="C35" s="30" t="s">
        <v>40</v>
      </c>
      <c r="D35" s="40">
        <f>IFERROR(INT(TRIM(SUBSTITUTE(VLOOKUP($A35&amp;"*",'各都道府県の状況（前日）'!$A:$I,D$3,FALSE), "※5", ""))), "")</f>
        <v>364</v>
      </c>
      <c r="E35" s="40">
        <f>IFERROR(INT(TRIM(SUBSTITUTE(VLOOKUP($A35&amp;"*",'各都道府県の状況（前日）'!$A:$I,E$3,FALSE), "※5", ""))), "")</f>
        <v>60760</v>
      </c>
      <c r="F35" s="40">
        <f>IFERROR(INT(TRIM(SUBSTITUTE(VLOOKUP($A35&amp;"*",'各都道府県の状況（前日）'!$A:$I,F$3,FALSE), "※5", ""))), "")</f>
        <v>288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69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44313</v>
      </c>
      <c r="C36" s="30" t="s">
        <v>41</v>
      </c>
      <c r="D36" s="40">
        <f>IFERROR(INT(TRIM(SUBSTITUTE(VLOOKUP($A36&amp;"*",'各都道府県の状況（前日）'!$A:$I,D$3,FALSE), "※5", ""))), "")</f>
        <v>338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297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41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44313</v>
      </c>
      <c r="C37" s="30" t="s">
        <v>42</v>
      </c>
      <c r="D37" s="40">
        <f>IFERROR(INT(TRIM(SUBSTITUTE(VLOOKUP($A37&amp;"*",'各都道府県の状況（前日）'!$A:$I,D$3,FALSE), "※5", ""))), "")</f>
        <v>3686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2907</v>
      </c>
      <c r="G37" s="40">
        <f>IFERROR(INT(TRIM(SUBSTITUTE(VLOOKUP($A37&amp;"*",'各都道府県の状況（前日）'!$A:$I,G$3,FALSE), "※5", ""))), "")</f>
        <v>37</v>
      </c>
      <c r="H37" s="40">
        <f>IFERROR(INT(TRIM(SUBSTITUTE(VLOOKUP($A37&amp;"*",'各都道府県の状況（前日）'!$A:$I,H$3,FALSE), "※5", ""))), "")</f>
        <v>396</v>
      </c>
      <c r="I37" s="40">
        <f>IFERROR(INT(TRIM(SUBSTITUTE(VLOOKUP($A37&amp;"*",'各都道府県の状況（前日）'!$A:$I,I$3,FALSE), "※5", ""))), "")</f>
        <v>11</v>
      </c>
    </row>
    <row r="38" spans="1:9" x14ac:dyDescent="0.55000000000000004">
      <c r="A38" s="12" t="s">
        <v>214</v>
      </c>
      <c r="B38" s="13">
        <f t="shared" si="0"/>
        <v>44313</v>
      </c>
      <c r="C38" s="30" t="s">
        <v>43</v>
      </c>
      <c r="D38" s="40">
        <f>IFERROR(INT(TRIM(SUBSTITUTE(VLOOKUP($A38&amp;"*",'各都道府県の状況（前日）'!$A:$I,D$3,FALSE), "※5", ""))), "")</f>
        <v>5732</v>
      </c>
      <c r="E38" s="40">
        <f>IFERROR(INT(TRIM(SUBSTITUTE(VLOOKUP($A38&amp;"*",'各都道府県の状況（前日）'!$A:$I,E$3,FALSE), "※5", ""))), "")</f>
        <v>243826</v>
      </c>
      <c r="F38" s="40">
        <f>IFERROR(INT(TRIM(SUBSTITUTE(VLOOKUP($A38&amp;"*",'各都道府県の状況（前日）'!$A:$I,F$3,FALSE), "※5", ""))), "")</f>
        <v>5335</v>
      </c>
      <c r="G38" s="40">
        <f>IFERROR(INT(TRIM(SUBSTITUTE(VLOOKUP($A38&amp;"*",'各都道府県の状況（前日）'!$A:$I,G$3,FALSE), "※5", ""))), "")</f>
        <v>109</v>
      </c>
      <c r="H38" s="40">
        <f>IFERROR(INT(TRIM(SUBSTITUTE(VLOOKUP($A38&amp;"*",'各都道府県の状況（前日）'!$A:$I,H$3,FALSE), "※5", ""))), "")</f>
        <v>265</v>
      </c>
      <c r="I38" s="40">
        <f>IFERROR(INT(TRIM(SUBSTITUTE(VLOOKUP($A38&amp;"*",'各都道府県の状況（前日）'!$A:$I,I$3,FALSE), "※5", ""))), "")</f>
        <v>5</v>
      </c>
    </row>
    <row r="39" spans="1:9" x14ac:dyDescent="0.55000000000000004">
      <c r="A39" s="12" t="s">
        <v>215</v>
      </c>
      <c r="B39" s="13">
        <f t="shared" si="0"/>
        <v>44313</v>
      </c>
      <c r="C39" s="30" t="s">
        <v>44</v>
      </c>
      <c r="D39" s="40">
        <f>IFERROR(INT(TRIM(SUBSTITUTE(VLOOKUP($A39&amp;"*",'各都道府県の状況（前日）'!$A:$I,D$3,FALSE), "※5", ""))), "")</f>
        <v>1764</v>
      </c>
      <c r="E39" s="40">
        <f>IFERROR(INT(TRIM(SUBSTITUTE(VLOOKUP($A39&amp;"*",'各都道府県の状況（前日）'!$A:$I,E$3,FALSE), "※5", ""))), "")</f>
        <v>77872</v>
      </c>
      <c r="F39" s="40">
        <f>IFERROR(INT(TRIM(SUBSTITUTE(VLOOKUP($A39&amp;"*",'各都道府県の状況（前日）'!$A:$I,F$3,FALSE), "※5", ""))), "")</f>
        <v>1481</v>
      </c>
      <c r="G39" s="40">
        <f>IFERROR(INT(TRIM(SUBSTITUTE(VLOOKUP($A39&amp;"*",'各都道府県の状況（前日）'!$A:$I,G$3,FALSE), "※5", ""))), "")</f>
        <v>43</v>
      </c>
      <c r="H39" s="40">
        <f>IFERROR(INT(TRIM(SUBSTITUTE(VLOOKUP($A39&amp;"*",'各都道府県の状況（前日）'!$A:$I,H$3,FALSE), "※5", ""))), "")</f>
        <v>240</v>
      </c>
      <c r="I39" s="40">
        <f>IFERROR(INT(TRIM(SUBSTITUTE(VLOOKUP($A39&amp;"*",'各都道府県の状況（前日）'!$A:$I,I$3,FALSE), "※5", ""))), "")</f>
        <v>1</v>
      </c>
    </row>
    <row r="40" spans="1:9" x14ac:dyDescent="0.55000000000000004">
      <c r="A40" s="12" t="s">
        <v>216</v>
      </c>
      <c r="B40" s="13">
        <f t="shared" si="0"/>
        <v>44313</v>
      </c>
      <c r="C40" s="30" t="s">
        <v>45</v>
      </c>
      <c r="D40" s="40">
        <f>IFERROR(INT(TRIM(SUBSTITUTE(VLOOKUP($A40&amp;"*",'各都道府県の状況（前日）'!$A:$I,D$3,FALSE), "※5", ""))), "")</f>
        <v>1203</v>
      </c>
      <c r="E40" s="40">
        <f>IFERROR(INT(TRIM(SUBSTITUTE(VLOOKUP($A40&amp;"*",'各都道府県の状況（前日）'!$A:$I,E$3,FALSE), "※5", ""))), "")</f>
        <v>42106</v>
      </c>
      <c r="F40" s="40">
        <f>IFERROR(INT(TRIM(SUBSTITUTE(VLOOKUP($A40&amp;"*",'各都道府県の状況（前日）'!$A:$I,F$3,FALSE), "※5", ""))), "")</f>
        <v>804</v>
      </c>
      <c r="G40" s="40">
        <f>IFERROR(INT(TRIM(SUBSTITUTE(VLOOKUP($A40&amp;"*",'各都道府県の状況（前日）'!$A:$I,G$3,FALSE), "※5", ""))), "")</f>
        <v>38</v>
      </c>
      <c r="H40" s="40">
        <f>IFERROR(INT(TRIM(SUBSTITUTE(VLOOKUP($A40&amp;"*",'各都道府県の状況（前日）'!$A:$I,H$3,FALSE), "※5", ""))), "")</f>
        <v>361</v>
      </c>
      <c r="I40" s="40">
        <f>IFERROR(INT(TRIM(SUBSTITUTE(VLOOKUP($A40&amp;"*",'各都道府県の状況（前日）'!$A:$I,I$3,FALSE), "※5", ""))), "")</f>
        <v>7</v>
      </c>
    </row>
    <row r="41" spans="1:9" x14ac:dyDescent="0.55000000000000004">
      <c r="A41" s="12" t="s">
        <v>217</v>
      </c>
      <c r="B41" s="13">
        <f t="shared" si="0"/>
        <v>44313</v>
      </c>
      <c r="C41" s="30" t="s">
        <v>46</v>
      </c>
      <c r="D41" s="40">
        <f>IFERROR(INT(TRIM(SUBSTITUTE(VLOOKUP($A41&amp;"*",'各都道府県の状況（前日）'!$A:$I,D$3,FALSE), "※5", ""))), "")</f>
        <v>1181</v>
      </c>
      <c r="E41" s="40">
        <f>IFERROR(INT(TRIM(SUBSTITUTE(VLOOKUP($A41&amp;"*",'各都道府県の状況（前日）'!$A:$I,E$3,FALSE), "※5", ""))), "")</f>
        <v>60431</v>
      </c>
      <c r="F41" s="40">
        <f>IFERROR(INT(TRIM(SUBSTITUTE(VLOOKUP($A41&amp;"*",'各都道府県の状況（前日）'!$A:$I,F$3,FALSE), "※5", ""))), "")</f>
        <v>1024</v>
      </c>
      <c r="G41" s="40">
        <f>IFERROR(INT(TRIM(SUBSTITUTE(VLOOKUP($A41&amp;"*",'各都道府県の状況（前日）'!$A:$I,G$3,FALSE), "※5", ""))), "")</f>
        <v>21</v>
      </c>
      <c r="H41" s="40">
        <f>IFERROR(INT(TRIM(SUBSTITUTE(VLOOKUP($A41&amp;"*",'各都道府県の状況（前日）'!$A:$I,H$3,FALSE), "※5", ""))), "")</f>
        <v>142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44313</v>
      </c>
      <c r="C42" s="30" t="s">
        <v>47</v>
      </c>
      <c r="D42" s="40">
        <f>IFERROR(INT(TRIM(SUBSTITUTE(VLOOKUP($A42&amp;"*",'各都道府県の状況（前日）'!$A:$I,D$3,FALSE), "※5", ""))), "")</f>
        <v>2241</v>
      </c>
      <c r="E42" s="40">
        <f>IFERROR(INT(TRIM(SUBSTITUTE(VLOOKUP($A42&amp;"*",'各都道府県の状況（前日）'!$A:$I,E$3,FALSE), "※5", ""))), "")</f>
        <v>57959</v>
      </c>
      <c r="F42" s="40">
        <f>IFERROR(INT(TRIM(SUBSTITUTE(VLOOKUP($A42&amp;"*",'各都道府県の状況（前日）'!$A:$I,F$3,FALSE), "※5", ""))), "")</f>
        <v>1846</v>
      </c>
      <c r="G42" s="40">
        <f>IFERROR(INT(TRIM(SUBSTITUTE(VLOOKUP($A42&amp;"*",'各都道府県の状況（前日）'!$A:$I,G$3,FALSE), "※5", ""))), "")</f>
        <v>33</v>
      </c>
      <c r="H42" s="40">
        <f>IFERROR(INT(TRIM(SUBSTITUTE(VLOOKUP($A42&amp;"*",'各都道府県の状況（前日）'!$A:$I,H$3,FALSE), "※5", ""))), "")</f>
        <v>362</v>
      </c>
      <c r="I42" s="40">
        <f>IFERROR(INT(TRIM(SUBSTITUTE(VLOOKUP($A42&amp;"*",'各都道府県の状況（前日）'!$A:$I,I$3,FALSE), "※5", ""))), "")</f>
        <v>13</v>
      </c>
    </row>
    <row r="43" spans="1:9" x14ac:dyDescent="0.55000000000000004">
      <c r="A43" s="12" t="s">
        <v>219</v>
      </c>
      <c r="B43" s="13">
        <f t="shared" si="0"/>
        <v>44313</v>
      </c>
      <c r="C43" s="30" t="s">
        <v>48</v>
      </c>
      <c r="D43" s="40">
        <f>IFERROR(INT(TRIM(SUBSTITUTE(VLOOKUP($A43&amp;"*",'各都道府県の状況（前日）'!$A:$I,D$3,FALSE), "※5", ""))), "")</f>
        <v>1010</v>
      </c>
      <c r="E43" s="40">
        <f>IFERROR(INT(TRIM(SUBSTITUTE(VLOOKUP($A43&amp;"*",'各都道府県の状況（前日）'!$A:$I,E$3,FALSE), "※5", ""))), "")</f>
        <v>7775</v>
      </c>
      <c r="F43" s="40">
        <f>IFERROR(INT(TRIM(SUBSTITUTE(VLOOKUP($A43&amp;"*",'各都道府県の状況（前日）'!$A:$I,F$3,FALSE), "※5", ""))), "")</f>
        <v>940</v>
      </c>
      <c r="G43" s="40">
        <f>IFERROR(INT(TRIM(SUBSTITUTE(VLOOKUP($A43&amp;"*",'各都道府県の状況（前日）'!$A:$I,G$3,FALSE), "※5", ""))), "")</f>
        <v>19</v>
      </c>
      <c r="H43" s="40">
        <f>IFERROR(INT(TRIM(SUBSTITUTE(VLOOKUP($A43&amp;"*",'各都道府県の状況（前日）'!$A:$I,H$3,FALSE), "※5", ""))), "")</f>
        <v>51</v>
      </c>
      <c r="I43" s="40">
        <f>IFERROR(INT(TRIM(SUBSTITUTE(VLOOKUP($A43&amp;"*",'各都道府県の状況（前日）'!$A:$I,I$3,FALSE), "※5", ""))), "")</f>
        <v>4</v>
      </c>
    </row>
    <row r="44" spans="1:9" x14ac:dyDescent="0.55000000000000004">
      <c r="A44" s="12" t="s">
        <v>220</v>
      </c>
      <c r="B44" s="13">
        <f t="shared" si="0"/>
        <v>44313</v>
      </c>
      <c r="C44" s="30" t="s">
        <v>49</v>
      </c>
      <c r="D44" s="40">
        <f>IFERROR(INT(TRIM(SUBSTITUTE(VLOOKUP($A44&amp;"*",'各都道府県の状況（前日）'!$A:$I,D$3,FALSE), "※5", ""))), "")</f>
        <v>22069</v>
      </c>
      <c r="E44" s="40">
        <f>IFERROR(INT(TRIM(SUBSTITUTE(VLOOKUP($A44&amp;"*",'各都道府県の状況（前日）'!$A:$I,E$3,FALSE), "※5", ""))), "")</f>
        <v>587902</v>
      </c>
      <c r="F44" s="40">
        <f>IFERROR(INT(TRIM(SUBSTITUTE(VLOOKUP($A44&amp;"*",'各都道府県の状況（前日）'!$A:$I,F$3,FALSE), "※5", ""))), "")</f>
        <v>19523</v>
      </c>
      <c r="G44" s="40">
        <f>IFERROR(INT(TRIM(SUBSTITUTE(VLOOKUP($A44&amp;"*",'各都道府県の状況（前日）'!$A:$I,G$3,FALSE), "※5", ""))), "")</f>
        <v>348</v>
      </c>
      <c r="H44" s="40">
        <f>IFERROR(INT(TRIM(SUBSTITUTE(VLOOKUP($A44&amp;"*",'各都道府県の状況（前日）'!$A:$I,H$3,FALSE), "※5", ""))), "")</f>
        <v>2198</v>
      </c>
      <c r="I44" s="40">
        <f>IFERROR(INT(TRIM(SUBSTITUTE(VLOOKUP($A44&amp;"*",'各都道府県の状況（前日）'!$A:$I,I$3,FALSE), "※5", ""))), "")</f>
        <v>20</v>
      </c>
    </row>
    <row r="45" spans="1:9" x14ac:dyDescent="0.55000000000000004">
      <c r="A45" s="12" t="s">
        <v>221</v>
      </c>
      <c r="B45" s="13">
        <f t="shared" si="0"/>
        <v>44313</v>
      </c>
      <c r="C45" s="30" t="s">
        <v>50</v>
      </c>
      <c r="D45" s="40">
        <f>IFERROR(INT(TRIM(SUBSTITUTE(VLOOKUP($A45&amp;"*",'各都道府県の状況（前日）'!$A:$I,D$3,FALSE), "※5", ""))), "")</f>
        <v>1550</v>
      </c>
      <c r="E45" s="40">
        <f>IFERROR(INT(TRIM(SUBSTITUTE(VLOOKUP($A45&amp;"*",'各都道府県の状況（前日）'!$A:$I,E$3,FALSE), "※5", ""))), "")</f>
        <v>37697</v>
      </c>
      <c r="F45" s="40">
        <f>IFERROR(INT(TRIM(SUBSTITUTE(VLOOKUP($A45&amp;"*",'各都道府県の状況（前日）'!$A:$I,F$3,FALSE), "※5", ""))), "")</f>
        <v>1341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213</v>
      </c>
      <c r="I45" s="40">
        <f>IFERROR(INT(TRIM(SUBSTITUTE(VLOOKUP($A45&amp;"*",'各都道府県の状況（前日）'!$A:$I,I$3,FALSE), "※5", ""))), "")</f>
        <v>5</v>
      </c>
    </row>
    <row r="46" spans="1:9" ht="21" customHeight="1" x14ac:dyDescent="0.55000000000000004">
      <c r="A46" s="12" t="s">
        <v>222</v>
      </c>
      <c r="B46" s="13">
        <f t="shared" si="0"/>
        <v>44313</v>
      </c>
      <c r="C46" s="30" t="s">
        <v>51</v>
      </c>
      <c r="D46" s="40">
        <f>IFERROR(INT(TRIM(SUBSTITUTE(VLOOKUP($A46&amp;"*",'各都道府県の状況（前日）'!$A:$I,D$3,FALSE), "※5", ""))), "")</f>
        <v>2010</v>
      </c>
      <c r="E46" s="40">
        <f>IFERROR(INT(TRIM(SUBSTITUTE(VLOOKUP($A46&amp;"*",'各都道府県の状況（前日）'!$A:$I,E$3,FALSE), "※5", ""))), "")</f>
        <v>90196</v>
      </c>
      <c r="F46" s="40">
        <f>IFERROR(INT(TRIM(SUBSTITUTE(VLOOKUP($A46&amp;"*",'各都道府県の状況（前日）'!$A:$I,F$3,FALSE), "※5", ""))), "")</f>
        <v>1674</v>
      </c>
      <c r="G46" s="40">
        <f>IFERROR(INT(TRIM(SUBSTITUTE(VLOOKUP($A46&amp;"*",'各都道府県の状況（前日）'!$A:$I,G$3,FALSE), "※5", ""))), "")</f>
        <v>40</v>
      </c>
      <c r="H46" s="40">
        <f>IFERROR(INT(TRIM(SUBSTITUTE(VLOOKUP($A46&amp;"*",'各都道府県の状況（前日）'!$A:$I,H$3,FALSE), "※5", ""))), "")</f>
        <v>307</v>
      </c>
      <c r="I46" s="40">
        <f>IFERROR(INT(TRIM(SUBSTITUTE(VLOOKUP($A46&amp;"*",'各都道府県の状況（前日）'!$A:$I,I$3,FALSE), "※5", ""))), "")</f>
        <v>1</v>
      </c>
    </row>
    <row r="47" spans="1:9" x14ac:dyDescent="0.55000000000000004">
      <c r="A47" s="12" t="s">
        <v>223</v>
      </c>
      <c r="B47" s="13">
        <f t="shared" si="0"/>
        <v>44313</v>
      </c>
      <c r="C47" s="30" t="s">
        <v>52</v>
      </c>
      <c r="D47" s="40">
        <f>IFERROR(INT(TRIM(SUBSTITUTE(VLOOKUP($A47&amp;"*",'各都道府県の状況（前日）'!$A:$I,D$3,FALSE), "※5", ""))), "")</f>
        <v>3999</v>
      </c>
      <c r="E47" s="40">
        <f>IFERROR(INT(TRIM(SUBSTITUTE(VLOOKUP($A47&amp;"*",'各都道府県の状況（前日）'!$A:$I,E$3,FALSE), "※5", ""))), "")</f>
        <v>62800</v>
      </c>
      <c r="F47" s="40">
        <f>IFERROR(INT(TRIM(SUBSTITUTE(VLOOKUP($A47&amp;"*",'各都道府県の状況（前日）'!$A:$I,F$3,FALSE), "※5", ""))), "")</f>
        <v>3524</v>
      </c>
      <c r="G47" s="40">
        <f>IFERROR(INT(TRIM(SUBSTITUTE(VLOOKUP($A47&amp;"*",'各都道府県の状況（前日）'!$A:$I,G$3,FALSE), "※5", ""))), "")</f>
        <v>77</v>
      </c>
      <c r="H47" s="40">
        <f>IFERROR(INT(TRIM(SUBSTITUTE(VLOOKUP($A47&amp;"*",'各都道府県の状況（前日）'!$A:$I,H$3,FALSE), "※5", ""))), "")</f>
        <v>398</v>
      </c>
      <c r="I47" s="40">
        <f>IFERROR(INT(TRIM(SUBSTITUTE(VLOOKUP($A47&amp;"*",'各都道府県の状況（前日）'!$A:$I,I$3,FALSE), "※5", ""))), "")</f>
        <v>7</v>
      </c>
    </row>
    <row r="48" spans="1:9" x14ac:dyDescent="0.55000000000000004">
      <c r="A48" s="12" t="s">
        <v>224</v>
      </c>
      <c r="B48" s="13">
        <f t="shared" si="0"/>
        <v>44313</v>
      </c>
      <c r="C48" s="30" t="s">
        <v>53</v>
      </c>
      <c r="D48" s="40">
        <f>IFERROR(INT(TRIM(SUBSTITUTE(VLOOKUP($A48&amp;"*",'各都道府県の状況（前日）'!$A:$I,D$3,FALSE), "※5", ""))), "")</f>
        <v>1725</v>
      </c>
      <c r="E48" s="40">
        <f>IFERROR(INT(TRIM(SUBSTITUTE(VLOOKUP($A48&amp;"*",'各都道府県の状況（前日）'!$A:$I,E$3,FALSE), "※5", ""))), "")</f>
        <v>108401</v>
      </c>
      <c r="F48" s="40">
        <f>IFERROR(INT(TRIM(SUBSTITUTE(VLOOKUP($A48&amp;"*",'各都道府県の状況（前日）'!$A:$I,F$3,FALSE), "※5", ""))), "")</f>
        <v>1345</v>
      </c>
      <c r="G48" s="40">
        <f>IFERROR(INT(TRIM(SUBSTITUTE(VLOOKUP($A48&amp;"*",'各都道府県の状況（前日）'!$A:$I,G$3,FALSE), "※5", ""))), "")</f>
        <v>24</v>
      </c>
      <c r="H48" s="40">
        <f>IFERROR(INT(TRIM(SUBSTITUTE(VLOOKUP($A48&amp;"*",'各都道府県の状況（前日）'!$A:$I,H$3,FALSE), "※5", ""))), "")</f>
        <v>356</v>
      </c>
      <c r="I48" s="40">
        <f>IFERROR(INT(TRIM(SUBSTITUTE(VLOOKUP($A48&amp;"*",'各都道府県の状況（前日）'!$A:$I,I$3,FALSE), "※5", ""))), "")</f>
        <v>1</v>
      </c>
    </row>
    <row r="49" spans="1:9" x14ac:dyDescent="0.55000000000000004">
      <c r="A49" s="12" t="s">
        <v>225</v>
      </c>
      <c r="B49" s="13">
        <f t="shared" si="0"/>
        <v>44313</v>
      </c>
      <c r="C49" s="30" t="s">
        <v>54</v>
      </c>
      <c r="D49" s="40">
        <f>IFERROR(INT(TRIM(SUBSTITUTE(VLOOKUP($A49&amp;"*",'各都道府県の状況（前日）'!$A:$I,D$3,FALSE), "※5", ""))), "")</f>
        <v>2155</v>
      </c>
      <c r="E49" s="40">
        <f>IFERROR(INT(TRIM(SUBSTITUTE(VLOOKUP($A49&amp;"*",'各都道府県の状況（前日）'!$A:$I,E$3,FALSE), "※5", ""))), "")</f>
        <v>29900</v>
      </c>
      <c r="F49" s="40">
        <f>IFERROR(INT(TRIM(SUBSTITUTE(VLOOKUP($A49&amp;"*",'各都道府県の状況（前日）'!$A:$I,F$3,FALSE), "※5", ""))), "")</f>
        <v>2018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107</v>
      </c>
      <c r="I49" s="40">
        <f>IFERROR(INT(TRIM(SUBSTITUTE(VLOOKUP($A49&amp;"*",'各都道府県の状況（前日）'!$A:$I,I$3,FALSE), "※5", ""))), "")</f>
        <v>1</v>
      </c>
    </row>
    <row r="50" spans="1:9" x14ac:dyDescent="0.55000000000000004">
      <c r="A50" s="12" t="s">
        <v>226</v>
      </c>
      <c r="B50" s="13">
        <f t="shared" si="0"/>
        <v>44313</v>
      </c>
      <c r="C50" s="30" t="s">
        <v>55</v>
      </c>
      <c r="D50" s="40">
        <f>IFERROR(INT(TRIM(SUBSTITUTE(VLOOKUP($A50&amp;"*",'各都道府県の状況（前日）'!$A:$I,D$3,FALSE), "※5", ""))), "")</f>
        <v>2048</v>
      </c>
      <c r="E50" s="40">
        <f>IFERROR(INT(TRIM(SUBSTITUTE(VLOOKUP($A50&amp;"*",'各都道府県の状況（前日）'!$A:$I,E$3,FALSE), "※5", ""))), "")</f>
        <v>80965</v>
      </c>
      <c r="F50" s="40">
        <f>IFERROR(INT(TRIM(SUBSTITUTE(VLOOKUP($A50&amp;"*",'各都道府県の状況（前日）'!$A:$I,F$3,FALSE), "※5", ""))), "")</f>
        <v>1941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96</v>
      </c>
      <c r="I50" s="40">
        <f>IFERROR(INT(TRIM(SUBSTITUTE(VLOOKUP($A50&amp;"*",'各都道府県の状況（前日）'!$A:$I,I$3,FALSE), "※5", ""))), "")</f>
        <v>0</v>
      </c>
    </row>
    <row r="51" spans="1:9" x14ac:dyDescent="0.55000000000000004">
      <c r="A51" s="12" t="s">
        <v>227</v>
      </c>
      <c r="B51" s="13">
        <f t="shared" si="0"/>
        <v>44313</v>
      </c>
      <c r="C51" s="30" t="s">
        <v>56</v>
      </c>
      <c r="D51" s="40">
        <f>IFERROR(INT(TRIM(SUBSTITUTE(VLOOKUP($A51&amp;"*",'各都道府県の状況（前日）'!$A:$I,D$3,FALSE), "※5", ""))), "")</f>
        <v>12265</v>
      </c>
      <c r="E51" s="40">
        <f>IFERROR(INT(TRIM(SUBSTITUTE(VLOOKUP($A51&amp;"*",'各都道府県の状況（前日）'!$A:$I,E$3,FALSE), "※5", ""))), "")</f>
        <v>187584</v>
      </c>
      <c r="F51" s="40">
        <f>IFERROR(INT(TRIM(SUBSTITUTE(VLOOKUP($A51&amp;"*",'各都道府県の状況（前日）'!$A:$I,F$3,FALSE), "※5", ""))), "")</f>
        <v>11011</v>
      </c>
      <c r="G51" s="40">
        <f>IFERROR(INT(TRIM(SUBSTITUTE(VLOOKUP($A51&amp;"*",'各都道府県の状況（前日）'!$A:$I,G$3,FALSE), "※5", ""))), "")</f>
        <v>134</v>
      </c>
      <c r="H51" s="40">
        <f>IFERROR(INT(TRIM(SUBSTITUTE(VLOOKUP($A51&amp;"*",'各都道府県の状況（前日）'!$A:$I,H$3,FALSE), "※5", ""))), "")</f>
        <v>1126</v>
      </c>
      <c r="I51" s="40">
        <f>IFERROR(INT(TRIM(SUBSTITUTE(VLOOKUP($A51&amp;"*",'各都道府県の状況（前日）'!$A:$I,I$3,FALSE), "※5", ""))), "")</f>
        <v>12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93" t="s">
        <v>278</v>
      </c>
      <c r="C1" s="94"/>
      <c r="D1" s="94"/>
      <c r="E1" s="94"/>
      <c r="F1" s="94"/>
      <c r="G1" s="94"/>
      <c r="H1" s="94"/>
      <c r="I1" s="94"/>
    </row>
    <row r="2" spans="1:9" ht="28.5" customHeight="1" x14ac:dyDescent="0.55000000000000004">
      <c r="B2" s="95" t="s">
        <v>228</v>
      </c>
      <c r="C2" s="94"/>
      <c r="D2" s="94"/>
      <c r="E2" s="94"/>
      <c r="F2" s="94"/>
      <c r="G2" s="94"/>
      <c r="H2" s="94"/>
      <c r="I2" s="94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96" t="s">
        <v>180</v>
      </c>
      <c r="C4" s="100" t="s">
        <v>325</v>
      </c>
      <c r="D4" s="101" t="s">
        <v>326</v>
      </c>
      <c r="E4" s="102" t="s">
        <v>327</v>
      </c>
      <c r="F4" s="103"/>
      <c r="G4" s="98" t="s">
        <v>328</v>
      </c>
      <c r="H4" s="98" t="s">
        <v>329</v>
      </c>
      <c r="I4" s="19"/>
    </row>
    <row r="5" spans="1:9" ht="13.25" customHeight="1" x14ac:dyDescent="0.55000000000000004">
      <c r="B5" s="97"/>
      <c r="C5" s="104"/>
      <c r="D5" s="105"/>
      <c r="E5" s="106" t="s">
        <v>330</v>
      </c>
      <c r="F5" s="107" t="s">
        <v>331</v>
      </c>
      <c r="G5" s="99"/>
      <c r="H5" s="99"/>
      <c r="I5" s="19"/>
    </row>
    <row r="6" spans="1:9" ht="12" customHeight="1" x14ac:dyDescent="0.55000000000000004">
      <c r="A6" s="15" t="s">
        <v>181</v>
      </c>
      <c r="B6" s="20" t="s">
        <v>229</v>
      </c>
      <c r="C6" s="108">
        <v>23530</v>
      </c>
      <c r="D6" s="108">
        <v>515853</v>
      </c>
      <c r="E6" s="108">
        <v>1396</v>
      </c>
      <c r="F6" s="109">
        <v>21</v>
      </c>
      <c r="G6" s="108">
        <v>21282</v>
      </c>
      <c r="H6" s="109">
        <v>849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08">
        <v>1503</v>
      </c>
      <c r="D7" s="108">
        <v>31979</v>
      </c>
      <c r="E7" s="109">
        <v>226</v>
      </c>
      <c r="F7" s="109">
        <v>0</v>
      </c>
      <c r="G7" s="108">
        <v>1255</v>
      </c>
      <c r="H7" s="109">
        <v>22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09">
        <v>858</v>
      </c>
      <c r="D8" s="108">
        <v>55100</v>
      </c>
      <c r="E8" s="109">
        <v>82</v>
      </c>
      <c r="F8" s="109">
        <v>2</v>
      </c>
      <c r="G8" s="109">
        <v>745</v>
      </c>
      <c r="H8" s="109">
        <v>31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08">
        <v>7950</v>
      </c>
      <c r="D9" s="108">
        <v>117404</v>
      </c>
      <c r="E9" s="109">
        <v>557</v>
      </c>
      <c r="F9" s="109">
        <v>13</v>
      </c>
      <c r="G9" s="108">
        <v>7311</v>
      </c>
      <c r="H9" s="109">
        <v>61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09">
        <v>425</v>
      </c>
      <c r="D10" s="108">
        <v>9973</v>
      </c>
      <c r="E10" s="109">
        <v>64</v>
      </c>
      <c r="F10" s="109">
        <v>0</v>
      </c>
      <c r="G10" s="109">
        <v>352</v>
      </c>
      <c r="H10" s="109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08">
        <v>1467</v>
      </c>
      <c r="D11" s="108">
        <v>46717</v>
      </c>
      <c r="E11" s="109">
        <v>179</v>
      </c>
      <c r="F11" s="109">
        <v>4</v>
      </c>
      <c r="G11" s="108">
        <v>1256</v>
      </c>
      <c r="H11" s="109">
        <v>32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08">
        <v>3237</v>
      </c>
      <c r="D12" s="108">
        <v>182436</v>
      </c>
      <c r="E12" s="109">
        <v>323</v>
      </c>
      <c r="F12" s="109">
        <v>11</v>
      </c>
      <c r="G12" s="108">
        <v>2791</v>
      </c>
      <c r="H12" s="109">
        <v>123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08">
        <v>7970</v>
      </c>
      <c r="D13" s="108">
        <v>29367</v>
      </c>
      <c r="E13" s="109">
        <v>539</v>
      </c>
      <c r="F13" s="109">
        <v>18</v>
      </c>
      <c r="G13" s="108">
        <v>7298</v>
      </c>
      <c r="H13" s="109">
        <v>133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08">
        <v>5281</v>
      </c>
      <c r="D14" s="108">
        <v>195946</v>
      </c>
      <c r="E14" s="109">
        <v>223</v>
      </c>
      <c r="F14" s="109">
        <v>4</v>
      </c>
      <c r="G14" s="108">
        <v>4987</v>
      </c>
      <c r="H14" s="109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08">
        <v>5803</v>
      </c>
      <c r="D15" s="108">
        <v>134030</v>
      </c>
      <c r="E15" s="109">
        <v>327</v>
      </c>
      <c r="F15" s="109">
        <v>2</v>
      </c>
      <c r="G15" s="108">
        <v>5373</v>
      </c>
      <c r="H15" s="109">
        <v>103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08">
        <v>37176</v>
      </c>
      <c r="D16" s="108">
        <v>743737</v>
      </c>
      <c r="E16" s="108">
        <v>2138</v>
      </c>
      <c r="F16" s="109">
        <v>31</v>
      </c>
      <c r="G16" s="108">
        <v>34298</v>
      </c>
      <c r="H16" s="109">
        <v>740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08">
        <v>32722</v>
      </c>
      <c r="D17" s="108">
        <v>537321</v>
      </c>
      <c r="E17" s="108">
        <v>1181</v>
      </c>
      <c r="F17" s="109">
        <v>18</v>
      </c>
      <c r="G17" s="108">
        <v>30923</v>
      </c>
      <c r="H17" s="109">
        <v>618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08">
        <v>136426</v>
      </c>
      <c r="D18" s="108">
        <v>1986161</v>
      </c>
      <c r="E18" s="108">
        <v>5946</v>
      </c>
      <c r="F18" s="109">
        <v>55</v>
      </c>
      <c r="G18" s="108">
        <v>128601</v>
      </c>
      <c r="H18" s="108">
        <v>1879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08">
        <v>52783</v>
      </c>
      <c r="D19" s="108">
        <v>795181</v>
      </c>
      <c r="E19" s="108">
        <v>1762</v>
      </c>
      <c r="F19" s="109">
        <v>37</v>
      </c>
      <c r="G19" s="108">
        <v>50209</v>
      </c>
      <c r="H19" s="109">
        <v>812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08">
        <v>2217</v>
      </c>
      <c r="D20" s="108">
        <v>105306</v>
      </c>
      <c r="E20" s="109">
        <v>364</v>
      </c>
      <c r="F20" s="109">
        <v>2</v>
      </c>
      <c r="G20" s="108">
        <v>1831</v>
      </c>
      <c r="H20" s="109">
        <v>22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08">
        <v>1279</v>
      </c>
      <c r="D21" s="108">
        <v>50549</v>
      </c>
      <c r="E21" s="109">
        <v>149</v>
      </c>
      <c r="F21" s="109">
        <v>6</v>
      </c>
      <c r="G21" s="108">
        <v>1101</v>
      </c>
      <c r="H21" s="109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08">
        <v>2399</v>
      </c>
      <c r="D22" s="108">
        <v>69393</v>
      </c>
      <c r="E22" s="109">
        <v>273</v>
      </c>
      <c r="F22" s="109">
        <v>14</v>
      </c>
      <c r="G22" s="108">
        <v>2055</v>
      </c>
      <c r="H22" s="109">
        <v>69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09">
        <v>849</v>
      </c>
      <c r="D23" s="108">
        <v>46675</v>
      </c>
      <c r="E23" s="109">
        <v>167</v>
      </c>
      <c r="F23" s="109">
        <v>3</v>
      </c>
      <c r="G23" s="109">
        <v>663</v>
      </c>
      <c r="H23" s="109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08">
        <v>1148</v>
      </c>
      <c r="D24" s="108">
        <v>35312</v>
      </c>
      <c r="E24" s="109">
        <v>77</v>
      </c>
      <c r="F24" s="109">
        <v>1</v>
      </c>
      <c r="G24" s="108">
        <v>1052</v>
      </c>
      <c r="H24" s="109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08">
        <v>3762</v>
      </c>
      <c r="D25" s="108">
        <v>145210</v>
      </c>
      <c r="E25" s="109">
        <v>344</v>
      </c>
      <c r="F25" s="109">
        <v>5</v>
      </c>
      <c r="G25" s="108">
        <v>3405</v>
      </c>
      <c r="H25" s="109">
        <v>66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08">
        <v>5720</v>
      </c>
      <c r="D26" s="108">
        <v>184843</v>
      </c>
      <c r="E26" s="109">
        <v>390</v>
      </c>
      <c r="F26" s="109">
        <v>4</v>
      </c>
      <c r="G26" s="108">
        <v>5199</v>
      </c>
      <c r="H26" s="109">
        <v>131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08">
        <v>6354</v>
      </c>
      <c r="D27" s="108">
        <v>288664</v>
      </c>
      <c r="E27" s="109">
        <v>235</v>
      </c>
      <c r="F27" s="109">
        <v>2</v>
      </c>
      <c r="G27" s="108">
        <v>5998</v>
      </c>
      <c r="H27" s="109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08">
        <v>32118</v>
      </c>
      <c r="D28" s="108">
        <v>542285</v>
      </c>
      <c r="E28" s="108">
        <v>2742</v>
      </c>
      <c r="F28" s="109">
        <v>24</v>
      </c>
      <c r="G28" s="108">
        <v>28757</v>
      </c>
      <c r="H28" s="109">
        <v>619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08">
        <v>3602</v>
      </c>
      <c r="D29" s="108">
        <v>91905</v>
      </c>
      <c r="E29" s="109">
        <v>558</v>
      </c>
      <c r="F29" s="109">
        <v>11</v>
      </c>
      <c r="G29" s="108">
        <v>3061</v>
      </c>
      <c r="H29" s="109">
        <v>79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08">
        <v>3597</v>
      </c>
      <c r="D30" s="108">
        <v>101799</v>
      </c>
      <c r="E30" s="109">
        <v>468</v>
      </c>
      <c r="F30" s="109">
        <v>9</v>
      </c>
      <c r="G30" s="108">
        <v>3068</v>
      </c>
      <c r="H30" s="109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08">
        <v>12000</v>
      </c>
      <c r="D31" s="108">
        <v>208276</v>
      </c>
      <c r="E31" s="108">
        <v>1437</v>
      </c>
      <c r="F31" s="109">
        <v>19</v>
      </c>
      <c r="G31" s="108">
        <v>10415</v>
      </c>
      <c r="H31" s="109">
        <v>182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08">
        <v>77713</v>
      </c>
      <c r="D32" s="108">
        <v>1367460</v>
      </c>
      <c r="E32" s="108">
        <v>17689</v>
      </c>
      <c r="F32" s="109">
        <v>376</v>
      </c>
      <c r="G32" s="108">
        <v>57924</v>
      </c>
      <c r="H32" s="108">
        <v>1390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08">
        <v>29535</v>
      </c>
      <c r="D33" s="108">
        <v>368474</v>
      </c>
      <c r="E33" s="108">
        <v>4557</v>
      </c>
      <c r="F33" s="109">
        <v>93</v>
      </c>
      <c r="G33" s="108">
        <v>24315</v>
      </c>
      <c r="H33" s="109">
        <v>663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08">
        <v>5899</v>
      </c>
      <c r="D34" s="108">
        <v>123336</v>
      </c>
      <c r="E34" s="109">
        <v>969</v>
      </c>
      <c r="F34" s="109">
        <v>21</v>
      </c>
      <c r="G34" s="108">
        <v>4858</v>
      </c>
      <c r="H34" s="109">
        <v>72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08">
        <v>2076</v>
      </c>
      <c r="D35" s="108">
        <v>33162</v>
      </c>
      <c r="E35" s="109">
        <v>349</v>
      </c>
      <c r="F35" s="109">
        <v>54</v>
      </c>
      <c r="G35" s="108">
        <v>1670</v>
      </c>
      <c r="H35" s="109">
        <v>25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09">
        <v>364</v>
      </c>
      <c r="D36" s="108">
        <v>60760</v>
      </c>
      <c r="E36" s="109">
        <v>69</v>
      </c>
      <c r="F36" s="109">
        <v>0</v>
      </c>
      <c r="G36" s="109">
        <v>288</v>
      </c>
      <c r="H36" s="109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09">
        <v>338</v>
      </c>
      <c r="D37" s="108">
        <v>19437</v>
      </c>
      <c r="E37" s="109">
        <v>41</v>
      </c>
      <c r="F37" s="109">
        <v>1</v>
      </c>
      <c r="G37" s="109">
        <v>297</v>
      </c>
      <c r="H37" s="109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08">
        <v>3686</v>
      </c>
      <c r="D38" s="108">
        <v>95544</v>
      </c>
      <c r="E38" s="109">
        <v>396</v>
      </c>
      <c r="F38" s="109">
        <v>11</v>
      </c>
      <c r="G38" s="108">
        <v>2907</v>
      </c>
      <c r="H38" s="109">
        <v>37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08">
        <v>5732</v>
      </c>
      <c r="D39" s="108">
        <v>243826</v>
      </c>
      <c r="E39" s="109">
        <v>265</v>
      </c>
      <c r="F39" s="109">
        <v>5</v>
      </c>
      <c r="G39" s="108">
        <v>5335</v>
      </c>
      <c r="H39" s="109">
        <v>109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08">
        <v>1764</v>
      </c>
      <c r="D40" s="108">
        <v>77872</v>
      </c>
      <c r="E40" s="109">
        <v>240</v>
      </c>
      <c r="F40" s="109">
        <v>1</v>
      </c>
      <c r="G40" s="108">
        <v>1481</v>
      </c>
      <c r="H40" s="109">
        <v>43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08">
        <v>1203</v>
      </c>
      <c r="D41" s="108">
        <v>42106</v>
      </c>
      <c r="E41" s="109">
        <v>361</v>
      </c>
      <c r="F41" s="109">
        <v>7</v>
      </c>
      <c r="G41" s="109">
        <v>804</v>
      </c>
      <c r="H41" s="109">
        <v>38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08">
        <v>1181</v>
      </c>
      <c r="D42" s="108">
        <v>60431</v>
      </c>
      <c r="E42" s="109">
        <v>142</v>
      </c>
      <c r="F42" s="109">
        <v>4</v>
      </c>
      <c r="G42" s="108">
        <v>1024</v>
      </c>
      <c r="H42" s="109">
        <v>21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08">
        <v>2241</v>
      </c>
      <c r="D43" s="108">
        <v>57959</v>
      </c>
      <c r="E43" s="109">
        <v>362</v>
      </c>
      <c r="F43" s="109">
        <v>13</v>
      </c>
      <c r="G43" s="108">
        <v>1846</v>
      </c>
      <c r="H43" s="109">
        <v>33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08">
        <v>1010</v>
      </c>
      <c r="D44" s="108">
        <v>7775</v>
      </c>
      <c r="E44" s="109">
        <v>51</v>
      </c>
      <c r="F44" s="109">
        <v>4</v>
      </c>
      <c r="G44" s="109">
        <v>940</v>
      </c>
      <c r="H44" s="109">
        <v>19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08">
        <v>22069</v>
      </c>
      <c r="D45" s="108">
        <v>587902</v>
      </c>
      <c r="E45" s="108">
        <v>2198</v>
      </c>
      <c r="F45" s="109">
        <v>20</v>
      </c>
      <c r="G45" s="108">
        <v>19523</v>
      </c>
      <c r="H45" s="109">
        <v>348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08">
        <v>1550</v>
      </c>
      <c r="D46" s="108">
        <v>37697</v>
      </c>
      <c r="E46" s="109">
        <v>213</v>
      </c>
      <c r="F46" s="109">
        <v>5</v>
      </c>
      <c r="G46" s="108">
        <v>1341</v>
      </c>
      <c r="H46" s="109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08">
        <v>2010</v>
      </c>
      <c r="D47" s="108">
        <v>90196</v>
      </c>
      <c r="E47" s="109">
        <v>307</v>
      </c>
      <c r="F47" s="109">
        <v>1</v>
      </c>
      <c r="G47" s="108">
        <v>1674</v>
      </c>
      <c r="H47" s="109">
        <v>40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08">
        <v>3999</v>
      </c>
      <c r="D48" s="108">
        <v>62800</v>
      </c>
      <c r="E48" s="109">
        <v>398</v>
      </c>
      <c r="F48" s="109">
        <v>7</v>
      </c>
      <c r="G48" s="108">
        <v>3524</v>
      </c>
      <c r="H48" s="109">
        <v>77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08">
        <v>1725</v>
      </c>
      <c r="D49" s="108">
        <v>108401</v>
      </c>
      <c r="E49" s="109">
        <v>356</v>
      </c>
      <c r="F49" s="109">
        <v>1</v>
      </c>
      <c r="G49" s="108">
        <v>1345</v>
      </c>
      <c r="H49" s="109">
        <v>24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08">
        <v>2155</v>
      </c>
      <c r="D50" s="108">
        <v>29900</v>
      </c>
      <c r="E50" s="109">
        <v>107</v>
      </c>
      <c r="F50" s="109">
        <v>1</v>
      </c>
      <c r="G50" s="108">
        <v>2018</v>
      </c>
      <c r="H50" s="109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08">
        <v>2048</v>
      </c>
      <c r="D51" s="108">
        <v>80965</v>
      </c>
      <c r="E51" s="109">
        <v>96</v>
      </c>
      <c r="F51" s="109">
        <v>0</v>
      </c>
      <c r="G51" s="108">
        <v>1941</v>
      </c>
      <c r="H51" s="109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08">
        <v>12265</v>
      </c>
      <c r="D52" s="108">
        <v>187584</v>
      </c>
      <c r="E52" s="108">
        <v>1126</v>
      </c>
      <c r="F52" s="109">
        <v>12</v>
      </c>
      <c r="G52" s="108">
        <v>11011</v>
      </c>
      <c r="H52" s="109">
        <v>134</v>
      </c>
      <c r="I52" s="25"/>
    </row>
    <row r="53" spans="1:9" ht="12" customHeight="1" x14ac:dyDescent="0.55000000000000004">
      <c r="B53" s="22" t="s">
        <v>276</v>
      </c>
      <c r="C53" s="109">
        <v>149</v>
      </c>
      <c r="D53" s="110" t="s">
        <v>332</v>
      </c>
      <c r="E53" s="109">
        <v>0</v>
      </c>
      <c r="F53" s="110" t="s">
        <v>332</v>
      </c>
      <c r="G53" s="109">
        <v>149</v>
      </c>
      <c r="H53" s="110" t="s">
        <v>332</v>
      </c>
      <c r="I53" s="25"/>
    </row>
    <row r="54" spans="1:9" ht="12" customHeight="1" x14ac:dyDescent="0.55000000000000004">
      <c r="B54" s="21" t="s">
        <v>164</v>
      </c>
      <c r="C54" s="108">
        <v>572888</v>
      </c>
      <c r="D54" s="108">
        <v>10995009</v>
      </c>
      <c r="E54" s="108">
        <v>52439</v>
      </c>
      <c r="F54" s="109">
        <v>953</v>
      </c>
      <c r="G54" s="108">
        <v>509501</v>
      </c>
      <c r="H54" s="108">
        <v>10052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2021-04-28T12:56:57Z</dcterms:modified>
</cp:coreProperties>
</file>