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Chaires\Desktop\GITHUB\windpy_noaa\"/>
    </mc:Choice>
  </mc:AlternateContent>
  <xr:revisionPtr revIDLastSave="0" documentId="13_ncr:40009_{816BC748-D72E-4C83-A8E1-1F2896E074E3}" xr6:coauthVersionLast="47" xr6:coauthVersionMax="47" xr10:uidLastSave="{00000000-0000-0000-0000-000000000000}"/>
  <bookViews>
    <workbookView xWindow="-96" yWindow="-96" windowWidth="23232" windowHeight="12552" activeTab="1"/>
  </bookViews>
  <sheets>
    <sheet name="All_Results_TMYx_small_NOAA" sheetId="1" r:id="rId1"/>
    <sheet name="chart" sheetId="2" r:id="rId2"/>
  </sheets>
  <calcPr calcId="0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B6" i="2"/>
  <c r="B5" i="2"/>
  <c r="B4" i="2"/>
  <c r="B3" i="2"/>
  <c r="C2" i="2"/>
  <c r="D2" i="2"/>
  <c r="E2" i="2"/>
  <c r="F2" i="2"/>
  <c r="G2" i="2"/>
  <c r="H2" i="2"/>
  <c r="I2" i="2"/>
  <c r="J2" i="2"/>
  <c r="K2" i="2"/>
  <c r="L2" i="2"/>
  <c r="M2" i="2"/>
  <c r="B2" i="2"/>
</calcChain>
</file>

<file path=xl/sharedStrings.xml><?xml version="1.0" encoding="utf-8"?>
<sst xmlns="http://schemas.openxmlformats.org/spreadsheetml/2006/main" count="49" uniqueCount="31">
  <si>
    <t>level_0</t>
  </si>
  <si>
    <t>Location Name</t>
  </si>
  <si>
    <t>Latitude</t>
  </si>
  <si>
    <t>Longitude</t>
  </si>
  <si>
    <t>Heating DB 99.6%</t>
  </si>
  <si>
    <t>Heating DB 99%</t>
  </si>
  <si>
    <t>Cooling DB 0.4%</t>
  </si>
  <si>
    <t>Cooling DB 1%</t>
  </si>
  <si>
    <t>Heating DB 99.6% - EPW</t>
  </si>
  <si>
    <t>Heating DB 99% - EPW</t>
  </si>
  <si>
    <t>Cooling DB 0.4% - EPW</t>
  </si>
  <si>
    <t>Cooling DB 1% - EPW</t>
  </si>
  <si>
    <t>Heating DB 99.6% - NOAA</t>
  </si>
  <si>
    <t>Heating DB 99% - NOAA</t>
  </si>
  <si>
    <t>Cooling DB 0.4% - NOAA</t>
  </si>
  <si>
    <t>Cooling DB 1% - NOAA</t>
  </si>
  <si>
    <t>Capmon.CS-Saturna.Island BC CAN</t>
  </si>
  <si>
    <t>48.7753N</t>
  </si>
  <si>
    <t>123.1281W</t>
  </si>
  <si>
    <t>Brockville-Tackaberry.Thousand.Islands.Rgnl.AP ON CAN</t>
  </si>
  <si>
    <t>44.6354N</t>
  </si>
  <si>
    <t>75.7516W</t>
  </si>
  <si>
    <t>Cheticamp.CS NS CAN</t>
  </si>
  <si>
    <t>46.650N</t>
  </si>
  <si>
    <t>60.950W</t>
  </si>
  <si>
    <t>Interlaken.AP BE CHE</t>
  </si>
  <si>
    <t>46.6722N</t>
  </si>
  <si>
    <t>7.8703E</t>
  </si>
  <si>
    <t>Baccaro.Point NS CAN</t>
  </si>
  <si>
    <t>43.4508N</t>
  </si>
  <si>
    <t>65.4717W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</si>
</sst>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Capmon.CS-Saturna.Island BC CAN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chart!$B$1:$G$1</c:f>
              <c:strCache>
                <c:ptCount val="6"/>
                <c:pt idx="0">
                  <c:v>Heating DB 99.6%</c:v>
                </c:pt>
                <c:pt idx="1">
                  <c:v>Heating DB 99.6% - EPW</c:v>
                </c:pt>
                <c:pt idx="2">
                  <c:v>Heating DB 99.6% - NOAA</c:v>
                </c:pt>
                <c:pt idx="3">
                  <c:v>Heating DB 99%</c:v>
                </c:pt>
                <c:pt idx="4">
                  <c:v>Heating DB 99% - EPW</c:v>
                </c:pt>
                <c:pt idx="5">
                  <c:v>Heating DB 99% - NOAA</c:v>
                </c:pt>
              </c:strCache>
            </c:strRef>
          </c:cat>
          <c:val>
            <c:numRef>
              <c:f>chart!$B$2:$G$2</c:f>
              <c:numCache>
                <c:formatCode>General</c:formatCode>
                <c:ptCount val="6"/>
                <c:pt idx="0">
                  <c:v>-4.5999999999999996</c:v>
                </c:pt>
                <c:pt idx="1">
                  <c:v>-30.963999999999999</c:v>
                </c:pt>
                <c:pt idx="2">
                  <c:v>-2</c:v>
                </c:pt>
                <c:pt idx="3">
                  <c:v>-2.9</c:v>
                </c:pt>
                <c:pt idx="4">
                  <c:v>-23.3</c:v>
                </c:pt>
                <c:pt idx="5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F-442A-8D16-8652645D4FE0}"/>
            </c:ext>
          </c:extLst>
        </c:ser>
        <c:ser>
          <c:idx val="1"/>
          <c:order val="1"/>
          <c:tx>
            <c:strRef>
              <c:f>chart!$A$3</c:f>
              <c:strCache>
                <c:ptCount val="1"/>
                <c:pt idx="0">
                  <c:v>Brockville-Tackaberry.Thousand.Islands.Rgnl.AP ON 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chart!$B$1:$G$1</c:f>
              <c:strCache>
                <c:ptCount val="6"/>
                <c:pt idx="0">
                  <c:v>Heating DB 99.6%</c:v>
                </c:pt>
                <c:pt idx="1">
                  <c:v>Heating DB 99.6% - EPW</c:v>
                </c:pt>
                <c:pt idx="2">
                  <c:v>Heating DB 99.6% - NOAA</c:v>
                </c:pt>
                <c:pt idx="3">
                  <c:v>Heating DB 99%</c:v>
                </c:pt>
                <c:pt idx="4">
                  <c:v>Heating DB 99% - EPW</c:v>
                </c:pt>
                <c:pt idx="5">
                  <c:v>Heating DB 99% - NOAA</c:v>
                </c:pt>
              </c:strCache>
            </c:strRef>
          </c:cat>
          <c:val>
            <c:numRef>
              <c:f>chart!$B$3:$G$3</c:f>
              <c:numCache>
                <c:formatCode>General</c:formatCode>
                <c:ptCount val="6"/>
                <c:pt idx="0">
                  <c:v>-24.5</c:v>
                </c:pt>
                <c:pt idx="1">
                  <c:v>-44.481999999999999</c:v>
                </c:pt>
                <c:pt idx="2">
                  <c:v>-24.6</c:v>
                </c:pt>
                <c:pt idx="3">
                  <c:v>-21.1</c:v>
                </c:pt>
                <c:pt idx="4">
                  <c:v>-37.122999999999998</c:v>
                </c:pt>
                <c:pt idx="5">
                  <c:v>-21.4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EF-442A-8D16-8652645D4FE0}"/>
            </c:ext>
          </c:extLst>
        </c:ser>
        <c:ser>
          <c:idx val="2"/>
          <c:order val="2"/>
          <c:tx>
            <c:strRef>
              <c:f>chart!$A$4</c:f>
              <c:strCache>
                <c:ptCount val="1"/>
                <c:pt idx="0">
                  <c:v>Cheticamp.CS NS 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chart!$B$1:$G$1</c:f>
              <c:strCache>
                <c:ptCount val="6"/>
                <c:pt idx="0">
                  <c:v>Heating DB 99.6%</c:v>
                </c:pt>
                <c:pt idx="1">
                  <c:v>Heating DB 99.6% - EPW</c:v>
                </c:pt>
                <c:pt idx="2">
                  <c:v>Heating DB 99.6% - NOAA</c:v>
                </c:pt>
                <c:pt idx="3">
                  <c:v>Heating DB 99%</c:v>
                </c:pt>
                <c:pt idx="4">
                  <c:v>Heating DB 99% - EPW</c:v>
                </c:pt>
                <c:pt idx="5">
                  <c:v>Heating DB 99% - NOAA</c:v>
                </c:pt>
              </c:strCache>
            </c:strRef>
          </c:cat>
          <c:val>
            <c:numRef>
              <c:f>chart!$B$4:$G$4</c:f>
              <c:numCache>
                <c:formatCode>General</c:formatCode>
                <c:ptCount val="6"/>
                <c:pt idx="0">
                  <c:v>-16</c:v>
                </c:pt>
                <c:pt idx="1">
                  <c:v>-32.296399999999998</c:v>
                </c:pt>
                <c:pt idx="2">
                  <c:v>-42</c:v>
                </c:pt>
                <c:pt idx="3">
                  <c:v>-13.7</c:v>
                </c:pt>
                <c:pt idx="4">
                  <c:v>-30.8</c:v>
                </c:pt>
                <c:pt idx="5">
                  <c:v>-39.799999999999997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EF-442A-8D16-8652645D4FE0}"/>
            </c:ext>
          </c:extLst>
        </c:ser>
        <c:ser>
          <c:idx val="3"/>
          <c:order val="3"/>
          <c:tx>
            <c:strRef>
              <c:f>chart!$A$5</c:f>
              <c:strCache>
                <c:ptCount val="1"/>
                <c:pt idx="0">
                  <c:v>Interlaken.AP BE 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chart!$B$1:$G$1</c:f>
              <c:strCache>
                <c:ptCount val="6"/>
                <c:pt idx="0">
                  <c:v>Heating DB 99.6%</c:v>
                </c:pt>
                <c:pt idx="1">
                  <c:v>Heating DB 99.6% - EPW</c:v>
                </c:pt>
                <c:pt idx="2">
                  <c:v>Heating DB 99.6% - NOAA</c:v>
                </c:pt>
                <c:pt idx="3">
                  <c:v>Heating DB 99%</c:v>
                </c:pt>
                <c:pt idx="4">
                  <c:v>Heating DB 99% - EPW</c:v>
                </c:pt>
                <c:pt idx="5">
                  <c:v>Heating DB 99% - NOAA</c:v>
                </c:pt>
              </c:strCache>
            </c:strRef>
          </c:cat>
          <c:val>
            <c:numRef>
              <c:f>chart!$B$5:$G$5</c:f>
              <c:numCache>
                <c:formatCode>General</c:formatCode>
                <c:ptCount val="6"/>
                <c:pt idx="0">
                  <c:v>-8.3000000000000007</c:v>
                </c:pt>
                <c:pt idx="1">
                  <c:v>-23.8964</c:v>
                </c:pt>
                <c:pt idx="2">
                  <c:v>-7.6</c:v>
                </c:pt>
                <c:pt idx="3">
                  <c:v>-6.6</c:v>
                </c:pt>
                <c:pt idx="4">
                  <c:v>-22</c:v>
                </c:pt>
                <c:pt idx="5">
                  <c:v>-5.4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EF-442A-8D16-8652645D4FE0}"/>
            </c:ext>
          </c:extLst>
        </c:ser>
        <c:ser>
          <c:idx val="4"/>
          <c:order val="4"/>
          <c:tx>
            <c:strRef>
              <c:f>chart!$A$6</c:f>
              <c:strCache>
                <c:ptCount val="1"/>
                <c:pt idx="0">
                  <c:v>Baccaro.Point NS CAN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chart!$B$1:$G$1</c:f>
              <c:strCache>
                <c:ptCount val="6"/>
                <c:pt idx="0">
                  <c:v>Heating DB 99.6%</c:v>
                </c:pt>
                <c:pt idx="1">
                  <c:v>Heating DB 99.6% - EPW</c:v>
                </c:pt>
                <c:pt idx="2">
                  <c:v>Heating DB 99.6% - NOAA</c:v>
                </c:pt>
                <c:pt idx="3">
                  <c:v>Heating DB 99%</c:v>
                </c:pt>
                <c:pt idx="4">
                  <c:v>Heating DB 99% - EPW</c:v>
                </c:pt>
                <c:pt idx="5">
                  <c:v>Heating DB 99% - NOAA</c:v>
                </c:pt>
              </c:strCache>
            </c:strRef>
          </c:cat>
          <c:val>
            <c:numRef>
              <c:f>chart!$B$6:$G$6</c:f>
              <c:numCache>
                <c:formatCode>General</c:formatCode>
                <c:ptCount val="6"/>
                <c:pt idx="0">
                  <c:v>-12.4</c:v>
                </c:pt>
                <c:pt idx="1">
                  <c:v>-27.589200000000002</c:v>
                </c:pt>
                <c:pt idx="2">
                  <c:v>-15</c:v>
                </c:pt>
                <c:pt idx="3">
                  <c:v>-10.199999999999999</c:v>
                </c:pt>
                <c:pt idx="4">
                  <c:v>-21</c:v>
                </c:pt>
                <c:pt idx="5">
                  <c:v>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EF-442A-8D16-8652645D4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6690912"/>
        <c:axId val="956691328"/>
      </c:barChart>
      <c:catAx>
        <c:axId val="95669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91328"/>
        <c:crosses val="autoZero"/>
        <c:auto val="1"/>
        <c:lblAlgn val="ctr"/>
        <c:lblOffset val="100"/>
        <c:noMultiLvlLbl val="0"/>
      </c:catAx>
      <c:valAx>
        <c:axId val="9566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9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1329690</xdr:colOff>
      <xdr:row>6</xdr:row>
      <xdr:rowOff>148590</xdr:rowOff>
    </xdr:from>
    <xdr:to>
      <xdr:col>9</xdr:col>
      <xdr:colOff>533400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051C8-992E-6282-0098-6460EE85D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1" sqref="C1:N1"/>
    </sheetView>
  </sheetViews>
  <sheetFormatPr defaultRowHeight="14.4" x14ac:dyDescent="0.55000000000000004"/>
  <sheetData>
    <row r="1" spans="1:16" s="1" customFormat="1" ht="43.2" x14ac:dyDescent="0.5500000000000000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</v>
      </c>
      <c r="P1" s="1" t="s">
        <v>3</v>
      </c>
    </row>
    <row r="2" spans="1:16" x14ac:dyDescent="0.55000000000000004">
      <c r="A2">
        <v>0</v>
      </c>
      <c r="B2" t="s">
        <v>16</v>
      </c>
      <c r="C2">
        <v>-4.5999999999999996</v>
      </c>
      <c r="D2">
        <v>-2.9</v>
      </c>
      <c r="E2">
        <v>26.7</v>
      </c>
      <c r="F2">
        <v>24.8</v>
      </c>
      <c r="G2">
        <v>-30.963999999999999</v>
      </c>
      <c r="H2">
        <v>-23.3</v>
      </c>
      <c r="I2">
        <v>22</v>
      </c>
      <c r="J2">
        <v>21</v>
      </c>
      <c r="K2">
        <v>-2</v>
      </c>
      <c r="L2">
        <v>-0.4</v>
      </c>
      <c r="M2">
        <v>24.664400000000001</v>
      </c>
      <c r="N2">
        <v>23.4</v>
      </c>
      <c r="O2" t="s">
        <v>17</v>
      </c>
      <c r="P2" t="s">
        <v>18</v>
      </c>
    </row>
    <row r="3" spans="1:16" x14ac:dyDescent="0.55000000000000004">
      <c r="A3">
        <v>1</v>
      </c>
      <c r="B3" t="s">
        <v>19</v>
      </c>
      <c r="C3">
        <v>-24.5</v>
      </c>
      <c r="D3">
        <v>-21.1</v>
      </c>
      <c r="E3">
        <v>29.7</v>
      </c>
      <c r="F3">
        <v>28.2</v>
      </c>
      <c r="G3">
        <v>-44.481999999999999</v>
      </c>
      <c r="H3">
        <v>-37.122999999999998</v>
      </c>
      <c r="I3">
        <v>28.3964</v>
      </c>
      <c r="J3">
        <v>26.7</v>
      </c>
      <c r="K3">
        <v>-24.6</v>
      </c>
      <c r="L3">
        <v>-21.4</v>
      </c>
      <c r="M3">
        <v>29.9</v>
      </c>
      <c r="N3">
        <v>28.5</v>
      </c>
      <c r="O3" t="s">
        <v>20</v>
      </c>
      <c r="P3" t="s">
        <v>21</v>
      </c>
    </row>
    <row r="4" spans="1:16" x14ac:dyDescent="0.55000000000000004">
      <c r="A4">
        <v>2</v>
      </c>
      <c r="B4" t="s">
        <v>22</v>
      </c>
      <c r="C4">
        <v>-16</v>
      </c>
      <c r="D4">
        <v>-13.7</v>
      </c>
      <c r="E4">
        <v>27.3</v>
      </c>
      <c r="F4">
        <v>25.9</v>
      </c>
      <c r="G4">
        <v>-32.296399999999998</v>
      </c>
      <c r="H4">
        <v>-30.8</v>
      </c>
      <c r="I4">
        <v>23.596399999999999</v>
      </c>
      <c r="J4">
        <v>22.1</v>
      </c>
      <c r="K4">
        <v>-42</v>
      </c>
      <c r="L4">
        <v>-39.799999999999997</v>
      </c>
      <c r="M4">
        <v>22.2</v>
      </c>
      <c r="N4">
        <v>19.744</v>
      </c>
      <c r="O4" t="s">
        <v>23</v>
      </c>
      <c r="P4" t="s">
        <v>24</v>
      </c>
    </row>
    <row r="5" spans="1:16" x14ac:dyDescent="0.55000000000000004">
      <c r="A5">
        <v>3</v>
      </c>
      <c r="B5" t="s">
        <v>25</v>
      </c>
      <c r="C5">
        <v>-8.3000000000000007</v>
      </c>
      <c r="D5">
        <v>-6.6</v>
      </c>
      <c r="E5">
        <v>29.3</v>
      </c>
      <c r="F5">
        <v>27.3</v>
      </c>
      <c r="G5">
        <v>-23.8964</v>
      </c>
      <c r="H5">
        <v>-22</v>
      </c>
      <c r="I5">
        <v>6</v>
      </c>
      <c r="J5">
        <v>5</v>
      </c>
      <c r="K5">
        <v>-7.6</v>
      </c>
      <c r="L5">
        <v>-5.4</v>
      </c>
      <c r="M5">
        <v>30</v>
      </c>
      <c r="N5">
        <v>28</v>
      </c>
      <c r="O5" t="s">
        <v>26</v>
      </c>
      <c r="P5" t="s">
        <v>27</v>
      </c>
    </row>
    <row r="6" spans="1:16" x14ac:dyDescent="0.55000000000000004">
      <c r="A6">
        <v>4</v>
      </c>
      <c r="B6" t="s">
        <v>28</v>
      </c>
      <c r="C6">
        <v>-12.4</v>
      </c>
      <c r="D6">
        <v>-10.199999999999999</v>
      </c>
      <c r="E6">
        <v>20</v>
      </c>
      <c r="F6">
        <v>18.899999999999999</v>
      </c>
      <c r="G6">
        <v>-27.589200000000002</v>
      </c>
      <c r="H6">
        <v>-21</v>
      </c>
      <c r="I6">
        <v>24.2</v>
      </c>
      <c r="J6">
        <v>22.341000000000001</v>
      </c>
      <c r="K6">
        <v>-15</v>
      </c>
      <c r="L6">
        <v>-12</v>
      </c>
      <c r="M6">
        <v>20</v>
      </c>
      <c r="N6">
        <v>19</v>
      </c>
      <c r="O6" t="s">
        <v>29</v>
      </c>
      <c r="P6" t="s">
        <v>30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10" sqref="L10"/>
    </sheetView>
  </sheetViews>
  <sheetFormatPr defaultRowHeight="14.4" x14ac:dyDescent="0.55000000000000004"/>
  <cols>
    <col min="1" max="1" width="31.15625" customWidth="1"/>
  </cols>
  <sheetData>
    <row r="1" spans="1:13" ht="43.2" x14ac:dyDescent="0.55000000000000004">
      <c r="A1" s="1" t="s">
        <v>1</v>
      </c>
      <c r="B1" s="1" t="s">
        <v>4</v>
      </c>
      <c r="C1" s="1" t="s">
        <v>8</v>
      </c>
      <c r="D1" s="1" t="s">
        <v>12</v>
      </c>
      <c r="E1" s="1" t="s">
        <v>5</v>
      </c>
      <c r="F1" s="1" t="s">
        <v>9</v>
      </c>
      <c r="G1" s="1" t="s">
        <v>13</v>
      </c>
      <c r="H1" s="1" t="s">
        <v>6</v>
      </c>
      <c r="I1" s="1" t="s">
        <v>10</v>
      </c>
      <c r="J1" s="1" t="s">
        <v>14</v>
      </c>
      <c r="K1" s="1" t="s">
        <v>7</v>
      </c>
      <c r="L1" s="1" t="s">
        <v>11</v>
      </c>
      <c r="M1" s="1" t="s">
        <v>15</v>
      </c>
    </row>
    <row r="2" spans="1:13" x14ac:dyDescent="0.55000000000000004">
      <c r="A2" t="s">
        <v>16</v>
      </c>
      <c r="B2">
        <f>HLOOKUP(B1,All_Results_TMYx_small_NOAA!$C$1:$N$6,2,FALSE)</f>
        <v>-4.5999999999999996</v>
      </c>
      <c r="C2">
        <f>HLOOKUP(C1,All_Results_TMYx_small_NOAA!$C$1:$N$6,2,FALSE)</f>
        <v>-30.963999999999999</v>
      </c>
      <c r="D2">
        <f>HLOOKUP(D1,All_Results_TMYx_small_NOAA!$C$1:$N$6,2,FALSE)</f>
        <v>-2</v>
      </c>
      <c r="E2">
        <f>HLOOKUP(E1,All_Results_TMYx_small_NOAA!$C$1:$N$6,2,FALSE)</f>
        <v>-2.9</v>
      </c>
      <c r="F2">
        <f>HLOOKUP(F1,All_Results_TMYx_small_NOAA!$C$1:$N$6,2,FALSE)</f>
        <v>-23.3</v>
      </c>
      <c r="G2">
        <f>HLOOKUP(G1,All_Results_TMYx_small_NOAA!$C$1:$N$6,2,FALSE)</f>
        <v>-0.4</v>
      </c>
      <c r="H2">
        <f>HLOOKUP(H1,All_Results_TMYx_small_NOAA!$C$1:$N$6,2,FALSE)</f>
        <v>26.7</v>
      </c>
      <c r="I2">
        <f>HLOOKUP(I1,All_Results_TMYx_small_NOAA!$C$1:$N$6,2,FALSE)</f>
        <v>22</v>
      </c>
      <c r="J2">
        <f>HLOOKUP(J1,All_Results_TMYx_small_NOAA!$C$1:$N$6,2,FALSE)</f>
        <v>24.664400000000001</v>
      </c>
      <c r="K2">
        <f>HLOOKUP(K1,All_Results_TMYx_small_NOAA!$C$1:$N$6,2,FALSE)</f>
        <v>24.8</v>
      </c>
      <c r="L2">
        <f>HLOOKUP(L1,All_Results_TMYx_small_NOAA!$C$1:$N$6,2,FALSE)</f>
        <v>21</v>
      </c>
      <c r="M2">
        <f>HLOOKUP(M1,All_Results_TMYx_small_NOAA!$C$1:$N$6,2,FALSE)</f>
        <v>23.4</v>
      </c>
    </row>
    <row r="3" spans="1:13" x14ac:dyDescent="0.55000000000000004">
      <c r="A3" t="s">
        <v>19</v>
      </c>
      <c r="B3">
        <f>HLOOKUP(B1,All_Results_TMYx_small_NOAA!$C$1:$N$6,3,FALSE)</f>
        <v>-24.5</v>
      </c>
      <c r="C3">
        <f>HLOOKUP(C1,All_Results_TMYx_small_NOAA!$C$1:$N$6,3,FALSE)</f>
        <v>-44.481999999999999</v>
      </c>
      <c r="D3">
        <f>HLOOKUP(D1,All_Results_TMYx_small_NOAA!$C$1:$N$6,3,FALSE)</f>
        <v>-24.6</v>
      </c>
      <c r="E3">
        <f>HLOOKUP(E1,All_Results_TMYx_small_NOAA!$C$1:$N$6,3,FALSE)</f>
        <v>-21.1</v>
      </c>
      <c r="F3">
        <f>HLOOKUP(F1,All_Results_TMYx_small_NOAA!$C$1:$N$6,3,FALSE)</f>
        <v>-37.122999999999998</v>
      </c>
      <c r="G3">
        <f>HLOOKUP(G1,All_Results_TMYx_small_NOAA!$C$1:$N$6,3,FALSE)</f>
        <v>-21.4</v>
      </c>
      <c r="H3">
        <f>HLOOKUP(H1,All_Results_TMYx_small_NOAA!$C$1:$N$6,3,FALSE)</f>
        <v>29.7</v>
      </c>
      <c r="I3">
        <f>HLOOKUP(I1,All_Results_TMYx_small_NOAA!$C$1:$N$6,3,FALSE)</f>
        <v>28.3964</v>
      </c>
      <c r="J3">
        <f>HLOOKUP(J1,All_Results_TMYx_small_NOAA!$C$1:$N$6,3,FALSE)</f>
        <v>29.9</v>
      </c>
      <c r="K3">
        <f>HLOOKUP(K1,All_Results_TMYx_small_NOAA!$C$1:$N$6,3,FALSE)</f>
        <v>28.2</v>
      </c>
      <c r="L3">
        <f>HLOOKUP(L1,All_Results_TMYx_small_NOAA!$C$1:$N$6,3,FALSE)</f>
        <v>26.7</v>
      </c>
      <c r="M3">
        <f>HLOOKUP(M1,All_Results_TMYx_small_NOAA!$C$1:$N$6,3,FALSE)</f>
        <v>28.5</v>
      </c>
    </row>
    <row r="4" spans="1:13" x14ac:dyDescent="0.55000000000000004">
      <c r="A4" t="s">
        <v>22</v>
      </c>
      <c r="B4">
        <f>HLOOKUP(B1,All_Results_TMYx_small_NOAA!$C$1:$N$6,4,FALSE)</f>
        <v>-16</v>
      </c>
      <c r="C4">
        <f>HLOOKUP(C1,All_Results_TMYx_small_NOAA!$C$1:$N$6,4,FALSE)</f>
        <v>-32.296399999999998</v>
      </c>
      <c r="D4">
        <f>HLOOKUP(D1,All_Results_TMYx_small_NOAA!$C$1:$N$6,4,FALSE)</f>
        <v>-42</v>
      </c>
      <c r="E4">
        <f>HLOOKUP(E1,All_Results_TMYx_small_NOAA!$C$1:$N$6,4,FALSE)</f>
        <v>-13.7</v>
      </c>
      <c r="F4">
        <f>HLOOKUP(F1,All_Results_TMYx_small_NOAA!$C$1:$N$6,4,FALSE)</f>
        <v>-30.8</v>
      </c>
      <c r="G4">
        <f>HLOOKUP(G1,All_Results_TMYx_small_NOAA!$C$1:$N$6,4,FALSE)</f>
        <v>-39.799999999999997</v>
      </c>
      <c r="H4">
        <f>HLOOKUP(H1,All_Results_TMYx_small_NOAA!$C$1:$N$6,4,FALSE)</f>
        <v>27.3</v>
      </c>
      <c r="I4">
        <f>HLOOKUP(I1,All_Results_TMYx_small_NOAA!$C$1:$N$6,4,FALSE)</f>
        <v>23.596399999999999</v>
      </c>
      <c r="J4">
        <f>HLOOKUP(J1,All_Results_TMYx_small_NOAA!$C$1:$N$6,4,FALSE)</f>
        <v>22.2</v>
      </c>
      <c r="K4">
        <f>HLOOKUP(K1,All_Results_TMYx_small_NOAA!$C$1:$N$6,4,FALSE)</f>
        <v>25.9</v>
      </c>
      <c r="L4">
        <f>HLOOKUP(L1,All_Results_TMYx_small_NOAA!$C$1:$N$6,4,FALSE)</f>
        <v>22.1</v>
      </c>
      <c r="M4">
        <f>HLOOKUP(M1,All_Results_TMYx_small_NOAA!$C$1:$N$6,4,FALSE)</f>
        <v>19.744</v>
      </c>
    </row>
    <row r="5" spans="1:13" x14ac:dyDescent="0.55000000000000004">
      <c r="A5" t="s">
        <v>25</v>
      </c>
      <c r="B5">
        <f>HLOOKUP(B1,All_Results_TMYx_small_NOAA!$C$1:$N$6,5,FALSE)</f>
        <v>-8.3000000000000007</v>
      </c>
      <c r="C5">
        <f>HLOOKUP(C1,All_Results_TMYx_small_NOAA!$C$1:$N$6,5,FALSE)</f>
        <v>-23.8964</v>
      </c>
      <c r="D5">
        <f>HLOOKUP(D1,All_Results_TMYx_small_NOAA!$C$1:$N$6,5,FALSE)</f>
        <v>-7.6</v>
      </c>
      <c r="E5">
        <f>HLOOKUP(E1,All_Results_TMYx_small_NOAA!$C$1:$N$6,5,FALSE)</f>
        <v>-6.6</v>
      </c>
      <c r="F5">
        <f>HLOOKUP(F1,All_Results_TMYx_small_NOAA!$C$1:$N$6,5,FALSE)</f>
        <v>-22</v>
      </c>
      <c r="G5">
        <f>HLOOKUP(G1,All_Results_TMYx_small_NOAA!$C$1:$N$6,5,FALSE)</f>
        <v>-5.4</v>
      </c>
      <c r="H5">
        <f>HLOOKUP(H1,All_Results_TMYx_small_NOAA!$C$1:$N$6,5,FALSE)</f>
        <v>29.3</v>
      </c>
      <c r="I5">
        <f>HLOOKUP(I1,All_Results_TMYx_small_NOAA!$C$1:$N$6,5,FALSE)</f>
        <v>6</v>
      </c>
      <c r="J5">
        <f>HLOOKUP(J1,All_Results_TMYx_small_NOAA!$C$1:$N$6,5,FALSE)</f>
        <v>30</v>
      </c>
      <c r="K5">
        <f>HLOOKUP(K1,All_Results_TMYx_small_NOAA!$C$1:$N$6,5,FALSE)</f>
        <v>27.3</v>
      </c>
      <c r="L5">
        <f>HLOOKUP(L1,All_Results_TMYx_small_NOAA!$C$1:$N$6,5,FALSE)</f>
        <v>5</v>
      </c>
      <c r="M5">
        <f>HLOOKUP(M1,All_Results_TMYx_small_NOAA!$C$1:$N$6,5,FALSE)</f>
        <v>28</v>
      </c>
    </row>
    <row r="6" spans="1:13" x14ac:dyDescent="0.55000000000000004">
      <c r="A6" t="s">
        <v>28</v>
      </c>
      <c r="B6">
        <f>HLOOKUP(B1,All_Results_TMYx_small_NOAA!$C$1:$N$6,6,FALSE)</f>
        <v>-12.4</v>
      </c>
      <c r="C6">
        <f>HLOOKUP(C1,All_Results_TMYx_small_NOAA!$C$1:$N$6,6,FALSE)</f>
        <v>-27.589200000000002</v>
      </c>
      <c r="D6">
        <f>HLOOKUP(D1,All_Results_TMYx_small_NOAA!$C$1:$N$6,6,FALSE)</f>
        <v>-15</v>
      </c>
      <c r="E6">
        <f>HLOOKUP(E1,All_Results_TMYx_small_NOAA!$C$1:$N$6,6,FALSE)</f>
        <v>-10.199999999999999</v>
      </c>
      <c r="F6">
        <f>HLOOKUP(F1,All_Results_TMYx_small_NOAA!$C$1:$N$6,6,FALSE)</f>
        <v>-21</v>
      </c>
      <c r="G6">
        <f>HLOOKUP(G1,All_Results_TMYx_small_NOAA!$C$1:$N$6,6,FALSE)</f>
        <v>-12</v>
      </c>
      <c r="H6">
        <f>HLOOKUP(H1,All_Results_TMYx_small_NOAA!$C$1:$N$6,6,FALSE)</f>
        <v>20</v>
      </c>
      <c r="I6">
        <f>HLOOKUP(I1,All_Results_TMYx_small_NOAA!$C$1:$N$6,6,FALSE)</f>
        <v>24.2</v>
      </c>
      <c r="J6">
        <f>HLOOKUP(J1,All_Results_TMYx_small_NOAA!$C$1:$N$6,6,FALSE)</f>
        <v>20</v>
      </c>
      <c r="K6">
        <f>HLOOKUP(K1,All_Results_TMYx_small_NOAA!$C$1:$N$6,6,FALSE)</f>
        <v>18.899999999999999</v>
      </c>
      <c r="L6">
        <f>HLOOKUP(L1,All_Results_TMYx_small_NOAA!$C$1:$N$6,6,FALSE)</f>
        <v>22.341000000000001</v>
      </c>
      <c r="M6">
        <f>HLOOKUP(M1,All_Results_TMYx_small_NOAA!$C$1:$N$6,6,FALSE)</f>
        <v>19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All_Results_TMYx_small_NOAA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Chaires</cp:lastModifiedBy>
  <dcterms:created xsi:type="dcterms:W3CDTF">2022-11-20T05:31:16Z</dcterms:created>
  <dcterms:modified xsi:type="dcterms:W3CDTF">2022-11-20T05:40:02Z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2022-11-20T05:30:52Z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1eda6915-1dda-4e97-82d3-e967e2be40f8</vt:lpwstr>
  </property>
  <property fmtid="{D5CDD505-2E9C-101B-9397-08002B2CF9AE}" pid="8" name="MSIP_Label_82fa3fd3-029b-403d-91b4-1dc930cb0e60_ContentBits">
    <vt:lpwstr>0</vt:lpwstr>
  </property>
</Properties>
</file>