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nchezjimene\Documents\ModellingAssignementSEN1522\smard\"/>
    </mc:Choice>
  </mc:AlternateContent>
  <bookViews>
    <workbookView xWindow="0" yWindow="0" windowWidth="23200" windowHeight="6680" activeTab="1"/>
  </bookViews>
  <sheets>
    <sheet name="Installed generation capacity" sheetId="1" r:id="rId1"/>
    <sheet name="capacity" sheetId="2" r:id="rId2"/>
  </sheets>
  <calcPr calcId="162913"/>
</workbook>
</file>

<file path=xl/calcChain.xml><?xml version="1.0" encoding="utf-8"?>
<calcChain xmlns="http://schemas.openxmlformats.org/spreadsheetml/2006/main">
  <c r="H10" i="2" l="1"/>
  <c r="I10" i="2"/>
  <c r="M10" i="2"/>
  <c r="M8" i="2"/>
  <c r="M9" i="2"/>
  <c r="K10" i="2"/>
  <c r="K9" i="2"/>
  <c r="I11" i="2"/>
  <c r="J11" i="2"/>
  <c r="K11" i="2"/>
  <c r="M12" i="2"/>
  <c r="H11" i="2"/>
  <c r="K7" i="2"/>
  <c r="H9" i="2"/>
  <c r="H7" i="2"/>
  <c r="I4" i="2"/>
  <c r="I8" i="2"/>
  <c r="J7" i="2"/>
  <c r="I7" i="2" s="1"/>
  <c r="I9" i="2" s="1"/>
  <c r="I6" i="2"/>
  <c r="I5" i="2"/>
  <c r="M11" i="2" l="1"/>
  <c r="J9" i="2"/>
  <c r="J10" i="2" s="1"/>
</calcChain>
</file>

<file path=xl/sharedStrings.xml><?xml version="1.0" encoding="utf-8"?>
<sst xmlns="http://schemas.openxmlformats.org/spreadsheetml/2006/main" count="60" uniqueCount="58">
  <si>
    <t>Data category: Installed generation capacity</t>
  </si>
  <si>
    <t>Region: DE</t>
  </si>
  <si>
    <t>Period: Jan 1, 2016, 12:00 AM - Dec 31, 2016, 11:59 PM</t>
  </si>
  <si>
    <t>State: Jan 4, 2021, 3:42 PM</t>
  </si>
  <si>
    <t>(c) Bundesnetzagentur | SMARD.de</t>
  </si>
  <si>
    <t>Date</t>
  </si>
  <si>
    <t>Time of day</t>
  </si>
  <si>
    <t>Biomass[MW]</t>
  </si>
  <si>
    <t>Hydropower[MW]</t>
  </si>
  <si>
    <t>Wind offshore[MW]</t>
  </si>
  <si>
    <t>Wind onshore[MW]</t>
  </si>
  <si>
    <t>Photovoltaics[MW]</t>
  </si>
  <si>
    <t>Other renewable[MW]</t>
  </si>
  <si>
    <t>Nuclear[MW]</t>
  </si>
  <si>
    <t>Fossil brown coal[MW]</t>
  </si>
  <si>
    <t>Fossil hard coal[MW]</t>
  </si>
  <si>
    <t>Fossil gas[MW]</t>
  </si>
  <si>
    <t>Hydro pumped storage[MW]</t>
  </si>
  <si>
    <t>Other conventional[MW]</t>
  </si>
  <si>
    <t>Jan 1, 2016</t>
  </si>
  <si>
    <t>12:00 AM</t>
  </si>
  <si>
    <t>Biomass</t>
  </si>
  <si>
    <t>Hydropower</t>
  </si>
  <si>
    <t>Photovoltaics</t>
  </si>
  <si>
    <t>Nuclear</t>
  </si>
  <si>
    <t>WindOffshore</t>
  </si>
  <si>
    <t>WindOnshore</t>
  </si>
  <si>
    <t>OtherRE</t>
  </si>
  <si>
    <t>BrownCoal</t>
  </si>
  <si>
    <t>HardCoal</t>
  </si>
  <si>
    <t>Gas</t>
  </si>
  <si>
    <t>HydroPumpedStorage</t>
  </si>
  <si>
    <t>OtherConventional</t>
  </si>
  <si>
    <t>Fuel unit</t>
  </si>
  <si>
    <t>(MJ/fuel unit)</t>
  </si>
  <si>
    <t>(ton CO2/fuel unit)</t>
  </si>
  <si>
    <t>m3</t>
  </si>
  <si>
    <t>kg</t>
  </si>
  <si>
    <t>ton</t>
  </si>
  <si>
    <t xml:space="preserve"> </t>
  </si>
  <si>
    <t>(MWh/fuel unit)</t>
  </si>
  <si>
    <t>[euro/MWh]</t>
  </si>
  <si>
    <t>Capacity</t>
  </si>
  <si>
    <t>MW</t>
  </si>
  <si>
    <t>EnergyValue</t>
  </si>
  <si>
    <t xml:space="preserve">EmissionFactor </t>
  </si>
  <si>
    <t>FuelUnitPrice</t>
  </si>
  <si>
    <t>Efficiency</t>
  </si>
  <si>
    <t>EnergyValuewithEfficiency</t>
  </si>
  <si>
    <t>EnergyValue_MJ</t>
  </si>
  <si>
    <t>Names</t>
  </si>
  <si>
    <t>EmissionsperMWh</t>
  </si>
  <si>
    <t>t CO2/MWh</t>
  </si>
  <si>
    <t>%</t>
  </si>
  <si>
    <t>eumayors</t>
  </si>
  <si>
    <t>Average</t>
  </si>
  <si>
    <t>Euro/ 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</si>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</sst>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18" sqref="C18"/>
    </sheetView>
  </sheetViews>
  <sheetFormatPr defaultRowHeight="14.5" x14ac:dyDescent="0.35"/>
  <cols>
    <col min="1" max="1" width="17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7" spans="1:14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 spans="1:14" x14ac:dyDescent="0.35">
      <c r="A8" t="s">
        <v>19</v>
      </c>
      <c r="B8" t="s">
        <v>20</v>
      </c>
      <c r="C8" s="1">
        <v>6815</v>
      </c>
      <c r="D8" s="1">
        <v>5514</v>
      </c>
      <c r="E8" s="1">
        <v>3283</v>
      </c>
      <c r="F8" s="1">
        <v>41168</v>
      </c>
      <c r="G8" s="1">
        <v>38686</v>
      </c>
      <c r="H8" s="1">
        <v>545</v>
      </c>
      <c r="I8" s="1">
        <v>10793</v>
      </c>
      <c r="J8" s="1">
        <v>21062</v>
      </c>
      <c r="K8" s="1">
        <v>26264</v>
      </c>
      <c r="L8" s="1">
        <v>32398</v>
      </c>
      <c r="M8" s="1">
        <v>8699</v>
      </c>
      <c r="N8" s="1">
        <v>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10" sqref="H10"/>
    </sheetView>
  </sheetViews>
  <sheetFormatPr defaultRowHeight="14.5" x14ac:dyDescent="0.35"/>
  <cols>
    <col min="1" max="1" width="23.54296875" customWidth="1"/>
    <col min="2" max="2" width="11" customWidth="1"/>
  </cols>
  <sheetData>
    <row r="1" spans="1:14" x14ac:dyDescent="0.35">
      <c r="A1" t="s">
        <v>50</v>
      </c>
      <c r="B1" t="s">
        <v>21</v>
      </c>
      <c r="C1" t="s">
        <v>22</v>
      </c>
      <c r="D1" t="s">
        <v>25</v>
      </c>
      <c r="E1" t="s">
        <v>26</v>
      </c>
      <c r="F1" t="s">
        <v>23</v>
      </c>
      <c r="G1" t="s">
        <v>27</v>
      </c>
      <c r="H1" t="s">
        <v>24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4" x14ac:dyDescent="0.35">
      <c r="A2" t="s">
        <v>42</v>
      </c>
      <c r="B2" s="1">
        <v>6815</v>
      </c>
      <c r="C2" s="1">
        <v>5514</v>
      </c>
      <c r="D2" s="1">
        <v>3283</v>
      </c>
      <c r="E2" s="1">
        <v>41168</v>
      </c>
      <c r="F2" s="1">
        <v>38686</v>
      </c>
      <c r="G2" s="1">
        <v>545</v>
      </c>
      <c r="H2" s="1">
        <v>10793</v>
      </c>
      <c r="I2" s="1">
        <v>21062</v>
      </c>
      <c r="J2" s="1">
        <v>26264</v>
      </c>
      <c r="K2" s="1">
        <v>32398</v>
      </c>
      <c r="L2" s="1">
        <v>8699</v>
      </c>
      <c r="M2" s="1">
        <v>7576</v>
      </c>
      <c r="N2" t="s">
        <v>43</v>
      </c>
    </row>
    <row r="3" spans="1:14" x14ac:dyDescent="0.35">
      <c r="A3" t="s">
        <v>33</v>
      </c>
      <c r="H3" t="s">
        <v>37</v>
      </c>
      <c r="I3" t="s">
        <v>38</v>
      </c>
      <c r="J3" t="s">
        <v>38</v>
      </c>
      <c r="K3" t="s">
        <v>36</v>
      </c>
      <c r="M3" t="s">
        <v>55</v>
      </c>
    </row>
    <row r="4" spans="1:14" x14ac:dyDescent="0.35">
      <c r="A4" t="s">
        <v>46</v>
      </c>
      <c r="B4" t="s">
        <v>39</v>
      </c>
      <c r="H4">
        <v>1366</v>
      </c>
      <c r="I4">
        <f>J4</f>
        <v>40</v>
      </c>
      <c r="J4">
        <v>40</v>
      </c>
      <c r="K4">
        <v>0.15</v>
      </c>
      <c r="N4" t="s">
        <v>56</v>
      </c>
    </row>
    <row r="5" spans="1:14" x14ac:dyDescent="0.35">
      <c r="A5" t="s">
        <v>45</v>
      </c>
      <c r="H5">
        <v>0</v>
      </c>
      <c r="I5">
        <f>J5</f>
        <v>2.66</v>
      </c>
      <c r="J5">
        <v>2.66</v>
      </c>
      <c r="K5">
        <v>1.8699999999999999E-3</v>
      </c>
      <c r="N5" t="s">
        <v>35</v>
      </c>
    </row>
    <row r="6" spans="1:14" x14ac:dyDescent="0.35">
      <c r="A6" t="s">
        <v>49</v>
      </c>
      <c r="H6">
        <v>3888000</v>
      </c>
      <c r="I6">
        <f>J6</f>
        <v>25000</v>
      </c>
      <c r="J6">
        <v>25000</v>
      </c>
      <c r="K6">
        <v>35.069000000000003</v>
      </c>
      <c r="N6" t="s">
        <v>34</v>
      </c>
    </row>
    <row r="7" spans="1:14" x14ac:dyDescent="0.35">
      <c r="A7" t="s">
        <v>44</v>
      </c>
      <c r="H7">
        <f>H6/3600</f>
        <v>1080</v>
      </c>
      <c r="I7">
        <f t="shared" ref="I7:I8" si="0">J7</f>
        <v>6.9444444444444446</v>
      </c>
      <c r="J7">
        <f t="shared" ref="J7:K7" si="1">J6/3600</f>
        <v>6.9444444444444446</v>
      </c>
      <c r="K7">
        <f>K6/3600</f>
        <v>9.7413888888888897E-3</v>
      </c>
      <c r="N7" t="s">
        <v>40</v>
      </c>
    </row>
    <row r="8" spans="1:14" x14ac:dyDescent="0.35">
      <c r="A8" t="s">
        <v>47</v>
      </c>
      <c r="H8">
        <v>0.3</v>
      </c>
      <c r="I8">
        <f t="shared" si="0"/>
        <v>0.4</v>
      </c>
      <c r="J8">
        <v>0.4</v>
      </c>
      <c r="K8">
        <v>0.35</v>
      </c>
      <c r="M8">
        <f t="shared" ref="M8:M10" si="2">AVERAGE(I8:K8)</f>
        <v>0.3833333333333333</v>
      </c>
      <c r="N8" t="s">
        <v>53</v>
      </c>
    </row>
    <row r="9" spans="1:14" x14ac:dyDescent="0.35">
      <c r="A9" t="s">
        <v>48</v>
      </c>
      <c r="B9" s="1"/>
      <c r="H9">
        <f>H7*H8</f>
        <v>324</v>
      </c>
      <c r="I9">
        <f t="shared" ref="I9:K9" si="3">I7*I8</f>
        <v>2.7777777777777781</v>
      </c>
      <c r="J9">
        <f t="shared" si="3"/>
        <v>2.7777777777777781</v>
      </c>
      <c r="K9">
        <f>K7*K8</f>
        <v>3.4094861111111114E-3</v>
      </c>
      <c r="M9">
        <f t="shared" si="2"/>
        <v>1.8529883472222224</v>
      </c>
      <c r="N9" t="s">
        <v>40</v>
      </c>
    </row>
    <row r="10" spans="1:14" x14ac:dyDescent="0.35">
      <c r="A10" t="s">
        <v>57</v>
      </c>
      <c r="B10" s="1"/>
      <c r="H10">
        <f>H4/H9</f>
        <v>4.216049382716049</v>
      </c>
      <c r="I10">
        <f>I4/I9</f>
        <v>14.399999999999999</v>
      </c>
      <c r="J10">
        <f t="shared" ref="I10:K10" si="4">J4/J9</f>
        <v>14.399999999999999</v>
      </c>
      <c r="K10">
        <f>K4/K9</f>
        <v>43.994899850498804</v>
      </c>
      <c r="M10">
        <f>AVERAGE(I10:K10)</f>
        <v>24.264966616832936</v>
      </c>
      <c r="N10" t="s">
        <v>41</v>
      </c>
    </row>
    <row r="11" spans="1:14" x14ac:dyDescent="0.35">
      <c r="A11" t="s">
        <v>51</v>
      </c>
      <c r="C11" s="1"/>
      <c r="H11">
        <f>(H5/H7)</f>
        <v>0</v>
      </c>
      <c r="I11">
        <f>(I5/I7)/I8</f>
        <v>0.9575999999999999</v>
      </c>
      <c r="J11">
        <f t="shared" ref="J11:K11" si="5">(J5/J7)/J8</f>
        <v>0.9575999999999999</v>
      </c>
      <c r="K11">
        <f t="shared" si="5"/>
        <v>0.5484697514695519</v>
      </c>
      <c r="M11">
        <f>AVERAGE(I11:K11)</f>
        <v>0.82122325048985056</v>
      </c>
    </row>
    <row r="12" spans="1:14" x14ac:dyDescent="0.35">
      <c r="A12" t="s">
        <v>54</v>
      </c>
      <c r="C12" s="1"/>
      <c r="I12">
        <v>0.36399999999999999</v>
      </c>
      <c r="J12">
        <v>0.35</v>
      </c>
      <c r="K12">
        <v>0.20200000000000001</v>
      </c>
      <c r="M12">
        <f>AVERAGE(I12:K12)</f>
        <v>0.30533333333333329</v>
      </c>
      <c r="N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 generation capacity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Sanchez Jimenez</cp:lastModifiedBy>
  <dcterms:created xsi:type="dcterms:W3CDTF">2021-01-04T14:42:28Z</dcterms:created>
  <dcterms:modified xsi:type="dcterms:W3CDTF">2021-01-06T13:48:38Z</dcterms:modified>
</cp:coreProperties>
</file>