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isanchezjimene\Documents\ModellingAssignementSEN1522\Ewi\"/>
    </mc:Choice>
  </mc:AlternateContent>
  <bookViews>
    <workbookView xWindow="0" yWindow="0" windowWidth="28800" windowHeight="11870"/>
  </bookViews>
  <sheets>
    <sheet name="prices" sheetId="1" r:id="rId1"/>
    <sheet name="Start" sheetId="3" r:id="rId2"/>
    <sheet name="Sheet1" sheetId="4" r:id="rId3"/>
    <sheet name="Plants" sheetId="2" r:id="rId4"/>
  </sheets>
  <definedNames>
    <definedName name="_xlnm._FilterDatabase" localSheetId="3" hidden="1">Plants!$A$1:$X$1</definedName>
  </definedNames>
  <calcPr calcId="162913"/>
  <pivotCaches>
    <pivotCache cacheId="6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3" i="2" l="1"/>
  <c r="AA4" i="2"/>
  <c r="AA5" i="2"/>
  <c r="AA6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AA31" i="2"/>
  <c r="AA32" i="2"/>
  <c r="AA33" i="2"/>
  <c r="AA34" i="2"/>
  <c r="AA35" i="2"/>
  <c r="AA36" i="2"/>
  <c r="AA37" i="2"/>
  <c r="AA38" i="2"/>
  <c r="AA39" i="2"/>
  <c r="AA40" i="2"/>
  <c r="AA41" i="2"/>
  <c r="AA42" i="2"/>
  <c r="AA43" i="2"/>
  <c r="AA44" i="2"/>
  <c r="AA45" i="2"/>
  <c r="AA46" i="2"/>
  <c r="AA47" i="2"/>
  <c r="AA48" i="2"/>
  <c r="AA49" i="2"/>
  <c r="AA50" i="2"/>
  <c r="AA51" i="2"/>
  <c r="AA52" i="2"/>
  <c r="AA53" i="2"/>
  <c r="AA54" i="2"/>
  <c r="AA55" i="2"/>
  <c r="AA56" i="2"/>
  <c r="AA57" i="2"/>
  <c r="AA58" i="2"/>
  <c r="AA59" i="2"/>
  <c r="AA60" i="2"/>
  <c r="AA61" i="2"/>
  <c r="AA62" i="2"/>
  <c r="AA63" i="2"/>
  <c r="AA64" i="2"/>
  <c r="AA65" i="2"/>
  <c r="AA66" i="2"/>
  <c r="AA67" i="2"/>
  <c r="AA68" i="2"/>
  <c r="AA69" i="2"/>
  <c r="AA70" i="2"/>
  <c r="AA71" i="2"/>
  <c r="AA72" i="2"/>
  <c r="AA73" i="2"/>
  <c r="AA74" i="2"/>
  <c r="AA75" i="2"/>
  <c r="AA76" i="2"/>
  <c r="AA77" i="2"/>
  <c r="AA78" i="2"/>
  <c r="AA79" i="2"/>
  <c r="AA80" i="2"/>
  <c r="AA81" i="2"/>
  <c r="AA82" i="2"/>
  <c r="AA83" i="2"/>
  <c r="AA84" i="2"/>
  <c r="AA85" i="2"/>
  <c r="AA86" i="2"/>
  <c r="AA87" i="2"/>
  <c r="AA88" i="2"/>
  <c r="AA89" i="2"/>
  <c r="AA90" i="2"/>
  <c r="AA91" i="2"/>
  <c r="AA92" i="2"/>
  <c r="AA93" i="2"/>
  <c r="AA94" i="2"/>
  <c r="AA95" i="2"/>
  <c r="AA96" i="2"/>
  <c r="AA97" i="2"/>
  <c r="AA98" i="2"/>
  <c r="AA99" i="2"/>
  <c r="AA100" i="2"/>
  <c r="AA101" i="2"/>
  <c r="AA102" i="2"/>
  <c r="AA103" i="2"/>
  <c r="AA104" i="2"/>
  <c r="AA105" i="2"/>
  <c r="AA106" i="2"/>
  <c r="AA107" i="2"/>
  <c r="AA108" i="2"/>
  <c r="AA109" i="2"/>
  <c r="AA110" i="2"/>
  <c r="AA111" i="2"/>
  <c r="AA112" i="2"/>
  <c r="AA113" i="2"/>
  <c r="AA114" i="2"/>
  <c r="AA115" i="2"/>
  <c r="AA116" i="2"/>
  <c r="AA117" i="2"/>
  <c r="AA118" i="2"/>
  <c r="AA119" i="2"/>
  <c r="AA120" i="2"/>
  <c r="AA121" i="2"/>
  <c r="AA122" i="2"/>
  <c r="AA123" i="2"/>
  <c r="AA124" i="2"/>
  <c r="AA125" i="2"/>
  <c r="AA126" i="2"/>
  <c r="AA127" i="2"/>
  <c r="AA128" i="2"/>
  <c r="AA129" i="2"/>
  <c r="AA130" i="2"/>
  <c r="AA131" i="2"/>
  <c r="AA132" i="2"/>
  <c r="AA133" i="2"/>
  <c r="AA134" i="2"/>
  <c r="AA135" i="2"/>
  <c r="AA136" i="2"/>
  <c r="AA137" i="2"/>
  <c r="AA138" i="2"/>
  <c r="AA139" i="2"/>
  <c r="AA140" i="2"/>
  <c r="AA141" i="2"/>
  <c r="AA142" i="2"/>
  <c r="AA143" i="2"/>
  <c r="AA144" i="2"/>
  <c r="AA145" i="2"/>
  <c r="AA146" i="2"/>
  <c r="AA147" i="2"/>
  <c r="AA148" i="2"/>
  <c r="AA149" i="2"/>
  <c r="AA150" i="2"/>
  <c r="AA151" i="2"/>
  <c r="AA152" i="2"/>
  <c r="AA153" i="2"/>
  <c r="AA154" i="2"/>
  <c r="AA155" i="2"/>
  <c r="AA156" i="2"/>
  <c r="AA157" i="2"/>
  <c r="AA158" i="2"/>
  <c r="AA159" i="2"/>
  <c r="AA160" i="2"/>
  <c r="AA161" i="2"/>
  <c r="AA162" i="2"/>
  <c r="AA163" i="2"/>
  <c r="AA164" i="2"/>
  <c r="AA165" i="2"/>
  <c r="AA166" i="2"/>
  <c r="AA167" i="2"/>
  <c r="AA168" i="2"/>
  <c r="AA169" i="2"/>
  <c r="AA170" i="2"/>
  <c r="AA171" i="2"/>
  <c r="AA172" i="2"/>
  <c r="AA173" i="2"/>
  <c r="AA174" i="2"/>
  <c r="AA175" i="2"/>
  <c r="AA176" i="2"/>
  <c r="AA177" i="2"/>
  <c r="AA178" i="2"/>
  <c r="AA179" i="2"/>
  <c r="AA180" i="2"/>
  <c r="AA181" i="2"/>
  <c r="AA182" i="2"/>
  <c r="AA183" i="2"/>
  <c r="AA184" i="2"/>
  <c r="AA185" i="2"/>
  <c r="AA186" i="2"/>
  <c r="AA187" i="2"/>
  <c r="AA188" i="2"/>
  <c r="AA189" i="2"/>
  <c r="AA190" i="2"/>
  <c r="AA191" i="2"/>
  <c r="AA192" i="2"/>
  <c r="AA193" i="2"/>
  <c r="AA194" i="2"/>
  <c r="AA195" i="2"/>
  <c r="AA196" i="2"/>
  <c r="AA197" i="2"/>
  <c r="AA198" i="2"/>
  <c r="AA199" i="2"/>
  <c r="AA200" i="2"/>
  <c r="AA201" i="2"/>
  <c r="AA202" i="2"/>
  <c r="AA203" i="2"/>
  <c r="AA204" i="2"/>
  <c r="AA205" i="2"/>
  <c r="AA206" i="2"/>
  <c r="AA207" i="2"/>
  <c r="AA208" i="2"/>
  <c r="AA209" i="2"/>
  <c r="AA210" i="2"/>
  <c r="AA211" i="2"/>
  <c r="AA212" i="2"/>
  <c r="AA213" i="2"/>
  <c r="AA214" i="2"/>
  <c r="AA215" i="2"/>
  <c r="AA216" i="2"/>
  <c r="AA217" i="2"/>
  <c r="AA218" i="2"/>
  <c r="AA219" i="2"/>
  <c r="AA220" i="2"/>
  <c r="AA221" i="2"/>
  <c r="AA222" i="2"/>
  <c r="AA223" i="2"/>
  <c r="AA224" i="2"/>
  <c r="AA225" i="2"/>
  <c r="AA226" i="2"/>
  <c r="AA227" i="2"/>
  <c r="AA228" i="2"/>
  <c r="AA229" i="2"/>
  <c r="AA230" i="2"/>
  <c r="AA231" i="2"/>
  <c r="AA232" i="2"/>
  <c r="AA233" i="2"/>
  <c r="AA234" i="2"/>
  <c r="AA235" i="2"/>
  <c r="AA236" i="2"/>
  <c r="AA237" i="2"/>
  <c r="AA238" i="2"/>
  <c r="AA239" i="2"/>
  <c r="AA240" i="2"/>
  <c r="AA241" i="2"/>
  <c r="AA242" i="2"/>
  <c r="AA243" i="2"/>
  <c r="AA244" i="2"/>
  <c r="AA245" i="2"/>
  <c r="AA246" i="2"/>
  <c r="AA247" i="2"/>
  <c r="AA248" i="2"/>
  <c r="AA249" i="2"/>
  <c r="AA250" i="2"/>
  <c r="AA251" i="2"/>
  <c r="AA252" i="2"/>
  <c r="AA253" i="2"/>
  <c r="AA254" i="2"/>
  <c r="AA255" i="2"/>
  <c r="AA256" i="2"/>
  <c r="AA257" i="2"/>
  <c r="AA258" i="2"/>
  <c r="AA259" i="2"/>
  <c r="AA260" i="2"/>
  <c r="AA261" i="2"/>
  <c r="AA262" i="2"/>
  <c r="AA263" i="2"/>
  <c r="AA264" i="2"/>
  <c r="AA265" i="2"/>
  <c r="AA266" i="2"/>
  <c r="AA267" i="2"/>
  <c r="AA268" i="2"/>
  <c r="AA269" i="2"/>
  <c r="AA270" i="2"/>
  <c r="AA271" i="2"/>
  <c r="AA272" i="2"/>
  <c r="AA273" i="2"/>
  <c r="AA274" i="2"/>
  <c r="AA275" i="2"/>
  <c r="AA276" i="2"/>
  <c r="AA277" i="2"/>
  <c r="AA278" i="2"/>
  <c r="AA279" i="2"/>
  <c r="AA280" i="2"/>
  <c r="AA281" i="2"/>
  <c r="AA282" i="2"/>
  <c r="AA283" i="2"/>
  <c r="AA284" i="2"/>
  <c r="AA285" i="2"/>
  <c r="AA286" i="2"/>
  <c r="AA287" i="2"/>
  <c r="AA288" i="2"/>
  <c r="AA289" i="2"/>
  <c r="AA290" i="2"/>
  <c r="AA291" i="2"/>
  <c r="AA292" i="2"/>
  <c r="AA293" i="2"/>
  <c r="AA294" i="2"/>
  <c r="AA295" i="2"/>
  <c r="AA296" i="2"/>
  <c r="AA297" i="2"/>
  <c r="AA298" i="2"/>
  <c r="AA299" i="2"/>
  <c r="AA300" i="2"/>
  <c r="AA301" i="2"/>
  <c r="AA302" i="2"/>
  <c r="AA303" i="2"/>
  <c r="AA304" i="2"/>
  <c r="AA305" i="2"/>
  <c r="AA306" i="2"/>
  <c r="AA307" i="2"/>
  <c r="AA308" i="2"/>
  <c r="AA309" i="2"/>
  <c r="AA310" i="2"/>
  <c r="AA311" i="2"/>
  <c r="AA312" i="2"/>
  <c r="AA313" i="2"/>
  <c r="AA314" i="2"/>
  <c r="AA315" i="2"/>
  <c r="AA316" i="2"/>
  <c r="AA317" i="2"/>
  <c r="AA318" i="2"/>
  <c r="AA319" i="2"/>
  <c r="AA320" i="2"/>
  <c r="AA321" i="2"/>
  <c r="AA322" i="2"/>
  <c r="AA323" i="2"/>
  <c r="AA324" i="2"/>
  <c r="AA325" i="2"/>
  <c r="AA326" i="2"/>
  <c r="AA327" i="2"/>
  <c r="AA328" i="2"/>
  <c r="AA329" i="2"/>
  <c r="AA330" i="2"/>
  <c r="AA331" i="2"/>
  <c r="AA332" i="2"/>
  <c r="AA333" i="2"/>
  <c r="AA334" i="2"/>
  <c r="AA335" i="2"/>
  <c r="AA336" i="2"/>
  <c r="AA337" i="2"/>
  <c r="AA338" i="2"/>
  <c r="AA339" i="2"/>
  <c r="AA340" i="2"/>
  <c r="AA341" i="2"/>
  <c r="AA342" i="2"/>
  <c r="AA343" i="2"/>
  <c r="AA344" i="2"/>
  <c r="AA345" i="2"/>
  <c r="AA346" i="2"/>
  <c r="AA347" i="2"/>
  <c r="AA348" i="2"/>
  <c r="AA349" i="2"/>
  <c r="AA350" i="2"/>
  <c r="AA351" i="2"/>
  <c r="AA352" i="2"/>
  <c r="AA353" i="2"/>
  <c r="AA354" i="2"/>
  <c r="AA355" i="2"/>
  <c r="AA356" i="2"/>
  <c r="AA357" i="2"/>
  <c r="AA358" i="2"/>
  <c r="AA359" i="2"/>
  <c r="AA360" i="2"/>
  <c r="AA361" i="2"/>
  <c r="AA362" i="2"/>
  <c r="AA363" i="2"/>
  <c r="AA364" i="2"/>
  <c r="AA365" i="2"/>
  <c r="AA366" i="2"/>
  <c r="AA367" i="2"/>
  <c r="AA368" i="2"/>
  <c r="AA369" i="2"/>
  <c r="AA370" i="2"/>
  <c r="AA371" i="2"/>
  <c r="AA372" i="2"/>
  <c r="AA373" i="2"/>
  <c r="AA374" i="2"/>
  <c r="AA375" i="2"/>
  <c r="AA376" i="2"/>
  <c r="AA377" i="2"/>
  <c r="AA378" i="2"/>
  <c r="AA379" i="2"/>
  <c r="AA380" i="2"/>
  <c r="AA381" i="2"/>
  <c r="AA382" i="2"/>
  <c r="AA383" i="2"/>
  <c r="AA384" i="2"/>
  <c r="AA385" i="2"/>
  <c r="AA386" i="2"/>
  <c r="AA387" i="2"/>
  <c r="AA388" i="2"/>
  <c r="AA389" i="2"/>
  <c r="AA390" i="2"/>
  <c r="AA391" i="2"/>
  <c r="AA392" i="2"/>
  <c r="AA393" i="2"/>
  <c r="AA394" i="2"/>
  <c r="AA395" i="2"/>
  <c r="AA396" i="2"/>
  <c r="AA397" i="2"/>
  <c r="AA398" i="2"/>
  <c r="AA399" i="2"/>
  <c r="AA400" i="2"/>
  <c r="AA401" i="2"/>
  <c r="AA402" i="2"/>
  <c r="AA403" i="2"/>
  <c r="AA404" i="2"/>
  <c r="AA405" i="2"/>
  <c r="AA406" i="2"/>
  <c r="AA407" i="2"/>
  <c r="AA408" i="2"/>
  <c r="AA409" i="2"/>
  <c r="AA410" i="2"/>
  <c r="AA411" i="2"/>
  <c r="AA412" i="2"/>
  <c r="AA413" i="2"/>
  <c r="AA414" i="2"/>
  <c r="AA415" i="2"/>
  <c r="AA416" i="2"/>
  <c r="AA417" i="2"/>
  <c r="AA418" i="2"/>
  <c r="AA419" i="2"/>
  <c r="AA420" i="2"/>
  <c r="AA421" i="2"/>
  <c r="AA422" i="2"/>
  <c r="AA423" i="2"/>
  <c r="AA424" i="2"/>
  <c r="AA425" i="2"/>
  <c r="AA426" i="2"/>
  <c r="AA427" i="2"/>
  <c r="AA428" i="2"/>
  <c r="AA429" i="2"/>
  <c r="AA430" i="2"/>
  <c r="AA431" i="2"/>
  <c r="AA432" i="2"/>
  <c r="AA433" i="2"/>
  <c r="AA434" i="2"/>
  <c r="AA435" i="2"/>
  <c r="AA436" i="2"/>
  <c r="AA437" i="2"/>
  <c r="AA438" i="2"/>
  <c r="AA439" i="2"/>
  <c r="AA440" i="2"/>
  <c r="AA441" i="2"/>
  <c r="AA442" i="2"/>
  <c r="AA443" i="2"/>
  <c r="AA444" i="2"/>
  <c r="AA445" i="2"/>
  <c r="AA446" i="2"/>
  <c r="AA447" i="2"/>
  <c r="AA448" i="2"/>
  <c r="AA449" i="2"/>
  <c r="AA450" i="2"/>
  <c r="AA451" i="2"/>
  <c r="AA452" i="2"/>
  <c r="AA453" i="2"/>
  <c r="AA454" i="2"/>
  <c r="AA455" i="2"/>
  <c r="AA456" i="2"/>
  <c r="AA457" i="2"/>
  <c r="AA458" i="2"/>
  <c r="AA459" i="2"/>
  <c r="AA460" i="2"/>
  <c r="AA461" i="2"/>
  <c r="AA462" i="2"/>
  <c r="AA463" i="2"/>
  <c r="AA464" i="2"/>
  <c r="AA465" i="2"/>
  <c r="AA466" i="2"/>
  <c r="AA467" i="2"/>
  <c r="AA468" i="2"/>
  <c r="AA469" i="2"/>
  <c r="AA470" i="2"/>
  <c r="AA471" i="2"/>
  <c r="AA472" i="2"/>
  <c r="AA473" i="2"/>
  <c r="AA474" i="2"/>
  <c r="AA475" i="2"/>
  <c r="AA476" i="2"/>
  <c r="AA477" i="2"/>
  <c r="AA478" i="2"/>
  <c r="AA479" i="2"/>
  <c r="AA480" i="2"/>
  <c r="AA481" i="2"/>
  <c r="AA482" i="2"/>
  <c r="AA483" i="2"/>
  <c r="AA484" i="2"/>
  <c r="AA485" i="2"/>
  <c r="AA486" i="2"/>
  <c r="AA487" i="2"/>
  <c r="AA488" i="2"/>
  <c r="AA489" i="2"/>
  <c r="AA490" i="2"/>
  <c r="AA491" i="2"/>
  <c r="AA492" i="2"/>
  <c r="AA493" i="2"/>
  <c r="AA494" i="2"/>
  <c r="AA495" i="2"/>
  <c r="AA496" i="2"/>
  <c r="AA497" i="2"/>
  <c r="AA498" i="2"/>
  <c r="AA499" i="2"/>
  <c r="AA500" i="2"/>
  <c r="AA501" i="2"/>
  <c r="AA502" i="2"/>
  <c r="AA503" i="2"/>
  <c r="AA504" i="2"/>
  <c r="AA505" i="2"/>
  <c r="AA506" i="2"/>
  <c r="AA507" i="2"/>
  <c r="AA508" i="2"/>
  <c r="AA509" i="2"/>
  <c r="AA510" i="2"/>
  <c r="AA511" i="2"/>
  <c r="AA512" i="2"/>
  <c r="AA513" i="2"/>
  <c r="AA514" i="2"/>
  <c r="AA515" i="2"/>
  <c r="AA516" i="2"/>
  <c r="AA517" i="2"/>
  <c r="AA518" i="2"/>
  <c r="AA519" i="2"/>
  <c r="AA520" i="2"/>
  <c r="AA521" i="2"/>
  <c r="AA522" i="2"/>
  <c r="AA523" i="2"/>
  <c r="AA524" i="2"/>
  <c r="AA525" i="2"/>
  <c r="AA526" i="2"/>
  <c r="AA527" i="2"/>
  <c r="AA528" i="2"/>
  <c r="AA529" i="2"/>
  <c r="AA530" i="2"/>
  <c r="AA531" i="2"/>
  <c r="AA532" i="2"/>
  <c r="AA533" i="2"/>
  <c r="AA534" i="2"/>
  <c r="AA535" i="2"/>
  <c r="AA536" i="2"/>
  <c r="AA537" i="2"/>
  <c r="AA538" i="2"/>
  <c r="AA539" i="2"/>
  <c r="AA540" i="2"/>
  <c r="AA2" i="2"/>
  <c r="Z2" i="2"/>
  <c r="Z3" i="2"/>
  <c r="Z4" i="2"/>
  <c r="Z5" i="2"/>
  <c r="Z6" i="2"/>
  <c r="Z7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29" i="2"/>
  <c r="Z30" i="2"/>
  <c r="Z31" i="2"/>
  <c r="Z32" i="2"/>
  <c r="Z33" i="2"/>
  <c r="Z34" i="2"/>
  <c r="Z35" i="2"/>
  <c r="Z36" i="2"/>
  <c r="Z37" i="2"/>
  <c r="Z38" i="2"/>
  <c r="Z39" i="2"/>
  <c r="Z40" i="2"/>
  <c r="Z41" i="2"/>
  <c r="Z42" i="2"/>
  <c r="Z43" i="2"/>
  <c r="Z44" i="2"/>
  <c r="Z45" i="2"/>
  <c r="Z46" i="2"/>
  <c r="Z47" i="2"/>
  <c r="Z48" i="2"/>
  <c r="Z49" i="2"/>
  <c r="Z50" i="2"/>
  <c r="Z51" i="2"/>
  <c r="Z52" i="2"/>
  <c r="Z53" i="2"/>
  <c r="Z54" i="2"/>
  <c r="Z55" i="2"/>
  <c r="Z56" i="2"/>
  <c r="Z57" i="2"/>
  <c r="Z58" i="2"/>
  <c r="Z59" i="2"/>
  <c r="Z60" i="2"/>
  <c r="Z61" i="2"/>
  <c r="Z62" i="2"/>
  <c r="Z63" i="2"/>
  <c r="Z64" i="2"/>
  <c r="Z65" i="2"/>
  <c r="Z66" i="2"/>
  <c r="Z67" i="2"/>
  <c r="Z68" i="2"/>
  <c r="Z69" i="2"/>
  <c r="Z70" i="2"/>
  <c r="Z71" i="2"/>
  <c r="Z72" i="2"/>
  <c r="Z73" i="2"/>
  <c r="Z74" i="2"/>
  <c r="Z75" i="2"/>
  <c r="Z76" i="2"/>
  <c r="Z77" i="2"/>
  <c r="Z78" i="2"/>
  <c r="Z79" i="2"/>
  <c r="Z80" i="2"/>
  <c r="Z81" i="2"/>
  <c r="Z82" i="2"/>
  <c r="Z83" i="2"/>
  <c r="Z84" i="2"/>
  <c r="Z85" i="2"/>
  <c r="Z86" i="2"/>
  <c r="Z87" i="2"/>
  <c r="Z88" i="2"/>
  <c r="Z89" i="2"/>
  <c r="Z90" i="2"/>
  <c r="Z91" i="2"/>
  <c r="Z92" i="2"/>
  <c r="Z93" i="2"/>
  <c r="Z94" i="2"/>
  <c r="Z95" i="2"/>
  <c r="Z96" i="2"/>
  <c r="Z97" i="2"/>
  <c r="Z98" i="2"/>
  <c r="Z99" i="2"/>
  <c r="Z100" i="2"/>
  <c r="Z101" i="2"/>
  <c r="Z102" i="2"/>
  <c r="Z103" i="2"/>
  <c r="Z104" i="2"/>
  <c r="Z105" i="2"/>
  <c r="Z106" i="2"/>
  <c r="Z107" i="2"/>
  <c r="Z108" i="2"/>
  <c r="Z109" i="2"/>
  <c r="Z110" i="2"/>
  <c r="Z111" i="2"/>
  <c r="Z112" i="2"/>
  <c r="Z113" i="2"/>
  <c r="Z114" i="2"/>
  <c r="Z115" i="2"/>
  <c r="Z116" i="2"/>
  <c r="Z117" i="2"/>
  <c r="Z118" i="2"/>
  <c r="Z119" i="2"/>
  <c r="Z120" i="2"/>
  <c r="Z121" i="2"/>
  <c r="Z122" i="2"/>
  <c r="Z123" i="2"/>
  <c r="Z124" i="2"/>
  <c r="Z125" i="2"/>
  <c r="Z126" i="2"/>
  <c r="Z127" i="2"/>
  <c r="Z128" i="2"/>
  <c r="Z129" i="2"/>
  <c r="Z130" i="2"/>
  <c r="Z131" i="2"/>
  <c r="Z132" i="2"/>
  <c r="Z133" i="2"/>
  <c r="Z134" i="2"/>
  <c r="Z135" i="2"/>
  <c r="Z136" i="2"/>
  <c r="Z137" i="2"/>
  <c r="Z138" i="2"/>
  <c r="Z139" i="2"/>
  <c r="Z140" i="2"/>
  <c r="Z141" i="2"/>
  <c r="Z142" i="2"/>
  <c r="Z143" i="2"/>
  <c r="Z144" i="2"/>
  <c r="Z145" i="2"/>
  <c r="Z146" i="2"/>
  <c r="Z147" i="2"/>
  <c r="Z148" i="2"/>
  <c r="Z149" i="2"/>
  <c r="Z150" i="2"/>
  <c r="Z151" i="2"/>
  <c r="Z152" i="2"/>
  <c r="Z153" i="2"/>
  <c r="Z154" i="2"/>
  <c r="Z155" i="2"/>
  <c r="Z156" i="2"/>
  <c r="Z157" i="2"/>
  <c r="Z158" i="2"/>
  <c r="Z159" i="2"/>
  <c r="Z160" i="2"/>
  <c r="Z161" i="2"/>
  <c r="Z162" i="2"/>
  <c r="Z163" i="2"/>
  <c r="Z164" i="2"/>
  <c r="Z165" i="2"/>
  <c r="Z166" i="2"/>
  <c r="Z167" i="2"/>
  <c r="Z168" i="2"/>
  <c r="Z169" i="2"/>
  <c r="Z170" i="2"/>
  <c r="Z171" i="2"/>
  <c r="Z172" i="2"/>
  <c r="Z173" i="2"/>
  <c r="Z174" i="2"/>
  <c r="Z175" i="2"/>
  <c r="Z176" i="2"/>
  <c r="Z177" i="2"/>
  <c r="Z178" i="2"/>
  <c r="Z179" i="2"/>
  <c r="Z180" i="2"/>
  <c r="Z181" i="2"/>
  <c r="Z182" i="2"/>
  <c r="Z183" i="2"/>
  <c r="Z184" i="2"/>
  <c r="Z185" i="2"/>
  <c r="Z186" i="2"/>
  <c r="Z187" i="2"/>
  <c r="Z188" i="2"/>
  <c r="Z189" i="2"/>
  <c r="Z190" i="2"/>
  <c r="Z191" i="2"/>
  <c r="Z192" i="2"/>
  <c r="Z193" i="2"/>
  <c r="Z194" i="2"/>
  <c r="Z195" i="2"/>
  <c r="Z196" i="2"/>
  <c r="Z197" i="2"/>
  <c r="Z198" i="2"/>
  <c r="Z199" i="2"/>
  <c r="Z200" i="2"/>
  <c r="Z201" i="2"/>
  <c r="Z202" i="2"/>
  <c r="Z203" i="2"/>
  <c r="Z204" i="2"/>
  <c r="Z205" i="2"/>
  <c r="Z206" i="2"/>
  <c r="Z207" i="2"/>
  <c r="Z208" i="2"/>
  <c r="Z209" i="2"/>
  <c r="Z210" i="2"/>
  <c r="Z211" i="2"/>
  <c r="Z212" i="2"/>
  <c r="Z213" i="2"/>
  <c r="Z214" i="2"/>
  <c r="Z215" i="2"/>
  <c r="Z216" i="2"/>
  <c r="Z217" i="2"/>
  <c r="Z218" i="2"/>
  <c r="Z219" i="2"/>
  <c r="Z220" i="2"/>
  <c r="Z221" i="2"/>
  <c r="Z222" i="2"/>
  <c r="Z223" i="2"/>
  <c r="Z224" i="2"/>
  <c r="Z225" i="2"/>
  <c r="Z226" i="2"/>
  <c r="Z227" i="2"/>
  <c r="Z228" i="2"/>
  <c r="Z229" i="2"/>
  <c r="Z230" i="2"/>
  <c r="Z231" i="2"/>
  <c r="Z232" i="2"/>
  <c r="Z233" i="2"/>
  <c r="Z234" i="2"/>
  <c r="Z235" i="2"/>
  <c r="Z236" i="2"/>
  <c r="Z237" i="2"/>
  <c r="Z238" i="2"/>
  <c r="Z239" i="2"/>
  <c r="Z240" i="2"/>
  <c r="Z241" i="2"/>
  <c r="Z242" i="2"/>
  <c r="Z243" i="2"/>
  <c r="Z244" i="2"/>
  <c r="Z245" i="2"/>
  <c r="Z246" i="2"/>
  <c r="Z247" i="2"/>
  <c r="Z248" i="2"/>
  <c r="Z249" i="2"/>
  <c r="Z250" i="2"/>
  <c r="Z251" i="2"/>
  <c r="Z252" i="2"/>
  <c r="Z253" i="2"/>
  <c r="Z254" i="2"/>
  <c r="Z255" i="2"/>
  <c r="Z256" i="2"/>
  <c r="Z257" i="2"/>
  <c r="Z258" i="2"/>
  <c r="Z259" i="2"/>
  <c r="Z260" i="2"/>
  <c r="Z261" i="2"/>
  <c r="Z262" i="2"/>
  <c r="Z263" i="2"/>
  <c r="Z264" i="2"/>
  <c r="Z265" i="2"/>
  <c r="Z266" i="2"/>
  <c r="Z267" i="2"/>
  <c r="Z268" i="2"/>
  <c r="Z269" i="2"/>
  <c r="Z270" i="2"/>
  <c r="Z271" i="2"/>
  <c r="Z272" i="2"/>
  <c r="Z273" i="2"/>
  <c r="Z274" i="2"/>
  <c r="Z275" i="2"/>
  <c r="Z276" i="2"/>
  <c r="Z277" i="2"/>
  <c r="Z278" i="2"/>
  <c r="Z279" i="2"/>
  <c r="Z280" i="2"/>
  <c r="Z281" i="2"/>
  <c r="Z282" i="2"/>
  <c r="Z283" i="2"/>
  <c r="Z284" i="2"/>
  <c r="Z285" i="2"/>
  <c r="Z286" i="2"/>
  <c r="Z287" i="2"/>
  <c r="Z288" i="2"/>
  <c r="Z289" i="2"/>
  <c r="Z290" i="2"/>
  <c r="Z291" i="2"/>
  <c r="Z292" i="2"/>
  <c r="Z293" i="2"/>
  <c r="Z294" i="2"/>
  <c r="Z295" i="2"/>
  <c r="Z296" i="2"/>
  <c r="Z297" i="2"/>
  <c r="Z298" i="2"/>
  <c r="Z299" i="2"/>
  <c r="Z300" i="2"/>
  <c r="Z301" i="2"/>
  <c r="Z302" i="2"/>
  <c r="Z303" i="2"/>
  <c r="Z304" i="2"/>
  <c r="Z305" i="2"/>
  <c r="Z306" i="2"/>
  <c r="Z307" i="2"/>
  <c r="Z308" i="2"/>
  <c r="Z309" i="2"/>
  <c r="Z310" i="2"/>
  <c r="Z311" i="2"/>
  <c r="Z312" i="2"/>
  <c r="Z313" i="2"/>
  <c r="Z314" i="2"/>
  <c r="Z315" i="2"/>
  <c r="Z316" i="2"/>
  <c r="Z317" i="2"/>
  <c r="Z318" i="2"/>
  <c r="Z319" i="2"/>
  <c r="Z320" i="2"/>
  <c r="Z321" i="2"/>
  <c r="Z322" i="2"/>
  <c r="Z323" i="2"/>
  <c r="Z324" i="2"/>
  <c r="Z325" i="2"/>
  <c r="Z326" i="2"/>
  <c r="Z327" i="2"/>
  <c r="Z328" i="2"/>
  <c r="Z329" i="2"/>
  <c r="Z330" i="2"/>
  <c r="Z331" i="2"/>
  <c r="Z332" i="2"/>
  <c r="Z333" i="2"/>
  <c r="Z334" i="2"/>
  <c r="Z335" i="2"/>
  <c r="Z336" i="2"/>
  <c r="Z337" i="2"/>
  <c r="Z338" i="2"/>
  <c r="Z339" i="2"/>
  <c r="Z340" i="2"/>
  <c r="Z341" i="2"/>
  <c r="Z342" i="2"/>
  <c r="Z343" i="2"/>
  <c r="Z344" i="2"/>
  <c r="Z345" i="2"/>
  <c r="Z346" i="2"/>
  <c r="Z347" i="2"/>
  <c r="Z348" i="2"/>
  <c r="Z349" i="2"/>
  <c r="Z350" i="2"/>
  <c r="Z351" i="2"/>
  <c r="Z352" i="2"/>
  <c r="Z353" i="2"/>
  <c r="Z354" i="2"/>
  <c r="Z355" i="2"/>
  <c r="Z356" i="2"/>
  <c r="Z357" i="2"/>
  <c r="Z358" i="2"/>
  <c r="Z359" i="2"/>
  <c r="Z360" i="2"/>
  <c r="Z361" i="2"/>
  <c r="Z362" i="2"/>
  <c r="Z363" i="2"/>
  <c r="Z364" i="2"/>
  <c r="Z365" i="2"/>
  <c r="Z366" i="2"/>
  <c r="Z367" i="2"/>
  <c r="Z368" i="2"/>
  <c r="Z369" i="2"/>
  <c r="Z370" i="2"/>
  <c r="Z371" i="2"/>
  <c r="Z372" i="2"/>
  <c r="Z373" i="2"/>
  <c r="Z374" i="2"/>
  <c r="Z375" i="2"/>
  <c r="Z376" i="2"/>
  <c r="Z377" i="2"/>
  <c r="Z378" i="2"/>
  <c r="Z379" i="2"/>
  <c r="Z380" i="2"/>
  <c r="Z381" i="2"/>
  <c r="Z382" i="2"/>
  <c r="Z383" i="2"/>
  <c r="Z384" i="2"/>
  <c r="Z385" i="2"/>
  <c r="Z386" i="2"/>
  <c r="Z387" i="2"/>
  <c r="Z388" i="2"/>
  <c r="Z389" i="2"/>
  <c r="Z390" i="2"/>
  <c r="Z391" i="2"/>
  <c r="Z392" i="2"/>
  <c r="Z393" i="2"/>
  <c r="Z394" i="2"/>
  <c r="Z395" i="2"/>
  <c r="Z396" i="2"/>
  <c r="Z397" i="2"/>
  <c r="Z398" i="2"/>
  <c r="Z399" i="2"/>
  <c r="Z400" i="2"/>
  <c r="Z401" i="2"/>
  <c r="Z402" i="2"/>
  <c r="Z403" i="2"/>
  <c r="Z404" i="2"/>
  <c r="Z405" i="2"/>
  <c r="Z406" i="2"/>
  <c r="Z407" i="2"/>
  <c r="Z408" i="2"/>
  <c r="Z409" i="2"/>
  <c r="Z410" i="2"/>
  <c r="Z411" i="2"/>
  <c r="Z412" i="2"/>
  <c r="Z413" i="2"/>
  <c r="Z414" i="2"/>
  <c r="Z415" i="2"/>
  <c r="Z416" i="2"/>
  <c r="Z417" i="2"/>
  <c r="Z418" i="2"/>
  <c r="Z419" i="2"/>
  <c r="Z420" i="2"/>
  <c r="Z421" i="2"/>
  <c r="Z422" i="2"/>
  <c r="Z423" i="2"/>
  <c r="Z424" i="2"/>
  <c r="Z425" i="2"/>
  <c r="Z426" i="2"/>
  <c r="Z427" i="2"/>
  <c r="Z428" i="2"/>
  <c r="Z429" i="2"/>
  <c r="Z430" i="2"/>
  <c r="Z431" i="2"/>
  <c r="Z432" i="2"/>
  <c r="Z433" i="2"/>
  <c r="Z434" i="2"/>
  <c r="Z435" i="2"/>
  <c r="Z436" i="2"/>
  <c r="Z437" i="2"/>
  <c r="Z438" i="2"/>
  <c r="Z439" i="2"/>
  <c r="Z440" i="2"/>
  <c r="Z441" i="2"/>
  <c r="Z442" i="2"/>
  <c r="Z443" i="2"/>
  <c r="Z444" i="2"/>
  <c r="Z445" i="2"/>
  <c r="Z446" i="2"/>
  <c r="Z447" i="2"/>
  <c r="Z448" i="2"/>
  <c r="Z449" i="2"/>
  <c r="Z450" i="2"/>
  <c r="Z451" i="2"/>
  <c r="Z452" i="2"/>
  <c r="Z453" i="2"/>
  <c r="Z454" i="2"/>
  <c r="Z455" i="2"/>
  <c r="Z456" i="2"/>
  <c r="Z457" i="2"/>
  <c r="Z458" i="2"/>
  <c r="Z459" i="2"/>
  <c r="Z460" i="2"/>
  <c r="Z461" i="2"/>
  <c r="Z462" i="2"/>
  <c r="Z463" i="2"/>
  <c r="Z464" i="2"/>
  <c r="Z465" i="2"/>
  <c r="Z466" i="2"/>
  <c r="Z467" i="2"/>
  <c r="Z468" i="2"/>
  <c r="Z469" i="2"/>
  <c r="Z470" i="2"/>
  <c r="Z471" i="2"/>
  <c r="Z472" i="2"/>
  <c r="Z473" i="2"/>
  <c r="Z474" i="2"/>
  <c r="Z475" i="2"/>
  <c r="Z476" i="2"/>
  <c r="Z477" i="2"/>
  <c r="Z478" i="2"/>
  <c r="Z479" i="2"/>
  <c r="Z480" i="2"/>
  <c r="Z481" i="2"/>
  <c r="Z482" i="2"/>
  <c r="Z483" i="2"/>
  <c r="Z484" i="2"/>
  <c r="Z485" i="2"/>
  <c r="Z486" i="2"/>
  <c r="Z487" i="2"/>
  <c r="Z488" i="2"/>
  <c r="Z489" i="2"/>
  <c r="Z490" i="2"/>
  <c r="Z491" i="2"/>
  <c r="Z492" i="2"/>
  <c r="Z493" i="2"/>
  <c r="Z494" i="2"/>
  <c r="Z495" i="2"/>
  <c r="Z496" i="2"/>
  <c r="Z497" i="2"/>
  <c r="Z498" i="2"/>
  <c r="Z499" i="2"/>
  <c r="Z500" i="2"/>
  <c r="Z501" i="2"/>
  <c r="Z502" i="2"/>
  <c r="Z503" i="2"/>
  <c r="Z504" i="2"/>
  <c r="Z505" i="2"/>
  <c r="Z506" i="2"/>
  <c r="Z507" i="2"/>
  <c r="Z508" i="2"/>
  <c r="Z509" i="2"/>
  <c r="Z510" i="2"/>
  <c r="Z511" i="2"/>
  <c r="Z512" i="2"/>
  <c r="Z513" i="2"/>
  <c r="Z514" i="2"/>
  <c r="Z515" i="2"/>
  <c r="Z516" i="2"/>
  <c r="Z517" i="2"/>
  <c r="Z518" i="2"/>
  <c r="Z519" i="2"/>
  <c r="Z520" i="2"/>
  <c r="Z521" i="2"/>
  <c r="Z522" i="2"/>
  <c r="Z523" i="2"/>
  <c r="Z524" i="2"/>
  <c r="Z525" i="2"/>
  <c r="Z526" i="2"/>
  <c r="Z527" i="2"/>
  <c r="Z528" i="2"/>
  <c r="Z529" i="2"/>
  <c r="Z530" i="2"/>
  <c r="Z531" i="2"/>
  <c r="Z532" i="2"/>
  <c r="Z533" i="2"/>
  <c r="Z534" i="2"/>
  <c r="Z535" i="2"/>
  <c r="Z536" i="2"/>
  <c r="Z537" i="2"/>
  <c r="Z538" i="2"/>
  <c r="Z539" i="2"/>
  <c r="Z540" i="2"/>
  <c r="V479" i="2" l="1"/>
  <c r="W479" i="2"/>
  <c r="X479" i="2" s="1"/>
  <c r="W481" i="2"/>
  <c r="X481" i="2" s="1"/>
  <c r="W170" i="2"/>
  <c r="X170" i="2" s="1"/>
  <c r="W428" i="2"/>
  <c r="X428" i="2" s="1"/>
  <c r="W378" i="2"/>
  <c r="X378" i="2" s="1"/>
  <c r="W421" i="2"/>
  <c r="X421" i="2" s="1"/>
  <c r="W207" i="2"/>
  <c r="X207" i="2" s="1"/>
  <c r="W244" i="2"/>
  <c r="X244" i="2" s="1"/>
  <c r="W275" i="2"/>
  <c r="X275" i="2" s="1"/>
  <c r="W405" i="2"/>
  <c r="X405" i="2" s="1"/>
  <c r="W402" i="2"/>
  <c r="X402" i="2" s="1"/>
  <c r="W340" i="2"/>
  <c r="X340" i="2" s="1"/>
  <c r="W282" i="2"/>
  <c r="X282" i="2" s="1"/>
  <c r="W516" i="2"/>
  <c r="X516" i="2" s="1"/>
  <c r="W2" i="2"/>
  <c r="X2" i="2" s="1"/>
  <c r="W200" i="2"/>
  <c r="X200" i="2" s="1"/>
  <c r="W538" i="2"/>
  <c r="X538" i="2" s="1"/>
  <c r="W216" i="2"/>
  <c r="X216" i="2" s="1"/>
  <c r="W208" i="2"/>
  <c r="X208" i="2" s="1"/>
  <c r="W284" i="2"/>
  <c r="X284" i="2" s="1"/>
  <c r="W3" i="2"/>
  <c r="X3" i="2" s="1"/>
  <c r="W4" i="2"/>
  <c r="X4" i="2" s="1"/>
  <c r="W235" i="2"/>
  <c r="X235" i="2" s="1"/>
  <c r="W261" i="2"/>
  <c r="X261" i="2" s="1"/>
  <c r="W356" i="2"/>
  <c r="X356" i="2" s="1"/>
  <c r="W105" i="2"/>
  <c r="X105" i="2" s="1"/>
  <c r="W108" i="2"/>
  <c r="X108" i="2" s="1"/>
  <c r="W5" i="2"/>
  <c r="X5" i="2" s="1"/>
  <c r="W357" i="2"/>
  <c r="X357" i="2" s="1"/>
  <c r="W125" i="2"/>
  <c r="X125" i="2" s="1"/>
  <c r="W123" i="2"/>
  <c r="X123" i="2" s="1"/>
  <c r="W106" i="2"/>
  <c r="X106" i="2" s="1"/>
  <c r="W406" i="2"/>
  <c r="X406" i="2" s="1"/>
  <c r="W285" i="2"/>
  <c r="X285" i="2" s="1"/>
  <c r="W336" i="2"/>
  <c r="X336" i="2" s="1"/>
  <c r="W211" i="2"/>
  <c r="X211" i="2" s="1"/>
  <c r="W490" i="2"/>
  <c r="X490" i="2" s="1"/>
  <c r="W152" i="2"/>
  <c r="X152" i="2" s="1"/>
  <c r="W6" i="2"/>
  <c r="X6" i="2" s="1"/>
  <c r="W530" i="2"/>
  <c r="X530" i="2" s="1"/>
  <c r="W462" i="2"/>
  <c r="X462" i="2" s="1"/>
  <c r="W158" i="2"/>
  <c r="X158" i="2" s="1"/>
  <c r="W256" i="2"/>
  <c r="X256" i="2" s="1"/>
  <c r="W169" i="2"/>
  <c r="X169" i="2" s="1"/>
  <c r="W439" i="2"/>
  <c r="X439" i="2" s="1"/>
  <c r="W88" i="2"/>
  <c r="X88" i="2" s="1"/>
  <c r="W258" i="2"/>
  <c r="X258" i="2" s="1"/>
  <c r="W452" i="2"/>
  <c r="X452" i="2" s="1"/>
  <c r="W388" i="2"/>
  <c r="X388" i="2" s="1"/>
  <c r="W130" i="2"/>
  <c r="X130" i="2" s="1"/>
  <c r="W100" i="2"/>
  <c r="X100" i="2" s="1"/>
  <c r="W109" i="2"/>
  <c r="X109" i="2" s="1"/>
  <c r="W113" i="2"/>
  <c r="X113" i="2" s="1"/>
  <c r="W161" i="2"/>
  <c r="X161" i="2" s="1"/>
  <c r="W262" i="2"/>
  <c r="X262" i="2" s="1"/>
  <c r="W385" i="2"/>
  <c r="X385" i="2" s="1"/>
  <c r="W280" i="2"/>
  <c r="X280" i="2" s="1"/>
  <c r="W389" i="2"/>
  <c r="X389" i="2" s="1"/>
  <c r="W236" i="2"/>
  <c r="X236" i="2" s="1"/>
  <c r="W209" i="2"/>
  <c r="X209" i="2" s="1"/>
  <c r="W162" i="2"/>
  <c r="X162" i="2" s="1"/>
  <c r="W474" i="2"/>
  <c r="X474" i="2" s="1"/>
  <c r="W470" i="2"/>
  <c r="X470" i="2" s="1"/>
  <c r="W471" i="2"/>
  <c r="X471" i="2" s="1"/>
  <c r="W263" i="2"/>
  <c r="X263" i="2" s="1"/>
  <c r="W482" i="2"/>
  <c r="X482" i="2" s="1"/>
  <c r="W484" i="2"/>
  <c r="X484" i="2" s="1"/>
  <c r="W535" i="2"/>
  <c r="X535" i="2" s="1"/>
  <c r="W7" i="2"/>
  <c r="X7" i="2" s="1"/>
  <c r="W455" i="2"/>
  <c r="X455" i="2" s="1"/>
  <c r="W429" i="2"/>
  <c r="X429" i="2" s="1"/>
  <c r="W8" i="2"/>
  <c r="X8" i="2" s="1"/>
  <c r="W475" i="2"/>
  <c r="X475" i="2" s="1"/>
  <c r="W372" i="2"/>
  <c r="X372" i="2" s="1"/>
  <c r="W364" i="2"/>
  <c r="X364" i="2" s="1"/>
  <c r="W379" i="2"/>
  <c r="X379" i="2" s="1"/>
  <c r="W486" i="2"/>
  <c r="X486" i="2" s="1"/>
  <c r="W89" i="2"/>
  <c r="X89" i="2" s="1"/>
  <c r="W409" i="2"/>
  <c r="X409" i="2" s="1"/>
  <c r="W267" i="2"/>
  <c r="X267" i="2" s="1"/>
  <c r="W189" i="2"/>
  <c r="X189" i="2" s="1"/>
  <c r="W237" i="2"/>
  <c r="X237" i="2" s="1"/>
  <c r="W231" i="2"/>
  <c r="X231" i="2" s="1"/>
  <c r="W190" i="2"/>
  <c r="X190" i="2" s="1"/>
  <c r="W90" i="2"/>
  <c r="X90" i="2" s="1"/>
  <c r="W147" i="2"/>
  <c r="X147" i="2" s="1"/>
  <c r="W148" i="2"/>
  <c r="X148" i="2" s="1"/>
  <c r="W150" i="2"/>
  <c r="X150" i="2" s="1"/>
  <c r="W111" i="2"/>
  <c r="X111" i="2" s="1"/>
  <c r="W386" i="2"/>
  <c r="X386" i="2" s="1"/>
  <c r="W422" i="2"/>
  <c r="X422" i="2" s="1"/>
  <c r="W9" i="2"/>
  <c r="X9" i="2" s="1"/>
  <c r="W10" i="2"/>
  <c r="X10" i="2" s="1"/>
  <c r="W210" i="2"/>
  <c r="X210" i="2" s="1"/>
  <c r="W203" i="2"/>
  <c r="X203" i="2" s="1"/>
  <c r="W131" i="2"/>
  <c r="X131" i="2" s="1"/>
  <c r="W269" i="2"/>
  <c r="X269" i="2" s="1"/>
  <c r="W491" i="2"/>
  <c r="X491" i="2" s="1"/>
  <c r="W283" i="2"/>
  <c r="X283" i="2" s="1"/>
  <c r="W290" i="2"/>
  <c r="X290" i="2" s="1"/>
  <c r="W224" i="2"/>
  <c r="X224" i="2" s="1"/>
  <c r="W403" i="2"/>
  <c r="X403" i="2" s="1"/>
  <c r="W440" i="2"/>
  <c r="X440" i="2" s="1"/>
  <c r="W341" i="2"/>
  <c r="X341" i="2" s="1"/>
  <c r="W505" i="2"/>
  <c r="X505" i="2" s="1"/>
  <c r="W513" i="2"/>
  <c r="X513" i="2" s="1"/>
  <c r="W191" i="2"/>
  <c r="X191" i="2" s="1"/>
  <c r="W11" i="2"/>
  <c r="X11" i="2" s="1"/>
  <c r="W91" i="2"/>
  <c r="X91" i="2" s="1"/>
  <c r="W423" i="2"/>
  <c r="X423" i="2" s="1"/>
  <c r="W382" i="2"/>
  <c r="X382" i="2" s="1"/>
  <c r="W194" i="2"/>
  <c r="X194" i="2" s="1"/>
  <c r="W476" i="2"/>
  <c r="X476" i="2" s="1"/>
  <c r="W463" i="2"/>
  <c r="X463" i="2" s="1"/>
  <c r="W264" i="2"/>
  <c r="X264" i="2" s="1"/>
  <c r="W12" i="2"/>
  <c r="X12" i="2" s="1"/>
  <c r="W218" i="2"/>
  <c r="X218" i="2" s="1"/>
  <c r="W430" i="2"/>
  <c r="X430" i="2" s="1"/>
  <c r="W185" i="2"/>
  <c r="X185" i="2" s="1"/>
  <c r="W186" i="2"/>
  <c r="X186" i="2" s="1"/>
  <c r="W187" i="2"/>
  <c r="X187" i="2" s="1"/>
  <c r="W13" i="2"/>
  <c r="X13" i="2" s="1"/>
  <c r="W221" i="2"/>
  <c r="X221" i="2" s="1"/>
  <c r="W222" i="2"/>
  <c r="X222" i="2" s="1"/>
  <c r="W159" i="2"/>
  <c r="X159" i="2" s="1"/>
  <c r="W14" i="2"/>
  <c r="X14" i="2" s="1"/>
  <c r="W195" i="2"/>
  <c r="X195" i="2" s="1"/>
  <c r="W204" i="2"/>
  <c r="X204" i="2" s="1"/>
  <c r="W205" i="2"/>
  <c r="X205" i="2" s="1"/>
  <c r="W524" i="2"/>
  <c r="X524" i="2" s="1"/>
  <c r="W525" i="2"/>
  <c r="X525" i="2" s="1"/>
  <c r="W526" i="2"/>
  <c r="X526" i="2" s="1"/>
  <c r="W527" i="2"/>
  <c r="X527" i="2" s="1"/>
  <c r="W166" i="2"/>
  <c r="X166" i="2" s="1"/>
  <c r="W15" i="2"/>
  <c r="X15" i="2" s="1"/>
  <c r="W229" i="2"/>
  <c r="X229" i="2" s="1"/>
  <c r="W219" i="2"/>
  <c r="X219" i="2" s="1"/>
  <c r="W163" i="2"/>
  <c r="X163" i="2" s="1"/>
  <c r="W174" i="2"/>
  <c r="X174" i="2" s="1"/>
  <c r="W312" i="2"/>
  <c r="X312" i="2" s="1"/>
  <c r="W313" i="2"/>
  <c r="X313" i="2" s="1"/>
  <c r="W251" i="2"/>
  <c r="X251" i="2" s="1"/>
  <c r="W167" i="2"/>
  <c r="X167" i="2" s="1"/>
  <c r="W333" i="2"/>
  <c r="X333" i="2" s="1"/>
  <c r="W149" i="2"/>
  <c r="X149" i="2" s="1"/>
  <c r="W252" i="2"/>
  <c r="X252" i="2" s="1"/>
  <c r="W276" i="2"/>
  <c r="X276" i="2" s="1"/>
  <c r="W437" i="2"/>
  <c r="X437" i="2" s="1"/>
  <c r="W177" i="2"/>
  <c r="X177" i="2" s="1"/>
  <c r="W444" i="2"/>
  <c r="X444" i="2" s="1"/>
  <c r="W506" i="2"/>
  <c r="X506" i="2" s="1"/>
  <c r="W507" i="2"/>
  <c r="X507" i="2" s="1"/>
  <c r="W171" i="2"/>
  <c r="X171" i="2" s="1"/>
  <c r="W160" i="2"/>
  <c r="X160" i="2" s="1"/>
  <c r="W16" i="2"/>
  <c r="X16" i="2" s="1"/>
  <c r="W441" i="2"/>
  <c r="X441" i="2" s="1"/>
  <c r="W129" i="2"/>
  <c r="X129" i="2" s="1"/>
  <c r="W192" i="2"/>
  <c r="X192" i="2" s="1"/>
  <c r="W383" i="2"/>
  <c r="X383" i="2" s="1"/>
  <c r="W311" i="2"/>
  <c r="X311" i="2" s="1"/>
  <c r="W101" i="2"/>
  <c r="X101" i="2" s="1"/>
  <c r="W223" i="2"/>
  <c r="X223" i="2" s="1"/>
  <c r="W245" i="2"/>
  <c r="X245" i="2" s="1"/>
  <c r="W501" i="2"/>
  <c r="X501" i="2" s="1"/>
  <c r="W230" i="2"/>
  <c r="X230" i="2" s="1"/>
  <c r="W196" i="2"/>
  <c r="X196" i="2" s="1"/>
  <c r="W399" i="2"/>
  <c r="X399" i="2" s="1"/>
  <c r="W321" i="2"/>
  <c r="X321" i="2" s="1"/>
  <c r="W296" i="2"/>
  <c r="X296" i="2" s="1"/>
  <c r="W274" i="2"/>
  <c r="X274" i="2" s="1"/>
  <c r="W487" i="2"/>
  <c r="X487" i="2" s="1"/>
  <c r="W212" i="2"/>
  <c r="X212" i="2" s="1"/>
  <c r="W17" i="2"/>
  <c r="X17" i="2" s="1"/>
  <c r="W18" i="2"/>
  <c r="X18" i="2" s="1"/>
  <c r="W270" i="2"/>
  <c r="X270" i="2" s="1"/>
  <c r="W286" i="2"/>
  <c r="X286" i="2" s="1"/>
  <c r="W287" i="2"/>
  <c r="X287" i="2" s="1"/>
  <c r="W288" i="2"/>
  <c r="X288" i="2" s="1"/>
  <c r="W502" i="2"/>
  <c r="X502" i="2" s="1"/>
  <c r="W294" i="2"/>
  <c r="X294" i="2" s="1"/>
  <c r="W395" i="2"/>
  <c r="X395" i="2" s="1"/>
  <c r="W213" i="2"/>
  <c r="X213" i="2" s="1"/>
  <c r="W19" i="2"/>
  <c r="X19" i="2" s="1"/>
  <c r="W449" i="2"/>
  <c r="X449" i="2" s="1"/>
  <c r="W295" i="2"/>
  <c r="X295" i="2" s="1"/>
  <c r="W324" i="2"/>
  <c r="X324" i="2" s="1"/>
  <c r="W327" i="2"/>
  <c r="X327" i="2" s="1"/>
  <c r="W328" i="2"/>
  <c r="X328" i="2" s="1"/>
  <c r="W325" i="2"/>
  <c r="X325" i="2" s="1"/>
  <c r="W214" i="2"/>
  <c r="X214" i="2" s="1"/>
  <c r="W92" i="2"/>
  <c r="X92" i="2" s="1"/>
  <c r="W454" i="2"/>
  <c r="X454" i="2" s="1"/>
  <c r="W238" i="2"/>
  <c r="X238" i="2" s="1"/>
  <c r="W272" i="2"/>
  <c r="X272" i="2" s="1"/>
  <c r="W314" i="2"/>
  <c r="X314" i="2" s="1"/>
  <c r="W20" i="2"/>
  <c r="X20" i="2" s="1"/>
  <c r="W21" i="2"/>
  <c r="X21" i="2" s="1"/>
  <c r="W265" i="2"/>
  <c r="X265" i="2" s="1"/>
  <c r="W22" i="2"/>
  <c r="X22" i="2" s="1"/>
  <c r="W23" i="2"/>
  <c r="X23" i="2" s="1"/>
  <c r="W24" i="2"/>
  <c r="X24" i="2" s="1"/>
  <c r="W25" i="2"/>
  <c r="X25" i="2" s="1"/>
  <c r="W172" i="2"/>
  <c r="X172" i="2" s="1"/>
  <c r="W232" i="2"/>
  <c r="X232" i="2" s="1"/>
  <c r="W188" i="2"/>
  <c r="X188" i="2" s="1"/>
  <c r="W154" i="2"/>
  <c r="X154" i="2" s="1"/>
  <c r="W253" i="2"/>
  <c r="X253" i="2" s="1"/>
  <c r="W254" i="2"/>
  <c r="X254" i="2" s="1"/>
  <c r="W182" i="2"/>
  <c r="X182" i="2" s="1"/>
  <c r="W153" i="2"/>
  <c r="X153" i="2" s="1"/>
  <c r="W539" i="2"/>
  <c r="X539" i="2" s="1"/>
  <c r="W315" i="2"/>
  <c r="X315" i="2" s="1"/>
  <c r="W316" i="2"/>
  <c r="X316" i="2" s="1"/>
  <c r="W317" i="2"/>
  <c r="X317" i="2" s="1"/>
  <c r="W246" i="2"/>
  <c r="X246" i="2" s="1"/>
  <c r="W247" i="2"/>
  <c r="X247" i="2" s="1"/>
  <c r="W248" i="2"/>
  <c r="X248" i="2" s="1"/>
  <c r="W239" i="2"/>
  <c r="X239" i="2" s="1"/>
  <c r="W93" i="2"/>
  <c r="X93" i="2" s="1"/>
  <c r="W273" i="2"/>
  <c r="X273" i="2" s="1"/>
  <c r="W26" i="2"/>
  <c r="X26" i="2" s="1"/>
  <c r="W139" i="2"/>
  <c r="X139" i="2" s="1"/>
  <c r="W140" i="2"/>
  <c r="X140" i="2" s="1"/>
  <c r="W138" i="2"/>
  <c r="X138" i="2" s="1"/>
  <c r="W135" i="2"/>
  <c r="X135" i="2" s="1"/>
  <c r="W134" i="2"/>
  <c r="X134" i="2" s="1"/>
  <c r="W141" i="2"/>
  <c r="X141" i="2" s="1"/>
  <c r="W102" i="2"/>
  <c r="X102" i="2" s="1"/>
  <c r="W103" i="2"/>
  <c r="X103" i="2" s="1"/>
  <c r="W104" i="2"/>
  <c r="X104" i="2" s="1"/>
  <c r="W143" i="2"/>
  <c r="X143" i="2" s="1"/>
  <c r="W151" i="2"/>
  <c r="X151" i="2" s="1"/>
  <c r="W240" i="2"/>
  <c r="X240" i="2" s="1"/>
  <c r="W241" i="2"/>
  <c r="X241" i="2" s="1"/>
  <c r="W329" i="2"/>
  <c r="X329" i="2" s="1"/>
  <c r="W322" i="2"/>
  <c r="X322" i="2" s="1"/>
  <c r="W27" i="2"/>
  <c r="X27" i="2" s="1"/>
  <c r="W28" i="2"/>
  <c r="X28" i="2" s="1"/>
  <c r="W29" i="2"/>
  <c r="X29" i="2" s="1"/>
  <c r="W461" i="2"/>
  <c r="X461" i="2" s="1"/>
  <c r="W410" i="2"/>
  <c r="X410" i="2" s="1"/>
  <c r="W540" i="2"/>
  <c r="X540" i="2" s="1"/>
  <c r="W281" i="2"/>
  <c r="X281" i="2" s="1"/>
  <c r="W201" i="2"/>
  <c r="X201" i="2" s="1"/>
  <c r="W518" i="2"/>
  <c r="X518" i="2" s="1"/>
  <c r="W517" i="2"/>
  <c r="X517" i="2" s="1"/>
  <c r="W114" i="2"/>
  <c r="X114" i="2" s="1"/>
  <c r="W115" i="2"/>
  <c r="X115" i="2" s="1"/>
  <c r="W116" i="2"/>
  <c r="X116" i="2" s="1"/>
  <c r="W117" i="2"/>
  <c r="X117" i="2" s="1"/>
  <c r="W118" i="2"/>
  <c r="X118" i="2" s="1"/>
  <c r="W217" i="2"/>
  <c r="X217" i="2" s="1"/>
  <c r="W318" i="2"/>
  <c r="X318" i="2" s="1"/>
  <c r="W202" i="2"/>
  <c r="X202" i="2" s="1"/>
  <c r="W94" i="2"/>
  <c r="X94" i="2" s="1"/>
  <c r="W358" i="2"/>
  <c r="X358" i="2" s="1"/>
  <c r="W359" i="2"/>
  <c r="X359" i="2" s="1"/>
  <c r="W215" i="2"/>
  <c r="X215" i="2" s="1"/>
  <c r="W411" i="2"/>
  <c r="X411" i="2" s="1"/>
  <c r="W299" i="2"/>
  <c r="X299" i="2" s="1"/>
  <c r="W271" i="2"/>
  <c r="X271" i="2" s="1"/>
  <c r="W300" i="2"/>
  <c r="X300" i="2" s="1"/>
  <c r="W297" i="2"/>
  <c r="X297" i="2" s="1"/>
  <c r="W298" i="2"/>
  <c r="X298" i="2" s="1"/>
  <c r="W30" i="2"/>
  <c r="X30" i="2" s="1"/>
  <c r="W277" i="2"/>
  <c r="X277" i="2" s="1"/>
  <c r="W181" i="2"/>
  <c r="X181" i="2" s="1"/>
  <c r="W31" i="2"/>
  <c r="X31" i="2" s="1"/>
  <c r="W483" i="2"/>
  <c r="X483" i="2" s="1"/>
  <c r="W268" i="2"/>
  <c r="X268" i="2" s="1"/>
  <c r="W242" i="2"/>
  <c r="X242" i="2" s="1"/>
  <c r="W173" i="2"/>
  <c r="X173" i="2" s="1"/>
  <c r="W353" i="2"/>
  <c r="X353" i="2" s="1"/>
  <c r="W373" i="2"/>
  <c r="X373" i="2" s="1"/>
  <c r="W374" i="2"/>
  <c r="X374" i="2" s="1"/>
  <c r="W119" i="2"/>
  <c r="X119" i="2" s="1"/>
  <c r="W120" i="2"/>
  <c r="X120" i="2" s="1"/>
  <c r="W289" i="2"/>
  <c r="X289" i="2" s="1"/>
  <c r="W519" i="2"/>
  <c r="X519" i="2" s="1"/>
  <c r="W509" i="2"/>
  <c r="X509" i="2" s="1"/>
  <c r="W498" i="2"/>
  <c r="X498" i="2" s="1"/>
  <c r="W499" i="2"/>
  <c r="X499" i="2" s="1"/>
  <c r="W492" i="2"/>
  <c r="X492" i="2" s="1"/>
  <c r="W32" i="2"/>
  <c r="X32" i="2" s="1"/>
  <c r="W424" i="2"/>
  <c r="X424" i="2" s="1"/>
  <c r="W425" i="2"/>
  <c r="X425" i="2" s="1"/>
  <c r="W112" i="2"/>
  <c r="X112" i="2" s="1"/>
  <c r="W110" i="2"/>
  <c r="X110" i="2" s="1"/>
  <c r="W183" i="2"/>
  <c r="X183" i="2" s="1"/>
  <c r="W184" i="2"/>
  <c r="X184" i="2" s="1"/>
  <c r="W279" i="2"/>
  <c r="X279" i="2" s="1"/>
  <c r="W168" i="2"/>
  <c r="X168" i="2" s="1"/>
  <c r="W233" i="2"/>
  <c r="X233" i="2" s="1"/>
  <c r="W227" i="2"/>
  <c r="X227" i="2" s="1"/>
  <c r="W531" i="2"/>
  <c r="X531" i="2" s="1"/>
  <c r="W532" i="2"/>
  <c r="X532" i="2" s="1"/>
  <c r="W33" i="2"/>
  <c r="X33" i="2" s="1"/>
  <c r="W533" i="2"/>
  <c r="X533" i="2" s="1"/>
  <c r="W396" i="2"/>
  <c r="X396" i="2" s="1"/>
  <c r="W34" i="2"/>
  <c r="X34" i="2" s="1"/>
  <c r="W199" i="2"/>
  <c r="X199" i="2" s="1"/>
  <c r="W35" i="2"/>
  <c r="X35" i="2" s="1"/>
  <c r="W234" i="2"/>
  <c r="X234" i="2" s="1"/>
  <c r="W206" i="2"/>
  <c r="X206" i="2" s="1"/>
  <c r="W124" i="2"/>
  <c r="X124" i="2" s="1"/>
  <c r="W528" i="2"/>
  <c r="X528" i="2" s="1"/>
  <c r="W520" i="2"/>
  <c r="X520" i="2" s="1"/>
  <c r="W514" i="2"/>
  <c r="X514" i="2" s="1"/>
  <c r="W536" i="2"/>
  <c r="X536" i="2" s="1"/>
  <c r="W537" i="2"/>
  <c r="X537" i="2" s="1"/>
  <c r="W36" i="2"/>
  <c r="X36" i="2" s="1"/>
  <c r="W365" i="2"/>
  <c r="X365" i="2" s="1"/>
  <c r="W366" i="2"/>
  <c r="X366" i="2" s="1"/>
  <c r="W144" i="2"/>
  <c r="X144" i="2" s="1"/>
  <c r="W142" i="2"/>
  <c r="X142" i="2" s="1"/>
  <c r="W137" i="2"/>
  <c r="X137" i="2" s="1"/>
  <c r="W136" i="2"/>
  <c r="X136" i="2" s="1"/>
  <c r="W330" i="2"/>
  <c r="X330" i="2" s="1"/>
  <c r="W331" i="2"/>
  <c r="X331" i="2" s="1"/>
  <c r="W488" i="2"/>
  <c r="X488" i="2" s="1"/>
  <c r="W332" i="2"/>
  <c r="X332" i="2" s="1"/>
  <c r="W228" i="2"/>
  <c r="X228" i="2" s="1"/>
  <c r="W473" i="2"/>
  <c r="X473" i="2" s="1"/>
  <c r="W381" i="2"/>
  <c r="X381" i="2" s="1"/>
  <c r="W534" i="2"/>
  <c r="X534" i="2" s="1"/>
  <c r="W260" i="2"/>
  <c r="X260" i="2" s="1"/>
  <c r="W407" i="2"/>
  <c r="X407" i="2" s="1"/>
  <c r="W175" i="2"/>
  <c r="X175" i="2" s="1"/>
  <c r="W176" i="2"/>
  <c r="X176" i="2" s="1"/>
  <c r="W225" i="2"/>
  <c r="X225" i="2" s="1"/>
  <c r="W226" i="2"/>
  <c r="X226" i="2" s="1"/>
  <c r="W380" i="2"/>
  <c r="X380" i="2" s="1"/>
  <c r="W503" i="2"/>
  <c r="X503" i="2" s="1"/>
  <c r="W337" i="2"/>
  <c r="X337" i="2" s="1"/>
  <c r="W291" i="2"/>
  <c r="X291" i="2" s="1"/>
  <c r="W220" i="2"/>
  <c r="X220" i="2" s="1"/>
  <c r="W243" i="2"/>
  <c r="X243" i="2" s="1"/>
  <c r="W412" i="2"/>
  <c r="X412" i="2" s="1"/>
  <c r="W529" i="2"/>
  <c r="X529" i="2" s="1"/>
  <c r="W165" i="2"/>
  <c r="X165" i="2" s="1"/>
  <c r="W413" i="2"/>
  <c r="X413" i="2" s="1"/>
  <c r="W145" i="2"/>
  <c r="X145" i="2" s="1"/>
  <c r="W457" i="2"/>
  <c r="X457" i="2" s="1"/>
  <c r="W426" i="2"/>
  <c r="X426" i="2" s="1"/>
  <c r="W37" i="2"/>
  <c r="X37" i="2" s="1"/>
  <c r="W38" i="2"/>
  <c r="X38" i="2" s="1"/>
  <c r="W39" i="2"/>
  <c r="X39" i="2" s="1"/>
  <c r="W375" i="2"/>
  <c r="X375" i="2" s="1"/>
  <c r="W40" i="2"/>
  <c r="X40" i="2" s="1"/>
  <c r="W400" i="2"/>
  <c r="X400" i="2" s="1"/>
  <c r="W41" i="2"/>
  <c r="X41" i="2" s="1"/>
  <c r="W456" i="2"/>
  <c r="X456" i="2" s="1"/>
  <c r="W384" i="2"/>
  <c r="X384" i="2" s="1"/>
  <c r="W416" i="2"/>
  <c r="X416" i="2" s="1"/>
  <c r="W480" i="2"/>
  <c r="X480" i="2" s="1"/>
  <c r="W397" i="2"/>
  <c r="X397" i="2" s="1"/>
  <c r="W42" i="2"/>
  <c r="X42" i="2" s="1"/>
  <c r="W127" i="2"/>
  <c r="X127" i="2" s="1"/>
  <c r="W43" i="2"/>
  <c r="X43" i="2" s="1"/>
  <c r="W44" i="2"/>
  <c r="X44" i="2" s="1"/>
  <c r="W391" i="2"/>
  <c r="X391" i="2" s="1"/>
  <c r="W45" i="2"/>
  <c r="X45" i="2" s="1"/>
  <c r="W46" i="2"/>
  <c r="X46" i="2" s="1"/>
  <c r="W47" i="2"/>
  <c r="X47" i="2" s="1"/>
  <c r="W96" i="2"/>
  <c r="X96" i="2" s="1"/>
  <c r="W390" i="2"/>
  <c r="X390" i="2" s="1"/>
  <c r="W500" i="2"/>
  <c r="X500" i="2" s="1"/>
  <c r="W48" i="2"/>
  <c r="X48" i="2" s="1"/>
  <c r="W49" i="2"/>
  <c r="X49" i="2" s="1"/>
  <c r="W376" i="2"/>
  <c r="X376" i="2" s="1"/>
  <c r="W259" i="2"/>
  <c r="X259" i="2" s="1"/>
  <c r="W50" i="2"/>
  <c r="X50" i="2" s="1"/>
  <c r="W95" i="2"/>
  <c r="X95" i="2" s="1"/>
  <c r="W51" i="2"/>
  <c r="X51" i="2" s="1"/>
  <c r="W52" i="2"/>
  <c r="X52" i="2" s="1"/>
  <c r="W53" i="2"/>
  <c r="X53" i="2" s="1"/>
  <c r="W54" i="2"/>
  <c r="X54" i="2" s="1"/>
  <c r="W342" i="2"/>
  <c r="X342" i="2" s="1"/>
  <c r="W55" i="2"/>
  <c r="X55" i="2" s="1"/>
  <c r="W392" i="2"/>
  <c r="X392" i="2" s="1"/>
  <c r="W377" i="2"/>
  <c r="X377" i="2" s="1"/>
  <c r="W255" i="2"/>
  <c r="X255" i="2" s="1"/>
  <c r="W56" i="2"/>
  <c r="X56" i="2" s="1"/>
  <c r="W57" i="2"/>
  <c r="X57" i="2" s="1"/>
  <c r="W58" i="2"/>
  <c r="X58" i="2" s="1"/>
  <c r="W512" i="2"/>
  <c r="X512" i="2" s="1"/>
  <c r="W59" i="2"/>
  <c r="X59" i="2" s="1"/>
  <c r="W515" i="2"/>
  <c r="X515" i="2" s="1"/>
  <c r="W60" i="2"/>
  <c r="X60" i="2" s="1"/>
  <c r="W61" i="2"/>
  <c r="X61" i="2" s="1"/>
  <c r="W62" i="2"/>
  <c r="X62" i="2" s="1"/>
  <c r="W398" i="2"/>
  <c r="X398" i="2" s="1"/>
  <c r="W63" i="2"/>
  <c r="X63" i="2" s="1"/>
  <c r="W64" i="2"/>
  <c r="X64" i="2" s="1"/>
  <c r="W349" i="2"/>
  <c r="X349" i="2" s="1"/>
  <c r="W450" i="2"/>
  <c r="X450" i="2" s="1"/>
  <c r="W65" i="2"/>
  <c r="X65" i="2" s="1"/>
  <c r="W66" i="2"/>
  <c r="X66" i="2" s="1"/>
  <c r="W360" i="2"/>
  <c r="X360" i="2" s="1"/>
  <c r="W67" i="2"/>
  <c r="X67" i="2" s="1"/>
  <c r="W68" i="2"/>
  <c r="X68" i="2" s="1"/>
  <c r="W417" i="2"/>
  <c r="X417" i="2" s="1"/>
  <c r="W418" i="2"/>
  <c r="X418" i="2" s="1"/>
  <c r="W278" i="2"/>
  <c r="X278" i="2" s="1"/>
  <c r="W504" i="2"/>
  <c r="X504" i="2" s="1"/>
  <c r="W434" i="2"/>
  <c r="X434" i="2" s="1"/>
  <c r="W458" i="2"/>
  <c r="X458" i="2" s="1"/>
  <c r="W69" i="2"/>
  <c r="X69" i="2" s="1"/>
  <c r="W70" i="2"/>
  <c r="X70" i="2" s="1"/>
  <c r="W71" i="2"/>
  <c r="X71" i="2" s="1"/>
  <c r="W350" i="2"/>
  <c r="X350" i="2" s="1"/>
  <c r="W121" i="2"/>
  <c r="X121" i="2" s="1"/>
  <c r="W122" i="2"/>
  <c r="X122" i="2" s="1"/>
  <c r="W419" i="2"/>
  <c r="X419" i="2" s="1"/>
  <c r="W508" i="2"/>
  <c r="X508" i="2" s="1"/>
  <c r="W72" i="2"/>
  <c r="X72" i="2" s="1"/>
  <c r="W393" i="2"/>
  <c r="X393" i="2" s="1"/>
  <c r="W73" i="2"/>
  <c r="X73" i="2" s="1"/>
  <c r="W387" i="2"/>
  <c r="X387" i="2" s="1"/>
  <c r="W394" i="2"/>
  <c r="X394" i="2" s="1"/>
  <c r="W292" i="2"/>
  <c r="X292" i="2" s="1"/>
  <c r="W74" i="2"/>
  <c r="X74" i="2" s="1"/>
  <c r="W468" i="2"/>
  <c r="X468" i="2" s="1"/>
  <c r="W420" i="2"/>
  <c r="X420" i="2" s="1"/>
  <c r="W442" i="2"/>
  <c r="X442" i="2" s="1"/>
  <c r="W464" i="2"/>
  <c r="X464" i="2" s="1"/>
  <c r="W466" i="2"/>
  <c r="X466" i="2" s="1"/>
  <c r="W257" i="2"/>
  <c r="X257" i="2" s="1"/>
  <c r="W438" i="2"/>
  <c r="X438" i="2" s="1"/>
  <c r="W467" i="2"/>
  <c r="X467" i="2" s="1"/>
  <c r="W478" i="2"/>
  <c r="X478" i="2" s="1"/>
  <c r="W510" i="2"/>
  <c r="X510" i="2" s="1"/>
  <c r="W197" i="2"/>
  <c r="X197" i="2" s="1"/>
  <c r="W404" i="2"/>
  <c r="X404" i="2" s="1"/>
  <c r="W493" i="2"/>
  <c r="X493" i="2" s="1"/>
  <c r="W494" i="2"/>
  <c r="X494" i="2" s="1"/>
  <c r="W495" i="2"/>
  <c r="X495" i="2" s="1"/>
  <c r="W496" i="2"/>
  <c r="X496" i="2" s="1"/>
  <c r="W497" i="2"/>
  <c r="X497" i="2" s="1"/>
  <c r="W477" i="2"/>
  <c r="X477" i="2" s="1"/>
  <c r="W126" i="2"/>
  <c r="X126" i="2" s="1"/>
  <c r="W431" i="2"/>
  <c r="X431" i="2" s="1"/>
  <c r="W97" i="2"/>
  <c r="X97" i="2" s="1"/>
  <c r="W98" i="2"/>
  <c r="X98" i="2" s="1"/>
  <c r="W414" i="2"/>
  <c r="X414" i="2" s="1"/>
  <c r="W401" i="2"/>
  <c r="X401" i="2" s="1"/>
  <c r="W99" i="2"/>
  <c r="X99" i="2" s="1"/>
  <c r="W193" i="2"/>
  <c r="X193" i="2" s="1"/>
  <c r="W433" i="2"/>
  <c r="X433" i="2" s="1"/>
  <c r="W408" i="2"/>
  <c r="X408" i="2" s="1"/>
  <c r="W453" i="2"/>
  <c r="X453" i="2" s="1"/>
  <c r="W334" i="2"/>
  <c r="X334" i="2" s="1"/>
  <c r="W447" i="2"/>
  <c r="X447" i="2" s="1"/>
  <c r="W448" i="2"/>
  <c r="X448" i="2" s="1"/>
  <c r="W445" i="2"/>
  <c r="X445" i="2" s="1"/>
  <c r="W443" i="2"/>
  <c r="X443" i="2" s="1"/>
  <c r="W75" i="2"/>
  <c r="X75" i="2" s="1"/>
  <c r="W76" i="2"/>
  <c r="X76" i="2" s="1"/>
  <c r="W77" i="2"/>
  <c r="X77" i="2" s="1"/>
  <c r="W78" i="2"/>
  <c r="X78" i="2" s="1"/>
  <c r="W79" i="2"/>
  <c r="X79" i="2" s="1"/>
  <c r="W266" i="2"/>
  <c r="X266" i="2" s="1"/>
  <c r="W146" i="2"/>
  <c r="X146" i="2" s="1"/>
  <c r="W354" i="2"/>
  <c r="X354" i="2" s="1"/>
  <c r="W107" i="2"/>
  <c r="X107" i="2" s="1"/>
  <c r="W355" i="2"/>
  <c r="X355" i="2" s="1"/>
  <c r="W367" i="2"/>
  <c r="X367" i="2" s="1"/>
  <c r="W80" i="2"/>
  <c r="X80" i="2" s="1"/>
  <c r="W249" i="2"/>
  <c r="X249" i="2" s="1"/>
  <c r="W133" i="2"/>
  <c r="X133" i="2" s="1"/>
  <c r="W335" i="2"/>
  <c r="X335" i="2" s="1"/>
  <c r="W427" i="2"/>
  <c r="X427" i="2" s="1"/>
  <c r="W81" i="2"/>
  <c r="X81" i="2" s="1"/>
  <c r="W368" i="2"/>
  <c r="X368" i="2" s="1"/>
  <c r="W446" i="2"/>
  <c r="X446" i="2" s="1"/>
  <c r="W371" i="2"/>
  <c r="X371" i="2" s="1"/>
  <c r="W369" i="2"/>
  <c r="X369" i="2" s="1"/>
  <c r="W361" i="2"/>
  <c r="X361" i="2" s="1"/>
  <c r="W432" i="2"/>
  <c r="X432" i="2" s="1"/>
  <c r="W319" i="2"/>
  <c r="X319" i="2" s="1"/>
  <c r="W164" i="2"/>
  <c r="X164" i="2" s="1"/>
  <c r="W415" i="2"/>
  <c r="X415" i="2" s="1"/>
  <c r="W82" i="2"/>
  <c r="X82" i="2" s="1"/>
  <c r="W132" i="2"/>
  <c r="X132" i="2" s="1"/>
  <c r="W469" i="2"/>
  <c r="X469" i="2" s="1"/>
  <c r="W83" i="2"/>
  <c r="X83" i="2" s="1"/>
  <c r="W293" i="2"/>
  <c r="X293" i="2" s="1"/>
  <c r="W198" i="2"/>
  <c r="X198" i="2" s="1"/>
  <c r="W436" i="2"/>
  <c r="X436" i="2" s="1"/>
  <c r="W465" i="2"/>
  <c r="X465" i="2" s="1"/>
  <c r="W521" i="2"/>
  <c r="X521" i="2" s="1"/>
  <c r="W323" i="2"/>
  <c r="X323" i="2" s="1"/>
  <c r="W362" i="2"/>
  <c r="X362" i="2" s="1"/>
  <c r="W363" i="2"/>
  <c r="X363" i="2" s="1"/>
  <c r="W301" i="2"/>
  <c r="X301" i="2" s="1"/>
  <c r="W302" i="2"/>
  <c r="X302" i="2" s="1"/>
  <c r="W303" i="2"/>
  <c r="X303" i="2" s="1"/>
  <c r="W155" i="2"/>
  <c r="X155" i="2" s="1"/>
  <c r="W451" i="2"/>
  <c r="X451" i="2" s="1"/>
  <c r="W304" i="2"/>
  <c r="X304" i="2" s="1"/>
  <c r="W156" i="2"/>
  <c r="X156" i="2" s="1"/>
  <c r="W157" i="2"/>
  <c r="X157" i="2" s="1"/>
  <c r="W344" i="2"/>
  <c r="X344" i="2" s="1"/>
  <c r="W351" i="2"/>
  <c r="X351" i="2" s="1"/>
  <c r="W352" i="2"/>
  <c r="X352" i="2" s="1"/>
  <c r="W305" i="2"/>
  <c r="X305" i="2" s="1"/>
  <c r="W178" i="2"/>
  <c r="X178" i="2" s="1"/>
  <c r="W345" i="2"/>
  <c r="X345" i="2" s="1"/>
  <c r="W179" i="2"/>
  <c r="X179" i="2" s="1"/>
  <c r="W180" i="2"/>
  <c r="X180" i="2" s="1"/>
  <c r="W460" i="2"/>
  <c r="X460" i="2" s="1"/>
  <c r="W346" i="2"/>
  <c r="X346" i="2" s="1"/>
  <c r="W370" i="2"/>
  <c r="X370" i="2" s="1"/>
  <c r="W347" i="2"/>
  <c r="X347" i="2" s="1"/>
  <c r="W326" i="2"/>
  <c r="X326" i="2" s="1"/>
  <c r="W84" i="2"/>
  <c r="X84" i="2" s="1"/>
  <c r="W85" i="2"/>
  <c r="X85" i="2" s="1"/>
  <c r="W320" i="2"/>
  <c r="X320" i="2" s="1"/>
  <c r="W86" i="2"/>
  <c r="X86" i="2" s="1"/>
  <c r="W338" i="2"/>
  <c r="X338" i="2" s="1"/>
  <c r="W472" i="2"/>
  <c r="X472" i="2" s="1"/>
  <c r="W343" i="2"/>
  <c r="X343" i="2" s="1"/>
  <c r="W522" i="2"/>
  <c r="X522" i="2" s="1"/>
  <c r="W348" i="2"/>
  <c r="X348" i="2" s="1"/>
  <c r="W339" i="2"/>
  <c r="X339" i="2" s="1"/>
  <c r="W306" i="2"/>
  <c r="X306" i="2" s="1"/>
  <c r="W307" i="2"/>
  <c r="X307" i="2" s="1"/>
  <c r="W308" i="2"/>
  <c r="X308" i="2" s="1"/>
  <c r="W309" i="2"/>
  <c r="X309" i="2" s="1"/>
  <c r="W310" i="2"/>
  <c r="X310" i="2" s="1"/>
  <c r="W87" i="2"/>
  <c r="X87" i="2" s="1"/>
  <c r="W128" i="2"/>
  <c r="X128" i="2" s="1"/>
  <c r="W250" i="2"/>
  <c r="X250" i="2" s="1"/>
  <c r="W459" i="2"/>
  <c r="X459" i="2" s="1"/>
  <c r="W511" i="2"/>
  <c r="X511" i="2" s="1"/>
  <c r="W523" i="2"/>
  <c r="X523" i="2" s="1"/>
  <c r="W435" i="2"/>
  <c r="X435" i="2" s="1"/>
  <c r="W489" i="2"/>
  <c r="X489" i="2" s="1"/>
  <c r="W485" i="2"/>
  <c r="X485" i="2" s="1"/>
  <c r="V435" i="2"/>
  <c r="V489" i="2"/>
  <c r="V485" i="2"/>
  <c r="V481" i="2"/>
  <c r="V170" i="2"/>
  <c r="V428" i="2"/>
  <c r="V378" i="2"/>
  <c r="V421" i="2"/>
  <c r="V207" i="2"/>
  <c r="V244" i="2"/>
  <c r="V275" i="2"/>
  <c r="V405" i="2"/>
  <c r="V402" i="2"/>
  <c r="V340" i="2"/>
  <c r="V282" i="2"/>
  <c r="V516" i="2"/>
  <c r="V2" i="2"/>
  <c r="V200" i="2"/>
  <c r="V538" i="2"/>
  <c r="V216" i="2"/>
  <c r="V208" i="2"/>
  <c r="V284" i="2"/>
  <c r="V3" i="2"/>
  <c r="V4" i="2"/>
  <c r="V235" i="2"/>
  <c r="V261" i="2"/>
  <c r="V356" i="2"/>
  <c r="V105" i="2"/>
  <c r="V108" i="2"/>
  <c r="V5" i="2"/>
  <c r="V357" i="2"/>
  <c r="V125" i="2"/>
  <c r="V123" i="2"/>
  <c r="V106" i="2"/>
  <c r="V406" i="2"/>
  <c r="V285" i="2"/>
  <c r="V336" i="2"/>
  <c r="V211" i="2"/>
  <c r="V490" i="2"/>
  <c r="V152" i="2"/>
  <c r="V6" i="2"/>
  <c r="V530" i="2"/>
  <c r="V462" i="2"/>
  <c r="V158" i="2"/>
  <c r="V256" i="2"/>
  <c r="V169" i="2"/>
  <c r="V439" i="2"/>
  <c r="V88" i="2"/>
  <c r="V258" i="2"/>
  <c r="V452" i="2"/>
  <c r="V388" i="2"/>
  <c r="V130" i="2"/>
  <c r="V100" i="2"/>
  <c r="V109" i="2"/>
  <c r="V113" i="2"/>
  <c r="V161" i="2"/>
  <c r="V262" i="2"/>
  <c r="V385" i="2"/>
  <c r="V280" i="2"/>
  <c r="V389" i="2"/>
  <c r="V236" i="2"/>
  <c r="V209" i="2"/>
  <c r="V162" i="2"/>
  <c r="V474" i="2"/>
  <c r="V470" i="2"/>
  <c r="V471" i="2"/>
  <c r="V263" i="2"/>
  <c r="V482" i="2"/>
  <c r="V484" i="2"/>
  <c r="V535" i="2"/>
  <c r="V7" i="2"/>
  <c r="V455" i="2"/>
  <c r="V429" i="2"/>
  <c r="V8" i="2"/>
  <c r="V475" i="2"/>
  <c r="V372" i="2"/>
  <c r="V364" i="2"/>
  <c r="V379" i="2"/>
  <c r="V486" i="2"/>
  <c r="V89" i="2"/>
  <c r="V409" i="2"/>
  <c r="V267" i="2"/>
  <c r="V189" i="2"/>
  <c r="V237" i="2"/>
  <c r="V231" i="2"/>
  <c r="V190" i="2"/>
  <c r="V90" i="2"/>
  <c r="V147" i="2"/>
  <c r="V148" i="2"/>
  <c r="V150" i="2"/>
  <c r="V111" i="2"/>
  <c r="V386" i="2"/>
  <c r="V422" i="2"/>
  <c r="V9" i="2"/>
  <c r="V10" i="2"/>
  <c r="V210" i="2"/>
  <c r="V203" i="2"/>
  <c r="V131" i="2"/>
  <c r="V269" i="2"/>
  <c r="V491" i="2"/>
  <c r="V283" i="2"/>
  <c r="V290" i="2"/>
  <c r="V224" i="2"/>
  <c r="V403" i="2"/>
  <c r="V440" i="2"/>
  <c r="V341" i="2"/>
  <c r="V505" i="2"/>
  <c r="V513" i="2"/>
  <c r="V191" i="2"/>
  <c r="V11" i="2"/>
  <c r="V91" i="2"/>
  <c r="V423" i="2"/>
  <c r="V382" i="2"/>
  <c r="V194" i="2"/>
  <c r="V476" i="2"/>
  <c r="V463" i="2"/>
  <c r="V264" i="2"/>
  <c r="V12" i="2"/>
  <c r="V218" i="2"/>
  <c r="V430" i="2"/>
  <c r="V185" i="2"/>
  <c r="V186" i="2"/>
  <c r="V187" i="2"/>
  <c r="V13" i="2"/>
  <c r="V221" i="2"/>
  <c r="V222" i="2"/>
  <c r="V159" i="2"/>
  <c r="V14" i="2"/>
  <c r="V195" i="2"/>
  <c r="V204" i="2"/>
  <c r="V205" i="2"/>
  <c r="V524" i="2"/>
  <c r="V525" i="2"/>
  <c r="V526" i="2"/>
  <c r="V527" i="2"/>
  <c r="V166" i="2"/>
  <c r="V15" i="2"/>
  <c r="V229" i="2"/>
  <c r="V219" i="2"/>
  <c r="V163" i="2"/>
  <c r="V174" i="2"/>
  <c r="V312" i="2"/>
  <c r="V313" i="2"/>
  <c r="V251" i="2"/>
  <c r="V167" i="2"/>
  <c r="V333" i="2"/>
  <c r="V149" i="2"/>
  <c r="V252" i="2"/>
  <c r="V276" i="2"/>
  <c r="V437" i="2"/>
  <c r="V177" i="2"/>
  <c r="V444" i="2"/>
  <c r="V506" i="2"/>
  <c r="V507" i="2"/>
  <c r="V171" i="2"/>
  <c r="V160" i="2"/>
  <c r="V16" i="2"/>
  <c r="V441" i="2"/>
  <c r="V129" i="2"/>
  <c r="V192" i="2"/>
  <c r="V383" i="2"/>
  <c r="V311" i="2"/>
  <c r="V101" i="2"/>
  <c r="V223" i="2"/>
  <c r="V245" i="2"/>
  <c r="V501" i="2"/>
  <c r="V230" i="2"/>
  <c r="V196" i="2"/>
  <c r="V399" i="2"/>
  <c r="V321" i="2"/>
  <c r="V296" i="2"/>
  <c r="V274" i="2"/>
  <c r="V487" i="2"/>
  <c r="V212" i="2"/>
  <c r="V17" i="2"/>
  <c r="V18" i="2"/>
  <c r="V270" i="2"/>
  <c r="V286" i="2"/>
  <c r="V287" i="2"/>
  <c r="V288" i="2"/>
  <c r="V502" i="2"/>
  <c r="V294" i="2"/>
  <c r="V395" i="2"/>
  <c r="V213" i="2"/>
  <c r="V19" i="2"/>
  <c r="V449" i="2"/>
  <c r="V295" i="2"/>
  <c r="V324" i="2"/>
  <c r="V327" i="2"/>
  <c r="V328" i="2"/>
  <c r="V325" i="2"/>
  <c r="V214" i="2"/>
  <c r="V92" i="2"/>
  <c r="V454" i="2"/>
  <c r="V238" i="2"/>
  <c r="V272" i="2"/>
  <c r="V314" i="2"/>
  <c r="V20" i="2"/>
  <c r="V21" i="2"/>
  <c r="V265" i="2"/>
  <c r="V22" i="2"/>
  <c r="V23" i="2"/>
  <c r="V24" i="2"/>
  <c r="V25" i="2"/>
  <c r="V172" i="2"/>
  <c r="V232" i="2"/>
  <c r="V188" i="2"/>
  <c r="V154" i="2"/>
  <c r="V253" i="2"/>
  <c r="V254" i="2"/>
  <c r="V182" i="2"/>
  <c r="V153" i="2"/>
  <c r="V539" i="2"/>
  <c r="V315" i="2"/>
  <c r="V316" i="2"/>
  <c r="V317" i="2"/>
  <c r="V246" i="2"/>
  <c r="V247" i="2"/>
  <c r="V248" i="2"/>
  <c r="V239" i="2"/>
  <c r="V93" i="2"/>
  <c r="V273" i="2"/>
  <c r="V26" i="2"/>
  <c r="V139" i="2"/>
  <c r="V140" i="2"/>
  <c r="V138" i="2"/>
  <c r="V135" i="2"/>
  <c r="V134" i="2"/>
  <c r="V141" i="2"/>
  <c r="V102" i="2"/>
  <c r="V103" i="2"/>
  <c r="V104" i="2"/>
  <c r="V143" i="2"/>
  <c r="V151" i="2"/>
  <c r="V240" i="2"/>
  <c r="V241" i="2"/>
  <c r="V329" i="2"/>
  <c r="V322" i="2"/>
  <c r="V27" i="2"/>
  <c r="V28" i="2"/>
  <c r="V29" i="2"/>
  <c r="V461" i="2"/>
  <c r="V410" i="2"/>
  <c r="V540" i="2"/>
  <c r="V281" i="2"/>
  <c r="V201" i="2"/>
  <c r="V518" i="2"/>
  <c r="V517" i="2"/>
  <c r="V114" i="2"/>
  <c r="V115" i="2"/>
  <c r="V116" i="2"/>
  <c r="V117" i="2"/>
  <c r="V118" i="2"/>
  <c r="V217" i="2"/>
  <c r="V318" i="2"/>
  <c r="V202" i="2"/>
  <c r="V94" i="2"/>
  <c r="V358" i="2"/>
  <c r="V359" i="2"/>
  <c r="V215" i="2"/>
  <c r="V411" i="2"/>
  <c r="V299" i="2"/>
  <c r="V271" i="2"/>
  <c r="V300" i="2"/>
  <c r="V297" i="2"/>
  <c r="V298" i="2"/>
  <c r="V30" i="2"/>
  <c r="V277" i="2"/>
  <c r="V181" i="2"/>
  <c r="V31" i="2"/>
  <c r="V483" i="2"/>
  <c r="V268" i="2"/>
  <c r="V242" i="2"/>
  <c r="V173" i="2"/>
  <c r="V353" i="2"/>
  <c r="V373" i="2"/>
  <c r="V374" i="2"/>
  <c r="V119" i="2"/>
  <c r="V120" i="2"/>
  <c r="V289" i="2"/>
  <c r="V519" i="2"/>
  <c r="V509" i="2"/>
  <c r="V498" i="2"/>
  <c r="V499" i="2"/>
  <c r="V492" i="2"/>
  <c r="V32" i="2"/>
  <c r="V424" i="2"/>
  <c r="V425" i="2"/>
  <c r="V112" i="2"/>
  <c r="V110" i="2"/>
  <c r="V183" i="2"/>
  <c r="V184" i="2"/>
  <c r="V279" i="2"/>
  <c r="V168" i="2"/>
  <c r="V233" i="2"/>
  <c r="V227" i="2"/>
  <c r="V531" i="2"/>
  <c r="V532" i="2"/>
  <c r="V33" i="2"/>
  <c r="V533" i="2"/>
  <c r="V396" i="2"/>
  <c r="V34" i="2"/>
  <c r="V199" i="2"/>
  <c r="V35" i="2"/>
  <c r="V234" i="2"/>
  <c r="V206" i="2"/>
  <c r="V124" i="2"/>
  <c r="V528" i="2"/>
  <c r="V520" i="2"/>
  <c r="V514" i="2"/>
  <c r="V536" i="2"/>
  <c r="V537" i="2"/>
  <c r="V36" i="2"/>
  <c r="V365" i="2"/>
  <c r="V366" i="2"/>
  <c r="V144" i="2"/>
  <c r="V142" i="2"/>
  <c r="V137" i="2"/>
  <c r="V136" i="2"/>
  <c r="V330" i="2"/>
  <c r="V331" i="2"/>
  <c r="V488" i="2"/>
  <c r="V332" i="2"/>
  <c r="V228" i="2"/>
  <c r="V473" i="2"/>
  <c r="V381" i="2"/>
  <c r="V534" i="2"/>
  <c r="V260" i="2"/>
  <c r="V407" i="2"/>
  <c r="V175" i="2"/>
  <c r="V176" i="2"/>
  <c r="V225" i="2"/>
  <c r="V226" i="2"/>
  <c r="V380" i="2"/>
  <c r="V503" i="2"/>
  <c r="V337" i="2"/>
  <c r="V291" i="2"/>
  <c r="V220" i="2"/>
  <c r="V243" i="2"/>
  <c r="V412" i="2"/>
  <c r="V529" i="2"/>
  <c r="V165" i="2"/>
  <c r="V413" i="2"/>
  <c r="V145" i="2"/>
  <c r="V457" i="2"/>
  <c r="V426" i="2"/>
  <c r="V37" i="2"/>
  <c r="V38" i="2"/>
  <c r="V39" i="2"/>
  <c r="V375" i="2"/>
  <c r="V40" i="2"/>
  <c r="V400" i="2"/>
  <c r="V41" i="2"/>
  <c r="V456" i="2"/>
  <c r="V384" i="2"/>
  <c r="V416" i="2"/>
  <c r="V480" i="2"/>
  <c r="V397" i="2"/>
  <c r="V42" i="2"/>
  <c r="V127" i="2"/>
  <c r="V43" i="2"/>
  <c r="V44" i="2"/>
  <c r="V391" i="2"/>
  <c r="V45" i="2"/>
  <c r="V46" i="2"/>
  <c r="V47" i="2"/>
  <c r="V96" i="2"/>
  <c r="V390" i="2"/>
  <c r="V500" i="2"/>
  <c r="V48" i="2"/>
  <c r="V49" i="2"/>
  <c r="V376" i="2"/>
  <c r="V259" i="2"/>
  <c r="V50" i="2"/>
  <c r="V95" i="2"/>
  <c r="V51" i="2"/>
  <c r="V52" i="2"/>
  <c r="V53" i="2"/>
  <c r="V54" i="2"/>
  <c r="V342" i="2"/>
  <c r="V55" i="2"/>
  <c r="V392" i="2"/>
  <c r="V377" i="2"/>
  <c r="V255" i="2"/>
  <c r="V56" i="2"/>
  <c r="V57" i="2"/>
  <c r="V58" i="2"/>
  <c r="V512" i="2"/>
  <c r="V59" i="2"/>
  <c r="V515" i="2"/>
  <c r="V60" i="2"/>
  <c r="V61" i="2"/>
  <c r="V62" i="2"/>
  <c r="V398" i="2"/>
  <c r="V63" i="2"/>
  <c r="V64" i="2"/>
  <c r="V349" i="2"/>
  <c r="V450" i="2"/>
  <c r="V65" i="2"/>
  <c r="V66" i="2"/>
  <c r="V360" i="2"/>
  <c r="V67" i="2"/>
  <c r="V68" i="2"/>
  <c r="V417" i="2"/>
  <c r="V418" i="2"/>
  <c r="V278" i="2"/>
  <c r="V504" i="2"/>
  <c r="V434" i="2"/>
  <c r="V458" i="2"/>
  <c r="V69" i="2"/>
  <c r="V70" i="2"/>
  <c r="V71" i="2"/>
  <c r="V350" i="2"/>
  <c r="V121" i="2"/>
  <c r="V122" i="2"/>
  <c r="V419" i="2"/>
  <c r="V508" i="2"/>
  <c r="V72" i="2"/>
  <c r="V393" i="2"/>
  <c r="V73" i="2"/>
  <c r="V387" i="2"/>
  <c r="V394" i="2"/>
  <c r="V292" i="2"/>
  <c r="V74" i="2"/>
  <c r="V468" i="2"/>
  <c r="V420" i="2"/>
  <c r="V442" i="2"/>
  <c r="V464" i="2"/>
  <c r="V466" i="2"/>
  <c r="V257" i="2"/>
  <c r="V438" i="2"/>
  <c r="V467" i="2"/>
  <c r="V478" i="2"/>
  <c r="V510" i="2"/>
  <c r="V197" i="2"/>
  <c r="V404" i="2"/>
  <c r="V493" i="2"/>
  <c r="V494" i="2"/>
  <c r="V495" i="2"/>
  <c r="V496" i="2"/>
  <c r="V497" i="2"/>
  <c r="V477" i="2"/>
  <c r="V126" i="2"/>
  <c r="V431" i="2"/>
  <c r="V97" i="2"/>
  <c r="V98" i="2"/>
  <c r="V414" i="2"/>
  <c r="V401" i="2"/>
  <c r="V99" i="2"/>
  <c r="V193" i="2"/>
  <c r="V433" i="2"/>
  <c r="V408" i="2"/>
  <c r="V453" i="2"/>
  <c r="V334" i="2"/>
  <c r="V447" i="2"/>
  <c r="V448" i="2"/>
  <c r="V445" i="2"/>
  <c r="V443" i="2"/>
  <c r="V75" i="2"/>
  <c r="V76" i="2"/>
  <c r="V77" i="2"/>
  <c r="V78" i="2"/>
  <c r="V79" i="2"/>
  <c r="V266" i="2"/>
  <c r="V146" i="2"/>
  <c r="V354" i="2"/>
  <c r="V107" i="2"/>
  <c r="V355" i="2"/>
  <c r="V367" i="2"/>
  <c r="V80" i="2"/>
  <c r="V249" i="2"/>
  <c r="V133" i="2"/>
  <c r="V335" i="2"/>
  <c r="V427" i="2"/>
  <c r="V81" i="2"/>
  <c r="V368" i="2"/>
  <c r="V446" i="2"/>
  <c r="V371" i="2"/>
  <c r="V369" i="2"/>
  <c r="V361" i="2"/>
  <c r="V432" i="2"/>
  <c r="V319" i="2"/>
  <c r="V164" i="2"/>
  <c r="V415" i="2"/>
  <c r="V82" i="2"/>
  <c r="V132" i="2"/>
  <c r="V469" i="2"/>
  <c r="V83" i="2"/>
  <c r="V293" i="2"/>
  <c r="V198" i="2"/>
  <c r="V436" i="2"/>
  <c r="V465" i="2"/>
  <c r="V521" i="2"/>
  <c r="V323" i="2"/>
  <c r="V362" i="2"/>
  <c r="V363" i="2"/>
  <c r="V301" i="2"/>
  <c r="V302" i="2"/>
  <c r="V303" i="2"/>
  <c r="V155" i="2"/>
  <c r="V451" i="2"/>
  <c r="V304" i="2"/>
  <c r="V156" i="2"/>
  <c r="V157" i="2"/>
  <c r="V344" i="2"/>
  <c r="V351" i="2"/>
  <c r="V352" i="2"/>
  <c r="V305" i="2"/>
  <c r="V178" i="2"/>
  <c r="V345" i="2"/>
  <c r="V179" i="2"/>
  <c r="V180" i="2"/>
  <c r="V460" i="2"/>
  <c r="V346" i="2"/>
  <c r="V370" i="2"/>
  <c r="V347" i="2"/>
  <c r="V326" i="2"/>
  <c r="V84" i="2"/>
  <c r="V85" i="2"/>
  <c r="V320" i="2"/>
  <c r="V86" i="2"/>
  <c r="V338" i="2"/>
  <c r="V472" i="2"/>
  <c r="V343" i="2"/>
  <c r="V522" i="2"/>
  <c r="V348" i="2"/>
  <c r="V339" i="2"/>
  <c r="V306" i="2"/>
  <c r="V307" i="2"/>
  <c r="V308" i="2"/>
  <c r="V309" i="2"/>
  <c r="V310" i="2"/>
  <c r="V87" i="2"/>
  <c r="V128" i="2"/>
  <c r="V250" i="2"/>
  <c r="V459" i="2"/>
  <c r="V511" i="2"/>
  <c r="V523" i="2"/>
  <c r="Y5" i="2" l="1"/>
  <c r="Y4" i="2"/>
  <c r="Y2" i="2"/>
  <c r="Y6" i="2"/>
  <c r="Y534" i="2"/>
  <c r="Y526" i="2"/>
  <c r="Y518" i="2"/>
  <c r="Y510" i="2"/>
  <c r="Y502" i="2"/>
  <c r="Y494" i="2"/>
  <c r="Y486" i="2"/>
  <c r="Y478" i="2"/>
  <c r="Y470" i="2"/>
  <c r="Y462" i="2"/>
  <c r="Y454" i="2"/>
  <c r="Y446" i="2"/>
  <c r="Y438" i="2"/>
  <c r="Y430" i="2"/>
  <c r="Y422" i="2"/>
  <c r="Y414" i="2"/>
  <c r="Y406" i="2"/>
  <c r="Y398" i="2"/>
  <c r="Y390" i="2"/>
  <c r="Y382" i="2"/>
  <c r="Y374" i="2"/>
  <c r="Y366" i="2"/>
  <c r="Y358" i="2"/>
  <c r="Y350" i="2"/>
  <c r="Y342" i="2"/>
  <c r="Y334" i="2"/>
  <c r="Y326" i="2"/>
  <c r="Y318" i="2"/>
  <c r="Y310" i="2"/>
  <c r="Y302" i="2"/>
  <c r="Y294" i="2"/>
  <c r="Y286" i="2"/>
  <c r="Y278" i="2"/>
  <c r="Y270" i="2"/>
  <c r="Y262" i="2"/>
  <c r="Y254" i="2"/>
  <c r="Y246" i="2"/>
  <c r="Y238" i="2"/>
  <c r="Y230" i="2"/>
  <c r="Y222" i="2"/>
  <c r="Y214" i="2"/>
  <c r="Y206" i="2"/>
  <c r="Y198" i="2"/>
  <c r="Y190" i="2"/>
  <c r="Y182" i="2"/>
  <c r="Y174" i="2"/>
  <c r="Y166" i="2"/>
  <c r="Y158" i="2"/>
  <c r="Y150" i="2"/>
  <c r="Y142" i="2"/>
  <c r="Y134" i="2"/>
  <c r="Y126" i="2"/>
  <c r="Y118" i="2"/>
  <c r="Y110" i="2"/>
  <c r="Y102" i="2"/>
  <c r="Y94" i="2"/>
  <c r="Y86" i="2"/>
  <c r="Y78" i="2"/>
  <c r="Y70" i="2"/>
  <c r="Y62" i="2"/>
  <c r="Y54" i="2"/>
  <c r="Y46" i="2"/>
  <c r="Y38" i="2"/>
  <c r="Y30" i="2"/>
  <c r="Y22" i="2"/>
  <c r="Y14" i="2"/>
  <c r="Y3" i="2"/>
  <c r="Y533" i="2"/>
  <c r="Y525" i="2"/>
  <c r="Y517" i="2"/>
  <c r="Y509" i="2"/>
  <c r="Y501" i="2"/>
  <c r="Y493" i="2"/>
  <c r="Y485" i="2"/>
  <c r="Y477" i="2"/>
  <c r="Y469" i="2"/>
  <c r="Y461" i="2"/>
  <c r="Y453" i="2"/>
  <c r="Y445" i="2"/>
  <c r="Y437" i="2"/>
  <c r="Y429" i="2"/>
  <c r="Y421" i="2"/>
  <c r="Y413" i="2"/>
  <c r="Y405" i="2"/>
  <c r="Y397" i="2"/>
  <c r="Y389" i="2"/>
  <c r="Y381" i="2"/>
  <c r="Y373" i="2"/>
  <c r="Y365" i="2"/>
  <c r="Y357" i="2"/>
  <c r="Y349" i="2"/>
  <c r="Y341" i="2"/>
  <c r="Y333" i="2"/>
  <c r="Y325" i="2"/>
  <c r="Y317" i="2"/>
  <c r="Y309" i="2"/>
  <c r="Y301" i="2"/>
  <c r="Y293" i="2"/>
  <c r="Y285" i="2"/>
  <c r="Y277" i="2"/>
  <c r="Y269" i="2"/>
  <c r="Y261" i="2"/>
  <c r="Y253" i="2"/>
  <c r="Y245" i="2"/>
  <c r="Y237" i="2"/>
  <c r="Y229" i="2"/>
  <c r="Y221" i="2"/>
  <c r="Y213" i="2"/>
  <c r="Y205" i="2"/>
  <c r="Y197" i="2"/>
  <c r="Y189" i="2"/>
  <c r="Y181" i="2"/>
  <c r="Y173" i="2"/>
  <c r="Y165" i="2"/>
  <c r="Y157" i="2"/>
  <c r="Y149" i="2"/>
  <c r="Y141" i="2"/>
  <c r="Y133" i="2"/>
  <c r="Y125" i="2"/>
  <c r="Y117" i="2"/>
  <c r="Y109" i="2"/>
  <c r="Y101" i="2"/>
  <c r="Y93" i="2"/>
  <c r="Y85" i="2"/>
  <c r="Y77" i="2"/>
  <c r="Y69" i="2"/>
  <c r="Y61" i="2"/>
  <c r="Y53" i="2"/>
  <c r="Y45" i="2"/>
  <c r="Y37" i="2"/>
  <c r="Y29" i="2"/>
  <c r="Y21" i="2"/>
  <c r="Y13" i="2"/>
  <c r="Y540" i="2"/>
  <c r="C21" i="3" s="1"/>
  <c r="Y532" i="2"/>
  <c r="Y524" i="2"/>
  <c r="Y516" i="2"/>
  <c r="Y508" i="2"/>
  <c r="Y500" i="2"/>
  <c r="Y492" i="2"/>
  <c r="Y484" i="2"/>
  <c r="Y476" i="2"/>
  <c r="Y468" i="2"/>
  <c r="Y460" i="2"/>
  <c r="Y452" i="2"/>
  <c r="Y444" i="2"/>
  <c r="Y436" i="2"/>
  <c r="Y428" i="2"/>
  <c r="Y420" i="2"/>
  <c r="Y412" i="2"/>
  <c r="Y404" i="2"/>
  <c r="Y396" i="2"/>
  <c r="Y388" i="2"/>
  <c r="Y380" i="2"/>
  <c r="Y372" i="2"/>
  <c r="Y364" i="2"/>
  <c r="Y356" i="2"/>
  <c r="Y348" i="2"/>
  <c r="Y340" i="2"/>
  <c r="Y332" i="2"/>
  <c r="Y324" i="2"/>
  <c r="Y316" i="2"/>
  <c r="Y308" i="2"/>
  <c r="Y300" i="2"/>
  <c r="Y292" i="2"/>
  <c r="Y284" i="2"/>
  <c r="Y276" i="2"/>
  <c r="Y268" i="2"/>
  <c r="Y260" i="2"/>
  <c r="Y252" i="2"/>
  <c r="Y244" i="2"/>
  <c r="Y236" i="2"/>
  <c r="Y228" i="2"/>
  <c r="Y220" i="2"/>
  <c r="Y212" i="2"/>
  <c r="Y204" i="2"/>
  <c r="Y196" i="2"/>
  <c r="Y188" i="2"/>
  <c r="Y180" i="2"/>
  <c r="Y172" i="2"/>
  <c r="Y164" i="2"/>
  <c r="Y156" i="2"/>
  <c r="Y148" i="2"/>
  <c r="Y140" i="2"/>
  <c r="Y132" i="2"/>
  <c r="Y124" i="2"/>
  <c r="Y116" i="2"/>
  <c r="Y108" i="2"/>
  <c r="Y100" i="2"/>
  <c r="Y92" i="2"/>
  <c r="Y84" i="2"/>
  <c r="Y76" i="2"/>
  <c r="Y68" i="2"/>
  <c r="Y60" i="2"/>
  <c r="Y52" i="2"/>
  <c r="Y44" i="2"/>
  <c r="Y36" i="2"/>
  <c r="Y28" i="2"/>
  <c r="Y20" i="2"/>
  <c r="Y12" i="2"/>
  <c r="Y539" i="2"/>
  <c r="Y531" i="2"/>
  <c r="Y523" i="2"/>
  <c r="Y515" i="2"/>
  <c r="Y507" i="2"/>
  <c r="Y499" i="2"/>
  <c r="Y491" i="2"/>
  <c r="Y483" i="2"/>
  <c r="Y475" i="2"/>
  <c r="Y467" i="2"/>
  <c r="Y459" i="2"/>
  <c r="Y451" i="2"/>
  <c r="Y443" i="2"/>
  <c r="Y435" i="2"/>
  <c r="Y427" i="2"/>
  <c r="Y419" i="2"/>
  <c r="Y411" i="2"/>
  <c r="Y403" i="2"/>
  <c r="Y395" i="2"/>
  <c r="Y387" i="2"/>
  <c r="Y379" i="2"/>
  <c r="Y371" i="2"/>
  <c r="Y363" i="2"/>
  <c r="Y355" i="2"/>
  <c r="Y347" i="2"/>
  <c r="Y339" i="2"/>
  <c r="Y331" i="2"/>
  <c r="Y323" i="2"/>
  <c r="Y315" i="2"/>
  <c r="Y307" i="2"/>
  <c r="Y299" i="2"/>
  <c r="Y291" i="2"/>
  <c r="Y283" i="2"/>
  <c r="Y275" i="2"/>
  <c r="Y267" i="2"/>
  <c r="Y259" i="2"/>
  <c r="Y251" i="2"/>
  <c r="Y243" i="2"/>
  <c r="Y235" i="2"/>
  <c r="Y227" i="2"/>
  <c r="Y219" i="2"/>
  <c r="Y211" i="2"/>
  <c r="Y203" i="2"/>
  <c r="Y195" i="2"/>
  <c r="Y187" i="2"/>
  <c r="Y179" i="2"/>
  <c r="Y171" i="2"/>
  <c r="Y163" i="2"/>
  <c r="Y155" i="2"/>
  <c r="Y147" i="2"/>
  <c r="Y139" i="2"/>
  <c r="Y131" i="2"/>
  <c r="Y123" i="2"/>
  <c r="Y115" i="2"/>
  <c r="Y107" i="2"/>
  <c r="Y99" i="2"/>
  <c r="Y91" i="2"/>
  <c r="Y83" i="2"/>
  <c r="Y75" i="2"/>
  <c r="Y67" i="2"/>
  <c r="Y59" i="2"/>
  <c r="Y51" i="2"/>
  <c r="Y43" i="2"/>
  <c r="Y35" i="2"/>
  <c r="Y27" i="2"/>
  <c r="Y19" i="2"/>
  <c r="Y11" i="2"/>
  <c r="Y538" i="2"/>
  <c r="Y530" i="2"/>
  <c r="Y522" i="2"/>
  <c r="Y514" i="2"/>
  <c r="Y506" i="2"/>
  <c r="Y498" i="2"/>
  <c r="Y490" i="2"/>
  <c r="Y482" i="2"/>
  <c r="Y474" i="2"/>
  <c r="Y466" i="2"/>
  <c r="Y458" i="2"/>
  <c r="Y450" i="2"/>
  <c r="Y442" i="2"/>
  <c r="Y434" i="2"/>
  <c r="Y426" i="2"/>
  <c r="Y418" i="2"/>
  <c r="Y410" i="2"/>
  <c r="Y402" i="2"/>
  <c r="Y394" i="2"/>
  <c r="Y386" i="2"/>
  <c r="Y378" i="2"/>
  <c r="Y370" i="2"/>
  <c r="Y362" i="2"/>
  <c r="Y354" i="2"/>
  <c r="Y346" i="2"/>
  <c r="Y338" i="2"/>
  <c r="Y330" i="2"/>
  <c r="Y322" i="2"/>
  <c r="Y314" i="2"/>
  <c r="Y306" i="2"/>
  <c r="Y298" i="2"/>
  <c r="Y290" i="2"/>
  <c r="Y282" i="2"/>
  <c r="Y274" i="2"/>
  <c r="Y266" i="2"/>
  <c r="Y258" i="2"/>
  <c r="Y250" i="2"/>
  <c r="Y242" i="2"/>
  <c r="Y234" i="2"/>
  <c r="Y226" i="2"/>
  <c r="Y218" i="2"/>
  <c r="Y210" i="2"/>
  <c r="Y202" i="2"/>
  <c r="Y194" i="2"/>
  <c r="Y186" i="2"/>
  <c r="Y178" i="2"/>
  <c r="Y170" i="2"/>
  <c r="Y162" i="2"/>
  <c r="Y154" i="2"/>
  <c r="Y146" i="2"/>
  <c r="Y138" i="2"/>
  <c r="Y130" i="2"/>
  <c r="Y122" i="2"/>
  <c r="Y114" i="2"/>
  <c r="Y106" i="2"/>
  <c r="Y98" i="2"/>
  <c r="Y90" i="2"/>
  <c r="Y82" i="2"/>
  <c r="Y74" i="2"/>
  <c r="Y66" i="2"/>
  <c r="Y58" i="2"/>
  <c r="Y50" i="2"/>
  <c r="Y42" i="2"/>
  <c r="Y34" i="2"/>
  <c r="Y26" i="2"/>
  <c r="Y18" i="2"/>
  <c r="Y10" i="2"/>
  <c r="Y537" i="2"/>
  <c r="Y529" i="2"/>
  <c r="Y521" i="2"/>
  <c r="Y513" i="2"/>
  <c r="Y505" i="2"/>
  <c r="Y497" i="2"/>
  <c r="Y489" i="2"/>
  <c r="Y481" i="2"/>
  <c r="Y473" i="2"/>
  <c r="Y465" i="2"/>
  <c r="Y457" i="2"/>
  <c r="Y449" i="2"/>
  <c r="Y441" i="2"/>
  <c r="Y433" i="2"/>
  <c r="Y425" i="2"/>
  <c r="Y417" i="2"/>
  <c r="Y409" i="2"/>
  <c r="Y401" i="2"/>
  <c r="Y393" i="2"/>
  <c r="Y385" i="2"/>
  <c r="Y377" i="2"/>
  <c r="Y369" i="2"/>
  <c r="Y361" i="2"/>
  <c r="Y353" i="2"/>
  <c r="Y345" i="2"/>
  <c r="Y337" i="2"/>
  <c r="Y329" i="2"/>
  <c r="Y321" i="2"/>
  <c r="Y313" i="2"/>
  <c r="Y305" i="2"/>
  <c r="Y297" i="2"/>
  <c r="Y289" i="2"/>
  <c r="Y281" i="2"/>
  <c r="Y273" i="2"/>
  <c r="Y265" i="2"/>
  <c r="Y257" i="2"/>
  <c r="Y249" i="2"/>
  <c r="Y241" i="2"/>
  <c r="Y233" i="2"/>
  <c r="Y225" i="2"/>
  <c r="Y217" i="2"/>
  <c r="Y209" i="2"/>
  <c r="Y201" i="2"/>
  <c r="Y193" i="2"/>
  <c r="Y185" i="2"/>
  <c r="Y177" i="2"/>
  <c r="Y169" i="2"/>
  <c r="Y161" i="2"/>
  <c r="Y153" i="2"/>
  <c r="Y145" i="2"/>
  <c r="Y137" i="2"/>
  <c r="Y129" i="2"/>
  <c r="Y121" i="2"/>
  <c r="Y113" i="2"/>
  <c r="Y105" i="2"/>
  <c r="Y97" i="2"/>
  <c r="Y89" i="2"/>
  <c r="Y81" i="2"/>
  <c r="Y73" i="2"/>
  <c r="Y65" i="2"/>
  <c r="Y57" i="2"/>
  <c r="Y49" i="2"/>
  <c r="Y41" i="2"/>
  <c r="Y33" i="2"/>
  <c r="Y25" i="2"/>
  <c r="Y17" i="2"/>
  <c r="Y9" i="2"/>
  <c r="Y536" i="2"/>
  <c r="Y528" i="2"/>
  <c r="Y520" i="2"/>
  <c r="Y512" i="2"/>
  <c r="Y504" i="2"/>
  <c r="Y496" i="2"/>
  <c r="Y488" i="2"/>
  <c r="Y480" i="2"/>
  <c r="Y472" i="2"/>
  <c r="Y464" i="2"/>
  <c r="Y456" i="2"/>
  <c r="Y448" i="2"/>
  <c r="Y440" i="2"/>
  <c r="Y432" i="2"/>
  <c r="Y424" i="2"/>
  <c r="Y416" i="2"/>
  <c r="Y408" i="2"/>
  <c r="Y400" i="2"/>
  <c r="Y392" i="2"/>
  <c r="Y384" i="2"/>
  <c r="Y376" i="2"/>
  <c r="Y368" i="2"/>
  <c r="Y360" i="2"/>
  <c r="Y352" i="2"/>
  <c r="Y344" i="2"/>
  <c r="Y336" i="2"/>
  <c r="Y328" i="2"/>
  <c r="Y320" i="2"/>
  <c r="Y312" i="2"/>
  <c r="Y304" i="2"/>
  <c r="Y296" i="2"/>
  <c r="Y288" i="2"/>
  <c r="Y280" i="2"/>
  <c r="Y272" i="2"/>
  <c r="Y264" i="2"/>
  <c r="Y256" i="2"/>
  <c r="Y248" i="2"/>
  <c r="Y240" i="2"/>
  <c r="Y232" i="2"/>
  <c r="Y224" i="2"/>
  <c r="Y216" i="2"/>
  <c r="Y208" i="2"/>
  <c r="Y200" i="2"/>
  <c r="Y192" i="2"/>
  <c r="Y184" i="2"/>
  <c r="Y176" i="2"/>
  <c r="Y168" i="2"/>
  <c r="Y160" i="2"/>
  <c r="Y152" i="2"/>
  <c r="Y144" i="2"/>
  <c r="Y136" i="2"/>
  <c r="Y128" i="2"/>
  <c r="Y120" i="2"/>
  <c r="Y112" i="2"/>
  <c r="Y104" i="2"/>
  <c r="Y96" i="2"/>
  <c r="Y88" i="2"/>
  <c r="Y80" i="2"/>
  <c r="Y72" i="2"/>
  <c r="Y64" i="2"/>
  <c r="Y56" i="2"/>
  <c r="Y48" i="2"/>
  <c r="Y40" i="2"/>
  <c r="Y32" i="2"/>
  <c r="Y24" i="2"/>
  <c r="Y16" i="2"/>
  <c r="Y8" i="2"/>
  <c r="Y535" i="2"/>
  <c r="Y527" i="2"/>
  <c r="Y519" i="2"/>
  <c r="Y511" i="2"/>
  <c r="Y503" i="2"/>
  <c r="Y495" i="2"/>
  <c r="Y487" i="2"/>
  <c r="Y479" i="2"/>
  <c r="Y471" i="2"/>
  <c r="Y463" i="2"/>
  <c r="Y455" i="2"/>
  <c r="Y447" i="2"/>
  <c r="Y439" i="2"/>
  <c r="Y431" i="2"/>
  <c r="Y423" i="2"/>
  <c r="Y415" i="2"/>
  <c r="Y407" i="2"/>
  <c r="Y399" i="2"/>
  <c r="Y391" i="2"/>
  <c r="Y383" i="2"/>
  <c r="Y375" i="2"/>
  <c r="Y367" i="2"/>
  <c r="Y359" i="2"/>
  <c r="Y351" i="2"/>
  <c r="Y343" i="2"/>
  <c r="Y335" i="2"/>
  <c r="Y327" i="2"/>
  <c r="Y319" i="2"/>
  <c r="Y311" i="2"/>
  <c r="Y303" i="2"/>
  <c r="Y295" i="2"/>
  <c r="Y287" i="2"/>
  <c r="Y279" i="2"/>
  <c r="Y271" i="2"/>
  <c r="Y263" i="2"/>
  <c r="Y255" i="2"/>
  <c r="Y247" i="2"/>
  <c r="Y239" i="2"/>
  <c r="Y231" i="2"/>
  <c r="Y223" i="2"/>
  <c r="Y215" i="2"/>
  <c r="Y207" i="2"/>
  <c r="Y199" i="2"/>
  <c r="Y191" i="2"/>
  <c r="Y183" i="2"/>
  <c r="Y175" i="2"/>
  <c r="Y167" i="2"/>
  <c r="Y159" i="2"/>
  <c r="Y151" i="2"/>
  <c r="Y143" i="2"/>
  <c r="Y135" i="2"/>
  <c r="Y127" i="2"/>
  <c r="Y119" i="2"/>
  <c r="Y111" i="2"/>
  <c r="Y103" i="2"/>
  <c r="Y95" i="2"/>
  <c r="Y87" i="2"/>
  <c r="Y79" i="2"/>
  <c r="Y71" i="2"/>
  <c r="Y63" i="2"/>
  <c r="Y55" i="2"/>
  <c r="Y47" i="2"/>
  <c r="Y39" i="2"/>
  <c r="Y31" i="2"/>
  <c r="Y23" i="2"/>
  <c r="Y15" i="2"/>
  <c r="Y7" i="2"/>
</calcChain>
</file>

<file path=xl/sharedStrings.xml><?xml version="1.0" encoding="utf-8"?>
<sst xmlns="http://schemas.openxmlformats.org/spreadsheetml/2006/main" count="8659" uniqueCount="2460">
  <si>
    <t>Nuclear</t>
  </si>
  <si>
    <t>Lignite</t>
  </si>
  <si>
    <t>HardCoal</t>
  </si>
  <si>
    <t>CombinedCycleGas</t>
  </si>
  <si>
    <t>Gas</t>
  </si>
  <si>
    <t>Oil</t>
  </si>
  <si>
    <t>Garbage</t>
  </si>
  <si>
    <t>Special</t>
  </si>
  <si>
    <t>transport</t>
  </si>
  <si>
    <t>variable</t>
  </si>
  <si>
    <t>notAvailability</t>
  </si>
  <si>
    <t>fuel</t>
  </si>
  <si>
    <t>emissions</t>
  </si>
  <si>
    <t>Unit</t>
  </si>
  <si>
    <r>
      <t>EUR/MWh</t>
    </r>
    <r>
      <rPr>
        <vertAlign val="subscript"/>
        <sz val="11"/>
        <color theme="1" tint="0.14999847407452621"/>
        <rFont val="Trebuchet MS"/>
        <family val="2"/>
      </rPr>
      <t>th</t>
    </r>
  </si>
  <si>
    <t>-</t>
  </si>
  <si>
    <t>%</t>
  </si>
  <si>
    <r>
      <t>tCO2/MWh</t>
    </r>
    <r>
      <rPr>
        <vertAlign val="subscript"/>
        <sz val="11"/>
        <color theme="1" tint="0.14999847407452621"/>
        <rFont val="Trebuchet MS"/>
        <family val="2"/>
      </rPr>
      <t>th</t>
    </r>
  </si>
  <si>
    <t>Teil der Merit-Order?</t>
  </si>
  <si>
    <t>Kraftwerksnummer Bundesnetzagentur</t>
  </si>
  <si>
    <t>Unternehmen</t>
  </si>
  <si>
    <t>Kraftwerksname</t>
  </si>
  <si>
    <t>PLZ
(Standort Kraftwerk)</t>
  </si>
  <si>
    <t>Ort
(Standort Kraftwerk)</t>
  </si>
  <si>
    <t>Straße und Hausnummer
(Standort Kraftwerk)</t>
  </si>
  <si>
    <t>Bundesland</t>
  </si>
  <si>
    <t>Blockname</t>
  </si>
  <si>
    <t xml:space="preserve">Aufnahme der kommerziellen Stromerzeugung </t>
  </si>
  <si>
    <t>Energieträger (BNetzA, 2019)</t>
  </si>
  <si>
    <t>Spezifizierung "Mehrere Energieträger" und "Sonstige Energieträger" - Hauptbrennstoff</t>
  </si>
  <si>
    <t>Spezifizierung "Mehrere Energieträger" - Zusatz- / Ersatzbrennstoffe</t>
  </si>
  <si>
    <t>Auswertung
Energieträger (Zuordnung zu einem Hauptenergieträger bei Mehreren Energieträgern)</t>
  </si>
  <si>
    <t>Zuordnung Kraftwerkstyp</t>
  </si>
  <si>
    <t>Kraftwerkstechnologie</t>
  </si>
  <si>
    <t>Quelle Kraftwerkstechnologie</t>
  </si>
  <si>
    <t>Effizienz</t>
  </si>
  <si>
    <t>Quelle Effizienz</t>
  </si>
  <si>
    <t>Netto-Nennleistung
(elektrische Wirkleistung) [MW]</t>
  </si>
  <si>
    <t>Mittlere verfügbare
Netto-Nennleistung [MW]</t>
  </si>
  <si>
    <t>Brennstoffkosten (inkl. Transport) [EUR/MWHth]</t>
  </si>
  <si>
    <t>Grenzkosten [EUR/MWHel]</t>
  </si>
  <si>
    <t>Nein</t>
  </si>
  <si>
    <t>Ja</t>
  </si>
  <si>
    <t>BNA0012b</t>
  </si>
  <si>
    <t>Sappi Alfeld GmbH</t>
  </si>
  <si>
    <t>Werkskraftwerk Sappi Alfeld</t>
  </si>
  <si>
    <t>Alfeld</t>
  </si>
  <si>
    <t>Mühlenmarsch 1</t>
  </si>
  <si>
    <t>Niedersachsen</t>
  </si>
  <si>
    <t>Gaskraftwerk</t>
  </si>
  <si>
    <t>1947</t>
  </si>
  <si>
    <t>Erdgas</t>
  </si>
  <si>
    <t>GuD</t>
  </si>
  <si>
    <t>Steam turbine</t>
  </si>
  <si>
    <t>OPSD (2018)</t>
  </si>
  <si>
    <t>BNA0015</t>
  </si>
  <si>
    <t>EnBW Energie Baden-Württemberg AG</t>
  </si>
  <si>
    <t>Heizkraftwerk Altbach/Deizisau</t>
  </si>
  <si>
    <t>Altbach</t>
  </si>
  <si>
    <t>Industriestraße 11</t>
  </si>
  <si>
    <t>Baden-Württemberg</t>
  </si>
  <si>
    <t>ALT GT E (solo)</t>
  </si>
  <si>
    <t>01.01.1997</t>
  </si>
  <si>
    <t>Gasturbine</t>
  </si>
  <si>
    <t>Gas turbine</t>
  </si>
  <si>
    <t>BNA0016</t>
  </si>
  <si>
    <t>ALT GT A (Solo)</t>
  </si>
  <si>
    <t>01.01.1971</t>
  </si>
  <si>
    <t>Mehrere Energieträger</t>
  </si>
  <si>
    <t>Mineralölprodukte</t>
  </si>
  <si>
    <t>BNA0017</t>
  </si>
  <si>
    <t>ALT GT B</t>
  </si>
  <si>
    <t>01.01.1973</t>
  </si>
  <si>
    <t>BNA0018</t>
  </si>
  <si>
    <t>ALT GT C</t>
  </si>
  <si>
    <t>01.01.1975</t>
  </si>
  <si>
    <t>BNA0019</t>
  </si>
  <si>
    <t>ALT HKW 2 (DT Solobetrieb)</t>
  </si>
  <si>
    <t>Steinkohle</t>
  </si>
  <si>
    <t>BNA0025</t>
  </si>
  <si>
    <t>Suiker Unie GmbH &amp; Co. KG</t>
  </si>
  <si>
    <t>Kesselhaus Zuckerfabrik</t>
  </si>
  <si>
    <t>Anklam</t>
  </si>
  <si>
    <t>Bluthsluster Str. 24</t>
  </si>
  <si>
    <t>Mecklenburg-Vorpommern</t>
  </si>
  <si>
    <t>26.09.1993</t>
  </si>
  <si>
    <t>BNA0033</t>
  </si>
  <si>
    <t>Stadtwerke Augsburg Energie GmbH</t>
  </si>
  <si>
    <t xml:space="preserve">Augsburg </t>
  </si>
  <si>
    <t>Beim Grenzgraben 10</t>
  </si>
  <si>
    <t>Bayern</t>
  </si>
  <si>
    <t>GT</t>
  </si>
  <si>
    <t>15.01.2004</t>
  </si>
  <si>
    <t>BNA0051</t>
  </si>
  <si>
    <t>Cargill Deutschland GmbH</t>
  </si>
  <si>
    <t>KWK-Anlage Barby</t>
  </si>
  <si>
    <t>Barby</t>
  </si>
  <si>
    <t>Monplaisirstr. 22</t>
  </si>
  <si>
    <t>Sachsen-Anhalt</t>
  </si>
  <si>
    <t>01.05.1994</t>
  </si>
  <si>
    <t>BNA0059b</t>
  </si>
  <si>
    <t>Volkswagen AG</t>
  </si>
  <si>
    <t>GuD Baunatal, VW Werksgelände</t>
  </si>
  <si>
    <t>Baunatal</t>
  </si>
  <si>
    <t>Hessen</t>
  </si>
  <si>
    <t>29.12.2011</t>
  </si>
  <si>
    <t>Combined cycle</t>
  </si>
  <si>
    <t>BNA0067</t>
  </si>
  <si>
    <t>RWE Generation SE</t>
  </si>
  <si>
    <t>Bergkamen</t>
  </si>
  <si>
    <t>Nordrhein-Westfalen</t>
  </si>
  <si>
    <t>A</t>
  </si>
  <si>
    <t>02.07.1981</t>
  </si>
  <si>
    <t>BNA0073</t>
  </si>
  <si>
    <t>Vattenfall Wärme Berlin AG</t>
  </si>
  <si>
    <t>Mitte</t>
  </si>
  <si>
    <t>Berlin</t>
  </si>
  <si>
    <t>Köpenicker Straße 60</t>
  </si>
  <si>
    <t>GuD Mitte</t>
  </si>
  <si>
    <t>30.12.1996</t>
  </si>
  <si>
    <t>BNA0074</t>
  </si>
  <si>
    <t>Charlottenburg</t>
  </si>
  <si>
    <t>Am Spreebord 5</t>
  </si>
  <si>
    <t>Mineralöl</t>
  </si>
  <si>
    <t>BNA0075</t>
  </si>
  <si>
    <t>Lichterfelde</t>
  </si>
  <si>
    <t>Ostpreußendamm 61</t>
  </si>
  <si>
    <t>Lichterfelde 1</t>
  </si>
  <si>
    <t>04.09.1972</t>
  </si>
  <si>
    <t>BNA0081</t>
  </si>
  <si>
    <t>Klingenberg</t>
  </si>
  <si>
    <t xml:space="preserve">Köpenicker Chaussee 42 - 45 </t>
  </si>
  <si>
    <t>13.08.1981</t>
  </si>
  <si>
    <t>Braunkohle</t>
  </si>
  <si>
    <t>Erdgas, Mineralöl</t>
  </si>
  <si>
    <t>BNA0082</t>
  </si>
  <si>
    <t>Reuter</t>
  </si>
  <si>
    <t>Otternbuchtstr. 11</t>
  </si>
  <si>
    <t>Reuter C</t>
  </si>
  <si>
    <t>01.01.1969</t>
  </si>
  <si>
    <t>Holz</t>
  </si>
  <si>
    <t>BNA0083</t>
  </si>
  <si>
    <t>Wilmersdorf</t>
  </si>
  <si>
    <t>Forckenbeckstr. 3 - 6</t>
  </si>
  <si>
    <t>01.01.1977</t>
  </si>
  <si>
    <t>Öl</t>
  </si>
  <si>
    <t>BNA0084</t>
  </si>
  <si>
    <t>Reuter M</t>
  </si>
  <si>
    <t>30.10.1998</t>
  </si>
  <si>
    <t>Abfall</t>
  </si>
  <si>
    <t>Dampf aus Müllverbrennungsanlage</t>
  </si>
  <si>
    <t>BNA0085a</t>
  </si>
  <si>
    <t>Moabit</t>
  </si>
  <si>
    <t>Friedrich-Krause-Ufer 10- 15</t>
  </si>
  <si>
    <t>Moabit A</t>
  </si>
  <si>
    <t>24.11.1989</t>
  </si>
  <si>
    <t>BNA0085b</t>
  </si>
  <si>
    <t>Moabit GT 7</t>
  </si>
  <si>
    <t>30.09.1971</t>
  </si>
  <si>
    <t>BNA0086</t>
  </si>
  <si>
    <t>Reuter West</t>
  </si>
  <si>
    <t>Großer Spreering 5</t>
  </si>
  <si>
    <t>Reuter West D</t>
  </si>
  <si>
    <t>14.12.1987</t>
  </si>
  <si>
    <t>BNA0087</t>
  </si>
  <si>
    <t>Reuter West E</t>
  </si>
  <si>
    <t>04.08.1988</t>
  </si>
  <si>
    <t>BNA0088a</t>
  </si>
  <si>
    <t>Solvay Chemicals GmbH</t>
  </si>
  <si>
    <t>Industriekraftwerk Bernburg (IKB)</t>
  </si>
  <si>
    <t>Bernburg</t>
  </si>
  <si>
    <t>30.12.1994</t>
  </si>
  <si>
    <t>BNA0088b</t>
  </si>
  <si>
    <t>Dampfturbinenanlage der EBS-Kessel</t>
  </si>
  <si>
    <t>16.10.2009</t>
  </si>
  <si>
    <t>BNA0097</t>
  </si>
  <si>
    <t>MVA Bielefeld-Herford GmbH</t>
  </si>
  <si>
    <t>MVA Bielefeld</t>
  </si>
  <si>
    <t>Bielefeld</t>
  </si>
  <si>
    <t>Schelpmilser Weg 30</t>
  </si>
  <si>
    <t>Linien 1 - 3</t>
  </si>
  <si>
    <t>01.07.1981</t>
  </si>
  <si>
    <t>Abfall, biologisch abbaubarer Anteil von Abfällen aus Haushalten und Industrie</t>
  </si>
  <si>
    <t>BNA0100</t>
  </si>
  <si>
    <t>Stadtwerke Bielefeld GmbH</t>
  </si>
  <si>
    <t>GuD Kraftwerk Hillegossen</t>
  </si>
  <si>
    <t>02.01.2005</t>
  </si>
  <si>
    <t>BNA0105</t>
  </si>
  <si>
    <t>envia THERM GmbH</t>
  </si>
  <si>
    <t>GuD Bitterfeld</t>
  </si>
  <si>
    <t>Bitterfeld</t>
  </si>
  <si>
    <t>04.08.2000</t>
  </si>
  <si>
    <t>BNA0111</t>
  </si>
  <si>
    <t>Stadtwerke Bochum Holding GmbH</t>
  </si>
  <si>
    <t>HKW Hiltrop</t>
  </si>
  <si>
    <t>Bochum</t>
  </si>
  <si>
    <t>01.12.2013</t>
  </si>
  <si>
    <t>BNA0115</t>
  </si>
  <si>
    <t>Lausitz Energie Kraftwerke AG</t>
  </si>
  <si>
    <t>Lippendorf</t>
  </si>
  <si>
    <t>Böhlen</t>
  </si>
  <si>
    <t>Werkstraße</t>
  </si>
  <si>
    <t>Sachsen</t>
  </si>
  <si>
    <t>R</t>
  </si>
  <si>
    <t>20.06.2000</t>
  </si>
  <si>
    <t>BNA0116</t>
  </si>
  <si>
    <t>Braunkohlekraftwerk Lippendorf</t>
  </si>
  <si>
    <t>LIP S</t>
  </si>
  <si>
    <t>01.12.1999</t>
  </si>
  <si>
    <t>BNA0117a</t>
  </si>
  <si>
    <t>Energie- und Wasserversorgung Bonn/Rhein-Sieg GmbH</t>
  </si>
  <si>
    <t>Heizkraftwerk Karlstraße</t>
  </si>
  <si>
    <t>Bonn</t>
  </si>
  <si>
    <t>01.07.1990</t>
  </si>
  <si>
    <t>BNA0117b</t>
  </si>
  <si>
    <t>01.11.2013</t>
  </si>
  <si>
    <t>BNA0122</t>
  </si>
  <si>
    <t>Boxberg</t>
  </si>
  <si>
    <t>Am Kraftwerk 1</t>
  </si>
  <si>
    <t>N</t>
  </si>
  <si>
    <t>01.01.1979</t>
  </si>
  <si>
    <t>BNA0123</t>
  </si>
  <si>
    <t>P</t>
  </si>
  <si>
    <t>01.07.1980</t>
  </si>
  <si>
    <t>BNA0124</t>
  </si>
  <si>
    <t>Q</t>
  </si>
  <si>
    <t>01.10.2000</t>
  </si>
  <si>
    <t>BNA0129</t>
  </si>
  <si>
    <t>StWB Stadtwerke Brandenburg an der Havel GmbH &amp; Co. KG</t>
  </si>
  <si>
    <t>HKW</t>
  </si>
  <si>
    <t>Brandenburg</t>
  </si>
  <si>
    <t>1997</t>
  </si>
  <si>
    <t>BNA0130</t>
  </si>
  <si>
    <t xml:space="preserve">Uniper Kraftwerke GmbH </t>
  </si>
  <si>
    <t>Kirchmöser</t>
  </si>
  <si>
    <t>01.01.1994</t>
  </si>
  <si>
    <t>BNA0135</t>
  </si>
  <si>
    <t>Braunschweiger Versorgungs-AG &amp; Co. KG</t>
  </si>
  <si>
    <t>HKW-Mitte</t>
  </si>
  <si>
    <t>Braunschweig</t>
  </si>
  <si>
    <t>Block 12</t>
  </si>
  <si>
    <t>15.07.1971</t>
  </si>
  <si>
    <t>Heizöl S</t>
  </si>
  <si>
    <t>BNA0136</t>
  </si>
  <si>
    <t>30.12.2010</t>
  </si>
  <si>
    <t>Heizöl L</t>
  </si>
  <si>
    <t>BNA0137</t>
  </si>
  <si>
    <t>HKW-Nord</t>
  </si>
  <si>
    <t>10.05.1965</t>
  </si>
  <si>
    <t xml:space="preserve">Heizöl L </t>
  </si>
  <si>
    <t>BNA0138</t>
  </si>
  <si>
    <t xml:space="preserve">Block 1 </t>
  </si>
  <si>
    <t>10.07.1984</t>
  </si>
  <si>
    <t>BNA0139</t>
  </si>
  <si>
    <t>swb Entsorgung GmbH &amp; Co. KG</t>
  </si>
  <si>
    <t>KW Hafen</t>
  </si>
  <si>
    <t>Bremen</t>
  </si>
  <si>
    <t>Otavistr. 7-9</t>
  </si>
  <si>
    <t>MKK</t>
  </si>
  <si>
    <t>BNA0141</t>
  </si>
  <si>
    <t>swb Erzeugung AG &amp; Co. KG</t>
  </si>
  <si>
    <t>KW Mittelsbüren</t>
  </si>
  <si>
    <t>Auf den Delben 35</t>
  </si>
  <si>
    <t>GT 3</t>
  </si>
  <si>
    <t>BNA0142</t>
  </si>
  <si>
    <t>ArcelorMittal Bremen GmbH</t>
  </si>
  <si>
    <t>Block 4</t>
  </si>
  <si>
    <t>1975</t>
  </si>
  <si>
    <t>andere Gase</t>
  </si>
  <si>
    <t>Gichtgas</t>
  </si>
  <si>
    <t>Sonstige Energieträger
(nicht erneuerbar)</t>
  </si>
  <si>
    <t>Annahme basierend auf DIW (2014)</t>
  </si>
  <si>
    <t>BNA0144</t>
  </si>
  <si>
    <t>KW Hastedt</t>
  </si>
  <si>
    <t>Hastedter Osterdeich 255</t>
  </si>
  <si>
    <t>Block 15</t>
  </si>
  <si>
    <t>01.03.2014</t>
  </si>
  <si>
    <t>BNA0146</t>
  </si>
  <si>
    <t>Block 6</t>
  </si>
  <si>
    <t>01.12.1979</t>
  </si>
  <si>
    <t>BNA0147</t>
  </si>
  <si>
    <t>ENGIE Deutschland AG</t>
  </si>
  <si>
    <t>Farge</t>
  </si>
  <si>
    <t>Wilhelmshavener Str. 6</t>
  </si>
  <si>
    <t>Klärschlamm, HSL, HEL</t>
  </si>
  <si>
    <t>BNA0156b</t>
  </si>
  <si>
    <t>Egger Holzwerkstoffe Brilon GmbH &amp; Co. KG</t>
  </si>
  <si>
    <t>Egger Kraftwerk Brilon</t>
  </si>
  <si>
    <t xml:space="preserve">Brilon </t>
  </si>
  <si>
    <t>Im Kissen 19</t>
  </si>
  <si>
    <t>Gasturbinen - KWK - Anlage</t>
  </si>
  <si>
    <t>01.05.1996</t>
  </si>
  <si>
    <t>BNA0157</t>
  </si>
  <si>
    <t>Preussen Elektra GmbH</t>
  </si>
  <si>
    <t>Brokdorf</t>
  </si>
  <si>
    <t>Schleswig-Holstein</t>
  </si>
  <si>
    <t>KBR</t>
  </si>
  <si>
    <t>22.12.1986</t>
  </si>
  <si>
    <t>Kernenergie</t>
  </si>
  <si>
    <t>BNA0172a</t>
  </si>
  <si>
    <t>Wacker Chemie AG</t>
  </si>
  <si>
    <t>Burghausen 01 - GT</t>
  </si>
  <si>
    <t>Burghausen</t>
  </si>
  <si>
    <t>Johannes-Hess Straße 24</t>
  </si>
  <si>
    <t>27.07.2001</t>
  </si>
  <si>
    <t>BNA0172b</t>
  </si>
  <si>
    <t>Burghausen 01 - DT</t>
  </si>
  <si>
    <t>14.05.1979</t>
  </si>
  <si>
    <t>Heizöl/EL</t>
  </si>
  <si>
    <t>BNA0174</t>
  </si>
  <si>
    <t>InfraServ GmbH &amp; Co. Gendorf KG</t>
  </si>
  <si>
    <t>Industriepark Werk Gendorf</t>
  </si>
  <si>
    <t>Burgkirchen</t>
  </si>
  <si>
    <t>19.07.2002</t>
  </si>
  <si>
    <t>BNA0177</t>
  </si>
  <si>
    <t>eins - energie in sachsen GmbH &amp; Co. KG</t>
  </si>
  <si>
    <t>HKW Chemnitz  Nord II</t>
  </si>
  <si>
    <t>Chemnitz</t>
  </si>
  <si>
    <t>Block B</t>
  </si>
  <si>
    <t>01.09.1988</t>
  </si>
  <si>
    <t>Rohbraunkohle</t>
  </si>
  <si>
    <t>Ersatzbrennstoff, Erdgas (Zünd- und Stützgas)</t>
  </si>
  <si>
    <t>BNA0179</t>
  </si>
  <si>
    <t>Block C</t>
  </si>
  <si>
    <t>15.06.1990</t>
  </si>
  <si>
    <t>Ersatzbrennstoff, Erdgas (beide Stütz-/Zusatzenergieträger)</t>
  </si>
  <si>
    <t>BNA0183</t>
  </si>
  <si>
    <t>HKW Heizkraftwerksgesellschaft Cottbus mbH</t>
  </si>
  <si>
    <t>HKW Cottbus</t>
  </si>
  <si>
    <t>Cottbus</t>
  </si>
  <si>
    <t>16.12.1999</t>
  </si>
  <si>
    <t>Wirbelschichtbraunkohle</t>
  </si>
  <si>
    <t>Erdgas, Heizöl</t>
  </si>
  <si>
    <t>BNA0194</t>
  </si>
  <si>
    <t>Kraftwerk Dessau GmbH</t>
  </si>
  <si>
    <t>Kraftwerk Dessau</t>
  </si>
  <si>
    <t>Dessau-Roßlau</t>
  </si>
  <si>
    <t>01.01.1996</t>
  </si>
  <si>
    <t>Braunkohle, Erdgas</t>
  </si>
  <si>
    <t>HEL</t>
  </si>
  <si>
    <t>BNA0196</t>
  </si>
  <si>
    <t>Mitteldeutsche Braunkohlengesellschaft mbH</t>
  </si>
  <si>
    <t>Deuben</t>
  </si>
  <si>
    <t>Teuchern</t>
  </si>
  <si>
    <t>09.10.1936</t>
  </si>
  <si>
    <t>BNA0199</t>
  </si>
  <si>
    <t>Dormagen</t>
  </si>
  <si>
    <t>01.07.2000</t>
  </si>
  <si>
    <t>BNA0202</t>
  </si>
  <si>
    <t>Dortmund</t>
  </si>
  <si>
    <t>KDO</t>
  </si>
  <si>
    <t>22.03.2004</t>
  </si>
  <si>
    <t>BNA0207</t>
  </si>
  <si>
    <t>DREWAG Stadtwerke Dresden GmbH</t>
  </si>
  <si>
    <t>HKW Dresden-Nossener Brücke</t>
  </si>
  <si>
    <t xml:space="preserve">Dresden </t>
  </si>
  <si>
    <t>Oederaner Str. 21 - 25</t>
  </si>
  <si>
    <t>HKW Dresden-Nossener Brücke 
(3 GT + 1 DT, Sammelschiene)</t>
  </si>
  <si>
    <t>28.09.1995</t>
  </si>
  <si>
    <t>BNA0213</t>
  </si>
  <si>
    <t>Stadtwerke Duisburg AG</t>
  </si>
  <si>
    <t>HKW III/A</t>
  </si>
  <si>
    <t>Duisburg</t>
  </si>
  <si>
    <t>Wanheimer Straße 439-454</t>
  </si>
  <si>
    <t>01.01.2002</t>
  </si>
  <si>
    <t>Heizöl</t>
  </si>
  <si>
    <t>BNA0214</t>
  </si>
  <si>
    <t>HKW III/B</t>
  </si>
  <si>
    <t>24.10.2005</t>
  </si>
  <si>
    <t>BNA0216a</t>
  </si>
  <si>
    <t>Steag GmbH</t>
  </si>
  <si>
    <t>KW Walsum</t>
  </si>
  <si>
    <t>Dr. Wilhelm-Roelen-Str.129</t>
  </si>
  <si>
    <t>Walsum 9</t>
  </si>
  <si>
    <t>01.06.1988</t>
  </si>
  <si>
    <t>BNA0216b</t>
  </si>
  <si>
    <t>STEAG-EVN Walsum 10 Kraftwerksgesellsellschaft mbH</t>
  </si>
  <si>
    <t>Walsum 10</t>
  </si>
  <si>
    <t>20.12.2013</t>
  </si>
  <si>
    <t>BNA0217</t>
  </si>
  <si>
    <t>ThyssenKrupp Steel Europe AG</t>
  </si>
  <si>
    <t>Duisburg Ruhrort 2</t>
  </si>
  <si>
    <t>Duisburg - Ruhrort</t>
  </si>
  <si>
    <t>Block 2</t>
  </si>
  <si>
    <t>01.01.1955</t>
  </si>
  <si>
    <t>Sonstige Energieträger</t>
  </si>
  <si>
    <t>Kuppelprdukte der Stahl- und Kokserzeugung</t>
  </si>
  <si>
    <t>BNA0218</t>
  </si>
  <si>
    <t>Duisburg Ruhrort 3</t>
  </si>
  <si>
    <t>Block 3</t>
  </si>
  <si>
    <t>01.01.1963</t>
  </si>
  <si>
    <t>BNA0219</t>
  </si>
  <si>
    <t>Duisburg Ruhrort 4</t>
  </si>
  <si>
    <t>01.01.1968</t>
  </si>
  <si>
    <t>BNA0220</t>
  </si>
  <si>
    <t>Stadtwerke Düsseldorf AG</t>
  </si>
  <si>
    <t>Düsseldorf</t>
  </si>
  <si>
    <t>Auf der Lausward 75</t>
  </si>
  <si>
    <t>AGuD</t>
  </si>
  <si>
    <t>28.07.2000</t>
  </si>
  <si>
    <t>BNA0221a</t>
  </si>
  <si>
    <t>Block E GTE2</t>
  </si>
  <si>
    <t>21.02.1975</t>
  </si>
  <si>
    <t>BNA0221b</t>
  </si>
  <si>
    <t>Block E GTE1</t>
  </si>
  <si>
    <t>19.11.1974</t>
  </si>
  <si>
    <t>BNA0222</t>
  </si>
  <si>
    <t>Behrenstraße 85</t>
  </si>
  <si>
    <t>GTKW</t>
  </si>
  <si>
    <t>03.08.1972</t>
  </si>
  <si>
    <t>BNA0223b</t>
  </si>
  <si>
    <t>DT</t>
  </si>
  <si>
    <t>Flingern T1</t>
  </si>
  <si>
    <t>17.04.2000</t>
  </si>
  <si>
    <t>BNA0232c</t>
  </si>
  <si>
    <t>Sappi Ehingen GmbH</t>
  </si>
  <si>
    <t>Werkskraftwerk Sappi Ehingen</t>
  </si>
  <si>
    <t>Ehingen</t>
  </si>
  <si>
    <t>Kessel 6 - Turbine 4</t>
  </si>
  <si>
    <t>07.07.1977</t>
  </si>
  <si>
    <t>BNA0233</t>
  </si>
  <si>
    <t>Stora Enso Sachsen GmbH</t>
  </si>
  <si>
    <t>Kombikraftwerk</t>
  </si>
  <si>
    <t>Eilenburg</t>
  </si>
  <si>
    <t>Am Schanzberg 1</t>
  </si>
  <si>
    <t>01.09.1993</t>
  </si>
  <si>
    <t>Biogas, Papierfaserschlamm</t>
  </si>
  <si>
    <t>BNA0237</t>
  </si>
  <si>
    <t>Propower GmbH</t>
  </si>
  <si>
    <t>EBS-Heizkraftwerk</t>
  </si>
  <si>
    <t>Eisenhüttenstadt</t>
  </si>
  <si>
    <t>10.02.2011</t>
  </si>
  <si>
    <t>EBS / Abfall</t>
  </si>
  <si>
    <t>aufbereiteter Haushalts</t>
  </si>
  <si>
    <t>eigene Annahme</t>
  </si>
  <si>
    <t>BNA0238a</t>
  </si>
  <si>
    <t>ArcelorMittal Eisenhüttenstadt GmbH</t>
  </si>
  <si>
    <t>IKW</t>
  </si>
  <si>
    <t>Werkstraße 1</t>
  </si>
  <si>
    <t>01.01.1954</t>
  </si>
  <si>
    <t>Gichtgas, Konvertergas</t>
  </si>
  <si>
    <t>Erdgas (falls nicht genügend Gicht- bzw. Konvertergas zur Verfügung steht)</t>
  </si>
  <si>
    <t>BNA0238b</t>
  </si>
  <si>
    <t>Arcelor Mittal Eisenhüttenstadt GmbH</t>
  </si>
  <si>
    <t>Block 7</t>
  </si>
  <si>
    <t>2013</t>
  </si>
  <si>
    <t>Erdgas (als Ersatz)</t>
  </si>
  <si>
    <t>BNA0239</t>
  </si>
  <si>
    <t>Huntorf</t>
  </si>
  <si>
    <t>Elsfleth</t>
  </si>
  <si>
    <t>01.01.1978</t>
  </si>
  <si>
    <t>Druckluftspeicher</t>
  </si>
  <si>
    <t>BNA0243</t>
  </si>
  <si>
    <t>Palm Power GmbH &amp; Co. KG</t>
  </si>
  <si>
    <t>HKW Eltmann</t>
  </si>
  <si>
    <t>Eltmann</t>
  </si>
  <si>
    <t>Industriestraße 23</t>
  </si>
  <si>
    <t>28.12.2007</t>
  </si>
  <si>
    <t>BNA0245a</t>
  </si>
  <si>
    <t>Statkraft Markets GmbH</t>
  </si>
  <si>
    <t>Emden Gas</t>
  </si>
  <si>
    <t>Emden</t>
  </si>
  <si>
    <t>BNA0251</t>
  </si>
  <si>
    <t>Grohnde</t>
  </si>
  <si>
    <t>Emmerthal</t>
  </si>
  <si>
    <t>KWG</t>
  </si>
  <si>
    <t>01.02.1985</t>
  </si>
  <si>
    <t>BNA0255</t>
  </si>
  <si>
    <t>SWE Energie GmbH</t>
  </si>
  <si>
    <t>HKW Iderhoffstraße</t>
  </si>
  <si>
    <t>Erfurt</t>
  </si>
  <si>
    <t>Thüringen</t>
  </si>
  <si>
    <t>24.04.1996</t>
  </si>
  <si>
    <t>BNA0256a</t>
  </si>
  <si>
    <t>HKW Erfurt-Ost</t>
  </si>
  <si>
    <t>GT1</t>
  </si>
  <si>
    <t>17.12.1999</t>
  </si>
  <si>
    <t>BNA0256b</t>
  </si>
  <si>
    <t>GT2</t>
  </si>
  <si>
    <t>2014</t>
  </si>
  <si>
    <t>BNA0261a</t>
  </si>
  <si>
    <t>Erlanger Stadtwerke AG</t>
  </si>
  <si>
    <t>HKW Erlangen</t>
  </si>
  <si>
    <t>Erlangen</t>
  </si>
  <si>
    <t xml:space="preserve"> Äußere Bruckerstr. 33</t>
  </si>
  <si>
    <t>GuD I</t>
  </si>
  <si>
    <t>14.09.2005</t>
  </si>
  <si>
    <t>BNA0261b</t>
  </si>
  <si>
    <t>K6 DT2</t>
  </si>
  <si>
    <t>04.03.1982</t>
  </si>
  <si>
    <t>Steinkohle, Heizöl</t>
  </si>
  <si>
    <t>BNA0261c</t>
  </si>
  <si>
    <t>GuD 2</t>
  </si>
  <si>
    <t>10.02.2014</t>
  </si>
  <si>
    <t>BNA0263</t>
  </si>
  <si>
    <t>Isar 2</t>
  </si>
  <si>
    <t>Essenbach</t>
  </si>
  <si>
    <t>KKI 2</t>
  </si>
  <si>
    <t>09.04.1988</t>
  </si>
  <si>
    <t>BNA0270</t>
  </si>
  <si>
    <t>Stadtwerke Flensburg GmbH</t>
  </si>
  <si>
    <t>Heizkraftwerk FL</t>
  </si>
  <si>
    <t>Flensburg</t>
  </si>
  <si>
    <t>Batteriestr. 48</t>
  </si>
  <si>
    <t>Block 11</t>
  </si>
  <si>
    <t>02.06.1992</t>
  </si>
  <si>
    <t>EBS / Biomasse</t>
  </si>
  <si>
    <t>BNA0271</t>
  </si>
  <si>
    <t>Block 10</t>
  </si>
  <si>
    <t>23.01.1989</t>
  </si>
  <si>
    <t>BNA0272</t>
  </si>
  <si>
    <t>Block 9</t>
  </si>
  <si>
    <t>01.10.1985</t>
  </si>
  <si>
    <t>BNA0284</t>
  </si>
  <si>
    <t>Stadtwerke Frankfurt (Oder) GmbH</t>
  </si>
  <si>
    <t>Heizkraftwerk FFO</t>
  </si>
  <si>
    <t>Frankfurt Oder</t>
  </si>
  <si>
    <t>Block1-GuD-EK</t>
  </si>
  <si>
    <t>30.09.1997</t>
  </si>
  <si>
    <t>Braunkohlestaub</t>
  </si>
  <si>
    <t>BNA0285</t>
  </si>
  <si>
    <t>Mainova AG</t>
  </si>
  <si>
    <t>HKW Niederrad</t>
  </si>
  <si>
    <t>Frankfurt am Main</t>
  </si>
  <si>
    <t>Lyoner Straße  8</t>
  </si>
  <si>
    <t>Block 1</t>
  </si>
  <si>
    <t>01.01.2004</t>
  </si>
  <si>
    <t>BNA0286</t>
  </si>
  <si>
    <t>HKW West</t>
  </si>
  <si>
    <t>Gutleutstraße 231</t>
  </si>
  <si>
    <t>BNA0287a</t>
  </si>
  <si>
    <t>MHKW Frankfurt</t>
  </si>
  <si>
    <t>Heddernheimer Landstraße 158</t>
  </si>
  <si>
    <t>T 3 (nur alleiniger Betrieb, kein gemeinsamer Betrieb mit T 7 möglich)</t>
  </si>
  <si>
    <t>BNA0287b</t>
  </si>
  <si>
    <t>Heddernheimer Landstraße 157</t>
  </si>
  <si>
    <t>T 7 (nur alleiniger Betrieb, kein gemeinsamer Betrieb mit T 3 möglich)</t>
  </si>
  <si>
    <t>01.01.2006</t>
  </si>
  <si>
    <t>BNA0289b</t>
  </si>
  <si>
    <t>01.01.1988</t>
  </si>
  <si>
    <t>BNA0290</t>
  </si>
  <si>
    <t>01.01.1989</t>
  </si>
  <si>
    <t>BNA0292</t>
  </si>
  <si>
    <t>RWE Power AG</t>
  </si>
  <si>
    <t>Frechen/Wachtberg</t>
  </si>
  <si>
    <t>Frechen</t>
  </si>
  <si>
    <t>01.01.1959</t>
  </si>
  <si>
    <t>Klärschlamm</t>
  </si>
  <si>
    <t>BNA0293</t>
  </si>
  <si>
    <t>Rhodia Acetow GmbH</t>
  </si>
  <si>
    <t>GuD Anlage WVK</t>
  </si>
  <si>
    <t>Freiburg</t>
  </si>
  <si>
    <t>GuD Anlage</t>
  </si>
  <si>
    <t>01.10.1998</t>
  </si>
  <si>
    <t>BNA0318</t>
  </si>
  <si>
    <t>RhönEnergie Fulda GmbH</t>
  </si>
  <si>
    <t>Kraftwerk Fulda</t>
  </si>
  <si>
    <t>Fulda</t>
  </si>
  <si>
    <t>01.01.2011</t>
  </si>
  <si>
    <t>BNA0331</t>
  </si>
  <si>
    <t>Scholven</t>
  </si>
  <si>
    <t>Gelsenkirchen</t>
  </si>
  <si>
    <t>C</t>
  </si>
  <si>
    <t>BNA0332</t>
  </si>
  <si>
    <t>B</t>
  </si>
  <si>
    <t>BNA0336</t>
  </si>
  <si>
    <t>FWK Buer</t>
  </si>
  <si>
    <t>01.01.1985</t>
  </si>
  <si>
    <t>BNA0354</t>
  </si>
  <si>
    <t>Georg-August-Universität Göttingen Stiftung Öffentlichen Rechts</t>
  </si>
  <si>
    <t>HKW Göttingen</t>
  </si>
  <si>
    <t>Göttingen</t>
  </si>
  <si>
    <t>Rudolf-Diesel-Straße 1</t>
  </si>
  <si>
    <t>01.01.1998</t>
  </si>
  <si>
    <t>BNA0360</t>
  </si>
  <si>
    <t>Stadtwerke Greifswald GmbH</t>
  </si>
  <si>
    <t>HKW "Helmshäger Berg"</t>
  </si>
  <si>
    <t>Greifswald</t>
  </si>
  <si>
    <t>BNA0361</t>
  </si>
  <si>
    <t>KGW - Kraftwerk Grenzach-Wyhlen GmbH</t>
  </si>
  <si>
    <t>Kraftwerk Grenzach-Wyhlen</t>
  </si>
  <si>
    <t>Grenzach-Wyhlen</t>
  </si>
  <si>
    <t>20.12.2017</t>
  </si>
  <si>
    <t>BNA0369</t>
  </si>
  <si>
    <t>Spitzenlastkraftwerk Sermuth</t>
  </si>
  <si>
    <t>Großbothen</t>
  </si>
  <si>
    <t>16.10.1995</t>
  </si>
  <si>
    <t>BNA0373</t>
  </si>
  <si>
    <t>Spitzenlastkraftwerk Großkayna</t>
  </si>
  <si>
    <t>Großkayna</t>
  </si>
  <si>
    <t>03.01.1994</t>
  </si>
  <si>
    <t>BNA0377</t>
  </si>
  <si>
    <t>Staudinger</t>
  </si>
  <si>
    <t>Großkrotzenburg</t>
  </si>
  <si>
    <t>01.01.1992</t>
  </si>
  <si>
    <t>BNA0380</t>
  </si>
  <si>
    <t>EEW Energy from Waste Großräschen GmbH</t>
  </si>
  <si>
    <t>EEW Großräschen</t>
  </si>
  <si>
    <t>Großräschen</t>
  </si>
  <si>
    <t>01.12.2007</t>
  </si>
  <si>
    <t>BNA0382</t>
  </si>
  <si>
    <t xml:space="preserve">Kernkraft Gundremmingen </t>
  </si>
  <si>
    <t>Gundremmingen</t>
  </si>
  <si>
    <t>02.11.1984</t>
  </si>
  <si>
    <t>BNA0386</t>
  </si>
  <si>
    <t>Mohn Media Mohndruck GmbH</t>
  </si>
  <si>
    <t>Energiezentrum Mohn Media</t>
  </si>
  <si>
    <t>Gütersloh</t>
  </si>
  <si>
    <t>Carl Bertelsmann Straße 161</t>
  </si>
  <si>
    <t>28.03.1994</t>
  </si>
  <si>
    <t>BNA0392a</t>
  </si>
  <si>
    <t>EVH GmbH</t>
  </si>
  <si>
    <t>HKW Halle Trotha</t>
  </si>
  <si>
    <t>Halle</t>
  </si>
  <si>
    <t>Dieselstraße 141</t>
  </si>
  <si>
    <t>Block A und B</t>
  </si>
  <si>
    <t>27.08.2005</t>
  </si>
  <si>
    <t>BNA0392b</t>
  </si>
  <si>
    <t>Heizkraftwerk Halle-Trotha GmbH</t>
  </si>
  <si>
    <t>Brachwitzer Straße 23</t>
  </si>
  <si>
    <t>30.01.2013</t>
  </si>
  <si>
    <t>BNA0395</t>
  </si>
  <si>
    <t>Duisburg Hamborn 3</t>
  </si>
  <si>
    <t>Hamborn</t>
  </si>
  <si>
    <t>01.01.1958</t>
  </si>
  <si>
    <t>BNA0396</t>
  </si>
  <si>
    <t>Duisburg Hamborn 4</t>
  </si>
  <si>
    <t>01.01.1976</t>
  </si>
  <si>
    <t>BNA0397</t>
  </si>
  <si>
    <t>Duisburg Hamborn 5</t>
  </si>
  <si>
    <t>Block 5</t>
  </si>
  <si>
    <t>01.01.2003</t>
  </si>
  <si>
    <t>BNA0398</t>
  </si>
  <si>
    <t>MVR Müllverwertung Rugenberger Damm GmbH &amp; Co. KG</t>
  </si>
  <si>
    <t>Hamburg</t>
  </si>
  <si>
    <t>Rugenberger Damm 1</t>
  </si>
  <si>
    <t>12.08.1999</t>
  </si>
  <si>
    <t>BNA0400</t>
  </si>
  <si>
    <t>Vattenfall Hamburg Wärme GmbH</t>
  </si>
  <si>
    <t>GuD Tiefstack</t>
  </si>
  <si>
    <t>Andreas-Meyer-Straße 8</t>
  </si>
  <si>
    <t>02.11.2009</t>
  </si>
  <si>
    <t>BNA0401</t>
  </si>
  <si>
    <t>ADM Hamburg Aktiengesellschaft</t>
  </si>
  <si>
    <t>Heizkraftwerk</t>
  </si>
  <si>
    <t>Nippoldstr. 117</t>
  </si>
  <si>
    <t>01.07.1993</t>
  </si>
  <si>
    <t>Biogas</t>
  </si>
  <si>
    <t>BNA0402</t>
  </si>
  <si>
    <t>Tiefstack</t>
  </si>
  <si>
    <t>01.03.1993</t>
  </si>
  <si>
    <t>BNA0403</t>
  </si>
  <si>
    <t>Vattenfall Europe Wärme AG</t>
  </si>
  <si>
    <t>Wedel</t>
  </si>
  <si>
    <t>Tinsdaler Weg 146</t>
  </si>
  <si>
    <t>Wedel 2</t>
  </si>
  <si>
    <t>23.07.1962</t>
  </si>
  <si>
    <t>BNA0404</t>
  </si>
  <si>
    <t>Wedel 1</t>
  </si>
  <si>
    <t>01.01.1961</t>
  </si>
  <si>
    <t>BNA0407</t>
  </si>
  <si>
    <t>Enertec Hameln GmbH</t>
  </si>
  <si>
    <t>Enertec Hameln</t>
  </si>
  <si>
    <t>Hameln</t>
  </si>
  <si>
    <t>Linien 1,3,4</t>
  </si>
  <si>
    <t>07.10.1913</t>
  </si>
  <si>
    <t>BNA0410</t>
  </si>
  <si>
    <t xml:space="preserve">Trianel Gaskraftwerk Hamm GmbH &amp; Co. KG </t>
  </si>
  <si>
    <t xml:space="preserve">Trianel Gaskraftwerk </t>
  </si>
  <si>
    <t>Hamm</t>
  </si>
  <si>
    <t>Trianelstraße 1</t>
  </si>
  <si>
    <t>01.03.2008</t>
  </si>
  <si>
    <t>BNA0411</t>
  </si>
  <si>
    <t>Block 20</t>
  </si>
  <si>
    <t>BNA0413c</t>
  </si>
  <si>
    <t>Westfalen</t>
  </si>
  <si>
    <t>Hamm-Uentrop</t>
  </si>
  <si>
    <t>E</t>
  </si>
  <si>
    <t>02.07.2014</t>
  </si>
  <si>
    <t>BNA0417</t>
  </si>
  <si>
    <t>EEW Energy from Waste Hannover GmbH</t>
  </si>
  <si>
    <t>Hannover</t>
  </si>
  <si>
    <t>01.06.2005</t>
  </si>
  <si>
    <t>Abfall, 
biol. abbaubarer Anteil von Abfällen aus Haushalten und Industrie</t>
  </si>
  <si>
    <t>BNA0418</t>
  </si>
  <si>
    <t>enercity AG</t>
  </si>
  <si>
    <t>GKL</t>
  </si>
  <si>
    <t>05.11.1998</t>
  </si>
  <si>
    <t>BNA0420</t>
  </si>
  <si>
    <t>GKH</t>
  </si>
  <si>
    <t>Block1</t>
  </si>
  <si>
    <t>26.01.1989</t>
  </si>
  <si>
    <t>BNA0421</t>
  </si>
  <si>
    <t>Block2</t>
  </si>
  <si>
    <t>21.06.1989</t>
  </si>
  <si>
    <t>BNA0427</t>
  </si>
  <si>
    <t>Peissenberger Kraftwerksgesellschaft mbH</t>
  </si>
  <si>
    <t>Kraftwerk Hausham</t>
  </si>
  <si>
    <t>Hausham</t>
  </si>
  <si>
    <t>GT 1</t>
  </si>
  <si>
    <t>01.11.1982</t>
  </si>
  <si>
    <t>BNA0428</t>
  </si>
  <si>
    <t>GT 2</t>
  </si>
  <si>
    <t>BNA0429</t>
  </si>
  <si>
    <t>BNA0430</t>
  </si>
  <si>
    <t>GT 4</t>
  </si>
  <si>
    <t>BNA0434</t>
  </si>
  <si>
    <t>Heizkraftwerk Heilbronn</t>
  </si>
  <si>
    <t>Heilbronn</t>
  </si>
  <si>
    <t>Lichtenbergerstraße 23</t>
  </si>
  <si>
    <t>HLB 7</t>
  </si>
  <si>
    <t>01.12.1985</t>
  </si>
  <si>
    <t>BNA0438</t>
  </si>
  <si>
    <t>EEW Energy from Waste Helmstedt GmbH</t>
  </si>
  <si>
    <t>TRV Buschhaus</t>
  </si>
  <si>
    <t>Helmstedt</t>
  </si>
  <si>
    <t>Linie 1-3</t>
  </si>
  <si>
    <t>31.03.1999</t>
  </si>
  <si>
    <t>BNA0442</t>
  </si>
  <si>
    <t>Mark-E AG / Statkraft Markets</t>
  </si>
  <si>
    <t>Cuno Heizkraftwerk Herdecke</t>
  </si>
  <si>
    <t>Herdecke</t>
  </si>
  <si>
    <t>H6</t>
  </si>
  <si>
    <t>01.01.2007</t>
  </si>
  <si>
    <t>BNA0444</t>
  </si>
  <si>
    <t>K+S AG</t>
  </si>
  <si>
    <t>Wintershall</t>
  </si>
  <si>
    <t>Heringen</t>
  </si>
  <si>
    <t>20.05.2009</t>
  </si>
  <si>
    <t>Dampf von extern aus Abfall</t>
  </si>
  <si>
    <t>BNA0450</t>
  </si>
  <si>
    <t>KW Herne</t>
  </si>
  <si>
    <t>Herne</t>
  </si>
  <si>
    <t>Hertener Str. 16</t>
  </si>
  <si>
    <t>Herne 4</t>
  </si>
  <si>
    <t>25.07.1989</t>
  </si>
  <si>
    <t>BNA0464</t>
  </si>
  <si>
    <t>KWM</t>
  </si>
  <si>
    <t>Hohenhameln OT Mehrum</t>
  </si>
  <si>
    <t>Block3</t>
  </si>
  <si>
    <t>01.06.1979</t>
  </si>
  <si>
    <t>BNA0485</t>
  </si>
  <si>
    <t>Hüttenwerke Krupp Mannesmann GmbH</t>
  </si>
  <si>
    <t>Huckingen</t>
  </si>
  <si>
    <t>Duisburg-Huckingen</t>
  </si>
  <si>
    <t>17.01.1976</t>
  </si>
  <si>
    <t>Erd-/Gicht-/Hochofengas</t>
  </si>
  <si>
    <t>BNA0486</t>
  </si>
  <si>
    <t>27.03.1977</t>
  </si>
  <si>
    <t>BNA0491</t>
  </si>
  <si>
    <t>Ville/Berrenrath</t>
  </si>
  <si>
    <t>Hürth</t>
  </si>
  <si>
    <t>01.01.1917</t>
  </si>
  <si>
    <t>Altholz / SBS</t>
  </si>
  <si>
    <t>BNA0493</t>
  </si>
  <si>
    <t>Ibbenbüren</t>
  </si>
  <si>
    <t>19.06.1985</t>
  </si>
  <si>
    <t>Klärschlamm / Tiermehl</t>
  </si>
  <si>
    <t>BNA0497</t>
  </si>
  <si>
    <t>Infraserv GmbH &amp; Co. Höchst KG</t>
  </si>
  <si>
    <t>ADS-Anlage</t>
  </si>
  <si>
    <t>Industriepark Höchst</t>
  </si>
  <si>
    <t>01.11.2012</t>
  </si>
  <si>
    <t>BNA0498</t>
  </si>
  <si>
    <t>21.08.1989</t>
  </si>
  <si>
    <t>Erdgas, Heizöl EL</t>
  </si>
  <si>
    <t>BNA0499</t>
  </si>
  <si>
    <t>Block A</t>
  </si>
  <si>
    <t>26.11.2003</t>
  </si>
  <si>
    <t>BNA0504</t>
  </si>
  <si>
    <t>TEAG Thüringer Energie AG</t>
  </si>
  <si>
    <t>HKW Jena</t>
  </si>
  <si>
    <t>Jena</t>
  </si>
  <si>
    <t>26.09.1996</t>
  </si>
  <si>
    <t>BNA0510a</t>
  </si>
  <si>
    <t>SWK Stadtwerke Kaiserslautern, Versorgungs-AG</t>
  </si>
  <si>
    <t>HKW Karcherstr.</t>
  </si>
  <si>
    <t>Kaiserslautern</t>
  </si>
  <si>
    <t>Rheinland-Pfalz</t>
  </si>
  <si>
    <t>18.09.1989</t>
  </si>
  <si>
    <t>BNA0510b</t>
  </si>
  <si>
    <t>26.11.1996</t>
  </si>
  <si>
    <t>BNA0515</t>
  </si>
  <si>
    <t>Stadtwerke Karlsruhe GmbH</t>
  </si>
  <si>
    <t>Heizkraftwerk West</t>
  </si>
  <si>
    <t>Karlsruhe</t>
  </si>
  <si>
    <t>T3</t>
  </si>
  <si>
    <t>01.01.1984</t>
  </si>
  <si>
    <t>Heizöl EL</t>
  </si>
  <si>
    <t>BNA0516</t>
  </si>
  <si>
    <t>MiRO Mineraloelraffinerie Oberrhein GmbH &amp; Co. KG</t>
  </si>
  <si>
    <t>MiRO</t>
  </si>
  <si>
    <t>Kesselhaus Werk 1</t>
  </si>
  <si>
    <t>17.06.1995</t>
  </si>
  <si>
    <t>BNA0517</t>
  </si>
  <si>
    <t>Kesselhaus Werk 2</t>
  </si>
  <si>
    <t>BNA0518a</t>
  </si>
  <si>
    <t>Rheinhafen-Dampfkraftwerk</t>
  </si>
  <si>
    <t>Fettweisstraße 42</t>
  </si>
  <si>
    <t>RDK 7</t>
  </si>
  <si>
    <t>21.06.1985</t>
  </si>
  <si>
    <t>BNA0518b</t>
  </si>
  <si>
    <t>RDK 8</t>
  </si>
  <si>
    <t>01.07.2014</t>
  </si>
  <si>
    <t>BNA0519</t>
  </si>
  <si>
    <t>Karnap</t>
  </si>
  <si>
    <t>Essen</t>
  </si>
  <si>
    <t>16.03.1987</t>
  </si>
  <si>
    <t>BNA0521</t>
  </si>
  <si>
    <t>Städtische Werke Energie + Wärme GmbH</t>
  </si>
  <si>
    <t>Kombi-HKW</t>
  </si>
  <si>
    <t>Kassel</t>
  </si>
  <si>
    <t>18.07.1988</t>
  </si>
  <si>
    <t>BNA0523</t>
  </si>
  <si>
    <t>FKK</t>
  </si>
  <si>
    <t>21.12.1989</t>
  </si>
  <si>
    <t>Steinkohle, Klärschlamm, Erdgas, Heizöl EL</t>
  </si>
  <si>
    <t>BNA0526</t>
  </si>
  <si>
    <t>Gemeinschaftskraftwerk Kiel GmbH</t>
  </si>
  <si>
    <t>Gemeinschaftskraftwerk Kiel</t>
  </si>
  <si>
    <t>Kiel</t>
  </si>
  <si>
    <t>02.10.1970</t>
  </si>
  <si>
    <t>BNA0527</t>
  </si>
  <si>
    <t>Stadtwerke Kiel AG</t>
  </si>
  <si>
    <t>HKW Humboldtstr.</t>
  </si>
  <si>
    <t>27.04.2005</t>
  </si>
  <si>
    <t>BNA0531</t>
  </si>
  <si>
    <t>Energieservice Westfalen Weser GmbH</t>
  </si>
  <si>
    <t>KW Kirchlengern</t>
  </si>
  <si>
    <t>Kirchlengern</t>
  </si>
  <si>
    <t>16.01.1981</t>
  </si>
  <si>
    <t>BNA0543</t>
  </si>
  <si>
    <t>RheinEnergie AG</t>
  </si>
  <si>
    <t>HKW Merkenich</t>
  </si>
  <si>
    <t>Köln</t>
  </si>
  <si>
    <t>16.12.2010</t>
  </si>
  <si>
    <t>BNA0545</t>
  </si>
  <si>
    <t>HKW Niehl 2</t>
  </si>
  <si>
    <t>26.03.2005</t>
  </si>
  <si>
    <t>BNA0546</t>
  </si>
  <si>
    <t>27.01.2004</t>
  </si>
  <si>
    <t>BNA0547</t>
  </si>
  <si>
    <t>Shell Deutschland Oil GmbH</t>
  </si>
  <si>
    <t>Raffineriekraftwerk Köln Godorf</t>
  </si>
  <si>
    <t>Godorfer Hauptstr. 150</t>
  </si>
  <si>
    <t>2004</t>
  </si>
  <si>
    <t>BNA0548a</t>
  </si>
  <si>
    <t>Knapsack Gas I</t>
  </si>
  <si>
    <t>Hürth-Knapsack</t>
  </si>
  <si>
    <t>BNA0548b</t>
  </si>
  <si>
    <t>Knapsack Gas II</t>
  </si>
  <si>
    <t>01.07.2013</t>
  </si>
  <si>
    <t>BNA0556a</t>
  </si>
  <si>
    <t>KWK-Anlage Krefeld DT</t>
  </si>
  <si>
    <t>Krefeld</t>
  </si>
  <si>
    <t>Düsseldorfer Str. 191</t>
  </si>
  <si>
    <t>Dampfturbine</t>
  </si>
  <si>
    <t>01.07.1999</t>
  </si>
  <si>
    <t>BNA0556b</t>
  </si>
  <si>
    <t>KWK-Anlage Krefeld VM</t>
  </si>
  <si>
    <t>Gasmotor (Dieselgenerator)</t>
  </si>
  <si>
    <t>Heizöl El</t>
  </si>
  <si>
    <t>Combustion Engine</t>
  </si>
  <si>
    <t>BNA0557a</t>
  </si>
  <si>
    <t>Currenta GmbH &amp; Co. OHG</t>
  </si>
  <si>
    <t>Kraftwerk L 57</t>
  </si>
  <si>
    <t>Krefeld-Uerdingen</t>
  </si>
  <si>
    <t>CHEMPARK, Geb. L 57</t>
  </si>
  <si>
    <t>01.01.1957</t>
  </si>
  <si>
    <t>Erdgas, Braunkohle, Produktionsrückstände</t>
  </si>
  <si>
    <t>BNA0557b</t>
  </si>
  <si>
    <t>Kraftwerk N 230</t>
  </si>
  <si>
    <t>CHEMPARK, Geb. N 230</t>
  </si>
  <si>
    <t>Erdgas, Produktionsrückstände</t>
  </si>
  <si>
    <t>BNA0574a</t>
  </si>
  <si>
    <t>Landesbergen Gas</t>
  </si>
  <si>
    <t>Landesbergen</t>
  </si>
  <si>
    <t>BNA0588</t>
  </si>
  <si>
    <t>Stadtwerke Leipzig GmbH</t>
  </si>
  <si>
    <t>Heizkraftwerk Leipzig-Nord</t>
  </si>
  <si>
    <t>Leipzig</t>
  </si>
  <si>
    <t>15.02.1996</t>
  </si>
  <si>
    <t>leichtes Heizöl</t>
  </si>
  <si>
    <t>BNA0590</t>
  </si>
  <si>
    <t>MVV Energie AG</t>
  </si>
  <si>
    <t>TREA Leuna</t>
  </si>
  <si>
    <t>Leuna</t>
  </si>
  <si>
    <t>An der B91</t>
  </si>
  <si>
    <t>Linie 1</t>
  </si>
  <si>
    <t>26.08.2005</t>
  </si>
  <si>
    <t>BNA0591</t>
  </si>
  <si>
    <t>Linie 2</t>
  </si>
  <si>
    <t>19.06.2007</t>
  </si>
  <si>
    <t>BNA0592</t>
  </si>
  <si>
    <t>InfraLeuna GmbH</t>
  </si>
  <si>
    <t>GuD Leuna</t>
  </si>
  <si>
    <t>BNA0593</t>
  </si>
  <si>
    <t>ILK-GuD</t>
  </si>
  <si>
    <t>01.07.1994</t>
  </si>
  <si>
    <t>BNA0594</t>
  </si>
  <si>
    <t>TOTAL Raffinerie Mitteldeutschland GmbH</t>
  </si>
  <si>
    <t>BNA0595</t>
  </si>
  <si>
    <t>GT3</t>
  </si>
  <si>
    <t>BNA0596</t>
  </si>
  <si>
    <t>Raffineriekraftwerk</t>
  </si>
  <si>
    <t>BNA0597</t>
  </si>
  <si>
    <t>DT1</t>
  </si>
  <si>
    <t>Dampf</t>
  </si>
  <si>
    <t>BNA0598a</t>
  </si>
  <si>
    <t>ILK-EKT</t>
  </si>
  <si>
    <t>EKT</t>
  </si>
  <si>
    <t>14.02.2000</t>
  </si>
  <si>
    <t>BNA0598b</t>
  </si>
  <si>
    <t>KT1</t>
  </si>
  <si>
    <t>30.04.2010</t>
  </si>
  <si>
    <t>BNA0599</t>
  </si>
  <si>
    <t>AVEA Entsorgungsbetriebe GmbH &amp; Co. KG</t>
  </si>
  <si>
    <t>Leverkusen</t>
  </si>
  <si>
    <t>entfällt</t>
  </si>
  <si>
    <t>03.05.2011</t>
  </si>
  <si>
    <t>https://www.avea.info/klimaschutz/strom/</t>
  </si>
  <si>
    <t>BNA0600a</t>
  </si>
  <si>
    <t>X-Kraftwerk</t>
  </si>
  <si>
    <t>CHEMPARK, Geb. X 50</t>
  </si>
  <si>
    <t>01.01.1981</t>
  </si>
  <si>
    <t>BNA0600b</t>
  </si>
  <si>
    <t>G-Kraftwerk</t>
  </si>
  <si>
    <t>CHEMPARK, Geb. G 22</t>
  </si>
  <si>
    <t>01.01.1962</t>
  </si>
  <si>
    <t>Erdgas, Braunkohle,  Produktionsrückstände</t>
  </si>
  <si>
    <t>BNA0602</t>
  </si>
  <si>
    <t>Emsland</t>
  </si>
  <si>
    <t>Lingen</t>
  </si>
  <si>
    <t>C1</t>
  </si>
  <si>
    <t>01.01.1974</t>
  </si>
  <si>
    <t>BNA0603</t>
  </si>
  <si>
    <t>B1</t>
  </si>
  <si>
    <t>BNA0604</t>
  </si>
  <si>
    <t>B2</t>
  </si>
  <si>
    <t>BNA0605</t>
  </si>
  <si>
    <t>C2</t>
  </si>
  <si>
    <t>BNA0606</t>
  </si>
  <si>
    <t>D</t>
  </si>
  <si>
    <t>07.09.2010</t>
  </si>
  <si>
    <t>BNA0607</t>
  </si>
  <si>
    <t>Kernkraftwerk Emsland</t>
  </si>
  <si>
    <t>KKE</t>
  </si>
  <si>
    <t>19.04.1988</t>
  </si>
  <si>
    <t>BNA0614a</t>
  </si>
  <si>
    <t>BASF SE</t>
  </si>
  <si>
    <t>KW Mitte</t>
  </si>
  <si>
    <t>Ludwigshafen</t>
  </si>
  <si>
    <t>A 855</t>
  </si>
  <si>
    <t>29.02.1992</t>
  </si>
  <si>
    <t>BNA0614b</t>
  </si>
  <si>
    <t>Kraftwerk Mitte</t>
  </si>
  <si>
    <t>A 800</t>
  </si>
  <si>
    <t>GUD A 800 
GT 11, GT 12, DT 10</t>
  </si>
  <si>
    <t>12.05.2005</t>
  </si>
  <si>
    <t>BNA0615</t>
  </si>
  <si>
    <t>Kraftwerk Süd</t>
  </si>
  <si>
    <t>C 200</t>
  </si>
  <si>
    <t>GUD C 200
GT 1, GT 2, DT 1</t>
  </si>
  <si>
    <t>14.07.1997</t>
  </si>
  <si>
    <t>BNA0616b</t>
  </si>
  <si>
    <t>Kraftwerk Nord</t>
  </si>
  <si>
    <t>S 300</t>
  </si>
  <si>
    <t>S 300
VT 1, VT 2, NT 7</t>
  </si>
  <si>
    <t>11.05.1964</t>
  </si>
  <si>
    <t>gasförmig</t>
  </si>
  <si>
    <t>flüssig, Erdgas, (Öl)</t>
  </si>
  <si>
    <t>BNA0622</t>
  </si>
  <si>
    <t>Müllheizkraftwerk Rothensee GmbH</t>
  </si>
  <si>
    <t>MHKW Rothensee</t>
  </si>
  <si>
    <t>Magdeburg</t>
  </si>
  <si>
    <t>17.07.2005</t>
  </si>
  <si>
    <t>BNA0623</t>
  </si>
  <si>
    <t>08.09.2006</t>
  </si>
  <si>
    <t>BNA0626</t>
  </si>
  <si>
    <t>Kraftwerke Mainz-Wiesbaden AG</t>
  </si>
  <si>
    <t>Kraftwerk Mainz</t>
  </si>
  <si>
    <t>Mainz</t>
  </si>
  <si>
    <t>KW3</t>
  </si>
  <si>
    <t>23.05.2000</t>
  </si>
  <si>
    <t>BNA0640</t>
  </si>
  <si>
    <t>HKW Mannheim</t>
  </si>
  <si>
    <t>Mannheim</t>
  </si>
  <si>
    <t>Otto-Hahn-Straße 1</t>
  </si>
  <si>
    <t>Turbine 3</t>
  </si>
  <si>
    <t>13.10.2006</t>
  </si>
  <si>
    <t>BNA0641a</t>
  </si>
  <si>
    <t>Turbine 60</t>
  </si>
  <si>
    <t>07.01.2010</t>
  </si>
  <si>
    <t>Erdgas (für An- und Abfahrvorgänge)</t>
  </si>
  <si>
    <t>BNA0641b</t>
  </si>
  <si>
    <t>Turbine D.0</t>
  </si>
  <si>
    <t>13.08.2012</t>
  </si>
  <si>
    <t>BNA0641c</t>
  </si>
  <si>
    <t>Turbine E.0</t>
  </si>
  <si>
    <t>14.06.2012</t>
  </si>
  <si>
    <t>BNA0644</t>
  </si>
  <si>
    <t>Grosskraftwerk Mannheim AG</t>
  </si>
  <si>
    <t xml:space="preserve">GKM </t>
  </si>
  <si>
    <t>Marguerrestraße 1</t>
  </si>
  <si>
    <t>26.12.2005</t>
  </si>
  <si>
    <t>BNA0645</t>
  </si>
  <si>
    <t>BNA0646a</t>
  </si>
  <si>
    <t>Block 8</t>
  </si>
  <si>
    <t>05.04.1993</t>
  </si>
  <si>
    <t>BNA0646b</t>
  </si>
  <si>
    <t>02.05.2015</t>
  </si>
  <si>
    <t>BNA0658</t>
  </si>
  <si>
    <t>Evonik Degussa GmbH</t>
  </si>
  <si>
    <t>Kraftwerk III</t>
  </si>
  <si>
    <t>Marl</t>
  </si>
  <si>
    <t>Paul-Baumann-Str. 1</t>
  </si>
  <si>
    <t>Block 311</t>
  </si>
  <si>
    <t>22.11.1973</t>
  </si>
  <si>
    <t>BNA0659</t>
  </si>
  <si>
    <t>Block 312</t>
  </si>
  <si>
    <t>BNA0660</t>
  </si>
  <si>
    <t xml:space="preserve">Kraftwerk I  </t>
  </si>
  <si>
    <t xml:space="preserve">Block 4 </t>
  </si>
  <si>
    <t>01.06.1971</t>
  </si>
  <si>
    <t>Abfälle, Heizöl</t>
  </si>
  <si>
    <t>BNA0662a</t>
  </si>
  <si>
    <t xml:space="preserve">Kraftwerk I </t>
  </si>
  <si>
    <t xml:space="preserve">Block 5 </t>
  </si>
  <si>
    <t>15.10.1983</t>
  </si>
  <si>
    <t>Abfälle, Erdgas</t>
  </si>
  <si>
    <t>BNA0662b</t>
  </si>
  <si>
    <t>Kraftwerk I</t>
  </si>
  <si>
    <t>Dampfwirtschaft (6 Einzelturbinen)</t>
  </si>
  <si>
    <t>12.08.1940</t>
  </si>
  <si>
    <t>Mehrere Energieträger
(nicht erneuerbar)</t>
  </si>
  <si>
    <t>Sonstige</t>
  </si>
  <si>
    <t>BNA0683a</t>
  </si>
  <si>
    <t>SWM Services GmbH</t>
  </si>
  <si>
    <t>Süd DT1</t>
  </si>
  <si>
    <t>München</t>
  </si>
  <si>
    <t>08.10.1980</t>
  </si>
  <si>
    <t>BNA0683b</t>
  </si>
  <si>
    <t>Süd GT3</t>
  </si>
  <si>
    <t>20.08.1980</t>
  </si>
  <si>
    <t>BNA0683c</t>
  </si>
  <si>
    <t>Süd GT2</t>
  </si>
  <si>
    <t>22.07.1980</t>
  </si>
  <si>
    <t>BNA0684a</t>
  </si>
  <si>
    <t>Süd GT 61</t>
  </si>
  <si>
    <t>30.09.2004</t>
  </si>
  <si>
    <t>BNA0684b</t>
  </si>
  <si>
    <t>Süd GT 62</t>
  </si>
  <si>
    <t>BNA0684c</t>
  </si>
  <si>
    <t>Süd DT60</t>
  </si>
  <si>
    <t>BNA0685</t>
  </si>
  <si>
    <t>Stadtwerke Münster GmbH</t>
  </si>
  <si>
    <t>Heizkraftwerk Hafen</t>
  </si>
  <si>
    <t>Münster</t>
  </si>
  <si>
    <t>14.12.2005</t>
  </si>
  <si>
    <t>BNA0686</t>
  </si>
  <si>
    <t>Gemeinschaftskernkraftwerk Neckarwestheim II</t>
  </si>
  <si>
    <t>Neckarwestheim</t>
  </si>
  <si>
    <t>Im Steinbruch</t>
  </si>
  <si>
    <t>GKN II</t>
  </si>
  <si>
    <t>15.04.1989</t>
  </si>
  <si>
    <t>BNA0688</t>
  </si>
  <si>
    <t>Neubrandenburger Stadtwerke GmbH</t>
  </si>
  <si>
    <t>GuD-HKW Neubrandenburg</t>
  </si>
  <si>
    <t>Neubrandenburg</t>
  </si>
  <si>
    <t>16.05.1997</t>
  </si>
  <si>
    <t>BNA0693</t>
  </si>
  <si>
    <t>SWN Stadtwerke Neumünster GmbH</t>
  </si>
  <si>
    <t>Heizkraftwerk NMS</t>
  </si>
  <si>
    <t>Neumünster</t>
  </si>
  <si>
    <t>03.05.1974</t>
  </si>
  <si>
    <t>Abfall/Ersatzbrennstoff</t>
  </si>
  <si>
    <t>Steinkohle/HEL/Erdgas</t>
  </si>
  <si>
    <t>BNA0696</t>
  </si>
  <si>
    <t>Neurath</t>
  </si>
  <si>
    <t>Grevenbroich-Neurath</t>
  </si>
  <si>
    <t>14.10.1972</t>
  </si>
  <si>
    <t>BNA0697</t>
  </si>
  <si>
    <t>30.06.1972</t>
  </si>
  <si>
    <t>BNA0698</t>
  </si>
  <si>
    <t>21.03.1973</t>
  </si>
  <si>
    <t>BNA0699</t>
  </si>
  <si>
    <t>24.06.1975</t>
  </si>
  <si>
    <t>BNA0700</t>
  </si>
  <si>
    <t>22.02.1976</t>
  </si>
  <si>
    <t>BNA0705</t>
  </si>
  <si>
    <t>Niederaußem</t>
  </si>
  <si>
    <t>Bergheim</t>
  </si>
  <si>
    <t>31.05.1968</t>
  </si>
  <si>
    <t>BNA0707</t>
  </si>
  <si>
    <t>H</t>
  </si>
  <si>
    <t>16.09.1974</t>
  </si>
  <si>
    <t>BNA0708</t>
  </si>
  <si>
    <t>G</t>
  </si>
  <si>
    <t>23.10.1974</t>
  </si>
  <si>
    <t>BNA0709</t>
  </si>
  <si>
    <t>K</t>
  </si>
  <si>
    <t>30.08.2002</t>
  </si>
  <si>
    <t>BNA0712</t>
  </si>
  <si>
    <t>27.06.1965</t>
  </si>
  <si>
    <t>BNA0714</t>
  </si>
  <si>
    <t>Fortuna Nord</t>
  </si>
  <si>
    <t>01.01.1939</t>
  </si>
  <si>
    <t>BNA0742</t>
  </si>
  <si>
    <t>N-ERGIE AG</t>
  </si>
  <si>
    <t>HKW Sandreuth</t>
  </si>
  <si>
    <t>Nürnberg</t>
  </si>
  <si>
    <t>Sandreuthstr. 51</t>
  </si>
  <si>
    <t>GuD 1</t>
  </si>
  <si>
    <t>05.01.2005</t>
  </si>
  <si>
    <t>BNA0743</t>
  </si>
  <si>
    <t>BNA0744</t>
  </si>
  <si>
    <t>Franken 1</t>
  </si>
  <si>
    <t>Erdgas, HEL</t>
  </si>
  <si>
    <t>BNA0745</t>
  </si>
  <si>
    <t>BNA0746</t>
  </si>
  <si>
    <t>01.09.1996</t>
  </si>
  <si>
    <t>Abfall (Fremddampfbezug)</t>
  </si>
  <si>
    <t>Erdgas/Öl</t>
  </si>
  <si>
    <t>BNA0750</t>
  </si>
  <si>
    <t>GMVA Gemeinschafts-Müll-Verbrennungsanlage Niederrhein GmbH</t>
  </si>
  <si>
    <t>GMVA Niederrhein</t>
  </si>
  <si>
    <t>Oberhausen</t>
  </si>
  <si>
    <t>Liricher Straße 121</t>
  </si>
  <si>
    <t>Ausspeisung 10/110kV (Turbine 2)</t>
  </si>
  <si>
    <t>17.10.1991</t>
  </si>
  <si>
    <t>BNA0751</t>
  </si>
  <si>
    <t>Ausspeisung 10/25kV (Turbine 1)</t>
  </si>
  <si>
    <t>06.04.2006</t>
  </si>
  <si>
    <t>BNA0752</t>
  </si>
  <si>
    <t>Energieversorgung Oberhausen AG</t>
  </si>
  <si>
    <t>HKW 1</t>
  </si>
  <si>
    <t>20.01.1971</t>
  </si>
  <si>
    <t>BNA0753</t>
  </si>
  <si>
    <t>HKW 2</t>
  </si>
  <si>
    <t>BNA0755a</t>
  </si>
  <si>
    <t>Kraftwerk Obernburg GmbH</t>
  </si>
  <si>
    <t>Obernburg</t>
  </si>
  <si>
    <t>01.10.1920</t>
  </si>
  <si>
    <t>BNA0755b</t>
  </si>
  <si>
    <t>01.01.1995</t>
  </si>
  <si>
    <t>BNA0758</t>
  </si>
  <si>
    <t>Energieversorgung Offenbach AG</t>
  </si>
  <si>
    <t>Heizkraftwerk Offenbach</t>
  </si>
  <si>
    <t>Offenbach</t>
  </si>
  <si>
    <t>15.02.1990</t>
  </si>
  <si>
    <t>Biomasse</t>
  </si>
  <si>
    <t>BNA0759</t>
  </si>
  <si>
    <t>Itzehoe</t>
  </si>
  <si>
    <t>Oldendorf</t>
  </si>
  <si>
    <t>01.01.1972</t>
  </si>
  <si>
    <t>BNA0766</t>
  </si>
  <si>
    <t>Audorf</t>
  </si>
  <si>
    <t>Osterrönfeld</t>
  </si>
  <si>
    <t>BNA0785</t>
  </si>
  <si>
    <t>KW Jänschwalde</t>
  </si>
  <si>
    <t>Peitz</t>
  </si>
  <si>
    <t>Kraftwerksstraße</t>
  </si>
  <si>
    <t>01.10.1981</t>
  </si>
  <si>
    <t>BNA0786</t>
  </si>
  <si>
    <t>29.11.1982</t>
  </si>
  <si>
    <t>BNA0787</t>
  </si>
  <si>
    <t>01.02.1984</t>
  </si>
  <si>
    <t>BNA0788</t>
  </si>
  <si>
    <t>06.10.1985</t>
  </si>
  <si>
    <t>BNA0789</t>
  </si>
  <si>
    <t>06.10.1987</t>
  </si>
  <si>
    <t>BNA0793</t>
  </si>
  <si>
    <t>Heyden</t>
  </si>
  <si>
    <t>Petershagen</t>
  </si>
  <si>
    <t>01.01.1987</t>
  </si>
  <si>
    <t>BNA0800</t>
  </si>
  <si>
    <t>Heizkraftwerk Pforzheim GmbH</t>
  </si>
  <si>
    <t>Pforzheim</t>
  </si>
  <si>
    <t>Hohwiesenweg 15</t>
  </si>
  <si>
    <t>Kombiblock/GuD</t>
  </si>
  <si>
    <t>14.11.1980</t>
  </si>
  <si>
    <t>BNA0801</t>
  </si>
  <si>
    <t>Wirbelschichtblock</t>
  </si>
  <si>
    <t>18.01.1990</t>
  </si>
  <si>
    <t>EBS; Mineralölprodukte; Klärgas</t>
  </si>
  <si>
    <t>BNA0802</t>
  </si>
  <si>
    <t>Kernkraftwerk Philippsburg 2</t>
  </si>
  <si>
    <t>Philippsburg</t>
  </si>
  <si>
    <t>Rheinschanzinsel</t>
  </si>
  <si>
    <t>KKP 2</t>
  </si>
  <si>
    <t>18.04.1985</t>
  </si>
  <si>
    <t>BNA0804a</t>
  </si>
  <si>
    <t>Hattorf</t>
  </si>
  <si>
    <t>Philippsthal</t>
  </si>
  <si>
    <t>01.01.2013</t>
  </si>
  <si>
    <t>BNA0804b</t>
  </si>
  <si>
    <t>BNA0805</t>
  </si>
  <si>
    <t>Daimler AG</t>
  </si>
  <si>
    <t>Kraftwerk Plattling</t>
  </si>
  <si>
    <t>Plattling</t>
  </si>
  <si>
    <t>20.04.2010</t>
  </si>
  <si>
    <t>BNA0814</t>
  </si>
  <si>
    <t>Energie und Wasser Potsdam GmbH</t>
  </si>
  <si>
    <t>HKW Potsdam-Süd</t>
  </si>
  <si>
    <t>Potsdam</t>
  </si>
  <si>
    <t>Gesamtanlage</t>
  </si>
  <si>
    <t>BNA0832</t>
  </si>
  <si>
    <t>FairEnergie GmbH</t>
  </si>
  <si>
    <t>BHKW-Hauffstraße</t>
  </si>
  <si>
    <t>Reutlingen</t>
  </si>
  <si>
    <t>Hauffstraße 89 m</t>
  </si>
  <si>
    <t>Motorenanlage</t>
  </si>
  <si>
    <t>21.02.2011</t>
  </si>
  <si>
    <t>BNA0834</t>
  </si>
  <si>
    <t>Solvay Kraftwerk Rheinberg</t>
  </si>
  <si>
    <t>Rheinberg</t>
  </si>
  <si>
    <t>Steinkohle, Erdgas</t>
  </si>
  <si>
    <t>BNA0842a</t>
  </si>
  <si>
    <t>Stadtwerke Rosenheim GmbH &amp; Co. KG</t>
  </si>
  <si>
    <t>Gasmotore</t>
  </si>
  <si>
    <t>Rosenheim</t>
  </si>
  <si>
    <t>Färberstraße 47</t>
  </si>
  <si>
    <t>Gasmotore 1-3</t>
  </si>
  <si>
    <t>01.08.2011</t>
  </si>
  <si>
    <t>BNA0842b</t>
  </si>
  <si>
    <t>Gasmotor 4</t>
  </si>
  <si>
    <t>10.04.2013</t>
  </si>
  <si>
    <t>BNA0843</t>
  </si>
  <si>
    <t>Gasmotor 5</t>
  </si>
  <si>
    <t>Oberaustraße 12</t>
  </si>
  <si>
    <t>20.12.2012</t>
  </si>
  <si>
    <t>BNA0845</t>
  </si>
  <si>
    <t>MHKW, WKW</t>
  </si>
  <si>
    <t>T1a/b, T2</t>
  </si>
  <si>
    <t>Abfall, Erdgas, HEL</t>
  </si>
  <si>
    <t>BNA0848</t>
  </si>
  <si>
    <t>Stadtwerke Rostock AG</t>
  </si>
  <si>
    <t>GuD Marienehe</t>
  </si>
  <si>
    <t>Rostock</t>
  </si>
  <si>
    <t>13.06.1996</t>
  </si>
  <si>
    <t>BNA0849</t>
  </si>
  <si>
    <t>KNG Kraftwerk Rostock</t>
  </si>
  <si>
    <t>Am Kühlturm 1</t>
  </si>
  <si>
    <t>01.10.1994</t>
  </si>
  <si>
    <t>BNA0855</t>
  </si>
  <si>
    <t>IKW Rüdersdorf</t>
  </si>
  <si>
    <t>Rüdersdorf bei Berlin</t>
  </si>
  <si>
    <t>Siedlerweg 11</t>
  </si>
  <si>
    <t>15.12.2009</t>
  </si>
  <si>
    <t>BNA0856</t>
  </si>
  <si>
    <t>Energie- und Medienversorgung Schwarza GmbH</t>
  </si>
  <si>
    <t>HKW Schwarza</t>
  </si>
  <si>
    <t>Rudolstadt</t>
  </si>
  <si>
    <t>01.08.1936</t>
  </si>
  <si>
    <t>Fremdbezug Dampf</t>
  </si>
  <si>
    <t>BNA0857</t>
  </si>
  <si>
    <t xml:space="preserve">Opel Automobile GmbH </t>
  </si>
  <si>
    <t>GuD-Anlage Rüsselsheim</t>
  </si>
  <si>
    <t>Rüsselheim</t>
  </si>
  <si>
    <t>M120</t>
  </si>
  <si>
    <t>10.09.1999</t>
  </si>
  <si>
    <t>BNA0861a</t>
  </si>
  <si>
    <t>Energie SaarLorLux AG</t>
  </si>
  <si>
    <t>HKW Römerbrücke</t>
  </si>
  <si>
    <t>Saarbrücken</t>
  </si>
  <si>
    <t>Saarland</t>
  </si>
  <si>
    <t>GuD-Anlage</t>
  </si>
  <si>
    <t>HEL (teilweise)</t>
  </si>
  <si>
    <t>BNA0861b</t>
  </si>
  <si>
    <t>Kohleanlage</t>
  </si>
  <si>
    <t>01.07.1989</t>
  </si>
  <si>
    <t>BNA0863</t>
  </si>
  <si>
    <t>Salzgitter Flachstahl GmbH</t>
  </si>
  <si>
    <t>Kraftwerk Salzgitter</t>
  </si>
  <si>
    <t>Salzgitter</t>
  </si>
  <si>
    <t>AB</t>
  </si>
  <si>
    <t>01.07.1939</t>
  </si>
  <si>
    <t>Kuppelprodukte der Stahlerzeugung</t>
  </si>
  <si>
    <t>https://www.salzgitter-flachstahl.de/de/news/artikel-der-salzgitter-flachstahl-gmbh/2018-06-27/energie-der-zukunft.html</t>
  </si>
  <si>
    <t>BNA0864</t>
  </si>
  <si>
    <t>15.06.2010</t>
  </si>
  <si>
    <t>BNA0865b</t>
  </si>
  <si>
    <t>15.08.2010</t>
  </si>
  <si>
    <t>BNA0878</t>
  </si>
  <si>
    <t>Schkopau</t>
  </si>
  <si>
    <t>BNA0879</t>
  </si>
  <si>
    <t>BNA0893</t>
  </si>
  <si>
    <t>BASF Schwarzheide GmbH</t>
  </si>
  <si>
    <t>GuD Schwarzheide</t>
  </si>
  <si>
    <t>Schwarzheide</t>
  </si>
  <si>
    <t>Schipkauer Str.1</t>
  </si>
  <si>
    <t>BNA0894a</t>
  </si>
  <si>
    <t>PCK Raffinerie GmbH</t>
  </si>
  <si>
    <t>IKS PCK Schwedt</t>
  </si>
  <si>
    <t>PCK Schwedt</t>
  </si>
  <si>
    <t>Block 5 SE 5</t>
  </si>
  <si>
    <t>27.01.1972</t>
  </si>
  <si>
    <t>HSCR</t>
  </si>
  <si>
    <t>Raffineriegas</t>
  </si>
  <si>
    <t>BNA0894b</t>
  </si>
  <si>
    <t>Block 6 SE 6</t>
  </si>
  <si>
    <t>10.01.1994</t>
  </si>
  <si>
    <t>CLO</t>
  </si>
  <si>
    <t>CLO/Raff.Gas</t>
  </si>
  <si>
    <t>BNA0894c</t>
  </si>
  <si>
    <t>Block 1 SE 1</t>
  </si>
  <si>
    <t>04.06.1998</t>
  </si>
  <si>
    <t>BNA0894d</t>
  </si>
  <si>
    <t>Block 2 SE 2</t>
  </si>
  <si>
    <t>23.07.1998</t>
  </si>
  <si>
    <t>HSCR/VBR/VR/Raff.Gas</t>
  </si>
  <si>
    <t>BNA0894e</t>
  </si>
  <si>
    <t>SE 4</t>
  </si>
  <si>
    <t>04.09.2011</t>
  </si>
  <si>
    <t>BNA0895</t>
  </si>
  <si>
    <t>GKS Gemeinschaftskraftwerk Schweinfurt GmbH</t>
  </si>
  <si>
    <t>GKS</t>
  </si>
  <si>
    <t>Schweinfurt</t>
  </si>
  <si>
    <t>Hafenstraße 30</t>
  </si>
  <si>
    <t>01.06.1990</t>
  </si>
  <si>
    <t>Steinkohle, Abfall</t>
  </si>
  <si>
    <t>BNA0896</t>
  </si>
  <si>
    <t>Energieversorgung Schwerin GmbH &amp; Co. Erzeugung KG</t>
  </si>
  <si>
    <t>HKW Schwerin Süd</t>
  </si>
  <si>
    <t>Schwerin</t>
  </si>
  <si>
    <t>01.12.1994</t>
  </si>
  <si>
    <t>BNA0897</t>
  </si>
  <si>
    <t>HKW Schwerin Lankow</t>
  </si>
  <si>
    <t>BNA0914</t>
  </si>
  <si>
    <t>Schwarze Pumpe</t>
  </si>
  <si>
    <t>Spremberg</t>
  </si>
  <si>
    <t>An der alten Ziegelei 1</t>
  </si>
  <si>
    <t>15.12.1997</t>
  </si>
  <si>
    <t>BNA0915</t>
  </si>
  <si>
    <t>25.05.1998</t>
  </si>
  <si>
    <t>BNA0918b</t>
  </si>
  <si>
    <t>Dow Deutschland Anlagengesellschaft mbH</t>
  </si>
  <si>
    <t>Dow Stade</t>
  </si>
  <si>
    <t>Stade</t>
  </si>
  <si>
    <t>Bützflethersand</t>
  </si>
  <si>
    <t>Cogen Dow Stade</t>
  </si>
  <si>
    <t>01.01.2015</t>
  </si>
  <si>
    <t>Wasserstoff</t>
  </si>
  <si>
    <t>BNA0922</t>
  </si>
  <si>
    <t>CIECH Energy Deutschland GmbH</t>
  </si>
  <si>
    <t>GuD-Ikw Staßfurt</t>
  </si>
  <si>
    <t>Staßfurt</t>
  </si>
  <si>
    <t>Athenslebener Weg 57</t>
  </si>
  <si>
    <t>01.10.2015</t>
  </si>
  <si>
    <t>BNA0926b</t>
  </si>
  <si>
    <t>Sappi Stockstadt GmbH</t>
  </si>
  <si>
    <t>Heizkraftwerk der Sappi Stockstadt GmbH</t>
  </si>
  <si>
    <t>Stockstadt</t>
  </si>
  <si>
    <t>Obernburger Straße 1-9</t>
  </si>
  <si>
    <t>Konventionelles Sammelschienenkraftwerk</t>
  </si>
  <si>
    <t>01.01.1970</t>
  </si>
  <si>
    <t>Erdgas, Heizöl, Rinde, Holz, Biogas, Biotrockengut</t>
  </si>
  <si>
    <t>BNA0934</t>
  </si>
  <si>
    <t>Heizkraftwerk Stuttgart-Gaisburg</t>
  </si>
  <si>
    <t>Stuttgart</t>
  </si>
  <si>
    <t>Langwiesenweg 23</t>
  </si>
  <si>
    <t>GAI DT 14 neu</t>
  </si>
  <si>
    <t>01.01.2009</t>
  </si>
  <si>
    <t>BNA0935</t>
  </si>
  <si>
    <t>Restmüll-Heizkraftwerk Stuttgart-Münster</t>
  </si>
  <si>
    <t>Voltastraße 45</t>
  </si>
  <si>
    <t>MÜN DT12</t>
  </si>
  <si>
    <t>01.01.1982</t>
  </si>
  <si>
    <t>BNA0936</t>
  </si>
  <si>
    <t>MÜN DT15</t>
  </si>
  <si>
    <t>BNA0937</t>
  </si>
  <si>
    <t>MÜN GT16</t>
  </si>
  <si>
    <t>BNA0938</t>
  </si>
  <si>
    <t>MÜN GT17</t>
  </si>
  <si>
    <t>BNA0939a</t>
  </si>
  <si>
    <t>MÜN DT19 neu</t>
  </si>
  <si>
    <t>Abfall (2/3)</t>
  </si>
  <si>
    <t>Steinkohle (1/3)</t>
  </si>
  <si>
    <t>BNA0939b</t>
  </si>
  <si>
    <t>MÜN GT18</t>
  </si>
  <si>
    <t>BNA0957</t>
  </si>
  <si>
    <t>Stadtwerke Tübingen GmbH</t>
  </si>
  <si>
    <t>BHKW Obere Viehweide</t>
  </si>
  <si>
    <t>Tübingen</t>
  </si>
  <si>
    <t xml:space="preserve"> -</t>
  </si>
  <si>
    <t>18.04.2000</t>
  </si>
  <si>
    <t>BNA0969a</t>
  </si>
  <si>
    <t>Nord 1</t>
  </si>
  <si>
    <t>Unterföhring</t>
  </si>
  <si>
    <t>15.09.1991</t>
  </si>
  <si>
    <t>Stützfeuer</t>
  </si>
  <si>
    <t>BNA0969b</t>
  </si>
  <si>
    <t>Nord 2</t>
  </si>
  <si>
    <t>15.12.1991</t>
  </si>
  <si>
    <t>BNA0969c</t>
  </si>
  <si>
    <t>Nord 3</t>
  </si>
  <si>
    <t>17.05.1984</t>
  </si>
  <si>
    <t>BNA0998</t>
  </si>
  <si>
    <t>Modellkraftwerk</t>
  </si>
  <si>
    <t>Völklingen-Fenne</t>
  </si>
  <si>
    <t>Saarbrücker Straße 135-137</t>
  </si>
  <si>
    <t>MKV</t>
  </si>
  <si>
    <t>15.08.1982</t>
  </si>
  <si>
    <t>BNA0999</t>
  </si>
  <si>
    <t>HKV</t>
  </si>
  <si>
    <t>30.11.1989</t>
  </si>
  <si>
    <t>BNA1002</t>
  </si>
  <si>
    <t>Wählitz</t>
  </si>
  <si>
    <t>25.08.1994</t>
  </si>
  <si>
    <t>BNA1004</t>
  </si>
  <si>
    <t>Kraftwerk Walheim</t>
  </si>
  <si>
    <t>Walheim</t>
  </si>
  <si>
    <t>Mühlstraße</t>
  </si>
  <si>
    <t>WAL GT D</t>
  </si>
  <si>
    <t>BNA1007a</t>
  </si>
  <si>
    <t>Allgäuer Überlandwerk GmbH</t>
  </si>
  <si>
    <t>SKW Gasturbine</t>
  </si>
  <si>
    <t>Waltenhofen-Veits</t>
  </si>
  <si>
    <t>17.07.1988</t>
  </si>
  <si>
    <t>Leichtes Heizöl</t>
  </si>
  <si>
    <t>BNA1007b</t>
  </si>
  <si>
    <t>SKW Diesel</t>
  </si>
  <si>
    <t>01.09.1978</t>
  </si>
  <si>
    <t>BNA1015</t>
  </si>
  <si>
    <t>GT A</t>
  </si>
  <si>
    <t>1972</t>
  </si>
  <si>
    <t>BNA1016</t>
  </si>
  <si>
    <t>GT B</t>
  </si>
  <si>
    <t>BNA1020</t>
  </si>
  <si>
    <t>MVA Weisweiler</t>
  </si>
  <si>
    <t>Weisweiler</t>
  </si>
  <si>
    <t>MVA</t>
  </si>
  <si>
    <t>22.10.1996</t>
  </si>
  <si>
    <t>BNA1023</t>
  </si>
  <si>
    <t>Eschweiler-Weisweiler</t>
  </si>
  <si>
    <t>G_VGT</t>
  </si>
  <si>
    <t>04.08.2006</t>
  </si>
  <si>
    <t>BNA1024</t>
  </si>
  <si>
    <t>H_VGT</t>
  </si>
  <si>
    <t>19.12.2006</t>
  </si>
  <si>
    <t>BNA1025</t>
  </si>
  <si>
    <t>02.12.1965</t>
  </si>
  <si>
    <t>BNA1026</t>
  </si>
  <si>
    <t>F</t>
  </si>
  <si>
    <t>04.09.1967</t>
  </si>
  <si>
    <t>BNA1027</t>
  </si>
  <si>
    <t>14.02.1974</t>
  </si>
  <si>
    <t>Erdgas / Papierschlamm</t>
  </si>
  <si>
    <t>BNA1028</t>
  </si>
  <si>
    <t>18.01.1975</t>
  </si>
  <si>
    <t>BNA1039</t>
  </si>
  <si>
    <t>Gersteinwerk</t>
  </si>
  <si>
    <t>Werne</t>
  </si>
  <si>
    <t>F1</t>
  </si>
  <si>
    <t>BNA1040</t>
  </si>
  <si>
    <t>G1</t>
  </si>
  <si>
    <t>BNA1042</t>
  </si>
  <si>
    <t>I1</t>
  </si>
  <si>
    <t>BNA1045</t>
  </si>
  <si>
    <t>G2</t>
  </si>
  <si>
    <t>BNA1046a</t>
  </si>
  <si>
    <t>K2</t>
  </si>
  <si>
    <t>01.06.1984</t>
  </si>
  <si>
    <t>BNA1046b</t>
  </si>
  <si>
    <t xml:space="preserve">K1 </t>
  </si>
  <si>
    <t>BNA1056</t>
  </si>
  <si>
    <t>InfraServ GmbH &amp; Co. Wiesbaden KG</t>
  </si>
  <si>
    <t>Wi-Biebrich</t>
  </si>
  <si>
    <t>Wiesbaden</t>
  </si>
  <si>
    <t>26.06.2006</t>
  </si>
  <si>
    <t>Klärgas</t>
  </si>
  <si>
    <t>BNA1060</t>
  </si>
  <si>
    <t>Wilhelmshaven</t>
  </si>
  <si>
    <t>BNA1061</t>
  </si>
  <si>
    <t>BNA1074</t>
  </si>
  <si>
    <t>Spitzenlastkraftwerk Wolfen</t>
  </si>
  <si>
    <t>Wolfen</t>
  </si>
  <si>
    <t>25.03.1997</t>
  </si>
  <si>
    <t>BNA1075a</t>
  </si>
  <si>
    <t>HKW Nord</t>
  </si>
  <si>
    <t>Wolfsburg</t>
  </si>
  <si>
    <t>Generator A</t>
  </si>
  <si>
    <t>01.05.2000</t>
  </si>
  <si>
    <t>BNA1075b</t>
  </si>
  <si>
    <t>Generator B</t>
  </si>
  <si>
    <t>BNA1076a</t>
  </si>
  <si>
    <t>01.11.1985</t>
  </si>
  <si>
    <t>BNA1076b</t>
  </si>
  <si>
    <t>BNA1078</t>
  </si>
  <si>
    <t>HKW Wörth</t>
  </si>
  <si>
    <t>Wörth</t>
  </si>
  <si>
    <t>Am Oberwald 2</t>
  </si>
  <si>
    <t>30.11.2007</t>
  </si>
  <si>
    <t>Reststoffe</t>
  </si>
  <si>
    <t>BNA1083</t>
  </si>
  <si>
    <t>WSW Energie &amp; Wasser AG</t>
  </si>
  <si>
    <t>Spitzenlastanlage Barmen</t>
  </si>
  <si>
    <t>Wuppertal</t>
  </si>
  <si>
    <t>2008</t>
  </si>
  <si>
    <t>BNA1085</t>
  </si>
  <si>
    <t>Heizkraftwerk Würzburg GmbH</t>
  </si>
  <si>
    <t>Heizkraftwerke an der Friedensbrücke</t>
  </si>
  <si>
    <t>Würzburg</t>
  </si>
  <si>
    <t>Veitshöchheimer Str. 1</t>
  </si>
  <si>
    <t>TSIII</t>
  </si>
  <si>
    <t>BNA1086</t>
  </si>
  <si>
    <t>TSII</t>
  </si>
  <si>
    <t>01.01.1993</t>
  </si>
  <si>
    <t>BNA1087</t>
  </si>
  <si>
    <t>GTII</t>
  </si>
  <si>
    <t>BNA1088</t>
  </si>
  <si>
    <t>GTI</t>
  </si>
  <si>
    <t>01.01.2005</t>
  </si>
  <si>
    <t>BNA1089</t>
  </si>
  <si>
    <t>Zielitz</t>
  </si>
  <si>
    <t>BNA1092</t>
  </si>
  <si>
    <t>Zolling</t>
  </si>
  <si>
    <t>Leininger Str. 1</t>
  </si>
  <si>
    <t>GT1 &amp; GT2</t>
  </si>
  <si>
    <t>BNA1093</t>
  </si>
  <si>
    <t>Zolling Block 5</t>
  </si>
  <si>
    <t>BNA1094</t>
  </si>
  <si>
    <t>Smurfit Kappa Zülpich Papier GmbH</t>
  </si>
  <si>
    <t>Zülpich</t>
  </si>
  <si>
    <t>Bessenicher Weg</t>
  </si>
  <si>
    <t>GKW</t>
  </si>
  <si>
    <t>01.04.1996</t>
  </si>
  <si>
    <t>BNA1097</t>
  </si>
  <si>
    <t>Kohlekraftwerk</t>
  </si>
  <si>
    <t>K06</t>
  </si>
  <si>
    <t>30.06.1964</t>
  </si>
  <si>
    <t>Braunkohlebriketts 75%, Sek.Brennstoff 20%, Biogas 5%</t>
  </si>
  <si>
    <t>Rejekt + Biogas</t>
  </si>
  <si>
    <t>BNA1104</t>
  </si>
  <si>
    <t>Franziskanergasse 9</t>
  </si>
  <si>
    <t>T2</t>
  </si>
  <si>
    <t>15.12.1976</t>
  </si>
  <si>
    <t>BNA1105</t>
  </si>
  <si>
    <t>HKW Bad Salzungen</t>
  </si>
  <si>
    <t>Bad Salzungen</t>
  </si>
  <si>
    <t>EG</t>
  </si>
  <si>
    <t>BNA1108</t>
  </si>
  <si>
    <t>PD energy GmbH</t>
  </si>
  <si>
    <t>Bitterfeld - Wolfen</t>
  </si>
  <si>
    <t>Ostraße 1</t>
  </si>
  <si>
    <t>01.01.2010</t>
  </si>
  <si>
    <t>BNA1110</t>
  </si>
  <si>
    <t>Zweckverband Restmüllheizkraftwerk Böblingen</t>
  </si>
  <si>
    <t>Restmüllheizkraftwerk Böblingen</t>
  </si>
  <si>
    <t>Böblingen</t>
  </si>
  <si>
    <t>Musbergersträßle 11</t>
  </si>
  <si>
    <t>Müllverbrennung</t>
  </si>
  <si>
    <t>03.05.1999</t>
  </si>
  <si>
    <t>BNA1114</t>
  </si>
  <si>
    <t>MHKW</t>
  </si>
  <si>
    <t>Oken 2</t>
  </si>
  <si>
    <t>1969 / 2012</t>
  </si>
  <si>
    <t>BNA1115</t>
  </si>
  <si>
    <t>Aktien-Gesellschaft der Dillinger Hüttenwerke, ROGESA Roheisengesellschaft Saar mbH und Zentralkokerei Saar GmbH, als Bruchteilsgemeinschaft</t>
  </si>
  <si>
    <t>Gichtgaskraftwerk Dillingen</t>
  </si>
  <si>
    <t>Dillingen/Saar</t>
  </si>
  <si>
    <t>20.10.2010</t>
  </si>
  <si>
    <t>Hochofengas</t>
  </si>
  <si>
    <t>Koksgas/ Erdgas</t>
  </si>
  <si>
    <t>BNA1116</t>
  </si>
  <si>
    <t>Bremerhavener Entsorgungsgesellschaft mbH</t>
  </si>
  <si>
    <t>BEG</t>
  </si>
  <si>
    <t>Bremerhaven</t>
  </si>
  <si>
    <t>Zur Hexenbrücke 16</t>
  </si>
  <si>
    <t>18.03.1977</t>
  </si>
  <si>
    <t>BNA1117</t>
  </si>
  <si>
    <t>Industriekraftwerk Breuberg GmbH</t>
  </si>
  <si>
    <t>Industriekraftwerk Breuberg</t>
  </si>
  <si>
    <t>Breuberg</t>
  </si>
  <si>
    <t>Höchster Str. 48-60</t>
  </si>
  <si>
    <t>01.08.1999</t>
  </si>
  <si>
    <t>BNA1119</t>
  </si>
  <si>
    <t>Zweckverband Abfallverwertung Südostbayern</t>
  </si>
  <si>
    <t>MHKW Burgkirchen</t>
  </si>
  <si>
    <t>Bruck 110</t>
  </si>
  <si>
    <t>15.01.1994</t>
  </si>
  <si>
    <t>BNA1120</t>
  </si>
  <si>
    <t>RÜTGERS Germany GmbH</t>
  </si>
  <si>
    <t>Energiezentrale</t>
  </si>
  <si>
    <t>Castrop-Rauxel</t>
  </si>
  <si>
    <t>Kekulestraße 30</t>
  </si>
  <si>
    <t>01.06.1991</t>
  </si>
  <si>
    <t>BNA1121</t>
  </si>
  <si>
    <t>Energiecenter</t>
  </si>
  <si>
    <t>09.01.2005</t>
  </si>
  <si>
    <t>BNA1125</t>
  </si>
  <si>
    <t>Merck KGaA</t>
  </si>
  <si>
    <t xml:space="preserve">Darmstadt </t>
  </si>
  <si>
    <t>Frankfurter Str. 250</t>
  </si>
  <si>
    <t>20.12.1999</t>
  </si>
  <si>
    <t>BNA1131</t>
  </si>
  <si>
    <t>Metsä Tissue GmbH (Werk Düren)</t>
  </si>
  <si>
    <t>MT, Düren</t>
  </si>
  <si>
    <t>Düren</t>
  </si>
  <si>
    <t>Veldener Strasse 121 - 131</t>
  </si>
  <si>
    <t>01.01.1940</t>
  </si>
  <si>
    <t>BNA1138</t>
  </si>
  <si>
    <t>Stadtwerke Erkrath GmbH</t>
  </si>
  <si>
    <t>BHKW an Klinkerweg</t>
  </si>
  <si>
    <t>Erkrath</t>
  </si>
  <si>
    <t>Klinkerweg 4</t>
  </si>
  <si>
    <t>Module 1, 2 und 3</t>
  </si>
  <si>
    <t>01.04.2000</t>
  </si>
  <si>
    <t>BNA1139</t>
  </si>
  <si>
    <t>EEW Energy from Waste Saarbrücken GmbH</t>
  </si>
  <si>
    <t>TREA Breisgau</t>
  </si>
  <si>
    <t>Eschbach</t>
  </si>
  <si>
    <t>Heitersheimer Straße 2</t>
  </si>
  <si>
    <t>15.07.2005</t>
  </si>
  <si>
    <t>BNA1141</t>
  </si>
  <si>
    <t>Pfeifer &amp; Langen GmbH &amp; Co. KG</t>
  </si>
  <si>
    <t>P&amp;L Werk Euskirchen</t>
  </si>
  <si>
    <t>Euskirchen</t>
  </si>
  <si>
    <t>Bonner Strasse 2</t>
  </si>
  <si>
    <t>Kessel 4 / 6</t>
  </si>
  <si>
    <t>01.12.1991</t>
  </si>
  <si>
    <t>Braunkohlebrikett</t>
  </si>
  <si>
    <t>Erdgas,Heizöl S,Heizöl EL</t>
  </si>
  <si>
    <t>BNA1144</t>
  </si>
  <si>
    <t>EEW Energy from Waste Göppingen GmbH</t>
  </si>
  <si>
    <t>EEW Göppingen</t>
  </si>
  <si>
    <t>Göppingen</t>
  </si>
  <si>
    <t>Turb. Neu</t>
  </si>
  <si>
    <t>01.07.1975</t>
  </si>
  <si>
    <t>BNA1148</t>
  </si>
  <si>
    <t>MHB Hamm Betriebsführungsgesellschaft mbH</t>
  </si>
  <si>
    <t>MVA Hamm</t>
  </si>
  <si>
    <t>Am Lausbach 2</t>
  </si>
  <si>
    <t>13.02.1986</t>
  </si>
  <si>
    <t>BNA1151</t>
  </si>
  <si>
    <t>innogy SE</t>
  </si>
  <si>
    <t>KWKK Heidelberg</t>
  </si>
  <si>
    <t>Heidelberg</t>
  </si>
  <si>
    <t>Neuenheimer Feld 530</t>
  </si>
  <si>
    <t>21.12.2001</t>
  </si>
  <si>
    <t>BNA1154</t>
  </si>
  <si>
    <t>AGR Abfallentsorgungsgesellschaft Ruhrgebiet mbH</t>
  </si>
  <si>
    <t>RZR Herten I</t>
  </si>
  <si>
    <t>Herten</t>
  </si>
  <si>
    <t>Im Emscherbruch 11</t>
  </si>
  <si>
    <t>RZR I</t>
  </si>
  <si>
    <t>06.01.1982</t>
  </si>
  <si>
    <t>BNA1155</t>
  </si>
  <si>
    <t>RZR Herten II</t>
  </si>
  <si>
    <t>RZR II</t>
  </si>
  <si>
    <t>07.01.2009</t>
  </si>
  <si>
    <t>BNA1161</t>
  </si>
  <si>
    <t>Zweckverband Müllverwertungsanlage Ingolstadt (MVA Ingolstadt)</t>
  </si>
  <si>
    <t>MVA Ingolstadt</t>
  </si>
  <si>
    <t>Ingolstadt</t>
  </si>
  <si>
    <t>Am Mailinger Bach 141</t>
  </si>
  <si>
    <t>Müllheizkraftwerk (MHKW)</t>
  </si>
  <si>
    <t>26.10.1984</t>
  </si>
  <si>
    <t>BNA1164</t>
  </si>
  <si>
    <t>P&amp;L Werk Jülich</t>
  </si>
  <si>
    <t>Jülich</t>
  </si>
  <si>
    <t>Dürenerstr. 20</t>
  </si>
  <si>
    <t>Kessel 5</t>
  </si>
  <si>
    <t>15.09.2013</t>
  </si>
  <si>
    <t>BNA1165</t>
  </si>
  <si>
    <t>P&amp;L Werk Appeldorn</t>
  </si>
  <si>
    <t>Kalkar</t>
  </si>
  <si>
    <t>Reeser Str 280-300</t>
  </si>
  <si>
    <t>Lentjes-Kessel</t>
  </si>
  <si>
    <t>23.09.2002</t>
  </si>
  <si>
    <t>Biogas, Schweröl, Leichtöl</t>
  </si>
  <si>
    <t>BNA1166</t>
  </si>
  <si>
    <t>Kreis Weseler Abfallgesellschaft mbH &amp; Co. KG (KWA)</t>
  </si>
  <si>
    <t>Abfallentsorgungszentrum Asdonkshof</t>
  </si>
  <si>
    <t>Kamp-Lintfort</t>
  </si>
  <si>
    <t>Graftstr. 25</t>
  </si>
  <si>
    <t>Notstromdiesel</t>
  </si>
  <si>
    <t>01.04.1997</t>
  </si>
  <si>
    <t>BNA1167</t>
  </si>
  <si>
    <t>BNA1168</t>
  </si>
  <si>
    <t>Müllheizkraftwerk Kassel GmbH</t>
  </si>
  <si>
    <t>Müllheizkraftwerk</t>
  </si>
  <si>
    <t>17.12.1985</t>
  </si>
  <si>
    <t>BNA1182</t>
  </si>
  <si>
    <t>12.10.2010</t>
  </si>
  <si>
    <t>BNA1183</t>
  </si>
  <si>
    <t>HKW Merheim</t>
  </si>
  <si>
    <t>08.03.2001</t>
  </si>
  <si>
    <t>BNA1184</t>
  </si>
  <si>
    <t>AVG Köln mbH</t>
  </si>
  <si>
    <t>RMVA Köln</t>
  </si>
  <si>
    <t>Geestemünder Str. 23</t>
  </si>
  <si>
    <t>01.02.1998</t>
  </si>
  <si>
    <t>keine</t>
  </si>
  <si>
    <t>BNA1185</t>
  </si>
  <si>
    <t>P&amp;L Werk Könnern</t>
  </si>
  <si>
    <t>Könnern</t>
  </si>
  <si>
    <t>An den Sieben Stücken</t>
  </si>
  <si>
    <t>Kessel 1 und 2</t>
  </si>
  <si>
    <t>31.03.2014</t>
  </si>
  <si>
    <t>BNA1186b</t>
  </si>
  <si>
    <t>EGK Entsorgungsgesellschaft Krefeld GmbH &amp; Co.KG</t>
  </si>
  <si>
    <t>MKVA Krefeld</t>
  </si>
  <si>
    <t>Parkstr. 234</t>
  </si>
  <si>
    <t>Turbine 4</t>
  </si>
  <si>
    <t>BNA1186c</t>
  </si>
  <si>
    <t>Turbine 2</t>
  </si>
  <si>
    <t>BNA1186d</t>
  </si>
  <si>
    <t>Turbine 5</t>
  </si>
  <si>
    <t>BNA1186e</t>
  </si>
  <si>
    <t>Turbine 1</t>
  </si>
  <si>
    <t>BNA1187</t>
  </si>
  <si>
    <t>P&amp;L Werk Lage</t>
  </si>
  <si>
    <t>Lage</t>
  </si>
  <si>
    <t>Heidensche Str. 70</t>
  </si>
  <si>
    <t>Kessel 1/2/3</t>
  </si>
  <si>
    <t>12.09.2017</t>
  </si>
  <si>
    <t>Schweröl</t>
  </si>
  <si>
    <t>BNA1190</t>
  </si>
  <si>
    <t>Thermische Abfallbehandlung Lauta GmbH &amp; Co. oHG</t>
  </si>
  <si>
    <t>Lauta</t>
  </si>
  <si>
    <t>Industrie- und Gewerbegebiet Lauta, 
Straße B Nr. 5</t>
  </si>
  <si>
    <t>21.07.2004</t>
  </si>
  <si>
    <t>BNA1193</t>
  </si>
  <si>
    <t>Stadtwerke Lemgo GmbH</t>
  </si>
  <si>
    <t>HKW-West</t>
  </si>
  <si>
    <t xml:space="preserve">Lemgo </t>
  </si>
  <si>
    <t>Liemer Weg 71</t>
  </si>
  <si>
    <t>01.10.2001</t>
  </si>
  <si>
    <t>BNA1196a</t>
  </si>
  <si>
    <t>BHKW Ludwigshafen</t>
  </si>
  <si>
    <t>Giulinistraße 2</t>
  </si>
  <si>
    <t xml:space="preserve">BHKW </t>
  </si>
  <si>
    <t>12.06.2008</t>
  </si>
  <si>
    <t>BNA1196b</t>
  </si>
  <si>
    <t>Industriekraftwerk Ludwigshafen</t>
  </si>
  <si>
    <t>Giulinistr. 2</t>
  </si>
  <si>
    <t>01.03.2003</t>
  </si>
  <si>
    <t>BNA1197</t>
  </si>
  <si>
    <t>Technische Werke Ludwigshafen AG</t>
  </si>
  <si>
    <t>FHKW Ludwigshafen</t>
  </si>
  <si>
    <t xml:space="preserve">Industriestr. 3 </t>
  </si>
  <si>
    <t>FHKW</t>
  </si>
  <si>
    <t>01.08.1967</t>
  </si>
  <si>
    <t>BNA1198</t>
  </si>
  <si>
    <t>SUEZ Energie und Verwertung GmbH</t>
  </si>
  <si>
    <t xml:space="preserve">SITA Abfallverwertung GmbH </t>
  </si>
  <si>
    <t>Lützen OT Zorbau</t>
  </si>
  <si>
    <t>Bayerische Str.20</t>
  </si>
  <si>
    <t>22.06.2005</t>
  </si>
  <si>
    <t>BNA1199</t>
  </si>
  <si>
    <t>Entsorgungsgesellschaft Mainz mbH</t>
  </si>
  <si>
    <t>MHKW Mainz</t>
  </si>
  <si>
    <t>Kraftwerkallee 1</t>
  </si>
  <si>
    <t>01.12.2009</t>
  </si>
  <si>
    <t>BNA1212</t>
  </si>
  <si>
    <t>Vereinigte Wertach-Elektrizitätswerke GmbH</t>
  </si>
  <si>
    <t>DKW Nord</t>
  </si>
  <si>
    <t>Mindelheim</t>
  </si>
  <si>
    <t>Mindelmähderweg 10</t>
  </si>
  <si>
    <t>17.11.1988</t>
  </si>
  <si>
    <t>BNA1222</t>
  </si>
  <si>
    <t>Müllheizkraftwerk Offenbach</t>
  </si>
  <si>
    <t>BNA1227</t>
  </si>
  <si>
    <t>DKW Leinau</t>
  </si>
  <si>
    <t>Pforzen</t>
  </si>
  <si>
    <t>05.12.1978</t>
  </si>
  <si>
    <t>BNA1229</t>
  </si>
  <si>
    <t>MHKW Pirmasens</t>
  </si>
  <si>
    <t>Pirmasens</t>
  </si>
  <si>
    <t>Am Staffelberg 2-4</t>
  </si>
  <si>
    <t>01.01.1999</t>
  </si>
  <si>
    <t>Abfall, biol. abbaubarer Anteil von Abfällen aus Haushalt und Industrie</t>
  </si>
  <si>
    <t>BNA1232</t>
  </si>
  <si>
    <t>EEW Energy from Waste Premnitz GmbH</t>
  </si>
  <si>
    <t>ZWSF</t>
  </si>
  <si>
    <t>Premnitz</t>
  </si>
  <si>
    <t>Dr. Herbert-Rein-Straße 1</t>
  </si>
  <si>
    <t>08.01.2004</t>
  </si>
  <si>
    <t>BNA1233</t>
  </si>
  <si>
    <t>EVE</t>
  </si>
  <si>
    <t>09.06.2009</t>
  </si>
  <si>
    <t>BNA1238</t>
  </si>
  <si>
    <t>Molkerei MEGGLE Wasserburg GmbH &amp; Co. KG</t>
  </si>
  <si>
    <t>Kraftwerk Meggle</t>
  </si>
  <si>
    <t>Reitmehring</t>
  </si>
  <si>
    <t>Megglestraße 6 - 12</t>
  </si>
  <si>
    <t>01.06.2000</t>
  </si>
  <si>
    <t>BNA1243</t>
  </si>
  <si>
    <t>Vattenfall Europe New Energy Ecopower GmbH</t>
  </si>
  <si>
    <t>EBS-HKW Rostock</t>
  </si>
  <si>
    <t>Ost-West-Straße 25</t>
  </si>
  <si>
    <t>BNA1244</t>
  </si>
  <si>
    <t>AVA Velsen GmbH</t>
  </si>
  <si>
    <t>AVA Velsen</t>
  </si>
  <si>
    <t>Saarbrücken-Velsen</t>
  </si>
  <si>
    <t>Alte Grube Velsen 16</t>
  </si>
  <si>
    <t>07.08.1997</t>
  </si>
  <si>
    <t>BNA1248b</t>
  </si>
  <si>
    <t>UPM GmbH</t>
  </si>
  <si>
    <t>HKW3 UPM Schongau</t>
  </si>
  <si>
    <t>Schongau</t>
  </si>
  <si>
    <t>Friedrich-Haindl-Strasse 10</t>
  </si>
  <si>
    <t>HKW 3</t>
  </si>
  <si>
    <t>20.12.2014</t>
  </si>
  <si>
    <t>BNA1249</t>
  </si>
  <si>
    <t>UPM Schongau</t>
  </si>
  <si>
    <t>Heizkraftwerk 2</t>
  </si>
  <si>
    <t>21.01.1989</t>
  </si>
  <si>
    <t>Reststoffe aus Altpapieraufbereitung</t>
  </si>
  <si>
    <t>BNA1254</t>
  </si>
  <si>
    <t>Zweckverband Müllverwertung Schwandorf</t>
  </si>
  <si>
    <t>Müllkraftwerk Schwandorf</t>
  </si>
  <si>
    <t>Schwandorf</t>
  </si>
  <si>
    <t>Alustraße 7</t>
  </si>
  <si>
    <t>31.08.1982</t>
  </si>
  <si>
    <t xml:space="preserve">Heizöl </t>
  </si>
  <si>
    <t>BNA1255</t>
  </si>
  <si>
    <t>Kraftwerk Schwedt GmbH &amp; Co. KG</t>
  </si>
  <si>
    <t>Kraftwerk Schwedt GmbH &amp; Co.KG</t>
  </si>
  <si>
    <t>Schwedt</t>
  </si>
  <si>
    <t>01.04.2011</t>
  </si>
  <si>
    <t>EBS</t>
  </si>
  <si>
    <t>Biogas, Erdgas, Heizöl</t>
  </si>
  <si>
    <t>BNA1260</t>
  </si>
  <si>
    <t>Heizkraftwerk Sindelfingen</t>
  </si>
  <si>
    <t>Sindelfingen</t>
  </si>
  <si>
    <t>Sammelschienen-HKW</t>
  </si>
  <si>
    <t>21.11.2013</t>
  </si>
  <si>
    <t>BNA1261</t>
  </si>
  <si>
    <t>EEW Energy from Waste Stapelfeld GmbH</t>
  </si>
  <si>
    <t>Stapelfeld</t>
  </si>
  <si>
    <t>01.10.1979</t>
  </si>
  <si>
    <t>Abfall, biol. abbaubarer Anteil von Abfällen aus Haushalten und Industrie</t>
  </si>
  <si>
    <t>BNA1262</t>
  </si>
  <si>
    <t>REMONDIS Thermische Abfallverwertung GmbH</t>
  </si>
  <si>
    <t>Butterwecker Weg 6</t>
  </si>
  <si>
    <t>21.04.2008</t>
  </si>
  <si>
    <t>BNA1264</t>
  </si>
  <si>
    <t>Stadtwerke Suhl/Zella-Mehlis GmbH</t>
  </si>
  <si>
    <t>HKW Bohrhügel</t>
  </si>
  <si>
    <t>Suhl</t>
  </si>
  <si>
    <t>Fröhliche-Mann-Straße 2</t>
  </si>
  <si>
    <t>02.12.1995</t>
  </si>
  <si>
    <t>BNA1271</t>
  </si>
  <si>
    <t>Unterbreizbach</t>
  </si>
  <si>
    <t>BNA1279</t>
  </si>
  <si>
    <t>Basell Polyolefine GmbH</t>
  </si>
  <si>
    <t>Wesseling</t>
  </si>
  <si>
    <t>D290</t>
  </si>
  <si>
    <t>03.07.1996</t>
  </si>
  <si>
    <t>BNA1280</t>
  </si>
  <si>
    <t>Kraftwerk</t>
  </si>
  <si>
    <t>D210</t>
  </si>
  <si>
    <t>03.07.1962</t>
  </si>
  <si>
    <t>Erdöl</t>
  </si>
  <si>
    <t>BNA1284</t>
  </si>
  <si>
    <t>Grace GmbH</t>
  </si>
  <si>
    <t>Co-Generation</t>
  </si>
  <si>
    <t>Worms</t>
  </si>
  <si>
    <t>In der Hollerhecke 1</t>
  </si>
  <si>
    <t>27.08.1991</t>
  </si>
  <si>
    <t>BNA1285</t>
  </si>
  <si>
    <t>Sigmundshall</t>
  </si>
  <si>
    <t>Wunstorf</t>
  </si>
  <si>
    <t>BNA1286</t>
  </si>
  <si>
    <t>Zweckverband für Abfallwirtschaft Südwestthüringen (ZASt)</t>
  </si>
  <si>
    <t>Restabfallbehandlungsanlage</t>
  </si>
  <si>
    <t>Zella-Mehlis</t>
  </si>
  <si>
    <t>13.11.2007</t>
  </si>
  <si>
    <t>BNA1289</t>
  </si>
  <si>
    <t>AMK - Abfallentsorgungsgesellschaft des Märkischen Kreises mbH</t>
  </si>
  <si>
    <t>Iserlohn</t>
  </si>
  <si>
    <t>Giesestraße 10</t>
  </si>
  <si>
    <t>01.04.1981</t>
  </si>
  <si>
    <t>BNA1291</t>
  </si>
  <si>
    <t>IHKW Industrieheizkraftwerk Andernach GmbH</t>
  </si>
  <si>
    <t>IHKW Andernach</t>
  </si>
  <si>
    <t>Andernach</t>
  </si>
  <si>
    <t>Koblenzer Straße 141</t>
  </si>
  <si>
    <t>14.01.2008</t>
  </si>
  <si>
    <t>BNA1292b</t>
  </si>
  <si>
    <t>Sales &amp; Solutions GmbH</t>
  </si>
  <si>
    <t>IHKW Heidenheim</t>
  </si>
  <si>
    <t>Heidenheim</t>
  </si>
  <si>
    <t>Alexanderstr. 8</t>
  </si>
  <si>
    <t>BHKW-Anlage</t>
  </si>
  <si>
    <t>06.11.2014</t>
  </si>
  <si>
    <t>BNA1293a</t>
  </si>
  <si>
    <t>Martinswerk GmbH</t>
  </si>
  <si>
    <t>Kölner Straße 110</t>
  </si>
  <si>
    <t>K1/TG1</t>
  </si>
  <si>
    <t>01.02.1995</t>
  </si>
  <si>
    <t>BNA1293b</t>
  </si>
  <si>
    <t>K2/TG2</t>
  </si>
  <si>
    <t>BNA1293c</t>
  </si>
  <si>
    <t>K3+4/TG4</t>
  </si>
  <si>
    <t>BNA1293d</t>
  </si>
  <si>
    <t>Diesel/G5</t>
  </si>
  <si>
    <t>BNA1295</t>
  </si>
  <si>
    <t>AVA Abfallverwertung Augsburg GmbH</t>
  </si>
  <si>
    <t>AVA GmbH</t>
  </si>
  <si>
    <t>Augsburg</t>
  </si>
  <si>
    <t>Am Mittleren Moos 60</t>
  </si>
  <si>
    <t>AHKW</t>
  </si>
  <si>
    <t>16.09.1994</t>
  </si>
  <si>
    <t>BNA1315</t>
  </si>
  <si>
    <t>Universitätsklinikum Freiburg AdöR</t>
  </si>
  <si>
    <t>Hartmannstrasse 1</t>
  </si>
  <si>
    <t>01.01.2001</t>
  </si>
  <si>
    <t>Holzpellets</t>
  </si>
  <si>
    <t>BNA1316</t>
  </si>
  <si>
    <t>AWG Abfallwirtschaftsgesellschaft mbH Wuppertal</t>
  </si>
  <si>
    <t>Korzert 15</t>
  </si>
  <si>
    <t>BNA1327b</t>
  </si>
  <si>
    <t>Terminal 2 Gesellschaft mbH &amp; Co oHG</t>
  </si>
  <si>
    <t>Erweiterung Energiezentrale 2003</t>
  </si>
  <si>
    <t>nicht öffentlicher Bereich (Btl. 145.01)</t>
  </si>
  <si>
    <t>AGG8 - AGG9</t>
  </si>
  <si>
    <t>2003</t>
  </si>
  <si>
    <t>BNA1328</t>
  </si>
  <si>
    <t>HBB Heizkraftwerk Bauernfeind Betreibergesellschaft mbh</t>
  </si>
  <si>
    <t>HBB</t>
  </si>
  <si>
    <t>Raubling</t>
  </si>
  <si>
    <t>Rosenheimer Str. 37</t>
  </si>
  <si>
    <t>GUD</t>
  </si>
  <si>
    <t>01.02.2001</t>
  </si>
  <si>
    <t>BNA1329</t>
  </si>
  <si>
    <t>Kübler &amp; Niethammer Papierfabrik Kriebstein AG</t>
  </si>
  <si>
    <t>K&amp;N PFK AG EV</t>
  </si>
  <si>
    <t>Kriebstein</t>
  </si>
  <si>
    <t>Bauhofstr. 1</t>
  </si>
  <si>
    <t>GT / GDT</t>
  </si>
  <si>
    <t>02.04.1993</t>
  </si>
  <si>
    <t>BNA1330</t>
  </si>
  <si>
    <t>Steinbeis Energie GmbH</t>
  </si>
  <si>
    <t>Steinbeis Energie</t>
  </si>
  <si>
    <t>Glückstadt</t>
  </si>
  <si>
    <t>Stadtstraße 20</t>
  </si>
  <si>
    <t>27.09.2010</t>
  </si>
  <si>
    <t>HEL, Steinkohle</t>
  </si>
  <si>
    <t>BNA1331</t>
  </si>
  <si>
    <t>R.D.M. Arnsberg GmbH</t>
  </si>
  <si>
    <t>Reno De Medici</t>
  </si>
  <si>
    <t>Arnsberg</t>
  </si>
  <si>
    <t>Hellefelderstr. 51</t>
  </si>
  <si>
    <t>HD - Kraftwerk</t>
  </si>
  <si>
    <t>01.01.1923</t>
  </si>
  <si>
    <t>BNA1332</t>
  </si>
  <si>
    <t>INEOS Solvents Germany GmbH</t>
  </si>
  <si>
    <t>INEOS Kraftwerk</t>
  </si>
  <si>
    <t>Moers</t>
  </si>
  <si>
    <t>Römerstr. 733</t>
  </si>
  <si>
    <t>TG7/8</t>
  </si>
  <si>
    <t>1995</t>
  </si>
  <si>
    <t>Flüssige und gasförmige Produktionsrückstände</t>
  </si>
  <si>
    <t>BNA1333a</t>
  </si>
  <si>
    <t>Universität Stuttgart</t>
  </si>
  <si>
    <t>HKW Pfaffenwald</t>
  </si>
  <si>
    <t>Pfaffenwaldring 8</t>
  </si>
  <si>
    <t>Anlage 40</t>
  </si>
  <si>
    <t>01.07.1988</t>
  </si>
  <si>
    <t>Erdgas H</t>
  </si>
  <si>
    <t>BNA1333b</t>
  </si>
  <si>
    <t>Block 50</t>
  </si>
  <si>
    <t>01.07.1969</t>
  </si>
  <si>
    <t>BNA1333c</t>
  </si>
  <si>
    <t>Block 60</t>
  </si>
  <si>
    <t>01.07.1968</t>
  </si>
  <si>
    <t>BNA1334</t>
  </si>
  <si>
    <t>CR3-Kaffeeveredelung M. Hermsen GmbH</t>
  </si>
  <si>
    <t>KWK-Anlage</t>
  </si>
  <si>
    <t>Waterbergstraße 14</t>
  </si>
  <si>
    <t>GT 1-3, DT</t>
  </si>
  <si>
    <t>1993 und 2002</t>
  </si>
  <si>
    <t>BNA1335a</t>
  </si>
  <si>
    <t>Papier- u. Kartonfabrik Varel GmbH &amp; Co. KG</t>
  </si>
  <si>
    <t>PKV Kraftwerk</t>
  </si>
  <si>
    <t>Varel</t>
  </si>
  <si>
    <t>Dangaster Straße 38</t>
  </si>
  <si>
    <t>KWK-Blöcke</t>
  </si>
  <si>
    <t>1989</t>
  </si>
  <si>
    <t>Erdgas L</t>
  </si>
  <si>
    <t>BNA1335b</t>
  </si>
  <si>
    <t>Kondensationsturbine</t>
  </si>
  <si>
    <t>1968</t>
  </si>
  <si>
    <t>Abdampf</t>
  </si>
  <si>
    <t>BNA1336</t>
  </si>
  <si>
    <t>Henkel AG &amp; Co. KGaA</t>
  </si>
  <si>
    <t>Holthausen</t>
  </si>
  <si>
    <t>Henkelstr. 67</t>
  </si>
  <si>
    <t>01.01.1948</t>
  </si>
  <si>
    <t>Flüssige Produktionsrückstände</t>
  </si>
  <si>
    <t>BNA1337d</t>
  </si>
  <si>
    <t>DS Smith Paper Deutschland GmbH</t>
  </si>
  <si>
    <t>Aschaffenburg</t>
  </si>
  <si>
    <t>Weichertstr. 7</t>
  </si>
  <si>
    <t>1991</t>
  </si>
  <si>
    <t>Diesel</t>
  </si>
  <si>
    <t>BNA1337e</t>
  </si>
  <si>
    <t>28.01.2013</t>
  </si>
  <si>
    <t>BNA1396</t>
  </si>
  <si>
    <t>Energieversorgungscenter Dresden-Wilschdorf GmbH &amp; Co. KG</t>
  </si>
  <si>
    <t>EVC / GLOBALFOUNDRIES</t>
  </si>
  <si>
    <t>Moritzburg</t>
  </si>
  <si>
    <t>Boxdorf, Ringstr. 3</t>
  </si>
  <si>
    <t>EVC I</t>
  </si>
  <si>
    <t>BNA1397a</t>
  </si>
  <si>
    <t>Ineos Manufacturing Deutschland GmbH</t>
  </si>
  <si>
    <t>O10</t>
  </si>
  <si>
    <t>Alte Strasse 201</t>
  </si>
  <si>
    <t>T21</t>
  </si>
  <si>
    <t>15.01.1964</t>
  </si>
  <si>
    <t>Reststoffe aus Produkt.</t>
  </si>
  <si>
    <t>HD-Heizgas</t>
  </si>
  <si>
    <t>BNA1397b</t>
  </si>
  <si>
    <t>T22</t>
  </si>
  <si>
    <t>14.04.1964</t>
  </si>
  <si>
    <t>BNA1397c</t>
  </si>
  <si>
    <t>T23</t>
  </si>
  <si>
    <t>30.10.1963</t>
  </si>
  <si>
    <t>BNA1397d</t>
  </si>
  <si>
    <t>T24</t>
  </si>
  <si>
    <t>15.06.1966</t>
  </si>
  <si>
    <t>BNA1397e</t>
  </si>
  <si>
    <t>T31</t>
  </si>
  <si>
    <t>21.03.1967</t>
  </si>
  <si>
    <t>BNA1399</t>
  </si>
  <si>
    <t>OXEA Produktion GmbH &amp; Co.KG</t>
  </si>
  <si>
    <t>Oxea GmbH</t>
  </si>
  <si>
    <t>Otto-Roelen-Str.3</t>
  </si>
  <si>
    <t>01.01.1929</t>
  </si>
  <si>
    <t>flüssige, gasförmige Nebenprodukte</t>
  </si>
  <si>
    <t>BNA1400a</t>
  </si>
  <si>
    <t>Südzucker AG, Werk Zeitz</t>
  </si>
  <si>
    <t>EZ1</t>
  </si>
  <si>
    <t>Zeitz</t>
  </si>
  <si>
    <t>Albrechtstr. 54</t>
  </si>
  <si>
    <t>WSK</t>
  </si>
  <si>
    <t>BNA1400b</t>
  </si>
  <si>
    <t>DTI</t>
  </si>
  <si>
    <t>BNA1401a</t>
  </si>
  <si>
    <t>BoA 2</t>
  </si>
  <si>
    <t>Grevenbroich</t>
  </si>
  <si>
    <t>Energiestraße 101</t>
  </si>
  <si>
    <t>Neurath F</t>
  </si>
  <si>
    <t>08.07.2012</t>
  </si>
  <si>
    <t>BNA1401b</t>
  </si>
  <si>
    <t>BoA 3</t>
  </si>
  <si>
    <t>Neurath G</t>
  </si>
  <si>
    <t>03.08.2012</t>
  </si>
  <si>
    <t>BNA1402</t>
  </si>
  <si>
    <t>Delkeskamp Verpackungswerke GmbH</t>
  </si>
  <si>
    <t>Heizkraftwerk zur Papierfabrik</t>
  </si>
  <si>
    <t>Nortrup</t>
  </si>
  <si>
    <t>Hauptstrasse 15</t>
  </si>
  <si>
    <t>24.01.1996</t>
  </si>
  <si>
    <t>BNA1403</t>
  </si>
  <si>
    <t>Neptune Energy Deutschland GmbH</t>
  </si>
  <si>
    <t>Steinitz</t>
  </si>
  <si>
    <t xml:space="preserve">Bobbenmärsche 11 </t>
  </si>
  <si>
    <t>Erdgaseigenproduktion</t>
  </si>
  <si>
    <t>BNA1404</t>
  </si>
  <si>
    <t>06.11.2012</t>
  </si>
  <si>
    <t>BNA1405a</t>
  </si>
  <si>
    <t>Fernwärme Ulm GmbH</t>
  </si>
  <si>
    <t>Heizkraftwerk Magirusstraße</t>
  </si>
  <si>
    <t>Ulm</t>
  </si>
  <si>
    <t>Magirusstr. 21</t>
  </si>
  <si>
    <t>17.11.1992</t>
  </si>
  <si>
    <t>BNA1406</t>
  </si>
  <si>
    <t>FS-Karton GmbH</t>
  </si>
  <si>
    <t>FS-Karton</t>
  </si>
  <si>
    <t>Neuss</t>
  </si>
  <si>
    <t>Düsseldorfer Str. 182-184</t>
  </si>
  <si>
    <t>1992</t>
  </si>
  <si>
    <t>BNA1407</t>
  </si>
  <si>
    <t>Schoeller Technocell GmbH &amp; Co. KG</t>
  </si>
  <si>
    <t>STW</t>
  </si>
  <si>
    <t>Weißenborn</t>
  </si>
  <si>
    <t>Fabrikstraße 1</t>
  </si>
  <si>
    <t>14.05.1997</t>
  </si>
  <si>
    <t>BNA1408</t>
  </si>
  <si>
    <t>Heizkraftwerk Evonik Rheinfelden</t>
  </si>
  <si>
    <t>Rheinfelden</t>
  </si>
  <si>
    <t>Untere Kanalstraße 3</t>
  </si>
  <si>
    <t>13.08.1979</t>
  </si>
  <si>
    <t>Wasserstoff (Restgas eines Produktions-betriebes)</t>
  </si>
  <si>
    <t>BNA1437</t>
  </si>
  <si>
    <t>Aluminium Oxid Stade GmbH</t>
  </si>
  <si>
    <t>KWK AOS GmbH</t>
  </si>
  <si>
    <t>Stade- Bützfleth</t>
  </si>
  <si>
    <t>Johann- Rathje- Köser- Straße</t>
  </si>
  <si>
    <t>GT 1/2</t>
  </si>
  <si>
    <t>01.05.2012</t>
  </si>
  <si>
    <t>BNA1444a</t>
  </si>
  <si>
    <t>Prinovis GmbH &amp; Co. KG</t>
  </si>
  <si>
    <t xml:space="preserve">GT1 </t>
  </si>
  <si>
    <t>Breslauer Str. 300</t>
  </si>
  <si>
    <t>BNA1444b</t>
  </si>
  <si>
    <t xml:space="preserve">GT2 </t>
  </si>
  <si>
    <t>BNA1444c</t>
  </si>
  <si>
    <t xml:space="preserve">GT3 </t>
  </si>
  <si>
    <t>BNA1444d</t>
  </si>
  <si>
    <t xml:space="preserve">GT4 </t>
  </si>
  <si>
    <t>BNA1447a</t>
  </si>
  <si>
    <t>Evonik Röhm GmbH</t>
  </si>
  <si>
    <t>Im Pfaffenwinkel 6</t>
  </si>
  <si>
    <t>20.11.1990</t>
  </si>
  <si>
    <t>BNA1447b</t>
  </si>
  <si>
    <t>G3/Kontu</t>
  </si>
  <si>
    <t>12.03.2012</t>
  </si>
  <si>
    <t>BNA1448</t>
  </si>
  <si>
    <t>AHKW Neunkirchen</t>
  </si>
  <si>
    <t>Neunkirchen</t>
  </si>
  <si>
    <t>Am Blücherflöz 12</t>
  </si>
  <si>
    <t>Linie 3 + 4</t>
  </si>
  <si>
    <t>02.06.1977</t>
  </si>
  <si>
    <t>Abfall, biol. Abbaubarer Anteil von Abfällen aus haushalten und Industrie</t>
  </si>
  <si>
    <t>BNA1449a</t>
  </si>
  <si>
    <t>Zweckverband Abfallwirtschaft Raum Würzburg</t>
  </si>
  <si>
    <t>Turbosatz 1</t>
  </si>
  <si>
    <t>Gattingerstr. 31</t>
  </si>
  <si>
    <t>04.06.1984</t>
  </si>
  <si>
    <t>BNA1449b</t>
  </si>
  <si>
    <t>Turbosatz 2</t>
  </si>
  <si>
    <t>09.11.1998</t>
  </si>
  <si>
    <t>BNA1450</t>
  </si>
  <si>
    <t>DREWSEN SPEZIALPAPIERE GmbH &amp; Co. KG</t>
  </si>
  <si>
    <t>GUD-Anlage DREWSEN</t>
  </si>
  <si>
    <t>Lachendorf</t>
  </si>
  <si>
    <t>Georg-Drewsen-Weg 2</t>
  </si>
  <si>
    <t>01.09.2000</t>
  </si>
  <si>
    <t>BNA1451</t>
  </si>
  <si>
    <t>Venator Germany GmbH</t>
  </si>
  <si>
    <t>HKW Sachtleben</t>
  </si>
  <si>
    <t>BNA1458</t>
  </si>
  <si>
    <t>Annweiler</t>
  </si>
  <si>
    <t>15.01.1976</t>
  </si>
  <si>
    <t>https://blockheizkraftwerk24.com/annweiler-am-trifels-bhkw/</t>
  </si>
  <si>
    <t>BNA1461</t>
  </si>
  <si>
    <t>CropEnergies Bioethanol GmbH Zeitz</t>
  </si>
  <si>
    <t>15.01.2005</t>
  </si>
  <si>
    <t>BNA1463</t>
  </si>
  <si>
    <t>Smurfit Kappa Herzberger Papierfabrik GmbH</t>
  </si>
  <si>
    <t>Herzberg</t>
  </si>
  <si>
    <t>Andreasberger Str. 1</t>
  </si>
  <si>
    <t>BNA1464</t>
  </si>
  <si>
    <t>ZF Friedrichshafen AG</t>
  </si>
  <si>
    <t>Gas- u. Dampfturbinenanlage Südraum</t>
  </si>
  <si>
    <t>Untertürkheimer Straße 5</t>
  </si>
  <si>
    <t>01.04.2012</t>
  </si>
  <si>
    <t>BNA1465a</t>
  </si>
  <si>
    <t>B+T Energie GmbH</t>
  </si>
  <si>
    <t>EBS-Kraftwerk Witzenhausen</t>
  </si>
  <si>
    <t>Witzenhausen</t>
  </si>
  <si>
    <t>Kasseler Landstr. 23</t>
  </si>
  <si>
    <t>24.06.2009</t>
  </si>
  <si>
    <t>Ersatzbrennstoff aus Abfall</t>
  </si>
  <si>
    <t>BNA1467</t>
  </si>
  <si>
    <t>Koehler SE</t>
  </si>
  <si>
    <t>Oberkirch</t>
  </si>
  <si>
    <t>Hauptstraße 2-4</t>
  </si>
  <si>
    <t>01.12.1986</t>
  </si>
  <si>
    <t>ERB, kom. KS</t>
  </si>
  <si>
    <t>BNA1486</t>
  </si>
  <si>
    <t>ROMONTA GmbH</t>
  </si>
  <si>
    <t>Grubenheizkraftwerk</t>
  </si>
  <si>
    <t>Seegebiet Mansfelder Land</t>
  </si>
  <si>
    <t>Chausseestraße 1</t>
  </si>
  <si>
    <t>01.07.1979</t>
  </si>
  <si>
    <t>BNA1488</t>
  </si>
  <si>
    <t>KG Deutsche Gasrußwerke GmbH &amp; Co.</t>
  </si>
  <si>
    <t>Weidenstr. 70-72</t>
  </si>
  <si>
    <t>1984 / 1989</t>
  </si>
  <si>
    <t>Restgas mit H2 und CO-Gehalt</t>
  </si>
  <si>
    <t>BNA1489</t>
  </si>
  <si>
    <t>Stadtwerke - Altmärkische Gas-, Wasser- u. E-Werke Stendal GmbH</t>
  </si>
  <si>
    <t>Heizkraftwerk Stendal</t>
  </si>
  <si>
    <t>Stendal</t>
  </si>
  <si>
    <t>Schillerstraße</t>
  </si>
  <si>
    <t>04.10.1994</t>
  </si>
  <si>
    <t xml:space="preserve">Erdgas H </t>
  </si>
  <si>
    <t>Heizöl leicht</t>
  </si>
  <si>
    <t>BNA1490</t>
  </si>
  <si>
    <t>EBS - Kraftwerk GmbH</t>
  </si>
  <si>
    <t>EBKW Knapsack</t>
  </si>
  <si>
    <t>Industriestr. 300</t>
  </si>
  <si>
    <t>BNA1492a</t>
  </si>
  <si>
    <t>Papierfabrik Adolf Jass GmbH &amp; Co. KG</t>
  </si>
  <si>
    <t>Kraftwerk 3</t>
  </si>
  <si>
    <t>Hermann-Muth-Str. 6</t>
  </si>
  <si>
    <t>01.09.2012</t>
  </si>
  <si>
    <t>BNA1492b</t>
  </si>
  <si>
    <t>Kraftwerk 2</t>
  </si>
  <si>
    <t>30.03.1982</t>
  </si>
  <si>
    <t>BNA1502</t>
  </si>
  <si>
    <t>SWK ENERGIE GmbH</t>
  </si>
  <si>
    <t>Heizkraftwerk Krefeld</t>
  </si>
  <si>
    <t>01.03.2011</t>
  </si>
  <si>
    <t>BNA1503</t>
  </si>
  <si>
    <t>BHKW H.120</t>
  </si>
  <si>
    <t>Rather Str. 51</t>
  </si>
  <si>
    <t>31.10.2012</t>
  </si>
  <si>
    <t>BNA1504</t>
  </si>
  <si>
    <t>BHKW</t>
  </si>
  <si>
    <t>Woerth</t>
  </si>
  <si>
    <t>Daimler Str. 1</t>
  </si>
  <si>
    <t>20.02.2013</t>
  </si>
  <si>
    <t>BNA1505</t>
  </si>
  <si>
    <t>Opel Automobile GmbH</t>
  </si>
  <si>
    <t>HKW Wiesengrund</t>
  </si>
  <si>
    <t>Eisenach</t>
  </si>
  <si>
    <t>Adam-Opel-Str.</t>
  </si>
  <si>
    <t>12.10.1993</t>
  </si>
  <si>
    <t>BNA1507</t>
  </si>
  <si>
    <t>Michelin Reifenwerke AG &amp; Co. KGaA 
Standort Bad Kreuznach</t>
  </si>
  <si>
    <t>Bad Kreuznach</t>
  </si>
  <si>
    <t>Michelinstr. 1</t>
  </si>
  <si>
    <t>2006</t>
  </si>
  <si>
    <t>BNA1508</t>
  </si>
  <si>
    <t>Trianel Kohlekraftwerk Lünen GmbH &amp; Co. KG</t>
  </si>
  <si>
    <t>Trianel Kohlekraftwerk Lünen</t>
  </si>
  <si>
    <t>Lünen</t>
  </si>
  <si>
    <t>Frydagstr. 40</t>
  </si>
  <si>
    <t>BNA1509</t>
  </si>
  <si>
    <t>BP Europa SE</t>
  </si>
  <si>
    <t>BP Werk Lingen</t>
  </si>
  <si>
    <t>Raffineriestrasse</t>
  </si>
  <si>
    <t>BNA1510</t>
  </si>
  <si>
    <t>Spreestromerzeugungs GmbH</t>
  </si>
  <si>
    <t>Hamburger Rieger</t>
  </si>
  <si>
    <t>An der Heide B5</t>
  </si>
  <si>
    <t>BNA1511a</t>
  </si>
  <si>
    <t>Papierfabrik Schoellershammer H. A. Schoeller Söhne GmbH &amp; Co KG</t>
  </si>
  <si>
    <t>Kessel 4</t>
  </si>
  <si>
    <t>Kreuzauer Str. 18</t>
  </si>
  <si>
    <t>25.03.1983</t>
  </si>
  <si>
    <t>Briketts</t>
  </si>
  <si>
    <t>Kurzfaserreststoffe</t>
  </si>
  <si>
    <t>BNA1516</t>
  </si>
  <si>
    <t>Südzucker AG Mannheim</t>
  </si>
  <si>
    <t>HKW 1 Werk Offstein</t>
  </si>
  <si>
    <t>Obrigheim</t>
  </si>
  <si>
    <t>Wormser Straße 11</t>
  </si>
  <si>
    <t>01.08.1961</t>
  </si>
  <si>
    <t>Heizöl schwer</t>
  </si>
  <si>
    <t>BNA1520</t>
  </si>
  <si>
    <t>ESWE BioEnergie GmbH</t>
  </si>
  <si>
    <t>Biomasseheizkraftwerk Wiesbaden</t>
  </si>
  <si>
    <t>Deponiestraße 14</t>
  </si>
  <si>
    <t>01.01.2014</t>
  </si>
  <si>
    <t>Altholz</t>
  </si>
  <si>
    <t>Zünd- und Stützbrenner Heizöl EL</t>
  </si>
  <si>
    <t>BNA1523a</t>
  </si>
  <si>
    <t>Moritz J. Weig GmbH &amp; Co KG</t>
  </si>
  <si>
    <t>Gemeinschaftskraftwerk Weig</t>
  </si>
  <si>
    <t>Mayen</t>
  </si>
  <si>
    <t>Polcher Str. 113</t>
  </si>
  <si>
    <t>Block 1 (Kessel2, GT 1, DT 2)</t>
  </si>
  <si>
    <t>BNA1523b</t>
  </si>
  <si>
    <t>Block 2 (Kessel 6, GT 2, DT 3)</t>
  </si>
  <si>
    <t>BNA1523c</t>
  </si>
  <si>
    <t>Block 3 (Kessel 3 und 4, DT 2 und 3 anteilig)</t>
  </si>
  <si>
    <t>Fangstoff aus Altpapieraufbereitung</t>
  </si>
  <si>
    <t>BNA1524</t>
  </si>
  <si>
    <t>Heizkraftwerk Bomlitz</t>
  </si>
  <si>
    <t>Bomlitz</t>
  </si>
  <si>
    <t>Industriepark Walsrode, 
August-Wolff-Str. 13</t>
  </si>
  <si>
    <t>01.06.1969</t>
  </si>
  <si>
    <t>BNA1526</t>
  </si>
  <si>
    <t>Raffinerie Heide GmbH</t>
  </si>
  <si>
    <t>Kraftwerk Raffinerie Heide</t>
  </si>
  <si>
    <t>Hemminstedt</t>
  </si>
  <si>
    <t>Meldorfer Str. 43</t>
  </si>
  <si>
    <t>23.09.1962</t>
  </si>
  <si>
    <t>Erdgas,  Raffineriegas , Rückstandsöle</t>
  </si>
  <si>
    <t>BNA1528</t>
  </si>
  <si>
    <t>Stadtwerke Kempen GmbH</t>
  </si>
  <si>
    <t>Kempen</t>
  </si>
  <si>
    <t>01.01.1990</t>
  </si>
  <si>
    <t>Biomethan</t>
  </si>
  <si>
    <t>https://www.stadtwerke-kempen.de/nachhaltige-fernwaerme</t>
  </si>
  <si>
    <t>BNA1531</t>
  </si>
  <si>
    <t>Industriekraftwerk Greifswald GmbH</t>
  </si>
  <si>
    <t>Industriekraftwerk Greifswald</t>
  </si>
  <si>
    <t>Lubmin</t>
  </si>
  <si>
    <t>BNA1541</t>
  </si>
  <si>
    <t>Freiberger Erdgas GmbH</t>
  </si>
  <si>
    <t>HKW Freiberg</t>
  </si>
  <si>
    <t>Freiberg</t>
  </si>
  <si>
    <t>25.09.2013</t>
  </si>
  <si>
    <t>BNA1553</t>
  </si>
  <si>
    <t>Gunvor Raffinerie Ingolstadt GmbH</t>
  </si>
  <si>
    <t>Kösching</t>
  </si>
  <si>
    <t>24.08.2012</t>
  </si>
  <si>
    <t>BNA1556</t>
  </si>
  <si>
    <t>Sachsenmilch Leppersdorf GmbH</t>
  </si>
  <si>
    <t>Leppersdorf</t>
  </si>
  <si>
    <t>An den Breiten</t>
  </si>
  <si>
    <t>09.05.2014</t>
  </si>
  <si>
    <t>https://www.muellergroup.com/medien/pressemitteilungen/sachsenmilch-leppersdorf-nimmt-eigenstromanlage-in-betrieb/</t>
  </si>
  <si>
    <t>BNA1557</t>
  </si>
  <si>
    <t xml:space="preserve">Volkswagen Sachsen GmbH </t>
  </si>
  <si>
    <t>Zwickau</t>
  </si>
  <si>
    <t>Glauchauer Str. 40</t>
  </si>
  <si>
    <t>13.02.2014</t>
  </si>
  <si>
    <t>http://autogramm.volkswagen.de/01-02_14/standorte/standorte_09.html</t>
  </si>
  <si>
    <t>BNA1558</t>
  </si>
  <si>
    <t>Vattenfall Heizkraftwerk Moorburg GmbH</t>
  </si>
  <si>
    <t>Moorburg B</t>
  </si>
  <si>
    <t>Moorburger Schanze 2</t>
  </si>
  <si>
    <t>28.02.2015</t>
  </si>
  <si>
    <t>Heizöl, leicht</t>
  </si>
  <si>
    <t>BNA1658</t>
  </si>
  <si>
    <t>Lemgo</t>
  </si>
  <si>
    <t>Bruchweg 24</t>
  </si>
  <si>
    <t>01.04.1980</t>
  </si>
  <si>
    <t>BNA1671</t>
  </si>
  <si>
    <t>Kronos Titan GmbH</t>
  </si>
  <si>
    <t>03.03.2014</t>
  </si>
  <si>
    <t>BNA1673</t>
  </si>
  <si>
    <t>Moorburg A</t>
  </si>
  <si>
    <t>31.08.2015</t>
  </si>
  <si>
    <t>BNA1674</t>
  </si>
  <si>
    <t>Kraftwerk Wilhelmshaven</t>
  </si>
  <si>
    <t>Niedersachsendamm</t>
  </si>
  <si>
    <t>30.10.2015</t>
  </si>
  <si>
    <t>BNA1676</t>
  </si>
  <si>
    <t>Kraftwerk IV</t>
  </si>
  <si>
    <t>13.02.2016</t>
  </si>
  <si>
    <t>BNA1677</t>
  </si>
  <si>
    <t>BHKW Braunschweig</t>
  </si>
  <si>
    <t>Berliner Ring</t>
  </si>
  <si>
    <t>27.07.2014</t>
  </si>
  <si>
    <t>BNA1678</t>
  </si>
  <si>
    <t>Flughafen München GmbH</t>
  </si>
  <si>
    <t>Energiezentrale 2016</t>
  </si>
  <si>
    <t>09.12.2014</t>
  </si>
  <si>
    <t>BNA1810</t>
  </si>
  <si>
    <t>Exxon Mobil Production Deutschland GmbH</t>
  </si>
  <si>
    <t>Riethorst 12</t>
  </si>
  <si>
    <t>31.07.2014</t>
  </si>
  <si>
    <t>BNA1817</t>
  </si>
  <si>
    <t>GuD F</t>
  </si>
  <si>
    <t>22.01.2016</t>
  </si>
  <si>
    <t>BNA1818</t>
  </si>
  <si>
    <t>Niehl 3</t>
  </si>
  <si>
    <t>Niehl 31</t>
  </si>
  <si>
    <t>29.04.2016</t>
  </si>
  <si>
    <t>BNA1819</t>
  </si>
  <si>
    <t>01.10.2016</t>
  </si>
  <si>
    <t>BNA1820</t>
  </si>
  <si>
    <t>Gemeinschaftskraftwerk Bremen GmbH und Co. KG</t>
  </si>
  <si>
    <t>GuD MiBÜ</t>
  </si>
  <si>
    <t>BNA1821</t>
  </si>
  <si>
    <t>Bayer AG</t>
  </si>
  <si>
    <t>Energieversogung Wedding</t>
  </si>
  <si>
    <t>Fennstr. 22</t>
  </si>
  <si>
    <t>25.05.1972</t>
  </si>
  <si>
    <t>leichtes Heizöl EL</t>
  </si>
  <si>
    <t>BNA1859</t>
  </si>
  <si>
    <t>Ford-Werke GmbH</t>
  </si>
  <si>
    <t>Ford Saarlouis</t>
  </si>
  <si>
    <t>Saarlouis</t>
  </si>
  <si>
    <t>2016</t>
  </si>
  <si>
    <t>BNA1861</t>
  </si>
  <si>
    <t>BMW AG</t>
  </si>
  <si>
    <t>Regensburg</t>
  </si>
  <si>
    <t>Herbert-Quandt-Allee</t>
  </si>
  <si>
    <t>29.10.2012</t>
  </si>
  <si>
    <t>BNA1862</t>
  </si>
  <si>
    <t>20.08.2016</t>
  </si>
  <si>
    <t>BNA1863</t>
  </si>
  <si>
    <t>Fresenius Medical Care Deutschland GmbH</t>
  </si>
  <si>
    <t>Gasturbinen-HKW St. Wendel</t>
  </si>
  <si>
    <t>St. Wendel</t>
  </si>
  <si>
    <t>Frankfurter Straße 6-8</t>
  </si>
  <si>
    <t>21.01.2014</t>
  </si>
  <si>
    <t>BNA1864</t>
  </si>
  <si>
    <t>KÄMMERER Energie GmbH</t>
  </si>
  <si>
    <t>Osnabrück</t>
  </si>
  <si>
    <t>Römereschstrasse 33</t>
  </si>
  <si>
    <t>Braunkohle, Steinkohle, Heizöl S, Heizöl EL</t>
  </si>
  <si>
    <t>Ersatzbrennstoffe, Papierschlamm</t>
  </si>
  <si>
    <t>BNA1865</t>
  </si>
  <si>
    <t>BNA1866</t>
  </si>
  <si>
    <t>Zweite Energieversorgungscenter Dresden-Wilschdorf GmbH &amp; Co. KG</t>
  </si>
  <si>
    <t>01.04.2005</t>
  </si>
  <si>
    <t>BNA1867</t>
  </si>
  <si>
    <t>AVG Köln</t>
  </si>
  <si>
    <t>Geestemünder Straße 23</t>
  </si>
  <si>
    <t>01.05.2017</t>
  </si>
  <si>
    <t>BNA1868</t>
  </si>
  <si>
    <t>HKW West M5</t>
  </si>
  <si>
    <t>M5</t>
  </si>
  <si>
    <t>01.01.2018</t>
  </si>
  <si>
    <t>BNA1870</t>
  </si>
  <si>
    <t>Orion Engineered Carbons GmbH</t>
  </si>
  <si>
    <t>Werk Kalscheuren</t>
  </si>
  <si>
    <t>Harry-Kloepfer-Straße 1</t>
  </si>
  <si>
    <t>01.01.1967</t>
  </si>
  <si>
    <t>Restgas aus Rußproduktion</t>
  </si>
  <si>
    <t>BNA1873</t>
  </si>
  <si>
    <t>KWK Dingolfing BA 1</t>
  </si>
  <si>
    <t>Dingolfing</t>
  </si>
  <si>
    <t>Landshuter Strasse 56</t>
  </si>
  <si>
    <t>KWK Dingolfing BA1</t>
  </si>
  <si>
    <t>15.11.2017</t>
  </si>
  <si>
    <t>BNA1894</t>
  </si>
  <si>
    <t>Holcim (Süddeutschland) GmbH</t>
  </si>
  <si>
    <t>Dotternhausen</t>
  </si>
  <si>
    <t>Dormettingerstrasse 23</t>
  </si>
  <si>
    <t>20.03.2007</t>
  </si>
  <si>
    <t xml:space="preserve">Ölschiefer </t>
  </si>
  <si>
    <t>BNA1904</t>
  </si>
  <si>
    <t>K5/T7</t>
  </si>
  <si>
    <t>BNA1909</t>
  </si>
  <si>
    <t>HKW 3 Stuttgart-Gaisburg</t>
  </si>
  <si>
    <t>HKW3</t>
  </si>
  <si>
    <t>29.08.2018</t>
  </si>
  <si>
    <t>Erdgas/ Heizöl EL</t>
  </si>
  <si>
    <t>BNA1911</t>
  </si>
  <si>
    <t>HKW Dresden-Nord</t>
  </si>
  <si>
    <t>Hermann-Mende-Straße, 2</t>
  </si>
  <si>
    <t>07.12.2018</t>
  </si>
  <si>
    <t>BNA1925</t>
  </si>
  <si>
    <t>ENGIE Deutschland GmbH</t>
  </si>
  <si>
    <t>HKW Lusan</t>
  </si>
  <si>
    <t>Gera</t>
  </si>
  <si>
    <t>18.12.2018</t>
  </si>
  <si>
    <t>https://www.energieversorgung-gera.de/privatkunden/unternehmen/aktuelles/mitteilung/vorbereitungen-fuer-neues-heizkraftwerk-gera-lusan.html</t>
  </si>
  <si>
    <t>BNA1926</t>
  </si>
  <si>
    <t>HKW Tinz</t>
  </si>
  <si>
    <t>https://www.engie-deutschland.de/de/media/pressemitteilungen/details/Richtfest-im-Heizkraftwerk-Gera-Tinz/</t>
  </si>
  <si>
    <t>BNA1927</t>
  </si>
  <si>
    <t>TEAG</t>
  </si>
  <si>
    <t>GM</t>
  </si>
  <si>
    <t>04.12.2018</t>
  </si>
  <si>
    <t>https://www.thueringerenergie.de/einblicke/waerme/ein_echt_dickes_ding</t>
  </si>
  <si>
    <t>BNA1934</t>
  </si>
  <si>
    <t>KWK Landshut</t>
  </si>
  <si>
    <t>Landshut</t>
  </si>
  <si>
    <t>https://www.bmwgroup-werke.com/landshut/de/aktuelles/pressemitteilungen/2018/kwk-zentrale.html</t>
  </si>
  <si>
    <t>Nicht-EEG-Anlagen &lt; 10 MW</t>
  </si>
  <si>
    <t>NaturalGas</t>
  </si>
  <si>
    <t>Emissions</t>
  </si>
  <si>
    <t>CumulativeCapacity</t>
  </si>
  <si>
    <t>Fuel</t>
  </si>
  <si>
    <t>Technology</t>
  </si>
  <si>
    <t>Grenzkosten</t>
  </si>
  <si>
    <t>Eue/tonCO2</t>
  </si>
  <si>
    <t xml:space="preserve">Max installed capacity </t>
  </si>
  <si>
    <t>Row Labels</t>
  </si>
  <si>
    <t>(blank)</t>
  </si>
  <si>
    <t>Grand Total</t>
  </si>
  <si>
    <t>Average of Grenzkosten</t>
  </si>
  <si>
    <t>AverageCost</t>
  </si>
  <si>
    <t>totalCosts</t>
  </si>
  <si>
    <t>Prices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</si>
</sst>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 * #,##0.00_ ;_ * \-#,##0.00_ ;_ * &quot;-&quot;??_ ;_ @_ 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 tint="0.14999847407452621"/>
      <name val="Trebuchet MS"/>
      <family val="2"/>
    </font>
    <font>
      <vertAlign val="subscript"/>
      <sz val="11"/>
      <color theme="1" tint="0.14999847407452621"/>
      <name val="Trebuchet MS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D97D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 style="medium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medium">
        <color theme="1" tint="0.34998626667073579"/>
      </bottom>
      <diagonal/>
    </border>
    <border>
      <left style="medium">
        <color theme="1" tint="0.34998626667073579"/>
      </left>
      <right style="thin">
        <color theme="1" tint="0.34998626667073579"/>
      </right>
      <top style="medium">
        <color theme="1" tint="0.34998626667073579"/>
      </top>
      <bottom style="thin">
        <color theme="1" tint="0.34998626667073579"/>
      </bottom>
      <diagonal/>
    </border>
    <border>
      <left style="medium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medium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medium">
        <color theme="1" tint="0.34998626667073579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5">
    <xf numFmtId="0" fontId="0" fillId="0" borderId="0" xfId="0"/>
    <xf numFmtId="0" fontId="3" fillId="2" borderId="1" xfId="0" applyFont="1" applyFill="1" applyBorder="1" applyAlignment="1" applyProtection="1">
      <alignment horizontal="center"/>
    </xf>
    <xf numFmtId="2" fontId="3" fillId="3" borderId="2" xfId="1" applyNumberFormat="1" applyFont="1" applyFill="1" applyBorder="1" applyAlignment="1" applyProtection="1">
      <alignment horizontal="right"/>
      <protection locked="0"/>
    </xf>
    <xf numFmtId="2" fontId="3" fillId="3" borderId="1" xfId="1" applyNumberFormat="1" applyFont="1" applyFill="1" applyBorder="1" applyAlignment="1" applyProtection="1">
      <alignment horizontal="right"/>
      <protection locked="0"/>
    </xf>
    <xf numFmtId="2" fontId="3" fillId="3" borderId="3" xfId="1" applyNumberFormat="1" applyFont="1" applyFill="1" applyBorder="1" applyAlignment="1" applyProtection="1">
      <alignment horizontal="right"/>
      <protection locked="0"/>
    </xf>
    <xf numFmtId="0" fontId="3" fillId="4" borderId="4" xfId="0" applyFont="1" applyFill="1" applyBorder="1" applyProtection="1"/>
    <xf numFmtId="0" fontId="3" fillId="4" borderId="5" xfId="0" applyFont="1" applyFill="1" applyBorder="1" applyProtection="1"/>
    <xf numFmtId="0" fontId="3" fillId="4" borderId="6" xfId="0" applyFont="1" applyFill="1" applyBorder="1" applyProtection="1"/>
    <xf numFmtId="0" fontId="3" fillId="4" borderId="0" xfId="0" applyFont="1" applyFill="1" applyBorder="1" applyProtection="1"/>
    <xf numFmtId="2" fontId="3" fillId="3" borderId="0" xfId="1" applyNumberFormat="1" applyFont="1" applyFill="1" applyBorder="1" applyAlignment="1" applyProtection="1">
      <alignment horizontal="right"/>
      <protection locked="0"/>
    </xf>
    <xf numFmtId="0" fontId="2" fillId="0" borderId="0" xfId="0" applyFont="1"/>
    <xf numFmtId="0" fontId="2" fillId="5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Ingrid Sanchez Jimenez" refreshedDate="44204.499568287036" createdVersion="6" refreshedVersion="6" minRefreshableVersion="3" recordCount="540">
  <cacheSource type="worksheet">
    <worksheetSource ref="A1:AA1048576" sheet="Plants"/>
  </cacheSource>
  <cacheFields count="27">
    <cacheField name="Teil der Merit-Order?" numFmtId="0">
      <sharedItems containsBlank="1"/>
    </cacheField>
    <cacheField name="Kraftwerksnummer Bundesnetzagentur" numFmtId="0">
      <sharedItems containsBlank="1"/>
    </cacheField>
    <cacheField name="Unternehmen" numFmtId="0">
      <sharedItems containsBlank="1"/>
    </cacheField>
    <cacheField name="Kraftwerksname" numFmtId="0">
      <sharedItems containsBlank="1"/>
    </cacheField>
    <cacheField name="PLZ_x000a_(Standort Kraftwerk)" numFmtId="0">
      <sharedItems containsString="0" containsBlank="1" containsNumber="1" containsInteger="1" minValue="1099" maxValue="99817"/>
    </cacheField>
    <cacheField name="Ort_x000a_(Standort Kraftwerk)" numFmtId="0">
      <sharedItems containsBlank="1"/>
    </cacheField>
    <cacheField name="Straße und Hausnummer_x000a_(Standort Kraftwerk)" numFmtId="0">
      <sharedItems containsBlank="1" containsMixedTypes="1" containsNumber="1" containsInteger="1" minValue="13" maxValue="13"/>
    </cacheField>
    <cacheField name="Bundesland" numFmtId="0">
      <sharedItems containsBlank="1"/>
    </cacheField>
    <cacheField name="Blockname" numFmtId="0">
      <sharedItems containsBlank="1" containsMixedTypes="1" containsNumber="1" containsInteger="1" minValue="1" maxValue="20"/>
    </cacheField>
    <cacheField name="Aufnahme der kommerziellen Stromerzeugung " numFmtId="0">
      <sharedItems containsBlank="1" containsMixedTypes="1" containsNumber="1" containsInteger="1" minValue="1962" maxValue="2009"/>
    </cacheField>
    <cacheField name="Energieträger (BNetzA, 2019)" numFmtId="0">
      <sharedItems containsBlank="1"/>
    </cacheField>
    <cacheField name="Spezifizierung &quot;Mehrere Energieträger&quot; und &quot;Sonstige Energieträger&quot; - Hauptbrennstoff" numFmtId="0">
      <sharedItems containsBlank="1"/>
    </cacheField>
    <cacheField name="Spezifizierung &quot;Mehrere Energieträger&quot; - Zusatz- / Ersatzbrennstoffe" numFmtId="0">
      <sharedItems containsBlank="1"/>
    </cacheField>
    <cacheField name="Auswertung_x000a_Energieträger (Zuordnung zu einem Hauptenergieträger bei Mehreren Energieträgern)" numFmtId="0">
      <sharedItems containsBlank="1"/>
    </cacheField>
    <cacheField name="Fuel" numFmtId="0">
      <sharedItems containsBlank="1" count="8">
        <s v="Abfall"/>
        <s v="Kernenergie"/>
        <s v="Braunkohle"/>
        <s v="Steinkohle"/>
        <s v="Erdgas"/>
        <s v="Öl"/>
        <s v="Sonstige"/>
        <m/>
      </sharedItems>
    </cacheField>
    <cacheField name="Zuordnung Kraftwerkstyp" numFmtId="0">
      <sharedItems containsBlank="1"/>
    </cacheField>
    <cacheField name="Kraftwerkstechnologie" numFmtId="0">
      <sharedItems containsBlank="1"/>
    </cacheField>
    <cacheField name="Quelle Kraftwerkstechnologie" numFmtId="0">
      <sharedItems containsBlank="1"/>
    </cacheField>
    <cacheField name="Effizienz" numFmtId="0">
      <sharedItems containsString="0" containsBlank="1" containsNumber="1" minValue="0.18" maxValue="0.61199999999999999"/>
    </cacheField>
    <cacheField name="Quelle Effizienz" numFmtId="0">
      <sharedItems containsBlank="1"/>
    </cacheField>
    <cacheField name="Netto-Nennleistung_x000a_(elektrische Wirkleistung) [MW]" numFmtId="0">
      <sharedItems containsString="0" containsBlank="1" containsNumber="1" minValue="0.48" maxValue="3328.1768078703249"/>
    </cacheField>
    <cacheField name="Mittlere verfügbare_x000a_Netto-Nennleistung [MW]" numFmtId="0">
      <sharedItems containsString="0" containsBlank="1" containsNumber="1" minValue="0.42719999999999997" maxValue="2962.0773590045892"/>
    </cacheField>
    <cacheField name="Brennstoffkosten (inkl. Transport) [EUR/MWHth]" numFmtId="0">
      <sharedItems containsString="0" containsBlank="1" containsNumber="1" minValue="0" maxValue="33.223832923832894"/>
    </cacheField>
    <cacheField name="Grenzkosten" numFmtId="0">
      <sharedItems containsString="0" containsBlank="1" containsNumber="1" minValue="1" maxValue="158.24777777777777" count="213">
        <n v="1"/>
        <n v="17.866666666666664"/>
        <n v="31.770110701107011"/>
        <n v="31.93747680890538"/>
        <n v="32.106716417910455"/>
        <n v="32.450943396226421"/>
        <n v="32.625996204933593"/>
        <n v="32.803053435114506"/>
        <n v="33.909486166007916"/>
        <n v="34.296000000000006"/>
        <n v="34.492756539235415"/>
        <n v="34.691902834008104"/>
        <n v="34.893482688391046"/>
        <n v="35.097540983606564"/>
        <n v="35.30412371134021"/>
        <n v="35.513278008298762"/>
        <n v="35.725052192066812"/>
        <n v="36.156659619450323"/>
        <n v="36.376595744680856"/>
        <n v="36.599357601713074"/>
        <n v="36.82500000000001"/>
        <n v="37.998440979955461"/>
        <n v="38.995194508009156"/>
        <n v="39.779439252336459"/>
        <n v="40.048235294117646"/>
        <n v="40.320853080568725"/>
        <n v="40.597374701670645"/>
        <n v="40.87788461538463"/>
        <n v="42.041584158415851"/>
        <n v="42.34339152119702"/>
        <n v="42.960759493670892"/>
        <n v="43.276530612244912"/>
        <n v="42.609920634920634"/>
        <n v="43.746890927624875"/>
        <n v="45.363915343915345"/>
        <n v="53.113249211356475"/>
        <n v="45.78760683760683"/>
        <n v="46.219525350593301"/>
        <n v="46.316648648648645"/>
        <n v="46.561304347826081"/>
        <n v="54.615584415584422"/>
        <n v="46.808633879781411"/>
        <n v="47.311491712707181"/>
        <n v="47.825586592178766"/>
        <n v="48.351299435028245"/>
        <n v="48.618636363636362"/>
        <n v="48.889028571428568"/>
        <n v="49.439190751445082"/>
        <n v="50.288705882352943"/>
        <n v="51.46915662650602"/>
        <n v="47.602287581699343"/>
        <n v="52.080975609756095"/>
        <n v="52.142979242979244"/>
        <n v="47.943786008230454"/>
        <n v="52.392515337423319"/>
        <n v="48.290381426202323"/>
        <n v="52.707901234567899"/>
        <n v="48.642188805346699"/>
        <n v="53.027204968944091"/>
        <n v="53.350499999999997"/>
        <n v="53.677861635220125"/>
        <n v="49.361916878710765"/>
        <n v="54.00936708860759"/>
        <n v="49.73008547008547"/>
        <n v="54.345095541401271"/>
        <n v="50.103962101636519"/>
        <n v="50.483680555555559"/>
        <n v="55.029548387096774"/>
        <n v="55.378441558441551"/>
        <n v="50.869378827646543"/>
        <n v="51.261199294532631"/>
        <n v="56.09"/>
        <n v="51.659288888888888"/>
        <n v="56.452847682119206"/>
        <n v="52.063799283154118"/>
        <n v="56.82053333333333"/>
        <n v="66.632270916334662"/>
        <n v="52.474887082204162"/>
        <n v="57.193154362416109"/>
        <n v="52.892714025500908"/>
        <n v="53.317447199265381"/>
        <n v="58.341643835616438"/>
        <n v="53.749259259259254"/>
        <n v="54.188328664799258"/>
        <n v="54.63483992467043"/>
        <n v="59.53832167832168"/>
        <n v="55.088983855650525"/>
        <n v="60.364397163120572"/>
        <n v="55.550957854406128"/>
        <n v="60.786285714285711"/>
        <n v="56.020966183574885"/>
        <n v="61.214244604316548"/>
        <n v="56.499220272904481"/>
        <n v="61.648405797101454"/>
        <n v="56.985939036381517"/>
        <n v="57.481349206349208"/>
        <n v="58.499191919191922"/>
        <n v="64.391515151515151"/>
        <n v="66.875433070866151"/>
        <n v="62.809430682312041"/>
        <n v="62.996512641673931"/>
        <n v="63.184739833843466"/>
        <n v="63.374122807017542"/>
        <n v="63.578327832783273"/>
        <n v="64.199111111111108"/>
        <n v="65.333936651583713"/>
        <n v="65.536768043576942"/>
        <n v="66.811574074074073"/>
        <n v="67.421962616822427"/>
        <n v="68.201182033096927"/>
        <n v="68.758405379442848"/>
        <n v="68.918399044205501"/>
        <n v="69.615272373540847"/>
        <n v="69.651207729468595"/>
        <n v="70.400122100122104"/>
        <n v="71.20009881422925"/>
        <n v="71.390017339608619"/>
        <n v="71.580973671137599"/>
        <n v="71.966033966033962"/>
        <n v="72.03649999999999"/>
        <n v="72.160155271725515"/>
        <n v="72.321031344792715"/>
        <n v="72.355349070818676"/>
        <n v="72.551624276001007"/>
        <n v="72.74898989898989"/>
        <n v="73.147028948704929"/>
        <n v="73.271004098360649"/>
        <n v="73.347720906544438"/>
        <n v="73.54954034729316"/>
        <n v="73.75249679897567"/>
        <n v="73.956599897277869"/>
        <n v="74.161859387071857"/>
        <n v="74.368285123966942"/>
        <n v="74.575887075887081"/>
        <n v="74.784675324675334"/>
        <n v="74.99466006772596"/>
        <n v="75.205851619644733"/>
        <n v="75.248947368421057"/>
        <n v="75.418260413937645"/>
        <n v="75.631897004729382"/>
        <n v="75.760466348701641"/>
        <n v="75.8467720685112"/>
        <n v="76.062896405919659"/>
        <n v="76.280280943546245"/>
        <n v="76.498936735778841"/>
        <n v="76.718874966675557"/>
        <n v="76.804943578721122"/>
        <n v="76.940106951871655"/>
        <n v="77.162644140520243"/>
        <n v="77.33820346320347"/>
        <n v="77.386498117267337"/>
        <n v="77.879019073569481"/>
        <n v="78.295318454001091"/>
        <n v="78.427552140504943"/>
        <n v="78.757940854326392"/>
        <n v="78.983969043670541"/>
        <n v="78.991348530623469"/>
        <n v="79.226170798898067"/>
        <n v="79.462420558165235"/>
        <n v="79.548440979955444"/>
        <n v="79.939254934667787"/>
        <n v="80.121144139091427"/>
        <n v="80.179866146123814"/>
        <n v="80.665544332210999"/>
        <n v="80.702259887005653"/>
        <n v="81.157255787690573"/>
        <n v="81.405409232512042"/>
        <n v="81.655113636363637"/>
        <n v="81.906383585066962"/>
        <n v="82.1592338479131"/>
        <n v="90.849247311827938"/>
        <n v="83.974714995615301"/>
        <n v="84.240762463343103"/>
        <n v="84.376477541371173"/>
        <n v="86.99878787878788"/>
        <n v="87.57260524710189"/>
        <n v="87.862411998775642"/>
        <n v="89.947021943573674"/>
        <n v="90.570158730158738"/>
        <n v="91.184043229497775"/>
        <n v="91.315620998719595"/>
        <n v="92.073595868302121"/>
        <n v="93.628365068942884"/>
        <n v="98.628373702422152"/>
        <n v="102.01191872030445"/>
        <n v="103.2268115942029"/>
        <n v="105.78535246560318"/>
        <n v="106.08732754475477"/>
        <n v="106.55745506271813"/>
        <n v="106.69652944356494"/>
        <n v="107.00378679659855"/>
        <n v="107.93637143117274"/>
        <n v="108.25089017067619"/>
        <n v="108.88551082257368"/>
        <n v="111.07638014224175"/>
        <n v="112.17470322570092"/>
        <n v="112.51468702761439"/>
        <n v="113.89567386386967"/>
        <n v="114.24628154667671"/>
        <n v="115.99952099722734"/>
        <n v="117.87597005778815"/>
        <n v="116.72191795100883"/>
        <n v="121.38365223239165"/>
        <n v="122.33040811806684"/>
        <n v="127.29670316068292"/>
        <n v="128.33915213915205"/>
        <n v="129.39895302123205"/>
        <n v="130.4765426850642"/>
        <n v="131.57237279893522"/>
        <n v="132.68691045250458"/>
        <n v="142.43789971789968"/>
        <n v="158.24777777777777"/>
        <m/>
      </sharedItems>
    </cacheField>
    <cacheField name="CumulativeCapacity" numFmtId="0">
      <sharedItems containsString="0" containsBlank="1" containsNumber="1" minValue="30.599999999999998" maxValue="69167.675744864842"/>
    </cacheField>
    <cacheField name="Fuel2" numFmtId="0">
      <sharedItems containsBlank="1"/>
    </cacheField>
    <cacheField name="Technolog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40">
  <r>
    <s v="Ja"/>
    <s v="BNA0084"/>
    <s v="Vattenfall Wärme Berlin AG"/>
    <s v="Reuter"/>
    <n v="13599"/>
    <s v="Berlin"/>
    <s v="Otternbuchtstr. 11"/>
    <s v="Berlin"/>
    <s v="Reuter M"/>
    <s v="30.10.1998"/>
    <s v="Abfall"/>
    <s v="Dampf aus Müllverbrennungsanlage"/>
    <m/>
    <s v="Abfall"/>
    <x v="0"/>
    <s v="Abfall"/>
    <s v="Steam turbine"/>
    <s v="OPSD (2018)"/>
    <n v="0.33"/>
    <s v="OPSD (2018)"/>
    <n v="36"/>
    <n v="30.599999999999998"/>
    <n v="0"/>
    <x v="0"/>
    <n v="30.599999999999998"/>
    <s v="Garbage"/>
    <s v="Garbage"/>
  </r>
  <r>
    <s v="Ja"/>
    <s v="BNA0088b"/>
    <s v="Solvay Chemicals GmbH"/>
    <s v="Dampfturbinenanlage der EBS-Kessel"/>
    <n v="6406"/>
    <s v="Bernburg"/>
    <m/>
    <s v="Sachsen-Anhalt"/>
    <m/>
    <s v="16.10.2009"/>
    <s v="Abfall"/>
    <m/>
    <m/>
    <s v="Abfall"/>
    <x v="0"/>
    <s v="Abfall"/>
    <s v="Combined cycle"/>
    <s v="OPSD (2018)"/>
    <n v="0.33"/>
    <s v="OPSD (2018)"/>
    <n v="35"/>
    <n v="29.75"/>
    <n v="0"/>
    <x v="0"/>
    <n v="60.349999999999994"/>
    <s v="Garbage"/>
    <s v="Garbage"/>
  </r>
  <r>
    <s v="Ja"/>
    <s v="BNA0097"/>
    <s v="MVA Bielefeld-Herford GmbH"/>
    <s v="MVA Bielefeld"/>
    <n v="33609"/>
    <s v="Bielefeld"/>
    <s v="Schelpmilser Weg 30"/>
    <s v="Nordrhein-Westfalen"/>
    <s v="Linien 1 - 3"/>
    <s v="01.07.1981"/>
    <s v="Abfall"/>
    <s v="Abfall, biologisch abbaubarer Anteil von Abfällen aus Haushalten und Industrie"/>
    <m/>
    <s v="Abfall"/>
    <x v="0"/>
    <s v="Abfall"/>
    <s v="Steam turbine"/>
    <s v="OPSD (2018)"/>
    <n v="0.33"/>
    <s v="OPSD (2018)"/>
    <n v="34"/>
    <n v="28.9"/>
    <n v="0"/>
    <x v="0"/>
    <n v="89.25"/>
    <s v="Garbage"/>
    <s v="Garbage"/>
  </r>
  <r>
    <s v="Ja"/>
    <s v="BNA0117a"/>
    <s v="Energie- und Wasserversorgung Bonn/Rhein-Sieg GmbH"/>
    <s v="Heizkraftwerk Karlstraße"/>
    <n v="53115"/>
    <s v="Bonn"/>
    <m/>
    <s v="Nordrhein-Westfalen"/>
    <s v="Heizkraftwerk Karlstraße"/>
    <s v="01.07.1990"/>
    <s v="Mehrere Energieträger"/>
    <s v="Dampf aus Müllverbrennungsanlage"/>
    <m/>
    <s v="Abfall"/>
    <x v="0"/>
    <s v="Abfall"/>
    <s v="Steam turbine"/>
    <s v="OPSD (2018)"/>
    <n v="0.33"/>
    <s v="OPSD (2018)"/>
    <n v="12"/>
    <n v="10.199999999999999"/>
    <n v="0"/>
    <x v="0"/>
    <n v="99.45"/>
    <s v="Garbage"/>
    <s v="Garbage"/>
  </r>
  <r>
    <s v="Ja"/>
    <s v="BNA0139"/>
    <s v="swb Entsorgung GmbH &amp; Co. KG"/>
    <s v="KW Hafen"/>
    <n v="28237"/>
    <s v="Bremen"/>
    <s v="Otavistr. 7-9"/>
    <s v="Bremen"/>
    <s v="MKK"/>
    <n v="2009"/>
    <s v="Abfall"/>
    <m/>
    <m/>
    <s v="Abfall"/>
    <x v="0"/>
    <s v="Abfall"/>
    <s v="Steam turbine"/>
    <s v="OPSD (2018)"/>
    <n v="0.33"/>
    <s v="OPSD (2018)"/>
    <n v="33"/>
    <n v="28.05"/>
    <n v="0"/>
    <x v="0"/>
    <n v="127.5"/>
    <s v="Garbage"/>
    <s v="Garbage"/>
  </r>
  <r>
    <s v="Ja"/>
    <s v="BNA0223b"/>
    <s v="Stadtwerke Düsseldorf AG"/>
    <s v="DT"/>
    <n v="40233"/>
    <s v="Düsseldorf"/>
    <s v="Behrenstraße 85"/>
    <s v="Nordrhein-Westfalen"/>
    <s v="Flingern T1"/>
    <s v="17.04.2000"/>
    <s v="Abfall"/>
    <m/>
    <m/>
    <s v="Abfall"/>
    <x v="0"/>
    <s v="Abfall"/>
    <s v="Steam turbine"/>
    <s v="OPSD (2018)"/>
    <n v="0.33"/>
    <s v="OPSD (2018)"/>
    <n v="53.7"/>
    <n v="45.645000000000003"/>
    <n v="0"/>
    <x v="0"/>
    <n v="173.14500000000001"/>
    <s v="Garbage"/>
    <s v="Garbage"/>
  </r>
  <r>
    <s v="Ja"/>
    <s v="BNA0237"/>
    <s v="Propower GmbH"/>
    <s v="EBS-Heizkraftwerk"/>
    <n v="15890"/>
    <s v="Eisenhüttenstadt"/>
    <m/>
    <s v="Brandenburg"/>
    <m/>
    <s v="10.02.2011"/>
    <s v="Mehrere Energieträger"/>
    <s v="EBS / Abfall"/>
    <s v="aufbereiteter Haushalts"/>
    <s v="Sonstige Energieträger_x000a_(nicht erneuerbar)"/>
    <x v="0"/>
    <s v="Abfall"/>
    <s v="Steam turbine"/>
    <s v="OPSD (2018)"/>
    <n v="0.33"/>
    <s v="eigene Annahme"/>
    <n v="23.5"/>
    <n v="19.974999999999998"/>
    <n v="0"/>
    <x v="0"/>
    <n v="193.12"/>
    <s v="Garbage"/>
    <s v="Garbage"/>
  </r>
  <r>
    <s v="Ja"/>
    <s v="BNA0287a"/>
    <s v="Mainova AG"/>
    <s v="MHKW Frankfurt"/>
    <n v="60440"/>
    <s v="Frankfurt am Main"/>
    <s v="Heddernheimer Landstraße 158"/>
    <s v="Hessen"/>
    <s v="T 3 (nur alleiniger Betrieb, kein gemeinsamer Betrieb mit T 7 möglich)"/>
    <s v="01.01.1969"/>
    <s v="Mehrere Energieträger"/>
    <s v="Abfall"/>
    <s v="Mineralölprodukte"/>
    <s v="Abfall"/>
    <x v="0"/>
    <s v="Abfall"/>
    <s v="Steam turbine"/>
    <s v="OPSD (2018)"/>
    <n v="0.33"/>
    <s v="OPSD (2018)"/>
    <n v="26"/>
    <n v="22.099999999999998"/>
    <n v="0"/>
    <x v="0"/>
    <n v="215.22"/>
    <s v="Garbage"/>
    <s v="Garbage"/>
  </r>
  <r>
    <s v="Ja"/>
    <s v="BNA0287b"/>
    <s v="Mainova AG"/>
    <s v="MHKW Frankfurt"/>
    <n v="60439"/>
    <s v="Frankfurt am Main"/>
    <s v="Heddernheimer Landstraße 157"/>
    <s v="Hessen"/>
    <s v="T 7 (nur alleiniger Betrieb, kein gemeinsamer Betrieb mit T 3 möglich)"/>
    <s v="01.01.2006"/>
    <s v="Mehrere Energieträger"/>
    <s v="Abfall"/>
    <s v="Mineralölprodukte"/>
    <s v="Abfall"/>
    <x v="0"/>
    <s v="Abfall"/>
    <s v="Steam turbine"/>
    <s v="OPSD (2018)"/>
    <n v="0.33"/>
    <s v="OPSD (2018)"/>
    <n v="46.5"/>
    <n v="39.524999999999999"/>
    <n v="0"/>
    <x v="0"/>
    <n v="254.745"/>
    <s v="Garbage"/>
    <s v="Garbage"/>
  </r>
  <r>
    <s v="Ja"/>
    <s v="BNA0380"/>
    <s v="EEW Energy from Waste Großräschen GmbH"/>
    <s v="EEW Großräschen"/>
    <n v="1983"/>
    <s v="Großräschen"/>
    <m/>
    <s v="Brandenburg"/>
    <m/>
    <s v="01.12.2007"/>
    <s v="Abfall"/>
    <s v="Abfall, biologisch abbaubarer Anteil von Abfällen aus Haushalten und Industrie"/>
    <m/>
    <s v="Abfall"/>
    <x v="0"/>
    <s v="Abfall"/>
    <s v="Steam turbine"/>
    <s v="OPSD (2018)"/>
    <n v="0.33"/>
    <s v="OPSD (2018)"/>
    <n v="23.3"/>
    <n v="19.805"/>
    <n v="0"/>
    <x v="0"/>
    <n v="274.55"/>
    <s v="Garbage"/>
    <s v="Garbage"/>
  </r>
  <r>
    <s v="Ja"/>
    <s v="BNA0398"/>
    <s v="MVR Müllverwertung Rugenberger Damm GmbH &amp; Co. KG"/>
    <s v="MVR Müllverwertung Rugenberger Damm GmbH &amp; Co. KG"/>
    <n v="21129"/>
    <s v="Hamburg"/>
    <s v="Rugenberger Damm 1"/>
    <s v="Hamburg"/>
    <m/>
    <s v="12.08.1999"/>
    <s v="Abfall"/>
    <m/>
    <m/>
    <s v="Abfall"/>
    <x v="0"/>
    <s v="Abfall"/>
    <s v="Steam turbine"/>
    <s v="OPSD (2018)"/>
    <n v="0.33"/>
    <s v="OPSD (2018)"/>
    <n v="24"/>
    <n v="20.399999999999999"/>
    <n v="0"/>
    <x v="0"/>
    <n v="294.95"/>
    <s v="Garbage"/>
    <s v="Garbage"/>
  </r>
  <r>
    <s v="Ja"/>
    <s v="BNA0407"/>
    <s v="Enertec Hameln GmbH"/>
    <s v="Enertec Hameln"/>
    <n v="31789"/>
    <s v="Hameln"/>
    <m/>
    <s v="Niedersachsen"/>
    <s v="Linien 1,3,4"/>
    <s v="07.10.1913"/>
    <s v="Abfall"/>
    <s v="Abfall, biologisch abbaubarer Anteil von Abfällen aus Haushalten und Industrie"/>
    <m/>
    <s v="Abfall"/>
    <x v="0"/>
    <s v="Abfall"/>
    <s v="Steam turbine"/>
    <s v="OPSD (2018)"/>
    <n v="0.33"/>
    <s v="OPSD (2018)"/>
    <n v="13.2"/>
    <n v="11.219999999999999"/>
    <n v="0"/>
    <x v="0"/>
    <n v="306.16999999999996"/>
    <s v="Garbage"/>
    <s v="Garbage"/>
  </r>
  <r>
    <s v="Ja"/>
    <s v="BNA0417"/>
    <s v="EEW Energy from Waste Hannover GmbH"/>
    <s v="EEW Energy from Waste Hannover GmbH"/>
    <n v="30659"/>
    <s v="Hannover"/>
    <m/>
    <s v="Niedersachsen"/>
    <s v="Hannover"/>
    <s v="01.06.2005"/>
    <s v="Abfall"/>
    <s v="Abfall, _x000a_biol. abbaubarer Anteil von Abfällen aus Haushalten und Industrie"/>
    <m/>
    <s v="Abfall"/>
    <x v="0"/>
    <s v="Abfall"/>
    <s v="Steam turbine"/>
    <s v="OPSD (2018)"/>
    <n v="0.33"/>
    <s v="OPSD (2018)"/>
    <n v="22.5"/>
    <n v="19.125"/>
    <n v="0"/>
    <x v="0"/>
    <n v="325.29499999999996"/>
    <s v="Garbage"/>
    <s v="Garbage"/>
  </r>
  <r>
    <s v="Ja"/>
    <s v="BNA0438"/>
    <s v="EEW Energy from Waste Helmstedt GmbH"/>
    <s v="TRV Buschhaus"/>
    <n v="38350"/>
    <s v="Helmstedt"/>
    <m/>
    <s v="Niedersachsen"/>
    <s v="Linie 1-3"/>
    <s v="31.03.1999"/>
    <s v="Abfall"/>
    <s v="Abfall, _x000a_biol. abbaubarer Anteil von Abfällen aus Haushalten und Industrie"/>
    <m/>
    <s v="Abfall"/>
    <x v="0"/>
    <s v="Abfall"/>
    <s v="Steam turbine"/>
    <s v="OPSD (2018)"/>
    <n v="0.33"/>
    <s v="OPSD (2018)"/>
    <n v="37.5"/>
    <n v="31.875"/>
    <n v="0"/>
    <x v="0"/>
    <n v="357.16999999999996"/>
    <s v="Garbage"/>
    <s v="Garbage"/>
  </r>
  <r>
    <s v="Ja"/>
    <s v="BNA0519"/>
    <s v="RWE Generation SE"/>
    <s v="Karnap"/>
    <n v="45329"/>
    <s v="Essen"/>
    <m/>
    <s v="Nordrhein-Westfalen"/>
    <s v="B"/>
    <s v="16.03.1987"/>
    <s v="Abfall"/>
    <m/>
    <m/>
    <s v="Abfall"/>
    <x v="0"/>
    <s v="Abfall"/>
    <s v="Steam turbine"/>
    <s v="OPSD (2018)"/>
    <n v="0.33"/>
    <s v="OPSD (2018)"/>
    <n v="38"/>
    <n v="32.299999999999997"/>
    <n v="0"/>
    <x v="0"/>
    <n v="389.46999999999997"/>
    <s v="Garbage"/>
    <s v="Garbage"/>
  </r>
  <r>
    <s v="Ja"/>
    <s v="BNA0590"/>
    <s v="MVV Energie AG"/>
    <s v="TREA Leuna"/>
    <n v="6237"/>
    <s v="Leuna"/>
    <s v="An der B91"/>
    <s v="Sachsen-Anhalt"/>
    <s v="Linie 1"/>
    <s v="26.08.2005"/>
    <s v="Abfall"/>
    <m/>
    <m/>
    <s v="Abfall"/>
    <x v="0"/>
    <s v="Abfall"/>
    <s v="Steam turbine"/>
    <s v="OPSD (2018)"/>
    <n v="0.33"/>
    <s v="OPSD (2018)"/>
    <n v="16.25"/>
    <n v="13.8125"/>
    <n v="0"/>
    <x v="0"/>
    <n v="403.28249999999997"/>
    <s v="Garbage"/>
    <s v="Garbage"/>
  </r>
  <r>
    <s v="Ja"/>
    <s v="BNA0591"/>
    <s v="MVV Energie AG"/>
    <s v="TREA Leuna"/>
    <n v="6237"/>
    <s v="Leuna"/>
    <s v="An der B91"/>
    <s v="Sachsen-Anhalt"/>
    <s v="Linie 2"/>
    <s v="19.06.2007"/>
    <s v="Abfall"/>
    <m/>
    <m/>
    <s v="Abfall"/>
    <x v="0"/>
    <s v="Abfall"/>
    <s v="Steam turbine"/>
    <s v="OPSD (2018)"/>
    <n v="0.33"/>
    <s v="OPSD (2018)"/>
    <n v="16.25"/>
    <n v="13.8125"/>
    <n v="0"/>
    <x v="0"/>
    <n v="417.09499999999997"/>
    <s v="Garbage"/>
    <s v="Garbage"/>
  </r>
  <r>
    <s v="Ja"/>
    <s v="BNA0599"/>
    <s v="AVEA Entsorgungsbetriebe GmbH &amp; Co. KG"/>
    <m/>
    <n v="51373"/>
    <s v="Leverkusen"/>
    <m/>
    <s v="Nordrhein-Westfalen"/>
    <s v="entfällt"/>
    <s v="03.05.2011"/>
    <s v="Abfall"/>
    <m/>
    <m/>
    <s v="Abfall"/>
    <x v="0"/>
    <s v="Abfall"/>
    <s v="Steam turbine"/>
    <s v="https://www.avea.info/klimaschutz/strom/"/>
    <n v="0.33"/>
    <s v="eigene Annahme"/>
    <n v="11.6"/>
    <n v="9.86"/>
    <n v="0"/>
    <x v="0"/>
    <n v="426.95499999999998"/>
    <s v="Garbage"/>
    <s v="Garbage"/>
  </r>
  <r>
    <s v="Ja"/>
    <s v="BNA0622"/>
    <s v="Müllheizkraftwerk Rothensee GmbH"/>
    <s v="MHKW Rothensee"/>
    <n v="39126"/>
    <s v="Magdeburg"/>
    <m/>
    <s v="Sachsen-Anhalt"/>
    <s v="Block 1"/>
    <s v="17.07.2005"/>
    <s v="Abfall"/>
    <s v="Abfall, _x000a_biol. abbaubarer Anteil von Abfällen aus Haushalten und Industrie"/>
    <m/>
    <s v="Abfall"/>
    <x v="0"/>
    <s v="Abfall"/>
    <s v="Steam turbine"/>
    <s v="OPSD (2018)"/>
    <n v="0.33"/>
    <s v="OPSD (2018)"/>
    <n v="29.2"/>
    <n v="24.82"/>
    <n v="0"/>
    <x v="0"/>
    <n v="451.77499999999998"/>
    <s v="Garbage"/>
    <s v="Garbage"/>
  </r>
  <r>
    <s v="Ja"/>
    <s v="BNA0623"/>
    <s v="Müllheizkraftwerk Rothensee GmbH"/>
    <s v="MHKW Rothensee"/>
    <n v="39126"/>
    <s v="Magdeburg"/>
    <m/>
    <s v="Sachsen-Anhalt"/>
    <s v="Block 2"/>
    <s v="08.09.2006"/>
    <s v="Abfall"/>
    <s v="Abfall, _x000a_biol. abbaubarer Anteil von Abfällen aus Haushalten und Industrie"/>
    <m/>
    <s v="Abfall"/>
    <x v="0"/>
    <s v="Abfall"/>
    <s v="Steam turbine"/>
    <s v="OPSD (2018)"/>
    <n v="0.33"/>
    <s v="OPSD (2018)"/>
    <n v="29.2"/>
    <n v="24.82"/>
    <n v="0"/>
    <x v="0"/>
    <n v="476.59499999999997"/>
    <s v="Garbage"/>
    <s v="Garbage"/>
  </r>
  <r>
    <s v="Ja"/>
    <s v="BNA0640"/>
    <s v="MVV Energie AG"/>
    <s v="HKW Mannheim"/>
    <n v="68169"/>
    <s v="Mannheim"/>
    <s v="Otto-Hahn-Straße 1"/>
    <s v="Baden-Württemberg"/>
    <s v="Turbine 3"/>
    <s v="13.10.2006"/>
    <s v="Abfall"/>
    <m/>
    <m/>
    <s v="Abfall"/>
    <x v="0"/>
    <s v="Abfall"/>
    <s v="Steam turbine"/>
    <s v="OPSD (2018)"/>
    <n v="0.33"/>
    <s v="OPSD (2018)"/>
    <n v="8.65"/>
    <n v="7.3525"/>
    <n v="0"/>
    <x v="0"/>
    <n v="483.94749999999999"/>
    <s v="Garbage"/>
    <s v="Garbage"/>
  </r>
  <r>
    <s v="Ja"/>
    <s v="BNA0641a"/>
    <s v="MVV Energie AG"/>
    <s v="HKW Mannheim"/>
    <n v="68169"/>
    <s v="Mannheim"/>
    <s v="Otto-Hahn-Straße 1"/>
    <s v="Baden-Württemberg"/>
    <s v="Turbine 60"/>
    <s v="07.01.2010"/>
    <s v="Abfall"/>
    <m/>
    <s v="Erdgas (für An- und Abfahrvorgänge)"/>
    <s v="Abfall"/>
    <x v="0"/>
    <s v="Abfall"/>
    <s v="Steam turbine"/>
    <s v="OPSD (2018)"/>
    <n v="0.33"/>
    <s v="OPSD (2018)"/>
    <n v="22.1"/>
    <n v="18.785"/>
    <n v="0"/>
    <x v="0"/>
    <n v="502.73250000000002"/>
    <s v="Garbage"/>
    <s v="Garbage"/>
  </r>
  <r>
    <s v="Ja"/>
    <s v="BNA0641b"/>
    <s v="MVV Energie AG"/>
    <s v="HKW Mannheim"/>
    <n v="68169"/>
    <s v="Mannheim"/>
    <s v="Otto-Hahn-Straße 1"/>
    <s v="Baden-Württemberg"/>
    <s v="Turbine D.0"/>
    <s v="13.08.2012"/>
    <s v="Abfall"/>
    <m/>
    <m/>
    <s v="Abfall"/>
    <x v="0"/>
    <s v="Abfall"/>
    <s v="Steam turbine"/>
    <s v="OPSD (2018)"/>
    <n v="0.33"/>
    <s v="OPSD (2018)"/>
    <n v="8.1"/>
    <n v="6.8849999999999998"/>
    <n v="0"/>
    <x v="0"/>
    <n v="509.61750000000001"/>
    <s v="Garbage"/>
    <s v="Garbage"/>
  </r>
  <r>
    <s v="Ja"/>
    <s v="BNA0641c"/>
    <s v="MVV Energie AG"/>
    <s v="HKW Mannheim"/>
    <n v="68169"/>
    <s v="Mannheim"/>
    <s v="Otto-Hahn-Straße 1"/>
    <s v="Baden-Württemberg"/>
    <s v="Turbine E.0"/>
    <s v="14.06.2012"/>
    <s v="Abfall"/>
    <m/>
    <m/>
    <s v="Abfall"/>
    <x v="0"/>
    <s v="Abfall"/>
    <s v="Steam turbine"/>
    <s v="OPSD (2018)"/>
    <n v="0.33"/>
    <s v="OPSD (2018)"/>
    <n v="5.8"/>
    <n v="4.93"/>
    <n v="0"/>
    <x v="0"/>
    <n v="514.54750000000001"/>
    <s v="Garbage"/>
    <s v="Garbage"/>
  </r>
  <r>
    <s v="Ja"/>
    <s v="BNA0693"/>
    <s v="SWN Stadtwerke Neumünster GmbH"/>
    <s v="Heizkraftwerk NMS"/>
    <n v="24534"/>
    <s v="Neumünster"/>
    <m/>
    <s v="Schleswig-Holstein"/>
    <m/>
    <s v="03.05.1974"/>
    <s v="Mehrere Energieträger"/>
    <s v="Abfall/Ersatzbrennstoff"/>
    <s v="Steinkohle/HEL/Erdgas"/>
    <s v="Sonstige Energieträger_x000a_(nicht erneuerbar)"/>
    <x v="0"/>
    <s v="Abfall"/>
    <s v="Steam turbine"/>
    <s v="OPSD (2018)"/>
    <n v="0.33"/>
    <s v="eigene Annahme"/>
    <n v="53.6"/>
    <n v="45.56"/>
    <n v="0"/>
    <x v="0"/>
    <n v="560.10750000000007"/>
    <s v="Garbage"/>
    <s v="Garbage"/>
  </r>
  <r>
    <s v="Ja"/>
    <s v="BNA0746"/>
    <s v="N-ERGIE AG"/>
    <s v="HKW Sandreuth"/>
    <n v="90441"/>
    <s v="Nürnberg"/>
    <s v="Sandreuthstr. 51"/>
    <s v="Bayern"/>
    <m/>
    <s v="01.09.1996"/>
    <s v="Abfall"/>
    <s v="Abfall (Fremddampfbezug)"/>
    <s v="Erdgas/Öl"/>
    <s v="Abfall"/>
    <x v="0"/>
    <s v="Abfall"/>
    <s v="Combined cycle"/>
    <s v="OPSD (2018)"/>
    <n v="0.33"/>
    <s v="OPSD (2018)"/>
    <n v="18"/>
    <n v="15.299999999999999"/>
    <n v="0"/>
    <x v="0"/>
    <n v="575.40750000000003"/>
    <s v="Garbage"/>
    <s v="Garbage"/>
  </r>
  <r>
    <s v="Ja"/>
    <s v="BNA0750"/>
    <s v="GMVA Gemeinschafts-Müll-Verbrennungsanlage Niederrhein GmbH"/>
    <s v="GMVA Niederrhein"/>
    <n v="46049"/>
    <s v="Oberhausen"/>
    <s v="Liricher Straße 121"/>
    <s v="Nordrhein-Westfalen"/>
    <s v="Ausspeisung 10/110kV (Turbine 2)"/>
    <s v="17.10.1991"/>
    <s v="Abfall"/>
    <s v="Abfall"/>
    <s v="Heizöl"/>
    <s v="Abfall"/>
    <x v="0"/>
    <s v="Abfall"/>
    <s v="Steam turbine"/>
    <s v="OPSD (2018)"/>
    <n v="0.33"/>
    <s v="OPSD (2018)"/>
    <n v="40.4"/>
    <n v="34.339999999999996"/>
    <n v="0"/>
    <x v="0"/>
    <n v="609.74750000000006"/>
    <s v="Garbage"/>
    <s v="Garbage"/>
  </r>
  <r>
    <s v="Ja"/>
    <s v="BNA0751"/>
    <s v="GMVA Gemeinschafts-Müll-Verbrennungsanlage Niederrhein GmbH"/>
    <s v="GMVA Niederrhein"/>
    <n v="46049"/>
    <s v="Oberhausen"/>
    <s v="Liricher Straße 121"/>
    <s v="Nordrhein-Westfalen"/>
    <s v="Ausspeisung 10/25kV (Turbine 1)"/>
    <s v="06.04.2006"/>
    <s v="Abfall"/>
    <s v="Abfall"/>
    <s v="Heizöl"/>
    <s v="Abfall"/>
    <x v="0"/>
    <s v="Abfall"/>
    <s v="Steam turbine"/>
    <s v="OPSD (2018)"/>
    <n v="0.33"/>
    <s v="OPSD (2018)"/>
    <n v="21.1"/>
    <n v="17.935000000000002"/>
    <n v="0"/>
    <x v="0"/>
    <n v="627.68250000000012"/>
    <s v="Garbage"/>
    <s v="Garbage"/>
  </r>
  <r>
    <s v="Ja"/>
    <s v="BNA0845"/>
    <s v="Stadtwerke Rosenheim GmbH &amp; Co. KG"/>
    <s v="MHKW, WKW"/>
    <n v="83022"/>
    <s v="Rosenheim"/>
    <s v="Färberstraße 47"/>
    <s v="Bayern"/>
    <s v="T1a/b, T2"/>
    <s v="01.01.1988"/>
    <s v="Mehrere Energieträger"/>
    <s v="Abfall, Erdgas, HEL"/>
    <s v="Abfall, Erdgas, HEL"/>
    <s v="Abfall"/>
    <x v="0"/>
    <s v="Abfall"/>
    <s v="Steam turbine"/>
    <s v="OPSD (2018)"/>
    <n v="0.33"/>
    <s v="OPSD (2018)"/>
    <n v="9"/>
    <n v="7.6499999999999995"/>
    <n v="0"/>
    <x v="0"/>
    <n v="635.3325000000001"/>
    <s v="Garbage"/>
    <s v="Garbage"/>
  </r>
  <r>
    <s v="Ja"/>
    <s v="BNA0855"/>
    <s v="Steag GmbH"/>
    <s v="IKW Rüdersdorf"/>
    <n v="15562"/>
    <s v="Rüdersdorf bei Berlin"/>
    <s v="Siedlerweg 11"/>
    <s v="Brandenburg"/>
    <m/>
    <s v="15.12.2009"/>
    <s v="Abfall"/>
    <m/>
    <m/>
    <s v="Abfall"/>
    <x v="0"/>
    <s v="Abfall"/>
    <s v="Steam turbine"/>
    <s v="OPSD (2018)"/>
    <n v="0.33"/>
    <s v="OPSD (2018)"/>
    <n v="30"/>
    <n v="25.5"/>
    <n v="0"/>
    <x v="0"/>
    <n v="660.8325000000001"/>
    <s v="Garbage"/>
    <s v="Garbage"/>
  </r>
  <r>
    <s v="Ja"/>
    <s v="BNA0895"/>
    <s v="GKS Gemeinschaftskraftwerk Schweinfurt GmbH"/>
    <s v="GKS"/>
    <n v="97424"/>
    <s v="Schweinfurt"/>
    <s v="Hafenstraße 30"/>
    <s v="Bayern"/>
    <s v="entfällt"/>
    <s v="01.06.1990"/>
    <s v="Mehrere Energieträger"/>
    <s v="Abfall"/>
    <s v="Steinkohle, Abfall"/>
    <s v="Abfall"/>
    <x v="0"/>
    <s v="Abfall"/>
    <s v="Steam turbine"/>
    <s v="OPSD (2018)"/>
    <n v="0.33"/>
    <s v="OPSD (2018)"/>
    <n v="24.4"/>
    <n v="20.74"/>
    <n v="0"/>
    <x v="0"/>
    <n v="681.5725000000001"/>
    <s v="Garbage"/>
    <s v="Garbage"/>
  </r>
  <r>
    <s v="Ja"/>
    <s v="BNA0939a"/>
    <s v="EnBW Energie Baden-Württemberg AG"/>
    <s v="Restmüll-Heizkraftwerk Stuttgart-Münster"/>
    <n v="70376"/>
    <s v="Stuttgart"/>
    <s v="Voltastraße 45"/>
    <s v="Baden-Württemberg"/>
    <s v="MÜN DT19 neu"/>
    <s v="01.01.2009"/>
    <s v="Mehrere Energieträger"/>
    <s v="Abfall (2/3)"/>
    <s v="Steinkohle (1/3)"/>
    <s v="Abfall"/>
    <x v="0"/>
    <s v="Abfall"/>
    <s v="Steam turbine"/>
    <s v="OPSD (2018)"/>
    <n v="0.33"/>
    <s v="OPSD (2018)"/>
    <n v="19.5"/>
    <n v="16.574999999999999"/>
    <n v="0"/>
    <x v="0"/>
    <n v="698.14750000000015"/>
    <s v="Garbage"/>
    <s v="Garbage"/>
  </r>
  <r>
    <s v="Ja"/>
    <s v="BNA0969a"/>
    <s v="SWM Services GmbH"/>
    <s v="Nord 1"/>
    <n v="85774"/>
    <s v="Unterföhring"/>
    <m/>
    <s v="Bayern"/>
    <n v="1"/>
    <s v="15.09.1991"/>
    <s v="Mehrere Energieträger"/>
    <s v="Abfall"/>
    <s v="Stützfeuer"/>
    <s v="Abfall"/>
    <x v="0"/>
    <s v="Abfall"/>
    <s v="Steam turbine"/>
    <s v="OPSD (2018)"/>
    <n v="0.33"/>
    <s v="OPSD (2018)"/>
    <n v="18"/>
    <n v="15.299999999999999"/>
    <n v="0"/>
    <x v="0"/>
    <n v="713.4475000000001"/>
    <s v="Garbage"/>
    <s v="Garbage"/>
  </r>
  <r>
    <s v="Ja"/>
    <s v="BNA0969c"/>
    <s v="SWM Services GmbH"/>
    <s v="Nord 3"/>
    <n v="85774"/>
    <s v="Unterföhring"/>
    <m/>
    <s v="Bayern"/>
    <n v="3"/>
    <s v="17.05.1984"/>
    <s v="Mehrere Energieträger"/>
    <s v="Abfall"/>
    <s v="Stützfeuer"/>
    <s v="Abfall"/>
    <x v="0"/>
    <s v="Abfall"/>
    <s v="Steam turbine"/>
    <s v="OPSD (2018)"/>
    <n v="0.33"/>
    <s v="OPSD (2018)"/>
    <n v="22"/>
    <n v="18.7"/>
    <n v="0"/>
    <x v="0"/>
    <n v="732.14750000000015"/>
    <s v="Garbage"/>
    <s v="Garbage"/>
  </r>
  <r>
    <s v="Ja"/>
    <s v="BNA1020"/>
    <s v="RWE Power AG"/>
    <s v="MVA Weisweiler"/>
    <n v="52249"/>
    <s v="Weisweiler"/>
    <m/>
    <s v="Nordrhein-Westfalen"/>
    <s v="MVA"/>
    <s v="22.10.1996"/>
    <s v="Abfall"/>
    <m/>
    <m/>
    <s v="Abfall"/>
    <x v="0"/>
    <s v="Abfall"/>
    <s v="Steam turbine"/>
    <s v="OPSD (2018)"/>
    <n v="0.33"/>
    <s v="OPSD (2018)"/>
    <n v="27"/>
    <n v="22.95"/>
    <n v="0"/>
    <x v="0"/>
    <n v="755.0975000000002"/>
    <s v="Garbage"/>
    <s v="Garbage"/>
  </r>
  <r>
    <s v="Ja"/>
    <s v="BNA1108"/>
    <s v="PD energy GmbH"/>
    <s v="PD energy GmbH"/>
    <n v="6749"/>
    <s v="Bitterfeld - Wolfen"/>
    <s v="Ostraße 1"/>
    <s v="Sachsen-Anhalt"/>
    <m/>
    <s v="01.01.2010"/>
    <s v="Abfall"/>
    <s v="Abfall"/>
    <s v="Heizöl L"/>
    <s v="Abfall"/>
    <x v="0"/>
    <s v="Abfall"/>
    <s v="Steam turbine"/>
    <s v="OPSD (2018)"/>
    <n v="0.33"/>
    <s v="OPSD (2018)"/>
    <n v="9.9"/>
    <n v="8.4150000000000009"/>
    <n v="0"/>
    <x v="0"/>
    <n v="763.51250000000016"/>
    <s v="Garbage"/>
    <s v="Garbage"/>
  </r>
  <r>
    <s v="Ja"/>
    <s v="BNA1110"/>
    <s v="Zweckverband Restmüllheizkraftwerk Böblingen"/>
    <s v="Restmüllheizkraftwerk Böblingen"/>
    <n v="71032"/>
    <s v="Böblingen"/>
    <s v="Musbergersträßle 11"/>
    <s v="Baden-Württemberg"/>
    <s v="Müllverbrennung"/>
    <s v="03.05.1999"/>
    <s v="Abfall"/>
    <m/>
    <m/>
    <s v="Abfall"/>
    <x v="0"/>
    <s v="Abfall"/>
    <s v="Steam turbine"/>
    <s v="OPSD (2018)"/>
    <n v="0.33"/>
    <s v="OPSD (2018)"/>
    <n v="9.5"/>
    <n v="8.0749999999999993"/>
    <n v="0"/>
    <x v="0"/>
    <n v="771.5875000000002"/>
    <s v="Garbage"/>
    <s v="Garbage"/>
  </r>
  <r>
    <s v="Ja"/>
    <s v="BNA1114"/>
    <s v="swb Entsorgung GmbH &amp; Co. KG"/>
    <s v="MHKW"/>
    <n v="28219"/>
    <s v="Bremen"/>
    <s v="Oken 2"/>
    <s v="Bremen"/>
    <s v="MHKW"/>
    <s v="1969 / 2012"/>
    <s v="Abfall"/>
    <m/>
    <m/>
    <s v="Abfall"/>
    <x v="0"/>
    <s v="Abfall"/>
    <s v="Steam turbine"/>
    <s v="OPSD (2018)"/>
    <n v="0.33"/>
    <s v="OPSD (2018)"/>
    <n v="44"/>
    <n v="37.4"/>
    <n v="0"/>
    <x v="0"/>
    <n v="808.98750000000018"/>
    <s v="Garbage"/>
    <s v="Garbage"/>
  </r>
  <r>
    <s v="Ja"/>
    <s v="BNA1116"/>
    <s v="Bremerhavener Entsorgungsgesellschaft mbH"/>
    <s v="BEG"/>
    <n v="27570"/>
    <s v="Bremerhaven"/>
    <s v="Zur Hexenbrücke 16"/>
    <s v="Bremen"/>
    <m/>
    <s v="18.03.1977"/>
    <s v="Mehrere Energieträger"/>
    <s v="Abfall"/>
    <m/>
    <s v="Abfall"/>
    <x v="0"/>
    <s v="Abfall"/>
    <s v="Steam turbine"/>
    <s v="OPSD (2018)"/>
    <n v="0.33"/>
    <s v="OPSD (2018)"/>
    <n v="14"/>
    <n v="11.9"/>
    <n v="0"/>
    <x v="0"/>
    <n v="820.88750000000016"/>
    <s v="Garbage"/>
    <s v="Garbage"/>
  </r>
  <r>
    <s v="Ja"/>
    <s v="BNA1119"/>
    <s v="Zweckverband Abfallverwertung Südostbayern"/>
    <s v="MHKW Burgkirchen"/>
    <n v="84508"/>
    <s v="Burgkirchen"/>
    <s v="Bruck 110"/>
    <s v="Bayern"/>
    <m/>
    <s v="15.01.1994"/>
    <s v="Abfall"/>
    <m/>
    <m/>
    <s v="Abfall"/>
    <x v="0"/>
    <s v="Abfall"/>
    <s v="Steam turbine"/>
    <s v="OPSD (2018)"/>
    <n v="0.33"/>
    <s v="OPSD (2018)"/>
    <n v="12.5"/>
    <n v="10.625"/>
    <n v="0"/>
    <x v="0"/>
    <n v="831.51250000000016"/>
    <s v="Garbage"/>
    <s v="Garbage"/>
  </r>
  <r>
    <s v="Ja"/>
    <s v="BNA1139"/>
    <s v="EEW Energy from Waste Saarbrücken GmbH"/>
    <s v="TREA Breisgau"/>
    <n v="79427"/>
    <s v="Eschbach"/>
    <s v="Heitersheimer Straße 2"/>
    <s v="Baden-Württemberg"/>
    <m/>
    <s v="15.07.2005"/>
    <s v="Abfall"/>
    <s v="Abfall, _x000a_biol. abbaubarer Anteil von Abfällen aus Haushalten und Industrie"/>
    <m/>
    <s v="Abfall"/>
    <x v="0"/>
    <s v="Abfall"/>
    <s v="Steam turbine"/>
    <s v="OPSD (2018)"/>
    <n v="0.33"/>
    <s v="OPSD (2018)"/>
    <n v="13.6"/>
    <n v="11.559999999999999"/>
    <n v="0"/>
    <x v="0"/>
    <n v="843.0725000000001"/>
    <s v="Garbage"/>
    <s v="Garbage"/>
  </r>
  <r>
    <s v="Ja"/>
    <s v="BNA1144"/>
    <s v="EEW Energy from Waste Göppingen GmbH"/>
    <s v="EEW Göppingen"/>
    <n v="73037"/>
    <s v="Göppingen"/>
    <m/>
    <s v="Baden-Württemberg"/>
    <s v="Turb. Neu"/>
    <s v="01.07.1975"/>
    <s v="Abfall"/>
    <s v="Abfall, _x000a_biol. abbaubarer Anteil von Abfällen aus Haushalten und Industrie"/>
    <m/>
    <s v="Abfall"/>
    <x v="0"/>
    <s v="Abfall"/>
    <s v="Steam turbine"/>
    <s v="OPSD (2018)"/>
    <n v="0.33"/>
    <s v="OPSD (2018)"/>
    <n v="11"/>
    <n v="9.35"/>
    <n v="0"/>
    <x v="0"/>
    <n v="852.42250000000013"/>
    <s v="Garbage"/>
    <s v="Garbage"/>
  </r>
  <r>
    <s v="Ja"/>
    <s v="BNA1148"/>
    <s v="MHB Hamm Betriebsführungsgesellschaft mbH"/>
    <s v="MVA Hamm"/>
    <n v="59075"/>
    <s v="Hamm"/>
    <s v="Am Lausbach 2"/>
    <s v="Nordrhein-Westfalen"/>
    <m/>
    <s v="13.02.1986"/>
    <s v="Abfall"/>
    <s v="Abfall"/>
    <s v="Heizöl EL"/>
    <s v="Abfall"/>
    <x v="0"/>
    <s v="Abfall"/>
    <s v="Steam turbine"/>
    <s v="OPSD (2018)"/>
    <n v="0.33"/>
    <s v="OPSD (2018)"/>
    <n v="14.58"/>
    <n v="12.392999999999999"/>
    <n v="0"/>
    <x v="0"/>
    <n v="864.81550000000016"/>
    <s v="Garbage"/>
    <s v="Garbage"/>
  </r>
  <r>
    <s v="Ja"/>
    <s v="BNA1154"/>
    <s v="AGR Abfallentsorgungsgesellschaft Ruhrgebiet mbH"/>
    <s v="RZR Herten I"/>
    <n v="45699"/>
    <s v="Herten"/>
    <s v="Im Emscherbruch 11"/>
    <s v="Nordrhein-Westfalen"/>
    <s v="RZR I"/>
    <s v="06.01.1982"/>
    <s v="Abfall"/>
    <m/>
    <m/>
    <s v="Abfall"/>
    <x v="0"/>
    <s v="Abfall"/>
    <s v="Steam turbine"/>
    <s v="OPSD (2018)"/>
    <n v="0.33"/>
    <s v="OPSD (2018)"/>
    <n v="15.5"/>
    <n v="13.174999999999999"/>
    <n v="0"/>
    <x v="0"/>
    <n v="877.99050000000011"/>
    <s v="Garbage"/>
    <s v="Garbage"/>
  </r>
  <r>
    <s v="Ja"/>
    <s v="BNA1155"/>
    <s v="AGR Abfallentsorgungsgesellschaft Ruhrgebiet mbH"/>
    <s v="RZR Herten II"/>
    <n v="45699"/>
    <s v="Herten"/>
    <s v="Im Emscherbruch 11"/>
    <s v="Nordrhein-Westfalen"/>
    <s v="RZR II"/>
    <s v="07.01.2009"/>
    <s v="Abfall"/>
    <m/>
    <m/>
    <s v="Abfall"/>
    <x v="0"/>
    <s v="Abfall"/>
    <s v="Steam turbine"/>
    <s v="OPSD (2018)"/>
    <n v="0.33"/>
    <s v="OPSD (2018)"/>
    <n v="19.5"/>
    <n v="16.574999999999999"/>
    <n v="0"/>
    <x v="0"/>
    <n v="894.56550000000016"/>
    <s v="Garbage"/>
    <s v="Garbage"/>
  </r>
  <r>
    <s v="Ja"/>
    <s v="BNA1161"/>
    <s v="Zweckverband Müllverwertungsanlage Ingolstadt (MVA Ingolstadt)"/>
    <s v="MVA Ingolstadt"/>
    <n v="85055"/>
    <s v="Ingolstadt"/>
    <s v="Am Mailinger Bach 141"/>
    <s v="Bayern"/>
    <s v="Müllheizkraftwerk (MHKW)"/>
    <s v="26.10.1984"/>
    <s v="Abfall"/>
    <m/>
    <m/>
    <s v="Abfall"/>
    <x v="0"/>
    <s v="Abfall"/>
    <s v="Steam turbine"/>
    <s v="OPSD (2018)"/>
    <n v="0.33"/>
    <s v="OPSD (2018)"/>
    <n v="25.5"/>
    <n v="21.675000000000001"/>
    <n v="0"/>
    <x v="0"/>
    <n v="916.24050000000011"/>
    <s v="Garbage"/>
    <s v="Garbage"/>
  </r>
  <r>
    <s v="Ja"/>
    <s v="BNA1167"/>
    <s v="Kreis Weseler Abfallgesellschaft mbH &amp; Co. KG (KWA)"/>
    <s v="Abfallentsorgungszentrum Asdonkshof"/>
    <n v="47475"/>
    <s v="Kamp-Lintfort"/>
    <s v="Graftstr. 25"/>
    <s v="Nordrhein-Westfalen"/>
    <s v="MVA"/>
    <s v="01.04.1997"/>
    <s v="Abfall"/>
    <s v="Abfall"/>
    <s v="Heizöl EL"/>
    <s v="Abfall"/>
    <x v="0"/>
    <s v="Abfall"/>
    <s v="Steam turbine"/>
    <s v="OPSD (2018)"/>
    <n v="0.33"/>
    <s v="OPSD (2018)"/>
    <n v="16"/>
    <n v="13.6"/>
    <n v="0"/>
    <x v="0"/>
    <n v="929.84050000000013"/>
    <s v="Garbage"/>
    <s v="Garbage"/>
  </r>
  <r>
    <s v="Ja"/>
    <s v="BNA1168"/>
    <s v="Müllheizkraftwerk Kassel GmbH"/>
    <s v="Müllheizkraftwerk"/>
    <n v="34123"/>
    <s v="Kassel"/>
    <m/>
    <s v="Hessen"/>
    <m/>
    <s v="17.12.1985"/>
    <s v="Sonstige Energieträger"/>
    <s v="Abfall"/>
    <s v="Erdgas, HEL"/>
    <s v="Abfall"/>
    <x v="0"/>
    <s v="Abfall"/>
    <s v="Steam turbine"/>
    <s v="OPSD (2018)"/>
    <n v="0.33"/>
    <s v="OPSD (2018)"/>
    <n v="14.7"/>
    <n v="12.494999999999999"/>
    <n v="0"/>
    <x v="0"/>
    <n v="942.33550000000014"/>
    <s v="Garbage"/>
    <s v="Garbage"/>
  </r>
  <r>
    <s v="Ja"/>
    <s v="BNA1184"/>
    <s v="AVG Köln mbH"/>
    <s v="RMVA Köln"/>
    <n v="50735"/>
    <s v="Köln"/>
    <s v="Geestemünder Str. 23"/>
    <s v="Nordrhein-Westfalen"/>
    <s v="RMVA Köln"/>
    <s v="01.02.1998"/>
    <s v="Abfall"/>
    <s v="Abfall"/>
    <s v="keine"/>
    <s v="Abfall"/>
    <x v="0"/>
    <s v="Abfall"/>
    <s v="Steam turbine"/>
    <s v="OPSD (2018)"/>
    <n v="0.33"/>
    <s v="OPSD (2018)"/>
    <n v="45.1"/>
    <n v="38.335000000000001"/>
    <n v="0"/>
    <x v="0"/>
    <n v="980.67050000000017"/>
    <s v="Garbage"/>
    <s v="Garbage"/>
  </r>
  <r>
    <s v="Ja"/>
    <s v="BNA1186b"/>
    <s v="EGK Entsorgungsgesellschaft Krefeld GmbH &amp; Co.KG"/>
    <s v="MKVA Krefeld"/>
    <n v="47829"/>
    <s v="Krefeld"/>
    <s v="Parkstr. 234"/>
    <s v="Nordrhein-Westfalen"/>
    <s v="Turbine 4"/>
    <s v="01.01.2002"/>
    <s v="Abfall"/>
    <s v="Nein"/>
    <s v="Nein"/>
    <s v="Abfall"/>
    <x v="0"/>
    <s v="Abfall"/>
    <s v="Steam turbine"/>
    <s v="OPSD (2018)"/>
    <n v="0.33"/>
    <s v="OPSD (2018)"/>
    <n v="13.8"/>
    <n v="11.73"/>
    <n v="0"/>
    <x v="0"/>
    <n v="992.40050000000019"/>
    <s v="Garbage"/>
    <s v="Garbage"/>
  </r>
  <r>
    <s v="Ja"/>
    <s v="BNA1186c"/>
    <s v="EGK Entsorgungsgesellschaft Krefeld GmbH &amp; Co.KG"/>
    <s v="MKVA Krefeld"/>
    <n v="47829"/>
    <s v="Krefeld"/>
    <s v="Parkstr. 234"/>
    <s v="Nordrhein-Westfalen"/>
    <s v="Turbine 2"/>
    <s v="01.01.1976"/>
    <s v="Abfall"/>
    <s v="Nein"/>
    <s v="Nein"/>
    <s v="Abfall"/>
    <x v="0"/>
    <s v="Abfall"/>
    <s v="Steam turbine"/>
    <s v="OPSD (2018)"/>
    <n v="0.33"/>
    <s v="OPSD (2018)"/>
    <n v="1.5"/>
    <n v="1.2749999999999999"/>
    <n v="0"/>
    <x v="0"/>
    <n v="993.67550000000017"/>
    <s v="Garbage"/>
    <s v="Garbage"/>
  </r>
  <r>
    <s v="Ja"/>
    <s v="BNA1186d"/>
    <s v="EGK Entsorgungsgesellschaft Krefeld GmbH &amp; Co.KG"/>
    <s v="MKVA Krefeld"/>
    <n v="47829"/>
    <s v="Krefeld"/>
    <s v="Parkstr. 234"/>
    <s v="Nordrhein-Westfalen"/>
    <s v="Turbine 5"/>
    <s v="01.01.1997"/>
    <s v="Abfall"/>
    <s v="Nein"/>
    <s v="Nein"/>
    <s v="Abfall"/>
    <x v="0"/>
    <s v="Abfall"/>
    <s v="Steam turbine"/>
    <s v="OPSD (2018)"/>
    <n v="0.33"/>
    <s v="OPSD (2018)"/>
    <n v="2.8"/>
    <n v="2.38"/>
    <n v="0"/>
    <x v="0"/>
    <n v="996.05550000000017"/>
    <s v="Garbage"/>
    <s v="Garbage"/>
  </r>
  <r>
    <s v="Ja"/>
    <s v="BNA1186e"/>
    <s v="EGK Entsorgungsgesellschaft Krefeld GmbH &amp; Co.KG"/>
    <s v="MKVA Krefeld"/>
    <n v="47829"/>
    <s v="Krefeld"/>
    <s v="Parkstr. 234"/>
    <s v="Nordrhein-Westfalen"/>
    <s v="Turbine 1"/>
    <s v="01.01.1976"/>
    <s v="Abfall"/>
    <s v="Nein"/>
    <s v="Nein"/>
    <s v="Abfall"/>
    <x v="0"/>
    <s v="Abfall"/>
    <s v="Steam turbine"/>
    <s v="OPSD (2018)"/>
    <n v="0.33"/>
    <s v="OPSD (2018)"/>
    <n v="1.5"/>
    <n v="1.2749999999999999"/>
    <n v="0"/>
    <x v="0"/>
    <n v="997.33050000000014"/>
    <s v="Garbage"/>
    <s v="Garbage"/>
  </r>
  <r>
    <s v="Ja"/>
    <s v="BNA1190"/>
    <s v="Steag GmbH"/>
    <s v="Thermische Abfallbehandlung Lauta GmbH &amp; Co. oHG"/>
    <n v="2991"/>
    <s v="Lauta"/>
    <s v="Industrie- und Gewerbegebiet Lauta, _x000a_Straße B Nr. 5"/>
    <s v="Sachsen"/>
    <m/>
    <s v="21.07.2004"/>
    <s v="Abfall"/>
    <s v="Abfall"/>
    <s v="HEL"/>
    <s v="Abfall"/>
    <x v="0"/>
    <s v="Abfall"/>
    <s v="Steam turbine"/>
    <s v="OPSD (2018)"/>
    <n v="0.33"/>
    <s v="OPSD (2018)"/>
    <n v="15.7"/>
    <n v="13.344999999999999"/>
    <n v="0"/>
    <x v="0"/>
    <n v="1010.6755000000002"/>
    <s v="Garbage"/>
    <s v="Garbage"/>
  </r>
  <r>
    <s v="Ja"/>
    <s v="BNA1197"/>
    <s v="Technische Werke Ludwigshafen AG"/>
    <s v="FHKW Ludwigshafen"/>
    <n v="67063"/>
    <s v="Ludwigshafen"/>
    <s v="Industriestr. 3 "/>
    <s v="Rheinland-Pfalz"/>
    <s v="FHKW"/>
    <s v="01.08.1967"/>
    <s v="Abfall"/>
    <s v="Erdgas"/>
    <s v="Heizöl"/>
    <s v="Abfall"/>
    <x v="0"/>
    <s v="Abfall"/>
    <s v="Steam turbine"/>
    <s v="OPSD (2018)"/>
    <n v="0.33"/>
    <s v="OPSD (2018)"/>
    <n v="28"/>
    <n v="23.8"/>
    <n v="0"/>
    <x v="0"/>
    <n v="1034.4755000000002"/>
    <s v="Garbage"/>
    <s v="Garbage"/>
  </r>
  <r>
    <s v="Ja"/>
    <s v="BNA1198"/>
    <s v="SUEZ Energie und Verwertung GmbH"/>
    <s v="SITA Abfallverwertung GmbH "/>
    <n v="6686"/>
    <s v="Lützen OT Zorbau"/>
    <s v="Bayerische Str.20"/>
    <s v="Sachsen-Anhalt"/>
    <m/>
    <s v="22.06.2005"/>
    <s v="Abfall"/>
    <m/>
    <m/>
    <s v="Abfall"/>
    <x v="0"/>
    <s v="Abfall"/>
    <s v="Steam turbine"/>
    <s v="OPSD (2018)"/>
    <n v="0.33"/>
    <s v="OPSD (2018)"/>
    <n v="25.4"/>
    <n v="21.59"/>
    <n v="0"/>
    <x v="0"/>
    <n v="1056.0655000000002"/>
    <s v="Garbage"/>
    <s v="Garbage"/>
  </r>
  <r>
    <s v="Ja"/>
    <s v="BNA1199"/>
    <s v="Entsorgungsgesellschaft Mainz mbH"/>
    <s v="MHKW Mainz"/>
    <n v="55120"/>
    <s v="Mainz"/>
    <s v="Kraftwerkallee 1"/>
    <s v="Rheinland-Pfalz"/>
    <m/>
    <s v="01.12.2009"/>
    <s v="Abfall"/>
    <m/>
    <m/>
    <s v="Abfall"/>
    <x v="0"/>
    <s v="Abfall"/>
    <s v="Steam turbine"/>
    <s v="OPSD (2018)"/>
    <n v="0.33"/>
    <s v="OPSD (2018)"/>
    <n v="15.6"/>
    <n v="13.26"/>
    <n v="0"/>
    <x v="0"/>
    <n v="1069.3255000000001"/>
    <s v="Garbage"/>
    <s v="Garbage"/>
  </r>
  <r>
    <s v="Ja"/>
    <s v="BNA1222"/>
    <s v="Energieversorgung Offenbach AG"/>
    <s v="Müllheizkraftwerk Offenbach"/>
    <n v="63069"/>
    <s v="Offenbach"/>
    <m/>
    <s v="Hessen"/>
    <m/>
    <s v="01.01.1972"/>
    <s v="Abfall"/>
    <m/>
    <m/>
    <s v="Abfall"/>
    <x v="0"/>
    <s v="Abfall"/>
    <s v="Steam turbine"/>
    <s v="OPSD (2018)"/>
    <n v="0.33"/>
    <s v="OPSD (2018)"/>
    <n v="14.5"/>
    <n v="12.324999999999999"/>
    <n v="0"/>
    <x v="0"/>
    <n v="1081.6505000000002"/>
    <s v="Garbage"/>
    <s v="Garbage"/>
  </r>
  <r>
    <s v="Ja"/>
    <s v="BNA1229"/>
    <s v="EEW Energy from Waste Saarbrücken GmbH"/>
    <s v="MHKW Pirmasens"/>
    <n v="66954"/>
    <s v="Pirmasens"/>
    <s v="Am Staffelberg 2-4"/>
    <s v="Rheinland-Pfalz"/>
    <m/>
    <s v="01.01.1999"/>
    <s v="Abfall"/>
    <s v="Abfall, biol. abbaubarer Anteil von Abfällen aus Haushalt und Industrie"/>
    <m/>
    <s v="Abfall"/>
    <x v="0"/>
    <s v="Abfall"/>
    <s v="Steam turbine"/>
    <s v="OPSD (2018)"/>
    <n v="0.33"/>
    <s v="OPSD (2018)"/>
    <n v="15"/>
    <n v="12.75"/>
    <n v="0"/>
    <x v="0"/>
    <n v="1094.4005000000002"/>
    <s v="Garbage"/>
    <s v="Garbage"/>
  </r>
  <r>
    <s v="Ja"/>
    <s v="BNA1232"/>
    <s v="EEW Energy from Waste Premnitz GmbH"/>
    <s v="ZWSF"/>
    <n v="14727"/>
    <s v="Premnitz"/>
    <s v="Dr. Herbert-Rein-Straße 1"/>
    <s v="Brandenburg"/>
    <s v="ZWSF"/>
    <s v="08.01.2004"/>
    <s v="Abfall"/>
    <s v="Abfall, biologisch abbaubarer Anteil von Abfällen aus Haushalten und Industrie"/>
    <m/>
    <s v="Abfall"/>
    <x v="0"/>
    <s v="Abfall"/>
    <s v="Steam turbine"/>
    <s v="OPSD (2018)"/>
    <n v="0.33"/>
    <s v="OPSD (2018)"/>
    <n v="2.5"/>
    <n v="2.125"/>
    <n v="0"/>
    <x v="0"/>
    <n v="1096.5255000000002"/>
    <s v="Garbage"/>
    <s v="Garbage"/>
  </r>
  <r>
    <s v="Ja"/>
    <s v="BNA1233"/>
    <s v="EEW Energy from Waste Premnitz GmbH"/>
    <s v="EVE"/>
    <n v="14727"/>
    <s v="Premnitz"/>
    <s v="Dr. Herbert-Rein-Straße 1"/>
    <s v="Brandenburg"/>
    <s v="EVE"/>
    <s v="09.06.2009"/>
    <s v="Abfall"/>
    <s v="Abfall, biologisch abbaubarer Anteil von Abfällen aus Haushalten und Industrie"/>
    <m/>
    <s v="Abfall"/>
    <x v="0"/>
    <s v="Abfall"/>
    <s v="Steam turbine"/>
    <s v="OPSD (2018)"/>
    <n v="0.33"/>
    <s v="OPSD (2018)"/>
    <n v="14.5"/>
    <n v="12.324999999999999"/>
    <n v="0"/>
    <x v="0"/>
    <n v="1108.8505000000002"/>
    <s v="Garbage"/>
    <s v="Garbage"/>
  </r>
  <r>
    <s v="Ja"/>
    <s v="BNA1243"/>
    <s v="Vattenfall Europe New Energy Ecopower GmbH"/>
    <s v="EBS-HKW Rostock"/>
    <n v="18147"/>
    <s v="Rostock"/>
    <s v="Ost-West-Straße 25"/>
    <s v="Mecklenburg-Vorpommern"/>
    <m/>
    <n v="2009"/>
    <s v="Abfall"/>
    <m/>
    <m/>
    <s v="Abfall"/>
    <x v="0"/>
    <s v="Abfall"/>
    <s v="Steam turbine"/>
    <s v="OPSD (2018)"/>
    <n v="0.33"/>
    <s v="OPSD (2018)"/>
    <n v="17"/>
    <n v="14.45"/>
    <n v="0"/>
    <x v="0"/>
    <n v="1123.3005000000003"/>
    <s v="Garbage"/>
    <s v="Garbage"/>
  </r>
  <r>
    <s v="Ja"/>
    <s v="BNA1244"/>
    <s v="AVA Velsen GmbH"/>
    <s v="AVA Velsen"/>
    <n v="66127"/>
    <s v="Saarbrücken-Velsen"/>
    <s v="Alte Grube Velsen 16"/>
    <s v="Saarland"/>
    <m/>
    <s v="07.08.1997"/>
    <s v="Abfall"/>
    <m/>
    <m/>
    <s v="Abfall"/>
    <x v="0"/>
    <s v="Abfall"/>
    <s v="Steam turbine"/>
    <s v="OPSD (2018)"/>
    <n v="0.33"/>
    <s v="OPSD (2018)"/>
    <n v="16"/>
    <n v="13.6"/>
    <n v="0"/>
    <x v="0"/>
    <n v="1136.9005000000002"/>
    <s v="Garbage"/>
    <s v="Garbage"/>
  </r>
  <r>
    <s v="Ja"/>
    <s v="BNA1254"/>
    <s v="Zweckverband Müllverwertung Schwandorf"/>
    <s v="Müllkraftwerk Schwandorf"/>
    <n v="92421"/>
    <s v="Schwandorf"/>
    <s v="Alustraße 7"/>
    <s v="Bayern"/>
    <m/>
    <s v="31.08.1982"/>
    <s v="Abfall"/>
    <m/>
    <s v="Heizöl "/>
    <s v="Abfall"/>
    <x v="0"/>
    <s v="Abfall"/>
    <s v="Steam turbine"/>
    <s v="OPSD (2018)"/>
    <n v="0.33"/>
    <s v="OPSD (2018)"/>
    <n v="54"/>
    <n v="45.9"/>
    <n v="0"/>
    <x v="0"/>
    <n v="1182.8005000000003"/>
    <s v="Garbage"/>
    <s v="Garbage"/>
  </r>
  <r>
    <s v="Ja"/>
    <s v="BNA1255"/>
    <s v="Kraftwerk Schwedt GmbH &amp; Co. KG"/>
    <s v="Kraftwerk Schwedt GmbH &amp; Co.KG"/>
    <n v="16303"/>
    <s v="Schwedt"/>
    <m/>
    <s v="Brandenburg"/>
    <m/>
    <s v="01.04.2011"/>
    <s v="Mehrere Energieträger"/>
    <s v="EBS"/>
    <s v="Biogas, Erdgas, Heizöl"/>
    <s v="Abfall"/>
    <x v="0"/>
    <s v="Abfall"/>
    <s v="Steam turbine"/>
    <s v="OPSD (2018)"/>
    <n v="0.33"/>
    <s v="OPSD (2018)"/>
    <n v="28.9"/>
    <n v="24.564999999999998"/>
    <n v="0"/>
    <x v="0"/>
    <n v="1207.3655000000003"/>
    <s v="Garbage"/>
    <s v="Garbage"/>
  </r>
  <r>
    <s v="Ja"/>
    <s v="BNA1261"/>
    <s v="EEW Energy from Waste Stapelfeld GmbH"/>
    <m/>
    <n v="22145"/>
    <s v="Stapelfeld"/>
    <m/>
    <s v="Schleswig-Holstein"/>
    <m/>
    <s v="01.10.1979"/>
    <s v="Abfall"/>
    <s v="Abfall, biol. abbaubarer Anteil von Abfällen aus Haushalten und Industrie"/>
    <s v="Abfall, biol. abbaubarer Anteil von Abfällen aus Haushalten und Industrie"/>
    <s v="Abfall"/>
    <x v="0"/>
    <s v="Abfall"/>
    <s v="Steam turbine"/>
    <s v="eigene Annahme"/>
    <n v="0.33"/>
    <s v="eigene Annahme"/>
    <n v="16.399999999999999"/>
    <n v="13.939999999999998"/>
    <n v="0"/>
    <x v="0"/>
    <n v="1221.3055000000004"/>
    <s v="Garbage"/>
    <s v="Garbage"/>
  </r>
  <r>
    <s v="Ja"/>
    <s v="BNA1262"/>
    <s v="REMONDIS Thermische Abfallverwertung GmbH"/>
    <s v="REMONDIS Thermische Abfallverwertung GmbH"/>
    <n v="39418"/>
    <s v="Staßfurt"/>
    <s v="Butterwecker Weg 6"/>
    <s v="Sachsen-Anhalt"/>
    <m/>
    <s v="21.04.2008"/>
    <s v="Abfall"/>
    <m/>
    <m/>
    <s v="Abfall"/>
    <x v="0"/>
    <s v="Abfall"/>
    <s v="Steam turbine"/>
    <s v="OPSD (2018)"/>
    <n v="0.33"/>
    <s v="OPSD (2018)"/>
    <n v="24"/>
    <n v="20.399999999999999"/>
    <n v="0"/>
    <x v="0"/>
    <n v="1241.7055000000005"/>
    <s v="Garbage"/>
    <s v="Garbage"/>
  </r>
  <r>
    <s v="Ja"/>
    <s v="BNA1286"/>
    <s v="Zweckverband für Abfallwirtschaft Südwestthüringen (ZASt)"/>
    <s v="Restabfallbehandlungsanlage"/>
    <n v="98544"/>
    <s v="Zella-Mehlis"/>
    <m/>
    <s v="Thüringen"/>
    <n v="1"/>
    <s v="13.11.2007"/>
    <s v="Abfall"/>
    <s v="Abfall"/>
    <s v="Heizöl"/>
    <s v="Abfall"/>
    <x v="0"/>
    <s v="Abfall"/>
    <s v="Steam turbine"/>
    <s v="OPSD (2018)"/>
    <n v="0.33"/>
    <s v="OPSD (2018)"/>
    <n v="12.1"/>
    <n v="10.285"/>
    <n v="0"/>
    <x v="0"/>
    <n v="1251.9905000000006"/>
    <s v="Garbage"/>
    <s v="Garbage"/>
  </r>
  <r>
    <s v="Ja"/>
    <s v="BNA1289"/>
    <s v="AMK - Abfallentsorgungsgesellschaft des Märkischen Kreises mbH"/>
    <s v="AMK - Abfallentsorgungsgesellschaft des Märkischen Kreises mbH"/>
    <n v="58636"/>
    <s v="Iserlohn"/>
    <s v="Giesestraße 10"/>
    <s v="Nordrhein-Westfalen"/>
    <m/>
    <s v="01.04.1981"/>
    <s v="Abfall"/>
    <s v="Abfall"/>
    <s v="Erdgas, Heizöl EL"/>
    <s v="Abfall"/>
    <x v="0"/>
    <s v="Abfall"/>
    <s v="Steam turbine"/>
    <s v="OPSD (2018)"/>
    <n v="0.33"/>
    <s v="OPSD (2018)"/>
    <n v="12.61"/>
    <n v="10.718499999999999"/>
    <n v="0"/>
    <x v="0"/>
    <n v="1262.7090000000005"/>
    <s v="Garbage"/>
    <s v="Garbage"/>
  </r>
  <r>
    <s v="Ja"/>
    <s v="BNA1291"/>
    <s v="IHKW Industrieheizkraftwerk Andernach GmbH"/>
    <s v="IHKW Andernach"/>
    <n v="56626"/>
    <s v="Andernach"/>
    <s v="Koblenzer Straße 141"/>
    <s v="Rheinland-Pfalz"/>
    <m/>
    <s v="14.01.2008"/>
    <s v="Abfall"/>
    <m/>
    <m/>
    <s v="Abfall"/>
    <x v="0"/>
    <s v="Abfall"/>
    <s v="Steam turbine"/>
    <s v="OPSD (2018)"/>
    <n v="0.33"/>
    <s v="OPSD (2018)"/>
    <n v="12.5"/>
    <n v="10.625"/>
    <n v="0"/>
    <x v="0"/>
    <n v="1273.3340000000005"/>
    <s v="Garbage"/>
    <s v="Garbage"/>
  </r>
  <r>
    <s v="Ja"/>
    <s v="BNA1295"/>
    <s v="AVA Abfallverwertung Augsburg GmbH"/>
    <s v="AVA GmbH"/>
    <n v="86167"/>
    <s v="Augsburg"/>
    <s v="Am Mittleren Moos 60"/>
    <s v="Bayern"/>
    <s v="AHKW"/>
    <s v="16.09.1994"/>
    <s v="Abfall"/>
    <m/>
    <m/>
    <s v="Abfall"/>
    <x v="0"/>
    <s v="Abfall"/>
    <s v="Steam turbine"/>
    <s v="OPSD (2018)"/>
    <n v="0.33"/>
    <s v="OPSD (2018)"/>
    <n v="10"/>
    <n v="8.5"/>
    <n v="0"/>
    <x v="0"/>
    <n v="1281.8340000000005"/>
    <s v="Garbage"/>
    <s v="Garbage"/>
  </r>
  <r>
    <s v="Ja"/>
    <s v="BNA1316"/>
    <s v="AWG Abfallwirtschaftsgesellschaft mbH Wuppertal"/>
    <s v="Müllheizkraftwerk"/>
    <n v="42349"/>
    <s v="Wuppertal"/>
    <s v="Korzert 15"/>
    <s v="Nordrhein-Westfalen"/>
    <m/>
    <s v="01.01.1976"/>
    <s v="Abfall"/>
    <s v="Abfall"/>
    <s v="Heizöl"/>
    <s v="Abfall"/>
    <x v="0"/>
    <s v="Abfall"/>
    <s v="Steam turbine"/>
    <s v="OPSD (2018)"/>
    <n v="0.33"/>
    <s v="OPSD (2018)"/>
    <n v="30"/>
    <n v="25.5"/>
    <n v="0"/>
    <x v="0"/>
    <n v="1307.3340000000005"/>
    <s v="Garbage"/>
    <s v="Garbage"/>
  </r>
  <r>
    <s v="Ja"/>
    <s v="BNA1330"/>
    <s v="Steinbeis Energie GmbH"/>
    <s v="Steinbeis Energie"/>
    <n v="25348"/>
    <s v="Glückstadt"/>
    <s v="Stadtstraße 20"/>
    <s v="Schleswig-Holstein"/>
    <m/>
    <s v="27.09.2010"/>
    <s v="Abfall"/>
    <s v="EBS"/>
    <s v="HEL, Steinkohle"/>
    <s v="Abfall"/>
    <x v="0"/>
    <s v="Abfall"/>
    <s v="Steam turbine"/>
    <s v="OPSD (2018)"/>
    <n v="0.33"/>
    <s v="OPSD (2018)"/>
    <n v="17"/>
    <n v="14.45"/>
    <n v="0"/>
    <x v="0"/>
    <n v="1321.7840000000006"/>
    <s v="Garbage"/>
    <s v="Garbage"/>
  </r>
  <r>
    <s v="Ja"/>
    <s v="BNA1447a"/>
    <s v="Evonik Röhm GmbH"/>
    <m/>
    <n v="67547"/>
    <s v="Worms"/>
    <s v="Im Pfaffenwinkel 6"/>
    <s v="Rheinland-Pfalz"/>
    <s v="G2"/>
    <s v="20.11.1990"/>
    <s v="Abfall"/>
    <m/>
    <m/>
    <s v="Abfall"/>
    <x v="0"/>
    <s v="Abfall"/>
    <s v="Steam turbine"/>
    <s v="eigene Annahme"/>
    <n v="0.33"/>
    <s v="eigene Annahme"/>
    <n v="11.9"/>
    <n v="10.115"/>
    <n v="0"/>
    <x v="0"/>
    <n v="1331.8990000000006"/>
    <s v="Garbage"/>
    <s v="Garbage"/>
  </r>
  <r>
    <s v="Ja"/>
    <s v="BNA1447b"/>
    <s v="Evonik Röhm GmbH"/>
    <m/>
    <n v="67547"/>
    <s v="Worms"/>
    <s v="Im Pfaffenwinkel 6"/>
    <s v="Rheinland-Pfalz"/>
    <s v="G3/Kontu"/>
    <s v="12.03.2012"/>
    <s v="Abfall"/>
    <m/>
    <m/>
    <s v="Abfall"/>
    <x v="0"/>
    <s v="Abfall"/>
    <s v="Steam turbine"/>
    <s v="eigene Annahme"/>
    <n v="0.33"/>
    <s v="eigene Annahme"/>
    <n v="6.9"/>
    <n v="5.8650000000000002"/>
    <n v="0"/>
    <x v="0"/>
    <n v="1337.7640000000006"/>
    <s v="Garbage"/>
    <s v="Garbage"/>
  </r>
  <r>
    <s v="Ja"/>
    <s v="BNA1448"/>
    <s v="EEW Energy from Waste Saarbrücken GmbH"/>
    <s v="AHKW Neunkirchen"/>
    <n v="66538"/>
    <s v="Neunkirchen"/>
    <s v="Am Blücherflöz 12"/>
    <s v="Saarland"/>
    <s v="Linie 3 + 4"/>
    <s v="02.06.1977"/>
    <s v="Abfall"/>
    <s v="Abfall, biol. abbaubarer Anteil von Abfällen aus Haushalten und Industrie"/>
    <m/>
    <s v="Abfall"/>
    <x v="0"/>
    <s v="Abfall"/>
    <s v="Steam turbine"/>
    <s v="OPSD (2018)"/>
    <n v="0.33"/>
    <s v="OPSD (2018)"/>
    <n v="11.6"/>
    <n v="9.86"/>
    <n v="0"/>
    <x v="0"/>
    <n v="1347.6240000000005"/>
    <s v="Garbage"/>
    <s v="Garbage"/>
  </r>
  <r>
    <s v="Ja"/>
    <s v="BNA1449a"/>
    <s v="Zweckverband Abfallwirtschaft Raum Würzburg"/>
    <s v="Turbosatz 1"/>
    <n v="97076"/>
    <s v="Würzburg"/>
    <s v="Gattingerstr. 31"/>
    <s v="Bayern"/>
    <m/>
    <s v="04.06.1984"/>
    <s v="Abfall"/>
    <m/>
    <m/>
    <s v="Abfall"/>
    <x v="0"/>
    <s v="Abfall"/>
    <s v="Steam turbine"/>
    <s v="OPSD (2018)"/>
    <n v="0.33"/>
    <s v="OPSD (2018)"/>
    <n v="8.6999999999999993"/>
    <n v="7.3949999999999996"/>
    <n v="0"/>
    <x v="0"/>
    <n v="1355.0190000000005"/>
    <s v="Garbage"/>
    <s v="Garbage"/>
  </r>
  <r>
    <s v="Ja"/>
    <s v="BNA1449b"/>
    <s v="Zweckverband Abfallwirtschaft Raum Würzburg"/>
    <s v="Turbosatz 2"/>
    <n v="97076"/>
    <s v="Würzburg"/>
    <s v="Gattingerstr. 31"/>
    <s v="Bayern"/>
    <m/>
    <s v="09.11.1998"/>
    <s v="Abfall"/>
    <m/>
    <m/>
    <s v="Abfall"/>
    <x v="0"/>
    <s v="Abfall"/>
    <s v="Steam turbine"/>
    <s v="OPSD (2018)"/>
    <n v="0.33"/>
    <s v="OPSD (2018)"/>
    <n v="12"/>
    <n v="10.199999999999999"/>
    <n v="0"/>
    <x v="0"/>
    <n v="1365.2190000000005"/>
    <s v="Garbage"/>
    <s v="Garbage"/>
  </r>
  <r>
    <s v="Ja"/>
    <s v="BNA1465a"/>
    <s v="B+T Energie GmbH"/>
    <s v="EBS-Kraftwerk Witzenhausen"/>
    <n v="37213"/>
    <s v="Witzenhausen"/>
    <s v="Kasseler Landstr. 23"/>
    <s v="Hessen"/>
    <m/>
    <s v="24.06.2009"/>
    <s v="Sonstige Energieträger"/>
    <s v="Ersatzbrennstoff aus Abfall"/>
    <s v="Heizöl"/>
    <s v="Sonstige Energieträger_x000a_(nicht erneuerbar)"/>
    <x v="0"/>
    <s v="Abfall"/>
    <s v="Steam turbine"/>
    <s v="OPSD (2018)"/>
    <n v="0.33"/>
    <s v="eigene Annahme"/>
    <n v="28"/>
    <n v="23.8"/>
    <n v="0"/>
    <x v="0"/>
    <n v="1389.0190000000005"/>
    <s v="Garbage"/>
    <s v="Garbage"/>
  </r>
  <r>
    <s v="Ja"/>
    <s v="BNA1490"/>
    <s v="EBS - Kraftwerk GmbH"/>
    <s v="EBKW Knapsack"/>
    <n v="50354"/>
    <s v="Hürth"/>
    <s v="Industriestr. 300"/>
    <s v="Nordrhein-Westfalen"/>
    <m/>
    <s v="01.01.2009"/>
    <s v="Mehrere Energieträger"/>
    <s v="Abfall"/>
    <s v="Heizöl"/>
    <s v="Abfall"/>
    <x v="0"/>
    <s v="Abfall"/>
    <s v="Steam turbine"/>
    <s v="OPSD (2018)"/>
    <n v="0.33"/>
    <s v="OPSD (2018)"/>
    <n v="33.4"/>
    <n v="28.389999999999997"/>
    <n v="0"/>
    <x v="0"/>
    <n v="1417.4090000000006"/>
    <s v="Garbage"/>
    <s v="Garbage"/>
  </r>
  <r>
    <s v="Ja"/>
    <s v="BNA1510"/>
    <s v="Spreestromerzeugungs GmbH"/>
    <s v="Hamburger Rieger"/>
    <n v="3130"/>
    <s v="Spremberg"/>
    <s v="An der Heide B5"/>
    <s v="Brandenburg"/>
    <m/>
    <s v="01.01.2013"/>
    <s v="Abfall"/>
    <m/>
    <m/>
    <s v="Abfall"/>
    <x v="0"/>
    <s v="Abfall"/>
    <s v="Steam turbine"/>
    <s v="OPSD (2018)"/>
    <n v="0.33"/>
    <s v="OPSD (2018)"/>
    <n v="18.7"/>
    <n v="15.895"/>
    <n v="0"/>
    <x v="0"/>
    <n v="1433.3040000000005"/>
    <s v="Garbage"/>
    <s v="Garbage"/>
  </r>
  <r>
    <s v="Ja"/>
    <s v="BNA1520"/>
    <s v="ESWE BioEnergie GmbH"/>
    <s v="Biomasseheizkraftwerk Wiesbaden"/>
    <n v="65205"/>
    <s v="Wiesbaden"/>
    <s v="Deponiestraße 14"/>
    <s v="Hessen"/>
    <m/>
    <s v="01.01.2014"/>
    <s v="Abfall"/>
    <s v="Altholz"/>
    <s v="Zünd- und Stützbrenner Heizöl EL"/>
    <s v="Abfall"/>
    <x v="0"/>
    <s v="Abfall"/>
    <s v="Steam turbine"/>
    <s v="OPSD (2018)"/>
    <n v="0.33"/>
    <s v="OPSD (2018)"/>
    <n v="10.5"/>
    <n v="8.9249999999999989"/>
    <n v="0"/>
    <x v="0"/>
    <n v="1442.2290000000005"/>
    <s v="Garbage"/>
    <s v="Garbage"/>
  </r>
  <r>
    <s v="Ja"/>
    <s v="BNA1864"/>
    <s v="KÄMMERER Energie GmbH"/>
    <s v="Turbine 4"/>
    <n v="49084"/>
    <s v="Osnabrück"/>
    <s v="Römereschstrasse 33"/>
    <s v="Niedersachsen"/>
    <m/>
    <n v="1962"/>
    <s v="Mehrere Energieträger"/>
    <s v="Braunkohle, Steinkohle, Heizöl S, Heizöl EL"/>
    <s v="Ersatzbrennstoffe, Papierschlamm"/>
    <s v="Mehrere Energieträger_x000a_(nicht erneuerbar)"/>
    <x v="0"/>
    <s v="Abfall"/>
    <s v="Steam turbine"/>
    <s v="OPSD (2018)"/>
    <n v="0.33"/>
    <s v="eigene Annahme"/>
    <n v="9.5"/>
    <n v="8.0749999999999993"/>
    <n v="0"/>
    <x v="0"/>
    <n v="1450.3040000000005"/>
    <s v="Garbage"/>
    <s v="Garbage"/>
  </r>
  <r>
    <s v="Ja"/>
    <s v="BNA1865"/>
    <s v="KÄMMERER Energie GmbH"/>
    <s v="Turbine 5"/>
    <n v="49084"/>
    <s v="Osnabrück"/>
    <s v="Römereschstrasse 33"/>
    <s v="Niedersachsen"/>
    <m/>
    <n v="1972"/>
    <s v="Mehrere Energieträger"/>
    <s v="Braunkohle, Steinkohle, Heizöl S, Heizöl EL"/>
    <s v="Ersatzbrennstoffe, Papierschlamm"/>
    <s v="Mehrere Energieträger_x000a_(nicht erneuerbar)"/>
    <x v="0"/>
    <s v="Abfall"/>
    <s v="Steam turbine"/>
    <s v="OPSD (2018)"/>
    <n v="0.33"/>
    <s v="eigene Annahme"/>
    <n v="9.8000000000000007"/>
    <n v="8.33"/>
    <n v="0"/>
    <x v="0"/>
    <n v="1458.6340000000005"/>
    <s v="Garbage"/>
    <s v="Garbage"/>
  </r>
  <r>
    <s v="Ja"/>
    <s v="BNA1867"/>
    <s v="AVG Köln mbH"/>
    <s v="AVG Köln"/>
    <n v="50735"/>
    <s v="Köln"/>
    <s v="Geestemünder Straße 23"/>
    <s v="Nordrhein-Westfalen"/>
    <s v="Turbosatz 2"/>
    <s v="01.05.2017"/>
    <s v="Abfall"/>
    <s v="Abfall"/>
    <s v="keine"/>
    <s v="Abfall"/>
    <x v="0"/>
    <s v="Abfall"/>
    <s v="Steam turbine"/>
    <s v="OPSD (2018)"/>
    <n v="0.33"/>
    <s v="OPSD (2018)"/>
    <n v="18"/>
    <n v="15.299999999999999"/>
    <n v="0"/>
    <x v="0"/>
    <n v="1473.9340000000004"/>
    <s v="Garbage"/>
    <s v="Garbage"/>
  </r>
  <r>
    <s v="Ja"/>
    <m/>
    <s v="Nicht-EEG-Anlagen &lt; 10 MW"/>
    <m/>
    <m/>
    <m/>
    <m/>
    <m/>
    <m/>
    <m/>
    <s v="Abfall"/>
    <m/>
    <m/>
    <s v="Abfall"/>
    <x v="0"/>
    <s v="Abfall"/>
    <s v="Steam turbine"/>
    <s v="eigene Annahme"/>
    <n v="0.33"/>
    <s v="eigene Annahme"/>
    <n v="118.6865"/>
    <n v="100.88352499999999"/>
    <n v="0"/>
    <x v="0"/>
    <n v="1574.8175250000004"/>
    <s v="Garbage"/>
    <s v="Garbage"/>
  </r>
  <r>
    <s v="Ja"/>
    <s v="BNA0157"/>
    <s v="Preussen Elektra GmbH"/>
    <s v="Brokdorf"/>
    <n v="25576"/>
    <s v="Brokdorf"/>
    <m/>
    <s v="Schleswig-Holstein"/>
    <s v="KBR"/>
    <s v="22.12.1986"/>
    <s v="Kernenergie"/>
    <m/>
    <m/>
    <s v="Kernenergie"/>
    <x v="1"/>
    <s v="Kernenergie"/>
    <s v="Steam turbine"/>
    <s v="OPSD (2018)"/>
    <n v="0.33"/>
    <s v="OPSD (2018)"/>
    <n v="1410"/>
    <n v="1254.9000000000001"/>
    <n v="5.5"/>
    <x v="1"/>
    <n v="2829.7175250000005"/>
    <s v="Nuclear"/>
    <s v="Nuclear"/>
  </r>
  <r>
    <s v="Ja"/>
    <s v="BNA0251"/>
    <s v="Preussen Elektra GmbH"/>
    <s v="Grohnde"/>
    <n v="31857"/>
    <s v="Emmerthal"/>
    <m/>
    <s v="Niedersachsen"/>
    <s v="KWG"/>
    <s v="01.02.1985"/>
    <s v="Kernenergie"/>
    <m/>
    <m/>
    <s v="Kernenergie"/>
    <x v="1"/>
    <s v="Kernenergie"/>
    <s v="Steam turbine"/>
    <s v="OPSD (2018)"/>
    <n v="0.33"/>
    <s v="OPSD (2018)"/>
    <n v="1360"/>
    <n v="1210.4000000000001"/>
    <n v="5.5"/>
    <x v="1"/>
    <n v="4040.1175250000006"/>
    <s v="Nuclear"/>
    <s v="Nuclear"/>
  </r>
  <r>
    <s v="Ja"/>
    <s v="BNA0263"/>
    <s v="Preussen Elektra GmbH"/>
    <s v="Isar 2"/>
    <n v="84051"/>
    <s v="Essenbach"/>
    <m/>
    <s v="Bayern"/>
    <s v="KKI 2"/>
    <s v="09.04.1988"/>
    <s v="Kernenergie"/>
    <m/>
    <m/>
    <s v="Kernenergie"/>
    <x v="1"/>
    <s v="Kernenergie"/>
    <s v="Steam turbine"/>
    <s v="OPSD (2018)"/>
    <n v="0.33"/>
    <s v="OPSD (2018)"/>
    <n v="1410"/>
    <n v="1254.9000000000001"/>
    <n v="5.5"/>
    <x v="1"/>
    <n v="5295.0175250000011"/>
    <s v="Nuclear"/>
    <s v="Nuclear"/>
  </r>
  <r>
    <s v="Ja"/>
    <s v="BNA0382"/>
    <s v="RWE Power AG"/>
    <s v="Kernkraft Gundremmingen "/>
    <n v="89355"/>
    <s v="Gundremmingen"/>
    <m/>
    <s v="Bayern"/>
    <s v="C"/>
    <s v="02.11.1984"/>
    <s v="Kernenergie"/>
    <m/>
    <m/>
    <s v="Kernenergie"/>
    <x v="1"/>
    <s v="Kernenergie"/>
    <s v="Steam turbine"/>
    <s v="OPSD (2018)"/>
    <n v="0.33"/>
    <s v="OPSD (2018)"/>
    <n v="1288"/>
    <n v="1146.32"/>
    <n v="5.5"/>
    <x v="1"/>
    <n v="6441.3375250000008"/>
    <s v="Nuclear"/>
    <s v="Nuclear"/>
  </r>
  <r>
    <s v="Ja"/>
    <s v="BNA0607"/>
    <s v="RWE Power AG"/>
    <s v="Kernkraftwerk Emsland"/>
    <n v="49811"/>
    <s v="Lingen"/>
    <m/>
    <s v="Niedersachsen"/>
    <s v="KKE"/>
    <s v="19.04.1988"/>
    <s v="Kernenergie"/>
    <m/>
    <m/>
    <s v="Kernenergie"/>
    <x v="1"/>
    <s v="Kernenergie"/>
    <s v="Steam turbine"/>
    <s v="OPSD (2018)"/>
    <n v="0.33"/>
    <s v="OPSD (2018)"/>
    <n v="1336"/>
    <n v="1189.04"/>
    <n v="5.5"/>
    <x v="1"/>
    <n v="7630.3775250000008"/>
    <s v="Nuclear"/>
    <s v="Nuclear"/>
  </r>
  <r>
    <s v="Ja"/>
    <s v="BNA0686"/>
    <s v="EnBW Energie Baden-Württemberg AG"/>
    <s v="Gemeinschaftskernkraftwerk Neckarwestheim II"/>
    <n v="74382"/>
    <s v="Neckarwestheim"/>
    <s v="Im Steinbruch"/>
    <s v="Baden-Württemberg"/>
    <s v="GKN II"/>
    <s v="15.04.1989"/>
    <s v="Kernenergie"/>
    <m/>
    <m/>
    <s v="Kernenergie"/>
    <x v="1"/>
    <s v="Kernenergie"/>
    <s v="Steam turbine"/>
    <s v="OPSD (2018)"/>
    <n v="0.33"/>
    <s v="OPSD (2018)"/>
    <n v="1310"/>
    <n v="1165.9000000000001"/>
    <n v="5.5"/>
    <x v="1"/>
    <n v="8796.2775250000013"/>
    <s v="Nuclear"/>
    <s v="Nuclear"/>
  </r>
  <r>
    <s v="Ja"/>
    <s v="BNA0802"/>
    <s v="EnBW Energie Baden-Württemberg AG"/>
    <s v="Kernkraftwerk Philippsburg 2"/>
    <n v="76661"/>
    <s v="Philippsburg"/>
    <s v="Rheinschanzinsel"/>
    <s v="Baden-Württemberg"/>
    <s v="KKP 2"/>
    <s v="18.04.1985"/>
    <s v="Kernenergie"/>
    <m/>
    <m/>
    <s v="Kernenergie"/>
    <x v="1"/>
    <s v="Kernenergie"/>
    <s v="Steam turbine"/>
    <s v="OPSD (2018)"/>
    <n v="0.33"/>
    <s v="OPSD (2018)"/>
    <n v="1402"/>
    <n v="1247.78"/>
    <n v="5.5"/>
    <x v="1"/>
    <n v="10044.057525000002"/>
    <s v="Nuclear"/>
    <s v="Nuclear"/>
  </r>
  <r>
    <s v="Ja"/>
    <s v="BNA1185"/>
    <s v="Pfeifer &amp; Langen GmbH &amp; Co. KG"/>
    <s v="P&amp;L Werk Könnern"/>
    <n v="6420"/>
    <s v="Könnern"/>
    <s v="An den Sieben Stücken"/>
    <s v="Sachsen-Anhalt"/>
    <s v="Kessel 1 und 2"/>
    <s v="31.03.2014"/>
    <s v="Mehrere Energieträger"/>
    <s v="Braunkohle"/>
    <s v="Biogas"/>
    <s v="Braunkohle"/>
    <x v="2"/>
    <s v="Braunkohle"/>
    <s v="Steam turbine"/>
    <s v="OPSD (2018)"/>
    <n v="0.43359999999999999"/>
    <s v="OPSD (2018)"/>
    <n v="20.3"/>
    <n v="17.661000000000001"/>
    <n v="3.1"/>
    <x v="2"/>
    <n v="10061.718525000002"/>
    <s v="Lignite"/>
    <s v="Lignite"/>
  </r>
  <r>
    <s v="Ja"/>
    <s v="BNA1164"/>
    <s v="Pfeifer &amp; Langen GmbH &amp; Co. KG"/>
    <s v="P&amp;L Werk Jülich"/>
    <n v="52428"/>
    <s v="Jülich"/>
    <s v="Dürenerstr. 20"/>
    <s v="Nordrhein-Westfalen"/>
    <s v="Kessel 5"/>
    <s v="15.09.2013"/>
    <s v="Braunkohle"/>
    <m/>
    <m/>
    <s v="Braunkohle"/>
    <x v="2"/>
    <s v="Braunkohle"/>
    <s v="Steam turbine"/>
    <s v="OPSD (2018)"/>
    <n v="0.43120000000000003"/>
    <s v="OPSD (2018)"/>
    <n v="23.22"/>
    <n v="20.2014"/>
    <n v="3.1"/>
    <x v="3"/>
    <n v="10081.919925000002"/>
    <s v="Lignite"/>
    <s v="Lignite"/>
  </r>
  <r>
    <s v="Ja"/>
    <s v="BNA1401a"/>
    <s v="RWE Power AG"/>
    <s v="BoA 2"/>
    <n v="41517"/>
    <s v="Grevenbroich"/>
    <s v="Energiestraße 101"/>
    <s v="Nordrhein-Westfalen"/>
    <s v="Neurath F"/>
    <s v="08.07.2012"/>
    <s v="Braunkohle"/>
    <m/>
    <m/>
    <s v="Braunkohle"/>
    <x v="2"/>
    <s v="Braunkohle"/>
    <s v="Steam turbine"/>
    <s v="OPSD (2018)"/>
    <n v="0.42880000000000001"/>
    <s v="OPSD (2018)"/>
    <n v="1060"/>
    <n v="922.2"/>
    <n v="3.1"/>
    <x v="4"/>
    <n v="11004.119925000003"/>
    <s v="Lignite"/>
    <s v="Lignite"/>
  </r>
  <r>
    <s v="Ja"/>
    <s v="BNA1401b"/>
    <s v="RWE Power AG"/>
    <s v="BoA 3"/>
    <n v="41517"/>
    <s v="Grevenbroich"/>
    <s v="Energiestraße 101"/>
    <s v="Nordrhein-Westfalen"/>
    <s v="Neurath G"/>
    <s v="03.08.2012"/>
    <s v="Braunkohle"/>
    <m/>
    <m/>
    <s v="Braunkohle"/>
    <x v="2"/>
    <s v="Braunkohle"/>
    <s v="Steam turbine"/>
    <s v="OPSD (2018)"/>
    <n v="0.42880000000000001"/>
    <s v="OPSD (2018)"/>
    <n v="1060"/>
    <n v="922.2"/>
    <n v="3.1"/>
    <x v="4"/>
    <n v="11926.319925000003"/>
    <s v="Lignite"/>
    <s v="Lignite"/>
  </r>
  <r>
    <s v="Ja"/>
    <s v="BNA1404"/>
    <s v="Lausitz Energie Kraftwerke AG"/>
    <s v="Boxberg"/>
    <n v="2943"/>
    <s v="Boxberg"/>
    <s v="Am Kraftwerk 1"/>
    <s v="Sachsen"/>
    <s v="R"/>
    <s v="06.11.2012"/>
    <s v="Braunkohle"/>
    <m/>
    <m/>
    <s v="Braunkohle"/>
    <x v="2"/>
    <s v="Braunkohle"/>
    <s v="Steam turbine"/>
    <s v="OPSD (2018)"/>
    <n v="0.42880000000000001"/>
    <s v="OPSD (2018)"/>
    <n v="640"/>
    <n v="556.79999999999995"/>
    <n v="3.1"/>
    <x v="4"/>
    <n v="12483.119925000003"/>
    <s v="Lignite"/>
    <s v="Lignite"/>
  </r>
  <r>
    <s v="Ja"/>
    <s v="BNA0179"/>
    <s v="eins - energie in sachsen GmbH &amp; Co. KG"/>
    <s v="HKW Chemnitz  Nord II"/>
    <n v="9116"/>
    <s v="Chemnitz"/>
    <m/>
    <s v="Sachsen"/>
    <s v="Block C"/>
    <s v="15.06.1990"/>
    <s v="Mehrere Energieträger"/>
    <s v="Rohbraunkohle"/>
    <s v="Ersatzbrennstoff, Erdgas (beide Stütz-/Zusatzenergieträger)"/>
    <s v="Braunkohle"/>
    <x v="2"/>
    <s v="Braunkohle"/>
    <s v="Steam turbine"/>
    <s v="OPSD (2018)"/>
    <n v="0.42399999999999999"/>
    <s v="OPSD (2018)"/>
    <n v="90.8"/>
    <n v="78.995999999999995"/>
    <n v="3.1"/>
    <x v="5"/>
    <n v="12562.115925000002"/>
    <s v="Lignite"/>
    <s v="Lignite"/>
  </r>
  <r>
    <s v="Ja"/>
    <s v="BNA0543"/>
    <s v="RheinEnergie AG"/>
    <s v="HKW Merkenich"/>
    <n v="50769"/>
    <s v="Köln"/>
    <m/>
    <s v="Nordrhein-Westfalen"/>
    <s v="Block 6"/>
    <s v="16.12.2010"/>
    <s v="Braunkohle"/>
    <m/>
    <m/>
    <s v="Braunkohle"/>
    <x v="2"/>
    <s v="Braunkohle"/>
    <s v="Steam turbine"/>
    <s v="OPSD (2018)"/>
    <n v="0.42399999999999999"/>
    <s v="OPSD (2018)"/>
    <n v="75.3"/>
    <n v="65.510999999999996"/>
    <n v="3.1"/>
    <x v="5"/>
    <n v="12627.626925000002"/>
    <s v="Lignite"/>
    <s v="Lignite"/>
  </r>
  <r>
    <s v="Ja"/>
    <s v="BNA0707"/>
    <s v="RWE Power AG"/>
    <s v="Niederaußem"/>
    <n v="50129"/>
    <s v="Bergheim"/>
    <m/>
    <s v="Nordrhein-Westfalen"/>
    <s v="H"/>
    <s v="16.09.1974"/>
    <s v="Braunkohle"/>
    <m/>
    <m/>
    <s v="Braunkohle"/>
    <x v="2"/>
    <s v="Braunkohle"/>
    <s v="Steam turbine"/>
    <s v="OPSD (2018)"/>
    <n v="0.42159999999999997"/>
    <s v="OPSD (2018)"/>
    <n v="648"/>
    <n v="563.76"/>
    <n v="3.1"/>
    <x v="6"/>
    <n v="13191.386925000003"/>
    <s v="Lignite"/>
    <s v="Lignite"/>
  </r>
  <r>
    <s v="Ja"/>
    <s v="BNA0708"/>
    <s v="RWE Power AG"/>
    <s v="Niederaußem"/>
    <n v="50129"/>
    <s v="Bergheim"/>
    <m/>
    <s v="Nordrhein-Westfalen"/>
    <s v="G"/>
    <s v="23.10.1974"/>
    <s v="Braunkohle"/>
    <m/>
    <m/>
    <s v="Braunkohle"/>
    <x v="2"/>
    <s v="Braunkohle"/>
    <s v="Steam turbine"/>
    <s v="OPSD (2018)"/>
    <n v="0.41920000000000002"/>
    <s v="OPSD (2018)"/>
    <n v="628"/>
    <n v="546.36"/>
    <n v="3.1"/>
    <x v="7"/>
    <n v="13737.746925000003"/>
    <s v="Lignite"/>
    <s v="Lignite"/>
  </r>
  <r>
    <s v="Ja"/>
    <s v="BNA0709"/>
    <s v="RWE Power AG"/>
    <s v="Niederaußem"/>
    <n v="50129"/>
    <s v="Bergheim"/>
    <m/>
    <s v="Nordrhein-Westfalen"/>
    <s v="K"/>
    <s v="30.08.2002"/>
    <s v="Braunkohle"/>
    <m/>
    <m/>
    <s v="Braunkohle"/>
    <x v="2"/>
    <s v="Braunkohle"/>
    <s v="Steam turbine"/>
    <s v="OPSD (2018)"/>
    <n v="0.40479999999999999"/>
    <s v="OPSD (2018)"/>
    <n v="944"/>
    <n v="821.28"/>
    <n v="3.1"/>
    <x v="8"/>
    <n v="14559.026925000004"/>
    <s v="Lignite"/>
    <s v="Lignite"/>
  </r>
  <r>
    <s v="Ja"/>
    <s v="BNA0115"/>
    <s v="Lausitz Energie Kraftwerke AG"/>
    <s v="Lippendorf"/>
    <n v="4007"/>
    <s v="Böhlen"/>
    <s v="Werkstraße"/>
    <s v="Sachsen"/>
    <s v="R"/>
    <s v="20.06.2000"/>
    <s v="Braunkohle"/>
    <m/>
    <m/>
    <s v="Braunkohle"/>
    <x v="2"/>
    <s v="Braunkohle"/>
    <s v="Steam turbine"/>
    <s v="OPSD (2018)"/>
    <n v="0.4"/>
    <s v="OPSD (2018)"/>
    <n v="875"/>
    <n v="761.25"/>
    <n v="3.1"/>
    <x v="9"/>
    <n v="15320.276925000004"/>
    <s v="Lignite"/>
    <s v="Lignite"/>
  </r>
  <r>
    <s v="Ja"/>
    <s v="BNA0124"/>
    <s v="Lausitz Energie Kraftwerke AG"/>
    <s v="Boxberg"/>
    <n v="2943"/>
    <s v="Boxberg"/>
    <s v="Am Kraftwerk 1"/>
    <s v="Sachsen"/>
    <s v="Q"/>
    <s v="01.10.2000"/>
    <s v="Braunkohle"/>
    <m/>
    <m/>
    <s v="Braunkohle"/>
    <x v="2"/>
    <s v="Braunkohle"/>
    <s v="Steam turbine"/>
    <s v="OPSD (2018)"/>
    <n v="0.4"/>
    <s v="OPSD (2018)"/>
    <n v="857"/>
    <n v="745.59"/>
    <n v="3.1"/>
    <x v="9"/>
    <n v="16065.866925000004"/>
    <s v="Lignite"/>
    <s v="Lignite"/>
  </r>
  <r>
    <s v="Ja"/>
    <s v="BNA1461"/>
    <s v="CropEnergies Bioethanol GmbH Zeitz"/>
    <m/>
    <n v="6712"/>
    <s v="Zeitz"/>
    <s v="Albrechtstr. 54"/>
    <s v="Sachsen-Anhalt"/>
    <m/>
    <s v="15.01.2005"/>
    <s v="Mehrere Energieträger"/>
    <s v="Braunkohle"/>
    <s v="HEL"/>
    <s v="Braunkohle"/>
    <x v="2"/>
    <s v="Braunkohle"/>
    <s v="Steam turbine"/>
    <s v="eigene Annahme"/>
    <n v="0.4"/>
    <s v="Annahme basierend auf DIW (2014)"/>
    <n v="17.5"/>
    <n v="15.225"/>
    <n v="3.1"/>
    <x v="9"/>
    <n v="16081.091925000004"/>
    <s v="Lignite"/>
    <s v="Lignite"/>
  </r>
  <r>
    <s v="Ja"/>
    <s v="BNA0116"/>
    <s v="EnBW Energie Baden-Württemberg AG"/>
    <s v="Braunkohlekraftwerk Lippendorf"/>
    <n v="4564"/>
    <s v="Böhlen"/>
    <s v="Werkstraße"/>
    <s v="Sachsen"/>
    <s v="LIP S"/>
    <s v="01.12.1999"/>
    <s v="Braunkohle"/>
    <m/>
    <m/>
    <s v="Braunkohle"/>
    <x v="2"/>
    <s v="Braunkohle"/>
    <s v="Steam turbine"/>
    <s v="OPSD (2018)"/>
    <n v="0.39760000000000001"/>
    <s v="OPSD (2018)"/>
    <n v="875"/>
    <n v="761.25"/>
    <n v="3.1"/>
    <x v="10"/>
    <n v="16842.341925000004"/>
    <s v="Lignite"/>
    <s v="Lignite"/>
  </r>
  <r>
    <s v="Ja"/>
    <s v="BNA0183"/>
    <s v="HKW Heizkraftwerksgesellschaft Cottbus mbH"/>
    <s v="HKW Cottbus"/>
    <n v="3052"/>
    <s v="Cottbus"/>
    <m/>
    <s v="Brandenburg"/>
    <n v="1"/>
    <s v="16.12.1999"/>
    <s v="Mehrere Energieträger"/>
    <s v="Wirbelschichtbraunkohle"/>
    <s v="Erdgas, Heizöl"/>
    <s v="Braunkohle"/>
    <x v="2"/>
    <s v="Braunkohle"/>
    <s v="Steam turbine"/>
    <s v="OPSD (2018)"/>
    <n v="0.39760000000000001"/>
    <s v="OPSD (2018)"/>
    <n v="74"/>
    <n v="64.38"/>
    <n v="3.1"/>
    <x v="10"/>
    <n v="16906.721925000005"/>
    <s v="Lignite"/>
    <s v="Lignite"/>
  </r>
  <r>
    <s v="Ja"/>
    <s v="BNA0915"/>
    <s v="Lausitz Energie Kraftwerke AG"/>
    <s v="Schwarze Pumpe"/>
    <n v="3130"/>
    <s v="Spremberg"/>
    <s v="An der alten Ziegelei 1"/>
    <s v="Brandenburg"/>
    <s v="B"/>
    <s v="25.05.1998"/>
    <s v="Braunkohle"/>
    <m/>
    <m/>
    <s v="Braunkohle"/>
    <x v="2"/>
    <s v="Braunkohle"/>
    <s v="Steam turbine"/>
    <s v="OPSD (2018)"/>
    <n v="0.3952"/>
    <s v="OPSD (2018)"/>
    <n v="750"/>
    <n v="652.5"/>
    <n v="3.1"/>
    <x v="11"/>
    <n v="17559.221925000005"/>
    <s v="Lignite"/>
    <s v="Lignite"/>
  </r>
  <r>
    <s v="Ja"/>
    <s v="BNA0284"/>
    <s v="Stadtwerke Frankfurt (Oder) GmbH"/>
    <s v="Heizkraftwerk FFO"/>
    <n v="15236"/>
    <s v="Frankfurt Oder"/>
    <m/>
    <s v="Brandenburg"/>
    <s v="Block1-GuD-EK"/>
    <s v="30.09.1997"/>
    <s v="Mehrere Energieträger"/>
    <s v="Braunkohlestaub"/>
    <s v="Erdgas"/>
    <s v="Braunkohle"/>
    <x v="2"/>
    <s v="Braunkohle"/>
    <s v="Steam turbine"/>
    <s v="OPSD (2018)"/>
    <n v="0.39279999999999998"/>
    <s v="OPSD (2018)"/>
    <n v="45"/>
    <n v="39.15"/>
    <n v="3.1"/>
    <x v="12"/>
    <n v="17598.371925000007"/>
    <s v="Lignite"/>
    <s v="Lignite"/>
  </r>
  <r>
    <s v="Ja"/>
    <s v="BNA0914"/>
    <s v="Lausitz Energie Kraftwerke AG"/>
    <s v="Schwarze Pumpe"/>
    <n v="3130"/>
    <s v="Spremberg"/>
    <s v="An der alten Ziegelei 1"/>
    <s v="Brandenburg"/>
    <s v="A"/>
    <s v="15.12.1997"/>
    <s v="Braunkohle"/>
    <m/>
    <m/>
    <s v="Braunkohle"/>
    <x v="2"/>
    <s v="Braunkohle"/>
    <s v="Steam turbine"/>
    <s v="OPSD (2018)"/>
    <n v="0.39279999999999998"/>
    <s v="OPSD (2018)"/>
    <n v="750"/>
    <n v="652.5"/>
    <n v="3.1"/>
    <x v="12"/>
    <n v="18250.871925000007"/>
    <s v="Lignite"/>
    <s v="Lignite"/>
  </r>
  <r>
    <s v="Ja"/>
    <s v="BNA0194"/>
    <s v="Kraftwerk Dessau GmbH"/>
    <s v="Kraftwerk Dessau"/>
    <n v="6842"/>
    <s v="Dessau-Roßlau"/>
    <m/>
    <s v="Sachsen-Anhalt"/>
    <m/>
    <s v="01.01.1996"/>
    <s v="Mehrere Energieträger"/>
    <s v="Braunkohle, Erdgas"/>
    <s v="HEL"/>
    <s v="Braunkohle"/>
    <x v="2"/>
    <s v="Braunkohle"/>
    <s v="Steam turbine"/>
    <s v="OPSD (2018)"/>
    <n v="0.39040000000000002"/>
    <s v="OPSD (2018)"/>
    <n v="49"/>
    <n v="42.63"/>
    <n v="3.1"/>
    <x v="13"/>
    <n v="18293.501925000008"/>
    <s v="Lignite"/>
    <s v="Lignite"/>
  </r>
  <r>
    <s v="Ja"/>
    <s v="BNA0785"/>
    <s v="Lausitz Energie Kraftwerke AG"/>
    <s v="KW Jänschwalde"/>
    <n v="3185"/>
    <s v="Peitz"/>
    <s v="Kraftwerksstraße"/>
    <s v="Brandenburg"/>
    <s v="A"/>
    <s v="01.10.1981"/>
    <s v="Braunkohle"/>
    <m/>
    <m/>
    <s v="Braunkohle"/>
    <x v="2"/>
    <s v="Braunkohle"/>
    <s v="Steam turbine"/>
    <s v="OPSD (2018)"/>
    <n v="0.39040000000000002"/>
    <s v="OPSD (2018)"/>
    <n v="465"/>
    <n v="404.55"/>
    <n v="3.1"/>
    <x v="13"/>
    <n v="18698.051925000007"/>
    <s v="Lignite"/>
    <s v="Lignite"/>
  </r>
  <r>
    <s v="Ja"/>
    <s v="BNA0786"/>
    <s v="Lausitz Energie Kraftwerke AG"/>
    <s v="KW Jänschwalde"/>
    <n v="3185"/>
    <s v="Peitz"/>
    <s v="Kraftwerksstraße"/>
    <s v="Brandenburg"/>
    <s v="B"/>
    <s v="29.11.1982"/>
    <s v="Braunkohle"/>
    <m/>
    <m/>
    <s v="Braunkohle"/>
    <x v="2"/>
    <s v="Braunkohle"/>
    <s v="Steam turbine"/>
    <s v="OPSD (2018)"/>
    <n v="0.39040000000000002"/>
    <s v="OPSD (2018)"/>
    <n v="465"/>
    <n v="404.55"/>
    <n v="3.1"/>
    <x v="13"/>
    <n v="19102.601925000006"/>
    <s v="Lignite"/>
    <s v="Lignite"/>
  </r>
  <r>
    <s v="Ja"/>
    <s v="BNA0787"/>
    <s v="Lausitz Energie Kraftwerke AG"/>
    <s v="KW Jänschwalde"/>
    <n v="3185"/>
    <s v="Peitz"/>
    <s v="Kraftwerksstraße"/>
    <s v="Brandenburg"/>
    <s v="C"/>
    <s v="01.02.1984"/>
    <s v="Braunkohle"/>
    <m/>
    <m/>
    <s v="Braunkohle"/>
    <x v="2"/>
    <s v="Braunkohle"/>
    <s v="Steam turbine"/>
    <s v="OPSD (2018)"/>
    <n v="0.39040000000000002"/>
    <s v="OPSD (2018)"/>
    <n v="465"/>
    <n v="404.55"/>
    <n v="3.1"/>
    <x v="13"/>
    <n v="19507.151925000006"/>
    <s v="Lignite"/>
    <s v="Lignite"/>
  </r>
  <r>
    <s v="Ja"/>
    <s v="BNA0788"/>
    <s v="Lausitz Energie Kraftwerke AG"/>
    <s v="KW Jänschwalde"/>
    <n v="3185"/>
    <s v="Peitz"/>
    <s v="Kraftwerksstraße"/>
    <s v="Brandenburg"/>
    <s v="D"/>
    <s v="06.10.1985"/>
    <s v="Braunkohle"/>
    <m/>
    <m/>
    <s v="Braunkohle"/>
    <x v="2"/>
    <s v="Braunkohle"/>
    <s v="Steam turbine"/>
    <s v="OPSD (2018)"/>
    <n v="0.39040000000000002"/>
    <s v="OPSD (2018)"/>
    <n v="465"/>
    <n v="404.55"/>
    <n v="3.1"/>
    <x v="13"/>
    <n v="19911.701925000005"/>
    <s v="Lignite"/>
    <s v="Lignite"/>
  </r>
  <r>
    <s v="Ja"/>
    <s v="BNA0789"/>
    <s v="Lausitz Energie Kraftwerke AG"/>
    <s v="KW Jänschwalde"/>
    <n v="3185"/>
    <s v="Peitz"/>
    <s v="Kraftwerksstraße"/>
    <s v="Brandenburg"/>
    <s v="E"/>
    <s v="06.10.1987"/>
    <s v="Braunkohle"/>
    <m/>
    <m/>
    <s v="Braunkohle"/>
    <x v="2"/>
    <s v="Braunkohle"/>
    <s v="Steam turbine"/>
    <s v="OPSD (2018)"/>
    <n v="0.39040000000000002"/>
    <s v="OPSD (2018)"/>
    <n v="465"/>
    <n v="404.55"/>
    <n v="3.1"/>
    <x v="13"/>
    <n v="20316.251925000004"/>
    <s v="Lignite"/>
    <s v="Lignite"/>
  </r>
  <r>
    <s v="Ja"/>
    <s v="BNA0878"/>
    <s v="Uniper Kraftwerke GmbH "/>
    <s v="Schkopau"/>
    <n v="6258"/>
    <s v="Schkopau"/>
    <m/>
    <s v="Sachsen-Anhalt"/>
    <s v="A"/>
    <s v="01.01.1996"/>
    <s v="Braunkohle"/>
    <m/>
    <m/>
    <s v="Braunkohle"/>
    <x v="2"/>
    <s v="Braunkohle"/>
    <s v="Steam turbine"/>
    <s v="OPSD (2018)"/>
    <n v="0.39040000000000002"/>
    <s v="OPSD (2018)"/>
    <n v="450"/>
    <n v="391.5"/>
    <n v="3.1"/>
    <x v="13"/>
    <n v="20707.751925000004"/>
    <s v="Lignite"/>
    <s v="Lignite"/>
  </r>
  <r>
    <s v="Ja"/>
    <s v="BNA0879"/>
    <s v="Uniper Kraftwerke GmbH "/>
    <s v="Schkopau"/>
    <n v="6258"/>
    <s v="Schkopau"/>
    <m/>
    <s v="Sachsen-Anhalt"/>
    <s v="B"/>
    <s v="01.01.1996"/>
    <s v="Braunkohle"/>
    <m/>
    <m/>
    <s v="Braunkohle"/>
    <x v="2"/>
    <s v="Braunkohle"/>
    <s v="Steam turbine"/>
    <s v="OPSD (2018)"/>
    <n v="0.39040000000000002"/>
    <s v="OPSD (2018)"/>
    <n v="450"/>
    <n v="391.5"/>
    <n v="3.1"/>
    <x v="13"/>
    <n v="21099.251925000004"/>
    <s v="Lignite"/>
    <s v="Lignite"/>
  </r>
  <r>
    <s v="Ja"/>
    <s v="BNA1293a"/>
    <s v="Martinswerk GmbH"/>
    <s v="Kraftwerk"/>
    <n v="50127"/>
    <s v="Bergheim"/>
    <s v="Kölner Straße 110"/>
    <s v="Nordrhein-Westfalen"/>
    <s v="K1/TG1"/>
    <s v="01.02.1995"/>
    <s v="Braunkohle"/>
    <m/>
    <m/>
    <s v="Braunkohle"/>
    <x v="2"/>
    <s v="Braunkohle"/>
    <s v="Steam turbine"/>
    <s v="OPSD (2018)"/>
    <n v="0.38800000000000001"/>
    <s v="OPSD (2018)"/>
    <n v="10"/>
    <n v="8.6999999999999993"/>
    <n v="3.1"/>
    <x v="14"/>
    <n v="21107.951925000005"/>
    <s v="Lignite"/>
    <s v="Lignite"/>
  </r>
  <r>
    <s v="Ja"/>
    <s v="BNA1293b"/>
    <s v="Martinswerk GmbH"/>
    <s v="Kraftwerk"/>
    <n v="50127"/>
    <s v="Bergheim"/>
    <s v="Kölner Straße 110"/>
    <s v="Nordrhein-Westfalen"/>
    <s v="K2/TG2"/>
    <s v="01.02.1995"/>
    <s v="Braunkohle"/>
    <m/>
    <m/>
    <s v="Braunkohle"/>
    <x v="2"/>
    <s v="Braunkohle"/>
    <s v="Steam turbine"/>
    <s v="OPSD (2018)"/>
    <n v="0.38800000000000001"/>
    <s v="OPSD (2018)"/>
    <n v="10"/>
    <n v="8.6999999999999993"/>
    <n v="3.1"/>
    <x v="14"/>
    <n v="21116.651925000006"/>
    <s v="Lignite"/>
    <s v="Lignite"/>
  </r>
  <r>
    <s v="Ja"/>
    <s v="BNA0123"/>
    <s v="Lausitz Energie Kraftwerke AG"/>
    <s v="Boxberg"/>
    <n v="2943"/>
    <s v="Boxberg"/>
    <s v="Am Kraftwerk 1"/>
    <s v="Sachsen"/>
    <s v="P"/>
    <s v="01.07.1980"/>
    <s v="Braunkohle"/>
    <m/>
    <m/>
    <s v="Braunkohle"/>
    <x v="2"/>
    <s v="Braunkohle"/>
    <s v="Steam turbine"/>
    <s v="OPSD (2018)"/>
    <n v="0.3856"/>
    <s v="OPSD (2018)"/>
    <n v="465"/>
    <n v="404.55"/>
    <n v="3.1"/>
    <x v="15"/>
    <n v="21521.201925000005"/>
    <s v="Lignite"/>
    <s v="Lignite"/>
  </r>
  <r>
    <s v="Ja"/>
    <s v="BNA1002"/>
    <s v="Mitteldeutsche Braunkohlengesellschaft mbH"/>
    <s v="Wählitz"/>
    <n v="6679"/>
    <s v="Wählitz"/>
    <m/>
    <s v="Sachsen-Anhalt"/>
    <m/>
    <s v="25.08.1994"/>
    <s v="Braunkohle"/>
    <m/>
    <m/>
    <s v="Braunkohle"/>
    <x v="2"/>
    <s v="Braunkohle"/>
    <s v="Steam turbine"/>
    <s v="OPSD (2018)"/>
    <n v="0.3856"/>
    <s v="OPSD (2018)"/>
    <n v="31"/>
    <n v="26.97"/>
    <n v="3.1"/>
    <x v="15"/>
    <n v="21548.171925000006"/>
    <s v="Lignite"/>
    <s v="Lignite"/>
  </r>
  <r>
    <s v="Ja"/>
    <s v="BNA0122"/>
    <s v="Lausitz Energie Kraftwerke AG"/>
    <s v="Boxberg"/>
    <n v="2943"/>
    <s v="Boxberg"/>
    <s v="Am Kraftwerk 1"/>
    <s v="Sachsen"/>
    <s v="N"/>
    <s v="01.01.1979"/>
    <s v="Braunkohle"/>
    <m/>
    <m/>
    <s v="Braunkohle"/>
    <x v="2"/>
    <s v="Braunkohle"/>
    <s v="Steam turbine"/>
    <s v="OPSD (2018)"/>
    <n v="0.38319999999999999"/>
    <s v="OPSD (2018)"/>
    <n v="465"/>
    <n v="404.55"/>
    <n v="3.1"/>
    <x v="16"/>
    <n v="21952.721925000005"/>
    <s v="Lignite"/>
    <s v="Lignite"/>
  </r>
  <r>
    <s v="Ja"/>
    <s v="BNA1400a"/>
    <s v="Südzucker AG, Werk Zeitz"/>
    <s v="EZ1"/>
    <n v="6712"/>
    <s v="Zeitz"/>
    <s v="Albrechtstr. 54"/>
    <s v="Sachsen-Anhalt"/>
    <s v="WSK"/>
    <s v="01.09.1993"/>
    <s v="Mehrere Energieträger"/>
    <s v="Braunkohle"/>
    <s v="HEL"/>
    <s v="Braunkohle"/>
    <x v="2"/>
    <s v="Braunkohle"/>
    <s v="Steam turbine"/>
    <s v="OPSD (2018)"/>
    <n v="0.38319999999999999"/>
    <s v="OPSD (2018)"/>
    <n v="23.3"/>
    <n v="20.271000000000001"/>
    <n v="3.1"/>
    <x v="16"/>
    <n v="21972.992925000006"/>
    <s v="Lignite"/>
    <s v="Lignite"/>
  </r>
  <r>
    <s v="Ja"/>
    <s v="BNA1141"/>
    <s v="Pfeifer &amp; Langen GmbH &amp; Co. KG"/>
    <s v="P&amp;L Werk Euskirchen"/>
    <n v="53879"/>
    <s v="Euskirchen"/>
    <s v="Bonner Strasse 2"/>
    <s v="Nordrhein-Westfalen"/>
    <s v="Kessel 4 / 6"/>
    <s v="01.12.1991"/>
    <s v="Mehrere Energieträger"/>
    <s v="Braunkohlebrikett"/>
    <s v="Erdgas,Heizöl S,Heizöl EL"/>
    <s v="Braunkohle"/>
    <x v="2"/>
    <s v="Braunkohle"/>
    <s v="Steam turbine"/>
    <s v="OPSD (2018)"/>
    <n v="0.37840000000000001"/>
    <s v="OPSD (2018)"/>
    <n v="14.5"/>
    <n v="12.615"/>
    <n v="3.1"/>
    <x v="17"/>
    <n v="21985.607925000008"/>
    <s v="Lignite"/>
    <s v="Lignite"/>
  </r>
  <r>
    <s v="Ja"/>
    <m/>
    <s v="Nicht-EEG-Anlagen &lt; 10 MW"/>
    <m/>
    <m/>
    <m/>
    <m/>
    <m/>
    <m/>
    <m/>
    <s v="Braunkohle"/>
    <m/>
    <m/>
    <s v="Braunkohle"/>
    <x v="2"/>
    <s v="Braunkohle"/>
    <s v="Steam turbine"/>
    <s v="eigene Annahme"/>
    <n v="0.376"/>
    <s v="Annahme basierend auf DIW (2014)"/>
    <n v="22.718"/>
    <n v="19.764659999999999"/>
    <n v="3.1"/>
    <x v="18"/>
    <n v="22005.372585000008"/>
    <s v="Lignite"/>
    <s v="Lignite"/>
  </r>
  <r>
    <s v="Ja"/>
    <s v="BNA0523"/>
    <s v="Städtische Werke Energie + Wärme GmbH"/>
    <s v="FKK"/>
    <n v="34134"/>
    <s v="Kassel"/>
    <m/>
    <s v="Hessen"/>
    <m/>
    <s v="21.12.1989"/>
    <s v="Mehrere Energieträger"/>
    <s v="Braunkohle"/>
    <s v="Steinkohle, Klärschlamm, Erdgas, Heizöl EL"/>
    <s v="Braunkohle"/>
    <x v="2"/>
    <s v="Braunkohle"/>
    <s v="Steam turbine"/>
    <s v="OPSD (2018)"/>
    <n v="0.37359999999999999"/>
    <s v="OPSD (2018)"/>
    <n v="33.5"/>
    <n v="29.145"/>
    <n v="3.1"/>
    <x v="19"/>
    <n v="22034.517585000009"/>
    <s v="Lignite"/>
    <s v="Lignite"/>
  </r>
  <r>
    <s v="Ja"/>
    <s v="BNA0177"/>
    <s v="eins - energie in sachsen GmbH &amp; Co. KG"/>
    <s v="HKW Chemnitz  Nord II"/>
    <n v="9115"/>
    <s v="Chemnitz"/>
    <m/>
    <s v="Sachsen"/>
    <s v="Block B"/>
    <s v="01.09.1988"/>
    <s v="Mehrere Energieträger"/>
    <s v="Rohbraunkohle"/>
    <s v="Ersatzbrennstoff, Erdgas (Zünd- und Stützgas)"/>
    <s v="Braunkohle"/>
    <x v="2"/>
    <s v="Braunkohle"/>
    <s v="Steam turbine"/>
    <s v="OPSD (2018)"/>
    <n v="0.37119999999999997"/>
    <s v="OPSD (2018)"/>
    <n v="56.8"/>
    <n v="49.415999999999997"/>
    <n v="3.1"/>
    <x v="20"/>
    <n v="22083.93358500001"/>
    <s v="Lignite"/>
    <s v="Lignite"/>
  </r>
  <r>
    <s v="Ja"/>
    <s v="BNA0292"/>
    <s v="RWE Power AG"/>
    <s v="Frechen/Wachtberg"/>
    <n v="50226"/>
    <s v="Frechen"/>
    <m/>
    <s v="Nordrhein-Westfalen"/>
    <s v="Frechen/Wachtberg"/>
    <s v="01.01.1959"/>
    <s v="Mehrere Energieträger"/>
    <s v="Braunkohle"/>
    <s v="Klärschlamm"/>
    <s v="Braunkohle"/>
    <x v="2"/>
    <s v="Braunkohle"/>
    <s v="Steam turbine"/>
    <s v="OPSD (2018)"/>
    <n v="0.37119999999999997"/>
    <s v="OPSD (2018)"/>
    <n v="176"/>
    <n v="153.12"/>
    <n v="3.1"/>
    <x v="20"/>
    <n v="22237.053585000009"/>
    <s v="Lignite"/>
    <s v="Lignite"/>
  </r>
  <r>
    <s v="Ja"/>
    <s v="BNA1511a"/>
    <s v="Papierfabrik Schoellershammer H. A. Schoeller Söhne GmbH &amp; Co KG"/>
    <s v="Kessel 4"/>
    <n v="52355"/>
    <s v="Düren"/>
    <s v="Kreuzauer Str. 18"/>
    <s v="Nordrhein-Westfalen"/>
    <m/>
    <s v="25.03.1983"/>
    <s v="Braunkohle"/>
    <s v="Briketts"/>
    <s v="Kurzfaserreststoffe"/>
    <s v="Braunkohle"/>
    <x v="2"/>
    <s v="Braunkohle"/>
    <s v="Steam turbine"/>
    <s v="OPSD (2018)"/>
    <n v="0.35920000000000002"/>
    <s v="OPSD (2018)"/>
    <n v="9.3000000000000007"/>
    <n v="8.0910000000000011"/>
    <n v="3.1"/>
    <x v="21"/>
    <n v="22245.144585000009"/>
    <s v="Lignite"/>
    <s v="Lignite"/>
  </r>
  <r>
    <s v="Ja"/>
    <s v="BNA1486"/>
    <s v="ROMONTA GmbH"/>
    <s v="Grubenheizkraftwerk"/>
    <n v="6317"/>
    <s v="Seegebiet Mansfelder Land"/>
    <s v="Chausseestraße 1"/>
    <s v="Sachsen-Anhalt"/>
    <m/>
    <s v="01.07.1979"/>
    <s v="Braunkohle"/>
    <m/>
    <m/>
    <s v="Braunkohle"/>
    <x v="2"/>
    <s v="Braunkohle"/>
    <s v="Steam turbine"/>
    <s v="OPSD (2018)"/>
    <n v="0.34960000000000002"/>
    <s v="OPSD (2018)"/>
    <n v="45"/>
    <n v="39.15"/>
    <n v="3.1"/>
    <x v="22"/>
    <n v="22284.294585000011"/>
    <s v="Lignite"/>
    <s v="Lignite"/>
  </r>
  <r>
    <s v="Ja"/>
    <s v="BNA0700"/>
    <s v="RWE Power AG"/>
    <s v="Neurath"/>
    <n v="41517"/>
    <s v="Grevenbroich-Neurath"/>
    <m/>
    <s v="Nordrhein-Westfalen"/>
    <s v="E"/>
    <s v="22.02.1976"/>
    <s v="Braunkohle"/>
    <m/>
    <m/>
    <s v="Braunkohle"/>
    <x v="2"/>
    <s v="Braunkohle"/>
    <s v="Steam turbine"/>
    <s v="OPSD (2018)"/>
    <n v="0.34239999999999998"/>
    <s v="OPSD (2018)"/>
    <n v="604"/>
    <n v="525.48"/>
    <n v="3.1"/>
    <x v="23"/>
    <n v="22809.77458500001"/>
    <s v="Lignite"/>
    <s v="Lignite"/>
  </r>
  <r>
    <s v="Ja"/>
    <s v="BNA0699"/>
    <s v="RWE Power AG"/>
    <s v="Neurath"/>
    <n v="41517"/>
    <s v="Grevenbroich-Neurath"/>
    <m/>
    <s v="Nordrhein-Westfalen"/>
    <s v="D"/>
    <s v="24.06.1975"/>
    <s v="Braunkohle"/>
    <m/>
    <m/>
    <s v="Braunkohle"/>
    <x v="2"/>
    <s v="Braunkohle"/>
    <s v="Steam turbine"/>
    <s v="OPSD (2018)"/>
    <n v="0.34"/>
    <s v="OPSD (2018)"/>
    <n v="607"/>
    <n v="528.09"/>
    <n v="3.1"/>
    <x v="24"/>
    <n v="23337.86458500001"/>
    <s v="Lignite"/>
    <s v="Lignite"/>
  </r>
  <r>
    <s v="Ja"/>
    <s v="BNA1028"/>
    <s v="RWE Power AG"/>
    <s v="Weisweiler"/>
    <n v="52249"/>
    <s v="Eschweiler-Weisweiler"/>
    <m/>
    <s v="Nordrhein-Westfalen"/>
    <s v="H"/>
    <s v="18.01.1975"/>
    <s v="Mehrere Energieträger"/>
    <s v="Braunkohle"/>
    <s v="Erdgas / Papierschlamm"/>
    <s v="Braunkohle"/>
    <x v="2"/>
    <s v="Braunkohle"/>
    <s v="Steam turbine"/>
    <s v="OPSD (2018)"/>
    <n v="0.34"/>
    <s v="OPSD (2018)"/>
    <n v="656"/>
    <n v="570.72"/>
    <n v="3.1"/>
    <x v="24"/>
    <n v="23908.584585000011"/>
    <s v="Lignite"/>
    <s v="Lignite"/>
  </r>
  <r>
    <s v="Ja"/>
    <s v="BNA1027"/>
    <s v="RWE Power AG"/>
    <s v="Weisweiler"/>
    <n v="52249"/>
    <s v="Eschweiler-Weisweiler"/>
    <m/>
    <s v="Nordrhein-Westfalen"/>
    <s v="G"/>
    <s v="14.02.1974"/>
    <s v="Mehrere Energieträger"/>
    <s v="Braunkohle"/>
    <s v="Erdgas / Papierschlamm"/>
    <s v="Braunkohle"/>
    <x v="2"/>
    <s v="Braunkohle"/>
    <s v="Steam turbine"/>
    <s v="OPSD (2018)"/>
    <n v="0.33760000000000001"/>
    <s v="OPSD (2018)"/>
    <n v="663"/>
    <n v="576.80999999999995"/>
    <n v="3.1"/>
    <x v="25"/>
    <n v="24485.394585000013"/>
    <s v="Lignite"/>
    <s v="Lignite"/>
  </r>
  <r>
    <s v="Ja"/>
    <s v="BNA0698"/>
    <s v="RWE Power AG"/>
    <s v="Neurath"/>
    <n v="41517"/>
    <s v="Grevenbroich-Neurath"/>
    <m/>
    <s v="Nordrhein-Westfalen"/>
    <s v="C"/>
    <s v="21.03.1973"/>
    <s v="Braunkohle"/>
    <m/>
    <m/>
    <s v="Braunkohle"/>
    <x v="2"/>
    <s v="Braunkohle"/>
    <s v="Steam turbine"/>
    <s v="OPSD (2018)"/>
    <n v="0.3352"/>
    <s v="OPSD (2018)"/>
    <n v="292"/>
    <n v="254.04"/>
    <n v="3.1"/>
    <x v="26"/>
    <n v="24739.434585000014"/>
    <s v="Lignite"/>
    <s v="Lignite"/>
  </r>
  <r>
    <s v="Ja"/>
    <s v="BNA0696"/>
    <s v="RWE Power AG"/>
    <s v="Neurath"/>
    <n v="41517"/>
    <s v="Grevenbroich-Neurath"/>
    <m/>
    <s v="Nordrhein-Westfalen"/>
    <s v="A"/>
    <s v="14.10.1972"/>
    <s v="Braunkohle"/>
    <m/>
    <m/>
    <s v="Braunkohle"/>
    <x v="2"/>
    <s v="Braunkohle"/>
    <s v="Steam turbine"/>
    <s v="OPSD (2018)"/>
    <n v="0.33279999999999998"/>
    <s v="OPSD (2018)"/>
    <n v="294"/>
    <n v="255.78"/>
    <n v="3.1"/>
    <x v="27"/>
    <n v="24995.214585000012"/>
    <s v="Lignite"/>
    <s v="Lignite"/>
  </r>
  <r>
    <s v="Ja"/>
    <s v="BNA0697"/>
    <s v="RWE Power AG"/>
    <s v="Neurath"/>
    <n v="41517"/>
    <s v="Grevenbroich-Neurath"/>
    <m/>
    <s v="Nordrhein-Westfalen"/>
    <s v="B"/>
    <s v="30.06.1972"/>
    <s v="Braunkohle"/>
    <m/>
    <m/>
    <s v="Braunkohle"/>
    <x v="2"/>
    <s v="Braunkohle"/>
    <s v="Steam turbine"/>
    <s v="OPSD (2018)"/>
    <n v="0.33279999999999998"/>
    <s v="OPSD (2018)"/>
    <n v="294"/>
    <n v="255.78"/>
    <n v="3.1"/>
    <x v="27"/>
    <n v="25250.994585000011"/>
    <s v="Lignite"/>
    <s v="Lignite"/>
  </r>
  <r>
    <s v="Ja"/>
    <s v="BNA0705"/>
    <s v="RWE Power AG"/>
    <s v="Niederaußem"/>
    <n v="50129"/>
    <s v="Bergheim"/>
    <m/>
    <s v="Nordrhein-Westfalen"/>
    <s v="D"/>
    <s v="31.05.1968"/>
    <s v="Braunkohle"/>
    <m/>
    <m/>
    <s v="Braunkohle"/>
    <x v="2"/>
    <s v="Braunkohle"/>
    <s v="Steam turbine"/>
    <s v="OPSD (2018)"/>
    <n v="0.32319999999999999"/>
    <s v="OPSD (2018)"/>
    <n v="297"/>
    <n v="258.39"/>
    <n v="3.1"/>
    <x v="28"/>
    <n v="25509.384585000011"/>
    <s v="Lignite"/>
    <s v="Lignite"/>
  </r>
  <r>
    <s v="Ja"/>
    <s v="BNA1026"/>
    <s v="RWE Power AG"/>
    <s v="Weisweiler"/>
    <n v="52249"/>
    <s v="Eschweiler-Weisweiler"/>
    <m/>
    <s v="Nordrhein-Westfalen"/>
    <s v="F"/>
    <s v="04.09.1967"/>
    <s v="Mehrere Energieträger"/>
    <s v="Braunkohle"/>
    <s v="Klärschlamm"/>
    <s v="Braunkohle"/>
    <x v="2"/>
    <s v="Braunkohle"/>
    <s v="Steam turbine"/>
    <s v="OPSD (2018)"/>
    <n v="0.32079999999999997"/>
    <s v="OPSD (2018)"/>
    <n v="321"/>
    <n v="279.27"/>
    <n v="3.1"/>
    <x v="29"/>
    <n v="25788.654585000011"/>
    <s v="Lignite"/>
    <s v="Lignite"/>
  </r>
  <r>
    <s v="Ja"/>
    <s v="BNA0712"/>
    <s v="RWE Power AG"/>
    <s v="Niederaußem"/>
    <n v="50129"/>
    <s v="Bergheim"/>
    <m/>
    <s v="Nordrhein-Westfalen"/>
    <s v="C"/>
    <s v="27.06.1965"/>
    <s v="Braunkohle"/>
    <m/>
    <m/>
    <s v="Braunkohle"/>
    <x v="2"/>
    <s v="Braunkohle"/>
    <s v="Steam turbine"/>
    <s v="OPSD (2018)"/>
    <n v="0.316"/>
    <s v="OPSD (2018)"/>
    <n v="295"/>
    <n v="256.64999999999998"/>
    <n v="3.1"/>
    <x v="30"/>
    <n v="26045.304585000013"/>
    <s v="Lignite"/>
    <s v="Lignite"/>
  </r>
  <r>
    <s v="Ja"/>
    <s v="BNA1025"/>
    <s v="RWE Power AG"/>
    <s v="Weisweiler"/>
    <n v="52249"/>
    <s v="Eschweiler-Weisweiler"/>
    <m/>
    <s v="Nordrhein-Westfalen"/>
    <s v="E"/>
    <s v="02.12.1965"/>
    <s v="Mehrere Energieträger"/>
    <s v="Braunkohle"/>
    <s v="Klärschlamm"/>
    <s v="Braunkohle"/>
    <x v="2"/>
    <s v="Braunkohle"/>
    <s v="Steam turbine"/>
    <s v="OPSD (2018)"/>
    <n v="0.316"/>
    <s v="OPSD (2018)"/>
    <n v="321"/>
    <n v="279.27"/>
    <n v="3.1"/>
    <x v="30"/>
    <n v="26324.574585000013"/>
    <s v="Lignite"/>
    <s v="Lignite"/>
  </r>
  <r>
    <s v="Ja"/>
    <s v="BNA1097"/>
    <s v="Smurfit Kappa Zülpich Papier GmbH"/>
    <s v="Kohlekraftwerk"/>
    <n v="53909"/>
    <s v="Zülpich"/>
    <s v="Bessenicher Weg"/>
    <s v="Nordrhein-Westfalen"/>
    <s v="K06"/>
    <s v="30.06.1964"/>
    <s v="Erdgas"/>
    <s v="Braunkohlebriketts 75%, Sek.Brennstoff 20%, Biogas 5%"/>
    <s v="Rejekt + Biogas"/>
    <s v="Braunkohle"/>
    <x v="2"/>
    <s v="Braunkohle"/>
    <s v="Steam turbine"/>
    <s v="OPSD (2018)"/>
    <n v="0.31359999999999999"/>
    <s v="OPSD (2018)"/>
    <n v="19.5"/>
    <n v="16.965"/>
    <n v="3.1"/>
    <x v="31"/>
    <n v="26341.539585000013"/>
    <s v="Lignite"/>
    <s v="Lignite"/>
  </r>
  <r>
    <s v="Ja"/>
    <s v="BNA1451"/>
    <s v="Venator Germany GmbH"/>
    <s v="HKW Sachtleben"/>
    <n v="47198"/>
    <s v="Duisburg"/>
    <m/>
    <s v="Nordrhein-Westfalen"/>
    <m/>
    <s v="30.06.1964"/>
    <s v="Mehrere Energieträger"/>
    <s v="Braunkohle"/>
    <s v="Erdgas"/>
    <s v="Braunkohle"/>
    <x v="2"/>
    <s v="Braunkohle"/>
    <s v="Steam turbine"/>
    <s v="OPSD (2018)"/>
    <n v="0.31359999999999999"/>
    <s v="OPSD (2018)"/>
    <n v="27.5"/>
    <n v="23.925000000000001"/>
    <n v="3.1"/>
    <x v="31"/>
    <n v="26365.464585000012"/>
    <s v="Lignite"/>
    <s v="Lignite"/>
  </r>
  <r>
    <s v="Ja"/>
    <s v="BNA0270"/>
    <s v="Stadtwerke Flensburg GmbH"/>
    <s v="Heizkraftwerk FL"/>
    <n v="24939"/>
    <s v="Flensburg"/>
    <s v="Batteriestr. 48"/>
    <s v="Schleswig-Holstein"/>
    <s v="Block 11"/>
    <s v="02.06.1992"/>
    <s v="Mehrere Energieträger"/>
    <s v="Steinkohle"/>
    <s v="EBS / Biomasse"/>
    <s v="Steinkohle"/>
    <x v="3"/>
    <s v="Steinkohle"/>
    <s v="Combined cycle"/>
    <s v="OPSD (2018)"/>
    <n v="0.504"/>
    <s v="OPSD (2018)"/>
    <n v="31"/>
    <n v="24.18"/>
    <n v="12.53"/>
    <x v="32"/>
    <n v="26389.644585000013"/>
    <s v="HardCoal"/>
    <s v="HardCoal"/>
  </r>
  <r>
    <s v="Ja"/>
    <s v="BNA0271"/>
    <s v="Stadtwerke Flensburg GmbH"/>
    <s v="Heizkraftwerk FL"/>
    <n v="24939"/>
    <s v="Flensburg"/>
    <s v="Batteriestr. 48"/>
    <s v="Schleswig-Holstein"/>
    <s v="Block 10"/>
    <s v="23.01.1989"/>
    <s v="Mehrere Energieträger"/>
    <s v="Steinkohle"/>
    <s v="EBS / Biomasse"/>
    <s v="Steinkohle"/>
    <x v="3"/>
    <s v="Steinkohle"/>
    <s v="Combined cycle"/>
    <s v="OPSD (2018)"/>
    <n v="0.49049999999999999"/>
    <s v="OPSD (2018)"/>
    <n v="33"/>
    <n v="25.740000000000002"/>
    <n v="12.53"/>
    <x v="33"/>
    <n v="26415.384585000014"/>
    <s v="HardCoal"/>
    <s v="HardCoal"/>
  </r>
  <r>
    <s v="Ja"/>
    <s v="BNA0498"/>
    <s v="Infraserv GmbH &amp; Co. Höchst KG"/>
    <s v="Heizkraftwerk"/>
    <n v="65926"/>
    <s v="Industriepark Höchst"/>
    <m/>
    <s v="Hessen"/>
    <s v="Block B"/>
    <s v="21.08.1989"/>
    <s v="Mehrere Energieträger"/>
    <s v="Steinkohle"/>
    <s v="Erdgas, Heizöl EL"/>
    <s v="Steinkohle"/>
    <x v="3"/>
    <s v="Steinkohle"/>
    <s v="Combined cycle"/>
    <s v="OPSD (2018)"/>
    <n v="0.49049999999999999"/>
    <s v="OPSD (2018)"/>
    <n v="66"/>
    <n v="51.480000000000004"/>
    <n v="12.53"/>
    <x v="33"/>
    <n v="26466.864585000014"/>
    <s v="HardCoal"/>
    <s v="HardCoal"/>
  </r>
  <r>
    <s v="Ja"/>
    <s v="BNA0272"/>
    <s v="Stadtwerke Flensburg GmbH"/>
    <s v="Heizkraftwerk FL"/>
    <n v="24939"/>
    <s v="Flensburg"/>
    <s v="Batteriestr. 48"/>
    <s v="Schleswig-Holstein"/>
    <s v="Block 9"/>
    <s v="01.10.1985"/>
    <s v="Mehrere Energieträger"/>
    <s v="Steinkohle"/>
    <s v="EBS / Biomasse"/>
    <s v="Steinkohle"/>
    <x v="3"/>
    <s v="Steinkohle"/>
    <s v="Combined cycle"/>
    <s v="OPSD (2018)"/>
    <n v="0.47249999999999998"/>
    <s v="OPSD (2018)"/>
    <n v="33"/>
    <n v="25.740000000000002"/>
    <n v="12.53"/>
    <x v="34"/>
    <n v="26492.604585000016"/>
    <s v="HardCoal"/>
    <s v="HardCoal"/>
  </r>
  <r>
    <s v="Ja"/>
    <s v="BNA0714"/>
    <s v="RWE Power AG"/>
    <s v="Fortuna Nord"/>
    <n v="50129"/>
    <s v="Bergheim"/>
    <m/>
    <s v="Nordrhein-Westfalen"/>
    <s v="Fortuna Nord"/>
    <s v="01.01.1939"/>
    <s v="Braunkohle"/>
    <m/>
    <m/>
    <s v="Braunkohle"/>
    <x v="2"/>
    <s v="Braunkohle"/>
    <s v="Steam turbine"/>
    <s v="OPSD (2018)"/>
    <n v="0.25359999999999999"/>
    <s v="OPSD (2018)"/>
    <n v="15"/>
    <n v="13.05"/>
    <n v="3.1"/>
    <x v="35"/>
    <n v="26505.654585000015"/>
    <s v="Lignite"/>
    <s v="Lignite"/>
  </r>
  <r>
    <s v="Ja"/>
    <s v="BNA0138"/>
    <s v="Braunschweiger Versorgungs-AG &amp; Co. KG"/>
    <s v="HKW-Mitte"/>
    <n v="38106"/>
    <s v="Braunschweig"/>
    <m/>
    <s v="Niedersachsen"/>
    <s v="Block 1 "/>
    <s v="10.07.1984"/>
    <s v="Mehrere Energieträger"/>
    <s v="Steinkohle"/>
    <s v="Heizöl S"/>
    <s v="Steinkohle"/>
    <x v="3"/>
    <s v="Steinkohle"/>
    <s v="Combined cycle"/>
    <s v="OPSD (2018)"/>
    <n v="0.46800000000000003"/>
    <s v="OPSD (2018)"/>
    <n v="43.3"/>
    <n v="33.774000000000001"/>
    <n v="12.53"/>
    <x v="36"/>
    <n v="26539.428585000016"/>
    <s v="HardCoal"/>
    <s v="HardCoal"/>
  </r>
  <r>
    <s v="Ja"/>
    <s v="BNA0662a"/>
    <s v="Evonik Degussa GmbH"/>
    <s v="Kraftwerk I "/>
    <n v="45772"/>
    <s v="Marl"/>
    <s v="Paul-Baumann-Str. 1"/>
    <s v="Nordrhein-Westfalen"/>
    <s v="Block 5 "/>
    <s v="15.10.1983"/>
    <s v="Mehrere Energieträger"/>
    <s v="Steinkohle"/>
    <s v="Abfälle, Erdgas"/>
    <s v="Steinkohle"/>
    <x v="3"/>
    <s v="Steinkohle"/>
    <s v="Combined cycle"/>
    <s v="OPSD (2018)"/>
    <n v="0.46350000000000002"/>
    <s v="OPSD (2018)"/>
    <n v="68.400000000000006"/>
    <n v="53.352000000000004"/>
    <n v="12.53"/>
    <x v="37"/>
    <n v="26592.780585000015"/>
    <s v="HardCoal"/>
    <s v="HardCoal"/>
  </r>
  <r>
    <s v="Ja"/>
    <s v="BNA0646b"/>
    <s v="Grosskraftwerk Mannheim AG"/>
    <s v="GKM "/>
    <n v="68199"/>
    <s v="Mannheim"/>
    <s v="Marguerrestraße 1"/>
    <s v="Baden-Württemberg"/>
    <s v="Block 9"/>
    <s v="02.05.2015"/>
    <s v="Steinkohle"/>
    <m/>
    <m/>
    <s v="Steinkohle"/>
    <x v="3"/>
    <s v="Steinkohle"/>
    <s v="Steam turbine"/>
    <s v="OPSD (2018)"/>
    <n v="0.46250000000000002"/>
    <s v="OPSD (2018)"/>
    <n v="843"/>
    <n v="657.54000000000008"/>
    <n v="12.53"/>
    <x v="38"/>
    <n v="27250.320585000016"/>
    <s v="HardCoal"/>
    <s v="HardCoal"/>
  </r>
  <r>
    <s v="Ja"/>
    <s v="BNA1558"/>
    <s v="Vattenfall Heizkraftwerk Moorburg GmbH"/>
    <s v="Moorburg B"/>
    <n v="21079"/>
    <s v="Hamburg"/>
    <s v="Moorburger Schanze 2"/>
    <s v="Hamburg"/>
    <s v="B"/>
    <s v="28.02.2015"/>
    <s v="Steinkohle"/>
    <s v="Steinkohle"/>
    <s v="Heizöl, leicht"/>
    <s v="Steinkohle"/>
    <x v="3"/>
    <s v="Steinkohle"/>
    <s v="Steam turbine"/>
    <s v="OPSD (2018)"/>
    <n v="0.46250000000000002"/>
    <s v="OPSD (2018)"/>
    <n v="800"/>
    <n v="624"/>
    <n v="12.53"/>
    <x v="38"/>
    <n v="27874.320585000016"/>
    <s v="HardCoal"/>
    <s v="HardCoal"/>
  </r>
  <r>
    <s v="Ja"/>
    <s v="BNA1673"/>
    <s v="Vattenfall Heizkraftwerk Moorburg GmbH"/>
    <s v="Moorburg A"/>
    <n v="21079"/>
    <s v="Hamburg"/>
    <s v="Moorburger Schanze 2"/>
    <s v="Hamburg"/>
    <s v="A"/>
    <s v="31.08.2015"/>
    <s v="Steinkohle"/>
    <s v="Steinkohle"/>
    <s v="Heizöl, leicht"/>
    <s v="Steinkohle"/>
    <x v="3"/>
    <s v="Steinkohle"/>
    <s v="Steam turbine"/>
    <s v="OPSD (2018)"/>
    <n v="0.46250000000000002"/>
    <s v="OPSD (2018)"/>
    <n v="800"/>
    <n v="624"/>
    <n v="12.53"/>
    <x v="38"/>
    <n v="28498.320585000016"/>
    <s v="HardCoal"/>
    <s v="HardCoal"/>
  </r>
  <r>
    <s v="Ja"/>
    <s v="BNA1674"/>
    <s v="ENGIE Deutschland AG"/>
    <s v="Kraftwerk Wilhelmshaven"/>
    <n v="26386"/>
    <s v="Wilhelmshaven"/>
    <s v="Niedersachsendamm"/>
    <s v="Niedersachsen"/>
    <s v="Kraftwerk Wilhelmshaven"/>
    <s v="30.10.2015"/>
    <s v="Steinkohle"/>
    <s v="Steinkohle"/>
    <s v="Heizöl, leicht"/>
    <s v="Steinkohle"/>
    <x v="3"/>
    <s v="Steinkohle"/>
    <s v="Steam turbine"/>
    <s v="OPSD (2018)"/>
    <n v="0.46250000000000002"/>
    <s v="OPSD (2018)"/>
    <n v="731"/>
    <n v="570.18000000000006"/>
    <n v="12.53"/>
    <x v="38"/>
    <n v="29068.500585000016"/>
    <s v="HardCoal"/>
    <s v="HardCoal"/>
  </r>
  <r>
    <s v="Ja"/>
    <s v="BNA0144"/>
    <s v="swb Erzeugung AG &amp; Co. KG"/>
    <s v="KW Hastedt"/>
    <n v="28207"/>
    <s v="Bremen"/>
    <s v="Hastedter Osterdeich 255"/>
    <s v="Bremen"/>
    <s v="Block 15"/>
    <s v="01.03.2014"/>
    <s v="Steinkohle"/>
    <m/>
    <m/>
    <s v="Steinkohle"/>
    <x v="3"/>
    <s v="Steinkohle"/>
    <s v="Steam turbine"/>
    <s v="OPSD (2018)"/>
    <n v="0.46"/>
    <s v="OPSD (2018)"/>
    <n v="119"/>
    <n v="92.820000000000007"/>
    <n v="12.53"/>
    <x v="39"/>
    <n v="29161.320585000016"/>
    <s v="HardCoal"/>
    <s v="HardCoal"/>
  </r>
  <r>
    <s v="Ja"/>
    <s v="BNA0413c"/>
    <s v="RWE Generation SE"/>
    <s v="Westfalen"/>
    <n v="59071"/>
    <s v="Hamm-Uentrop"/>
    <m/>
    <s v="Nordrhein-Westfalen"/>
    <s v="E"/>
    <s v="02.07.2014"/>
    <s v="Steinkohle"/>
    <m/>
    <m/>
    <s v="Steinkohle"/>
    <x v="3"/>
    <s v="Steinkohle"/>
    <s v="Steam turbine"/>
    <s v="OPSD (2018)"/>
    <n v="0.46"/>
    <s v="OPSD (2018)"/>
    <n v="763.7"/>
    <n v="595.68600000000004"/>
    <n v="12.53"/>
    <x v="39"/>
    <n v="29757.006585000017"/>
    <s v="HardCoal"/>
    <s v="HardCoal"/>
  </r>
  <r>
    <s v="Ja"/>
    <s v="BNA0518b"/>
    <s v="EnBW Energie Baden-Württemberg AG"/>
    <s v="Rheinhafen-Dampfkraftwerk"/>
    <n v="76189"/>
    <s v="Karlsruhe"/>
    <s v="Fettweisstraße 42"/>
    <s v="Baden-Württemberg"/>
    <s v="RDK 8"/>
    <s v="01.07.2014"/>
    <s v="Steinkohle"/>
    <m/>
    <m/>
    <s v="Steinkohle"/>
    <x v="3"/>
    <s v="Steinkohle"/>
    <s v="Steam turbine"/>
    <s v="OPSD (2018)"/>
    <n v="0.46"/>
    <s v="OPSD (2018)"/>
    <n v="834"/>
    <n v="650.52"/>
    <n v="12.53"/>
    <x v="39"/>
    <n v="30407.526585000018"/>
    <s v="HardCoal"/>
    <s v="HardCoal"/>
  </r>
  <r>
    <s v="Ja"/>
    <s v="BNA0196"/>
    <s v="Mitteldeutsche Braunkohlengesellschaft mbH"/>
    <s v="Deuben"/>
    <n v="6682"/>
    <s v="Teuchern"/>
    <m/>
    <s v="Sachsen-Anhalt"/>
    <m/>
    <s v="09.10.1936"/>
    <s v="Braunkohle"/>
    <m/>
    <m/>
    <s v="Braunkohle"/>
    <x v="2"/>
    <s v="Braunkohle"/>
    <s v="Steam turbine"/>
    <s v="OPSD (2018)"/>
    <n v="0.24640000000000001"/>
    <s v="OPSD (2018)"/>
    <n v="67"/>
    <n v="58.29"/>
    <n v="3.1"/>
    <x v="40"/>
    <n v="30465.816585000019"/>
    <s v="Lignite"/>
    <s v="Lignite"/>
  </r>
  <r>
    <s v="Ja"/>
    <s v="BNA0216b"/>
    <s v="STEAG-EVN Walsum 10 Kraftwerksgesellsellschaft mbH"/>
    <s v="KW Walsum"/>
    <n v="47180"/>
    <s v="Duisburg"/>
    <s v="Dr. Wilhelm-Roelen-Str.129"/>
    <s v="Nordrhein-Westfalen"/>
    <s v="Walsum 10"/>
    <s v="20.12.2013"/>
    <s v="Steinkohle"/>
    <m/>
    <m/>
    <s v="Steinkohle"/>
    <x v="3"/>
    <s v="Steinkohle"/>
    <s v="Steam turbine"/>
    <s v="OPSD (2018)"/>
    <n v="0.45750000000000002"/>
    <s v="OPSD (2018)"/>
    <n v="725"/>
    <n v="565.5"/>
    <n v="12.53"/>
    <x v="41"/>
    <n v="31031.316585000019"/>
    <s v="HardCoal"/>
    <s v="HardCoal"/>
  </r>
  <r>
    <s v="Ja"/>
    <s v="BNA0450"/>
    <s v="Steag GmbH"/>
    <s v="KW Herne"/>
    <n v="44655"/>
    <s v="Herne"/>
    <s v="Hertener Str. 16"/>
    <s v="Nordrhein-Westfalen"/>
    <s v="Herne 4"/>
    <s v="25.07.1989"/>
    <s v="Steinkohle"/>
    <m/>
    <m/>
    <s v="Steinkohle"/>
    <x v="3"/>
    <s v="Steinkohle"/>
    <s v="Steam turbine"/>
    <s v="OPSD (2018)"/>
    <n v="0.45750000000000002"/>
    <s v="OPSD (2018)"/>
    <n v="449"/>
    <n v="350.22"/>
    <n v="12.53"/>
    <x v="41"/>
    <n v="31381.53658500002"/>
    <s v="HardCoal"/>
    <s v="HardCoal"/>
  </r>
  <r>
    <s v="Ja"/>
    <s v="BNA1508"/>
    <s v="Trianel Kohlekraftwerk Lünen GmbH &amp; Co. KG"/>
    <s v="Trianel Kohlekraftwerk Lünen"/>
    <n v="44536"/>
    <s v="Lünen"/>
    <s v="Frydagstr. 40"/>
    <s v="Nordrhein-Westfalen"/>
    <m/>
    <s v="01.01.2013"/>
    <s v="Steinkohle"/>
    <s v="Steinkohle"/>
    <m/>
    <s v="Steinkohle"/>
    <x v="3"/>
    <s v="Steinkohle"/>
    <s v="Steam turbine"/>
    <s v="OPSD (2018)"/>
    <n v="0.45750000000000002"/>
    <s v="OPSD (2018)"/>
    <n v="735"/>
    <n v="573.30000000000007"/>
    <n v="12.53"/>
    <x v="41"/>
    <n v="31954.836585000019"/>
    <s v="HardCoal"/>
    <s v="HardCoal"/>
  </r>
  <r>
    <s v="Ja"/>
    <s v="BNA1093"/>
    <s v="ENGIE Deutschland AG"/>
    <s v="Zolling"/>
    <n v="85406"/>
    <s v="Zolling"/>
    <s v="Leininger Str. 1"/>
    <s v="Bayern"/>
    <s v="Zolling Block 5"/>
    <s v="01.01.1985"/>
    <s v="Mehrere Energieträger"/>
    <s v="Steinkohle"/>
    <s v="Klärschlamm, HSL, HEL"/>
    <s v="Steinkohle"/>
    <x v="3"/>
    <s v="Steinkohle"/>
    <s v="Steam turbine"/>
    <s v="OPSD (2018)"/>
    <n v="0.45250000000000001"/>
    <s v="OPSD (2018)"/>
    <n v="472"/>
    <n v="368.16"/>
    <n v="12.53"/>
    <x v="42"/>
    <n v="32322.996585000019"/>
    <s v="HardCoal"/>
    <s v="HardCoal"/>
  </r>
  <r>
    <s v="Ja"/>
    <s v="BNA0434"/>
    <s v="EnBW Energie Baden-Württemberg AG"/>
    <s v="Heizkraftwerk Heilbronn"/>
    <n v="74076"/>
    <s v="Heilbronn"/>
    <s v="Lichtenbergerstraße 23"/>
    <s v="Baden-Württemberg"/>
    <s v="HLB 7"/>
    <s v="01.12.1985"/>
    <s v="Steinkohle"/>
    <m/>
    <m/>
    <s v="Steinkohle"/>
    <x v="3"/>
    <s v="Steinkohle"/>
    <s v="Steam turbine"/>
    <s v="OPSD (2018)"/>
    <n v="0.44750000000000001"/>
    <s v="OPSD (2018)"/>
    <n v="778"/>
    <n v="606.84"/>
    <n v="12.53"/>
    <x v="43"/>
    <n v="32929.836585000019"/>
    <s v="HardCoal"/>
    <s v="HardCoal"/>
  </r>
  <r>
    <s v="Ja"/>
    <s v="BNA0493"/>
    <s v="RWE Generation SE"/>
    <s v="Ibbenbüren"/>
    <n v="49479"/>
    <s v="Ibbenbüren"/>
    <m/>
    <s v="Nordrhein-Westfalen"/>
    <s v="B"/>
    <s v="19.06.1985"/>
    <s v="Mehrere Energieträger"/>
    <s v="Steinkohle"/>
    <s v="Klärschlamm / Tiermehl"/>
    <s v="Steinkohle"/>
    <x v="3"/>
    <s v="Steinkohle"/>
    <s v="Steam turbine"/>
    <s v="OPSD (2018)"/>
    <n v="0.44750000000000001"/>
    <s v="OPSD (2018)"/>
    <n v="794"/>
    <n v="619.32000000000005"/>
    <n v="12.53"/>
    <x v="43"/>
    <n v="33549.156585000019"/>
    <s v="HardCoal"/>
    <s v="HardCoal"/>
  </r>
  <r>
    <s v="Ja"/>
    <s v="BNA0934"/>
    <s v="EnBW Energie Baden-Württemberg AG"/>
    <s v="Heizkraftwerk Stuttgart-Gaisburg"/>
    <n v="70376"/>
    <s v="Stuttgart"/>
    <s v="Langwiesenweg 23"/>
    <s v="Baden-Württemberg"/>
    <s v="GAI DT 14 neu"/>
    <s v="01.01.2009"/>
    <s v="Mehrere Energieträger"/>
    <s v="Steinkohle"/>
    <s v="Erdgas, Heizöl"/>
    <s v="Steinkohle"/>
    <x v="3"/>
    <s v="Steinkohle"/>
    <s v="Steam turbine"/>
    <s v="OPSD (2018)"/>
    <n v="0.44750000000000001"/>
    <s v="OPSD (2018)"/>
    <n v="22.6"/>
    <n v="17.628"/>
    <n v="12.53"/>
    <x v="43"/>
    <n v="33566.784585000016"/>
    <s v="HardCoal"/>
    <s v="HardCoal"/>
  </r>
  <r>
    <s v="Ja"/>
    <s v="BNA0147"/>
    <s v="ENGIE Deutschland AG"/>
    <s v="Farge"/>
    <n v="28777"/>
    <s v="Bremen"/>
    <s v="Wilhelmshavener Str. 6"/>
    <s v="Bremen"/>
    <s v="Farge"/>
    <s v="01.01.1969"/>
    <s v="Mehrere Energieträger"/>
    <s v="Steinkohle"/>
    <s v="Klärschlamm, HSL, HEL"/>
    <s v="Steinkohle"/>
    <x v="3"/>
    <s v="Steinkohle"/>
    <s v="Steam turbine"/>
    <s v="OPSD (2018)"/>
    <n v="0.4425"/>
    <s v="OPSD (2018)"/>
    <n v="350"/>
    <n v="273"/>
    <n v="12.53"/>
    <x v="44"/>
    <n v="33839.784585000016"/>
    <s v="HardCoal"/>
    <s v="HardCoal"/>
  </r>
  <r>
    <s v="Ja"/>
    <s v="BNA0019"/>
    <s v="EnBW Energie Baden-Württemberg AG"/>
    <s v="Heizkraftwerk Altbach/Deizisau"/>
    <n v="73776"/>
    <s v="Altbach"/>
    <s v="Industriestraße 11"/>
    <s v="Baden-Württemberg"/>
    <s v="ALT HKW 2 (DT Solobetrieb)"/>
    <s v="01.01.1997"/>
    <s v="Steinkohle"/>
    <m/>
    <m/>
    <s v="Steinkohle"/>
    <x v="3"/>
    <s v="Steinkohle"/>
    <s v="Steam turbine"/>
    <s v="OPSD (2018)"/>
    <n v="0.44"/>
    <s v="OPSD (2018)"/>
    <n v="336"/>
    <n v="262.08"/>
    <n v="12.53"/>
    <x v="45"/>
    <n v="34101.864585000018"/>
    <s v="HardCoal"/>
    <s v="HardCoal"/>
  </r>
  <r>
    <s v="Ja"/>
    <s v="BNA0518a"/>
    <s v="EnBW Energie Baden-Württemberg AG"/>
    <s v="Rheinhafen-Dampfkraftwerk"/>
    <n v="76189"/>
    <s v="Karlsruhe"/>
    <s v="Fettweisstraße 42"/>
    <s v="Baden-Württemberg"/>
    <s v="RDK 7"/>
    <s v="21.06.1985"/>
    <s v="Steinkohle"/>
    <m/>
    <m/>
    <s v="Steinkohle"/>
    <x v="3"/>
    <s v="Steinkohle"/>
    <s v="Steam turbine"/>
    <s v="OPSD (2018)"/>
    <n v="0.4375"/>
    <s v="OPSD (2018)"/>
    <n v="517"/>
    <n v="403.26"/>
    <n v="12.53"/>
    <x v="46"/>
    <n v="34505.12458500002"/>
    <s v="HardCoal"/>
    <s v="HardCoal"/>
  </r>
  <r>
    <s v="Ja"/>
    <s v="BNA0644"/>
    <s v="Grosskraftwerk Mannheim AG"/>
    <s v="GKM "/>
    <n v="68199"/>
    <s v="Mannheim"/>
    <s v="Marguerrestraße 1"/>
    <s v="Baden-Württemberg"/>
    <s v="Block 6"/>
    <s v="26.12.2005"/>
    <s v="Steinkohle"/>
    <m/>
    <m/>
    <s v="Steinkohle"/>
    <x v="3"/>
    <s v="Steinkohle"/>
    <s v="Steam turbine"/>
    <s v="OPSD (2018)"/>
    <n v="0.4375"/>
    <s v="OPSD (2018)"/>
    <n v="255"/>
    <n v="198.9"/>
    <n v="12.53"/>
    <x v="46"/>
    <n v="34704.024585000021"/>
    <s v="HardCoal"/>
    <s v="HardCoal"/>
  </r>
  <r>
    <s v="Ja"/>
    <s v="BNA0861b"/>
    <s v="Energie SaarLorLux AG"/>
    <s v="HKW Römerbrücke"/>
    <n v="66121"/>
    <s v="Saarbrücken"/>
    <m/>
    <s v="Saarland"/>
    <s v="Kohleanlage"/>
    <s v="01.07.1989"/>
    <s v="Steinkohle"/>
    <m/>
    <m/>
    <s v="Steinkohle"/>
    <x v="3"/>
    <s v="Steinkohle"/>
    <s v="Steam turbine"/>
    <s v="OPSD (2018)"/>
    <n v="0.4375"/>
    <s v="OPSD (2018)"/>
    <n v="50"/>
    <n v="39"/>
    <n v="12.53"/>
    <x v="46"/>
    <n v="34743.024585000021"/>
    <s v="HardCoal"/>
    <s v="HardCoal"/>
  </r>
  <r>
    <s v="Ja"/>
    <s v="BNA0464"/>
    <s v="Lausitz Energie Kraftwerke AG"/>
    <s v="KWM"/>
    <n v="31249"/>
    <s v="Hohenhameln OT Mehrum"/>
    <m/>
    <s v="Niedersachsen"/>
    <s v="Block3"/>
    <s v="01.06.1979"/>
    <s v="Steinkohle"/>
    <m/>
    <m/>
    <s v="Steinkohle"/>
    <x v="3"/>
    <s v="Steinkohle"/>
    <s v="Steam turbine"/>
    <s v="OPSD (2018)"/>
    <n v="0.4325"/>
    <s v="OPSD (2018)"/>
    <n v="690"/>
    <n v="538.20000000000005"/>
    <n v="12.53"/>
    <x v="47"/>
    <n v="35281.224585000018"/>
    <s v="HardCoal"/>
    <s v="HardCoal"/>
  </r>
  <r>
    <s v="Ja"/>
    <s v="BNA1075a"/>
    <s v="Volkswagen AG"/>
    <s v="HKW Nord"/>
    <n v="38436"/>
    <s v="Wolfsburg"/>
    <m/>
    <s v="Niedersachsen"/>
    <s v="Generator A"/>
    <s v="01.05.2000"/>
    <s v="Mehrere Energieträger"/>
    <s v="Steinkohle"/>
    <s v="Erdgas, Mineralöl"/>
    <s v="Steinkohle"/>
    <x v="3"/>
    <s v="Steinkohle"/>
    <s v="Steam turbine"/>
    <s v="OPSD (2018)"/>
    <n v="0.42499999999999999"/>
    <s v="OPSD (2018)"/>
    <n v="61.5"/>
    <n v="47.97"/>
    <n v="12.53"/>
    <x v="48"/>
    <n v="35329.194585000019"/>
    <s v="HardCoal"/>
    <s v="HardCoal"/>
  </r>
  <r>
    <s v="Ja"/>
    <s v="BNA1075b"/>
    <s v="Volkswagen AG"/>
    <s v="HKW Nord"/>
    <n v="38436"/>
    <s v="Wolfsburg"/>
    <m/>
    <s v="Niedersachsen"/>
    <s v="Generator B"/>
    <s v="01.05.2000"/>
    <s v="Mehrere Energieträger"/>
    <s v="Steinkohle"/>
    <s v="Erdgas, Mineralöl"/>
    <s v="Steinkohle"/>
    <x v="3"/>
    <s v="Steinkohle"/>
    <s v="Steam turbine"/>
    <s v="OPSD (2018)"/>
    <n v="0.42499999999999999"/>
    <s v="OPSD (2018)"/>
    <n v="61.5"/>
    <n v="47.97"/>
    <n v="12.53"/>
    <x v="48"/>
    <n v="35377.16458500002"/>
    <s v="HardCoal"/>
    <s v="HardCoal"/>
  </r>
  <r>
    <s v="Ja"/>
    <s v="BNA0510b"/>
    <s v="SWK Stadtwerke Kaiserslautern, Versorgungs-AG"/>
    <s v="HKW Karcherstr."/>
    <n v="67655"/>
    <s v="Kaiserslautern"/>
    <m/>
    <s v="Rheinland-Pfalz"/>
    <n v="20"/>
    <s v="26.11.1996"/>
    <s v="Steinkohle"/>
    <m/>
    <m/>
    <s v="Steinkohle"/>
    <x v="3"/>
    <s v="Steinkohle"/>
    <s v="Steam turbine"/>
    <s v="OPSD (2018)"/>
    <n v="0.41499999999999998"/>
    <s v="OPSD (2018)"/>
    <n v="13.4"/>
    <n v="10.452"/>
    <n v="12.53"/>
    <x v="49"/>
    <n v="35387.616585000018"/>
    <s v="HardCoal"/>
    <s v="HardCoal"/>
  </r>
  <r>
    <s v="Ja"/>
    <s v="BNA1817"/>
    <s v="Stadtwerke Düsseldorf AG"/>
    <s v="GuD"/>
    <n v="40221"/>
    <s v="Düsseldorf"/>
    <s v="Auf der Lausward 75"/>
    <s v="Nordrhein-Westfalen"/>
    <s v="GuD F"/>
    <s v="22.01.2016"/>
    <s v="Erdgas"/>
    <m/>
    <m/>
    <s v="Erdgas"/>
    <x v="4"/>
    <s v="GuD"/>
    <s v="Combined cycle"/>
    <s v="OPSD (2018)"/>
    <n v="0.61199999999999999"/>
    <s v="OPSD (2018)"/>
    <n v="595"/>
    <n v="529.54999999999995"/>
    <n v="23.27"/>
    <x v="50"/>
    <n v="35917.166585000021"/>
    <s v="NaturalGas"/>
    <s v="CombinedCycleGas"/>
  </r>
  <r>
    <s v="Ja"/>
    <s v="BNA1819"/>
    <s v="Stadtwerke Flensburg GmbH"/>
    <s v="Heizkraftwerk FL"/>
    <n v="24939"/>
    <s v="Flensburg"/>
    <s v="Batteriestr. 48"/>
    <s v="Schleswig-Holstein"/>
    <s v="Block 12"/>
    <s v="01.10.2016"/>
    <s v="Erdgas"/>
    <m/>
    <m/>
    <s v="Erdgas"/>
    <x v="4"/>
    <s v="GuD"/>
    <s v="Combined cycle"/>
    <s v="OPSD (2018)"/>
    <n v="0.61199999999999999"/>
    <s v="OPSD (2018)"/>
    <n v="78"/>
    <n v="69.42"/>
    <n v="23.27"/>
    <x v="50"/>
    <n v="35986.586585000019"/>
    <s v="NaturalGas"/>
    <s v="CombinedCycleGas"/>
  </r>
  <r>
    <s v="Ja"/>
    <s v="BNA1820"/>
    <s v="Gemeinschaftskraftwerk Bremen GmbH und Co. KG"/>
    <s v="KW Mittelsbüren"/>
    <n v="28237"/>
    <s v="Bremen"/>
    <m/>
    <s v="Bremen"/>
    <s v="GuD MiBÜ"/>
    <s v="01.10.2016"/>
    <s v="Erdgas"/>
    <m/>
    <m/>
    <s v="Erdgas"/>
    <x v="4"/>
    <s v="GuD"/>
    <s v="Combined cycle"/>
    <s v="OPSD (2018)"/>
    <n v="0.61199999999999999"/>
    <s v="OPSD (2018)"/>
    <n v="444.5"/>
    <n v="395.60500000000002"/>
    <n v="23.27"/>
    <x v="50"/>
    <n v="36382.191585000022"/>
    <s v="NaturalGas"/>
    <s v="CombinedCycleGas"/>
  </r>
  <r>
    <s v="Ja"/>
    <s v="BNA0849"/>
    <s v="EnBW Energie Baden-Württemberg AG"/>
    <s v="KNG Kraftwerk Rostock"/>
    <n v="18147"/>
    <s v="Rostock"/>
    <s v="Am Kühlturm 1"/>
    <s v="Mecklenburg-Vorpommern"/>
    <s v="Rostock"/>
    <s v="01.10.1994"/>
    <s v="Steinkohle"/>
    <m/>
    <m/>
    <s v="Steinkohle"/>
    <x v="3"/>
    <s v="Steinkohle"/>
    <s v="Steam turbine"/>
    <s v="OPSD (2018)"/>
    <n v="0.41"/>
    <s v="OPSD (2018)"/>
    <n v="514"/>
    <n v="400.92"/>
    <n v="12.53"/>
    <x v="51"/>
    <n v="36783.111585000021"/>
    <s v="HardCoal"/>
    <s v="HardCoal"/>
  </r>
  <r>
    <s v="Ja"/>
    <s v="BNA0660"/>
    <s v="Evonik Degussa GmbH"/>
    <s v="Kraftwerk I  "/>
    <n v="45772"/>
    <s v="Marl"/>
    <s v="Paul-Baumann-Str. 1"/>
    <s v="Nordrhein-Westfalen"/>
    <s v="Block 4 "/>
    <s v="01.06.1971"/>
    <s v="Mehrere Energieträger"/>
    <s v="Steinkohle"/>
    <s v="Abfälle, Heizöl"/>
    <s v="Steinkohle"/>
    <x v="3"/>
    <s v="Steinkohle"/>
    <s v="Combined cycle"/>
    <s v="OPSD (2018)"/>
    <n v="0.40949999999999998"/>
    <s v="OPSD (2018)"/>
    <n v="55.56"/>
    <n v="43.336800000000004"/>
    <n v="12.53"/>
    <x v="52"/>
    <n v="36826.448385000018"/>
    <s v="HardCoal"/>
    <s v="HardCoal"/>
  </r>
  <r>
    <s v="Ja"/>
    <s v="BNA0918b"/>
    <s v="Dow Deutschland Anlagengesellschaft mbH"/>
    <s v="Dow Stade"/>
    <n v="21683"/>
    <s v="Stade"/>
    <s v="Bützflethersand"/>
    <s v="Niedersachsen"/>
    <s v="Cogen Dow Stade"/>
    <s v="01.01.2015"/>
    <s v="Erdgas"/>
    <s v="Erdgas"/>
    <s v="Wasserstoff"/>
    <s v="Erdgas"/>
    <x v="4"/>
    <s v="GuD"/>
    <s v="Combined cycle"/>
    <s v="OPSD (2018)"/>
    <n v="0.60750000000000004"/>
    <s v="OPSD (2018)"/>
    <n v="157"/>
    <n v="139.72999999999999"/>
    <n v="23.27"/>
    <x v="53"/>
    <n v="36966.178385000021"/>
    <s v="NaturalGas"/>
    <s v="CombinedCycleGas"/>
  </r>
  <r>
    <s v="Ja"/>
    <s v="BNA0922"/>
    <s v="CIECH Energy Deutschland GmbH"/>
    <s v="GuD-Ikw Staßfurt"/>
    <n v="39418"/>
    <s v="Staßfurt"/>
    <s v="Athenslebener Weg 57"/>
    <s v="Sachsen-Anhalt"/>
    <m/>
    <s v="01.10.2015"/>
    <s v="Erdgas"/>
    <m/>
    <m/>
    <s v="Erdgas"/>
    <x v="4"/>
    <s v="GuD"/>
    <s v="Combined cycle"/>
    <s v="OPSD (2018)"/>
    <n v="0.60750000000000004"/>
    <s v="OPSD (2018)"/>
    <n v="100"/>
    <n v="89"/>
    <n v="23.27"/>
    <x v="53"/>
    <n v="37055.178385000021"/>
    <s v="NaturalGas"/>
    <s v="CombinedCycleGas"/>
  </r>
  <r>
    <s v="Ja"/>
    <s v="BNA0402"/>
    <s v="Vattenfall Hamburg Wärme GmbH"/>
    <s v="Tiefstack"/>
    <n v="22113"/>
    <s v="Hamburg"/>
    <s v="Andreas-Meyer-Straße 8"/>
    <s v="Hamburg"/>
    <s v="Tiefstack"/>
    <s v="01.03.1993"/>
    <s v="Steinkohle"/>
    <m/>
    <m/>
    <s v="Steinkohle"/>
    <x v="3"/>
    <s v="Steinkohle"/>
    <s v="Steam turbine"/>
    <s v="OPSD (2018)"/>
    <n v="0.40749999999999997"/>
    <s v="OPSD (2018)"/>
    <n v="194"/>
    <n v="151.32"/>
    <n v="12.53"/>
    <x v="54"/>
    <n v="37206.498385000021"/>
    <s v="HardCoal"/>
    <s v="HardCoal"/>
  </r>
  <r>
    <s v="Ja"/>
    <s v="BNA0403"/>
    <s v="Vattenfall Europe Wärme AG"/>
    <s v="Wedel"/>
    <n v="22880"/>
    <s v="Wedel"/>
    <s v="Tinsdaler Weg 146"/>
    <s v="Schleswig-Holstein"/>
    <s v="Wedel 2"/>
    <s v="23.07.1962"/>
    <s v="Steinkohle"/>
    <m/>
    <m/>
    <s v="Steinkohle"/>
    <x v="3"/>
    <s v="Steinkohle"/>
    <s v="Steam turbine"/>
    <s v="OPSD (2018)"/>
    <n v="0.40749999999999997"/>
    <s v="OPSD (2018)"/>
    <n v="123"/>
    <n v="95.94"/>
    <n v="12.53"/>
    <x v="54"/>
    <n v="37302.438385000023"/>
    <s v="HardCoal"/>
    <s v="HardCoal"/>
  </r>
  <r>
    <s v="Ja"/>
    <s v="BNA0404"/>
    <s v="Vattenfall Europe Wärme AG"/>
    <s v="Wedel"/>
    <n v="22880"/>
    <s v="Wedel"/>
    <s v="Tinsdaler Weg 146"/>
    <s v="Schleswig-Holstein"/>
    <s v="Wedel 1"/>
    <s v="01.01.1961"/>
    <s v="Steinkohle"/>
    <m/>
    <m/>
    <s v="Steinkohle"/>
    <x v="3"/>
    <s v="Steinkohle"/>
    <s v="Steam turbine"/>
    <s v="OPSD (2018)"/>
    <n v="0.40749999999999997"/>
    <s v="OPSD (2018)"/>
    <n v="137"/>
    <n v="106.86"/>
    <n v="12.53"/>
    <x v="54"/>
    <n v="37409.298385000024"/>
    <s v="HardCoal"/>
    <s v="HardCoal"/>
  </r>
  <r>
    <s v="Ja"/>
    <s v="BNA0646a"/>
    <s v="Grosskraftwerk Mannheim AG"/>
    <s v="GKM "/>
    <n v="68199"/>
    <s v="Mannheim"/>
    <s v="Marguerrestraße 1"/>
    <s v="Baden-Württemberg"/>
    <s v="Block 8"/>
    <s v="05.04.1993"/>
    <s v="Steinkohle"/>
    <m/>
    <m/>
    <s v="Steinkohle"/>
    <x v="3"/>
    <s v="Steinkohle"/>
    <s v="Steam turbine"/>
    <s v="OPSD (2018)"/>
    <n v="0.40749999999999997"/>
    <s v="OPSD (2018)"/>
    <n v="435"/>
    <n v="339.3"/>
    <n v="12.53"/>
    <x v="54"/>
    <n v="37748.598385000027"/>
    <s v="HardCoal"/>
    <s v="HardCoal"/>
  </r>
  <r>
    <s v="Ja"/>
    <s v="BNA0256b"/>
    <s v="SWE Energie GmbH"/>
    <s v="HKW Erfurt-Ost"/>
    <n v="99087"/>
    <s v="Erfurt"/>
    <m/>
    <s v="Thüringen"/>
    <s v="GT2"/>
    <s v="2014"/>
    <s v="Erdgas"/>
    <m/>
    <m/>
    <s v="Erdgas"/>
    <x v="4"/>
    <s v="GuD"/>
    <s v="Combined cycle"/>
    <s v="OPSD (2018)"/>
    <n v="0.60299999999999998"/>
    <s v="OPSD (2018)"/>
    <n v="32.6"/>
    <n v="29.014000000000003"/>
    <n v="23.27"/>
    <x v="55"/>
    <n v="37777.612385000029"/>
    <s v="NaturalGas"/>
    <s v="CombinedCycleGas"/>
  </r>
  <r>
    <s v="Ja"/>
    <s v="BNA0261c"/>
    <s v="Erlanger Stadtwerke AG"/>
    <s v="HKW Erlangen"/>
    <n v="91052"/>
    <s v="Erlangen"/>
    <s v=" Äußere Bruckerstr. 33"/>
    <s v="Bayern"/>
    <s v="GuD 2"/>
    <s v="10.02.2014"/>
    <s v="Erdgas"/>
    <m/>
    <m/>
    <s v="Erdgas"/>
    <x v="4"/>
    <s v="GuD"/>
    <s v="Combined cycle"/>
    <s v="OPSD (2018)"/>
    <n v="0.60299999999999998"/>
    <s v="OPSD (2018)"/>
    <n v="6.7"/>
    <n v="5.9630000000000001"/>
    <n v="23.27"/>
    <x v="55"/>
    <n v="37783.575385000033"/>
    <s v="NaturalGas"/>
    <s v="CombinedCycleGas"/>
  </r>
  <r>
    <s v="Ja"/>
    <s v="BNA0377"/>
    <s v="Uniper Kraftwerke GmbH "/>
    <s v="Staudinger"/>
    <n v="63538"/>
    <s v="Großkrotzenburg"/>
    <m/>
    <s v="Hessen"/>
    <n v="5"/>
    <s v="01.01.1992"/>
    <s v="Steinkohle"/>
    <m/>
    <m/>
    <s v="Steinkohle"/>
    <x v="3"/>
    <s v="Steinkohle"/>
    <s v="Steam turbine"/>
    <s v="OPSD (2018)"/>
    <n v="0.40500000000000003"/>
    <s v="OPSD (2018)"/>
    <n v="510"/>
    <n v="397.8"/>
    <n v="12.53"/>
    <x v="56"/>
    <n v="38181.375385000036"/>
    <s v="HardCoal"/>
    <s v="HardCoal"/>
  </r>
  <r>
    <s v="Ja"/>
    <s v="BNA0526"/>
    <s v="Gemeinschaftskraftwerk Kiel GmbH"/>
    <s v="Gemeinschaftskraftwerk Kiel"/>
    <n v="24149"/>
    <s v="Kiel"/>
    <m/>
    <s v="Schleswig-Holstein"/>
    <m/>
    <s v="02.10.1970"/>
    <s v="Steinkohle"/>
    <m/>
    <m/>
    <s v="Steinkohle"/>
    <x v="3"/>
    <s v="Steinkohle"/>
    <s v="Steam turbine"/>
    <s v="OPSD (2018)"/>
    <n v="0.40500000000000003"/>
    <s v="OPSD (2018)"/>
    <n v="323"/>
    <n v="251.94"/>
    <n v="12.53"/>
    <x v="56"/>
    <n v="38433.315385000038"/>
    <s v="HardCoal"/>
    <s v="HardCoal"/>
  </r>
  <r>
    <s v="Ja"/>
    <s v="BNA1405a"/>
    <s v="Fernwärme Ulm GmbH"/>
    <s v="Heizkraftwerk Magirusstraße"/>
    <n v="89077"/>
    <s v="Ulm"/>
    <s v="Magirusstr. 21"/>
    <s v="Baden-Württemberg"/>
    <m/>
    <s v="17.11.1992"/>
    <s v="Mehrere Energieträger"/>
    <s v="Steinkohle"/>
    <s v="Erdgas, HEL"/>
    <s v="Steinkohle"/>
    <x v="3"/>
    <s v="Steinkohle"/>
    <s v="Steam turbine"/>
    <s v="OPSD (2018)"/>
    <n v="0.40500000000000003"/>
    <s v="OPSD (2018)"/>
    <n v="20.7"/>
    <n v="16.146000000000001"/>
    <n v="12.53"/>
    <x v="56"/>
    <n v="38449.461385000039"/>
    <s v="HardCoal"/>
    <s v="HardCoal"/>
  </r>
  <r>
    <s v="Ja"/>
    <s v="BNA0392b"/>
    <s v="Heizkraftwerk Halle-Trotha GmbH"/>
    <s v="HKW Halle Trotha"/>
    <n v="6130"/>
    <s v="Halle"/>
    <s v="Brachwitzer Straße 23"/>
    <s v="Sachsen-Anhalt"/>
    <s v="GuD"/>
    <s v="30.01.2013"/>
    <s v="Erdgas"/>
    <m/>
    <m/>
    <s v="Erdgas"/>
    <x v="4"/>
    <s v="GuD"/>
    <s v="Combined cycle"/>
    <s v="OPSD (2018)"/>
    <n v="0.59850000000000003"/>
    <s v="OPSD (2018)"/>
    <n v="56.14"/>
    <n v="49.964600000000004"/>
    <n v="23.27"/>
    <x v="57"/>
    <n v="38499.425985000038"/>
    <s v="NaturalGas"/>
    <s v="CombinedCycleGas"/>
  </r>
  <r>
    <s v="Ja"/>
    <s v="BNA0418"/>
    <s v="enercity AG"/>
    <s v="GKL"/>
    <n v="30169"/>
    <s v="Hannover"/>
    <m/>
    <s v="Niedersachsen"/>
    <s v="GKL"/>
    <s v="05.11.1998"/>
    <s v="Erdgas"/>
    <m/>
    <m/>
    <s v="Erdgas"/>
    <x v="4"/>
    <s v="GuD"/>
    <s v="Combined cycle"/>
    <s v="OPSD (2018)"/>
    <n v="0.59850000000000003"/>
    <s v="OPSD (2018)"/>
    <n v="230"/>
    <n v="204.70000000000002"/>
    <n v="23.27"/>
    <x v="57"/>
    <n v="38704.125985000035"/>
    <s v="NaturalGas"/>
    <s v="CombinedCycleGas"/>
  </r>
  <r>
    <s v="Ja"/>
    <s v="BNA0548b"/>
    <s v="Statkraft Markets GmbH"/>
    <s v="Knapsack Gas II"/>
    <n v="50351"/>
    <s v="Hürth-Knapsack"/>
    <m/>
    <s v="Nordrhein-Westfalen"/>
    <m/>
    <s v="01.07.2013"/>
    <s v="Erdgas"/>
    <m/>
    <m/>
    <s v="Erdgas"/>
    <x v="4"/>
    <s v="GuD"/>
    <s v="Combined cycle"/>
    <s v="OPSD (2018)"/>
    <n v="0.59850000000000003"/>
    <s v="OPSD (2018)"/>
    <n v="430"/>
    <n v="382.7"/>
    <n v="23.27"/>
    <x v="57"/>
    <n v="39086.825985000032"/>
    <s v="NaturalGas"/>
    <s v="CombinedCycleGas"/>
  </r>
  <r>
    <s v="Ja"/>
    <s v="BNA1337e"/>
    <s v="DS Smith Paper Deutschland GmbH"/>
    <s v="GuD-Anlage"/>
    <n v="63741"/>
    <s v="Aschaffenburg"/>
    <s v="Weichertstr. 7"/>
    <s v="Bayern"/>
    <s v="GuD-Anlage"/>
    <s v="28.01.2013"/>
    <s v="Mehrere Energieträger"/>
    <s v="Erdgas"/>
    <s v="Biogas"/>
    <s v="Erdgas"/>
    <x v="4"/>
    <s v="GuD"/>
    <s v="Combined cycle"/>
    <s v="OPSD (2018)"/>
    <n v="0.59850000000000003"/>
    <s v="OPSD (2018)"/>
    <n v="47"/>
    <n v="41.83"/>
    <n v="23.27"/>
    <x v="57"/>
    <n v="39128.655985000034"/>
    <s v="NaturalGas"/>
    <s v="CombinedCycleGas"/>
  </r>
  <r>
    <s v="Ja"/>
    <s v="BNA1523b"/>
    <s v="Moritz J. Weig GmbH &amp; Co KG"/>
    <s v="Gemeinschaftskraftwerk Weig"/>
    <n v="56727"/>
    <s v="Mayen"/>
    <s v="Polcher Str. 113"/>
    <s v="Rheinland-Pfalz"/>
    <s v="Block 2 (Kessel 6, GT 2, DT 3)"/>
    <s v="01.01.2013"/>
    <s v="Erdgas"/>
    <m/>
    <m/>
    <s v="Erdgas"/>
    <x v="4"/>
    <s v="GuD"/>
    <s v="Combined cycle"/>
    <s v="OPSD (2018)"/>
    <n v="0.59850000000000003"/>
    <s v="OPSD (2018)"/>
    <n v="27.4"/>
    <n v="24.385999999999999"/>
    <n v="23.27"/>
    <x v="57"/>
    <n v="39153.041985000033"/>
    <s v="NaturalGas"/>
    <s v="CombinedCycleGas"/>
  </r>
  <r>
    <s v="Ja"/>
    <s v="BNA0969b"/>
    <s v="SWM Services GmbH"/>
    <s v="Nord 2"/>
    <n v="85774"/>
    <s v="Unterföhring"/>
    <m/>
    <s v="Bayern"/>
    <n v="2"/>
    <s v="15.12.1991"/>
    <s v="Mehrere Energieträger"/>
    <s v="Steinkohle"/>
    <s v="Gas"/>
    <s v="Steinkohle"/>
    <x v="3"/>
    <s v="Steinkohle"/>
    <s v="Steam turbine"/>
    <s v="OPSD (2018)"/>
    <n v="0.40250000000000002"/>
    <s v="OPSD (2018)"/>
    <n v="332.7"/>
    <n v="259.50599999999997"/>
    <n v="12.53"/>
    <x v="58"/>
    <n v="39412.547985000034"/>
    <s v="HardCoal"/>
    <s v="HardCoal"/>
  </r>
  <r>
    <s v="Ja"/>
    <s v="BNA0085a"/>
    <s v="Vattenfall Wärme Berlin AG"/>
    <s v="Moabit"/>
    <n v="13353"/>
    <s v="Berlin"/>
    <s v="Friedrich-Krause-Ufer 10- 15"/>
    <s v="Berlin"/>
    <s v="Moabit A"/>
    <s v="24.11.1989"/>
    <s v="Mehrere Energieträger"/>
    <s v="Steinkohle"/>
    <s v="Holz"/>
    <s v="Steinkohle"/>
    <x v="3"/>
    <s v="Steinkohle"/>
    <s v="Steam turbine"/>
    <s v="OPSD (2018)"/>
    <n v="0.4"/>
    <s v="OPSD (2018)"/>
    <n v="89"/>
    <n v="69.42"/>
    <n v="12.53"/>
    <x v="59"/>
    <n v="39481.967985000032"/>
    <s v="HardCoal"/>
    <s v="HardCoal"/>
  </r>
  <r>
    <s v="Ja"/>
    <s v="BNA0758"/>
    <s v="Energieversorgung Offenbach AG"/>
    <s v="Heizkraftwerk Offenbach"/>
    <n v="63067"/>
    <s v="Offenbach"/>
    <m/>
    <s v="Hessen"/>
    <m/>
    <s v="15.02.1990"/>
    <s v="Mehrere Energieträger"/>
    <s v="Steinkohle"/>
    <s v="Biomasse"/>
    <s v="Steinkohle"/>
    <x v="3"/>
    <s v="Steinkohle"/>
    <s v="Steam turbine"/>
    <s v="OPSD (2018)"/>
    <n v="0.4"/>
    <s v="OPSD (2018)"/>
    <n v="54"/>
    <n v="42.120000000000005"/>
    <n v="12.53"/>
    <x v="59"/>
    <n v="39524.087985000035"/>
    <s v="HardCoal"/>
    <s v="HardCoal"/>
  </r>
  <r>
    <s v="Ja"/>
    <s v="BNA0801"/>
    <s v="Heizkraftwerk Pforzheim GmbH"/>
    <s v="Heizkraftwerk Pforzheim GmbH"/>
    <n v="75175"/>
    <s v="Pforzheim"/>
    <s v="Hohwiesenweg 15"/>
    <s v="Baden-Württemberg"/>
    <s v="Wirbelschichtblock"/>
    <s v="18.01.1990"/>
    <s v="Mehrere Energieträger"/>
    <s v="Steinkohle"/>
    <s v="EBS; Mineralölprodukte; Klärgas"/>
    <s v="Steinkohle"/>
    <x v="3"/>
    <s v="Steinkohle"/>
    <s v="Steam turbine"/>
    <s v="OPSD (2018)"/>
    <n v="0.4"/>
    <s v="OPSD (2018)"/>
    <n v="26.9"/>
    <n v="20.981999999999999"/>
    <n v="12.53"/>
    <x v="59"/>
    <n v="39545.069985000038"/>
    <s v="HardCoal"/>
    <s v="HardCoal"/>
  </r>
  <r>
    <s v="Ja"/>
    <s v="BNA0290"/>
    <s v="Mainova AG"/>
    <s v="HKW West"/>
    <n v="60627"/>
    <s v="Frankfurt am Main"/>
    <s v="Gutleutstraße 231"/>
    <s v="Hessen"/>
    <s v="Block 3"/>
    <s v="01.01.1989"/>
    <s v="Mehrere Energieträger"/>
    <s v="Steinkohle"/>
    <s v="Mineralölprodukte"/>
    <s v="Steinkohle"/>
    <x v="3"/>
    <s v="Steinkohle"/>
    <s v="Steam turbine"/>
    <s v="OPSD (2018)"/>
    <n v="0.39750000000000002"/>
    <s v="OPSD (2018)"/>
    <n v="61.5"/>
    <n v="47.97"/>
    <n v="12.53"/>
    <x v="60"/>
    <n v="39593.039985000039"/>
    <s v="HardCoal"/>
    <s v="HardCoal"/>
  </r>
  <r>
    <s v="Ja"/>
    <s v="BNA0420"/>
    <s v="enercity AG"/>
    <s v="GKH"/>
    <n v="30419"/>
    <s v="Hannover"/>
    <m/>
    <s v="Niedersachsen"/>
    <s v="Block1"/>
    <s v="26.01.1989"/>
    <s v="Steinkohle"/>
    <m/>
    <m/>
    <s v="Steinkohle"/>
    <x v="3"/>
    <s v="Steinkohle"/>
    <s v="Steam turbine"/>
    <s v="OPSD (2018)"/>
    <n v="0.39750000000000002"/>
    <s v="OPSD (2018)"/>
    <n v="136"/>
    <n v="106.08"/>
    <n v="12.53"/>
    <x v="60"/>
    <n v="39699.119985000041"/>
    <s v="HardCoal"/>
    <s v="HardCoal"/>
  </r>
  <r>
    <s v="Ja"/>
    <s v="BNA0421"/>
    <s v="enercity AG"/>
    <s v="GKH"/>
    <n v="30419"/>
    <s v="Hannover"/>
    <m/>
    <s v="Niedersachsen"/>
    <s v="Block2"/>
    <s v="21.06.1989"/>
    <s v="Steinkohle"/>
    <m/>
    <m/>
    <s v="Steinkohle"/>
    <x v="3"/>
    <s v="Steinkohle"/>
    <s v="Steam turbine"/>
    <s v="OPSD (2018)"/>
    <n v="0.39750000000000002"/>
    <s v="OPSD (2018)"/>
    <n v="136"/>
    <n v="106.08"/>
    <n v="12.53"/>
    <x v="60"/>
    <n v="39805.199985000043"/>
    <s v="HardCoal"/>
    <s v="HardCoal"/>
  </r>
  <r>
    <s v="Ja"/>
    <s v="BNA0999"/>
    <s v="Steag GmbH"/>
    <s v="Heizkraftwerk"/>
    <n v="66333"/>
    <s v="Völklingen-Fenne"/>
    <s v="Saarbrücker Straße 135-137"/>
    <s v="Saarland"/>
    <s v="HKV"/>
    <s v="30.11.1989"/>
    <s v="Steinkohle"/>
    <m/>
    <m/>
    <s v="Steinkohle"/>
    <x v="3"/>
    <s v="Steinkohle"/>
    <s v="Steam turbine"/>
    <s v="OPSD (2018)"/>
    <n v="0.39750000000000002"/>
    <s v="OPSD (2018)"/>
    <n v="211"/>
    <n v="164.58"/>
    <n v="12.53"/>
    <x v="60"/>
    <n v="39969.779985000045"/>
    <s v="HardCoal"/>
    <s v="HardCoal"/>
  </r>
  <r>
    <s v="Ja"/>
    <s v="BNA0059b"/>
    <s v="Volkswagen AG"/>
    <s v="GuD Baunatal, VW Werksgelände"/>
    <n v="34225"/>
    <s v="Baunatal"/>
    <m/>
    <s v="Hessen"/>
    <m/>
    <s v="29.12.2011"/>
    <s v="Erdgas"/>
    <m/>
    <m/>
    <s v="Erdgas"/>
    <x v="4"/>
    <s v="GuD"/>
    <s v="Combined cycle"/>
    <s v="OPSD (2018)"/>
    <n v="0.58950000000000002"/>
    <s v="OPSD (2018)"/>
    <n v="78"/>
    <n v="69.42"/>
    <n v="23.27"/>
    <x v="61"/>
    <n v="40039.199985000043"/>
    <s v="NaturalGas"/>
    <s v="CombinedCycleGas"/>
  </r>
  <r>
    <s v="Ja"/>
    <s v="BNA0087"/>
    <s v="Vattenfall Wärme Berlin AG"/>
    <s v="Reuter West"/>
    <n v="13599"/>
    <s v="Berlin"/>
    <s v="Großer Spreering 5"/>
    <s v="Berlin"/>
    <s v="Reuter West E"/>
    <s v="04.08.1988"/>
    <s v="Steinkohle"/>
    <m/>
    <m/>
    <s v="Steinkohle"/>
    <x v="3"/>
    <s v="Steinkohle"/>
    <s v="Steam turbine"/>
    <s v="OPSD (2018)"/>
    <n v="0.39500000000000002"/>
    <s v="OPSD (2018)"/>
    <n v="282"/>
    <n v="219.96"/>
    <n v="12.53"/>
    <x v="62"/>
    <n v="40259.159985000042"/>
    <s v="HardCoal"/>
    <s v="HardCoal"/>
  </r>
  <r>
    <s v="Ja"/>
    <s v="BNA0216a"/>
    <s v="Steag GmbH"/>
    <s v="KW Walsum"/>
    <n v="47180"/>
    <s v="Duisburg"/>
    <s v="Dr. Wilhelm-Roelen-Str.129"/>
    <s v="Nordrhein-Westfalen"/>
    <s v="Walsum 9"/>
    <s v="01.06.1988"/>
    <s v="Steinkohle"/>
    <m/>
    <m/>
    <s v="Steinkohle"/>
    <x v="3"/>
    <s v="Steinkohle"/>
    <s v="Steam turbine"/>
    <s v="OPSD (2018)"/>
    <n v="0.39500000000000002"/>
    <s v="OPSD (2018)"/>
    <n v="370"/>
    <n v="288.60000000000002"/>
    <n v="12.53"/>
    <x v="62"/>
    <n v="40547.759985000041"/>
    <s v="HardCoal"/>
    <s v="HardCoal"/>
  </r>
  <r>
    <s v="Ja"/>
    <s v="BNA0289b"/>
    <s v="Mainova AG"/>
    <s v="HKW West"/>
    <n v="60627"/>
    <s v="Frankfurt am Main"/>
    <s v="Gutleutstraße 231"/>
    <s v="Hessen"/>
    <s v="Block 2"/>
    <s v="01.01.1988"/>
    <s v="Mehrere Energieträger"/>
    <s v="Steinkohle"/>
    <s v="Mineralölprodukte"/>
    <s v="Steinkohle"/>
    <x v="3"/>
    <s v="Steinkohle"/>
    <s v="Steam turbine"/>
    <s v="OPSD (2018)"/>
    <n v="0.39500000000000002"/>
    <s v="OPSD (2018)"/>
    <n v="61.5"/>
    <n v="47.97"/>
    <n v="12.53"/>
    <x v="62"/>
    <n v="40595.729985000042"/>
    <s v="HardCoal"/>
    <s v="HardCoal"/>
  </r>
  <r>
    <s v="Ja"/>
    <s v="BNA0136"/>
    <s v="Braunschweiger Versorgungs-AG &amp; Co. KG"/>
    <s v="HKW-Mitte"/>
    <n v="38106"/>
    <s v="Braunschweig"/>
    <m/>
    <s v="Niedersachsen"/>
    <s v="GuD"/>
    <s v="30.12.2010"/>
    <s v="Mehrere Energieträger"/>
    <s v="Erdgas"/>
    <s v="Heizöl L"/>
    <s v="Erdgas"/>
    <x v="4"/>
    <s v="GuD"/>
    <s v="Combined cycle"/>
    <s v="OPSD (2018)"/>
    <n v="0.58499999999999996"/>
    <s v="OPSD (2018)"/>
    <n v="74"/>
    <n v="65.86"/>
    <n v="23.27"/>
    <x v="63"/>
    <n v="40661.589985000042"/>
    <s v="NaturalGas"/>
    <s v="CombinedCycleGas"/>
  </r>
  <r>
    <s v="Ja"/>
    <s v="BNA0588"/>
    <s v="Stadtwerke Leipzig GmbH"/>
    <s v="Heizkraftwerk Leipzig-Nord"/>
    <n v="4105"/>
    <s v="Leipzig"/>
    <m/>
    <s v="Sachsen"/>
    <m/>
    <s v="15.02.1996"/>
    <s v="Mehrere Energieträger"/>
    <s v="Erdgas"/>
    <s v="leichtes Heizöl"/>
    <s v="Erdgas"/>
    <x v="4"/>
    <s v="GuD"/>
    <s v="Combined cycle"/>
    <s v="OPSD (2018)"/>
    <n v="0.58499999999999996"/>
    <s v="OPSD (2018)"/>
    <n v="167"/>
    <n v="148.63"/>
    <n v="23.27"/>
    <x v="63"/>
    <n v="40810.21998500004"/>
    <s v="NaturalGas"/>
    <s v="CombinedCycleGas"/>
  </r>
  <r>
    <s v="Ja"/>
    <s v="BNA0598b"/>
    <s v="InfraLeuna GmbH"/>
    <s v="ILK-GuD"/>
    <n v="6237"/>
    <s v="Leuna"/>
    <m/>
    <s v="Sachsen-Anhalt"/>
    <s v="KT1"/>
    <s v="30.04.2010"/>
    <s v="Sonstige Energieträger"/>
    <s v="Dampf"/>
    <m/>
    <s v="Sonstige Energieträger_x000a_(nicht erneuerbar)"/>
    <x v="4"/>
    <s v="GuD"/>
    <s v="Combined cycle"/>
    <s v="OPSD (2018)"/>
    <n v="0.58499999999999996"/>
    <s v="Annahme basierend auf DIW (2014)"/>
    <n v="20"/>
    <n v="17.8"/>
    <n v="23.27"/>
    <x v="63"/>
    <n v="40828.019985000043"/>
    <s v="NaturalGas"/>
    <s v="CombinedCycleGas"/>
  </r>
  <r>
    <s v="Ja"/>
    <s v="BNA0606"/>
    <s v="RWE Generation SE"/>
    <s v="Emsland"/>
    <n v="49811"/>
    <s v="Lingen"/>
    <m/>
    <s v="Niedersachsen"/>
    <s v="D"/>
    <s v="07.09.2010"/>
    <s v="Erdgas"/>
    <m/>
    <m/>
    <s v="Erdgas"/>
    <x v="4"/>
    <s v="GuD"/>
    <s v="Combined cycle"/>
    <s v="OPSD (2018)"/>
    <n v="0.58499999999999996"/>
    <s v="OPSD (2018)"/>
    <n v="887"/>
    <n v="789.43000000000006"/>
    <n v="23.27"/>
    <x v="63"/>
    <n v="41617.449985000043"/>
    <s v="NaturalGas"/>
    <s v="CombinedCycleGas"/>
  </r>
  <r>
    <s v="Ja"/>
    <s v="BNA0805"/>
    <s v="Daimler AG"/>
    <s v="Kraftwerk Plattling"/>
    <n v="94447"/>
    <s v="Plattling"/>
    <m/>
    <s v="Bayern"/>
    <m/>
    <s v="20.04.2010"/>
    <s v="Erdgas"/>
    <m/>
    <m/>
    <s v="Erdgas"/>
    <x v="4"/>
    <s v="GuD"/>
    <s v="Combined cycle"/>
    <s v="OPSD (2018)"/>
    <n v="0.58499999999999996"/>
    <s v="OPSD (2018)"/>
    <n v="118.5"/>
    <n v="105.465"/>
    <n v="23.27"/>
    <x v="63"/>
    <n v="41722.914985000039"/>
    <s v="NaturalGas"/>
    <s v="CombinedCycleGas"/>
  </r>
  <r>
    <s v="Ja"/>
    <s v="BNA0086"/>
    <s v="Vattenfall Wärme Berlin AG"/>
    <s v="Reuter West"/>
    <n v="13599"/>
    <s v="Berlin"/>
    <s v="Großer Spreering 5"/>
    <s v="Berlin"/>
    <s v="Reuter West D"/>
    <s v="14.12.1987"/>
    <s v="Steinkohle"/>
    <m/>
    <m/>
    <s v="Steinkohle"/>
    <x v="3"/>
    <s v="Steinkohle"/>
    <s v="Steam turbine"/>
    <s v="OPSD (2018)"/>
    <n v="0.39250000000000002"/>
    <s v="OPSD (2018)"/>
    <n v="282"/>
    <n v="219.96"/>
    <n v="12.53"/>
    <x v="64"/>
    <n v="41942.874985000039"/>
    <s v="HardCoal"/>
    <s v="HardCoal"/>
  </r>
  <r>
    <s v="Ja"/>
    <s v="BNA0793"/>
    <s v="Uniper Kraftwerke GmbH "/>
    <s v="Heyden"/>
    <n v="32469"/>
    <s v="Petershagen"/>
    <m/>
    <s v="Nordrhein-Westfalen"/>
    <n v="4"/>
    <s v="01.01.1987"/>
    <s v="Steinkohle"/>
    <m/>
    <m/>
    <s v="Steinkohle"/>
    <x v="3"/>
    <s v="Steinkohle"/>
    <s v="Steam turbine"/>
    <s v="OPSD (2018)"/>
    <n v="0.39250000000000002"/>
    <s v="OPSD (2018)"/>
    <n v="875"/>
    <n v="682.5"/>
    <n v="12.53"/>
    <x v="64"/>
    <n v="42625.374985000039"/>
    <s v="HardCoal"/>
    <s v="HardCoal"/>
  </r>
  <r>
    <s v="Ja"/>
    <s v="BNA0400"/>
    <s v="Vattenfall Hamburg Wärme GmbH"/>
    <s v="GuD Tiefstack"/>
    <n v="22113"/>
    <s v="Hamburg"/>
    <s v="Andreas-Meyer-Straße 8"/>
    <s v="Hamburg"/>
    <s v="GuD Tiefstack"/>
    <s v="02.11.2009"/>
    <s v="Erdgas"/>
    <m/>
    <m/>
    <s v="Erdgas"/>
    <x v="4"/>
    <s v="GuD"/>
    <s v="Combined cycle"/>
    <s v="OPSD (2018)"/>
    <n v="0.58050000000000002"/>
    <s v="OPSD (2018)"/>
    <n v="127"/>
    <n v="113.03"/>
    <n v="23.27"/>
    <x v="65"/>
    <n v="42738.404985000037"/>
    <s v="NaturalGas"/>
    <s v="CombinedCycleGas"/>
  </r>
  <r>
    <s v="Ja"/>
    <s v="BNA0444"/>
    <s v="K+S AG"/>
    <s v="Wintershall"/>
    <n v="36266"/>
    <s v="Heringen"/>
    <m/>
    <s v="Hessen"/>
    <s v="Wintershall"/>
    <s v="20.05.2009"/>
    <s v="Erdgas"/>
    <s v="Erdgas"/>
    <s v="Dampf von extern aus Abfall"/>
    <s v="Erdgas"/>
    <x v="4"/>
    <s v="GuD"/>
    <s v="Combined cycle"/>
    <s v="OPSD (2018)"/>
    <n v="0.58050000000000002"/>
    <s v="OPSD (2018)"/>
    <n v="69"/>
    <n v="61.410000000000004"/>
    <n v="23.27"/>
    <x v="65"/>
    <n v="42799.814985000041"/>
    <s v="NaturalGas"/>
    <s v="CombinedCycleGas"/>
  </r>
  <r>
    <s v="Ja"/>
    <s v="BNA1087"/>
    <s v="Heizkraftwerk Würzburg GmbH"/>
    <s v="Heizkraftwerke an der Friedensbrücke"/>
    <n v="97080"/>
    <s v="Würzburg"/>
    <s v="Veitshöchheimer Str. 1"/>
    <s v="Bayern"/>
    <s v="GTII"/>
    <s v="01.01.2009"/>
    <s v="Erdgas"/>
    <m/>
    <m/>
    <s v="Erdgas"/>
    <x v="4"/>
    <s v="GuD"/>
    <s v="Combined cycle"/>
    <s v="OPSD (2018)"/>
    <n v="0.58050000000000002"/>
    <s v="OPSD (2018)"/>
    <n v="29.5"/>
    <n v="26.254999999999999"/>
    <n v="23.27"/>
    <x v="65"/>
    <n v="42826.069985000038"/>
    <s v="NaturalGas"/>
    <s v="CombinedCycleGas"/>
  </r>
  <r>
    <s v="Ja"/>
    <s v="BNA0410"/>
    <s v="Trianel Gaskraftwerk Hamm GmbH &amp; Co. KG "/>
    <s v="Trianel Gaskraftwerk "/>
    <n v="59071"/>
    <s v="Hamm"/>
    <s v="Trianelstraße 1"/>
    <s v="Nordrhein-Westfalen"/>
    <s v="Block 10"/>
    <s v="01.03.2008"/>
    <s v="Erdgas"/>
    <m/>
    <m/>
    <s v="Erdgas"/>
    <x v="4"/>
    <s v="GuD"/>
    <s v="Combined cycle"/>
    <s v="OPSD (2018)"/>
    <n v="0.57599999999999996"/>
    <s v="OPSD (2018)"/>
    <n v="417.1"/>
    <n v="371.21900000000005"/>
    <n v="23.27"/>
    <x v="66"/>
    <n v="43197.288985000036"/>
    <s v="NaturalGas"/>
    <s v="CombinedCycleGas"/>
  </r>
  <r>
    <s v="Ja"/>
    <s v="BNA0411"/>
    <s v="Trianel Gaskraftwerk Hamm GmbH &amp; Co. KG "/>
    <s v="Trianel Gaskraftwerk "/>
    <n v="59071"/>
    <s v="Hamm"/>
    <s v="Trianelstraße 1"/>
    <s v="Nordrhein-Westfalen"/>
    <s v="Block 20"/>
    <s v="01.03.2008"/>
    <s v="Erdgas"/>
    <m/>
    <m/>
    <s v="Erdgas"/>
    <x v="4"/>
    <s v="GuD"/>
    <s v="Combined cycle"/>
    <s v="OPSD (2018)"/>
    <n v="0.57599999999999996"/>
    <s v="OPSD (2018)"/>
    <n v="420.9"/>
    <n v="374.601"/>
    <n v="23.27"/>
    <x v="66"/>
    <n v="43571.889985000038"/>
    <s v="NaturalGas"/>
    <s v="CombinedCycleGas"/>
  </r>
  <r>
    <s v="Ja"/>
    <s v="BNA0545"/>
    <s v="RheinEnergie AG"/>
    <s v="HKW Niehl 2"/>
    <n v="50735"/>
    <s v="Köln"/>
    <m/>
    <s v="Nordrhein-Westfalen"/>
    <s v="GuD"/>
    <s v="26.03.2005"/>
    <s v="Erdgas"/>
    <m/>
    <m/>
    <s v="Erdgas"/>
    <x v="4"/>
    <s v="GuD"/>
    <s v="Combined cycle"/>
    <s v="OPSD (2018)"/>
    <n v="0.57599999999999996"/>
    <s v="OPSD (2018)"/>
    <n v="413"/>
    <n v="367.57"/>
    <n v="23.27"/>
    <x v="66"/>
    <n v="43939.459985000038"/>
    <s v="NaturalGas"/>
    <s v="CombinedCycleGas"/>
  </r>
  <r>
    <s v="Ja"/>
    <s v="BNA0336"/>
    <s v="Uniper Kraftwerke GmbH "/>
    <s v="FWK Buer"/>
    <n v="45896"/>
    <s v="Gelsenkirchen"/>
    <m/>
    <s v="Nordrhein-Westfalen"/>
    <m/>
    <s v="01.01.1985"/>
    <s v="Steinkohle"/>
    <m/>
    <m/>
    <s v="Steinkohle"/>
    <x v="3"/>
    <s v="Steinkohle"/>
    <s v="Steam turbine"/>
    <s v="OPSD (2018)"/>
    <n v="0.38750000000000001"/>
    <s v="OPSD (2018)"/>
    <n v="70"/>
    <n v="54.6"/>
    <n v="12.53"/>
    <x v="67"/>
    <n v="43994.059985000036"/>
    <s v="HardCoal"/>
    <s v="HardCoal"/>
  </r>
  <r>
    <s v="Ja"/>
    <s v="BNA1076a"/>
    <s v="Volkswagen AG"/>
    <s v="HKW West"/>
    <n v="38436"/>
    <s v="Wolfsburg"/>
    <m/>
    <s v="Niedersachsen"/>
    <s v="Block 1"/>
    <s v="01.11.1985"/>
    <s v="Steinkohle"/>
    <m/>
    <m/>
    <s v="Steinkohle"/>
    <x v="3"/>
    <s v="Steinkohle"/>
    <s v="Steam turbine"/>
    <s v="OPSD (2018)"/>
    <n v="0.38750000000000001"/>
    <s v="OPSD (2018)"/>
    <n v="138.5"/>
    <n v="108.03"/>
    <n v="12.53"/>
    <x v="67"/>
    <n v="44102.089985000035"/>
    <s v="HardCoal"/>
    <s v="HardCoal"/>
  </r>
  <r>
    <s v="Ja"/>
    <s v="BNA1076b"/>
    <s v="Volkswagen AG"/>
    <s v="HKW West"/>
    <n v="38436"/>
    <s v="Wolfsburg"/>
    <m/>
    <s v="Niedersachsen"/>
    <s v="Block 2"/>
    <s v="01.11.1985"/>
    <s v="Steinkohle"/>
    <m/>
    <m/>
    <s v="Steinkohle"/>
    <x v="3"/>
    <s v="Steinkohle"/>
    <s v="Steam turbine"/>
    <s v="OPSD (2018)"/>
    <n v="0.38750000000000001"/>
    <s v="OPSD (2018)"/>
    <n v="138.5"/>
    <n v="108.03"/>
    <n v="12.53"/>
    <x v="67"/>
    <n v="44210.119985000034"/>
    <s v="HardCoal"/>
    <s v="HardCoal"/>
  </r>
  <r>
    <s v="Ja"/>
    <s v="BNA0936"/>
    <s v="EnBW Energie Baden-Württemberg AG"/>
    <s v="Restmüll-Heizkraftwerk Stuttgart-Münster"/>
    <n v="70376"/>
    <s v="Stuttgart"/>
    <s v="Voltastraße 45"/>
    <s v="Baden-Württemberg"/>
    <s v="MÜN DT15"/>
    <s v="01.01.1984"/>
    <s v="Mehrere Energieträger"/>
    <s v="Steinkohle"/>
    <s v="Abfall"/>
    <s v="Steinkohle"/>
    <x v="3"/>
    <s v="Steinkohle"/>
    <s v="Steam turbine"/>
    <s v="OPSD (2018)"/>
    <n v="0.38500000000000001"/>
    <s v="OPSD (2018)"/>
    <n v="45"/>
    <n v="35.1"/>
    <n v="12.53"/>
    <x v="68"/>
    <n v="44245.219985000032"/>
    <s v="HardCoal"/>
    <s v="HardCoal"/>
  </r>
  <r>
    <s v="Ja"/>
    <s v="BNA1046a"/>
    <s v="RWE Generation SE"/>
    <s v="Gersteinwerk"/>
    <n v="59368"/>
    <s v="Werne"/>
    <m/>
    <s v="Nordrhein-Westfalen"/>
    <s v="K2"/>
    <s v="01.06.1984"/>
    <s v="Steinkohle"/>
    <m/>
    <m/>
    <s v="Steinkohle"/>
    <x v="3"/>
    <s v="Steinkohle"/>
    <s v="Steam turbine"/>
    <s v="OPSD (2018)"/>
    <n v="0.38500000000000001"/>
    <s v="OPSD (2018)"/>
    <n v="614"/>
    <n v="478.92"/>
    <n v="12.53"/>
    <x v="68"/>
    <n v="44724.139985000031"/>
    <s v="HardCoal"/>
    <s v="HardCoal"/>
  </r>
  <r>
    <s v="Ja"/>
    <s v="BNA0442"/>
    <s v="Mark-E AG / Statkraft Markets"/>
    <s v="Cuno Heizkraftwerk Herdecke"/>
    <n v="58313"/>
    <s v="Herdecke"/>
    <m/>
    <s v="Nordrhein-Westfalen"/>
    <s v="H6"/>
    <s v="01.01.2007"/>
    <s v="Erdgas"/>
    <m/>
    <m/>
    <s v="Erdgas"/>
    <x v="4"/>
    <s v="GuD"/>
    <s v="Combined cycle"/>
    <s v="OPSD (2018)"/>
    <n v="0.57150000000000001"/>
    <s v="OPSD (2018)"/>
    <n v="417"/>
    <n v="371.13"/>
    <n v="23.27"/>
    <x v="69"/>
    <n v="45095.269985000028"/>
    <s v="NaturalGas"/>
    <s v="CombinedCycleGas"/>
  </r>
  <r>
    <s v="Ja"/>
    <s v="BNA0548a"/>
    <s v="Statkraft Markets GmbH"/>
    <s v="Knapsack Gas I"/>
    <n v="50351"/>
    <s v="Hürth-Knapsack"/>
    <m/>
    <s v="Nordrhein-Westfalen"/>
    <m/>
    <s v="01.01.2006"/>
    <s v="Erdgas"/>
    <m/>
    <m/>
    <s v="Erdgas"/>
    <x v="4"/>
    <s v="GuD"/>
    <s v="Combined cycle"/>
    <s v="OPSD (2018)"/>
    <n v="0.56699999999999995"/>
    <s v="OPSD (2018)"/>
    <n v="800"/>
    <n v="712"/>
    <n v="23.27"/>
    <x v="70"/>
    <n v="45807.269985000028"/>
    <s v="NaturalGas"/>
    <s v="CombinedCycleGas"/>
  </r>
  <r>
    <s v="Ja"/>
    <s v="BNA0261b"/>
    <s v="Erlanger Stadtwerke AG"/>
    <s v="HKW Erlangen"/>
    <n v="91052"/>
    <s v="Erlangen"/>
    <s v=" Äußere Bruckerstr. 33"/>
    <s v="Bayern"/>
    <s v="K6 DT2"/>
    <s v="04.03.1982"/>
    <s v="Mehrere Energieträger"/>
    <s v="Steinkohle, Heizöl"/>
    <m/>
    <s v="Steinkohle"/>
    <x v="3"/>
    <s v="Steinkohle"/>
    <s v="Steam turbine"/>
    <s v="OPSD (2018)"/>
    <n v="0.38"/>
    <s v="OPSD (2018)"/>
    <n v="17.399999999999999"/>
    <n v="13.571999999999999"/>
    <n v="12.53"/>
    <x v="71"/>
    <n v="45820.841985000028"/>
    <s v="HardCoal"/>
    <s v="HardCoal"/>
  </r>
  <r>
    <s v="Ja"/>
    <s v="BNA0645"/>
    <s v="Grosskraftwerk Mannheim AG"/>
    <s v="GKM "/>
    <n v="68199"/>
    <s v="Mannheim"/>
    <s v="Marguerrestraße 1"/>
    <s v="Baden-Württemberg"/>
    <s v="Block 7"/>
    <s v="01.11.1982"/>
    <s v="Steinkohle"/>
    <m/>
    <m/>
    <s v="Steinkohle"/>
    <x v="3"/>
    <s v="Steinkohle"/>
    <s v="Steam turbine"/>
    <s v="OPSD (2018)"/>
    <n v="0.38"/>
    <s v="OPSD (2018)"/>
    <n v="425"/>
    <n v="331.5"/>
    <n v="12.53"/>
    <x v="71"/>
    <n v="46152.341985000028"/>
    <s v="HardCoal"/>
    <s v="HardCoal"/>
  </r>
  <r>
    <s v="Ja"/>
    <s v="BNA0935"/>
    <s v="EnBW Energie Baden-Württemberg AG"/>
    <s v="Restmüll-Heizkraftwerk Stuttgart-Münster"/>
    <n v="70376"/>
    <s v="Stuttgart"/>
    <s v="Voltastraße 45"/>
    <s v="Baden-Württemberg"/>
    <s v="MÜN DT12"/>
    <s v="01.01.1982"/>
    <s v="Mehrere Energieträger"/>
    <s v="Steinkohle"/>
    <s v="Abfall"/>
    <s v="Steinkohle"/>
    <x v="3"/>
    <s v="Steinkohle"/>
    <s v="Steam turbine"/>
    <s v="OPSD (2018)"/>
    <n v="0.38"/>
    <s v="OPSD (2018)"/>
    <n v="45"/>
    <n v="35.1"/>
    <n v="12.53"/>
    <x v="71"/>
    <n v="46187.441985000027"/>
    <s v="HardCoal"/>
    <s v="HardCoal"/>
  </r>
  <r>
    <s v="Ja"/>
    <s v="BNA0998"/>
    <s v="Steag GmbH"/>
    <s v="Modellkraftwerk"/>
    <n v="66333"/>
    <s v="Völklingen-Fenne"/>
    <s v="Saarbrücker Straße 135-137"/>
    <s v="Saarland"/>
    <s v="MKV"/>
    <s v="15.08.1982"/>
    <s v="Steinkohle"/>
    <m/>
    <m/>
    <s v="Steinkohle"/>
    <x v="3"/>
    <s v="Steinkohle"/>
    <s v="Steam turbine"/>
    <s v="OPSD (2018)"/>
    <n v="0.38"/>
    <s v="OPSD (2018)"/>
    <n v="179"/>
    <n v="139.62"/>
    <n v="12.53"/>
    <x v="71"/>
    <n v="46327.061985000029"/>
    <s v="HardCoal"/>
    <s v="HardCoal"/>
  </r>
  <r>
    <s v="Ja"/>
    <s v="BNA0100"/>
    <s v="Stadtwerke Bielefeld GmbH"/>
    <s v="GuD Kraftwerk Hillegossen"/>
    <n v="33697"/>
    <s v="Bielefeld"/>
    <m/>
    <s v="Nordrhein-Westfalen"/>
    <s v="GuD"/>
    <s v="02.01.2005"/>
    <s v="Erdgas"/>
    <m/>
    <m/>
    <s v="Erdgas"/>
    <x v="4"/>
    <s v="GuD"/>
    <s v="Combined cycle"/>
    <s v="OPSD (2018)"/>
    <n v="0.5625"/>
    <s v="OPSD (2018)"/>
    <n v="37.450000000000003"/>
    <n v="33.330500000000001"/>
    <n v="23.27"/>
    <x v="72"/>
    <n v="46360.392485000026"/>
    <s v="NaturalGas"/>
    <s v="CombinedCycleGas"/>
  </r>
  <r>
    <s v="Ja"/>
    <s v="BNA0214"/>
    <s v="Stadtwerke Duisburg AG"/>
    <s v="HKW III/B"/>
    <n v="47249"/>
    <s v="Duisburg"/>
    <s v="Wanheimer Straße 439-454"/>
    <s v="Nordrhein-Westfalen"/>
    <s v="HKW III/B"/>
    <s v="24.10.2005"/>
    <s v="Mehrere Energieträger"/>
    <s v="Erdgas"/>
    <s v="Heizöl"/>
    <s v="Erdgas"/>
    <x v="4"/>
    <s v="GuD"/>
    <s v="Combined cycle"/>
    <s v="OPSD (2018)"/>
    <n v="0.5625"/>
    <s v="OPSD (2018)"/>
    <n v="234"/>
    <n v="208.26"/>
    <n v="23.27"/>
    <x v="72"/>
    <n v="46568.652485000028"/>
    <s v="NaturalGas"/>
    <s v="CombinedCycleGas"/>
  </r>
  <r>
    <s v="Ja"/>
    <s v="BNA0261a"/>
    <s v="Erlanger Stadtwerke AG"/>
    <s v="HKW Erlangen"/>
    <n v="91052"/>
    <s v="Erlangen"/>
    <s v=" Äußere Bruckerstr. 33"/>
    <s v="Bayern"/>
    <s v="GuD I"/>
    <s v="14.09.2005"/>
    <s v="Erdgas"/>
    <m/>
    <m/>
    <s v="Erdgas"/>
    <x v="4"/>
    <s v="GuD"/>
    <s v="Combined cycle"/>
    <s v="OPSD (2018)"/>
    <n v="0.5625"/>
    <s v="OPSD (2018)"/>
    <n v="21.6"/>
    <n v="19.224"/>
    <n v="23.27"/>
    <x v="72"/>
    <n v="46587.87648500003"/>
    <s v="NaturalGas"/>
    <s v="CombinedCycleGas"/>
  </r>
  <r>
    <s v="Ja"/>
    <s v="BNA0614b"/>
    <s v="BASF SE"/>
    <s v="Kraftwerk Mitte"/>
    <n v="67056"/>
    <s v="Ludwigshafen"/>
    <s v="A 800"/>
    <s v="Rheinland-Pfalz"/>
    <s v="GUD A 800 _x000a_GT 11, GT 12, DT 10"/>
    <s v="12.05.2005"/>
    <s v="Erdgas"/>
    <m/>
    <m/>
    <s v="Erdgas"/>
    <x v="4"/>
    <s v="GuD"/>
    <s v="Combined cycle"/>
    <s v="OPSD (2018)"/>
    <n v="0.5625"/>
    <s v="OPSD (2018)"/>
    <n v="497.5"/>
    <n v="442.77500000000003"/>
    <n v="23.27"/>
    <x v="72"/>
    <n v="47030.651485000031"/>
    <s v="NaturalGas"/>
    <s v="CombinedCycleGas"/>
  </r>
  <r>
    <s v="Ja"/>
    <s v="BNA0685"/>
    <s v="Stadtwerke Münster GmbH"/>
    <s v="Heizkraftwerk Hafen"/>
    <n v="48145"/>
    <s v="Münster"/>
    <m/>
    <s v="Nordrhein-Westfalen"/>
    <s v="GuD"/>
    <s v="14.12.2005"/>
    <s v="Mehrere Energieträger"/>
    <s v="Erdgas"/>
    <s v="Heizöl"/>
    <s v="Erdgas"/>
    <x v="4"/>
    <s v="GuD"/>
    <s v="Combined cycle"/>
    <s v="OPSD (2018)"/>
    <n v="0.5625"/>
    <s v="OPSD (2018)"/>
    <n v="104.14"/>
    <n v="92.684600000000003"/>
    <n v="23.27"/>
    <x v="72"/>
    <n v="47123.336085000032"/>
    <s v="NaturalGas"/>
    <s v="CombinedCycleGas"/>
  </r>
  <r>
    <s v="Ja"/>
    <s v="BNA0742"/>
    <s v="N-ERGIE AG"/>
    <s v="HKW Sandreuth"/>
    <n v="90441"/>
    <s v="Nürnberg"/>
    <s v="Sandreuthstr. 51"/>
    <s v="Bayern"/>
    <s v="GuD 1"/>
    <s v="05.01.2005"/>
    <s v="Erdgas"/>
    <m/>
    <m/>
    <s v="Erdgas"/>
    <x v="4"/>
    <s v="GuD"/>
    <s v="Combined cycle"/>
    <s v="OPSD (2018)"/>
    <n v="0.5625"/>
    <s v="OPSD (2018)"/>
    <n v="75"/>
    <n v="66.75"/>
    <n v="23.27"/>
    <x v="72"/>
    <n v="47190.086085000032"/>
    <s v="NaturalGas"/>
    <s v="CombinedCycleGas"/>
  </r>
  <r>
    <s v="Ja"/>
    <s v="BNA0743"/>
    <s v="N-ERGIE AG"/>
    <s v="HKW Sandreuth"/>
    <n v="90441"/>
    <s v="Nürnberg"/>
    <s v="Sandreuthstr. 51"/>
    <s v="Bayern"/>
    <s v="GuD 2"/>
    <s v="05.01.2005"/>
    <s v="Erdgas"/>
    <m/>
    <m/>
    <s v="Erdgas"/>
    <x v="4"/>
    <s v="GuD"/>
    <s v="Combined cycle"/>
    <s v="OPSD (2018)"/>
    <n v="0.5625"/>
    <s v="OPSD (2018)"/>
    <n v="75"/>
    <n v="66.75"/>
    <n v="23.27"/>
    <x v="72"/>
    <n v="47256.836085000032"/>
    <s v="NaturalGas"/>
    <s v="CombinedCycleGas"/>
  </r>
  <r>
    <s v="Ja"/>
    <s v="BNA0861a"/>
    <s v="Energie SaarLorLux AG"/>
    <s v="HKW Römerbrücke"/>
    <n v="66121"/>
    <s v="Saarbrücken"/>
    <m/>
    <s v="Saarland"/>
    <s v="GuD-Anlage"/>
    <s v="01.06.2005"/>
    <s v="Mehrere Energieträger"/>
    <s v="Erdgas"/>
    <s v="HEL (teilweise)"/>
    <s v="Erdgas"/>
    <x v="4"/>
    <s v="GuD"/>
    <s v="Combined cycle"/>
    <s v="OPSD (2018)"/>
    <n v="0.5625"/>
    <s v="OPSD (2018)"/>
    <n v="75"/>
    <n v="66.75"/>
    <n v="23.27"/>
    <x v="72"/>
    <n v="47323.586085000032"/>
    <s v="NaturalGas"/>
    <s v="CombinedCycleGas"/>
  </r>
  <r>
    <s v="Ja"/>
    <s v="BNA1088"/>
    <s v="Heizkraftwerk Würzburg GmbH"/>
    <s v="Heizkraftwerke an der Friedensbrücke"/>
    <n v="97080"/>
    <s v="Würzburg"/>
    <s v="Veitshöchheimer Str. 1"/>
    <s v="Bayern"/>
    <s v="GTI"/>
    <s v="01.01.2005"/>
    <s v="Erdgas"/>
    <m/>
    <m/>
    <s v="Erdgas"/>
    <x v="4"/>
    <s v="GuD"/>
    <s v="Combined cycle"/>
    <s v="OPSD (2018)"/>
    <n v="0.5625"/>
    <s v="OPSD (2018)"/>
    <n v="44.5"/>
    <n v="39.605000000000004"/>
    <n v="23.27"/>
    <x v="72"/>
    <n v="47363.191085000035"/>
    <s v="NaturalGas"/>
    <s v="CombinedCycleGas"/>
  </r>
  <r>
    <s v="Ja"/>
    <s v="BNA0067"/>
    <s v="RWE Generation SE"/>
    <s v="Bergkamen"/>
    <n v="59192"/>
    <s v="Bergkamen"/>
    <m/>
    <s v="Nordrhein-Westfalen"/>
    <s v="A"/>
    <s v="02.07.1981"/>
    <s v="Steinkohle"/>
    <m/>
    <m/>
    <s v="Steinkohle"/>
    <x v="3"/>
    <s v="Steinkohle"/>
    <s v="Steam turbine"/>
    <s v="OPSD (2018)"/>
    <n v="0.3775"/>
    <s v="OPSD (2018)"/>
    <n v="717"/>
    <n v="559.26"/>
    <n v="12.53"/>
    <x v="73"/>
    <n v="47922.451085000037"/>
    <s v="HardCoal"/>
    <s v="HardCoal"/>
  </r>
  <r>
    <s v="Ja"/>
    <s v="BNA0546"/>
    <s v="RheinEnergie AG"/>
    <s v="HKW Merkenich"/>
    <n v="50769"/>
    <s v="Köln"/>
    <m/>
    <s v="Nordrhein-Westfalen"/>
    <s v="GuD"/>
    <s v="27.01.2004"/>
    <s v="Erdgas"/>
    <m/>
    <m/>
    <s v="Erdgas"/>
    <x v="4"/>
    <s v="GuD"/>
    <s v="Combined cycle"/>
    <s v="OPSD (2018)"/>
    <n v="0.55800000000000005"/>
    <s v="OPSD (2018)"/>
    <n v="108"/>
    <n v="96.12"/>
    <n v="23.27"/>
    <x v="74"/>
    <n v="48018.57108500004"/>
    <s v="NaturalGas"/>
    <s v="CombinedCycleGas"/>
  </r>
  <r>
    <s v="Ja"/>
    <s v="BNA0684a"/>
    <s v="SWM Services GmbH"/>
    <s v="Süd GT 61"/>
    <n v="81371"/>
    <s v="München"/>
    <m/>
    <s v="Bayern"/>
    <n v="2"/>
    <s v="30.09.2004"/>
    <s v="Erdgas"/>
    <m/>
    <m/>
    <s v="Erdgas"/>
    <x v="4"/>
    <s v="GuD"/>
    <s v="Combined cycle"/>
    <s v="OPSD (2018)"/>
    <n v="0.55800000000000005"/>
    <s v="OPSD (2018)"/>
    <n v="124.9"/>
    <n v="111.161"/>
    <n v="23.27"/>
    <x v="74"/>
    <n v="48129.73208500004"/>
    <s v="NaturalGas"/>
    <s v="CombinedCycleGas"/>
  </r>
  <r>
    <s v="Ja"/>
    <s v="BNA0684b"/>
    <s v="SWM Services GmbH"/>
    <s v="Süd GT 62"/>
    <n v="81371"/>
    <s v="München"/>
    <m/>
    <s v="Bayern"/>
    <n v="2"/>
    <s v="30.09.2004"/>
    <s v="Erdgas"/>
    <m/>
    <m/>
    <s v="Erdgas"/>
    <x v="4"/>
    <s v="GuD"/>
    <s v="Combined cycle"/>
    <s v="OPSD (2018)"/>
    <n v="0.55800000000000005"/>
    <s v="OPSD (2018)"/>
    <n v="123.9"/>
    <n v="110.271"/>
    <n v="23.27"/>
    <x v="74"/>
    <n v="48240.00308500004"/>
    <s v="NaturalGas"/>
    <s v="CombinedCycleGas"/>
  </r>
  <r>
    <s v="Ja"/>
    <s v="BNA0684c"/>
    <s v="SWM Services GmbH"/>
    <s v="Süd DT60"/>
    <n v="81371"/>
    <s v="München"/>
    <m/>
    <s v="Bayern"/>
    <n v="2"/>
    <s v="30.09.2004"/>
    <s v="Erdgas"/>
    <m/>
    <m/>
    <s v="Erdgas"/>
    <x v="4"/>
    <s v="GuD"/>
    <s v="Combined cycle"/>
    <s v="OPSD (2018)"/>
    <n v="0.55800000000000005"/>
    <s v="OPSD (2018)"/>
    <n v="127.6"/>
    <n v="113.56399999999999"/>
    <n v="23.27"/>
    <x v="74"/>
    <n v="48353.567085000039"/>
    <s v="NaturalGas"/>
    <s v="CombinedCycleGas"/>
  </r>
  <r>
    <s v="Ja"/>
    <s v="BNA1467"/>
    <s v="Koehler SE"/>
    <m/>
    <n v="77704"/>
    <s v="Oberkirch"/>
    <s v="Hauptstraße 2-4"/>
    <s v="Baden-Württemberg"/>
    <m/>
    <s v="01.12.1986"/>
    <s v="Steinkohle"/>
    <s v="Steinkohle"/>
    <s v="ERB, kom. KS"/>
    <s v="Steinkohle"/>
    <x v="3"/>
    <s v="Steinkohle"/>
    <s v="Steam turbine"/>
    <s v="eigene Annahme"/>
    <n v="0.375"/>
    <s v="Annahme basierend auf DIW (2014)"/>
    <n v="18.5"/>
    <n v="14.43"/>
    <n v="12.53"/>
    <x v="75"/>
    <n v="48367.997085000039"/>
    <s v="HardCoal"/>
    <s v="HardCoal"/>
  </r>
  <r>
    <s v="Ja"/>
    <m/>
    <s v="Nicht-EEG-Anlagen &lt; 10 MW"/>
    <m/>
    <m/>
    <m/>
    <m/>
    <m/>
    <m/>
    <m/>
    <s v="Steinkohle"/>
    <m/>
    <m/>
    <s v="Steinkohle"/>
    <x v="3"/>
    <s v="Steinkohle"/>
    <s v="Steam turbine"/>
    <s v="eigene Annahme"/>
    <n v="0.375"/>
    <s v="Annahme basierend auf DIW (2014)"/>
    <n v="14.3"/>
    <n v="11.154000000000002"/>
    <n v="12.53"/>
    <x v="75"/>
    <n v="48379.151085000041"/>
    <s v="HardCoal"/>
    <s v="HardCoal"/>
  </r>
  <r>
    <s v="Ja"/>
    <s v="BNA0491"/>
    <s v="RWE Power AG"/>
    <s v="Ville/Berrenrath"/>
    <n v="50354"/>
    <s v="Hürth"/>
    <m/>
    <s v="Nordrhein-Westfalen"/>
    <s v="Ville/Berrenrath"/>
    <s v="01.01.1917"/>
    <s v="Mehrere Energieträger"/>
    <s v="Braunkohle"/>
    <s v="Altholz / SBS"/>
    <s v="Braunkohle"/>
    <x v="2"/>
    <s v="Braunkohle"/>
    <s v="Steam turbine"/>
    <s v="OPSD (2018)"/>
    <n v="0.20080000000000001"/>
    <s v="OPSD (2018)"/>
    <n v="98"/>
    <n v="85.26"/>
    <n v="3.1"/>
    <x v="76"/>
    <n v="48464.411085000043"/>
    <s v="Lignite"/>
    <s v="Lignite"/>
  </r>
  <r>
    <s v="Ja"/>
    <s v="BNA0499"/>
    <s v="Infraserv GmbH &amp; Co. Höchst KG"/>
    <s v="Heizkraftwerk"/>
    <n v="65926"/>
    <s v="Industriepark Höchst"/>
    <m/>
    <s v="Hessen"/>
    <s v="Block A"/>
    <s v="26.11.2003"/>
    <s v="Erdgas"/>
    <m/>
    <m/>
    <s v="Erdgas"/>
    <x v="4"/>
    <s v="GuD"/>
    <s v="Combined cycle"/>
    <s v="OPSD (2018)"/>
    <n v="0.55349999999999999"/>
    <s v="OPSD (2018)"/>
    <n v="86"/>
    <n v="76.540000000000006"/>
    <n v="23.27"/>
    <x v="77"/>
    <n v="48540.951085000044"/>
    <s v="NaturalGas"/>
    <s v="CombinedCycleGas"/>
  </r>
  <r>
    <s v="Ja"/>
    <s v="BNA0658"/>
    <s v="Evonik Degussa GmbH"/>
    <s v="Kraftwerk III"/>
    <n v="45772"/>
    <s v="Marl"/>
    <s v="Paul-Baumann-Str. 1"/>
    <s v="Nordrhein-Westfalen"/>
    <s v="Block 311"/>
    <s v="22.11.1973"/>
    <s v="Erdgas"/>
    <m/>
    <m/>
    <s v="Erdgas"/>
    <x v="4"/>
    <s v="GuD"/>
    <s v="Combined cycle"/>
    <s v="OPSD (2018)"/>
    <n v="0.55349999999999999"/>
    <s v="OPSD (2018)"/>
    <n v="61.13"/>
    <n v="54.405700000000003"/>
    <n v="23.27"/>
    <x v="77"/>
    <n v="48595.356785000047"/>
    <s v="NaturalGas"/>
    <s v="CombinedCycleGas"/>
  </r>
  <r>
    <s v="Ja"/>
    <s v="BNA0659"/>
    <s v="Evonik Degussa GmbH"/>
    <s v="Kraftwerk III"/>
    <n v="45772"/>
    <s v="Marl"/>
    <s v="Paul-Baumann-Str. 1"/>
    <s v="Nordrhein-Westfalen"/>
    <s v="Block 312"/>
    <s v="01.01.1974"/>
    <s v="Erdgas"/>
    <m/>
    <m/>
    <s v="Erdgas"/>
    <x v="4"/>
    <s v="GuD"/>
    <s v="Combined cycle"/>
    <s v="OPSD (2018)"/>
    <n v="0.55349999999999999"/>
    <s v="OPSD (2018)"/>
    <n v="77.569999999999993"/>
    <n v="69.037300000000002"/>
    <n v="23.27"/>
    <x v="77"/>
    <n v="48664.394085000051"/>
    <s v="NaturalGas"/>
    <s v="CombinedCycleGas"/>
  </r>
  <r>
    <s v="Ja"/>
    <s v="BNA1196b"/>
    <s v="MVV Energie AG"/>
    <s v="Industriekraftwerk Ludwigshafen"/>
    <n v="67065"/>
    <s v="Ludwigshafen"/>
    <s v="Giulinistr. 2"/>
    <s v="Rheinland-Pfalz"/>
    <s v="GuD"/>
    <s v="01.03.2003"/>
    <s v="Erdgas"/>
    <m/>
    <m/>
    <s v="Erdgas"/>
    <x v="4"/>
    <s v="GuD"/>
    <s v="Combined cycle"/>
    <s v="OPSD (2018)"/>
    <n v="0.55349999999999999"/>
    <s v="OPSD (2018)"/>
    <n v="11.96"/>
    <n v="10.644400000000001"/>
    <n v="23.27"/>
    <x v="77"/>
    <n v="48675.038485000048"/>
    <s v="NaturalGas"/>
    <s v="CombinedCycleGas"/>
  </r>
  <r>
    <s v="Ja"/>
    <s v="BNA0146"/>
    <s v="swb Erzeugung AG &amp; Co. KG"/>
    <s v="KW Hafen"/>
    <n v="28237"/>
    <s v="Bremen"/>
    <s v="Otavistr. 7-9"/>
    <s v="Bremen"/>
    <s v="Block 6"/>
    <s v="01.12.1979"/>
    <s v="Steinkohle"/>
    <m/>
    <m/>
    <s v="Steinkohle"/>
    <x v="3"/>
    <s v="Steinkohle"/>
    <s v="Steam turbine"/>
    <s v="OPSD (2018)"/>
    <n v="0.3725"/>
    <s v="OPSD (2018)"/>
    <n v="303"/>
    <n v="236.34"/>
    <n v="12.53"/>
    <x v="78"/>
    <n v="48911.378485000045"/>
    <s v="HardCoal"/>
    <s v="HardCoal"/>
  </r>
  <r>
    <s v="Ja"/>
    <s v="BNA1334"/>
    <s v="CR3-Kaffeeveredelung M. Hermsen GmbH"/>
    <s v="KWK-Anlage"/>
    <n v="28237"/>
    <s v="Bremen"/>
    <s v="Waterbergstraße 14"/>
    <s v="Bremen"/>
    <s v="GT 1-3, DT"/>
    <s v="1993 und 2002"/>
    <s v="Erdgas"/>
    <m/>
    <m/>
    <s v="Erdgas"/>
    <x v="4"/>
    <s v="GuD"/>
    <s v="Combined cycle"/>
    <s v="OPSD (2018)"/>
    <n v="0.54900000000000004"/>
    <s v="OPSD (2018)"/>
    <n v="14.8"/>
    <n v="13.172000000000001"/>
    <n v="23.27"/>
    <x v="79"/>
    <n v="48924.550485000043"/>
    <s v="NaturalGas"/>
    <s v="CombinedCycleGas"/>
  </r>
  <r>
    <s v="Ja"/>
    <s v="BNA0172a"/>
    <s v="Wacker Chemie AG"/>
    <s v="Burghausen 01 - GT"/>
    <n v="84489"/>
    <s v="Burghausen"/>
    <s v="Johannes-Hess Straße 24"/>
    <s v="Bayern"/>
    <m/>
    <s v="27.07.2001"/>
    <s v="Erdgas"/>
    <m/>
    <m/>
    <s v="Erdgas"/>
    <x v="4"/>
    <s v="GuD"/>
    <s v="Combined cycle"/>
    <s v="OPSD (2018)"/>
    <n v="0.54449999999999998"/>
    <s v="OPSD (2018)"/>
    <n v="120"/>
    <n v="106.8"/>
    <n v="23.27"/>
    <x v="80"/>
    <n v="49031.350485000046"/>
    <s v="NaturalGas"/>
    <s v="CombinedCycleGas"/>
  </r>
  <r>
    <s v="Ja"/>
    <s v="BNA1183"/>
    <s v="RheinEnergie AG"/>
    <s v="HKW Merheim"/>
    <n v="51109"/>
    <s v="Köln"/>
    <m/>
    <s v="Nordrhein-Westfalen"/>
    <s v="GuD"/>
    <s v="08.03.2001"/>
    <s v="Erdgas"/>
    <m/>
    <m/>
    <s v="Erdgas"/>
    <x v="4"/>
    <s v="GuD"/>
    <s v="Combined cycle"/>
    <s v="OPSD (2018)"/>
    <n v="0.54449999999999998"/>
    <s v="OPSD (2018)"/>
    <n v="15.8"/>
    <n v="14.062000000000001"/>
    <n v="23.27"/>
    <x v="80"/>
    <n v="49045.412485000044"/>
    <s v="NaturalGas"/>
    <s v="CombinedCycleGas"/>
  </r>
  <r>
    <s v="Ja"/>
    <s v="BNA1061"/>
    <s v="Uniper Kraftwerke GmbH "/>
    <s v="Wilhelmshaven"/>
    <n v="26386"/>
    <s v="Wilhelmshaven"/>
    <m/>
    <s v="Niedersachsen"/>
    <n v="1"/>
    <s v="01.01.1976"/>
    <s v="Steinkohle"/>
    <m/>
    <m/>
    <s v="Steinkohle"/>
    <x v="3"/>
    <s v="Steinkohle"/>
    <s v="Steam turbine"/>
    <s v="OPSD (2018)"/>
    <n v="0.36499999999999999"/>
    <s v="OPSD (2018)"/>
    <n v="757"/>
    <n v="590.46"/>
    <n v="12.53"/>
    <x v="81"/>
    <n v="49635.872485000044"/>
    <s v="HardCoal"/>
    <s v="HardCoal"/>
  </r>
  <r>
    <s v="Ja"/>
    <s v="BNA0105"/>
    <s v="envia THERM GmbH"/>
    <s v="GuD Bitterfeld"/>
    <n v="6749"/>
    <s v="Bitterfeld"/>
    <m/>
    <s v="Sachsen-Anhalt"/>
    <m/>
    <s v="04.08.2000"/>
    <s v="Erdgas"/>
    <m/>
    <m/>
    <s v="Erdgas"/>
    <x v="4"/>
    <s v="GuD"/>
    <s v="Combined cycle"/>
    <s v="OPSD (2018)"/>
    <n v="0.54"/>
    <s v="OPSD (2018)"/>
    <n v="106"/>
    <n v="94.34"/>
    <n v="23.27"/>
    <x v="82"/>
    <n v="49730.21248500004"/>
    <s v="NaturalGas"/>
    <s v="CombinedCycleGas"/>
  </r>
  <r>
    <s v="Ja"/>
    <s v="BNA0199"/>
    <s v="RWE Generation SE"/>
    <s v="Dormagen"/>
    <n v="41539"/>
    <s v="Dormagen"/>
    <m/>
    <s v="Nordrhein-Westfalen"/>
    <s v="GuD"/>
    <s v="01.07.2000"/>
    <s v="Erdgas"/>
    <s v="Erdgas"/>
    <s v="Öl"/>
    <s v="Erdgas"/>
    <x v="4"/>
    <s v="GuD"/>
    <s v="Combined cycle"/>
    <s v="OPSD (2018)"/>
    <n v="0.54"/>
    <s v="OPSD (2018)"/>
    <n v="586"/>
    <n v="521.54"/>
    <n v="23.27"/>
    <x v="82"/>
    <n v="50251.752485000041"/>
    <s v="NaturalGas"/>
    <s v="CombinedCycleGas"/>
  </r>
  <r>
    <s v="Ja"/>
    <s v="BNA0220"/>
    <s v="Stadtwerke Düsseldorf AG"/>
    <s v="GuD"/>
    <n v="40221"/>
    <s v="Düsseldorf"/>
    <s v="Auf der Lausward 75"/>
    <s v="Nordrhein-Westfalen"/>
    <s v="AGuD"/>
    <s v="28.07.2000"/>
    <s v="Erdgas"/>
    <m/>
    <m/>
    <s v="Erdgas"/>
    <x v="4"/>
    <s v="GuD"/>
    <s v="Combined cycle"/>
    <s v="OPSD (2018)"/>
    <n v="0.54"/>
    <s v="OPSD (2018)"/>
    <n v="100"/>
    <n v="89"/>
    <n v="23.27"/>
    <x v="82"/>
    <n v="50340.752485000041"/>
    <s v="NaturalGas"/>
    <s v="CombinedCycleGas"/>
  </r>
  <r>
    <s v="Ja"/>
    <s v="BNA0397"/>
    <s v="ThyssenKrupp Steel Europe AG"/>
    <s v="Duisburg Hamborn 5"/>
    <n v="47166"/>
    <s v="Hamborn"/>
    <m/>
    <s v="Nordrhein-Westfalen"/>
    <s v="Block 5"/>
    <s v="01.01.2003"/>
    <s v="Sonstige Energieträger"/>
    <s v="Kuppelprdukte der Stahl- und Kokserzeugung"/>
    <m/>
    <s v="Sonstige Energieträger_x000a_(nicht erneuerbar)"/>
    <x v="4"/>
    <s v="GuD"/>
    <s v="Combined cycle"/>
    <s v="OPSD (2018)"/>
    <n v="0.54"/>
    <s v="Annahme basierend auf DIW (2014)"/>
    <n v="225"/>
    <n v="200.25"/>
    <n v="23.27"/>
    <x v="82"/>
    <n v="50541.002485000041"/>
    <s v="NaturalGas"/>
    <s v="CombinedCycleGas"/>
  </r>
  <r>
    <s v="Ja"/>
    <s v="BNA0626"/>
    <s v="Kraftwerke Mainz-Wiesbaden AG"/>
    <s v="Kraftwerk Mainz"/>
    <n v="55120"/>
    <s v="Mainz"/>
    <m/>
    <s v="Rheinland-Pfalz"/>
    <s v="KW3"/>
    <s v="23.05.2000"/>
    <s v="Erdgas"/>
    <m/>
    <m/>
    <s v="Erdgas"/>
    <x v="4"/>
    <s v="GuD"/>
    <s v="Combined cycle"/>
    <s v="OPSD (2018)"/>
    <n v="0.54"/>
    <s v="OPSD (2018)"/>
    <n v="434.2"/>
    <n v="386.43799999999999"/>
    <n v="23.27"/>
    <x v="82"/>
    <n v="50927.440485000043"/>
    <s v="NaturalGas"/>
    <s v="CombinedCycleGas"/>
  </r>
  <r>
    <s v="Ja"/>
    <s v="BNA1450"/>
    <s v="DREWSEN SPEZIALPAPIERE GmbH &amp; Co. KG"/>
    <s v="GUD-Anlage DREWSEN"/>
    <n v="29331"/>
    <s v="Lachendorf"/>
    <s v="Georg-Drewsen-Weg 2"/>
    <s v="Niedersachsen"/>
    <m/>
    <s v="01.09.2000"/>
    <s v="Erdgas"/>
    <m/>
    <m/>
    <s v="Erdgas"/>
    <x v="4"/>
    <s v="GuD"/>
    <s v="Combined cycle"/>
    <s v="OPSD (2018)"/>
    <n v="0.54"/>
    <s v="OPSD (2018)"/>
    <n v="13"/>
    <n v="11.57"/>
    <n v="23.27"/>
    <x v="82"/>
    <n v="50939.010485000043"/>
    <s v="NaturalGas"/>
    <s v="CombinedCycleGas"/>
  </r>
  <r>
    <s v="Ja"/>
    <s v="BNA0256a"/>
    <s v="SWE Energie GmbH"/>
    <s v="HKW Erfurt-Ost"/>
    <n v="99087"/>
    <s v="Erfurt"/>
    <m/>
    <s v="Thüringen"/>
    <s v="GT1"/>
    <s v="17.12.1999"/>
    <s v="Erdgas"/>
    <m/>
    <m/>
    <s v="Erdgas"/>
    <x v="4"/>
    <s v="GuD"/>
    <s v="Combined cycle"/>
    <s v="OPSD (2018)"/>
    <n v="0.53549999999999998"/>
    <s v="OPSD (2018)"/>
    <n v="76.5"/>
    <n v="68.085000000000008"/>
    <n v="23.27"/>
    <x v="83"/>
    <n v="51007.095485000042"/>
    <s v="NaturalGas"/>
    <s v="CombinedCycleGas"/>
  </r>
  <r>
    <s v="Ja"/>
    <s v="BNA0857"/>
    <s v="Opel Automobile GmbH "/>
    <s v="GuD-Anlage Rüsselsheim"/>
    <n v="65429"/>
    <s v="Rüsselheim"/>
    <m/>
    <s v="Hessen"/>
    <s v="M120"/>
    <s v="10.09.1999"/>
    <s v="Erdgas"/>
    <m/>
    <m/>
    <s v="Erdgas"/>
    <x v="4"/>
    <s v="GuD"/>
    <s v="Combined cycle"/>
    <s v="OPSD (2018)"/>
    <n v="0.53549999999999998"/>
    <s v="OPSD (2018)"/>
    <n v="112.1"/>
    <n v="99.768999999999991"/>
    <n v="23.27"/>
    <x v="83"/>
    <n v="51106.864485000042"/>
    <s v="NaturalGas"/>
    <s v="CombinedCycleGas"/>
  </r>
  <r>
    <s v="Ja"/>
    <s v="BNA0293"/>
    <s v="Rhodia Acetow GmbH"/>
    <s v="GuD Anlage WVK"/>
    <n v="79108"/>
    <s v="Freiburg"/>
    <m/>
    <s v="Baden-Württemberg"/>
    <s v="GuD Anlage"/>
    <s v="01.10.1998"/>
    <s v="Erdgas"/>
    <m/>
    <m/>
    <s v="Erdgas"/>
    <x v="4"/>
    <s v="GuD"/>
    <s v="Combined cycle"/>
    <s v="OPSD (2018)"/>
    <n v="0.53100000000000003"/>
    <s v="OPSD (2018)"/>
    <n v="40"/>
    <n v="35.6"/>
    <n v="23.27"/>
    <x v="84"/>
    <n v="51142.46448500004"/>
    <s v="NaturalGas"/>
    <s v="CombinedCycleGas"/>
  </r>
  <r>
    <s v="Ja"/>
    <s v="BNA0592"/>
    <s v="InfraLeuna GmbH"/>
    <s v="GuD Leuna"/>
    <n v="6237"/>
    <s v="Leuna"/>
    <m/>
    <s v="Sachsen-Anhalt"/>
    <m/>
    <s v="01.10.1998"/>
    <s v="Erdgas"/>
    <m/>
    <m/>
    <s v="Erdgas"/>
    <x v="4"/>
    <s v="GuD"/>
    <s v="Combined cycle"/>
    <s v="OPSD (2018)"/>
    <n v="0.53100000000000003"/>
    <s v="OPSD (2018)"/>
    <n v="39"/>
    <n v="34.71"/>
    <n v="23.27"/>
    <x v="84"/>
    <n v="51177.17448500004"/>
    <s v="NaturalGas"/>
    <s v="CombinedCycleGas"/>
  </r>
  <r>
    <s v="Ja"/>
    <s v="BNA0834"/>
    <s v="Solvay Chemicals GmbH"/>
    <s v="Solvay Kraftwerk Rheinberg"/>
    <n v="47495"/>
    <s v="Rheinberg"/>
    <m/>
    <s v="Nordrhein-Westfalen"/>
    <m/>
    <s v="1975"/>
    <s v="Mehrere Energieträger"/>
    <s v="Steinkohle, Erdgas"/>
    <s v="Erdgas"/>
    <s v="Steinkohle"/>
    <x v="3"/>
    <s v="Steinkohle"/>
    <s v="Steam turbine"/>
    <s v="OPSD (2018)"/>
    <n v="0.35749999999999998"/>
    <s v="OPSD (2018)"/>
    <n v="79"/>
    <n v="61.620000000000005"/>
    <n v="12.53"/>
    <x v="85"/>
    <n v="51238.794485000042"/>
    <s v="HardCoal"/>
    <s v="HardCoal"/>
  </r>
  <r>
    <s v="Ja"/>
    <s v="BNA0615"/>
    <s v="BASF SE"/>
    <s v="Kraftwerk Süd"/>
    <n v="67056"/>
    <s v="Ludwigshafen"/>
    <s v="C 200"/>
    <s v="Rheinland-Pfalz"/>
    <s v="GUD C 200_x000a_GT 1, GT 2, DT 1"/>
    <s v="14.07.1997"/>
    <s v="Erdgas"/>
    <m/>
    <m/>
    <s v="Erdgas"/>
    <x v="4"/>
    <s v="GuD"/>
    <s v="Combined cycle"/>
    <s v="OPSD (2018)"/>
    <n v="0.52649999999999997"/>
    <s v="OPSD (2018)"/>
    <n v="410"/>
    <n v="364.9"/>
    <n v="23.27"/>
    <x v="86"/>
    <n v="51603.694485000044"/>
    <s v="NaturalGas"/>
    <s v="CombinedCycleGas"/>
  </r>
  <r>
    <s v="Ja"/>
    <s v="BNA0688"/>
    <s v="Neubrandenburger Stadtwerke GmbH"/>
    <s v="GuD-HKW Neubrandenburg"/>
    <n v="17034"/>
    <s v="Neubrandenburg"/>
    <m/>
    <s v="Mecklenburg-Vorpommern"/>
    <m/>
    <s v="16.05.1997"/>
    <s v="Mehrere Energieträger"/>
    <s v="Erdgas"/>
    <s v="HEL"/>
    <s v="Erdgas"/>
    <x v="4"/>
    <s v="GuD"/>
    <s v="Combined cycle"/>
    <s v="OPSD (2018)"/>
    <n v="0.52649999999999997"/>
    <s v="OPSD (2018)"/>
    <n v="75"/>
    <n v="66.75"/>
    <n v="23.27"/>
    <x v="86"/>
    <n v="51670.444485000044"/>
    <s v="NaturalGas"/>
    <s v="CombinedCycleGas"/>
  </r>
  <r>
    <s v="Ja"/>
    <s v="BNA0557b"/>
    <s v="Currenta GmbH &amp; Co. OHG"/>
    <s v="Kraftwerk N 230"/>
    <n v="47812"/>
    <s v="Krefeld-Uerdingen"/>
    <s v="CHEMPARK, Geb. N 230"/>
    <s v="Nordrhein-Westfalen"/>
    <m/>
    <s v="01.01.1971"/>
    <s v="Mehrere Energieträger"/>
    <s v="Steinkohle"/>
    <s v="Erdgas, Produktionsrückstände"/>
    <s v="Steinkohle"/>
    <x v="3"/>
    <s v="Steinkohle"/>
    <s v="Steam turbine"/>
    <s v="OPSD (2018)"/>
    <n v="0.35249999999999998"/>
    <s v="OPSD (2018)"/>
    <n v="110"/>
    <n v="85.8"/>
    <n v="12.53"/>
    <x v="87"/>
    <n v="51756.244485000047"/>
    <s v="HardCoal"/>
    <s v="HardCoal"/>
  </r>
  <r>
    <s v="Ja"/>
    <s v="BNA0073"/>
    <s v="Vattenfall Wärme Berlin AG"/>
    <s v="Mitte"/>
    <n v="10179"/>
    <s v="Berlin"/>
    <s v="Köpenicker Straße 60"/>
    <s v="Berlin"/>
    <s v="GuD Mitte"/>
    <s v="30.12.1996"/>
    <s v="Erdgas"/>
    <m/>
    <m/>
    <s v="Erdgas"/>
    <x v="4"/>
    <s v="GuD"/>
    <s v="Combined cycle"/>
    <s v="OPSD (2018)"/>
    <n v="0.52200000000000002"/>
    <s v="OPSD (2018)"/>
    <n v="444"/>
    <n v="395.16"/>
    <n v="23.27"/>
    <x v="88"/>
    <n v="52151.40448500005"/>
    <s v="NaturalGas"/>
    <s v="CombinedCycleGas"/>
  </r>
  <r>
    <s v="Ja"/>
    <s v="BNA0504"/>
    <s v="TEAG Thüringer Energie AG"/>
    <s v="HKW Jena"/>
    <n v="7749"/>
    <s v="Jena"/>
    <m/>
    <s v="Thüringen"/>
    <s v="HKW Jena"/>
    <s v="26.09.1996"/>
    <s v="Mehrere Energieträger"/>
    <s v="Erdgas"/>
    <s v="HEL"/>
    <s v="Erdgas"/>
    <x v="4"/>
    <s v="GuD"/>
    <s v="Combined cycle"/>
    <s v="OPSD (2018)"/>
    <n v="0.52200000000000002"/>
    <s v="OPSD (2018)"/>
    <n v="182"/>
    <n v="161.97999999999999"/>
    <n v="23.27"/>
    <x v="88"/>
    <n v="52313.384485000053"/>
    <s v="NaturalGas"/>
    <s v="CombinedCycleGas"/>
  </r>
  <r>
    <s v="Ja"/>
    <s v="BNA0848"/>
    <s v="Stadtwerke Rostock AG"/>
    <s v="GuD Marienehe"/>
    <n v="18069"/>
    <s v="Rostock"/>
    <m/>
    <s v="Mecklenburg-Vorpommern"/>
    <m/>
    <s v="13.06.1996"/>
    <s v="Erdgas"/>
    <m/>
    <m/>
    <s v="Erdgas"/>
    <x v="4"/>
    <s v="GuD"/>
    <s v="Combined cycle"/>
    <s v="OPSD (2018)"/>
    <n v="0.52200000000000002"/>
    <s v="OPSD (2018)"/>
    <n v="108"/>
    <n v="96.12"/>
    <n v="23.27"/>
    <x v="88"/>
    <n v="52409.504485000056"/>
    <s v="NaturalGas"/>
    <s v="CombinedCycleGas"/>
  </r>
  <r>
    <s v="Ja"/>
    <s v="BNA1279"/>
    <s v="Basell Polyolefine GmbH"/>
    <s v="Gasturbine"/>
    <n v="50389"/>
    <s v="Wesseling"/>
    <m/>
    <s v="Nordrhein-Westfalen"/>
    <s v="D290"/>
    <s v="03.07.1996"/>
    <s v="Mehrere Energieträger"/>
    <s v="Erdgas"/>
    <s v="Heizöl"/>
    <s v="Erdgas"/>
    <x v="4"/>
    <s v="GuD"/>
    <s v="Combined cycle"/>
    <s v="OPSD (2018)"/>
    <n v="0.52200000000000002"/>
    <s v="OPSD (2018)"/>
    <n v="51.9"/>
    <n v="46.191000000000003"/>
    <n v="23.27"/>
    <x v="88"/>
    <n v="52455.695485000055"/>
    <s v="NaturalGas"/>
    <s v="CombinedCycleGas"/>
  </r>
  <r>
    <s v="Ja"/>
    <s v="BNA0926b"/>
    <s v="Sappi Stockstadt GmbH"/>
    <s v="Heizkraftwerk der Sappi Stockstadt GmbH"/>
    <n v="63811"/>
    <s v="Stockstadt"/>
    <s v="Obernburger Straße 1-9"/>
    <s v="Bayern"/>
    <s v="Konventionelles Sammelschienenkraftwerk"/>
    <s v="01.01.1970"/>
    <s v="Mehrere Energieträger"/>
    <s v="Steinkohle"/>
    <s v="Erdgas, Heizöl, Rinde, Holz, Biogas, Biotrockengut"/>
    <s v="Steinkohle"/>
    <x v="3"/>
    <s v="Steinkohle"/>
    <s v="Steam turbine"/>
    <s v="OPSD (2018)"/>
    <n v="0.35"/>
    <s v="OPSD (2018)"/>
    <n v="24.79"/>
    <n v="19.336200000000002"/>
    <n v="12.53"/>
    <x v="89"/>
    <n v="52475.031685000053"/>
    <s v="HardCoal"/>
    <s v="HardCoal"/>
  </r>
  <r>
    <s v="Ja"/>
    <s v="BNA0207"/>
    <s v="DREWAG Stadtwerke Dresden GmbH"/>
    <s v="HKW Dresden-Nossener Brücke"/>
    <n v="1169"/>
    <s v="Dresden "/>
    <s v="Oederaner Str. 21 - 25"/>
    <s v="Sachsen"/>
    <s v="HKW Dresden-Nossener Brücke _x000a_(3 GT + 1 DT, Sammelschiene)"/>
    <s v="28.09.1995"/>
    <s v="Mehrere Energieträger"/>
    <s v="Erdgas"/>
    <s v="HEL"/>
    <s v="Erdgas"/>
    <x v="4"/>
    <s v="GuD"/>
    <s v="Combined cycle"/>
    <s v="OPSD (2018)"/>
    <n v="0.51749999999999996"/>
    <s v="OPSD (2018)"/>
    <n v="260"/>
    <n v="231.4"/>
    <n v="23.27"/>
    <x v="90"/>
    <n v="52706.431685000054"/>
    <s v="NaturalGas"/>
    <s v="CombinedCycleGas"/>
  </r>
  <r>
    <s v="Ja"/>
    <s v="BNA0755b"/>
    <s v="Kraftwerk Obernburg GmbH"/>
    <s v="Obernburg"/>
    <n v="63784"/>
    <s v="Obernburg"/>
    <m/>
    <s v="Bayern"/>
    <n v="1"/>
    <s v="01.01.1995"/>
    <s v="Erdgas"/>
    <m/>
    <m/>
    <s v="Erdgas"/>
    <x v="4"/>
    <s v="GuD"/>
    <s v="Combined cycle"/>
    <s v="OPSD (2018)"/>
    <n v="0.51749999999999996"/>
    <s v="OPSD (2018)"/>
    <n v="64"/>
    <n v="56.96"/>
    <n v="23.27"/>
    <x v="90"/>
    <n v="52763.391685000053"/>
    <s v="NaturalGas"/>
    <s v="CombinedCycleGas"/>
  </r>
  <r>
    <s v="Ja"/>
    <s v="BNA0082"/>
    <s v="Vattenfall Wärme Berlin AG"/>
    <s v="Reuter"/>
    <n v="13599"/>
    <s v="Berlin"/>
    <s v="Otternbuchtstr. 11"/>
    <s v="Berlin"/>
    <s v="Reuter C"/>
    <s v="01.01.1969"/>
    <s v="Mehrere Energieträger"/>
    <s v="Steinkohle"/>
    <s v="Holz"/>
    <s v="Steinkohle"/>
    <x v="3"/>
    <s v="Steinkohle"/>
    <s v="Steam turbine"/>
    <s v="OPSD (2018)"/>
    <n v="0.34749999999999998"/>
    <s v="OPSD (2018)"/>
    <n v="124"/>
    <n v="96.72"/>
    <n v="12.53"/>
    <x v="91"/>
    <n v="52860.111685000054"/>
    <s v="HardCoal"/>
    <s v="HardCoal"/>
  </r>
  <r>
    <s v="Ja"/>
    <s v="BNA0331"/>
    <s v="Uniper Kraftwerke GmbH "/>
    <s v="Scholven"/>
    <n v="45896"/>
    <s v="Gelsenkirchen"/>
    <m/>
    <s v="Nordrhein-Westfalen"/>
    <s v="C"/>
    <s v="01.01.1969"/>
    <s v="Steinkohle"/>
    <m/>
    <m/>
    <s v="Steinkohle"/>
    <x v="3"/>
    <s v="Steinkohle"/>
    <s v="Steam turbine"/>
    <s v="OPSD (2018)"/>
    <n v="0.34749999999999998"/>
    <s v="OPSD (2018)"/>
    <n v="345"/>
    <n v="269.10000000000002"/>
    <n v="12.53"/>
    <x v="91"/>
    <n v="53129.211685000053"/>
    <s v="HardCoal"/>
    <s v="HardCoal"/>
  </r>
  <r>
    <s v="Ja"/>
    <s v="BNA0088a"/>
    <s v="Solvay Chemicals GmbH"/>
    <s v="Industriekraftwerk Bernburg (IKB)"/>
    <n v="6406"/>
    <s v="Bernburg"/>
    <m/>
    <s v="Sachsen-Anhalt"/>
    <m/>
    <s v="30.12.1994"/>
    <s v="Erdgas"/>
    <m/>
    <m/>
    <s v="Erdgas"/>
    <x v="4"/>
    <s v="GuD"/>
    <s v="Combined cycle"/>
    <s v="OPSD (2018)"/>
    <n v="0.51300000000000001"/>
    <s v="OPSD (2018)"/>
    <n v="140.5"/>
    <n v="125.045"/>
    <n v="23.27"/>
    <x v="92"/>
    <n v="53254.256685000051"/>
    <s v="NaturalGas"/>
    <s v="CombinedCycleGas"/>
  </r>
  <r>
    <s v="Ja"/>
    <s v="BNA0130"/>
    <s v="Uniper Kraftwerke GmbH "/>
    <s v="Kirchmöser"/>
    <n v="14774"/>
    <s v="Brandenburg"/>
    <m/>
    <s v="Brandenburg"/>
    <m/>
    <s v="01.01.1994"/>
    <s v="Erdgas"/>
    <m/>
    <m/>
    <s v="Erdgas"/>
    <x v="4"/>
    <s v="GuD"/>
    <s v="Combined cycle"/>
    <s v="OPSD (2018)"/>
    <n v="0.51300000000000001"/>
    <s v="OPSD (2018)"/>
    <n v="160"/>
    <n v="142.4"/>
    <n v="23.27"/>
    <x v="92"/>
    <n v="53396.656685000053"/>
    <s v="NaturalGas"/>
    <s v="CombinedCycleGas"/>
  </r>
  <r>
    <s v="Ja"/>
    <s v="BNA0593"/>
    <s v="InfraLeuna GmbH"/>
    <s v="ILK-GuD"/>
    <n v="6237"/>
    <s v="Leuna"/>
    <m/>
    <s v="Sachsen-Anhalt"/>
    <s v="GT1"/>
    <s v="01.07.1994"/>
    <s v="Erdgas"/>
    <m/>
    <m/>
    <s v="Erdgas"/>
    <x v="4"/>
    <s v="GuD"/>
    <s v="Combined cycle"/>
    <s v="OPSD (2018)"/>
    <n v="0.51300000000000001"/>
    <s v="OPSD (2018)"/>
    <n v="35"/>
    <n v="31.150000000000002"/>
    <n v="23.27"/>
    <x v="92"/>
    <n v="53427.806685000054"/>
    <s v="NaturalGas"/>
    <s v="CombinedCycleGas"/>
  </r>
  <r>
    <s v="Ja"/>
    <s v="BNA0594"/>
    <s v="TOTAL Raffinerie Mitteldeutschland GmbH"/>
    <s v="ILK-GuD"/>
    <n v="6237"/>
    <s v="Leuna"/>
    <m/>
    <s v="Sachsen-Anhalt"/>
    <s v="GT2"/>
    <s v="01.07.1994"/>
    <s v="Erdgas"/>
    <m/>
    <m/>
    <s v="Erdgas"/>
    <x v="4"/>
    <s v="GuD"/>
    <s v="Combined cycle"/>
    <s v="OPSD (2018)"/>
    <n v="0.51300000000000001"/>
    <s v="OPSD (2018)"/>
    <n v="35"/>
    <n v="31.150000000000002"/>
    <n v="23.27"/>
    <x v="92"/>
    <n v="53458.956685000056"/>
    <s v="NaturalGas"/>
    <s v="CombinedCycleGas"/>
  </r>
  <r>
    <s v="Ja"/>
    <s v="BNA0595"/>
    <s v="InfraLeuna GmbH"/>
    <s v="ILK-GuD"/>
    <n v="6237"/>
    <s v="Leuna"/>
    <m/>
    <s v="Sachsen-Anhalt"/>
    <s v="GT3"/>
    <s v="01.07.1994"/>
    <s v="Erdgas"/>
    <m/>
    <m/>
    <s v="Erdgas"/>
    <x v="4"/>
    <s v="GuD"/>
    <s v="Combined cycle"/>
    <s v="OPSD (2018)"/>
    <n v="0.51300000000000001"/>
    <s v="OPSD (2018)"/>
    <n v="37"/>
    <n v="32.93"/>
    <n v="23.27"/>
    <x v="92"/>
    <n v="53491.886685000056"/>
    <s v="NaturalGas"/>
    <s v="CombinedCycleGas"/>
  </r>
  <r>
    <s v="Ja"/>
    <s v="BNA0893"/>
    <s v="BASF Schwarzheide GmbH"/>
    <s v="GuD Schwarzheide"/>
    <n v="1987"/>
    <s v="Schwarzheide"/>
    <s v="Schipkauer Str.1"/>
    <s v="Brandenburg"/>
    <m/>
    <s v="01.10.1994"/>
    <s v="Mehrere Energieträger"/>
    <s v="Erdgas"/>
    <s v="Heizöl"/>
    <s v="Erdgas"/>
    <x v="4"/>
    <s v="GuD"/>
    <s v="Combined cycle"/>
    <s v="OPSD (2018)"/>
    <n v="0.51300000000000001"/>
    <s v="OPSD (2018)"/>
    <n v="122"/>
    <n v="108.58"/>
    <n v="23.27"/>
    <x v="92"/>
    <n v="53600.466685000058"/>
    <s v="NaturalGas"/>
    <s v="CombinedCycleGas"/>
  </r>
  <r>
    <s v="Ja"/>
    <s v="BNA0332"/>
    <s v="Uniper Kraftwerke GmbH "/>
    <s v="Scholven"/>
    <n v="45896"/>
    <s v="Gelsenkirchen"/>
    <m/>
    <s v="Nordrhein-Westfalen"/>
    <s v="B"/>
    <s v="01.01.1968"/>
    <s v="Steinkohle"/>
    <m/>
    <m/>
    <s v="Steinkohle"/>
    <x v="3"/>
    <s v="Steinkohle"/>
    <s v="Steam turbine"/>
    <s v="OPSD (2018)"/>
    <n v="0.34499999999999997"/>
    <s v="OPSD (2018)"/>
    <n v="345"/>
    <n v="269.10000000000002"/>
    <n v="12.53"/>
    <x v="93"/>
    <n v="53869.566685000056"/>
    <s v="HardCoal"/>
    <s v="HardCoal"/>
  </r>
  <r>
    <s v="Ja"/>
    <s v="BNA1086"/>
    <s v="Heizkraftwerk Würzburg GmbH"/>
    <s v="Heizkraftwerke an der Friedensbrücke"/>
    <n v="97080"/>
    <s v="Würzburg"/>
    <s v="Veitshöchheimer Str. 1"/>
    <s v="Bayern"/>
    <s v="TSII"/>
    <s v="01.01.1993"/>
    <s v="Erdgas"/>
    <m/>
    <m/>
    <s v="Erdgas"/>
    <x v="4"/>
    <s v="GuD"/>
    <s v="Combined cycle"/>
    <s v="OPSD (2018)"/>
    <n v="0.50849999999999995"/>
    <s v="OPSD (2018)"/>
    <n v="25"/>
    <n v="22.25"/>
    <n v="23.27"/>
    <x v="94"/>
    <n v="53891.816685000056"/>
    <s v="NaturalGas"/>
    <s v="CombinedCycleGas"/>
  </r>
  <r>
    <s v="Ja"/>
    <s v="BNA1329"/>
    <s v="Kübler &amp; Niethammer Papierfabrik Kriebstein AG"/>
    <s v="K&amp;N PFK AG EV"/>
    <n v="9648"/>
    <s v="Kriebstein"/>
    <s v="Bauhofstr. 1"/>
    <s v="Sachsen"/>
    <s v="GT / GDT"/>
    <s v="02.04.1993"/>
    <s v="Mehrere Energieträger"/>
    <s v="Erdgas"/>
    <s v="Heizöl EL"/>
    <s v="Erdgas"/>
    <x v="4"/>
    <s v="GuD"/>
    <s v="Combined cycle"/>
    <s v="OPSD (2018)"/>
    <n v="0.50849999999999995"/>
    <s v="OPSD (2018)"/>
    <n v="13.11"/>
    <n v="11.667899999999999"/>
    <n v="23.27"/>
    <x v="94"/>
    <n v="53903.484585000057"/>
    <s v="NaturalGas"/>
    <s v="CombinedCycleGas"/>
  </r>
  <r>
    <s v="Ja"/>
    <s v="BNA1523a"/>
    <s v="Moritz J. Weig GmbH &amp; Co KG"/>
    <s v="Gemeinschaftskraftwerk Weig"/>
    <n v="56727"/>
    <s v="Mayen"/>
    <s v="Polcher Str. 113"/>
    <s v="Rheinland-Pfalz"/>
    <s v="Block 1 (Kessel2, GT 1, DT 2)"/>
    <s v="01.01.1992"/>
    <s v="Erdgas"/>
    <m/>
    <m/>
    <s v="Erdgas"/>
    <x v="4"/>
    <s v="GuD"/>
    <s v="Combined cycle"/>
    <s v="OPSD (2018)"/>
    <n v="0.504"/>
    <s v="OPSD (2018)"/>
    <n v="11.4"/>
    <n v="10.146000000000001"/>
    <n v="23.27"/>
    <x v="95"/>
    <n v="53913.630585000057"/>
    <s v="NaturalGas"/>
    <s v="CombinedCycleGas"/>
  </r>
  <r>
    <s v="Ja"/>
    <s v="BNA0597"/>
    <s v="InfraLeuna GmbH"/>
    <s v="ILK-GuD"/>
    <n v="6237"/>
    <s v="Leuna"/>
    <m/>
    <s v="Sachsen-Anhalt"/>
    <s v="DT1"/>
    <s v="01.07.1994"/>
    <s v="Sonstige Energieträger"/>
    <s v="Dampf"/>
    <m/>
    <s v="Sonstige Energieträger_x000a_(nicht erneuerbar)"/>
    <x v="4"/>
    <s v="GuD"/>
    <s v="Combined cycle"/>
    <s v="OPSD (2018)"/>
    <n v="0.495"/>
    <s v="Annahme basierend auf DIW (2014)"/>
    <n v="8.6999999999999993"/>
    <n v="7.7429999999999994"/>
    <n v="23.27"/>
    <x v="96"/>
    <n v="53921.373585000059"/>
    <s v="NaturalGas"/>
    <s v="CombinedCycleGas"/>
  </r>
  <r>
    <s v="Ja"/>
    <s v="BNA0600b"/>
    <s v="Currenta GmbH &amp; Co. OHG"/>
    <s v="G-Kraftwerk"/>
    <n v="51368"/>
    <s v="Leverkusen"/>
    <s v="CHEMPARK, Geb. G 22"/>
    <s v="Nordrhein-Westfalen"/>
    <m/>
    <s v="01.01.1962"/>
    <s v="Mehrere Energieträger"/>
    <s v="Steinkohle"/>
    <s v="Erdgas, Braunkohle,  Produktionsrückstände"/>
    <s v="Steinkohle"/>
    <x v="3"/>
    <s v="Steinkohle"/>
    <s v="Steam turbine"/>
    <s v="OPSD (2018)"/>
    <n v="0.33"/>
    <s v="OPSD (2018)"/>
    <n v="103"/>
    <n v="80.34"/>
    <n v="12.53"/>
    <x v="97"/>
    <n v="54001.713585000056"/>
    <s v="HardCoal"/>
    <s v="HardCoal"/>
  </r>
  <r>
    <s v="Ja"/>
    <s v="BNA0557a"/>
    <s v="Currenta GmbH &amp; Co. OHG"/>
    <s v="Kraftwerk L 57"/>
    <n v="47812"/>
    <s v="Krefeld-Uerdingen"/>
    <s v="CHEMPARK, Geb. L 57"/>
    <s v="Nordrhein-Westfalen"/>
    <m/>
    <s v="01.01.1957"/>
    <s v="Mehrere Energieträger"/>
    <s v="Steinkohle"/>
    <s v="Erdgas, Braunkohle, Produktionsrückstände"/>
    <s v="Steinkohle"/>
    <x v="3"/>
    <s v="Steinkohle"/>
    <s v="Steam turbine"/>
    <s v="OPSD (2018)"/>
    <n v="0.3175"/>
    <s v="OPSD (2018)"/>
    <n v="26"/>
    <n v="20.28"/>
    <n v="12.53"/>
    <x v="98"/>
    <n v="54021.993585000055"/>
    <s v="HardCoal"/>
    <s v="HardCoal"/>
  </r>
  <r>
    <s v="Ja"/>
    <s v="BNA0842b"/>
    <s v="Stadtwerke Rosenheim GmbH &amp; Co. KG"/>
    <s v="Gasmotor 4"/>
    <n v="83022"/>
    <s v="Rosenheim"/>
    <s v="Färberstraße 47"/>
    <s v="Bayern"/>
    <s v="Gasmotor 4"/>
    <s v="10.04.2013"/>
    <s v="Erdgas"/>
    <m/>
    <m/>
    <s v="Erdgas"/>
    <x v="4"/>
    <s v="GuD"/>
    <s v="Combustion Engine"/>
    <s v="OPSD (2018)"/>
    <n v="0.4602"/>
    <s v="OPSD (2018)"/>
    <n v="9.1999999999999993"/>
    <n v="8.1879999999999988"/>
    <n v="23.27"/>
    <x v="99"/>
    <n v="54030.181585000057"/>
    <s v="NaturalGas"/>
    <s v="CombinedCycleGas"/>
  </r>
  <r>
    <s v="Ja"/>
    <s v="BNA0843"/>
    <s v="Stadtwerke Rosenheim GmbH &amp; Co. KG"/>
    <s v="Gasmotor 5"/>
    <n v="83026"/>
    <s v="Rosenheim"/>
    <s v="Oberaustraße 12"/>
    <s v="Bayern"/>
    <s v="Gasmotor 5"/>
    <s v="20.12.2012"/>
    <s v="Erdgas"/>
    <m/>
    <m/>
    <s v="Erdgas"/>
    <x v="4"/>
    <s v="GuD"/>
    <s v="Combustion Engine"/>
    <s v="OPSD (2018)"/>
    <n v="0.45879999999999999"/>
    <s v="OPSD (2018)"/>
    <n v="4.3"/>
    <n v="3.827"/>
    <n v="23.27"/>
    <x v="100"/>
    <n v="54034.008585000054"/>
    <s v="NaturalGas"/>
    <s v="CombinedCycleGas"/>
  </r>
  <r>
    <s v="Ja"/>
    <s v="BNA0832"/>
    <s v="FairEnergie GmbH"/>
    <s v="BHKW-Hauffstraße"/>
    <n v="72762"/>
    <s v="Reutlingen"/>
    <s v="Hauffstraße 89 m"/>
    <s v="Baden-Württemberg"/>
    <s v="Motorenanlage"/>
    <s v="21.02.2011"/>
    <s v="Erdgas"/>
    <m/>
    <m/>
    <s v="Erdgas"/>
    <x v="4"/>
    <s v="GuD"/>
    <s v="Combustion Engine"/>
    <s v="OPSD (2018)"/>
    <n v="0.45739999999999997"/>
    <s v="OPSD (2018)"/>
    <n v="9.84"/>
    <n v="8.7576000000000001"/>
    <n v="23.27"/>
    <x v="101"/>
    <n v="54042.766185000051"/>
    <s v="NaturalGas"/>
    <s v="CombinedCycleGas"/>
  </r>
  <r>
    <s v="Ja"/>
    <s v="BNA0842a"/>
    <s v="Stadtwerke Rosenheim GmbH &amp; Co. KG"/>
    <s v="Gasmotore"/>
    <n v="83022"/>
    <s v="Rosenheim"/>
    <s v="Färberstraße 47"/>
    <s v="Bayern"/>
    <s v="Gasmotore 1-3"/>
    <s v="01.08.2011"/>
    <s v="Erdgas"/>
    <m/>
    <m/>
    <s v="Erdgas"/>
    <x v="4"/>
    <s v="GuD"/>
    <s v="Combustion Engine"/>
    <s v="OPSD (2018)"/>
    <n v="0.45739999999999997"/>
    <s v="OPSD (2018)"/>
    <n v="9.81"/>
    <n v="8.7309000000000001"/>
    <n v="23.27"/>
    <x v="101"/>
    <n v="54051.497085000054"/>
    <s v="NaturalGas"/>
    <s v="CombinedCycleGas"/>
  </r>
  <r>
    <s v="Ja"/>
    <s v="BNA1553"/>
    <s v="Gunvor Raffinerie Ingolstadt GmbH"/>
    <m/>
    <n v="85092"/>
    <s v="Kösching"/>
    <m/>
    <s v="Bayern"/>
    <m/>
    <s v="24.08.2012"/>
    <s v="Mehrere Energieträger"/>
    <s v="Raffineriegas"/>
    <s v="Erdgas"/>
    <s v="Sonstige Energieträger_x000a_(nicht erneuerbar)"/>
    <x v="4"/>
    <s v="GuD"/>
    <s v="Combustion Engine"/>
    <s v="eigene Annahme"/>
    <n v="0.45600000000000002"/>
    <s v="Annahme basierend auf DIW (2014)"/>
    <n v="23.3"/>
    <n v="20.737000000000002"/>
    <n v="23.27"/>
    <x v="102"/>
    <n v="54072.234085000055"/>
    <s v="NaturalGas"/>
    <s v="CombinedCycleGas"/>
  </r>
  <r>
    <s v="Ja"/>
    <s v="BNA1556"/>
    <s v="Sachsenmilch Leppersdorf GmbH"/>
    <m/>
    <n v="1454"/>
    <s v="Leppersdorf"/>
    <s v="An den Breiten"/>
    <s v="Sachsen"/>
    <m/>
    <s v="09.05.2014"/>
    <s v="Erdgas"/>
    <s v="Erdgas"/>
    <s v="Klärgas"/>
    <s v="Erdgas"/>
    <x v="4"/>
    <s v="GuD"/>
    <s v="Steam turbine"/>
    <s v="https://www.muellergroup.com/medien/pressemitteilungen/sachsenmilch-leppersdorf-nimmt-eigenstromanlage-in-betrieb/"/>
    <n v="0.45600000000000002"/>
    <s v="Annahme basierend auf DIW (2014)"/>
    <n v="36"/>
    <n v="32.04"/>
    <n v="23.27"/>
    <x v="102"/>
    <n v="54104.274085000055"/>
    <s v="NaturalGas"/>
    <s v="CombinedCycleGas"/>
  </r>
  <r>
    <s v="Ja"/>
    <s v="BNA1557"/>
    <s v="Volkswagen Sachsen GmbH "/>
    <m/>
    <n v="8056"/>
    <s v="Zwickau"/>
    <s v="Glauchauer Str. 40"/>
    <s v="Sachsen"/>
    <m/>
    <s v="13.02.2014"/>
    <s v="Erdgas"/>
    <m/>
    <m/>
    <s v="Erdgas"/>
    <x v="4"/>
    <s v="GuD"/>
    <s v="Combustion Engine"/>
    <s v="http://autogramm.volkswagen.de/01-02_14/standorte/standorte_09.html"/>
    <n v="0.45600000000000002"/>
    <s v="Annahme basierend auf DIW (2014)"/>
    <n v="12.9"/>
    <n v="11.481"/>
    <n v="23.27"/>
    <x v="102"/>
    <n v="54115.755085000055"/>
    <s v="NaturalGas"/>
    <s v="CombinedCycleGas"/>
  </r>
  <r>
    <s v="Ja"/>
    <s v="BNA1671"/>
    <s v="Kronos Titan GmbH"/>
    <m/>
    <n v="26954"/>
    <s v="Bremerhaven"/>
    <m/>
    <s v="Niedersachsen"/>
    <m/>
    <s v="03.03.2014"/>
    <s v="Erdgas"/>
    <m/>
    <m/>
    <s v="Erdgas"/>
    <x v="4"/>
    <s v="GuD"/>
    <s v="Combustion Engine"/>
    <s v="eigene Annahme"/>
    <n v="0.45600000000000002"/>
    <s v="Annahme basierend auf DIW (2014)"/>
    <n v="17.100000000000001"/>
    <n v="15.219000000000001"/>
    <n v="23.27"/>
    <x v="102"/>
    <n v="54130.974085000053"/>
    <s v="NaturalGas"/>
    <s v="CombinedCycleGas"/>
  </r>
  <r>
    <s v="Ja"/>
    <s v="BNA1810"/>
    <s v="Exxon Mobil Production Deutschland GmbH"/>
    <m/>
    <n v="30659"/>
    <s v="Hannover"/>
    <s v="Riethorst 12"/>
    <s v="Niedersachsen"/>
    <m/>
    <s v="31.07.2014"/>
    <s v="Erdgas"/>
    <m/>
    <m/>
    <s v="Erdgas"/>
    <x v="4"/>
    <s v="GuD"/>
    <s v="Combustion Engine"/>
    <s v="eigene Annahme"/>
    <n v="0.45600000000000002"/>
    <s v="Annahme basierend auf DIW (2014)"/>
    <n v="30.2"/>
    <n v="26.878"/>
    <n v="23.27"/>
    <x v="102"/>
    <n v="54157.85208500005"/>
    <s v="NaturalGas"/>
    <s v="CombinedCycleGas"/>
  </r>
  <r>
    <s v="Ja"/>
    <s v="BNA1911"/>
    <s v="DREWAG Stadtwerke Dresden GmbH"/>
    <s v="HKW Dresden-Nord"/>
    <n v="1099"/>
    <s v="Dresden "/>
    <s v="Hermann-Mende-Straße, 2"/>
    <s v="Sachsen"/>
    <s v="HKW Dresden-Nord"/>
    <s v="07.12.2018"/>
    <s v="Erdgas"/>
    <m/>
    <m/>
    <s v="Erdgas"/>
    <x v="4"/>
    <s v="GuD"/>
    <s v="Combustion Engine"/>
    <s v="eigene Annahme"/>
    <n v="0.45600000000000002"/>
    <s v="Annahme basierend auf DIW (2014)"/>
    <n v="11.5"/>
    <n v="10.234999999999999"/>
    <n v="23.27"/>
    <x v="102"/>
    <n v="54168.08708500005"/>
    <s v="NaturalGas"/>
    <s v="CombinedCycleGas"/>
  </r>
  <r>
    <s v="Ja"/>
    <s v="BNA1925"/>
    <s v="ENGIE Deutschland GmbH"/>
    <s v="HKW Lusan"/>
    <n v="7546"/>
    <s v="Gera"/>
    <m/>
    <s v="Thüringen"/>
    <m/>
    <s v="18.12.2018"/>
    <s v="Erdgas"/>
    <m/>
    <m/>
    <s v="Erdgas"/>
    <x v="4"/>
    <s v="GuD"/>
    <s v="Combustion Engine"/>
    <s v="https://www.energieversorgung-gera.de/privatkunden/unternehmen/aktuelles/mitteilung/vorbereitungen-fuer-neues-heizkraftwerk-gera-lusan.html"/>
    <n v="0.45600000000000002"/>
    <s v="Annahme basierend auf DIW (2014)"/>
    <n v="17.3"/>
    <n v="15.397"/>
    <n v="23.27"/>
    <x v="102"/>
    <n v="54183.484085000047"/>
    <s v="NaturalGas"/>
    <s v="CombinedCycleGas"/>
  </r>
  <r>
    <s v="Ja"/>
    <s v="BNA1926"/>
    <s v="ENGIE Deutschland GmbH"/>
    <s v="HKW Tinz"/>
    <n v="7549"/>
    <s v="Gera"/>
    <m/>
    <s v="Thüringen"/>
    <m/>
    <s v="18.12.2018"/>
    <s v="Erdgas"/>
    <m/>
    <m/>
    <s v="Erdgas"/>
    <x v="4"/>
    <s v="GuD"/>
    <s v="Combustion Engine"/>
    <s v="https://www.engie-deutschland.de/de/media/pressemitteilungen/details/Richtfest-im-Heizkraftwerk-Gera-Tinz/"/>
    <n v="0.45600000000000002"/>
    <s v="Annahme basierend auf DIW (2014)"/>
    <n v="22.05"/>
    <n v="19.624500000000001"/>
    <n v="23.27"/>
    <x v="102"/>
    <n v="54203.108585000045"/>
    <s v="NaturalGas"/>
    <s v="CombinedCycleGas"/>
  </r>
  <r>
    <s v="Ja"/>
    <s v="BNA1927"/>
    <s v="TEAG"/>
    <s v="GM"/>
    <n v="36433"/>
    <s v="Bad Salzungen"/>
    <m/>
    <s v="Thüringen"/>
    <s v="GM"/>
    <s v="04.12.2018"/>
    <s v="Erdgas"/>
    <m/>
    <m/>
    <s v="Erdgas"/>
    <x v="4"/>
    <s v="GuD"/>
    <s v="Combustion Engine"/>
    <s v="https://www.thueringerenergie.de/einblicke/waerme/ein_echt_dickes_ding"/>
    <n v="0.45600000000000002"/>
    <s v="Annahme basierend auf DIW (2014)"/>
    <n v="10"/>
    <n v="8.9"/>
    <n v="23.27"/>
    <x v="102"/>
    <n v="54212.008585000047"/>
    <s v="NaturalGas"/>
    <s v="CombinedCycleGas"/>
  </r>
  <r>
    <s v="Ja"/>
    <s v="BNA1934"/>
    <s v="BMW AG"/>
    <s v="KWK Landshut"/>
    <n v="84030"/>
    <s v="Landshut"/>
    <m/>
    <s v="Bayern"/>
    <s v="KWK Landshut"/>
    <m/>
    <s v="Erdgas"/>
    <m/>
    <m/>
    <s v="Erdgas"/>
    <x v="4"/>
    <s v="GuD"/>
    <s v="Combustion Engine"/>
    <s v="https://www.bmwgroup-werke.com/landshut/de/aktuelles/pressemitteilungen/2018/kwk-zentrale.html"/>
    <n v="0.45600000000000002"/>
    <s v="Annahme basierend auf DIW (2014)"/>
    <n v="17.600000000000001"/>
    <n v="15.664000000000001"/>
    <n v="23.27"/>
    <x v="102"/>
    <n v="54227.672585000044"/>
    <s v="NaturalGas"/>
    <s v="CombinedCycleGas"/>
  </r>
  <r>
    <s v="Ja"/>
    <s v="BNA0531"/>
    <s v="Energieservice Westfalen Weser GmbH"/>
    <s v="KW Kirchlengern"/>
    <n v="32278"/>
    <s v="Kirchlengern"/>
    <m/>
    <s v="Nordrhein-Westfalen"/>
    <m/>
    <s v="16.01.1981"/>
    <s v="Mehrere Energieträger"/>
    <s v="Erdgas"/>
    <s v="Heizöl EL"/>
    <s v="Erdgas"/>
    <x v="4"/>
    <s v="GuD"/>
    <s v="Combined cycle"/>
    <s v="OPSD (2018)"/>
    <n v="0.45450000000000002"/>
    <s v="OPSD (2018)"/>
    <n v="146.5"/>
    <n v="130.38499999999999"/>
    <n v="23.27"/>
    <x v="103"/>
    <n v="54358.057585000046"/>
    <s v="NaturalGas"/>
    <s v="CombinedCycleGas"/>
  </r>
  <r>
    <s v="Ja"/>
    <s v="BNA0485"/>
    <s v="Hüttenwerke Krupp Mannesmann GmbH"/>
    <s v="Huckingen"/>
    <n v="47259"/>
    <s v="Duisburg-Huckingen"/>
    <m/>
    <s v="Nordrhein-Westfalen"/>
    <s v="A"/>
    <s v="17.01.1976"/>
    <s v="Mehrere Energieträger"/>
    <s v="Erd-/Gicht-/Hochofengas"/>
    <m/>
    <s v="Sonstige Energieträger_x000a_(nicht erneuerbar)"/>
    <x v="4"/>
    <s v="GuD"/>
    <s v="Combined cycle"/>
    <s v="OPSD (2018)"/>
    <n v="0.45"/>
    <s v="Annahme basierend auf DIW (2014)"/>
    <n v="303"/>
    <n v="269.67"/>
    <n v="23.27"/>
    <x v="104"/>
    <n v="54627.727585000044"/>
    <s v="NaturalGas"/>
    <s v="CombinedCycleGas"/>
  </r>
  <r>
    <s v="Ja"/>
    <s v="BNA0486"/>
    <s v="Hüttenwerke Krupp Mannesmann GmbH"/>
    <s v="Huckingen"/>
    <n v="47259"/>
    <s v="Duisburg-Huckingen"/>
    <m/>
    <s v="Nordrhein-Westfalen"/>
    <s v="B"/>
    <s v="27.03.1977"/>
    <s v="Mehrere Energieträger"/>
    <s v="Erd-/Gicht-/Hochofengas"/>
    <m/>
    <s v="Sonstige Energieträger_x000a_(nicht erneuerbar)"/>
    <x v="4"/>
    <s v="GuD"/>
    <s v="Combined cycle"/>
    <s v="OPSD (2018)"/>
    <n v="0.45"/>
    <s v="Annahme basierend auf DIW (2014)"/>
    <n v="303"/>
    <n v="269.67"/>
    <n v="23.27"/>
    <x v="104"/>
    <n v="54897.397585000042"/>
    <s v="NaturalGas"/>
    <s v="CombinedCycleGas"/>
  </r>
  <r>
    <s v="Ja"/>
    <s v="BNA0616b"/>
    <s v="BASF SE"/>
    <s v="Kraftwerk Nord"/>
    <n v="67056"/>
    <s v="Ludwigshafen"/>
    <s v="S 300"/>
    <s v="Rheinland-Pfalz"/>
    <s v="S 300_x000a_VT 1, VT 2, NT 7"/>
    <s v="11.05.1964"/>
    <s v="Mehrere Energieträger"/>
    <s v="gasförmig"/>
    <s v="flüssig, Erdgas, (Öl)"/>
    <s v="Sonstige Energieträger_x000a_(nicht erneuerbar)"/>
    <x v="4"/>
    <s v="GuD"/>
    <s v="Combined cycle"/>
    <s v="OPSD (2018)"/>
    <n v="0.45"/>
    <s v="Annahme basierend auf DIW (2014)"/>
    <n v="87.5"/>
    <n v="77.875"/>
    <n v="23.27"/>
    <x v="104"/>
    <n v="54975.272585000042"/>
    <s v="NaturalGas"/>
    <s v="CombinedCycleGas"/>
  </r>
  <r>
    <s v="Ja"/>
    <s v="BNA0683a"/>
    <s v="SWM Services GmbH"/>
    <s v="Süd DT1"/>
    <n v="81371"/>
    <s v="München"/>
    <m/>
    <s v="Bayern"/>
    <n v="1"/>
    <s v="08.10.1980"/>
    <s v="Erdgas"/>
    <m/>
    <m/>
    <s v="Erdgas"/>
    <x v="4"/>
    <s v="GuD"/>
    <s v="Combined cycle"/>
    <s v="OPSD (2018)"/>
    <n v="0.45"/>
    <s v="OPSD (2018)"/>
    <n v="79.7"/>
    <n v="70.933000000000007"/>
    <n v="23.27"/>
    <x v="104"/>
    <n v="55046.20558500004"/>
    <s v="NaturalGas"/>
    <s v="CombinedCycleGas"/>
  </r>
  <r>
    <s v="Ja"/>
    <s v="BNA0683b"/>
    <s v="SWM Services GmbH"/>
    <s v="Süd GT3"/>
    <n v="81371"/>
    <s v="München"/>
    <m/>
    <s v="Bayern"/>
    <n v="1"/>
    <s v="20.08.1980"/>
    <s v="Erdgas"/>
    <m/>
    <m/>
    <s v="Erdgas"/>
    <x v="4"/>
    <s v="GuD"/>
    <s v="Combined cycle"/>
    <s v="OPSD (2018)"/>
    <n v="0.45"/>
    <s v="OPSD (2018)"/>
    <n v="97.9"/>
    <n v="87.131"/>
    <n v="23.27"/>
    <x v="104"/>
    <n v="55133.336585000041"/>
    <s v="NaturalGas"/>
    <s v="CombinedCycleGas"/>
  </r>
  <r>
    <s v="Ja"/>
    <s v="BNA0683c"/>
    <s v="SWM Services GmbH"/>
    <s v="Süd GT2"/>
    <n v="81371"/>
    <s v="München"/>
    <m/>
    <s v="Bayern"/>
    <n v="1"/>
    <s v="22.07.1980"/>
    <s v="Erdgas"/>
    <m/>
    <m/>
    <s v="Erdgas"/>
    <x v="4"/>
    <s v="GuD"/>
    <s v="Combined cycle"/>
    <s v="OPSD (2018)"/>
    <n v="0.45"/>
    <s v="OPSD (2018)"/>
    <n v="97.9"/>
    <n v="87.131"/>
    <n v="23.27"/>
    <x v="104"/>
    <n v="55220.467585000042"/>
    <s v="NaturalGas"/>
    <s v="CombinedCycleGas"/>
  </r>
  <r>
    <s v="Ja"/>
    <s v="BNA0800"/>
    <s v="Heizkraftwerk Pforzheim GmbH"/>
    <s v="Heizkraftwerk Pforzheim GmbH"/>
    <n v="75175"/>
    <s v="Pforzheim"/>
    <s v="Hohwiesenweg 15"/>
    <s v="Baden-Württemberg"/>
    <s v="Kombiblock/GuD"/>
    <s v="14.11.1980"/>
    <s v="Mehrere Energieträger"/>
    <s v="Erdgas"/>
    <s v="Mineralölprodukte"/>
    <s v="Erdgas"/>
    <x v="4"/>
    <s v="GuD"/>
    <s v="Combined cycle"/>
    <s v="OPSD (2018)"/>
    <n v="0.45"/>
    <s v="OPSD (2018)"/>
    <n v="41.2"/>
    <n v="36.668000000000006"/>
    <n v="23.27"/>
    <x v="104"/>
    <n v="55257.13558500004"/>
    <s v="NaturalGas"/>
    <s v="CombinedCycleGas"/>
  </r>
  <r>
    <s v="Ja"/>
    <s v="BNA1507"/>
    <s v="Michelin Reifenwerke AG &amp; Co. KGaA _x000a_Standort Bad Kreuznach"/>
    <m/>
    <n v="55543"/>
    <s v="Bad Kreuznach"/>
    <s v="Michelinstr. 1"/>
    <s v="Rheinland-Pfalz"/>
    <m/>
    <s v="2006"/>
    <s v="Erdgas"/>
    <m/>
    <m/>
    <s v="Erdgas"/>
    <x v="4"/>
    <s v="GuD"/>
    <s v="Combustion Engine"/>
    <s v="eigene Annahme"/>
    <n v="0.442"/>
    <s v="Annahme basierend auf DIW (2014)"/>
    <n v="10.7"/>
    <n v="9.5229999999999997"/>
    <n v="23.27"/>
    <x v="105"/>
    <n v="55266.658585000041"/>
    <s v="NaturalGas"/>
    <s v="CombinedCycleGas"/>
  </r>
  <r>
    <s v="Ja"/>
    <s v="BNA1866"/>
    <s v="Zweite Energieversorgungscenter Dresden-Wilschdorf GmbH &amp; Co. KG"/>
    <m/>
    <n v="1468"/>
    <s v="Moritzburg"/>
    <m/>
    <s v="Sachsen"/>
    <m/>
    <s v="01.04.2005"/>
    <s v="Erdgas"/>
    <m/>
    <m/>
    <s v="Erdgas"/>
    <x v="4"/>
    <s v="GuD"/>
    <s v="Combustion Engine"/>
    <s v="eigene Annahme"/>
    <n v="0.442"/>
    <s v="Annahme basierend auf DIW (2014)"/>
    <n v="33.9"/>
    <n v="30.170999999999999"/>
    <n v="23.27"/>
    <x v="105"/>
    <n v="55296.829585000043"/>
    <s v="NaturalGas"/>
    <s v="CombinedCycleGas"/>
  </r>
  <r>
    <s v="Ja"/>
    <s v="BNA0556b"/>
    <s v="Cargill Deutschland GmbH"/>
    <s v="KWK-Anlage Krefeld VM"/>
    <n v="47809"/>
    <s v="Krefeld"/>
    <s v="Düsseldorfer Str. 191"/>
    <s v="Nordrhein-Westfalen"/>
    <s v="Gasmotor (Dieselgenerator)"/>
    <s v="01.07.1999"/>
    <s v="Erdgas"/>
    <m/>
    <s v="Heizöl El"/>
    <s v="Erdgas"/>
    <x v="4"/>
    <s v="GuD"/>
    <s v="Combustion Engine"/>
    <s v="OPSD (2018)"/>
    <n v="0.44059999999999999"/>
    <s v="OPSD (2018)"/>
    <n v="14"/>
    <n v="12.46"/>
    <n v="23.27"/>
    <x v="106"/>
    <n v="55309.289585000042"/>
    <s v="NaturalGas"/>
    <s v="CombinedCycleGas"/>
  </r>
  <r>
    <s v="Ja"/>
    <s v="BNA0745"/>
    <s v="Uniper Kraftwerke GmbH "/>
    <s v="Franken 1"/>
    <n v="90449"/>
    <s v="Nürnberg"/>
    <m/>
    <s v="Bayern"/>
    <n v="2"/>
    <s v="01.01.1976"/>
    <s v="Mehrere Energieträger"/>
    <s v="Erdgas, HEL"/>
    <m/>
    <s v="Erdgas"/>
    <x v="4"/>
    <s v="GuD"/>
    <s v="Combined cycle"/>
    <s v="OPSD (2018)"/>
    <n v="0.432"/>
    <s v="OPSD (2018)"/>
    <n v="440"/>
    <n v="391.6"/>
    <n v="23.27"/>
    <x v="107"/>
    <n v="55700.889585000041"/>
    <s v="NaturalGas"/>
    <s v="CombinedCycleGas"/>
  </r>
  <r>
    <s v="Ja"/>
    <s v="BNA1528"/>
    <s v="Stadtwerke Kempen GmbH"/>
    <m/>
    <n v="47906"/>
    <s v="Kempen"/>
    <m/>
    <s v="Nordrhein-Westfalen"/>
    <m/>
    <s v="01.01.1990"/>
    <s v="Erdgas"/>
    <s v="Gas"/>
    <s v="Biomethan"/>
    <s v="Erdgas"/>
    <x v="4"/>
    <s v="GuD"/>
    <s v="Combustion Engine"/>
    <s v="https://www.stadtwerke-kempen.de/nachhaltige-fernwaerme"/>
    <n v="0.42799999999999999"/>
    <s v="Annahme basierend auf DIW (2014)"/>
    <n v="13.2"/>
    <n v="11.747999999999999"/>
    <n v="23.27"/>
    <x v="108"/>
    <n v="55712.63758500004"/>
    <s v="NaturalGas"/>
    <s v="CombinedCycleGas"/>
  </r>
  <r>
    <s v="Ja"/>
    <s v="BNA0602"/>
    <s v="RWE Generation SE"/>
    <s v="Emsland"/>
    <n v="49811"/>
    <s v="Lingen"/>
    <m/>
    <s v="Niedersachsen"/>
    <s v="C1"/>
    <s v="01.01.1974"/>
    <s v="Erdgas"/>
    <m/>
    <m/>
    <s v="Erdgas"/>
    <x v="4"/>
    <s v="GuD"/>
    <s v="Combined cycle"/>
    <s v="OPSD (2018)"/>
    <n v="0.42299999999999999"/>
    <s v="OPSD (2018)"/>
    <n v="116"/>
    <n v="103.24"/>
    <n v="23.27"/>
    <x v="109"/>
    <n v="55815.877585000038"/>
    <s v="NaturalGas"/>
    <s v="CombinedCycleGas"/>
  </r>
  <r>
    <s v="Ja"/>
    <s v="BNA0605"/>
    <s v="RWE Generation SE"/>
    <s v="Emsland"/>
    <n v="49811"/>
    <s v="Lingen"/>
    <m/>
    <s v="Niedersachsen"/>
    <s v="C2"/>
    <s v="01.01.1974"/>
    <s v="Erdgas"/>
    <m/>
    <m/>
    <s v="Erdgas"/>
    <x v="4"/>
    <s v="GuD"/>
    <s v="Combined cycle"/>
    <s v="OPSD (2018)"/>
    <n v="0.42299999999999999"/>
    <s v="OPSD (2018)"/>
    <n v="359"/>
    <n v="319.51"/>
    <n v="23.27"/>
    <x v="109"/>
    <n v="56135.38758500004"/>
    <s v="NaturalGas"/>
    <s v="CombinedCycleGas"/>
  </r>
  <r>
    <s v="Ja"/>
    <s v="BNA1863"/>
    <s v="Fresenius Medical Care Deutschland GmbH"/>
    <s v="Gasturbinen-HKW St. Wendel"/>
    <n v="66606"/>
    <s v="St. Wendel"/>
    <s v="Frankfurter Straße 6-8"/>
    <s v="Saarland"/>
    <m/>
    <s v="21.01.2014"/>
    <s v="Erdgas"/>
    <m/>
    <m/>
    <s v="Erdgas"/>
    <x v="4"/>
    <s v="Gasturbine"/>
    <s v="Gas turbine"/>
    <s v="OPSD (2018)"/>
    <n v="0.41639999999999999"/>
    <s v="OPSD (2018)"/>
    <n v="19.5"/>
    <n v="17.355"/>
    <n v="23.27"/>
    <x v="110"/>
    <n v="56152.742585000044"/>
    <s v="NaturalGas"/>
    <s v="Gas"/>
  </r>
  <r>
    <s v="Ja"/>
    <s v="BNA0603"/>
    <s v="RWE Generation SE"/>
    <s v="Emsland"/>
    <n v="49811"/>
    <s v="Lingen"/>
    <m/>
    <s v="Niedersachsen"/>
    <s v="B1"/>
    <s v="01.01.1973"/>
    <s v="Erdgas"/>
    <m/>
    <m/>
    <s v="Erdgas"/>
    <x v="4"/>
    <s v="GuD"/>
    <s v="Combined cycle"/>
    <s v="OPSD (2018)"/>
    <n v="0.41849999999999998"/>
    <s v="OPSD (2018)"/>
    <n v="116"/>
    <n v="103.24"/>
    <n v="23.27"/>
    <x v="111"/>
    <n v="56255.982585000042"/>
    <s v="NaturalGas"/>
    <s v="CombinedCycleGas"/>
  </r>
  <r>
    <s v="Ja"/>
    <s v="BNA0604"/>
    <s v="RWE Generation SE"/>
    <s v="Emsland"/>
    <n v="49811"/>
    <s v="Lingen"/>
    <m/>
    <s v="Niedersachsen"/>
    <s v="B2"/>
    <s v="01.01.1973"/>
    <s v="Erdgas"/>
    <m/>
    <m/>
    <s v="Erdgas"/>
    <x v="4"/>
    <s v="GuD"/>
    <s v="Combined cycle"/>
    <s v="OPSD (2018)"/>
    <n v="0.41849999999999998"/>
    <s v="OPSD (2018)"/>
    <n v="359"/>
    <n v="319.51"/>
    <n v="23.27"/>
    <x v="111"/>
    <n v="56575.492585000044"/>
    <s v="NaturalGas"/>
    <s v="CombinedCycleGas"/>
  </r>
  <r>
    <s v="Ja"/>
    <s v="BNA0744"/>
    <s v="Uniper Kraftwerke GmbH "/>
    <s v="Franken 1"/>
    <n v="90449"/>
    <s v="Nürnberg"/>
    <m/>
    <s v="Bayern"/>
    <n v="1"/>
    <s v="01.01.1973"/>
    <s v="Mehrere Energieträger"/>
    <s v="Erdgas, HEL"/>
    <m/>
    <s v="Erdgas"/>
    <x v="4"/>
    <s v="GuD"/>
    <s v="Combined cycle"/>
    <s v="OPSD (2018)"/>
    <n v="0.41849999999999998"/>
    <s v="OPSD (2018)"/>
    <n v="383"/>
    <n v="340.87"/>
    <n v="23.27"/>
    <x v="111"/>
    <n v="56916.362585000046"/>
    <s v="NaturalGas"/>
    <s v="CombinedCycleGas"/>
  </r>
  <r>
    <s v="Ja"/>
    <s v="BNA1039"/>
    <s v="RWE Generation SE"/>
    <s v="Gersteinwerk"/>
    <n v="59368"/>
    <s v="Werne"/>
    <m/>
    <s v="Nordrhein-Westfalen"/>
    <s v="F1"/>
    <s v="01.01.1973"/>
    <s v="Erdgas"/>
    <m/>
    <m/>
    <s v="Erdgas"/>
    <x v="4"/>
    <s v="GuD"/>
    <s v="Combined cycle"/>
    <s v="OPSD (2018)"/>
    <n v="0.41849999999999998"/>
    <s v="OPSD (2018)"/>
    <n v="55"/>
    <n v="48.95"/>
    <n v="23.27"/>
    <x v="111"/>
    <n v="56965.312585000043"/>
    <s v="NaturalGas"/>
    <s v="CombinedCycleGas"/>
  </r>
  <r>
    <s v="Ja"/>
    <s v="BNA1040"/>
    <s v="RWE Generation SE"/>
    <s v="Gersteinwerk"/>
    <n v="59368"/>
    <s v="Werne"/>
    <m/>
    <s v="Nordrhein-Westfalen"/>
    <s v="G1"/>
    <s v="01.01.1973"/>
    <s v="Erdgas"/>
    <m/>
    <m/>
    <s v="Erdgas"/>
    <x v="4"/>
    <s v="GuD"/>
    <s v="Combined cycle"/>
    <s v="OPSD (2018)"/>
    <n v="0.41849999999999998"/>
    <s v="OPSD (2018)"/>
    <n v="55"/>
    <n v="48.95"/>
    <n v="23.27"/>
    <x v="111"/>
    <n v="57014.26258500004"/>
    <s v="NaturalGas"/>
    <s v="CombinedCycleGas"/>
  </r>
  <r>
    <s v="Ja"/>
    <s v="BNA1045"/>
    <s v="RWE Generation SE"/>
    <s v="Gersteinwerk"/>
    <n v="59368"/>
    <s v="Werne"/>
    <m/>
    <s v="Nordrhein-Westfalen"/>
    <s v="G2"/>
    <s v="01.01.1973"/>
    <s v="Erdgas"/>
    <m/>
    <m/>
    <s v="Erdgas"/>
    <x v="4"/>
    <s v="GuD"/>
    <s v="Combined cycle"/>
    <s v="OPSD (2018)"/>
    <n v="0.41849999999999998"/>
    <s v="OPSD (2018)"/>
    <n v="355"/>
    <n v="315.95"/>
    <n v="23.27"/>
    <x v="111"/>
    <n v="57330.212585000038"/>
    <s v="NaturalGas"/>
    <s v="CombinedCycleGas"/>
  </r>
  <r>
    <s v="Ja"/>
    <s v="BNA0497"/>
    <s v="Infraserv GmbH &amp; Co. Höchst KG"/>
    <s v="ADS-Anlage"/>
    <n v="65926"/>
    <s v="Industriepark Höchst"/>
    <m/>
    <s v="Hessen"/>
    <m/>
    <s v="01.11.2012"/>
    <s v="Erdgas"/>
    <m/>
    <m/>
    <s v="Erdgas"/>
    <x v="4"/>
    <s v="Gasturbine"/>
    <s v="Gas turbine"/>
    <s v="OPSD (2018)"/>
    <n v="0.41120000000000001"/>
    <s v="OPSD (2018)"/>
    <n v="96.5"/>
    <n v="85.885000000000005"/>
    <n v="23.27"/>
    <x v="112"/>
    <n v="57416.09758500004"/>
    <s v="NaturalGas"/>
    <s v="Gas"/>
  </r>
  <r>
    <s v="Ja"/>
    <s v="BNA1437"/>
    <s v="Aluminium Oxid Stade GmbH"/>
    <s v="KWK AOS GmbH"/>
    <n v="21683"/>
    <s v="Stade- Bützfleth"/>
    <s v="Johann- Rathje- Köser- Straße"/>
    <s v="Niedersachsen"/>
    <s v="GT 1/2"/>
    <s v="01.05.2012"/>
    <s v="Erdgas"/>
    <m/>
    <m/>
    <s v="Erdgas"/>
    <x v="4"/>
    <s v="Gasturbine"/>
    <s v="Gas turbine"/>
    <s v="OPSD (2018)"/>
    <n v="0.41120000000000001"/>
    <s v="OPSD (2018)"/>
    <n v="30.72"/>
    <n v="27.340799999999998"/>
    <n v="23.27"/>
    <x v="112"/>
    <n v="57443.438385000038"/>
    <s v="NaturalGas"/>
    <s v="Gas"/>
  </r>
  <r>
    <s v="Ja"/>
    <s v="BNA1488"/>
    <s v="KG Deutsche Gasrußwerke GmbH &amp; Co."/>
    <m/>
    <n v="44147"/>
    <s v="Dortmund"/>
    <s v="Weidenstr. 70-72"/>
    <s v="Nordrhein-Westfalen"/>
    <m/>
    <s v="1984 / 1989"/>
    <s v="Sonstige Energieträger"/>
    <s v="Restgas mit H2 und CO-Gehalt"/>
    <m/>
    <s v="Sonstige Energieträger_x000a_(nicht erneuerbar)"/>
    <x v="4"/>
    <s v="GuD"/>
    <s v="Combustion Engine"/>
    <s v="eigene Annahme"/>
    <n v="0.41399999999999998"/>
    <s v="Annahme basierend auf DIW (2014)"/>
    <n v="16"/>
    <n v="14.24"/>
    <n v="23.27"/>
    <x v="113"/>
    <n v="57457.678385000036"/>
    <s v="NaturalGas"/>
    <s v="CombinedCycleGas"/>
  </r>
  <r>
    <s v="Ja"/>
    <s v="BNA0135"/>
    <s v="Braunschweiger Versorgungs-AG &amp; Co. KG"/>
    <s v="HKW-Mitte"/>
    <n v="38106"/>
    <s v="Braunschweig"/>
    <m/>
    <s v="Niedersachsen"/>
    <s v="Block 12"/>
    <s v="15.07.1971"/>
    <s v="Mehrere Energieträger"/>
    <s v="Erdgas"/>
    <s v="Heizöl S"/>
    <s v="Erdgas"/>
    <x v="4"/>
    <s v="GuD"/>
    <s v="Combined cycle"/>
    <s v="OPSD (2018)"/>
    <n v="0.40949999999999998"/>
    <s v="OPSD (2018)"/>
    <n v="20"/>
    <n v="17.8"/>
    <n v="23.27"/>
    <x v="114"/>
    <n v="57475.478385000039"/>
    <s v="NaturalGas"/>
    <s v="CombinedCycleGas"/>
  </r>
  <r>
    <s v="Ja"/>
    <s v="BNA1085"/>
    <s v="Heizkraftwerk Würzburg GmbH"/>
    <s v="Heizkraftwerke an der Friedensbrücke"/>
    <n v="97080"/>
    <s v="Würzburg"/>
    <s v="Veitshöchheimer Str. 1"/>
    <s v="Bayern"/>
    <s v="TSIII"/>
    <s v="01.01.1971"/>
    <s v="Erdgas"/>
    <m/>
    <m/>
    <s v="Erdgas"/>
    <x v="4"/>
    <s v="GuD"/>
    <s v="Combined cycle"/>
    <s v="OPSD (2018)"/>
    <n v="0.40949999999999998"/>
    <s v="OPSD (2018)"/>
    <n v="23"/>
    <n v="20.47"/>
    <n v="23.27"/>
    <x v="114"/>
    <n v="57495.94838500004"/>
    <s v="NaturalGas"/>
    <s v="CombinedCycleGas"/>
  </r>
  <r>
    <s v="Ja"/>
    <s v="BNA1868"/>
    <s v="Mainova AG"/>
    <s v="HKW West M5"/>
    <n v="60327"/>
    <s v="Frankfurt am Main"/>
    <s v="Gutleutstraße 231"/>
    <s v="Hessen"/>
    <s v="M5"/>
    <s v="01.01.2018"/>
    <s v="Mehrere Energieträger"/>
    <s v="Erdgas"/>
    <s v="Steinkohle"/>
    <s v="Erdgas"/>
    <x v="4"/>
    <s v="GuD"/>
    <s v="Steam turbine"/>
    <s v="OPSD (2018)"/>
    <n v="0.40479999999999999"/>
    <s v="OPSD (2018)"/>
    <n v="38.700000000000003"/>
    <n v="34.443000000000005"/>
    <n v="23.27"/>
    <x v="115"/>
    <n v="57530.391385000039"/>
    <s v="NaturalGas"/>
    <s v="CombinedCycleGas"/>
  </r>
  <r>
    <s v="Ja"/>
    <s v="BNA1909"/>
    <s v="EnBW Energie Baden-Württemberg AG"/>
    <s v="HKW 3 Stuttgart-Gaisburg"/>
    <n v="70188"/>
    <s v="Stuttgart"/>
    <m/>
    <s v="Baden-Württemberg"/>
    <s v="HKW3"/>
    <s v="29.08.2018"/>
    <s v="Erdgas"/>
    <s v="Erdgas/ Heizöl EL"/>
    <m/>
    <s v="Erdgas"/>
    <x v="4"/>
    <s v="GuD"/>
    <s v="Steam turbine"/>
    <s v="OPSD (2018)"/>
    <n v="0.40479999999999999"/>
    <s v="OPSD (2018)"/>
    <n v="29.151"/>
    <n v="25.944389999999999"/>
    <n v="23.27"/>
    <x v="115"/>
    <n v="57556.335775000036"/>
    <s v="NaturalGas"/>
    <s v="CombinedCycleGas"/>
  </r>
  <r>
    <s v="Ja"/>
    <s v="BNA0081"/>
    <s v="Vattenfall Wärme Berlin AG"/>
    <s v="Klingenberg"/>
    <n v="10317"/>
    <s v="Berlin"/>
    <s v="Köpenicker Chaussee 42 - 45 "/>
    <s v="Berlin"/>
    <s v="Klingenberg"/>
    <s v="13.08.1981"/>
    <s v="Mehrere Energieträger"/>
    <s v="Braunkohle"/>
    <s v="Erdgas, Mineralöl"/>
    <s v="Erdgas"/>
    <x v="4"/>
    <s v="GuD"/>
    <s v="Steam turbine"/>
    <s v="OPSD (2018)"/>
    <n v="0.4037"/>
    <s v="OPSD (2018)"/>
    <n v="164"/>
    <n v="145.96"/>
    <n v="23.27"/>
    <x v="116"/>
    <n v="57702.295775000035"/>
    <s v="NaturalGas"/>
    <s v="CombinedCycleGas"/>
  </r>
  <r>
    <s v="Ja"/>
    <s v="BNA0361"/>
    <s v="KGW - Kraftwerk Grenzach-Wyhlen GmbH"/>
    <s v="Kraftwerk Grenzach-Wyhlen"/>
    <n v="79639"/>
    <s v="Grenzach-Wyhlen"/>
    <m/>
    <s v="Baden-Württemberg"/>
    <m/>
    <s v="20.12.2017"/>
    <s v="Erdgas"/>
    <m/>
    <m/>
    <s v="Erdgas"/>
    <x v="4"/>
    <s v="GuD"/>
    <s v="Steam turbine"/>
    <s v="OPSD (2018)"/>
    <n v="0.4037"/>
    <s v="OPSD (2018)"/>
    <n v="30"/>
    <n v="26.7"/>
    <n v="23.27"/>
    <x v="116"/>
    <n v="57728.995775000032"/>
    <s v="NaturalGas"/>
    <s v="CombinedCycleGas"/>
  </r>
  <r>
    <s v="Ja"/>
    <s v="BNA1187"/>
    <s v="Pfeifer &amp; Langen GmbH &amp; Co. KG"/>
    <s v="P&amp;L Werk Lage"/>
    <n v="32791"/>
    <s v="Lage"/>
    <s v="Heidensche Str. 70"/>
    <s v="Nordrhein-Westfalen"/>
    <s v="Kessel 1/2/3"/>
    <s v="12.09.2017"/>
    <s v="Mehrere Energieträger"/>
    <s v="Erdgas"/>
    <s v="Schweröl"/>
    <s v="Erdgas"/>
    <x v="4"/>
    <s v="GuD"/>
    <s v="Steam turbine"/>
    <s v="OPSD (2018)"/>
    <n v="0.4037"/>
    <s v="OPSD (2018)"/>
    <n v="10.199999999999999"/>
    <n v="9.0779999999999994"/>
    <n v="23.27"/>
    <x v="116"/>
    <n v="57738.073775000033"/>
    <s v="NaturalGas"/>
    <s v="CombinedCycleGas"/>
  </r>
  <r>
    <s v="Ja"/>
    <s v="BNA1873"/>
    <s v="BMW AG"/>
    <s v="KWK Dingolfing BA 1"/>
    <n v="84130"/>
    <s v="Dingolfing"/>
    <s v="Landshuter Strasse 56"/>
    <s v="Bayern"/>
    <s v="KWK Dingolfing BA1"/>
    <s v="15.11.2017"/>
    <s v="Erdgas"/>
    <m/>
    <m/>
    <s v="Erdgas"/>
    <x v="4"/>
    <s v="GuD"/>
    <s v="Steam turbine"/>
    <s v="OPSD (2018)"/>
    <n v="0.4037"/>
    <s v="OPSD (2018)"/>
    <n v="16"/>
    <n v="14.24"/>
    <n v="23.27"/>
    <x v="116"/>
    <n v="57752.313775000031"/>
    <s v="NaturalGas"/>
    <s v="CombinedCycleGas"/>
  </r>
  <r>
    <s v="Ja"/>
    <s v="BNA1676"/>
    <s v="Evonik Degussa GmbH"/>
    <s v="Kraftwerk IV"/>
    <n v="45772"/>
    <s v="Marl"/>
    <s v="Paul-Baumann-Str. 1"/>
    <s v="Nordrhein-Westfalen"/>
    <n v="1"/>
    <s v="13.02.2016"/>
    <s v="Erdgas"/>
    <m/>
    <m/>
    <s v="Erdgas"/>
    <x v="4"/>
    <s v="GuD"/>
    <s v="Steam turbine"/>
    <s v="OPSD (2018)"/>
    <n v="0.40260000000000001"/>
    <s v="OPSD (2018)"/>
    <n v="60.76"/>
    <n v="54.0764"/>
    <n v="23.27"/>
    <x v="117"/>
    <n v="57806.39017500003"/>
    <s v="NaturalGas"/>
    <s v="CombinedCycleGas"/>
  </r>
  <r>
    <s v="Ja"/>
    <s v="BNA1818"/>
    <s v="RheinEnergie AG"/>
    <s v="Niehl 3"/>
    <n v="50735"/>
    <s v="Köln"/>
    <m/>
    <s v="Nordrhein-Westfalen"/>
    <s v="Niehl 31"/>
    <s v="29.04.2016"/>
    <s v="Erdgas"/>
    <m/>
    <m/>
    <s v="Erdgas"/>
    <x v="4"/>
    <s v="GuD"/>
    <s v="Steam turbine"/>
    <s v="OPSD (2018)"/>
    <n v="0.40260000000000001"/>
    <s v="OPSD (2018)"/>
    <n v="459.9"/>
    <n v="409.31099999999998"/>
    <n v="23.27"/>
    <x v="117"/>
    <n v="58215.701175000031"/>
    <s v="NaturalGas"/>
    <s v="CombinedCycleGas"/>
  </r>
  <r>
    <s v="Ja"/>
    <s v="BNA1859"/>
    <s v="Ford-Werke GmbH"/>
    <s v="Ford Saarlouis"/>
    <n v="66740"/>
    <s v="Saarlouis"/>
    <m/>
    <s v="Saarland"/>
    <m/>
    <s v="2016"/>
    <s v="Erdgas"/>
    <m/>
    <m/>
    <s v="Erdgas"/>
    <x v="4"/>
    <s v="GuD"/>
    <s v="Steam turbine"/>
    <s v="OPSD (2018)"/>
    <n v="0.40260000000000001"/>
    <s v="OPSD (2018)"/>
    <n v="22"/>
    <n v="19.580000000000002"/>
    <n v="23.27"/>
    <x v="117"/>
    <n v="58235.281175000033"/>
    <s v="NaturalGas"/>
    <s v="CombinedCycleGas"/>
  </r>
  <r>
    <s v="Ja"/>
    <s v="BNA1862"/>
    <s v="BMW AG"/>
    <s v="Regensburg"/>
    <n v="93055"/>
    <s v="Regensburg"/>
    <s v="Herbert-Quandt-Allee"/>
    <s v="Bayern"/>
    <m/>
    <s v="20.08.2016"/>
    <s v="Erdgas"/>
    <m/>
    <m/>
    <s v="Erdgas"/>
    <x v="4"/>
    <s v="GuD"/>
    <s v="Steam turbine"/>
    <s v="OPSD (2018)"/>
    <n v="0.40260000000000001"/>
    <s v="OPSD (2018)"/>
    <n v="2.65"/>
    <n v="2.3584999999999998"/>
    <n v="23.27"/>
    <x v="117"/>
    <n v="58237.639675000035"/>
    <s v="NaturalGas"/>
    <s v="CombinedCycleGas"/>
  </r>
  <r>
    <s v="Ja"/>
    <s v="BNA1904"/>
    <s v="Stadtwerke Flensburg GmbH"/>
    <s v="K5/T7"/>
    <n v="24939"/>
    <s v="Flensburg"/>
    <s v="Batteriestr. 48"/>
    <s v="Schleswig-Holstein"/>
    <m/>
    <s v="01.10.2016"/>
    <s v="Mehrere Energieträger"/>
    <s v="Erdgas"/>
    <s v="leichtes Heizöl"/>
    <s v="Erdgas"/>
    <x v="4"/>
    <s v="GuD"/>
    <s v="Steam turbine"/>
    <s v="OPSD (2018)"/>
    <n v="0.40260000000000001"/>
    <s v="OPSD (2018)"/>
    <n v="29"/>
    <n v="25.81"/>
    <n v="23.27"/>
    <x v="117"/>
    <n v="58263.449675000033"/>
    <s v="NaturalGas"/>
    <s v="CombinedCycleGas"/>
  </r>
  <r>
    <s v="Ja"/>
    <s v="BNA1248b"/>
    <s v="UPM GmbH"/>
    <s v="HKW3 UPM Schongau"/>
    <n v="86956"/>
    <s v="Schongau"/>
    <s v="Friedrich-Haindl-Strasse 10"/>
    <s v="Bayern"/>
    <s v="HKW 3"/>
    <s v="20.12.2014"/>
    <s v="Erdgas"/>
    <m/>
    <m/>
    <s v="Erdgas"/>
    <x v="4"/>
    <s v="GuD"/>
    <s v="Steam turbine"/>
    <s v="OPSD (2018)"/>
    <n v="0.40039999999999998"/>
    <s v="OPSD (2018)"/>
    <n v="76"/>
    <n v="67.64"/>
    <n v="23.27"/>
    <x v="118"/>
    <n v="58331.089675000032"/>
    <s v="NaturalGas"/>
    <s v="CombinedCycleGas"/>
  </r>
  <r>
    <s v="Ja"/>
    <s v="BNA1292b"/>
    <s v="Sales &amp; Solutions GmbH"/>
    <s v="IHKW Heidenheim"/>
    <n v="89522"/>
    <s v="Heidenheim"/>
    <s v="Alexanderstr. 8"/>
    <s v="Baden-Württemberg"/>
    <s v="BHKW-Anlage"/>
    <s v="06.11.2014"/>
    <s v="Erdgas"/>
    <s v="Erdgas"/>
    <s v="HEL"/>
    <s v="Erdgas"/>
    <x v="4"/>
    <s v="GuD"/>
    <s v="Steam turbine"/>
    <s v="OPSD (2018)"/>
    <n v="0.40039999999999998"/>
    <s v="OPSD (2018)"/>
    <n v="18.899999999999999"/>
    <n v="16.820999999999998"/>
    <n v="23.27"/>
    <x v="118"/>
    <n v="58347.910675000036"/>
    <s v="NaturalGas"/>
    <s v="CombinedCycleGas"/>
  </r>
  <r>
    <s v="Ja"/>
    <s v="BNA1677"/>
    <s v="Volkswagen AG"/>
    <s v="BHKW Braunschweig"/>
    <n v="38436"/>
    <s v="Wolfsburg"/>
    <s v="Berliner Ring"/>
    <s v="Niedersachsen"/>
    <m/>
    <s v="27.07.2014"/>
    <s v="Erdgas"/>
    <m/>
    <m/>
    <s v="Erdgas"/>
    <x v="4"/>
    <s v="GuD"/>
    <s v="Steam turbine"/>
    <s v="OPSD (2018)"/>
    <n v="0.40039999999999998"/>
    <s v="OPSD (2018)"/>
    <n v="10.4"/>
    <n v="9.2560000000000002"/>
    <n v="23.27"/>
    <x v="118"/>
    <n v="58357.166675000037"/>
    <s v="NaturalGas"/>
    <s v="CombinedCycleGas"/>
  </r>
  <r>
    <s v="Ja"/>
    <s v="BNA1678"/>
    <s v="Flughafen München GmbH"/>
    <s v="Energiezentrale 2016"/>
    <n v="85326"/>
    <s v="München"/>
    <m/>
    <s v="Bayern"/>
    <m/>
    <s v="09.12.2014"/>
    <s v="Erdgas"/>
    <m/>
    <m/>
    <s v="Erdgas"/>
    <x v="4"/>
    <s v="GuD"/>
    <s v="Steam turbine"/>
    <s v="OPSD (2018)"/>
    <n v="0.40039999999999998"/>
    <s v="OPSD (2018)"/>
    <n v="16.8"/>
    <n v="14.952000000000002"/>
    <n v="23.27"/>
    <x v="118"/>
    <n v="58372.118675000034"/>
    <s v="NaturalGas"/>
    <s v="CombinedCycleGas"/>
  </r>
  <r>
    <s v="Ja"/>
    <s v="BNA0863"/>
    <s v="Salzgitter Flachstahl GmbH"/>
    <s v="Kraftwerk Salzgitter"/>
    <n v="38239"/>
    <s v="Salzgitter"/>
    <m/>
    <s v="Niedersachsen"/>
    <s v="AB"/>
    <s v="01.07.1939"/>
    <s v="Sonstige Energieträger"/>
    <s v="Kuppelprodukte der Stahlerzeugung"/>
    <m/>
    <s v="Sonstige Energieträger_x000a_(nicht erneuerbar)"/>
    <x v="4"/>
    <s v="GuD"/>
    <s v="Steam turbine"/>
    <s v="OPSD (2018)"/>
    <n v="0.4"/>
    <s v="https://www.salzgitter-flachstahl.de/de/news/artikel-der-salzgitter-flachstahl-gmbh/2018-06-27/energie-der-zukunft.html"/>
    <n v="94.5"/>
    <n v="84.105000000000004"/>
    <n v="23.27"/>
    <x v="119"/>
    <n v="58456.223675000037"/>
    <s v="NaturalGas"/>
    <s v="CombinedCycleGas"/>
  </r>
  <r>
    <s v="Ja"/>
    <s v="BNA1458"/>
    <m/>
    <m/>
    <n v="76855"/>
    <s v="Annweiler"/>
    <m/>
    <s v="Rheinland-Pfalz"/>
    <m/>
    <s v="15.01.1976"/>
    <s v="Mehrere Energieträger"/>
    <s v="Erdgas"/>
    <s v="Schweröl"/>
    <s v="Erdgas"/>
    <x v="4"/>
    <s v="GuD"/>
    <s v="Combustion Engine"/>
    <s v="https://blockheizkraftwerk24.com/annweiler-am-trifels-bhkw/"/>
    <n v="0.4"/>
    <s v="Annahme basierend auf DIW (2014)"/>
    <n v="27.95"/>
    <n v="24.875499999999999"/>
    <n v="23.27"/>
    <x v="119"/>
    <n v="58481.099175000039"/>
    <s v="NaturalGas"/>
    <s v="CombinedCycleGas"/>
  </r>
  <r>
    <s v="Ja"/>
    <s v="BNA1463"/>
    <s v="Smurfit Kappa Herzberger Papierfabrik GmbH"/>
    <m/>
    <n v="37412"/>
    <s v="Herzberg"/>
    <s v="Andreasberger Str. 1"/>
    <s v="Niedersachsen"/>
    <m/>
    <s v="01.01.1978"/>
    <s v="Erdgas"/>
    <m/>
    <m/>
    <s v="Erdgas"/>
    <x v="4"/>
    <s v="GuD"/>
    <s v="Combustion Engine"/>
    <s v="eigene Annahme"/>
    <n v="0.4"/>
    <s v="Annahme basierend auf DIW (2014)"/>
    <n v="19.5"/>
    <n v="17.355"/>
    <n v="23.27"/>
    <x v="119"/>
    <n v="58498.454175000043"/>
    <s v="NaturalGas"/>
    <s v="CombinedCycleGas"/>
  </r>
  <r>
    <s v="Ja"/>
    <s v="BNA0111"/>
    <s v="Stadtwerke Bochum Holding GmbH"/>
    <s v="HKW Hiltrop"/>
    <n v="44805"/>
    <s v="Bochum"/>
    <m/>
    <s v="Nordrhein-Westfalen"/>
    <m/>
    <s v="01.12.2013"/>
    <s v="Erdgas"/>
    <m/>
    <m/>
    <s v="Erdgas"/>
    <x v="4"/>
    <s v="GuD"/>
    <s v="Steam turbine"/>
    <s v="OPSD (2018)"/>
    <n v="0.39929999999999999"/>
    <s v="OPSD (2018)"/>
    <n v="44"/>
    <n v="39.160000000000004"/>
    <n v="23.27"/>
    <x v="120"/>
    <n v="58537.614175000046"/>
    <s v="NaturalGas"/>
    <s v="CombinedCycleGas"/>
  </r>
  <r>
    <s v="Ja"/>
    <s v="BNA0117b"/>
    <s v="Energie- und Wasserversorgung Bonn/Rhein-Sieg GmbH"/>
    <s v="Heizkraftwerk Karlstraße"/>
    <n v="53115"/>
    <s v="Bonn"/>
    <m/>
    <s v="Nordrhein-Westfalen"/>
    <s v="Heizkraftwerk Karlstraße"/>
    <s v="01.11.2013"/>
    <s v="Mehrere Energieträger"/>
    <s v="Erdgas"/>
    <s v="Dampf aus Müllverbrennungsanlage"/>
    <s v="Erdgas"/>
    <x v="4"/>
    <s v="GuD"/>
    <s v="Steam turbine"/>
    <s v="OPSD (2018)"/>
    <n v="0.39929999999999999"/>
    <s v="OPSD (2018)"/>
    <n v="95"/>
    <n v="84.55"/>
    <n v="23.27"/>
    <x v="120"/>
    <n v="58622.164175000049"/>
    <s v="NaturalGas"/>
    <s v="CombinedCycleGas"/>
  </r>
  <r>
    <s v="Ja"/>
    <s v="BNA0804a"/>
    <s v="K+S AG"/>
    <s v="Hattorf"/>
    <n v="36269"/>
    <s v="Philippsthal"/>
    <m/>
    <s v="Hessen"/>
    <s v="Hattorf"/>
    <s v="01.01.2013"/>
    <s v="Erdgas"/>
    <m/>
    <m/>
    <s v="Erdgas"/>
    <x v="4"/>
    <s v="GuD"/>
    <s v="Steam turbine"/>
    <s v="OPSD (2018)"/>
    <n v="0.39929999999999999"/>
    <s v="OPSD (2018)"/>
    <n v="35"/>
    <n v="31.150000000000002"/>
    <n v="23.27"/>
    <x v="120"/>
    <n v="58653.31417500005"/>
    <s v="NaturalGas"/>
    <s v="CombinedCycleGas"/>
  </r>
  <r>
    <s v="Ja"/>
    <s v="BNA0804b"/>
    <s v="K+S AG"/>
    <s v="Hattorf"/>
    <n v="36269"/>
    <s v="Philippsthal"/>
    <m/>
    <s v="Hessen"/>
    <s v="Hattorf"/>
    <s v="01.01.2013"/>
    <s v="Erdgas"/>
    <m/>
    <m/>
    <s v="Erdgas"/>
    <x v="4"/>
    <s v="GuD"/>
    <s v="Steam turbine"/>
    <s v="OPSD (2018)"/>
    <n v="0.39929999999999999"/>
    <s v="OPSD (2018)"/>
    <n v="17"/>
    <n v="15.13"/>
    <n v="23.27"/>
    <x v="120"/>
    <n v="58668.444175000048"/>
    <s v="NaturalGas"/>
    <s v="CombinedCycleGas"/>
  </r>
  <r>
    <s v="Ja"/>
    <s v="BNA1260"/>
    <s v="Daimler AG"/>
    <s v="Heizkraftwerk Sindelfingen"/>
    <n v="71059"/>
    <s v="Sindelfingen"/>
    <m/>
    <s v="Baden-Württemberg"/>
    <s v="Sammelschienen-HKW"/>
    <s v="21.11.2013"/>
    <s v="Erdgas"/>
    <s v="Erdgas"/>
    <s v="Heizöl EL"/>
    <s v="Erdgas"/>
    <x v="4"/>
    <s v="GuD"/>
    <s v="Steam turbine"/>
    <s v="OPSD (2018)"/>
    <n v="0.39929999999999999"/>
    <s v="OPSD (2018)"/>
    <n v="95"/>
    <n v="84.55"/>
    <n v="23.27"/>
    <x v="120"/>
    <n v="58752.994175000051"/>
    <s v="NaturalGas"/>
    <s v="CombinedCycleGas"/>
  </r>
  <r>
    <s v="Ja"/>
    <s v="BNA1504"/>
    <s v="Daimler AG"/>
    <s v="BHKW"/>
    <n v="76742"/>
    <s v="Woerth"/>
    <s v="Daimler Str. 1"/>
    <s v="Rheinland-Pfalz"/>
    <m/>
    <s v="20.02.2013"/>
    <s v="Erdgas"/>
    <m/>
    <m/>
    <s v="Erdgas"/>
    <x v="4"/>
    <s v="GuD"/>
    <s v="Steam turbine"/>
    <s v="OPSD (2018)"/>
    <n v="0.39929999999999999"/>
    <s v="OPSD (2018)"/>
    <n v="13.04"/>
    <n v="11.605599999999999"/>
    <n v="23.27"/>
    <x v="120"/>
    <n v="58764.599775000053"/>
    <s v="NaturalGas"/>
    <s v="CombinedCycleGas"/>
  </r>
  <r>
    <s v="Ja"/>
    <s v="BNA1531"/>
    <s v="Industriekraftwerk Greifswald GmbH"/>
    <s v="Industriekraftwerk Greifswald"/>
    <n v="17509"/>
    <s v="Lubmin"/>
    <m/>
    <s v="Mecklenburg-Vorpommern"/>
    <m/>
    <s v="01.12.2013"/>
    <s v="Erdgas"/>
    <m/>
    <m/>
    <s v="Erdgas"/>
    <x v="4"/>
    <s v="GuD"/>
    <s v="Steam turbine"/>
    <s v="OPSD (2018)"/>
    <n v="0.39929999999999999"/>
    <s v="OPSD (2018)"/>
    <n v="38"/>
    <n v="33.82"/>
    <n v="23.27"/>
    <x v="120"/>
    <n v="58798.419775000053"/>
    <s v="NaturalGas"/>
    <s v="CombinedCycleGas"/>
  </r>
  <r>
    <s v="Ja"/>
    <s v="BNA1541"/>
    <s v="Freiberger Erdgas GmbH"/>
    <s v="HKW Freiberg"/>
    <n v="9599"/>
    <s v="Freiberg"/>
    <m/>
    <s v="Sachsen"/>
    <m/>
    <s v="25.09.2013"/>
    <s v="Erdgas"/>
    <m/>
    <m/>
    <s v="Erdgas"/>
    <x v="4"/>
    <s v="GuD"/>
    <s v="Steam turbine"/>
    <s v="OPSD (2018)"/>
    <n v="0.39929999999999999"/>
    <s v="OPSD (2018)"/>
    <n v="13.382999999999999"/>
    <n v="11.910869999999999"/>
    <n v="23.27"/>
    <x v="120"/>
    <n v="58810.330645000053"/>
    <s v="NaturalGas"/>
    <s v="CombinedCycleGas"/>
  </r>
  <r>
    <s v="Ja"/>
    <s v="BNA0239"/>
    <s v="Uniper Kraftwerke GmbH "/>
    <s v="Huntorf"/>
    <n v="26931"/>
    <s v="Elsfleth"/>
    <m/>
    <s v="Niedersachsen"/>
    <m/>
    <s v="01.01.1978"/>
    <s v="Erdgas"/>
    <s v="Druckluftspeicher"/>
    <m/>
    <s v="Erdgas"/>
    <x v="4"/>
    <s v="Gasturbine"/>
    <s v="Gas turbine"/>
    <s v="OPSD (2018)"/>
    <n v="0.39560000000000001"/>
    <s v="OPSD (2018)"/>
    <n v="321"/>
    <n v="285.69"/>
    <n v="23.27"/>
    <x v="121"/>
    <n v="59096.020645000055"/>
    <s v="NaturalGas"/>
    <s v="Gas"/>
  </r>
  <r>
    <s v="Ja"/>
    <s v="BNA1023"/>
    <s v="RWE Power AG"/>
    <s v="Weisweiler"/>
    <n v="52249"/>
    <s v="Eschweiler-Weisweiler"/>
    <m/>
    <s v="Nordrhein-Westfalen"/>
    <s v="G_VGT"/>
    <s v="04.08.2006"/>
    <s v="Erdgas"/>
    <m/>
    <m/>
    <s v="Erdgas"/>
    <x v="4"/>
    <s v="Gasturbine"/>
    <s v="Gas turbine"/>
    <s v="OPSD (2018)"/>
    <n v="0.39560000000000001"/>
    <s v="OPSD (2018)"/>
    <n v="200"/>
    <n v="178"/>
    <n v="23.27"/>
    <x v="121"/>
    <n v="59274.020645000055"/>
    <s v="NaturalGas"/>
    <s v="Gas"/>
  </r>
  <r>
    <s v="Ja"/>
    <s v="BNA1024"/>
    <s v="RWE Power AG"/>
    <s v="Weisweiler"/>
    <n v="52249"/>
    <s v="Eschweiler-Weisweiler"/>
    <m/>
    <s v="Nordrhein-Westfalen"/>
    <s v="H_VGT"/>
    <s v="19.12.2006"/>
    <s v="Erdgas"/>
    <m/>
    <m/>
    <s v="Erdgas"/>
    <x v="4"/>
    <s v="Gasturbine"/>
    <s v="Gas turbine"/>
    <s v="OPSD (2018)"/>
    <n v="0.39560000000000001"/>
    <s v="OPSD (2018)"/>
    <n v="200"/>
    <n v="178"/>
    <n v="23.27"/>
    <x v="121"/>
    <n v="59452.020645000055"/>
    <s v="NaturalGas"/>
    <s v="Gas"/>
  </r>
  <r>
    <s v="Ja"/>
    <s v="BNA1464"/>
    <s v="ZF Friedrichshafen AG"/>
    <s v="Gas- u. Dampfturbinenanlage Südraum"/>
    <n v="66117"/>
    <s v="Saarbrücken"/>
    <s v="Untertürkheimer Straße 5"/>
    <s v="Saarland"/>
    <m/>
    <s v="01.04.2012"/>
    <s v="Erdgas"/>
    <m/>
    <m/>
    <s v="Erdgas"/>
    <x v="4"/>
    <s v="GuD"/>
    <s v="Steam turbine"/>
    <s v="OPSD (2018)"/>
    <n v="0.3982"/>
    <s v="OPSD (2018)"/>
    <n v="38.61"/>
    <n v="34.362900000000003"/>
    <n v="23.27"/>
    <x v="122"/>
    <n v="59486.383545000055"/>
    <s v="NaturalGas"/>
    <s v="CombinedCycleGas"/>
  </r>
  <r>
    <s v="Ja"/>
    <s v="BNA1492a"/>
    <s v="Papierfabrik Adolf Jass GmbH &amp; Co. KG"/>
    <s v="Kraftwerk 3"/>
    <n v="36039"/>
    <s v="Fulda"/>
    <s v="Hermann-Muth-Str. 6"/>
    <s v="Hessen"/>
    <m/>
    <s v="01.09.2012"/>
    <s v="Erdgas"/>
    <m/>
    <m/>
    <s v="Erdgas"/>
    <x v="4"/>
    <s v="GuD"/>
    <s v="Steam turbine"/>
    <s v="OPSD (2018)"/>
    <n v="0.3982"/>
    <s v="OPSD (2018)"/>
    <n v="26.2"/>
    <n v="23.318000000000001"/>
    <n v="23.27"/>
    <x v="122"/>
    <n v="59509.701545000054"/>
    <s v="NaturalGas"/>
    <s v="CombinedCycleGas"/>
  </r>
  <r>
    <s v="Ja"/>
    <s v="BNA1503"/>
    <s v="Daimler AG"/>
    <s v="BHKW H.120"/>
    <n v="40476"/>
    <s v="Düsseldorf"/>
    <s v="Rather Str. 51"/>
    <s v="Nordrhein-Westfalen"/>
    <m/>
    <s v="31.10.2012"/>
    <s v="Erdgas"/>
    <m/>
    <m/>
    <s v="Erdgas"/>
    <x v="4"/>
    <s v="GuD"/>
    <s v="Steam turbine"/>
    <s v="OPSD (2018)"/>
    <n v="0.3982"/>
    <s v="OPSD (2018)"/>
    <n v="21.1"/>
    <n v="18.779"/>
    <n v="23.27"/>
    <x v="122"/>
    <n v="59528.480545000057"/>
    <s v="NaturalGas"/>
    <s v="CombinedCycleGas"/>
  </r>
  <r>
    <s v="Ja"/>
    <s v="BNA1861"/>
    <s v="BMW AG"/>
    <s v="Regensburg"/>
    <n v="93055"/>
    <s v="Regensburg"/>
    <s v="Herbert-Quandt-Allee"/>
    <s v="Bayern"/>
    <m/>
    <s v="29.10.2012"/>
    <s v="Erdgas"/>
    <m/>
    <m/>
    <s v="Erdgas"/>
    <x v="4"/>
    <s v="GuD"/>
    <s v="Steam turbine"/>
    <s v="OPSD (2018)"/>
    <n v="0.3982"/>
    <s v="OPSD (2018)"/>
    <n v="10.6"/>
    <n v="9.4339999999999993"/>
    <n v="23.27"/>
    <x v="122"/>
    <n v="59537.914545000058"/>
    <s v="NaturalGas"/>
    <s v="CombinedCycleGas"/>
  </r>
  <r>
    <s v="Ja"/>
    <s v="BNA1502"/>
    <s v="SWK ENERGIE GmbH"/>
    <s v="Heizkraftwerk Krefeld"/>
    <n v="47804"/>
    <s v="Krefeld"/>
    <m/>
    <s v="Nordrhein-Westfalen"/>
    <m/>
    <s v="01.03.2011"/>
    <s v="Erdgas"/>
    <m/>
    <m/>
    <s v="Erdgas"/>
    <x v="4"/>
    <s v="GuD"/>
    <s v="Steam turbine"/>
    <s v="OPSD (2018)"/>
    <n v="0.39710000000000001"/>
    <s v="OPSD (2018)"/>
    <n v="12.6"/>
    <n v="11.214"/>
    <n v="23.27"/>
    <x v="123"/>
    <n v="59549.128545000058"/>
    <s v="NaturalGas"/>
    <s v="CombinedCycleGas"/>
  </r>
  <r>
    <s v="Ja"/>
    <s v="BNA0238b"/>
    <s v="Arcelor Mittal Eisenhüttenstadt GmbH"/>
    <s v="IKW"/>
    <n v="15890"/>
    <s v="Eisenhüttenstadt"/>
    <s v="Werkstraße 1"/>
    <s v="Brandenburg"/>
    <s v="Block 7"/>
    <s v="2013"/>
    <s v="Mehrere Energieträger"/>
    <s v="Gichtgas, Konvertergas"/>
    <s v="Erdgas (als Ersatz)"/>
    <s v="Sonstige Energieträger_x000a_(nicht erneuerbar)"/>
    <x v="4"/>
    <s v="GuD"/>
    <s v="Steam turbine"/>
    <s v="OPSD (2018)"/>
    <n v="0.39600000000000002"/>
    <s v="Annahme basierend auf DIW (2014)"/>
    <n v="56"/>
    <n v="49.84"/>
    <n v="23.27"/>
    <x v="124"/>
    <n v="59598.968545000054"/>
    <s v="NaturalGas"/>
    <s v="CombinedCycleGas"/>
  </r>
  <r>
    <s v="Ja"/>
    <s v="BNA0864"/>
    <s v="Salzgitter Flachstahl GmbH"/>
    <s v="Kraftwerk Salzgitter"/>
    <n v="38239"/>
    <s v="Salzgitter"/>
    <m/>
    <s v="Niedersachsen"/>
    <s v="Block 1"/>
    <s v="15.06.2010"/>
    <s v="Sonstige Energieträger"/>
    <s v="Kuppelprodukte der Stahlerzeugung"/>
    <m/>
    <s v="Sonstige Energieträger_x000a_(nicht erneuerbar)"/>
    <x v="4"/>
    <s v="GuD"/>
    <s v="Steam turbine"/>
    <s v="OPSD (2018)"/>
    <n v="0.39600000000000002"/>
    <s v="Annahme basierend auf DIW (2014)"/>
    <n v="97"/>
    <n v="86.33"/>
    <n v="23.27"/>
    <x v="124"/>
    <n v="59685.298545000056"/>
    <s v="NaturalGas"/>
    <s v="CombinedCycleGas"/>
  </r>
  <r>
    <s v="Ja"/>
    <s v="BNA0865b"/>
    <s v="Salzgitter Flachstahl GmbH"/>
    <s v="Kraftwerk Salzgitter"/>
    <n v="38239"/>
    <s v="Salzgitter"/>
    <m/>
    <s v="Niedersachsen"/>
    <s v="Block 2"/>
    <s v="15.08.2010"/>
    <s v="Sonstige Energieträger"/>
    <s v="Kuppelprodukte der Stahlerzeugung"/>
    <m/>
    <s v="Sonstige Energieträger_x000a_(nicht erneuerbar)"/>
    <x v="4"/>
    <s v="GuD"/>
    <s v="Steam turbine"/>
    <s v="OPSD (2018)"/>
    <n v="0.39600000000000002"/>
    <s v="Annahme basierend auf DIW (2014)"/>
    <n v="97"/>
    <n v="86.33"/>
    <n v="23.27"/>
    <x v="124"/>
    <n v="59771.628545000058"/>
    <s v="NaturalGas"/>
    <s v="CombinedCycleGas"/>
  </r>
  <r>
    <s v="Ja"/>
    <s v="BNA1115"/>
    <s v="Aktien-Gesellschaft der Dillinger Hüttenwerke, ROGESA Roheisengesellschaft Saar mbH und Zentralkokerei Saar GmbH, als Bruchteilsgemeinschaft"/>
    <s v="Gichtgaskraftwerk Dillingen"/>
    <n v="66763"/>
    <s v="Dillingen/Saar"/>
    <s v="Werkstraße 1"/>
    <s v="Saarland"/>
    <m/>
    <s v="20.10.2010"/>
    <s v="Sonstige Energieträger"/>
    <s v="Hochofengas"/>
    <s v="Koksgas/ Erdgas"/>
    <s v="Sonstige Energieträger_x000a_(nicht erneuerbar)"/>
    <x v="4"/>
    <s v="GuD"/>
    <s v="Steam turbine"/>
    <s v="OPSD (2018)"/>
    <n v="0.39600000000000002"/>
    <s v="Annahme basierend auf DIW (2014)"/>
    <n v="85"/>
    <n v="75.650000000000006"/>
    <n v="23.27"/>
    <x v="124"/>
    <n v="59847.278545000059"/>
    <s v="NaturalGas"/>
    <s v="CombinedCycleGas"/>
  </r>
  <r>
    <s v="Ja"/>
    <s v="BNA1182"/>
    <s v="RheinEnergie AG"/>
    <s v="HKW Merkenich"/>
    <n v="50769"/>
    <s v="Köln"/>
    <m/>
    <s v="Nordrhein-Westfalen"/>
    <s v="Block 4"/>
    <s v="12.10.2010"/>
    <s v="Erdgas"/>
    <m/>
    <m/>
    <s v="Erdgas"/>
    <x v="4"/>
    <s v="GuD"/>
    <s v="Steam turbine"/>
    <s v="OPSD (2018)"/>
    <n v="0.39600000000000002"/>
    <s v="OPSD (2018)"/>
    <n v="15.5"/>
    <n v="13.795"/>
    <n v="23.27"/>
    <x v="124"/>
    <n v="59861.073545000057"/>
    <s v="NaturalGas"/>
    <s v="CombinedCycleGas"/>
  </r>
  <r>
    <s v="Ja"/>
    <s v="BNA1196a"/>
    <s v="MVV Energie AG"/>
    <s v="BHKW Ludwigshafen"/>
    <n v="67065"/>
    <s v="Ludwigshafen"/>
    <s v="Giulinistraße 2"/>
    <s v="Rheinland-Pfalz"/>
    <s v="BHKW "/>
    <s v="12.06.2008"/>
    <s v="Erdgas"/>
    <m/>
    <m/>
    <s v="Erdgas"/>
    <x v="4"/>
    <s v="GuD"/>
    <s v="Steam turbine"/>
    <s v="OPSD (2018)"/>
    <n v="0.39379999999999998"/>
    <s v="OPSD (2018)"/>
    <n v="12.5"/>
    <n v="11.125"/>
    <n v="23.27"/>
    <x v="125"/>
    <n v="59872.198545000057"/>
    <s v="NaturalGas"/>
    <s v="CombinedCycleGas"/>
  </r>
  <r>
    <s v="Ja"/>
    <s v="BNA0033"/>
    <s v="Stadtwerke Augsburg Energie GmbH"/>
    <s v="Gasturbine"/>
    <n v="86165"/>
    <s v="Augsburg "/>
    <s v="Beim Grenzgraben 10"/>
    <s v="Bayern"/>
    <s v="GT"/>
    <s v="15.01.2004"/>
    <s v="Erdgas"/>
    <m/>
    <m/>
    <s v="Erdgas"/>
    <x v="4"/>
    <s v="Gasturbine"/>
    <s v="Gas turbine"/>
    <s v="OPSD (2018)"/>
    <n v="0.39040000000000002"/>
    <s v="OPSD (2018)"/>
    <n v="30.7"/>
    <n v="27.323"/>
    <n v="23.27"/>
    <x v="126"/>
    <n v="59899.521545000054"/>
    <s v="NaturalGas"/>
    <s v="Gas"/>
  </r>
  <r>
    <s v="Ja"/>
    <s v="BNA0243"/>
    <s v="Palm Power GmbH &amp; Co. KG"/>
    <s v="HKW Eltmann"/>
    <n v="97483"/>
    <s v="Eltmann"/>
    <s v="Industriestraße 23"/>
    <s v="Bayern"/>
    <m/>
    <s v="28.12.2007"/>
    <s v="Erdgas"/>
    <m/>
    <m/>
    <s v="Erdgas"/>
    <x v="4"/>
    <s v="GuD"/>
    <s v="Steam turbine"/>
    <s v="OPSD (2018)"/>
    <n v="0.39269999999999999"/>
    <s v="OPSD (2018)"/>
    <n v="57"/>
    <n v="50.730000000000004"/>
    <n v="23.27"/>
    <x v="127"/>
    <n v="59950.251545000057"/>
    <s v="NaturalGas"/>
    <s v="CombinedCycleGas"/>
  </r>
  <r>
    <s v="Ja"/>
    <s v="BNA1078"/>
    <s v="Palm Power GmbH &amp; Co. KG"/>
    <s v="HKW Wörth"/>
    <n v="76744"/>
    <s v="Wörth"/>
    <s v="Am Oberwald 2"/>
    <s v="Rheinland-Pfalz"/>
    <m/>
    <s v="30.11.2007"/>
    <s v="Mehrere Energieträger"/>
    <s v="Erdgas"/>
    <s v="Reststoffe"/>
    <s v="Erdgas"/>
    <x v="4"/>
    <s v="GuD"/>
    <s v="Steam turbine"/>
    <s v="OPSD (2018)"/>
    <n v="0.39269999999999999"/>
    <s v="OPSD (2018)"/>
    <n v="59"/>
    <n v="52.51"/>
    <n v="23.27"/>
    <x v="127"/>
    <n v="60002.761545000059"/>
    <s v="NaturalGas"/>
    <s v="CombinedCycleGas"/>
  </r>
  <r>
    <s v="Ja"/>
    <s v="BNA1056"/>
    <s v="InfraServ GmbH &amp; Co. Wiesbaden KG"/>
    <s v="Wi-Biebrich"/>
    <n v="65203"/>
    <s v="Wiesbaden"/>
    <m/>
    <s v="Hessen"/>
    <s v="Block 1"/>
    <s v="26.06.2006"/>
    <s v="Erdgas"/>
    <s v="Erdgas"/>
    <s v="Klärgas"/>
    <s v="Erdgas"/>
    <x v="4"/>
    <s v="GuD"/>
    <s v="Steam turbine"/>
    <s v="OPSD (2018)"/>
    <n v="0.3916"/>
    <s v="OPSD (2018)"/>
    <n v="25.015000000000001"/>
    <n v="22.263349999999999"/>
    <n v="23.27"/>
    <x v="128"/>
    <n v="60025.02489500006"/>
    <s v="NaturalGas"/>
    <s v="CombinedCycleGas"/>
  </r>
  <r>
    <s v="Ja"/>
    <s v="BNA0392a"/>
    <s v="EVH GmbH"/>
    <s v="HKW Halle Trotha"/>
    <n v="6130"/>
    <s v="Halle"/>
    <s v="Dieselstraße 141"/>
    <s v="Sachsen-Anhalt"/>
    <s v="Block A und B"/>
    <s v="27.08.2005"/>
    <s v="Erdgas"/>
    <m/>
    <m/>
    <s v="Erdgas"/>
    <x v="4"/>
    <s v="GuD"/>
    <s v="Steam turbine"/>
    <s v="OPSD (2018)"/>
    <n v="0.39050000000000001"/>
    <s v="OPSD (2018)"/>
    <n v="97"/>
    <n v="86.33"/>
    <n v="23.27"/>
    <x v="129"/>
    <n v="60111.354895000062"/>
    <s v="NaturalGas"/>
    <s v="CombinedCycleGas"/>
  </r>
  <r>
    <s v="Ja"/>
    <s v="BNA0527"/>
    <s v="Stadtwerke Kiel AG"/>
    <s v="HKW Humboldtstr."/>
    <n v="24116"/>
    <s v="Kiel"/>
    <m/>
    <s v="Schleswig-Holstein"/>
    <m/>
    <s v="27.04.2005"/>
    <s v="Erdgas"/>
    <s v="Erdgas"/>
    <s v="Heizöl EL"/>
    <s v="Erdgas"/>
    <x v="4"/>
    <s v="GuD"/>
    <s v="Steam turbine"/>
    <s v="OPSD (2018)"/>
    <n v="0.39050000000000001"/>
    <s v="OPSD (2018)"/>
    <n v="21.5"/>
    <n v="19.135000000000002"/>
    <n v="23.27"/>
    <x v="129"/>
    <n v="60130.489895000064"/>
    <s v="NaturalGas"/>
    <s v="CombinedCycleGas"/>
  </r>
  <r>
    <s v="Ja"/>
    <s v="BNA1121"/>
    <s v="RÜTGERS Germany GmbH"/>
    <s v="Energiezentrale"/>
    <n v="44579"/>
    <s v="Castrop-Rauxel"/>
    <s v="Kekulestraße 30"/>
    <s v="Nordrhein-Westfalen"/>
    <s v="Energiecenter"/>
    <s v="09.01.2005"/>
    <s v="Mehrere Energieträger"/>
    <s v="Erdgas"/>
    <s v="Heizöl EL"/>
    <s v="Erdgas"/>
    <x v="4"/>
    <s v="GuD"/>
    <s v="Steam turbine"/>
    <s v="OPSD (2018)"/>
    <n v="0.39050000000000001"/>
    <s v="OPSD (2018)"/>
    <n v="0.88"/>
    <n v="0.78320000000000001"/>
    <n v="23.27"/>
    <x v="129"/>
    <n v="60131.273095000062"/>
    <s v="NaturalGas"/>
    <s v="CombinedCycleGas"/>
  </r>
  <r>
    <s v="Ja"/>
    <s v="BNA0202"/>
    <s v="RWE Generation SE"/>
    <s v="Dortmund"/>
    <n v="44143"/>
    <s v="Dortmund"/>
    <m/>
    <s v="Nordrhein-Westfalen"/>
    <s v="KDO"/>
    <s v="22.03.2004"/>
    <s v="Erdgas"/>
    <m/>
    <m/>
    <s v="Erdgas"/>
    <x v="4"/>
    <s v="GuD"/>
    <s v="Steam turbine"/>
    <s v="OPSD (2018)"/>
    <n v="0.38940000000000002"/>
    <s v="OPSD (2018)"/>
    <n v="26"/>
    <n v="23.14"/>
    <n v="23.27"/>
    <x v="130"/>
    <n v="60154.413095000062"/>
    <s v="NaturalGas"/>
    <s v="CombinedCycleGas"/>
  </r>
  <r>
    <s v="Ja"/>
    <s v="BNA0285"/>
    <s v="Mainova AG"/>
    <s v="HKW Niederrad"/>
    <n v="60528"/>
    <s v="Frankfurt am Main"/>
    <s v="Lyoner Straße  8"/>
    <s v="Hessen"/>
    <s v="Block 1"/>
    <s v="01.01.2004"/>
    <s v="Erdgas"/>
    <m/>
    <m/>
    <s v="Erdgas"/>
    <x v="4"/>
    <s v="GuD"/>
    <s v="Steam turbine"/>
    <s v="OPSD (2018)"/>
    <n v="0.38940000000000002"/>
    <s v="OPSD (2018)"/>
    <n v="70"/>
    <n v="62.300000000000004"/>
    <n v="23.27"/>
    <x v="130"/>
    <n v="60216.713095000065"/>
    <s v="NaturalGas"/>
    <s v="CombinedCycleGas"/>
  </r>
  <r>
    <s v="Ja"/>
    <s v="BNA1327b"/>
    <s v="Terminal 2 Gesellschaft mbH &amp; Co oHG"/>
    <s v="Erweiterung Energiezentrale 2003"/>
    <n v="85326"/>
    <s v="München"/>
    <s v="nicht öffentlicher Bereich (Btl. 145.01)"/>
    <s v="Bayern"/>
    <s v="AGG8 - AGG9"/>
    <s v="2003"/>
    <s v="Erdgas"/>
    <m/>
    <m/>
    <s v="Erdgas"/>
    <x v="4"/>
    <s v="GuD"/>
    <s v="Steam turbine"/>
    <s v="OPSD (2018)"/>
    <n v="0.38829999999999998"/>
    <s v="OPSD (2018)"/>
    <n v="7.44"/>
    <n v="6.6216000000000008"/>
    <n v="23.27"/>
    <x v="131"/>
    <n v="60223.334695000063"/>
    <s v="NaturalGas"/>
    <s v="CombinedCycleGas"/>
  </r>
  <r>
    <s v="Ja"/>
    <s v="BNA0174"/>
    <s v="InfraServ GmbH &amp; Co. Gendorf KG"/>
    <s v="Industriepark Werk Gendorf"/>
    <n v="84508"/>
    <s v="Burgkirchen"/>
    <m/>
    <s v="Bayern"/>
    <m/>
    <s v="19.07.2002"/>
    <s v="Erdgas"/>
    <m/>
    <m/>
    <s v="Erdgas"/>
    <x v="4"/>
    <s v="GuD"/>
    <s v="Steam turbine"/>
    <s v="OPSD (2018)"/>
    <n v="0.38719999999999999"/>
    <s v="OPSD (2018)"/>
    <n v="73.099999999999994"/>
    <n v="65.058999999999997"/>
    <n v="23.27"/>
    <x v="132"/>
    <n v="60288.393695000064"/>
    <s v="NaturalGas"/>
    <s v="CombinedCycleGas"/>
  </r>
  <r>
    <s v="Ja"/>
    <s v="BNA0213"/>
    <s v="Stadtwerke Duisburg AG"/>
    <s v="HKW III/A"/>
    <n v="47249"/>
    <s v="Duisburg"/>
    <s v="Wanheimer Straße 439-454"/>
    <s v="Nordrhein-Westfalen"/>
    <s v="HKW III/A"/>
    <s v="01.01.2002"/>
    <s v="Mehrere Energieträger"/>
    <s v="Erdgas"/>
    <s v="Heizöl"/>
    <s v="Erdgas"/>
    <x v="4"/>
    <s v="GuD"/>
    <s v="Steam turbine"/>
    <s v="OPSD (2018)"/>
    <n v="0.38719999999999999"/>
    <s v="OPSD (2018)"/>
    <n v="40"/>
    <n v="35.6"/>
    <n v="23.27"/>
    <x v="132"/>
    <n v="60323.993695000063"/>
    <s v="NaturalGas"/>
    <s v="CombinedCycleGas"/>
  </r>
  <r>
    <s v="Ja"/>
    <s v="BNA1165"/>
    <s v="Pfeifer &amp; Langen GmbH &amp; Co. KG"/>
    <s v="P&amp;L Werk Appeldorn"/>
    <n v="47546"/>
    <s v="Kalkar"/>
    <s v="Reeser Str 280-300"/>
    <s v="Nordrhein-Westfalen"/>
    <s v="Lentjes-Kessel"/>
    <s v="23.09.2002"/>
    <s v="Mehrere Energieträger"/>
    <s v="Erdgas"/>
    <s v="Biogas, Schweröl, Leichtöl"/>
    <s v="Erdgas"/>
    <x v="4"/>
    <s v="GuD"/>
    <s v="Steam turbine"/>
    <s v="OPSD (2018)"/>
    <n v="0.38719999999999999"/>
    <s v="OPSD (2018)"/>
    <n v="11.4"/>
    <n v="10.146000000000001"/>
    <n v="23.27"/>
    <x v="132"/>
    <n v="60334.139695000064"/>
    <s v="NaturalGas"/>
    <s v="CombinedCycleGas"/>
  </r>
  <r>
    <s v="Ja"/>
    <s v="BNA1151"/>
    <s v="innogy SE"/>
    <s v="KWKK Heidelberg"/>
    <n v="69120"/>
    <s v="Heidelberg"/>
    <s v="Neuenheimer Feld 530"/>
    <s v="Baden-Württemberg"/>
    <m/>
    <s v="21.12.2001"/>
    <s v="Erdgas"/>
    <m/>
    <m/>
    <s v="Erdgas"/>
    <x v="4"/>
    <s v="GuD"/>
    <s v="Steam turbine"/>
    <s v="OPSD (2018)"/>
    <n v="0.3861"/>
    <s v="OPSD (2018)"/>
    <n v="13.5"/>
    <n v="12.015000000000001"/>
    <n v="23.27"/>
    <x v="133"/>
    <n v="60346.154695000063"/>
    <s v="NaturalGas"/>
    <s v="CombinedCycleGas"/>
  </r>
  <r>
    <s v="Ja"/>
    <s v="BNA1193"/>
    <s v="Stadtwerke Lemgo GmbH"/>
    <s v="HKW-West"/>
    <n v="32657"/>
    <s v="Lemgo "/>
    <s v="Liemer Weg 71"/>
    <s v="Nordrhein-Westfalen"/>
    <m/>
    <s v="01.10.2001"/>
    <s v="Erdgas"/>
    <m/>
    <m/>
    <s v="Erdgas"/>
    <x v="4"/>
    <s v="GuD"/>
    <s v="Steam turbine"/>
    <s v="OPSD (2018)"/>
    <n v="0.3861"/>
    <s v="OPSD (2018)"/>
    <n v="12.8"/>
    <n v="11.392000000000001"/>
    <n v="23.27"/>
    <x v="133"/>
    <n v="60357.546695000063"/>
    <s v="NaturalGas"/>
    <s v="CombinedCycleGas"/>
  </r>
  <r>
    <s v="Ja"/>
    <s v="BNA1315"/>
    <s v="Universitätsklinikum Freiburg AdöR"/>
    <s v="HKW"/>
    <n v="79106"/>
    <s v="Freiburg"/>
    <s v="Hartmannstrasse 1"/>
    <s v="Baden-Württemberg"/>
    <s v="HKW"/>
    <s v="01.01.2001"/>
    <s v="Mehrere Energieträger"/>
    <s v="Erdgas"/>
    <s v="Holzpellets"/>
    <s v="Erdgas"/>
    <x v="4"/>
    <s v="GuD"/>
    <s v="Steam turbine"/>
    <s v="OPSD (2018)"/>
    <n v="0.3861"/>
    <s v="OPSD (2018)"/>
    <n v="27"/>
    <n v="24.03"/>
    <n v="23.27"/>
    <x v="133"/>
    <n v="60381.576695000062"/>
    <s v="NaturalGas"/>
    <s v="CombinedCycleGas"/>
  </r>
  <r>
    <s v="Ja"/>
    <s v="BNA1328"/>
    <s v="HBB Heizkraftwerk Bauernfeind Betreibergesellschaft mbh"/>
    <s v="HBB"/>
    <n v="83064"/>
    <s v="Raubling"/>
    <s v="Rosenheimer Str. 37"/>
    <s v="Bayern"/>
    <s v="GUD"/>
    <s v="01.02.2001"/>
    <s v="Erdgas"/>
    <m/>
    <m/>
    <s v="Erdgas"/>
    <x v="4"/>
    <s v="GuD"/>
    <s v="Steam turbine"/>
    <s v="OPSD (2018)"/>
    <n v="0.3861"/>
    <s v="OPSD (2018)"/>
    <n v="24"/>
    <n v="21.36"/>
    <n v="23.27"/>
    <x v="133"/>
    <n v="60402.936695000062"/>
    <s v="NaturalGas"/>
    <s v="CombinedCycleGas"/>
  </r>
  <r>
    <s v="Ja"/>
    <s v="BNA0598a"/>
    <s v="InfraLeuna GmbH"/>
    <s v="ILK-EKT"/>
    <n v="6237"/>
    <s v="Leuna"/>
    <m/>
    <s v="Sachsen-Anhalt"/>
    <s v="EKT"/>
    <s v="14.02.2000"/>
    <s v="Sonstige Energieträger"/>
    <s v="Dampf"/>
    <m/>
    <s v="Sonstige Energieträger_x000a_(nicht erneuerbar)"/>
    <x v="4"/>
    <s v="GuD"/>
    <s v="Steam turbine"/>
    <s v="OPSD (2018)"/>
    <n v="0.38500000000000001"/>
    <s v="Annahme basierend auf DIW (2014)"/>
    <n v="14"/>
    <n v="12.46"/>
    <n v="23.27"/>
    <x v="134"/>
    <n v="60415.396695000061"/>
    <s v="NaturalGas"/>
    <s v="CombinedCycleGas"/>
  </r>
  <r>
    <s v="Ja"/>
    <s v="BNA0957"/>
    <s v="Stadtwerke Tübingen GmbH"/>
    <s v="BHKW Obere Viehweide"/>
    <n v="72072"/>
    <s v="Tübingen"/>
    <m/>
    <s v="Baden-Württemberg"/>
    <s v=" -"/>
    <s v="18.04.2000"/>
    <s v="Erdgas"/>
    <m/>
    <m/>
    <s v="Erdgas"/>
    <x v="4"/>
    <s v="GuD"/>
    <s v="Steam turbine"/>
    <s v="OPSD (2018)"/>
    <n v="0.38500000000000001"/>
    <s v="OPSD (2018)"/>
    <n v="13.4"/>
    <n v="11.926"/>
    <n v="23.27"/>
    <x v="134"/>
    <n v="60427.322695000061"/>
    <s v="NaturalGas"/>
    <s v="CombinedCycleGas"/>
  </r>
  <r>
    <s v="Ja"/>
    <s v="BNA1138"/>
    <s v="Stadtwerke Erkrath GmbH"/>
    <s v="BHKW an Klinkerweg"/>
    <n v="40699"/>
    <s v="Erkrath"/>
    <s v="Klinkerweg 4"/>
    <s v="Nordrhein-Westfalen"/>
    <s v="Module 1, 2 und 3"/>
    <s v="01.04.2000"/>
    <s v="Erdgas"/>
    <m/>
    <m/>
    <s v="Erdgas"/>
    <x v="4"/>
    <s v="GuD"/>
    <s v="Steam turbine"/>
    <s v="OPSD (2018)"/>
    <n v="0.38500000000000001"/>
    <s v="OPSD (2018)"/>
    <n v="10.199999999999999"/>
    <n v="9.0779999999999994"/>
    <n v="23.27"/>
    <x v="134"/>
    <n v="60436.400695000062"/>
    <s v="NaturalGas"/>
    <s v="CombinedCycleGas"/>
  </r>
  <r>
    <s v="Ja"/>
    <s v="BNA1238"/>
    <s v="Molkerei MEGGLE Wasserburg GmbH &amp; Co. KG"/>
    <s v="Kraftwerk Meggle"/>
    <n v="83512"/>
    <s v="Reitmehring"/>
    <s v="Megglestraße 6 - 12"/>
    <s v="Bayern"/>
    <m/>
    <s v="01.06.2000"/>
    <s v="Erdgas"/>
    <m/>
    <m/>
    <s v="Erdgas"/>
    <x v="4"/>
    <s v="GuD"/>
    <s v="Steam turbine"/>
    <s v="OPSD (2018)"/>
    <n v="0.38500000000000001"/>
    <s v="OPSD (2018)"/>
    <n v="15.1"/>
    <n v="13.439"/>
    <n v="23.27"/>
    <x v="134"/>
    <n v="60449.839695000061"/>
    <s v="NaturalGas"/>
    <s v="CombinedCycleGas"/>
  </r>
  <r>
    <s v="Ja"/>
    <s v="BNA0556a"/>
    <s v="Cargill Deutschland GmbH"/>
    <s v="KWK-Anlage Krefeld DT"/>
    <n v="47809"/>
    <s v="Krefeld"/>
    <s v="Düsseldorfer Str. 191"/>
    <s v="Nordrhein-Westfalen"/>
    <s v="Dampfturbine"/>
    <s v="01.07.1999"/>
    <s v="Erdgas"/>
    <m/>
    <m/>
    <s v="Erdgas"/>
    <x v="4"/>
    <s v="GuD"/>
    <s v="Steam turbine"/>
    <s v="OPSD (2018)"/>
    <n v="0.38390000000000002"/>
    <s v="OPSD (2018)"/>
    <n v="25.8"/>
    <n v="22.962"/>
    <n v="23.27"/>
    <x v="135"/>
    <n v="60472.80169500006"/>
    <s v="NaturalGas"/>
    <s v="CombinedCycleGas"/>
  </r>
  <r>
    <s v="Ja"/>
    <s v="BNA1117"/>
    <s v="Industriekraftwerk Breuberg GmbH"/>
    <s v="Industriekraftwerk Breuberg"/>
    <n v="64747"/>
    <s v="Breuberg"/>
    <s v="Höchster Str. 48-60"/>
    <s v="Hessen"/>
    <m/>
    <s v="01.08.1999"/>
    <s v="Erdgas"/>
    <m/>
    <m/>
    <s v="Erdgas"/>
    <x v="4"/>
    <s v="GuD"/>
    <s v="Steam turbine"/>
    <s v="OPSD (2018)"/>
    <n v="0.38390000000000002"/>
    <s v="OPSD (2018)"/>
    <n v="11.4"/>
    <n v="10.146000000000001"/>
    <n v="23.27"/>
    <x v="135"/>
    <n v="60482.947695000061"/>
    <s v="NaturalGas"/>
    <s v="CombinedCycleGas"/>
  </r>
  <r>
    <s v="Ja"/>
    <s v="BNA1403"/>
    <s v="Neptune Energy Deutschland GmbH"/>
    <s v="Steinitz"/>
    <n v="29416"/>
    <s v="Steinitz"/>
    <s v="Bobbenmärsche 11 "/>
    <s v="Sachsen-Anhalt"/>
    <s v="GUD"/>
    <s v="01.01.1999"/>
    <s v="Erdgas"/>
    <s v="Erdgaseigenproduktion"/>
    <m/>
    <s v="Erdgas"/>
    <x v="4"/>
    <s v="GuD"/>
    <s v="Steam turbine"/>
    <s v="OPSD (2018)"/>
    <n v="0.38390000000000002"/>
    <s v="OPSD (2018)"/>
    <n v="11.35"/>
    <n v="10.1015"/>
    <n v="23.27"/>
    <x v="135"/>
    <n v="60493.049195000058"/>
    <s v="NaturalGas"/>
    <s v="CombinedCycleGas"/>
  </r>
  <r>
    <s v="Ja"/>
    <s v="BNA0075"/>
    <s v="Vattenfall Wärme Berlin AG"/>
    <s v="Lichterfelde"/>
    <n v="12207"/>
    <s v="Berlin"/>
    <s v="Ostpreußendamm 61"/>
    <s v="Berlin"/>
    <s v="Lichterfelde 1"/>
    <s v="04.09.1972"/>
    <s v="Erdgas"/>
    <m/>
    <m/>
    <s v="Erdgas"/>
    <x v="4"/>
    <s v="GuD"/>
    <s v="Steam turbine"/>
    <s v="OPSD (2018)"/>
    <n v="0.38279999999999997"/>
    <s v="OPSD (2018)"/>
    <n v="144"/>
    <n v="128.16"/>
    <n v="23.27"/>
    <x v="136"/>
    <n v="60621.209195000061"/>
    <s v="NaturalGas"/>
    <s v="CombinedCycleGas"/>
  </r>
  <r>
    <s v="Ja"/>
    <s v="BNA0354"/>
    <s v="Georg-August-Universität Göttingen Stiftung Öffentlichen Rechts"/>
    <s v="HKW Göttingen"/>
    <n v="37075"/>
    <s v="Göttingen"/>
    <s v="Rudolf-Diesel-Straße 1"/>
    <s v="Niedersachsen"/>
    <m/>
    <s v="01.01.1998"/>
    <s v="Mehrere Energieträger"/>
    <s v="Erdgas"/>
    <s v="Heizöl"/>
    <s v="Erdgas"/>
    <x v="4"/>
    <s v="GuD"/>
    <s v="Steam turbine"/>
    <s v="OPSD (2018)"/>
    <n v="0.38279999999999997"/>
    <s v="OPSD (2018)"/>
    <n v="18.8"/>
    <n v="16.731999999999999"/>
    <n v="23.27"/>
    <x v="136"/>
    <n v="60637.941195000065"/>
    <s v="NaturalGas"/>
    <s v="CombinedCycleGas"/>
  </r>
  <r>
    <s v="Ja"/>
    <s v="BNA1396"/>
    <s v="Energieversorgungscenter Dresden-Wilschdorf GmbH &amp; Co. KG"/>
    <s v="EVC / GLOBALFOUNDRIES"/>
    <n v="1468"/>
    <s v="Moritzburg"/>
    <s v="Boxdorf, Ringstr. 3"/>
    <s v="Sachsen"/>
    <s v="EVC I"/>
    <s v="01.10.1998"/>
    <s v="Erdgas"/>
    <m/>
    <m/>
    <s v="Erdgas"/>
    <x v="4"/>
    <s v="GuD"/>
    <s v="Steam turbine"/>
    <s v="OPSD (2018)"/>
    <n v="0.38279999999999997"/>
    <s v="OPSD (2018)"/>
    <n v="34.299999999999997"/>
    <n v="30.526999999999997"/>
    <n v="23.27"/>
    <x v="136"/>
    <n v="60668.468195000067"/>
    <s v="NaturalGas"/>
    <s v="CombinedCycleGas"/>
  </r>
  <r>
    <s v="Ja"/>
    <s v="BNA0074"/>
    <s v="Vattenfall Wärme Berlin AG"/>
    <s v="Charlottenburg"/>
    <n v="10589"/>
    <s v="Berlin"/>
    <s v="Am Spreebord 5"/>
    <s v="Berlin"/>
    <s v="Charlottenburg"/>
    <s v="01.01.1975"/>
    <s v="Mehrere Energieträger"/>
    <s v="Erdgas"/>
    <s v="Mineralöl"/>
    <s v="Erdgas"/>
    <x v="4"/>
    <s v="Gasturbine"/>
    <s v="Gas turbine"/>
    <s v="OPSD (2018)"/>
    <n v="0.38"/>
    <s v="OPSD (2018)"/>
    <n v="144"/>
    <n v="128.16"/>
    <n v="23.27"/>
    <x v="137"/>
    <n v="60796.62819500007"/>
    <s v="NaturalGas"/>
    <s v="Gas"/>
  </r>
  <r>
    <s v="Ja"/>
    <s v="BNA0129"/>
    <s v="StWB Stadtwerke Brandenburg an der Havel GmbH &amp; Co. KG"/>
    <s v="HKW"/>
    <n v="14772"/>
    <s v="Brandenburg"/>
    <m/>
    <s v="Brandenburg"/>
    <m/>
    <s v="1997"/>
    <s v="Erdgas"/>
    <s v="Erdgas"/>
    <m/>
    <s v="Erdgas"/>
    <x v="4"/>
    <s v="GuD"/>
    <s v="Steam turbine"/>
    <s v="OPSD (2018)"/>
    <n v="0.38169999999999998"/>
    <s v="OPSD (2018)"/>
    <n v="36"/>
    <n v="32.04"/>
    <n v="23.27"/>
    <x v="138"/>
    <n v="60828.668195000071"/>
    <s v="NaturalGas"/>
    <s v="CombinedCycleGas"/>
  </r>
  <r>
    <s v="Ja"/>
    <s v="BNA1074"/>
    <s v="envia THERM GmbH"/>
    <s v="Spitzenlastkraftwerk Wolfen"/>
    <n v="6766"/>
    <s v="Wolfen"/>
    <m/>
    <s v="Sachsen-Anhalt"/>
    <m/>
    <s v="25.03.1997"/>
    <s v="Erdgas"/>
    <m/>
    <m/>
    <s v="Erdgas"/>
    <x v="4"/>
    <s v="GuD"/>
    <s v="Steam turbine"/>
    <s v="OPSD (2018)"/>
    <n v="0.38169999999999998"/>
    <s v="OPSD (2018)"/>
    <n v="40"/>
    <n v="35.6"/>
    <n v="23.27"/>
    <x v="138"/>
    <n v="60864.26819500007"/>
    <s v="NaturalGas"/>
    <s v="CombinedCycleGas"/>
  </r>
  <r>
    <s v="Ja"/>
    <s v="BNA1407"/>
    <s v="Schoeller Technocell GmbH &amp; Co. KG"/>
    <s v="STW"/>
    <n v="9600"/>
    <s v="Weißenborn"/>
    <s v="Fabrikstraße 1"/>
    <s v="Sachsen"/>
    <m/>
    <s v="14.05.1997"/>
    <s v="Erdgas"/>
    <m/>
    <m/>
    <s v="Erdgas"/>
    <x v="4"/>
    <s v="GuD"/>
    <s v="Steam turbine"/>
    <s v="OPSD (2018)"/>
    <n v="0.38169999999999998"/>
    <s v="OPSD (2018)"/>
    <n v="19.100000000000001"/>
    <n v="16.999000000000002"/>
    <n v="23.27"/>
    <x v="138"/>
    <n v="60881.267195000073"/>
    <s v="NaturalGas"/>
    <s v="CombinedCycleGas"/>
  </r>
  <r>
    <s v="Ja"/>
    <s v="BNA0255"/>
    <s v="SWE Energie GmbH"/>
    <s v="HKW Iderhoffstraße"/>
    <n v="99085"/>
    <s v="Erfurt"/>
    <m/>
    <s v="Thüringen"/>
    <m/>
    <s v="24.04.1996"/>
    <s v="Erdgas"/>
    <m/>
    <m/>
    <s v="Erdgas"/>
    <x v="4"/>
    <s v="GuD"/>
    <s v="Steam turbine"/>
    <s v="OPSD (2018)"/>
    <n v="0.38059999999999999"/>
    <s v="OPSD (2018)"/>
    <n v="11"/>
    <n v="9.7900000000000009"/>
    <n v="23.27"/>
    <x v="139"/>
    <n v="60891.057195000074"/>
    <s v="NaturalGas"/>
    <s v="CombinedCycleGas"/>
  </r>
  <r>
    <s v="Ja"/>
    <s v="BNA0753"/>
    <s v="Energieversorgung Oberhausen AG"/>
    <s v="HKW 2"/>
    <n v="46147"/>
    <s v="Oberhausen"/>
    <m/>
    <s v="Nordrhein-Westfalen"/>
    <s v="HKW 2"/>
    <s v="01.01.1996"/>
    <s v="Erdgas"/>
    <m/>
    <m/>
    <s v="Erdgas"/>
    <x v="4"/>
    <s v="GuD"/>
    <s v="Steam turbine"/>
    <s v="OPSD (2018)"/>
    <n v="0.38059999999999999"/>
    <s v="OPSD (2018)"/>
    <n v="24.5"/>
    <n v="21.805"/>
    <n v="23.27"/>
    <x v="139"/>
    <n v="60912.862195000074"/>
    <s v="NaturalGas"/>
    <s v="CombinedCycleGas"/>
  </r>
  <r>
    <s v="Ja"/>
    <s v="BNA0814"/>
    <s v="Energie und Wasser Potsdam GmbH"/>
    <s v="HKW Potsdam-Süd"/>
    <n v="14478"/>
    <s v="Potsdam"/>
    <m/>
    <s v="Brandenburg"/>
    <s v="Gesamtanlage"/>
    <s v="01.01.1996"/>
    <s v="Erdgas"/>
    <m/>
    <m/>
    <s v="Erdgas"/>
    <x v="4"/>
    <s v="GuD"/>
    <s v="Steam turbine"/>
    <s v="OPSD (2018)"/>
    <n v="0.38059999999999999"/>
    <s v="OPSD (2018)"/>
    <n v="81.8"/>
    <n v="72.801999999999992"/>
    <n v="23.27"/>
    <x v="139"/>
    <n v="60985.664195000078"/>
    <s v="NaturalGas"/>
    <s v="CombinedCycleGas"/>
  </r>
  <r>
    <s v="Ja"/>
    <s v="BNA1089"/>
    <s v="K+S AG"/>
    <s v="Zielitz"/>
    <n v="39326"/>
    <s v="Zielitz"/>
    <m/>
    <s v="Sachsen-Anhalt"/>
    <s v="Zielitz"/>
    <s v="01.01.1996"/>
    <s v="Erdgas"/>
    <m/>
    <m/>
    <s v="Erdgas"/>
    <x v="4"/>
    <s v="GuD"/>
    <s v="Steam turbine"/>
    <s v="OPSD (2018)"/>
    <n v="0.38059999999999999"/>
    <s v="OPSD (2018)"/>
    <n v="27"/>
    <n v="24.03"/>
    <n v="23.27"/>
    <x v="139"/>
    <n v="61009.694195000076"/>
    <s v="NaturalGas"/>
    <s v="CombinedCycleGas"/>
  </r>
  <r>
    <s v="Ja"/>
    <s v="BNA1094"/>
    <s v="Smurfit Kappa Zülpich Papier GmbH"/>
    <s v="Gaskraftwerk"/>
    <n v="53910"/>
    <s v="Zülpich"/>
    <s v="Bessenicher Weg"/>
    <s v="Nordrhein-Westfalen"/>
    <s v="GKW"/>
    <s v="01.04.1996"/>
    <s v="Erdgas"/>
    <m/>
    <m/>
    <s v="Erdgas"/>
    <x v="4"/>
    <s v="GuD"/>
    <s v="Steam turbine"/>
    <s v="OPSD (2018)"/>
    <n v="0.38059999999999999"/>
    <s v="OPSD (2018)"/>
    <n v="15.1"/>
    <n v="13.439"/>
    <n v="23.27"/>
    <x v="139"/>
    <n v="61023.133195000075"/>
    <s v="NaturalGas"/>
    <s v="CombinedCycleGas"/>
  </r>
  <r>
    <s v="Ja"/>
    <s v="BNA1402"/>
    <s v="Delkeskamp Verpackungswerke GmbH"/>
    <s v="Heizkraftwerk zur Papierfabrik"/>
    <n v="49638"/>
    <s v="Nortrup"/>
    <s v="Hauptstrasse 15"/>
    <s v="Niedersachsen"/>
    <m/>
    <s v="24.01.1996"/>
    <s v="Erdgas"/>
    <m/>
    <m/>
    <s v="Erdgas"/>
    <x v="4"/>
    <s v="GuD"/>
    <s v="Steam turbine"/>
    <s v="OPSD (2018)"/>
    <n v="0.38059999999999999"/>
    <s v="OPSD (2018)"/>
    <n v="18.100000000000001"/>
    <n v="16.109000000000002"/>
    <n v="23.27"/>
    <x v="139"/>
    <n v="61039.242195000072"/>
    <s v="NaturalGas"/>
    <s v="CombinedCycleGas"/>
  </r>
  <r>
    <s v="Ja"/>
    <s v="BNA1509"/>
    <s v="BP Europa SE"/>
    <s v="BP Werk Lingen"/>
    <n v="49808"/>
    <s v="Lingen"/>
    <s v="Raffineriestrasse"/>
    <s v="Niedersachsen"/>
    <m/>
    <s v="01.01.1996"/>
    <s v="Erdgas"/>
    <m/>
    <m/>
    <s v="Erdgas"/>
    <x v="4"/>
    <s v="GuD"/>
    <s v="Steam turbine"/>
    <s v="OPSD (2018)"/>
    <n v="0.38059999999999999"/>
    <s v="OPSD (2018)"/>
    <n v="66"/>
    <n v="58.74"/>
    <n v="23.27"/>
    <x v="139"/>
    <n v="61097.98219500007"/>
    <s v="NaturalGas"/>
    <s v="CombinedCycleGas"/>
  </r>
  <r>
    <s v="Ja"/>
    <s v="BNA1125"/>
    <s v="Merck KGaA"/>
    <s v="Heizkraftwerk"/>
    <n v="64293"/>
    <s v="Darmstadt "/>
    <s v="Frankfurter Str. 250"/>
    <s v="Hessen"/>
    <s v="GT"/>
    <s v="20.12.1999"/>
    <s v="Mehrere Energieträger"/>
    <s v="Erdgas"/>
    <s v="leichtes Heizöl"/>
    <s v="Erdgas"/>
    <x v="4"/>
    <s v="Gasturbine"/>
    <s v="Gas turbine"/>
    <s v="OPSD (2018)"/>
    <n v="0.37740000000000001"/>
    <s v="OPSD (2018)"/>
    <n v="10"/>
    <n v="8.9"/>
    <n v="23.27"/>
    <x v="140"/>
    <n v="61106.882195000071"/>
    <s v="NaturalGas"/>
    <s v="Gas"/>
  </r>
  <r>
    <s v="Ja"/>
    <s v="BNA1264"/>
    <s v="Stadtwerke Suhl/Zella-Mehlis GmbH"/>
    <s v="HKW Bohrhügel"/>
    <n v="98528"/>
    <s v="Suhl"/>
    <s v="Fröhliche-Mann-Straße 2"/>
    <s v="Thüringen"/>
    <m/>
    <s v="02.12.1995"/>
    <s v="Mehrere Energieträger"/>
    <s v="Erdgas"/>
    <s v="HEL"/>
    <s v="Erdgas"/>
    <x v="4"/>
    <s v="GuD"/>
    <s v="Steam turbine"/>
    <s v="OPSD (2018)"/>
    <n v="0.3795"/>
    <s v="OPSD (2018)"/>
    <n v="13.5"/>
    <n v="12.015000000000001"/>
    <n v="23.27"/>
    <x v="141"/>
    <n v="61118.89719500007"/>
    <s v="NaturalGas"/>
    <s v="CombinedCycleGas"/>
  </r>
  <r>
    <s v="Ja"/>
    <s v="BNA1271"/>
    <s v="K+S AG"/>
    <s v="Unterbreizbach"/>
    <n v="36414"/>
    <s v="Unterbreizbach"/>
    <m/>
    <s v="Thüringen"/>
    <s v="Unterbreizbach"/>
    <s v="01.01.1995"/>
    <s v="Erdgas"/>
    <m/>
    <m/>
    <s v="Erdgas"/>
    <x v="4"/>
    <s v="GuD"/>
    <s v="Steam turbine"/>
    <s v="OPSD (2018)"/>
    <n v="0.3795"/>
    <s v="OPSD (2018)"/>
    <n v="20"/>
    <n v="17.8"/>
    <n v="23.27"/>
    <x v="141"/>
    <n v="61136.697195000073"/>
    <s v="NaturalGas"/>
    <s v="CombinedCycleGas"/>
  </r>
  <r>
    <s v="Ja"/>
    <s v="BNA1293c"/>
    <s v="Martinswerk GmbH"/>
    <s v="Kraftwerk"/>
    <n v="50127"/>
    <s v="Bergheim"/>
    <s v="Kölner Straße 110"/>
    <s v="Nordrhein-Westfalen"/>
    <s v="K3+4/TG4"/>
    <s v="01.02.1995"/>
    <s v="Erdgas"/>
    <m/>
    <m/>
    <s v="Erdgas"/>
    <x v="4"/>
    <s v="GuD"/>
    <s v="Steam turbine"/>
    <s v="OPSD (2018)"/>
    <n v="0.3795"/>
    <s v="OPSD (2018)"/>
    <n v="3"/>
    <n v="2.67"/>
    <n v="23.27"/>
    <x v="141"/>
    <n v="61139.367195000072"/>
    <s v="NaturalGas"/>
    <s v="CombinedCycleGas"/>
  </r>
  <r>
    <s v="Ja"/>
    <s v="BNA1332"/>
    <s v="INEOS Solvents Germany GmbH"/>
    <s v="INEOS Kraftwerk"/>
    <n v="47443"/>
    <s v="Moers"/>
    <s v="Römerstr. 733"/>
    <s v="Nordrhein-Westfalen"/>
    <s v="TG7/8"/>
    <s v="1995"/>
    <s v="Mehrere Energieträger"/>
    <s v="Erdgas"/>
    <s v="Flüssige und gasförmige Produktionsrückstände"/>
    <s v="Erdgas"/>
    <x v="4"/>
    <s v="GuD"/>
    <s v="Steam turbine"/>
    <s v="OPSD (2018)"/>
    <n v="0.3795"/>
    <s v="OPSD (2018)"/>
    <n v="24"/>
    <n v="21.36"/>
    <n v="23.27"/>
    <x v="141"/>
    <n v="61160.727195000072"/>
    <s v="NaturalGas"/>
    <s v="CombinedCycleGas"/>
  </r>
  <r>
    <s v="Ja"/>
    <s v="BNA0051"/>
    <s v="Cargill Deutschland GmbH"/>
    <s v="KWK-Anlage Barby"/>
    <n v="39249"/>
    <s v="Barby"/>
    <s v="Monplaisirstr. 22"/>
    <s v="Sachsen-Anhalt"/>
    <s v="-"/>
    <s v="01.05.1994"/>
    <s v="Erdgas"/>
    <m/>
    <m/>
    <s v="Erdgas"/>
    <x v="4"/>
    <s v="GuD"/>
    <s v="Steam turbine"/>
    <s v="OPSD (2018)"/>
    <n v="0.37840000000000001"/>
    <s v="OPSD (2018)"/>
    <n v="17.8"/>
    <n v="15.842000000000001"/>
    <n v="23.27"/>
    <x v="142"/>
    <n v="61176.569195000069"/>
    <s v="NaturalGas"/>
    <s v="CombinedCycleGas"/>
  </r>
  <r>
    <s v="Ja"/>
    <s v="BNA0286"/>
    <s v="Mainova AG"/>
    <s v="HKW West"/>
    <n v="60627"/>
    <s v="Frankfurt am Main"/>
    <s v="Gutleutstraße 231"/>
    <s v="Hessen"/>
    <s v="Block 4"/>
    <s v="01.01.1994"/>
    <s v="Erdgas"/>
    <m/>
    <m/>
    <s v="Erdgas"/>
    <x v="4"/>
    <s v="GuD"/>
    <s v="Steam turbine"/>
    <s v="OPSD (2018)"/>
    <n v="0.37840000000000001"/>
    <s v="OPSD (2018)"/>
    <n v="99"/>
    <n v="88.11"/>
    <n v="23.27"/>
    <x v="142"/>
    <n v="61264.67919500007"/>
    <s v="NaturalGas"/>
    <s v="CombinedCycleGas"/>
  </r>
  <r>
    <s v="Ja"/>
    <s v="BNA0386"/>
    <s v="Mohn Media Mohndruck GmbH"/>
    <s v="Energiezentrum Mohn Media"/>
    <n v="33334"/>
    <s v="Gütersloh"/>
    <s v="Carl Bertelsmann Straße 161"/>
    <s v="Nordrhein-Westfalen"/>
    <m/>
    <s v="28.03.1994"/>
    <s v="Erdgas"/>
    <m/>
    <m/>
    <s v="Erdgas"/>
    <x v="4"/>
    <s v="GuD"/>
    <s v="Steam turbine"/>
    <s v="OPSD (2018)"/>
    <n v="0.37840000000000001"/>
    <s v="OPSD (2018)"/>
    <n v="25"/>
    <n v="22.25"/>
    <n v="23.27"/>
    <x v="142"/>
    <n v="61286.92919500007"/>
    <s v="NaturalGas"/>
    <s v="CombinedCycleGas"/>
  </r>
  <r>
    <s v="Ja"/>
    <s v="BNA0896"/>
    <s v="Energieversorgung Schwerin GmbH &amp; Co. Erzeugung KG"/>
    <s v="HKW Schwerin Süd"/>
    <n v="19061"/>
    <s v="Schwerin"/>
    <m/>
    <s v="Mecklenburg-Vorpommern"/>
    <m/>
    <s v="01.12.1994"/>
    <s v="Mehrere Energieträger"/>
    <s v="Erdgas"/>
    <s v="HEL"/>
    <s v="Erdgas"/>
    <x v="4"/>
    <s v="GuD"/>
    <s v="Steam turbine"/>
    <s v="OPSD (2018)"/>
    <n v="0.37840000000000001"/>
    <s v="OPSD (2018)"/>
    <n v="44.9"/>
    <n v="39.960999999999999"/>
    <n v="23.27"/>
    <x v="142"/>
    <n v="61326.890195000073"/>
    <s v="NaturalGas"/>
    <s v="CombinedCycleGas"/>
  </r>
  <r>
    <s v="Ja"/>
    <s v="BNA0897"/>
    <s v="Energieversorgung Schwerin GmbH &amp; Co. Erzeugung KG"/>
    <s v="HKW Schwerin Lankow"/>
    <n v="19057"/>
    <s v="Schwerin"/>
    <m/>
    <s v="Mecklenburg-Vorpommern"/>
    <m/>
    <s v="01.12.1994"/>
    <s v="Mehrere Energieträger"/>
    <s v="Erdgas"/>
    <s v="HEL"/>
    <s v="Erdgas"/>
    <x v="4"/>
    <s v="GuD"/>
    <s v="Steam turbine"/>
    <s v="OPSD (2018)"/>
    <n v="0.37840000000000001"/>
    <s v="OPSD (2018)"/>
    <n v="23"/>
    <n v="20.47"/>
    <n v="23.27"/>
    <x v="142"/>
    <n v="61347.360195000074"/>
    <s v="NaturalGas"/>
    <s v="CombinedCycleGas"/>
  </r>
  <r>
    <s v="Ja"/>
    <s v="BNA1105"/>
    <s v="TEAG Thüringer Energie AG"/>
    <s v="HKW Bad Salzungen"/>
    <n v="36433"/>
    <s v="Bad Salzungen"/>
    <m/>
    <s v="Thüringen"/>
    <s v="HKW Bad Salzungen"/>
    <s v="01.10.1994"/>
    <s v="Mehrere Energieträger"/>
    <s v="EG"/>
    <s v="HEL"/>
    <s v="Erdgas"/>
    <x v="4"/>
    <s v="GuD"/>
    <s v="Steam turbine"/>
    <s v="OPSD (2018)"/>
    <n v="0.37840000000000001"/>
    <s v="OPSD (2018)"/>
    <n v="9.6999999999999993"/>
    <n v="8.6329999999999991"/>
    <n v="23.27"/>
    <x v="142"/>
    <n v="61355.993195000076"/>
    <s v="NaturalGas"/>
    <s v="CombinedCycleGas"/>
  </r>
  <r>
    <s v="Ja"/>
    <s v="BNA1489"/>
    <s v="Stadtwerke - Altmärkische Gas-, Wasser- u. E-Werke Stendal GmbH"/>
    <s v="Heizkraftwerk Stendal"/>
    <n v="39576"/>
    <s v="Stendal"/>
    <s v="Schillerstraße"/>
    <s v="Sachsen-Anhalt"/>
    <m/>
    <s v="04.10.1994"/>
    <s v="Mehrere Energieträger"/>
    <s v="Erdgas H "/>
    <s v="Heizöl leicht"/>
    <s v="Erdgas"/>
    <x v="4"/>
    <s v="GuD"/>
    <s v="Steam turbine"/>
    <s v="OPSD (2018)"/>
    <n v="0.37840000000000001"/>
    <s v="OPSD (2018)"/>
    <n v="22"/>
    <n v="19.580000000000002"/>
    <n v="23.27"/>
    <x v="142"/>
    <n v="61375.573195000077"/>
    <s v="NaturalGas"/>
    <s v="CombinedCycleGas"/>
  </r>
  <r>
    <s v="Ja"/>
    <s v="BNA0025"/>
    <s v="Suiker Unie GmbH &amp; Co. KG"/>
    <s v="Kesselhaus Zuckerfabrik"/>
    <n v="17389"/>
    <s v="Anklam"/>
    <s v="Bluthsluster Str. 24"/>
    <s v="Mecklenburg-Vorpommern"/>
    <m/>
    <s v="26.09.1993"/>
    <s v="Mehrere Energieträger"/>
    <s v="Erdgas"/>
    <s v="Erdgas"/>
    <s v="Erdgas"/>
    <x v="4"/>
    <s v="GuD"/>
    <s v="Steam turbine"/>
    <s v="OPSD (2018)"/>
    <n v="0.37730000000000002"/>
    <s v="OPSD (2018)"/>
    <n v="15.1"/>
    <n v="13.439"/>
    <n v="23.27"/>
    <x v="143"/>
    <n v="61389.012195000076"/>
    <s v="NaturalGas"/>
    <s v="CombinedCycleGas"/>
  </r>
  <r>
    <s v="Ja"/>
    <s v="BNA0233"/>
    <s v="Stora Enso Sachsen GmbH"/>
    <s v="Kombikraftwerk"/>
    <n v="4838"/>
    <s v="Eilenburg"/>
    <s v="Am Schanzberg 1"/>
    <s v="Sachsen"/>
    <m/>
    <s v="01.09.1993"/>
    <s v="Mehrere Energieträger"/>
    <s v="Erdgas"/>
    <s v="Biogas, Papierfaserschlamm"/>
    <s v="Erdgas"/>
    <x v="4"/>
    <s v="GuD"/>
    <s v="Steam turbine"/>
    <s v="OPSD (2018)"/>
    <n v="0.37730000000000002"/>
    <s v="OPSD (2018)"/>
    <n v="46.6"/>
    <n v="41.474000000000004"/>
    <n v="23.27"/>
    <x v="143"/>
    <n v="61430.486195000078"/>
    <s v="NaturalGas"/>
    <s v="CombinedCycleGas"/>
  </r>
  <r>
    <s v="Ja"/>
    <s v="BNA0401"/>
    <s v="ADM Hamburg Aktiengesellschaft"/>
    <s v="Heizkraftwerk"/>
    <n v="21107"/>
    <s v="Hamburg"/>
    <s v="Nippoldstr. 117"/>
    <s v="Hamburg"/>
    <s v="HKW"/>
    <s v="01.07.1993"/>
    <s v="Erdgas"/>
    <s v="Erdgas"/>
    <s v="Biogas"/>
    <s v="Erdgas"/>
    <x v="4"/>
    <s v="GuD"/>
    <s v="Steam turbine"/>
    <s v="OPSD (2018)"/>
    <n v="0.37730000000000002"/>
    <s v="OPSD (2018)"/>
    <n v="22.5"/>
    <n v="20.024999999999999"/>
    <n v="23.27"/>
    <x v="143"/>
    <n v="61450.511195000079"/>
    <s v="NaturalGas"/>
    <s v="CombinedCycleGas"/>
  </r>
  <r>
    <s v="Ja"/>
    <s v="BNA1400b"/>
    <s v="Südzucker AG, Werk Zeitz"/>
    <s v="EZ1"/>
    <n v="6712"/>
    <s v="Zeitz"/>
    <s v="Albrechtstr. 54"/>
    <s v="Sachsen-Anhalt"/>
    <s v="DTI"/>
    <s v="01.09.1993"/>
    <s v="Mehrere Energieträger"/>
    <s v="Erdgas"/>
    <s v="HEL"/>
    <s v="Erdgas"/>
    <x v="4"/>
    <s v="GuD"/>
    <s v="Steam turbine"/>
    <s v="OPSD (2018)"/>
    <n v="0.37730000000000002"/>
    <s v="OPSD (2018)"/>
    <n v="23.3"/>
    <n v="20.737000000000002"/>
    <n v="23.27"/>
    <x v="143"/>
    <n v="61471.24819500008"/>
    <s v="NaturalGas"/>
    <s v="CombinedCycleGas"/>
  </r>
  <r>
    <s v="Ja"/>
    <s v="BNA1505"/>
    <s v="Opel Automobile GmbH"/>
    <s v="HKW Wiesengrund"/>
    <n v="99817"/>
    <s v="Eisenach"/>
    <s v="Adam-Opel-Str."/>
    <s v="Thüringen"/>
    <m/>
    <s v="12.10.1993"/>
    <s v="Mehrere Energieträger"/>
    <s v="Erdgas"/>
    <s v="Heizöl EL"/>
    <s v="Erdgas"/>
    <x v="4"/>
    <s v="GuD"/>
    <s v="Steam turbine"/>
    <s v="OPSD (2018)"/>
    <n v="0.37730000000000002"/>
    <s v="OPSD (2018)"/>
    <n v="22.1"/>
    <n v="19.669"/>
    <n v="23.27"/>
    <x v="143"/>
    <n v="61490.917195000082"/>
    <s v="NaturalGas"/>
    <s v="CombinedCycleGas"/>
  </r>
  <r>
    <s v="Ja"/>
    <s v="BNA1406"/>
    <s v="FS-Karton GmbH"/>
    <s v="FS-Karton"/>
    <n v="41460"/>
    <s v="Neuss"/>
    <s v="Düsseldorfer Str. 182-184"/>
    <s v="Nordrhein-Westfalen"/>
    <m/>
    <s v="1992"/>
    <s v="Erdgas"/>
    <m/>
    <m/>
    <s v="Erdgas"/>
    <x v="4"/>
    <s v="GuD"/>
    <s v="Steam turbine"/>
    <s v="OPSD (2018)"/>
    <n v="0.37619999999999998"/>
    <s v="OPSD (2018)"/>
    <n v="18.879000000000001"/>
    <n v="16.802310000000002"/>
    <n v="23.27"/>
    <x v="144"/>
    <n v="61507.719505000081"/>
    <s v="NaturalGas"/>
    <s v="CombinedCycleGas"/>
  </r>
  <r>
    <s v="Ja"/>
    <s v="BNA1284"/>
    <s v="Grace GmbH"/>
    <s v="Co-Generation"/>
    <n v="67547"/>
    <s v="Worms"/>
    <s v="In der Hollerhecke 1"/>
    <s v="Rheinland-Pfalz"/>
    <s v="-"/>
    <s v="27.08.1991"/>
    <s v="Erdgas"/>
    <m/>
    <m/>
    <s v="Erdgas"/>
    <x v="4"/>
    <s v="GuD"/>
    <s v="Steam turbine"/>
    <s v="OPSD (2018)"/>
    <n v="0.37509999999999999"/>
    <s v="OPSD (2018)"/>
    <n v="11.5"/>
    <n v="10.234999999999999"/>
    <n v="23.27"/>
    <x v="145"/>
    <n v="61517.954505000082"/>
    <s v="NaturalGas"/>
    <s v="CombinedCycleGas"/>
  </r>
  <r>
    <s v="Ja"/>
    <s v="BNA0015"/>
    <s v="EnBW Energie Baden-Württemberg AG"/>
    <s v="Heizkraftwerk Altbach/Deizisau"/>
    <n v="73776"/>
    <s v="Altbach"/>
    <s v="Industriestraße 11"/>
    <s v="Baden-Württemberg"/>
    <s v="ALT GT E (solo)"/>
    <s v="01.01.1997"/>
    <s v="Erdgas"/>
    <m/>
    <m/>
    <s v="Erdgas"/>
    <x v="4"/>
    <s v="Gasturbine"/>
    <s v="Gas turbine"/>
    <s v="OPSD (2018)"/>
    <n v="0.37219999999999998"/>
    <s v="OPSD (2018)"/>
    <n v="65"/>
    <n v="57.85"/>
    <n v="23.27"/>
    <x v="146"/>
    <n v="61575.80450500008"/>
    <s v="NaturalGas"/>
    <s v="Gas"/>
  </r>
  <r>
    <s v="Ja"/>
    <s v="BNA1523c"/>
    <s v="Moritz J. Weig GmbH &amp; Co KG"/>
    <s v="Gemeinschaftskraftwerk Weig"/>
    <n v="56727"/>
    <s v="Mayen"/>
    <s v="Polcher Str. 113"/>
    <s v="Rheinland-Pfalz"/>
    <s v="Block 3 (Kessel 3 und 4, DT 2 und 3 anteilig)"/>
    <s v="01.01.1992"/>
    <s v="Sonstige Energieträger"/>
    <s v="Fangstoff aus Altpapieraufbereitung"/>
    <m/>
    <s v="Sonstige Energieträger_x000a_(nicht erneuerbar)"/>
    <x v="4"/>
    <s v="GuD"/>
    <s v="Steam turbine"/>
    <s v="OPSD (2018)"/>
    <n v="0.374"/>
    <s v="Annahme basierend auf DIW (2014)"/>
    <n v="10.3"/>
    <n v="9.1670000000000016"/>
    <n v="23.27"/>
    <x v="147"/>
    <n v="61584.971505000081"/>
    <s v="NaturalGas"/>
    <s v="CombinedCycleGas"/>
  </r>
  <r>
    <s v="Ja"/>
    <s v="BNA0510a"/>
    <s v="SWK Stadtwerke Kaiserslautern, Versorgungs-AG"/>
    <s v="HKW Karcherstr."/>
    <n v="67655"/>
    <s v="Kaiserslautern"/>
    <m/>
    <s v="Rheinland-Pfalz"/>
    <n v="10"/>
    <s v="18.09.1989"/>
    <s v="Mehrere Energieträger"/>
    <s v="Erdgas"/>
    <s v="HEL"/>
    <s v="Erdgas"/>
    <x v="4"/>
    <s v="GuD"/>
    <s v="Steam turbine"/>
    <s v="OPSD (2018)"/>
    <n v="0.37290000000000001"/>
    <s v="OPSD (2018)"/>
    <n v="11.6"/>
    <n v="10.324"/>
    <n v="23.27"/>
    <x v="148"/>
    <n v="61595.295505000082"/>
    <s v="NaturalGas"/>
    <s v="CombinedCycleGas"/>
  </r>
  <r>
    <s v="Ja"/>
    <s v="BNA1335a"/>
    <s v="Papier- u. Kartonfabrik Varel GmbH &amp; Co. KG"/>
    <s v="PKV Kraftwerk"/>
    <n v="26316"/>
    <s v="Varel"/>
    <s v="Dangaster Straße 38"/>
    <s v="Niedersachsen"/>
    <s v="KWK-Blöcke"/>
    <s v="1989"/>
    <s v="Erdgas"/>
    <s v="Erdgas L"/>
    <m/>
    <s v="Erdgas"/>
    <x v="4"/>
    <s v="GuD"/>
    <s v="Steam turbine"/>
    <s v="OPSD (2018)"/>
    <n v="0.37290000000000001"/>
    <s v="OPSD (2018)"/>
    <n v="58.1"/>
    <n v="51.709000000000003"/>
    <n v="23.27"/>
    <x v="148"/>
    <n v="61647.004505000084"/>
    <s v="NaturalGas"/>
    <s v="CombinedCycleGas"/>
  </r>
  <r>
    <s v="Ja"/>
    <s v="BNA0156b"/>
    <s v="Egger Holzwerkstoffe Brilon GmbH &amp; Co. KG"/>
    <s v="Egger Kraftwerk Brilon"/>
    <n v="59929"/>
    <s v="Brilon "/>
    <s v="Im Kissen 19"/>
    <s v="Nordrhein-Westfalen"/>
    <s v="Gasturbinen - KWK - Anlage"/>
    <s v="01.05.1996"/>
    <s v="Erdgas"/>
    <m/>
    <m/>
    <s v="Erdgas"/>
    <x v="4"/>
    <s v="Gasturbine"/>
    <s v="Gas turbine"/>
    <s v="OPSD (2018)"/>
    <n v="0.36959999999999998"/>
    <s v="OPSD (2018)"/>
    <n v="13.5"/>
    <n v="12.015000000000001"/>
    <n v="23.27"/>
    <x v="149"/>
    <n v="61659.019505000084"/>
    <s v="NaturalGas"/>
    <s v="Gas"/>
  </r>
  <r>
    <s v="Ja"/>
    <s v="BNA0360"/>
    <s v="Stadtwerke Greifswald GmbH"/>
    <s v="HKW &quot;Helmshäger Berg&quot;"/>
    <n v="17489"/>
    <s v="Greifswald"/>
    <m/>
    <s v="Mecklenburg-Vorpommern"/>
    <s v="Gasturbine"/>
    <s v="01.01.1996"/>
    <s v="Erdgas"/>
    <s v="Erdgas"/>
    <s v="HEL"/>
    <s v="Erdgas"/>
    <x v="4"/>
    <s v="Gasturbine"/>
    <s v="Gas turbine"/>
    <s v="OPSD (2018)"/>
    <n v="0.36959999999999998"/>
    <s v="OPSD (2018)"/>
    <n v="14.7"/>
    <n v="13.083"/>
    <n v="23.27"/>
    <x v="149"/>
    <n v="61672.102505000083"/>
    <s v="NaturalGas"/>
    <s v="Gas"/>
  </r>
  <r>
    <s v="Ja"/>
    <s v="BNA0521"/>
    <s v="Städtische Werke Energie + Wärme GmbH"/>
    <s v="Kombi-HKW"/>
    <n v="34134"/>
    <s v="Kassel"/>
    <m/>
    <s v="Hessen"/>
    <m/>
    <s v="18.07.1988"/>
    <s v="Erdgas"/>
    <m/>
    <m/>
    <s v="Erdgas"/>
    <x v="4"/>
    <s v="GuD"/>
    <s v="Steam turbine"/>
    <s v="OPSD (2018)"/>
    <n v="0.37180000000000002"/>
    <s v="OPSD (2018)"/>
    <n v="50"/>
    <n v="44.5"/>
    <n v="23.27"/>
    <x v="150"/>
    <n v="61716.602505000083"/>
    <s v="NaturalGas"/>
    <s v="CombinedCycleGas"/>
  </r>
  <r>
    <s v="Ja"/>
    <s v="BNA1333a"/>
    <s v="Universität Stuttgart"/>
    <s v="HKW Pfaffenwald"/>
    <n v="70569"/>
    <s v="Stuttgart"/>
    <s v="Pfaffenwaldring 8"/>
    <s v="Baden-Württemberg"/>
    <s v="Anlage 40"/>
    <s v="01.07.1988"/>
    <s v="Mehrere Energieträger"/>
    <s v="Erdgas H"/>
    <s v="Heizöl EL"/>
    <s v="Erdgas"/>
    <x v="4"/>
    <s v="GuD"/>
    <s v="Steam turbine"/>
    <s v="OPSD (2018)"/>
    <n v="0.37180000000000002"/>
    <s v="OPSD (2018)"/>
    <n v="12.181000000000001"/>
    <n v="10.841090000000001"/>
    <n v="23.27"/>
    <x v="150"/>
    <n v="61727.443595000084"/>
    <s v="NaturalGas"/>
    <s v="CombinedCycleGas"/>
  </r>
  <r>
    <s v="Ja"/>
    <s v="BNA1444d"/>
    <s v="Prinovis GmbH &amp; Co. KG"/>
    <s v="GT4 "/>
    <n v="90471"/>
    <s v="Nürnberg"/>
    <s v="Breslauer Str. 300"/>
    <s v="Bayern"/>
    <m/>
    <s v="01.01.1995"/>
    <s v="Erdgas"/>
    <m/>
    <m/>
    <s v="Erdgas"/>
    <x v="4"/>
    <s v="Gasturbine"/>
    <s v="Gas turbine"/>
    <s v="OPSD (2018)"/>
    <n v="0.36699999999999999"/>
    <s v="OPSD (2018)"/>
    <n v="5.0999999999999996"/>
    <n v="4.5389999999999997"/>
    <n v="23.27"/>
    <x v="151"/>
    <n v="61731.982595000081"/>
    <s v="NaturalGas"/>
    <s v="Gas"/>
  </r>
  <r>
    <s v="Ja"/>
    <s v="BNA0515"/>
    <s v="Stadtwerke Karlsruhe GmbH"/>
    <s v="Heizkraftwerk West"/>
    <n v="76189"/>
    <s v="Karlsruhe"/>
    <m/>
    <s v="Baden-Württemberg"/>
    <s v="T3"/>
    <s v="01.01.1984"/>
    <s v="Mehrere Energieträger"/>
    <s v="Erdgas"/>
    <s v="Heizöl EL"/>
    <s v="Erdgas"/>
    <x v="4"/>
    <s v="GuD"/>
    <s v="Steam turbine"/>
    <s v="OPSD (2018)"/>
    <n v="0.3674"/>
    <s v="OPSD (2018)"/>
    <n v="33"/>
    <n v="29.37"/>
    <n v="23.27"/>
    <x v="152"/>
    <n v="61761.352595000084"/>
    <s v="NaturalGas"/>
    <s v="CombinedCycleGas"/>
  </r>
  <r>
    <s v="Ja"/>
    <s v="BNA1444c"/>
    <s v="Prinovis GmbH &amp; Co. KG"/>
    <s v="GT3 "/>
    <n v="90471"/>
    <s v="Nürnberg"/>
    <s v="Breslauer Str. 300"/>
    <s v="Bayern"/>
    <m/>
    <s v="01.01.1994"/>
    <s v="Erdgas"/>
    <m/>
    <m/>
    <s v="Erdgas"/>
    <x v="4"/>
    <s v="Gasturbine"/>
    <s v="Gas turbine"/>
    <s v="OPSD (2018)"/>
    <n v="0.3644"/>
    <s v="OPSD (2018)"/>
    <n v="5.0999999999999996"/>
    <n v="4.5389999999999997"/>
    <n v="23.27"/>
    <x v="153"/>
    <n v="61765.891595000081"/>
    <s v="NaturalGas"/>
    <s v="Gas"/>
  </r>
  <r>
    <s v="Ja"/>
    <s v="BNA1492b"/>
    <s v="Papierfabrik Adolf Jass GmbH &amp; Co. KG"/>
    <s v="Kraftwerk 2"/>
    <n v="36039"/>
    <s v="Fulda"/>
    <s v="Hermann-Muth-Str. 6"/>
    <s v="Hessen"/>
    <m/>
    <s v="30.03.1982"/>
    <s v="Erdgas"/>
    <m/>
    <m/>
    <s v="Erdgas"/>
    <x v="4"/>
    <s v="GuD"/>
    <s v="Steam turbine"/>
    <s v="OPSD (2018)"/>
    <n v="0.36520000000000002"/>
    <s v="OPSD (2018)"/>
    <n v="7.48"/>
    <n v="6.6572000000000005"/>
    <n v="23.27"/>
    <x v="154"/>
    <n v="61772.548795000082"/>
    <s v="NaturalGas"/>
    <s v="CombinedCycleGas"/>
  </r>
  <r>
    <s v="Ja"/>
    <s v="BNA1444a"/>
    <s v="Prinovis GmbH &amp; Co. KG"/>
    <s v="GT1 "/>
    <n v="90471"/>
    <s v="Nürnberg"/>
    <s v="Breslauer Str. 300"/>
    <s v="Bayern"/>
    <m/>
    <s v="01.01.1993"/>
    <s v="Erdgas"/>
    <m/>
    <m/>
    <s v="Erdgas"/>
    <x v="4"/>
    <s v="Gasturbine"/>
    <s v="Gas turbine"/>
    <s v="OPSD (2018)"/>
    <n v="0.36180000000000001"/>
    <s v="OPSD (2018)"/>
    <n v="4.2"/>
    <n v="3.7380000000000004"/>
    <n v="23.27"/>
    <x v="155"/>
    <n v="61776.28679500008"/>
    <s v="NaturalGas"/>
    <s v="Gas"/>
  </r>
  <r>
    <s v="Ja"/>
    <s v="BNA1444b"/>
    <s v="Prinovis GmbH &amp; Co. KG"/>
    <s v="GT2 "/>
    <n v="90471"/>
    <s v="Nürnberg"/>
    <s v="Breslauer Str. 300"/>
    <s v="Bayern"/>
    <m/>
    <s v="01.01.1993"/>
    <s v="Erdgas"/>
    <m/>
    <m/>
    <s v="Erdgas"/>
    <x v="4"/>
    <s v="Gasturbine"/>
    <s v="Gas turbine"/>
    <s v="OPSD (2018)"/>
    <n v="0.36180000000000001"/>
    <s v="OPSD (2018)"/>
    <n v="4.2"/>
    <n v="3.7380000000000004"/>
    <n v="23.27"/>
    <x v="155"/>
    <n v="61780.024795000078"/>
    <s v="NaturalGas"/>
    <s v="Gas"/>
  </r>
  <r>
    <s v="Ja"/>
    <s v="BNA0600a"/>
    <s v="Currenta GmbH &amp; Co. OHG"/>
    <s v="X-Kraftwerk"/>
    <n v="51368"/>
    <s v="Leverkusen"/>
    <s v="CHEMPARK, Geb. X 50"/>
    <s v="Nordrhein-Westfalen"/>
    <m/>
    <s v="01.01.1981"/>
    <s v="Erdgas"/>
    <m/>
    <m/>
    <s v="Erdgas"/>
    <x v="4"/>
    <s v="GuD"/>
    <s v="Steam turbine"/>
    <s v="OPSD (2018)"/>
    <n v="0.36409999999999998"/>
    <s v="OPSD (2018)"/>
    <n v="27"/>
    <n v="24.03"/>
    <n v="23.27"/>
    <x v="156"/>
    <n v="61804.054795000076"/>
    <s v="NaturalGas"/>
    <s v="CombinedCycleGas"/>
  </r>
  <r>
    <s v="Ja"/>
    <s v="BNA1249"/>
    <s v="UPM GmbH"/>
    <s v="UPM Schongau"/>
    <n v="86956"/>
    <s v="Schongau"/>
    <s v="Friedrich-Haindl-Strasse 10"/>
    <s v="Bayern"/>
    <s v="Heizkraftwerk 2"/>
    <s v="21.01.1989"/>
    <s v="Mehrere Energieträger"/>
    <s v="Reststoffe aus Altpapieraufbereitung"/>
    <m/>
    <s v="Sonstige Energieträger_x000a_(nicht erneuerbar)"/>
    <x v="4"/>
    <s v="GuD"/>
    <s v="Steam turbine"/>
    <s v="OPSD (2018)"/>
    <n v="0.36299999999999999"/>
    <s v="Annahme basierend auf DIW (2014)"/>
    <n v="6"/>
    <n v="5.34"/>
    <n v="23.27"/>
    <x v="157"/>
    <n v="61809.394795000073"/>
    <s v="NaturalGas"/>
    <s v="CombinedCycleGas"/>
  </r>
  <r>
    <s v="Ja"/>
    <s v="BNA1658"/>
    <s v="Stadtwerke Lemgo GmbH"/>
    <s v="HKW-Mitte"/>
    <n v="32657"/>
    <s v="Lemgo"/>
    <s v="Bruchweg 24"/>
    <s v="Nordrhein-Westfalen"/>
    <m/>
    <s v="01.04.1980"/>
    <s v="Erdgas"/>
    <m/>
    <m/>
    <s v="Erdgas"/>
    <x v="4"/>
    <s v="GuD"/>
    <s v="Steam turbine"/>
    <s v="OPSD (2018)"/>
    <n v="0.36299999999999999"/>
    <s v="OPSD (2018)"/>
    <n v="11.3"/>
    <n v="10.057"/>
    <n v="23.27"/>
    <x v="157"/>
    <n v="61819.451795000074"/>
    <s v="NaturalGas"/>
    <s v="CombinedCycleGas"/>
  </r>
  <r>
    <s v="Ja"/>
    <s v="BNA0172b"/>
    <s v="Wacker Chemie AG"/>
    <s v="Burghausen 01 - DT"/>
    <n v="84489"/>
    <s v="Burghausen"/>
    <s v="Johannes-Hess Straße 24"/>
    <s v="Bayern"/>
    <m/>
    <s v="14.05.1979"/>
    <s v="Erdgas"/>
    <s v="Heizöl/EL"/>
    <m/>
    <s v="Erdgas"/>
    <x v="4"/>
    <s v="GuD"/>
    <s v="Steam turbine"/>
    <s v="OPSD (2018)"/>
    <n v="0.3619"/>
    <s v="OPSD (2018)"/>
    <n v="50"/>
    <n v="44.5"/>
    <n v="23.27"/>
    <x v="158"/>
    <n v="61863.951795000074"/>
    <s v="NaturalGas"/>
    <s v="CombinedCycleGas"/>
  </r>
  <r>
    <s v="Ja"/>
    <s v="BNA1408"/>
    <s v="Evonik Degussa GmbH"/>
    <s v="Heizkraftwerk Evonik Rheinfelden"/>
    <n v="79618"/>
    <s v="Rheinfelden"/>
    <s v="Untere Kanalstraße 3"/>
    <s v="Baden-Württemberg"/>
    <m/>
    <s v="13.08.1979"/>
    <s v="Erdgas"/>
    <s v="Erdgas"/>
    <s v="Wasserstoff (Restgas eines Produktions-betriebes)"/>
    <s v="Erdgas"/>
    <x v="4"/>
    <s v="GuD"/>
    <s v="Steam turbine"/>
    <s v="OPSD (2018)"/>
    <n v="0.3619"/>
    <s v="OPSD (2018)"/>
    <n v="15.68"/>
    <n v="13.9552"/>
    <n v="23.27"/>
    <x v="158"/>
    <n v="61877.90699500007"/>
    <s v="NaturalGas"/>
    <s v="CombinedCycleGas"/>
  </r>
  <r>
    <s v="Ja"/>
    <s v="BNA0614a"/>
    <s v="BASF SE"/>
    <s v="KW Mitte"/>
    <n v="67056"/>
    <s v="Ludwigshafen"/>
    <s v="A 855"/>
    <s v="Rheinland-Pfalz"/>
    <s v="GT 1"/>
    <s v="29.02.1992"/>
    <s v="Erdgas"/>
    <m/>
    <m/>
    <s v="Erdgas"/>
    <x v="4"/>
    <s v="Gasturbine"/>
    <s v="Gas turbine"/>
    <s v="OPSD (2018)"/>
    <n v="0.35920000000000002"/>
    <s v="OPSD (2018)"/>
    <n v="47"/>
    <n v="41.83"/>
    <n v="23.27"/>
    <x v="159"/>
    <n v="61919.736995000072"/>
    <s v="NaturalGas"/>
    <s v="Gas"/>
  </r>
  <r>
    <s v="Ja"/>
    <s v="BNA0232c"/>
    <s v="Sappi Ehingen GmbH"/>
    <s v="Werkskraftwerk Sappi Ehingen"/>
    <n v="89584"/>
    <s v="Ehingen"/>
    <s v="Kessel 6 - Turbine 4"/>
    <s v="Baden-Württemberg"/>
    <m/>
    <s v="07.07.1977"/>
    <s v="Erdgas"/>
    <m/>
    <m/>
    <s v="Erdgas"/>
    <x v="4"/>
    <s v="GuD"/>
    <s v="Steam turbine"/>
    <s v="OPSD (2018)"/>
    <n v="0.35970000000000002"/>
    <s v="OPSD (2018)"/>
    <n v="4"/>
    <n v="3.56"/>
    <n v="23.27"/>
    <x v="160"/>
    <n v="61923.29699500007"/>
    <s v="NaturalGas"/>
    <s v="CombinedCycleGas"/>
  </r>
  <r>
    <s v="Ja"/>
    <s v="BNA1120"/>
    <s v="RÜTGERS Germany GmbH"/>
    <s v="Energiezentrale"/>
    <n v="44579"/>
    <s v="Castrop-Rauxel"/>
    <s v="Kekulestraße 30"/>
    <s v="Nordrhein-Westfalen"/>
    <s v="Gasturbine"/>
    <s v="01.06.1991"/>
    <s v="Mehrere Energieträger"/>
    <s v="Erdgas"/>
    <s v="Heizöl EL"/>
    <s v="Erdgas"/>
    <x v="4"/>
    <s v="Gasturbine"/>
    <s v="Gas turbine"/>
    <s v="OPSD (2018)"/>
    <n v="0.35659999999999997"/>
    <s v="OPSD (2018)"/>
    <n v="10.199999999999999"/>
    <n v="9.0779999999999994"/>
    <n v="23.27"/>
    <x v="161"/>
    <n v="61932.374995000071"/>
    <s v="NaturalGas"/>
    <s v="Gas"/>
  </r>
  <r>
    <s v="Ja"/>
    <s v="BNA1104"/>
    <s v="Stadtwerke Augsburg Energie GmbH"/>
    <s v="Heizkraftwerk"/>
    <n v="86152"/>
    <s v="Augsburg "/>
    <s v="Franziskanergasse 9"/>
    <s v="Bayern"/>
    <s v="T2"/>
    <s v="15.12.1976"/>
    <s v="Mehrere Energieträger"/>
    <s v="Erdgas"/>
    <s v="Heizöl"/>
    <s v="Erdgas"/>
    <x v="4"/>
    <s v="GuD"/>
    <s v="Steam turbine"/>
    <s v="OPSD (2018)"/>
    <n v="0.35859999999999997"/>
    <s v="OPSD (2018)"/>
    <n v="20.399999999999999"/>
    <n v="18.155999999999999"/>
    <n v="23.27"/>
    <x v="162"/>
    <n v="61950.530995000074"/>
    <s v="NaturalGas"/>
    <s v="CombinedCycleGas"/>
  </r>
  <r>
    <s v="Ja"/>
    <s v="BNA1285"/>
    <s v="K+S AG"/>
    <s v="Sigmundshall"/>
    <n v="31515"/>
    <s v="Wunstorf"/>
    <m/>
    <s v="Niedersachsen"/>
    <s v="Sigmundshall"/>
    <s v="01.01.1974"/>
    <s v="Erdgas"/>
    <m/>
    <m/>
    <s v="Erdgas"/>
    <x v="4"/>
    <s v="GuD"/>
    <s v="Steam turbine"/>
    <s v="OPSD (2018)"/>
    <n v="0.35639999999999999"/>
    <s v="OPSD (2018)"/>
    <n v="11"/>
    <n v="9.7900000000000009"/>
    <n v="23.27"/>
    <x v="163"/>
    <n v="61960.320995000075"/>
    <s v="NaturalGas"/>
    <s v="CombinedCycleGas"/>
  </r>
  <r>
    <s v="Ja"/>
    <m/>
    <s v="Nicht-EEG-Anlagen &lt; 10 MW"/>
    <m/>
    <m/>
    <m/>
    <m/>
    <m/>
    <m/>
    <m/>
    <s v="Erdgas"/>
    <m/>
    <m/>
    <s v="Erdgas"/>
    <x v="4"/>
    <s v="Gasturbine"/>
    <s v="Gas turbine"/>
    <s v="eigene Annahme"/>
    <n v="0.35399999999999998"/>
    <s v="Annahme basierend auf DIW (2014)"/>
    <n v="3328.1768078703249"/>
    <n v="2962.0773590045892"/>
    <n v="23.27"/>
    <x v="164"/>
    <n v="64922.398354004661"/>
    <s v="NaturalGas"/>
    <s v="Gas"/>
  </r>
  <r>
    <s v="Ja"/>
    <s v="BNA1821"/>
    <s v="Bayer AG"/>
    <s v="Energieversogung Wedding"/>
    <n v="13353"/>
    <s v="Berlin"/>
    <s v="Fennstr. 22"/>
    <s v="Berlin"/>
    <m/>
    <s v="25.05.1972"/>
    <s v="Mehrere Energieträger"/>
    <s v="Erdgas"/>
    <s v="leichtes Heizöl EL"/>
    <s v="Erdgas"/>
    <x v="4"/>
    <s v="GuD"/>
    <s v="Steam turbine"/>
    <s v="OPSD (2018)"/>
    <n v="0.35420000000000001"/>
    <s v="OPSD (2018)"/>
    <n v="15"/>
    <n v="13.35"/>
    <n v="23.27"/>
    <x v="165"/>
    <n v="64935.74835400466"/>
    <s v="NaturalGas"/>
    <s v="CombinedCycleGas"/>
  </r>
  <r>
    <s v="Ja"/>
    <s v="BNA0752"/>
    <s v="Energieversorgung Oberhausen AG"/>
    <s v="HKW 1"/>
    <n v="46045"/>
    <s v="Oberhausen"/>
    <m/>
    <s v="Nordrhein-Westfalen"/>
    <s v="HKW 1"/>
    <s v="20.01.1971"/>
    <s v="Erdgas"/>
    <m/>
    <m/>
    <s v="Erdgas"/>
    <x v="4"/>
    <s v="GuD"/>
    <s v="Steam turbine"/>
    <s v="OPSD (2018)"/>
    <n v="0.35310000000000002"/>
    <s v="OPSD (2018)"/>
    <n v="23.1"/>
    <n v="20.559000000000001"/>
    <n v="23.27"/>
    <x v="166"/>
    <n v="64956.307354004661"/>
    <s v="NaturalGas"/>
    <s v="CombinedCycleGas"/>
  </r>
  <r>
    <s v="Ja"/>
    <s v="BNA0142"/>
    <s v="ArcelorMittal Bremen GmbH"/>
    <s v="KW Mittelsbüren"/>
    <n v="28237"/>
    <s v="Bremen"/>
    <s v="Auf den Delben 35"/>
    <s v="Bremen"/>
    <s v="Block 4"/>
    <s v="1975"/>
    <s v="andere Gase"/>
    <s v="Gichtgas"/>
    <s v="Erdgas"/>
    <s v="Sonstige Energieträger_x000a_(nicht erneuerbar)"/>
    <x v="4"/>
    <s v="GuD"/>
    <s v="Steam turbine"/>
    <s v="OPSD (2018)"/>
    <n v="0.35199999999999998"/>
    <s v="Annahme basierend auf DIW (2014)"/>
    <n v="160"/>
    <n v="142.4"/>
    <n v="23.27"/>
    <x v="167"/>
    <n v="65098.707354004662"/>
    <s v="NaturalGas"/>
    <s v="CombinedCycleGas"/>
  </r>
  <r>
    <s v="Ja"/>
    <s v="BNA0396"/>
    <s v="ThyssenKrupp Steel Europe AG"/>
    <s v="Duisburg Hamborn 4"/>
    <n v="47166"/>
    <s v="Hamborn"/>
    <m/>
    <s v="Nordrhein-Westfalen"/>
    <s v="Block 4"/>
    <s v="01.01.1976"/>
    <s v="Sonstige Energieträger"/>
    <s v="Kuppelprdukte der Stahl- und Kokserzeugung"/>
    <m/>
    <s v="Sonstige Energieträger_x000a_(nicht erneuerbar)"/>
    <x v="4"/>
    <s v="GuD"/>
    <s v="Steam turbine"/>
    <s v="OPSD (2018)"/>
    <n v="0.35199999999999998"/>
    <s v="Annahme basierend auf DIW (2014)"/>
    <n v="101"/>
    <n v="89.89"/>
    <n v="23.27"/>
    <x v="167"/>
    <n v="65188.597354004662"/>
    <s v="NaturalGas"/>
    <s v="CombinedCycleGas"/>
  </r>
  <r>
    <s v="Ja"/>
    <s v="BNA1333b"/>
    <s v="Universität Stuttgart"/>
    <s v="HKW Pfaffenwald"/>
    <n v="70569"/>
    <s v="Stuttgart"/>
    <s v="Pfaffenwaldring 8"/>
    <s v="Baden-Württemberg"/>
    <s v="Block 50"/>
    <s v="01.07.1969"/>
    <s v="Mehrere Energieträger"/>
    <s v="Erdgas H"/>
    <s v="Heizöl EL"/>
    <s v="Erdgas"/>
    <x v="4"/>
    <s v="GuD"/>
    <s v="Steam turbine"/>
    <s v="OPSD (2018)"/>
    <n v="0.35089999999999999"/>
    <s v="OPSD (2018)"/>
    <n v="11.3377"/>
    <n v="10.090553"/>
    <n v="23.27"/>
    <x v="168"/>
    <n v="65198.687907004663"/>
    <s v="NaturalGas"/>
    <s v="CombinedCycleGas"/>
  </r>
  <r>
    <s v="Ja"/>
    <s v="BNA1524"/>
    <s v="Sales &amp; Solutions GmbH"/>
    <s v="Heizkraftwerk Bomlitz"/>
    <n v="29699"/>
    <s v="Bomlitz"/>
    <s v="Industriepark Walsrode, _x000a_August-Wolff-Str. 13"/>
    <s v="Niedersachsen"/>
    <m/>
    <s v="01.06.1969"/>
    <s v="Erdgas"/>
    <m/>
    <m/>
    <s v="Erdgas"/>
    <x v="4"/>
    <s v="GuD"/>
    <s v="Steam turbine"/>
    <s v="OPSD (2018)"/>
    <n v="0.35089999999999999"/>
    <s v="OPSD (2018)"/>
    <n v="15.6"/>
    <n v="13.884"/>
    <n v="23.27"/>
    <x v="168"/>
    <n v="65212.571907004662"/>
    <s v="NaturalGas"/>
    <s v="CombinedCycleGas"/>
  </r>
  <r>
    <s v="Ja"/>
    <s v="BNA1333c"/>
    <s v="Universität Stuttgart"/>
    <s v="HKW Pfaffenwald"/>
    <n v="70569"/>
    <s v="Stuttgart"/>
    <s v="Pfaffenwaldring 8"/>
    <s v="Baden-Württemberg"/>
    <s v="Block 60"/>
    <s v="01.07.1968"/>
    <s v="Mehrere Energieträger"/>
    <s v="Erdgas H"/>
    <s v="Heizöl EL"/>
    <s v="Erdgas"/>
    <x v="4"/>
    <s v="GuD"/>
    <s v="Steam turbine"/>
    <s v="OPSD (2018)"/>
    <n v="0.3498"/>
    <s v="OPSD (2018)"/>
    <n v="11.6188"/>
    <n v="10.340732000000001"/>
    <n v="23.27"/>
    <x v="169"/>
    <n v="65222.912639004659"/>
    <s v="NaturalGas"/>
    <s v="CombinedCycleGas"/>
  </r>
  <r>
    <s v="Ja"/>
    <s v="BNA1335b"/>
    <s v="Papier- u. Kartonfabrik Varel GmbH &amp; Co. KG"/>
    <s v="PKV Kraftwerk"/>
    <n v="26316"/>
    <s v="Varel"/>
    <s v="Dangaster Straße 38"/>
    <s v="Niedersachsen"/>
    <s v="Kondensationsturbine"/>
    <s v="1968"/>
    <s v="Erdgas"/>
    <s v="Abdampf"/>
    <m/>
    <s v="Erdgas"/>
    <x v="4"/>
    <s v="GuD"/>
    <s v="Steam turbine"/>
    <s v="OPSD (2018)"/>
    <n v="0.3498"/>
    <s v="OPSD (2018)"/>
    <n v="0.48"/>
    <n v="0.42719999999999997"/>
    <n v="23.27"/>
    <x v="169"/>
    <n v="65223.339839004657"/>
    <s v="NaturalGas"/>
    <s v="CombinedCycleGas"/>
  </r>
  <r>
    <s v="Ja"/>
    <s v="BNA1331"/>
    <s v="R.D.M. Arnsberg GmbH"/>
    <s v="Reno De Medici"/>
    <n v="59821"/>
    <s v="Arnsberg"/>
    <s v="Hellefelderstr. 51"/>
    <s v="Nordrhein-Westfalen"/>
    <s v="HD - Kraftwerk"/>
    <s v="01.01.1923"/>
    <s v="Steinkohle"/>
    <m/>
    <m/>
    <s v="Steinkohle"/>
    <x v="3"/>
    <s v="Steinkohle"/>
    <s v="Steam turbine"/>
    <s v="OPSD (2018)"/>
    <n v="0.23250000000000001"/>
    <s v="OPSD (2018)"/>
    <n v="19.239999999999998"/>
    <n v="15.007199999999999"/>
    <n v="12.53"/>
    <x v="170"/>
    <n v="65238.347039004657"/>
    <s v="HardCoal"/>
    <s v="HardCoal"/>
  </r>
  <r>
    <s v="Ja"/>
    <s v="BNA1516"/>
    <s v="Südzucker AG Mannheim"/>
    <s v="HKW 1 Werk Offstein"/>
    <n v="67283"/>
    <s v="Obrigheim"/>
    <s v="Wormser Straße 11"/>
    <s v="Rheinland-Pfalz"/>
    <m/>
    <s v="01.08.1961"/>
    <s v="Erdgas"/>
    <m/>
    <s v="Heizöl schwer"/>
    <s v="Erdgas"/>
    <x v="4"/>
    <s v="GuD"/>
    <s v="Steam turbine"/>
    <s v="OPSD (2018)"/>
    <n v="0.34210000000000002"/>
    <s v="OPSD (2018)"/>
    <n v="30"/>
    <n v="26.7"/>
    <n v="23.27"/>
    <x v="171"/>
    <n v="65265.047039004654"/>
    <s v="NaturalGas"/>
    <s v="CombinedCycleGas"/>
  </r>
  <r>
    <s v="Ja"/>
    <s v="BNA0218"/>
    <s v="ThyssenKrupp Steel Europe AG"/>
    <s v="Duisburg Ruhrort 3"/>
    <n v="47166"/>
    <s v="Duisburg - Ruhrort"/>
    <m/>
    <s v="Nordrhein-Westfalen"/>
    <s v="Block 3"/>
    <s v="01.01.1963"/>
    <s v="Sonstige Energieträger"/>
    <s v="Kuppelprdukte der Stahl- und Kokserzeugung"/>
    <m/>
    <s v="Sonstige Energieträger_x000a_(nicht erneuerbar)"/>
    <x v="4"/>
    <s v="GuD"/>
    <s v="Steam turbine"/>
    <s v="OPSD (2018)"/>
    <n v="0.34100000000000003"/>
    <s v="Annahme basierend auf DIW (2014)"/>
    <n v="95"/>
    <n v="84.55"/>
    <n v="23.27"/>
    <x v="172"/>
    <n v="65349.597039004657"/>
    <s v="NaturalGas"/>
    <s v="CombinedCycleGas"/>
  </r>
  <r>
    <s v="Ja"/>
    <s v="BNA0219"/>
    <s v="ThyssenKrupp Steel Europe AG"/>
    <s v="Duisburg Ruhrort 4"/>
    <n v="47166"/>
    <s v="Duisburg - Ruhrort"/>
    <m/>
    <s v="Nordrhein-Westfalen"/>
    <s v="Block 4"/>
    <s v="01.01.1968"/>
    <s v="Sonstige Energieträger"/>
    <s v="Kuppelprdukte der Stahl- und Kokserzeugung"/>
    <m/>
    <s v="Sonstige Energieträger_x000a_(nicht erneuerbar)"/>
    <x v="4"/>
    <s v="GuD"/>
    <s v="Steam turbine"/>
    <s v="OPSD (2018)"/>
    <n v="0.34100000000000003"/>
    <s v="Annahme basierend auf DIW (2014)"/>
    <n v="170"/>
    <n v="151.30000000000001"/>
    <n v="23.27"/>
    <x v="172"/>
    <n v="65500.89703900466"/>
    <s v="NaturalGas"/>
    <s v="CombinedCycleGas"/>
  </r>
  <r>
    <s v="Ja"/>
    <s v="BNA1870"/>
    <s v="Orion Engineered Carbons GmbH"/>
    <s v="Werk Kalscheuren"/>
    <n v="50997"/>
    <s v="Köln"/>
    <s v="Harry-Kloepfer-Straße 1"/>
    <s v="Nordrhein-Westfalen"/>
    <m/>
    <s v="01.01.1967"/>
    <s v="Sonstige Energieträger"/>
    <s v="Restgas aus Rußproduktion"/>
    <m/>
    <s v="Sonstige Energieträger_x000a_(nicht erneuerbar)"/>
    <x v="4"/>
    <s v="GuD"/>
    <s v="Steam turbine"/>
    <s v="OPSD (2018)"/>
    <n v="0.34100000000000003"/>
    <s v="Annahme basierend auf DIW (2014)"/>
    <n v="26.5"/>
    <n v="23.585000000000001"/>
    <n v="23.27"/>
    <x v="172"/>
    <n v="65524.482039004659"/>
    <s v="NaturalGas"/>
    <s v="CombinedCycleGas"/>
  </r>
  <r>
    <s v="Ja"/>
    <s v="BNA1046b"/>
    <s v="RWE Generation SE"/>
    <s v="Gersteinwerk"/>
    <n v="59368"/>
    <s v="Werne"/>
    <m/>
    <s v="Nordrhein-Westfalen"/>
    <s v="K1 "/>
    <s v="01.06.1984"/>
    <s v="Erdgas"/>
    <m/>
    <m/>
    <s v="Erdgas"/>
    <x v="4"/>
    <s v="Gasturbine"/>
    <s v="Gas turbine"/>
    <s v="OPSD (2018)"/>
    <n v="0.33839999999999998"/>
    <s v="OPSD (2018)"/>
    <n v="112"/>
    <n v="99.68"/>
    <n v="23.27"/>
    <x v="173"/>
    <n v="65624.162039004659"/>
    <s v="NaturalGas"/>
    <s v="Gas"/>
  </r>
  <r>
    <s v="Ja"/>
    <s v="BNA0217"/>
    <s v="ThyssenKrupp Steel Europe AG"/>
    <s v="Duisburg Ruhrort 2"/>
    <n v="47166"/>
    <s v="Duisburg - Ruhrort"/>
    <m/>
    <s v="Nordrhein-Westfalen"/>
    <s v="Block 2"/>
    <s v="01.01.1955"/>
    <s v="Sonstige Energieträger"/>
    <s v="Kuppelprdukte der Stahl- und Kokserzeugung"/>
    <m/>
    <s v="Sonstige Energieträger_x000a_(nicht erneuerbar)"/>
    <x v="4"/>
    <s v="GuD"/>
    <s v="Steam turbine"/>
    <s v="OPSD (2018)"/>
    <n v="0.33"/>
    <s v="Annahme basierend auf DIW (2014)"/>
    <n v="60"/>
    <n v="53.4"/>
    <n v="23.27"/>
    <x v="174"/>
    <n v="65677.562039004653"/>
    <s v="NaturalGas"/>
    <s v="CombinedCycleGas"/>
  </r>
  <r>
    <s v="Ja"/>
    <s v="BNA0238a"/>
    <s v="ArcelorMittal Eisenhüttenstadt GmbH"/>
    <s v="IKW"/>
    <n v="15890"/>
    <s v="Eisenhüttenstadt"/>
    <s v="Werkstraße 1"/>
    <s v="Brandenburg"/>
    <m/>
    <s v="01.01.1954"/>
    <s v="Mehrere Energieträger"/>
    <s v="Gichtgas, Konvertergas"/>
    <s v="Erdgas (falls nicht genügend Gicht- bzw. Konvertergas zur Verfügung steht)"/>
    <s v="Sonstige Energieträger_x000a_(nicht erneuerbar)"/>
    <x v="4"/>
    <s v="GuD"/>
    <s v="Steam turbine"/>
    <s v="OPSD (2018)"/>
    <n v="0.33"/>
    <s v="Annahme basierend auf DIW (2014)"/>
    <n v="45"/>
    <n v="40.049999999999997"/>
    <n v="23.27"/>
    <x v="174"/>
    <n v="65717.612039004656"/>
    <s v="NaturalGas"/>
    <s v="CombinedCycleGas"/>
  </r>
  <r>
    <s v="Ja"/>
    <s v="BNA0395"/>
    <s v="ThyssenKrupp Steel Europe AG"/>
    <s v="Duisburg Hamborn 3"/>
    <n v="47166"/>
    <s v="Hamborn"/>
    <m/>
    <s v="Nordrhein-Westfalen"/>
    <s v="Block 3"/>
    <s v="01.01.1958"/>
    <s v="Sonstige Energieträger"/>
    <s v="Kuppelprdukte der Stahl- und Kokserzeugung"/>
    <m/>
    <s v="Sonstige Energieträger_x000a_(nicht erneuerbar)"/>
    <x v="4"/>
    <s v="GuD"/>
    <s v="Steam turbine"/>
    <s v="OPSD (2018)"/>
    <n v="0.33"/>
    <s v="Annahme basierend auf DIW (2014)"/>
    <n v="59"/>
    <n v="52.51"/>
    <n v="23.27"/>
    <x v="174"/>
    <n v="65770.122039004651"/>
    <s v="NaturalGas"/>
    <s v="CombinedCycleGas"/>
  </r>
  <r>
    <s v="Ja"/>
    <s v="BNA1399"/>
    <s v="OXEA Produktion GmbH &amp; Co.KG"/>
    <s v="Oxea GmbH"/>
    <n v="46147"/>
    <s v="Oberhausen"/>
    <s v="Otto-Roelen-Str.3"/>
    <s v="Nordrhein-Westfalen"/>
    <m/>
    <s v="01.01.1929"/>
    <s v="Mehrere Energieträger"/>
    <s v="flüssige, gasförmige Nebenprodukte"/>
    <s v="Erdgas, Heizöl"/>
    <s v="Sonstige Energieträger_x000a_(nicht erneuerbar)"/>
    <x v="4"/>
    <s v="GuD"/>
    <s v="Steam turbine"/>
    <s v="OPSD (2018)"/>
    <n v="0.33"/>
    <s v="Annahme basierend auf DIW (2014)"/>
    <n v="38"/>
    <n v="33.82"/>
    <n v="23.27"/>
    <x v="174"/>
    <n v="65803.942039004658"/>
    <s v="NaturalGas"/>
    <s v="CombinedCycleGas"/>
  </r>
  <r>
    <s v="Ja"/>
    <s v="BNA1336"/>
    <s v="Henkel AG &amp; Co. KGaA"/>
    <s v="Holthausen"/>
    <n v="40589"/>
    <s v="Düsseldorf"/>
    <s v="Henkelstr. 67"/>
    <s v="Nordrhein-Westfalen"/>
    <m/>
    <s v="01.01.1948"/>
    <s v="Mehrere Energieträger"/>
    <s v="Erdgas"/>
    <s v="Flüssige Produktionsrückstände"/>
    <s v="Erdgas"/>
    <x v="4"/>
    <s v="GuD"/>
    <s v="Steam turbine"/>
    <s v="OPSD (2018)"/>
    <n v="0.32779999999999998"/>
    <s v="OPSD (2018)"/>
    <n v="84"/>
    <n v="74.760000000000005"/>
    <n v="23.27"/>
    <x v="175"/>
    <n v="65878.702039004653"/>
    <s v="NaturalGas"/>
    <s v="CombinedCycleGas"/>
  </r>
  <r>
    <s v="Ja"/>
    <s v="BNA0012b"/>
    <s v="Sappi Alfeld GmbH"/>
    <s v="Werkskraftwerk Sappi Alfeld"/>
    <n v="31061"/>
    <s v="Alfeld"/>
    <s v="Mühlenmarsch 1"/>
    <s v="Niedersachsen"/>
    <s v="Gaskraftwerk"/>
    <s v="1947"/>
    <s v="Erdgas"/>
    <m/>
    <m/>
    <s v="Erdgas"/>
    <x v="4"/>
    <s v="GuD"/>
    <s v="Steam turbine"/>
    <s v="OPSD (2018)"/>
    <n v="0.32669999999999999"/>
    <s v="OPSD (2018)"/>
    <n v="11"/>
    <n v="9.7900000000000009"/>
    <n v="23.27"/>
    <x v="176"/>
    <n v="65888.492039004646"/>
    <s v="NaturalGas"/>
    <s v="CombinedCycleGas"/>
  </r>
  <r>
    <s v="Ja"/>
    <s v="BNA1131"/>
    <s v="Metsä Tissue GmbH (Werk Düren)"/>
    <s v="MT, Düren"/>
    <n v="52349"/>
    <s v="Düren"/>
    <s v="Veldener Strasse 121 - 131"/>
    <s v="Nordrhein-Westfalen"/>
    <m/>
    <s v="01.01.1940"/>
    <s v="Erdgas"/>
    <m/>
    <m/>
    <s v="Erdgas"/>
    <x v="4"/>
    <s v="GuD"/>
    <s v="Steam turbine"/>
    <s v="OPSD (2018)"/>
    <n v="0.31900000000000001"/>
    <s v="OPSD (2018)"/>
    <n v="14"/>
    <n v="12.46"/>
    <n v="23.27"/>
    <x v="177"/>
    <n v="65900.952039004653"/>
    <s v="NaturalGas"/>
    <s v="CombinedCycleGas"/>
  </r>
  <r>
    <s v="Ja"/>
    <s v="BNA0018"/>
    <s v="EnBW Energie Baden-Württemberg AG"/>
    <s v="Heizkraftwerk Altbach/Deizisau"/>
    <m/>
    <s v="Altbach"/>
    <s v="Industriestraße 11"/>
    <s v="Baden-Württemberg"/>
    <s v="ALT GT C"/>
    <s v="01.01.1975"/>
    <s v="Mehrere Energieträger"/>
    <s v="Erdgas"/>
    <s v="Mineralölprodukte"/>
    <s v="Erdgas"/>
    <x v="4"/>
    <s v="Gasturbine"/>
    <s v="Gas turbine"/>
    <s v="OPSD (2018)"/>
    <n v="0.315"/>
    <s v="OPSD (2018)"/>
    <n v="81"/>
    <n v="72.09"/>
    <n v="23.27"/>
    <x v="178"/>
    <n v="65973.042039004649"/>
    <s v="NaturalGas"/>
    <s v="Gas"/>
  </r>
  <r>
    <s v="Ja"/>
    <s v="BNA0221a"/>
    <s v="Stadtwerke Düsseldorf AG"/>
    <s v="GT"/>
    <n v="40221"/>
    <s v="Düsseldorf"/>
    <s v="Auf der Lausward 75"/>
    <s v="Nordrhein-Westfalen"/>
    <s v="Block E GTE2"/>
    <s v="21.02.1975"/>
    <s v="Erdgas"/>
    <m/>
    <m/>
    <s v="Erdgas"/>
    <x v="4"/>
    <s v="Gasturbine"/>
    <s v="Gas turbine"/>
    <s v="OPSD (2018)"/>
    <n v="0.315"/>
    <s v="OPSD (2018)"/>
    <n v="64.7"/>
    <n v="57.583000000000006"/>
    <n v="23.27"/>
    <x v="178"/>
    <n v="66030.625039004648"/>
    <s v="NaturalGas"/>
    <s v="Gas"/>
  </r>
  <r>
    <s v="Ja"/>
    <s v="BNA0856"/>
    <s v="Energie- und Medienversorgung Schwarza GmbH"/>
    <s v="HKW Schwarza"/>
    <n v="7407"/>
    <s v="Rudolstadt"/>
    <m/>
    <s v="Thüringen"/>
    <m/>
    <s v="01.08.1936"/>
    <s v="Mehrere Energieträger"/>
    <s v="Erdgas"/>
    <s v="Fremdbezug Dampf"/>
    <s v="Erdgas"/>
    <x v="4"/>
    <s v="GuD"/>
    <s v="Steam turbine"/>
    <s v="OPSD (2018)"/>
    <n v="0.31459999999999999"/>
    <s v="OPSD (2018)"/>
    <n v="26.5"/>
    <n v="23.585000000000001"/>
    <n v="23.27"/>
    <x v="179"/>
    <n v="66054.210039004654"/>
    <s v="NaturalGas"/>
    <s v="CombinedCycleGas"/>
  </r>
  <r>
    <s v="Ja"/>
    <s v="BNA0221b"/>
    <s v="Stadtwerke Düsseldorf AG"/>
    <s v="GT"/>
    <n v="40221"/>
    <s v="Düsseldorf"/>
    <s v="Auf der Lausward 75"/>
    <s v="Nordrhein-Westfalen"/>
    <s v="Block E GTE1"/>
    <s v="19.11.1974"/>
    <s v="Erdgas"/>
    <m/>
    <m/>
    <s v="Erdgas"/>
    <x v="4"/>
    <s v="Gasturbine"/>
    <s v="Gas turbine"/>
    <s v="OPSD (2018)"/>
    <n v="0.31240000000000001"/>
    <s v="OPSD (2018)"/>
    <n v="66.7"/>
    <n v="59.363000000000007"/>
    <n v="23.27"/>
    <x v="180"/>
    <n v="66113.573039004652"/>
    <s v="NaturalGas"/>
    <s v="Gas"/>
  </r>
  <r>
    <s v="Ja"/>
    <s v="BNA0017"/>
    <s v="EnBW Energie Baden-Württemberg AG"/>
    <s v="Heizkraftwerk Altbach/Deizisau"/>
    <n v="73776"/>
    <s v="Altbach"/>
    <s v="Industriestraße 11"/>
    <s v="Baden-Württemberg"/>
    <s v="ALT GT B"/>
    <s v="01.01.1973"/>
    <s v="Mehrere Energieträger"/>
    <s v="Erdgas"/>
    <s v="Mineralölprodukte"/>
    <s v="Erdgas"/>
    <x v="4"/>
    <s v="Gasturbine"/>
    <s v="Gas turbine"/>
    <s v="OPSD (2018)"/>
    <n v="0.30980000000000002"/>
    <s v="OPSD (2018)"/>
    <n v="57"/>
    <n v="50.730000000000004"/>
    <n v="23.27"/>
    <x v="181"/>
    <n v="66164.303039004648"/>
    <s v="NaturalGas"/>
    <s v="Gas"/>
  </r>
  <r>
    <s v="Ja"/>
    <s v="BNA0245a"/>
    <s v="Statkraft Markets GmbH"/>
    <s v="Emden Gas"/>
    <n v="26725"/>
    <s v="Emden"/>
    <m/>
    <s v="Niedersachsen"/>
    <s v="Gasturbine"/>
    <s v="01.01.1973"/>
    <s v="Erdgas"/>
    <m/>
    <m/>
    <s v="Erdgas"/>
    <x v="4"/>
    <s v="Gasturbine"/>
    <s v="Gas turbine"/>
    <s v="OPSD (2018)"/>
    <n v="0.30980000000000002"/>
    <s v="OPSD (2018)"/>
    <n v="52"/>
    <n v="46.28"/>
    <n v="23.27"/>
    <x v="181"/>
    <n v="66210.583039004647"/>
    <s v="NaturalGas"/>
    <s v="Gas"/>
  </r>
  <r>
    <s v="Ja"/>
    <s v="BNA0574a"/>
    <s v="Statkraft Markets GmbH"/>
    <s v="Landesbergen Gas"/>
    <n v="31628"/>
    <s v="Landesbergen"/>
    <m/>
    <s v="Niedersachsen"/>
    <s v="Gasturbine"/>
    <s v="01.01.1973"/>
    <s v="Erdgas"/>
    <m/>
    <m/>
    <s v="Erdgas"/>
    <x v="4"/>
    <s v="Gasturbine"/>
    <s v="Gas turbine"/>
    <s v="OPSD (2018)"/>
    <n v="0.30980000000000002"/>
    <s v="OPSD (2018)"/>
    <n v="56"/>
    <n v="49.84"/>
    <n v="23.27"/>
    <x v="181"/>
    <n v="66260.423039004643"/>
    <s v="NaturalGas"/>
    <s v="Gas"/>
  </r>
  <r>
    <s v="Ja"/>
    <s v="BNA1042"/>
    <s v="RWE Generation SE"/>
    <s v="Gersteinwerk"/>
    <n v="59368"/>
    <s v="Werne"/>
    <m/>
    <s v="Nordrhein-Westfalen"/>
    <s v="I1"/>
    <s v="01.01.1973"/>
    <s v="Erdgas"/>
    <m/>
    <m/>
    <s v="Erdgas"/>
    <x v="4"/>
    <s v="Gasturbine"/>
    <s v="Gas turbine"/>
    <s v="OPSD (2018)"/>
    <n v="0.30980000000000002"/>
    <s v="OPSD (2018)"/>
    <n v="55"/>
    <n v="48.95"/>
    <n v="23.27"/>
    <x v="181"/>
    <n v="66309.37303900464"/>
    <s v="NaturalGas"/>
    <s v="Gas"/>
  </r>
  <r>
    <s v="Ja"/>
    <s v="BNA0016"/>
    <s v="EnBW Energie Baden-Württemberg AG"/>
    <s v="Heizkraftwerk Altbach/Deizisau"/>
    <n v="73776"/>
    <s v="Altbach"/>
    <s v="Industriestraße 11"/>
    <s v="Baden-Württemberg"/>
    <s v="ALT GT A (Solo)"/>
    <s v="01.01.1971"/>
    <s v="Mehrere Energieträger"/>
    <s v="Erdgas"/>
    <s v="Mineralölprodukte"/>
    <s v="Erdgas"/>
    <x v="4"/>
    <s v="Gasturbine"/>
    <s v="Gas turbine"/>
    <s v="OPSD (2018)"/>
    <n v="0.30459999999999998"/>
    <s v="OPSD (2018)"/>
    <n v="50"/>
    <n v="44.5"/>
    <n v="23.27"/>
    <x v="182"/>
    <n v="66353.87303900464"/>
    <s v="NaturalGas"/>
    <s v="Gas"/>
  </r>
  <r>
    <s v="Ja"/>
    <s v="BNA0137"/>
    <s v="Braunschweiger Versorgungs-AG &amp; Co. KG"/>
    <s v="HKW-Nord"/>
    <n v="38112"/>
    <s v="Braunschweig"/>
    <m/>
    <s v="Niedersachsen"/>
    <s v="GT"/>
    <s v="10.05.1965"/>
    <s v="Mehrere Energieträger"/>
    <s v="Erdgas"/>
    <s v="Heizöl L "/>
    <s v="Erdgas"/>
    <x v="4"/>
    <s v="Gasturbine"/>
    <s v="Gas turbine"/>
    <s v="OPSD (2018)"/>
    <n v="0.28899999999999998"/>
    <s v="OPSD (2018)"/>
    <n v="25"/>
    <n v="22.25"/>
    <n v="23.27"/>
    <x v="183"/>
    <n v="66376.12303900464"/>
    <s v="NaturalGas"/>
    <s v="Gas"/>
  </r>
  <r>
    <s v="Ja"/>
    <s v="BNA0318"/>
    <s v="RhönEnergie Fulda GmbH"/>
    <s v="Kraftwerk Fulda"/>
    <n v="36043"/>
    <s v="Fulda"/>
    <m/>
    <s v="Hessen"/>
    <m/>
    <s v="01.01.2011"/>
    <s v="Mineralölprodukte"/>
    <m/>
    <m/>
    <s v="Mineralölprodukte"/>
    <x v="5"/>
    <s v="Öl"/>
    <s v="Steam turbine"/>
    <s v="OPSD (2018)"/>
    <n v="0.39710000000000001"/>
    <s v="OPSD (2018)"/>
    <n v="24.81"/>
    <n v="21.0885"/>
    <n v="33.223832923832894"/>
    <x v="184"/>
    <n v="66397.211539004638"/>
    <s v="Oil"/>
    <s v="Oil"/>
  </r>
  <r>
    <s v="Ja"/>
    <s v="BNA0894e"/>
    <s v="PCK Raffinerie GmbH"/>
    <s v="IKS PCK Schwedt"/>
    <n v="16303"/>
    <s v="PCK Schwedt"/>
    <m/>
    <s v="Brandenburg"/>
    <s v="SE 4"/>
    <s v="04.09.2011"/>
    <s v="Mineralölprodukte"/>
    <m/>
    <m/>
    <s v="Mineralölprodukte"/>
    <x v="5"/>
    <s v="Öl"/>
    <s v="Steam turbine"/>
    <s v="OPSD (2018)"/>
    <n v="0.39710000000000001"/>
    <s v="OPSD (2018)"/>
    <n v="59"/>
    <n v="50.15"/>
    <n v="33.223832923832894"/>
    <x v="184"/>
    <n v="66447.361539004633"/>
    <s v="Oil"/>
    <s v="Oil"/>
  </r>
  <r>
    <s v="Ja"/>
    <s v="BNA1397a"/>
    <s v="Ineos Manufacturing Deutschland GmbH"/>
    <s v="O10"/>
    <n v="50769"/>
    <s v="Köln"/>
    <s v="Alte Strasse 201"/>
    <s v="Nordrhein-Westfalen"/>
    <s v="T21"/>
    <s v="15.01.1964"/>
    <s v="Mehrere Energieträger"/>
    <s v="Reststoffe aus Produkt."/>
    <s v="HD-Heizgas"/>
    <s v="Sonstige Energieträger_x000a_(nicht erneuerbar)"/>
    <x v="4"/>
    <s v="Gasturbine"/>
    <s v="Gas turbine"/>
    <s v="OPSD (2018)"/>
    <n v="0.27600000000000002"/>
    <s v="Annahme basierend auf DIW (2014)"/>
    <n v="15.5"/>
    <n v="13.795"/>
    <n v="23.27"/>
    <x v="185"/>
    <n v="66461.156539004631"/>
    <s v="NaturalGas"/>
    <s v="Gas"/>
  </r>
  <r>
    <s v="Ja"/>
    <s v="BNA1397b"/>
    <s v="Ineos Manufacturing Deutschland GmbH"/>
    <s v="O10"/>
    <n v="50769"/>
    <s v="Köln"/>
    <s v="Alte Strasse 201"/>
    <s v="Nordrhein-Westfalen"/>
    <s v="T22"/>
    <s v="14.04.1964"/>
    <s v="Mehrere Energieträger"/>
    <s v="Reststoffe aus Produkt."/>
    <s v="HD-Heizgas"/>
    <s v="Sonstige Energieträger_x000a_(nicht erneuerbar)"/>
    <x v="4"/>
    <s v="Gasturbine"/>
    <s v="Gas turbine"/>
    <s v="OPSD (2018)"/>
    <n v="0.27600000000000002"/>
    <s v="Annahme basierend auf DIW (2014)"/>
    <n v="19.2"/>
    <n v="17.088000000000001"/>
    <n v="23.27"/>
    <x v="185"/>
    <n v="66478.244539004634"/>
    <s v="NaturalGas"/>
    <s v="Gas"/>
  </r>
  <r>
    <s v="Ja"/>
    <s v="BNA1397c"/>
    <s v="Ineos Manufacturing Deutschland GmbH"/>
    <s v="O10"/>
    <n v="50769"/>
    <s v="Köln"/>
    <s v="Alte Strasse 201"/>
    <s v="Nordrhein-Westfalen"/>
    <s v="T23"/>
    <s v="30.10.1963"/>
    <s v="Mehrere Energieträger"/>
    <s v="Reststoffe aus Produkt."/>
    <s v="HD-Heizgas"/>
    <s v="Sonstige Energieträger_x000a_(nicht erneuerbar)"/>
    <x v="4"/>
    <s v="Gasturbine"/>
    <s v="Gas turbine"/>
    <s v="OPSD (2018)"/>
    <n v="0.27600000000000002"/>
    <s v="Annahme basierend auf DIW (2014)"/>
    <n v="15.5"/>
    <n v="13.795"/>
    <n v="23.27"/>
    <x v="185"/>
    <n v="66492.039539004632"/>
    <s v="NaturalGas"/>
    <s v="Gas"/>
  </r>
  <r>
    <s v="Ja"/>
    <s v="BNA1397d"/>
    <s v="Ineos Manufacturing Deutschland GmbH"/>
    <s v="O10"/>
    <n v="50769"/>
    <s v="Köln"/>
    <s v="Alte Strasse 201"/>
    <s v="Nordrhein-Westfalen"/>
    <s v="T24"/>
    <s v="15.06.1966"/>
    <s v="Mehrere Energieträger"/>
    <s v="Reststoffe aus Produkt."/>
    <s v="HD-Heizgas"/>
    <s v="Sonstige Energieträger_x000a_(nicht erneuerbar)"/>
    <x v="4"/>
    <s v="Gasturbine"/>
    <s v="Gas turbine"/>
    <s v="OPSD (2018)"/>
    <n v="0.27600000000000002"/>
    <s v="Annahme basierend auf DIW (2014)"/>
    <n v="10.4"/>
    <n v="9.2560000000000002"/>
    <n v="23.27"/>
    <x v="185"/>
    <n v="66501.295539004626"/>
    <s v="NaturalGas"/>
    <s v="Gas"/>
  </r>
  <r>
    <s v="Ja"/>
    <s v="BNA1397e"/>
    <s v="Ineos Manufacturing Deutschland GmbH"/>
    <s v="O10"/>
    <n v="50769"/>
    <s v="Köln"/>
    <s v="Alte Strasse 201"/>
    <s v="Nordrhein-Westfalen"/>
    <s v="T31"/>
    <s v="21.03.1967"/>
    <s v="Mehrere Energieträger"/>
    <s v="Reststoffe aus Produkt."/>
    <s v="HD-Heizgas"/>
    <s v="Sonstige Energieträger_x000a_(nicht erneuerbar)"/>
    <x v="4"/>
    <s v="Gasturbine"/>
    <s v="Gas turbine"/>
    <s v="OPSD (2018)"/>
    <n v="0.27600000000000002"/>
    <s v="Annahme basierend auf DIW (2014)"/>
    <n v="33.6"/>
    <n v="29.904000000000003"/>
    <n v="23.27"/>
    <x v="185"/>
    <n v="66531.199539004621"/>
    <s v="NaturalGas"/>
    <s v="Gas"/>
  </r>
  <r>
    <s v="Ja"/>
    <s v="BNA0894c"/>
    <s v="PCK Raffinerie GmbH"/>
    <s v="IKS PCK Schwedt"/>
    <n v="16303"/>
    <s v="PCK Schwedt"/>
    <m/>
    <s v="Brandenburg"/>
    <s v="Block 1 SE 1"/>
    <s v="04.06.1998"/>
    <s v="Mineralölprodukte"/>
    <s v="HSCR"/>
    <s v="Raffineriegas"/>
    <s v="Mineralölprodukte"/>
    <x v="5"/>
    <s v="Öl"/>
    <s v="Steam turbine"/>
    <s v="OPSD (2018)"/>
    <n v="0.38279999999999997"/>
    <s v="OPSD (2018)"/>
    <n v="106"/>
    <n v="90.1"/>
    <n v="33.223832923832894"/>
    <x v="186"/>
    <n v="66621.299539004627"/>
    <s v="Oil"/>
    <s v="Oil"/>
  </r>
  <r>
    <s v="Ja"/>
    <s v="BNA0894d"/>
    <s v="PCK Raffinerie GmbH"/>
    <s v="IKS PCK Schwedt"/>
    <n v="16303"/>
    <s v="PCK Schwedt"/>
    <m/>
    <s v="Brandenburg"/>
    <s v="Block 2 SE 2"/>
    <s v="23.07.1998"/>
    <s v="Mineralölprodukte"/>
    <s v="HSCR"/>
    <s v="HSCR/VBR/VR/Raff.Gas"/>
    <s v="Mineralölprodukte"/>
    <x v="5"/>
    <s v="Öl"/>
    <s v="Steam turbine"/>
    <s v="OPSD (2018)"/>
    <n v="0.38279999999999997"/>
    <s v="OPSD (2018)"/>
    <n v="106"/>
    <n v="90.1"/>
    <n v="33.223832923832894"/>
    <x v="186"/>
    <n v="66711.399539004633"/>
    <s v="Oil"/>
    <s v="Oil"/>
  </r>
  <r>
    <s v="Ja"/>
    <s v="BNA1166"/>
    <s v="Kreis Weseler Abfallgesellschaft mbH &amp; Co. KG (KWA)"/>
    <s v="Abfallentsorgungszentrum Asdonkshof"/>
    <n v="47475"/>
    <s v="Kamp-Lintfort"/>
    <s v="Graftstr. 25"/>
    <s v="Nordrhein-Westfalen"/>
    <s v="Notstromdiesel"/>
    <s v="01.04.1997"/>
    <s v="Mineralölprodukte"/>
    <s v="HEL"/>
    <s v="Heizöl EL"/>
    <s v="Mineralölprodukte"/>
    <x v="5"/>
    <s v="Öl"/>
    <s v="Steam turbine"/>
    <s v="OPSD (2018)"/>
    <n v="0.38169999999999998"/>
    <s v="OPSD (2018)"/>
    <n v="4.8"/>
    <n v="4.08"/>
    <n v="33.223832923832894"/>
    <x v="187"/>
    <n v="66715.479539004635"/>
    <s v="Oil"/>
    <s v="Oil"/>
  </r>
  <r>
    <s v="Ja"/>
    <s v="BNA0547"/>
    <s v="Shell Deutschland Oil GmbH"/>
    <s v="Raffineriekraftwerk Köln Godorf"/>
    <n v="50997"/>
    <s v="Köln"/>
    <s v="Godorfer Hauptstr. 150"/>
    <s v="Nordrhein-Westfalen"/>
    <m/>
    <s v="2004"/>
    <s v="Mineralölprodukte"/>
    <m/>
    <m/>
    <s v="Mineralölprodukte"/>
    <x v="5"/>
    <s v="Öl"/>
    <s v="Combined cycle"/>
    <s v="OPSD (2018)"/>
    <n v="0.38"/>
    <s v="OPSD (2018)"/>
    <n v="114.4"/>
    <n v="97.240000000000009"/>
    <n v="33.223832923832894"/>
    <x v="188"/>
    <n v="66812.71953900464"/>
    <s v="Oil"/>
    <s v="Oil"/>
  </r>
  <r>
    <s v="Ja"/>
    <s v="BNA0596"/>
    <s v="TOTAL Raffinerie Mitteldeutschland GmbH"/>
    <s v="Raffineriekraftwerk"/>
    <n v="6237"/>
    <s v="Leuna"/>
    <m/>
    <s v="Sachsen-Anhalt"/>
    <m/>
    <s v="01.01.1997"/>
    <s v="Mineralölprodukte"/>
    <m/>
    <m/>
    <s v="Mineralölprodukte"/>
    <x v="5"/>
    <s v="Öl"/>
    <s v="Combined cycle"/>
    <s v="OPSD (2018)"/>
    <n v="0.38"/>
    <s v="OPSD (2018)"/>
    <n v="92.5"/>
    <n v="78.625"/>
    <n v="33.223832923832894"/>
    <x v="188"/>
    <n v="66891.34453900464"/>
    <s v="Oil"/>
    <s v="Oil"/>
  </r>
  <r>
    <s v="Ja"/>
    <s v="BNA1083"/>
    <s v="WSW Energie &amp; Wasser AG"/>
    <s v="Spitzenlastanlage Barmen"/>
    <n v="42275"/>
    <s v="Wuppertal"/>
    <m/>
    <s v="Nordrhein-Westfalen"/>
    <s v="Block 2"/>
    <s v="2008"/>
    <s v="Mineralölprodukte"/>
    <m/>
    <m/>
    <s v="Mineralölprodukte"/>
    <x v="5"/>
    <s v="Öl"/>
    <s v="Combined cycle"/>
    <s v="OPSD (2018)"/>
    <n v="0.38"/>
    <s v="OPSD (2018)"/>
    <n v="60"/>
    <n v="51"/>
    <n v="33.223832923832894"/>
    <x v="188"/>
    <n v="66942.34453900464"/>
    <s v="Oil"/>
    <s v="Oil"/>
  </r>
  <r>
    <s v="Ja"/>
    <s v="BNA1280"/>
    <s v="Basell Polyolefine GmbH"/>
    <s v="Kraftwerk"/>
    <n v="50389"/>
    <s v="Wesseling"/>
    <m/>
    <s v="Nordrhein-Westfalen"/>
    <s v="D210"/>
    <s v="03.07.1962"/>
    <s v="Mehrere Energieträger"/>
    <s v="Erdöl"/>
    <s v="Braunkohle"/>
    <s v="Mineralölprodukte"/>
    <x v="5"/>
    <s v="Öl"/>
    <s v="Combined cycle"/>
    <s v="OPSD (2018)"/>
    <n v="0.38"/>
    <s v="OPSD (2018)"/>
    <n v="66.3"/>
    <n v="56.354999999999997"/>
    <n v="33.223832923832894"/>
    <x v="188"/>
    <n v="66998.699539004636"/>
    <s v="Oil"/>
    <s v="Oil"/>
  </r>
  <r>
    <s v="Ja"/>
    <s v="BNA0369"/>
    <s v="envia THERM GmbH"/>
    <s v="Spitzenlastkraftwerk Sermuth"/>
    <n v="4668"/>
    <s v="Großbothen"/>
    <m/>
    <s v="Sachsen"/>
    <m/>
    <s v="16.10.1995"/>
    <s v="Mineralölprodukte"/>
    <m/>
    <m/>
    <s v="Mineralölprodukte"/>
    <x v="5"/>
    <s v="Öl"/>
    <s v="Steam turbine"/>
    <s v="OPSD (2018)"/>
    <n v="0.3795"/>
    <s v="OPSD (2018)"/>
    <n v="17"/>
    <n v="14.45"/>
    <n v="33.223832923832894"/>
    <x v="189"/>
    <n v="67013.149539004633"/>
    <s v="Oil"/>
    <s v="Oil"/>
  </r>
  <r>
    <s v="Ja"/>
    <s v="BNA0516"/>
    <s v="MiRO Mineraloelraffinerie Oberrhein GmbH &amp; Co. KG"/>
    <s v="MiRO"/>
    <n v="76187"/>
    <s v="Karlsruhe"/>
    <m/>
    <s v="Baden-Württemberg"/>
    <s v="Kesselhaus Werk 1"/>
    <s v="17.06.1995"/>
    <s v="Mehrere Energieträger"/>
    <s v="Mineralölprodukte"/>
    <s v="Erdgas"/>
    <s v="Mineralölprodukte"/>
    <x v="5"/>
    <s v="Öl"/>
    <s v="Steam turbine"/>
    <s v="OPSD (2018)"/>
    <n v="0.3795"/>
    <s v="OPSD (2018)"/>
    <n v="45"/>
    <n v="38.25"/>
    <n v="33.223832923832894"/>
    <x v="189"/>
    <n v="67051.399539004633"/>
    <s v="Oil"/>
    <s v="Oil"/>
  </r>
  <r>
    <s v="Ja"/>
    <s v="BNA0517"/>
    <s v="MiRO Mineraloelraffinerie Oberrhein GmbH &amp; Co. KG"/>
    <s v="MiRO"/>
    <n v="76187"/>
    <s v="Karlsruhe"/>
    <m/>
    <s v="Baden-Württemberg"/>
    <s v="Kesselhaus Werk 2"/>
    <s v="17.06.1995"/>
    <s v="Mehrere Energieträger"/>
    <s v="Mineralölprodukte"/>
    <s v="Erdgas"/>
    <s v="Mineralölprodukte"/>
    <x v="5"/>
    <s v="Öl"/>
    <s v="Steam turbine"/>
    <s v="OPSD (2018)"/>
    <n v="0.3795"/>
    <s v="OPSD (2018)"/>
    <n v="25"/>
    <n v="21.25"/>
    <n v="33.223832923832894"/>
    <x v="189"/>
    <n v="67072.649539004633"/>
    <s v="Oil"/>
    <s v="Oil"/>
  </r>
  <r>
    <s v="Ja"/>
    <s v="BNA1293d"/>
    <s v="Martinswerk GmbH"/>
    <s v="Kraftwerk"/>
    <n v="50127"/>
    <s v="Bergheim"/>
    <s v="Kölner Straße 110"/>
    <s v="Nordrhein-Westfalen"/>
    <s v="Diesel/G5"/>
    <s v="01.02.1995"/>
    <s v="Mineralölprodukte"/>
    <m/>
    <m/>
    <s v="Mineralölprodukte"/>
    <x v="5"/>
    <s v="Öl"/>
    <s v="Steam turbine"/>
    <s v="OPSD (2018)"/>
    <n v="0.3795"/>
    <s v="OPSD (2018)"/>
    <n v="0.76"/>
    <n v="0.64600000000000002"/>
    <n v="33.223832923832894"/>
    <x v="189"/>
    <n v="67073.295539004626"/>
    <s v="Oil"/>
    <s v="Oil"/>
  </r>
  <r>
    <s v="Ja"/>
    <s v="BNA0894b"/>
    <s v="PCK Raffinerie GmbH"/>
    <s v="IKS PCK Schwedt"/>
    <n v="16303"/>
    <s v="PCK Schwedt"/>
    <m/>
    <s v="Brandenburg"/>
    <s v="Block 6 SE 6"/>
    <s v="10.01.1994"/>
    <s v="Mineralölprodukte"/>
    <s v="CLO"/>
    <s v="CLO/Raff.Gas"/>
    <s v="Mineralölprodukte"/>
    <x v="5"/>
    <s v="Öl"/>
    <s v="Steam turbine"/>
    <s v="OPSD (2018)"/>
    <n v="0.37840000000000001"/>
    <s v="OPSD (2018)"/>
    <n v="34.5"/>
    <n v="29.324999999999999"/>
    <n v="33.223832923832894"/>
    <x v="190"/>
    <n v="67102.620539004623"/>
    <s v="Oil"/>
    <s v="Oil"/>
  </r>
  <r>
    <s v="Ja"/>
    <s v="BNA1337d"/>
    <s v="DS Smith Paper Deutschland GmbH"/>
    <s v="Notstromdiesel"/>
    <n v="63741"/>
    <s v="Aschaffenburg"/>
    <s v="Weichertstr. 7"/>
    <s v="Bayern"/>
    <s v="Notstromdiesel"/>
    <s v="1991"/>
    <s v="Mineralölprodukte"/>
    <s v="Diesel"/>
    <m/>
    <s v="Mineralölprodukte"/>
    <x v="5"/>
    <s v="Öl"/>
    <s v="Steam turbine"/>
    <s v="OPSD (2018)"/>
    <n v="0.37509999999999999"/>
    <s v="OPSD (2018)"/>
    <n v="0.52"/>
    <n v="0.442"/>
    <n v="33.223832923832894"/>
    <x v="191"/>
    <n v="67103.062539004619"/>
    <s v="Oil"/>
    <s v="Oil"/>
  </r>
  <r>
    <s v="Ja"/>
    <m/>
    <s v="Nicht-EEG-Anlagen &lt; 10 MW"/>
    <m/>
    <m/>
    <m/>
    <m/>
    <m/>
    <m/>
    <m/>
    <s v="Mineralölprodukte"/>
    <m/>
    <m/>
    <s v="Mineralölprodukte"/>
    <x v="5"/>
    <s v="Öl"/>
    <s v="Steam turbine"/>
    <s v="eigene Annahme"/>
    <n v="0.374"/>
    <s v="Annahme basierend auf DIW (2014)"/>
    <n v="407.55932512967502"/>
    <n v="346.42542636022375"/>
    <n v="33.223832923832894"/>
    <x v="192"/>
    <n v="67449.487965364839"/>
    <s v="Oil"/>
    <s v="Oil"/>
  </r>
  <r>
    <s v="Ja"/>
    <s v="BNA1212"/>
    <s v="Vereinigte Wertach-Elektrizitätswerke GmbH"/>
    <s v="DKW Nord"/>
    <n v="87719"/>
    <s v="Mindelheim"/>
    <s v="Mindelmähderweg 10"/>
    <s v="Bayern"/>
    <m/>
    <s v="17.11.1988"/>
    <s v="Mineralölprodukte"/>
    <s v="Mineralölprodukte"/>
    <s v="Heizöl"/>
    <s v="Mineralölprodukte"/>
    <x v="5"/>
    <s v="Öl"/>
    <s v="Steam turbine"/>
    <s v="OPSD (2018)"/>
    <n v="0.37180000000000002"/>
    <s v="OPSD (2018)"/>
    <n v="11.4"/>
    <n v="9.69"/>
    <n v="33.223832923832894"/>
    <x v="193"/>
    <n v="67459.177965364841"/>
    <s v="Oil"/>
    <s v="Oil"/>
  </r>
  <r>
    <s v="Ja"/>
    <s v="BNA0373"/>
    <s v="envia THERM GmbH"/>
    <s v="Spitzenlastkraftwerk Großkayna"/>
    <n v="6242"/>
    <s v="Großkayna"/>
    <m/>
    <s v="Sachsen-Anhalt"/>
    <m/>
    <s v="03.01.1994"/>
    <s v="Mineralölprodukte"/>
    <m/>
    <m/>
    <s v="Mineralölprodukte"/>
    <x v="5"/>
    <s v="Öl"/>
    <s v="Gas turbine"/>
    <s v="OPSD (2018)"/>
    <n v="0.3644"/>
    <s v="OPSD (2018)"/>
    <n v="120"/>
    <n v="102"/>
    <n v="33.223832923832894"/>
    <x v="194"/>
    <n v="67561.177965364841"/>
    <s v="Oil"/>
    <s v="Oil"/>
  </r>
  <r>
    <s v="Ja"/>
    <s v="BNA1007b"/>
    <s v="Allgäuer Überlandwerk GmbH"/>
    <s v="SKW Diesel"/>
    <n v="87448"/>
    <s v="Waltenhofen-Veits"/>
    <n v="13"/>
    <s v="Bayern"/>
    <s v="SKW Diesel"/>
    <s v="01.09.1978"/>
    <s v="Mineralölprodukte"/>
    <m/>
    <m/>
    <s v="Mineralölprodukte"/>
    <x v="5"/>
    <s v="Öl"/>
    <s v="Steam turbine"/>
    <s v="OPSD (2018)"/>
    <n v="0.36080000000000001"/>
    <s v="OPSD (2018)"/>
    <n v="10.5"/>
    <n v="8.9249999999999989"/>
    <n v="33.223832923832894"/>
    <x v="195"/>
    <n v="67570.102965364844"/>
    <s v="Oil"/>
    <s v="Oil"/>
  </r>
  <r>
    <s v="Ja"/>
    <s v="BNA1227"/>
    <s v="Vereinigte Wertach-Elektrizitätswerke GmbH"/>
    <s v="DKW Leinau"/>
    <n v="87666"/>
    <s v="Pforzen"/>
    <s v="Am Kraftwerk 1"/>
    <s v="Bayern"/>
    <m/>
    <s v="05.12.1978"/>
    <s v="Mineralölprodukte"/>
    <s v="Mineralölprodukte"/>
    <s v="Heizöl"/>
    <s v="Mineralölprodukte"/>
    <x v="5"/>
    <s v="Öl"/>
    <s v="Steam turbine"/>
    <s v="OPSD (2018)"/>
    <n v="0.36080000000000001"/>
    <s v="OPSD (2018)"/>
    <n v="11.4"/>
    <n v="9.69"/>
    <n v="33.223832923832894"/>
    <x v="195"/>
    <n v="67579.792965364846"/>
    <s v="Oil"/>
    <s v="Oil"/>
  </r>
  <r>
    <s v="Ja"/>
    <s v="BNA0083"/>
    <s v="Vattenfall Wärme Berlin AG"/>
    <s v="Wilmersdorf"/>
    <n v="14199"/>
    <s v="Berlin"/>
    <s v="Forckenbeckstr. 3 - 6"/>
    <s v="Berlin"/>
    <s v="Wilmersdorf"/>
    <s v="01.01.1977"/>
    <s v="Mineralölprodukte"/>
    <m/>
    <m/>
    <s v="Mineralölprodukte"/>
    <x v="5"/>
    <s v="Öl"/>
    <s v="Steam turbine"/>
    <s v="OPSD (2018)"/>
    <n v="0.35970000000000002"/>
    <s v="OPSD (2018)"/>
    <n v="184"/>
    <n v="156.4"/>
    <n v="33.223832923832894"/>
    <x v="196"/>
    <n v="67736.19296536484"/>
    <s v="Oil"/>
    <s v="Oil"/>
  </r>
  <r>
    <s v="Ja"/>
    <s v="BNA0766"/>
    <s v="Uniper Kraftwerke GmbH "/>
    <s v="Audorf"/>
    <n v="24783"/>
    <s v="Osterrönfeld"/>
    <m/>
    <s v="Schleswig-Holstein"/>
    <m/>
    <s v="01.01.1973"/>
    <s v="Mineralölprodukte"/>
    <m/>
    <m/>
    <s v="Mineralölprodukte"/>
    <x v="5"/>
    <s v="Öl"/>
    <s v="Steam turbine"/>
    <s v="OPSD (2018)"/>
    <n v="0.3553"/>
    <s v="OPSD (2018)"/>
    <n v="87"/>
    <n v="73.95"/>
    <n v="33.223832923832894"/>
    <x v="197"/>
    <n v="67810.142965364837"/>
    <s v="Oil"/>
    <s v="Oil"/>
  </r>
  <r>
    <s v="Ja"/>
    <s v="BNA0759"/>
    <s v="Uniper Kraftwerke GmbH "/>
    <s v="Itzehoe"/>
    <n v="25588"/>
    <s v="Oldendorf"/>
    <m/>
    <s v="Schleswig-Holstein"/>
    <m/>
    <s v="01.01.1972"/>
    <s v="Mineralölprodukte"/>
    <m/>
    <m/>
    <s v="Mineralölprodukte"/>
    <x v="5"/>
    <s v="Öl"/>
    <s v="Steam turbine"/>
    <s v="OPSD (2018)"/>
    <n v="0.35420000000000001"/>
    <s v="OPSD (2018)"/>
    <n v="88"/>
    <n v="74.8"/>
    <n v="33.223832923832894"/>
    <x v="198"/>
    <n v="67884.94296536484"/>
    <s v="Oil"/>
    <s v="Oil"/>
  </r>
  <r>
    <s v="Ja"/>
    <s v="BNA0894a"/>
    <s v="PCK Raffinerie GmbH"/>
    <s v="IKS PCK Schwedt"/>
    <n v="16303"/>
    <s v="PCK Schwedt"/>
    <m/>
    <s v="Brandenburg"/>
    <s v="Block 5 SE 5"/>
    <s v="27.01.1972"/>
    <s v="Mineralölprodukte"/>
    <s v="HSCR"/>
    <s v="Raffineriegas"/>
    <s v="Mineralölprodukte"/>
    <x v="5"/>
    <s v="Öl"/>
    <s v="Steam turbine"/>
    <s v="OPSD (2018)"/>
    <n v="0.35420000000000001"/>
    <s v="OPSD (2018)"/>
    <n v="28"/>
    <n v="23.8"/>
    <n v="33.223832923832894"/>
    <x v="198"/>
    <n v="67908.742965364843"/>
    <s v="Oil"/>
    <s v="Oil"/>
  </r>
  <r>
    <s v="Ja"/>
    <s v="BNA1007a"/>
    <s v="Allgäuer Überlandwerk GmbH"/>
    <s v="SKW Gasturbine"/>
    <n v="87448"/>
    <s v="Waltenhofen-Veits"/>
    <n v="13"/>
    <s v="Bayern"/>
    <s v="SKW Gasturbine"/>
    <s v="17.07.1988"/>
    <s v="Mineralölprodukte"/>
    <s v="Leichtes Heizöl"/>
    <m/>
    <s v="Mineralölprodukte"/>
    <x v="5"/>
    <s v="Öl"/>
    <s v="Gas turbine"/>
    <s v="OPSD (2018)"/>
    <n v="0.3488"/>
    <s v="OPSD (2018)"/>
    <n v="24"/>
    <n v="20.399999999999999"/>
    <n v="33.223832923832894"/>
    <x v="199"/>
    <n v="67929.142965364837"/>
    <s v="Oil"/>
    <s v="Oil"/>
  </r>
  <r>
    <s v="Ja"/>
    <s v="BNA1526"/>
    <s v="Raffinerie Heide GmbH"/>
    <s v="Kraftwerk Raffinerie Heide"/>
    <n v="25770"/>
    <s v="Hemminstedt"/>
    <s v="Meldorfer Str. 43"/>
    <s v="Schleswig-Holstein"/>
    <m/>
    <s v="23.09.1962"/>
    <s v="Mehrere Energieträger"/>
    <s v="Mineralölprodukte"/>
    <s v="Erdgas,  Raffineriegas , Rückstandsöle"/>
    <s v="Mineralölprodukte"/>
    <x v="5"/>
    <s v="Öl"/>
    <s v="Steam turbine"/>
    <s v="OPSD (2018)"/>
    <n v="0.34320000000000001"/>
    <s v="OPSD (2018)"/>
    <n v="44.5"/>
    <n v="37.824999999999996"/>
    <n v="33.223832923832894"/>
    <x v="200"/>
    <n v="67966.967965364835"/>
    <s v="Oil"/>
    <s v="Oil"/>
  </r>
  <r>
    <s v="Ja"/>
    <s v="BNA1894"/>
    <s v="Holcim (Süddeutschland) GmbH"/>
    <m/>
    <n v="72359"/>
    <s v="Dotternhausen"/>
    <s v="Dormettingerstrasse 23"/>
    <s v="Baden-Württemberg"/>
    <m/>
    <s v="20.03.2007"/>
    <s v="Sonstige Energieträger"/>
    <s v="Ölschiefer "/>
    <m/>
    <s v="Sonstige Energieträger_x000a_(nicht erneuerbar)"/>
    <x v="6"/>
    <s v="Sonstige"/>
    <s v="Steam turbine"/>
    <s v="eigene Annahme"/>
    <n v="0.33"/>
    <s v="eigene Annahme"/>
    <n v="10.119999999999999"/>
    <n v="8.6019999999999985"/>
    <n v="32.923832923832919"/>
    <x v="201"/>
    <n v="67975.569965364833"/>
    <s v="Special"/>
    <s v="Special"/>
  </r>
  <r>
    <s v="Ja"/>
    <m/>
    <s v="Nicht-EEG-Anlagen &lt; 10 MW"/>
    <m/>
    <m/>
    <m/>
    <m/>
    <m/>
    <m/>
    <m/>
    <s v="Sonstige Energieträger"/>
    <m/>
    <m/>
    <s v="Sonstige Energieträger_x000a_(nicht erneuerbar)"/>
    <x v="6"/>
    <s v="Sonstige"/>
    <s v="Steam turbine"/>
    <s v="eigene Annahme"/>
    <n v="0.33"/>
    <s v="eigene Annahme"/>
    <n v="487.56326999999999"/>
    <n v="414.42877949999996"/>
    <n v="32.923832923832919"/>
    <x v="201"/>
    <n v="68389.998744864832"/>
    <s v="Special"/>
    <s v="Special"/>
  </r>
  <r>
    <s v="Ja"/>
    <s v="BNA0427"/>
    <s v="Peissenberger Kraftwerksgesellschaft mbH"/>
    <s v="Kraftwerk Hausham"/>
    <n v="83734"/>
    <s v="Hausham"/>
    <m/>
    <s v="Bayern"/>
    <s v="GT 1"/>
    <s v="01.11.1982"/>
    <s v="Mineralölprodukte"/>
    <m/>
    <m/>
    <s v="Mineralölprodukte"/>
    <x v="5"/>
    <s v="Öl"/>
    <s v="Gas turbine"/>
    <s v="OPSD (2018)"/>
    <n v="0.3332"/>
    <s v="OPSD (2018)"/>
    <n v="23.2"/>
    <n v="19.72"/>
    <n v="33.223832923832894"/>
    <x v="202"/>
    <n v="68409.718744864833"/>
    <s v="Oil"/>
    <s v="Oil"/>
  </r>
  <r>
    <s v="Ja"/>
    <s v="BNA0428"/>
    <s v="Peissenberger Kraftwerksgesellschaft mbH"/>
    <s v="Kraftwerk Hausham"/>
    <n v="83734"/>
    <s v="Hausham"/>
    <m/>
    <s v="Bayern"/>
    <s v="GT 2"/>
    <s v="01.11.1982"/>
    <s v="Mineralölprodukte"/>
    <m/>
    <m/>
    <s v="Mineralölprodukte"/>
    <x v="5"/>
    <s v="Öl"/>
    <s v="Gas turbine"/>
    <s v="OPSD (2018)"/>
    <n v="0.3332"/>
    <s v="OPSD (2018)"/>
    <n v="23.2"/>
    <n v="19.72"/>
    <n v="33.223832923832894"/>
    <x v="202"/>
    <n v="68429.438744864834"/>
    <s v="Oil"/>
    <s v="Oil"/>
  </r>
  <r>
    <s v="Ja"/>
    <s v="BNA0429"/>
    <s v="Peissenberger Kraftwerksgesellschaft mbH"/>
    <s v="Kraftwerk Hausham"/>
    <n v="83734"/>
    <s v="Hausham"/>
    <m/>
    <s v="Bayern"/>
    <s v="GT 3"/>
    <s v="01.11.1982"/>
    <s v="Mineralölprodukte"/>
    <m/>
    <m/>
    <s v="Mineralölprodukte"/>
    <x v="5"/>
    <s v="Öl"/>
    <s v="Gas turbine"/>
    <s v="OPSD (2018)"/>
    <n v="0.3332"/>
    <s v="OPSD (2018)"/>
    <n v="23.2"/>
    <n v="19.72"/>
    <n v="33.223832923832894"/>
    <x v="202"/>
    <n v="68449.158744864835"/>
    <s v="Oil"/>
    <s v="Oil"/>
  </r>
  <r>
    <s v="Ja"/>
    <s v="BNA0430"/>
    <s v="Peissenberger Kraftwerksgesellschaft mbH"/>
    <s v="Kraftwerk Hausham"/>
    <n v="83734"/>
    <s v="Hausham"/>
    <m/>
    <s v="Bayern"/>
    <s v="GT 4"/>
    <s v="01.11.1982"/>
    <s v="Mineralölprodukte"/>
    <m/>
    <m/>
    <s v="Mineralölprodukte"/>
    <x v="5"/>
    <s v="Öl"/>
    <s v="Gas turbine"/>
    <s v="OPSD (2018)"/>
    <n v="0.3332"/>
    <s v="OPSD (2018)"/>
    <n v="23.2"/>
    <n v="19.72"/>
    <n v="33.223832923832894"/>
    <x v="202"/>
    <n v="68468.878744864836"/>
    <s v="Oil"/>
    <s v="Oil"/>
  </r>
  <r>
    <s v="Ja"/>
    <s v="BNA1004"/>
    <s v="EnBW Energie Baden-Württemberg AG"/>
    <s v="Kraftwerk Walheim"/>
    <n v="74399"/>
    <s v="Walheim"/>
    <s v="Mühlstraße"/>
    <s v="Baden-Württemberg"/>
    <s v="WAL GT D"/>
    <s v="01.01.1981"/>
    <s v="Mineralölprodukte"/>
    <m/>
    <m/>
    <s v="Mineralölprodukte"/>
    <x v="5"/>
    <s v="Öl"/>
    <s v="Gas turbine"/>
    <s v="OPSD (2018)"/>
    <n v="0.3306"/>
    <s v="OPSD (2018)"/>
    <n v="136"/>
    <n v="115.6"/>
    <n v="33.223832923832894"/>
    <x v="203"/>
    <n v="68584.478744864842"/>
    <s v="Oil"/>
    <s v="Oil"/>
  </r>
  <r>
    <s v="Ja"/>
    <s v="BNA1092"/>
    <s v="ENGIE Deutschland AG"/>
    <s v="Zolling"/>
    <n v="85406"/>
    <s v="Zolling"/>
    <s v="Leininger Str. 1"/>
    <s v="Bayern"/>
    <s v="GT1 &amp; GT2"/>
    <s v="01.01.1976"/>
    <s v="Mineralölprodukte"/>
    <m/>
    <m/>
    <s v="Mineralölprodukte"/>
    <x v="5"/>
    <s v="Öl"/>
    <s v="Gas turbine"/>
    <s v="OPSD (2018)"/>
    <n v="0.31759999999999999"/>
    <s v="OPSD (2018)"/>
    <n v="46"/>
    <n v="39.1"/>
    <n v="33.223832923832894"/>
    <x v="204"/>
    <n v="68623.578744864848"/>
    <s v="Oil"/>
    <s v="Oil"/>
  </r>
  <r>
    <s v="Ja"/>
    <s v="BNA0141"/>
    <s v="swb Erzeugung AG &amp; Co. KG"/>
    <s v="KW Mittelsbüren"/>
    <n v="28237"/>
    <s v="Bremen"/>
    <s v="Auf den Delben 35"/>
    <s v="Bremen"/>
    <s v="GT 3"/>
    <s v="01.01.1975"/>
    <s v="Mineralölprodukte"/>
    <s v="Öl"/>
    <m/>
    <s v="Mineralölprodukte"/>
    <x v="5"/>
    <s v="Öl"/>
    <s v="Gas turbine"/>
    <s v="OPSD (2018)"/>
    <n v="0.315"/>
    <s v="OPSD (2018)"/>
    <n v="86"/>
    <n v="73.099999999999994"/>
    <n v="33.223832923832894"/>
    <x v="205"/>
    <n v="68696.678744864854"/>
    <s v="Oil"/>
    <s v="Oil"/>
  </r>
  <r>
    <s v="Ja"/>
    <s v="BNA0937"/>
    <s v="EnBW Energie Baden-Württemberg AG"/>
    <s v="Restmüll-Heizkraftwerk Stuttgart-Münster"/>
    <n v="70376"/>
    <s v="Stuttgart"/>
    <s v="Voltastraße 45"/>
    <s v="Baden-Württemberg"/>
    <s v="MÜN GT16"/>
    <s v="01.01.1974"/>
    <s v="Mineralölprodukte"/>
    <m/>
    <m/>
    <s v="Mineralölprodukte"/>
    <x v="5"/>
    <s v="Öl"/>
    <s v="Gas turbine"/>
    <s v="OPSD (2018)"/>
    <n v="0.31240000000000001"/>
    <s v="OPSD (2018)"/>
    <n v="23.3"/>
    <n v="19.805"/>
    <n v="33.223832923832894"/>
    <x v="206"/>
    <n v="68716.483744864847"/>
    <s v="Oil"/>
    <s v="Oil"/>
  </r>
  <r>
    <s v="Ja"/>
    <s v="BNA0938"/>
    <s v="EnBW Energie Baden-Württemberg AG"/>
    <s v="Restmüll-Heizkraftwerk Stuttgart-Münster"/>
    <n v="70376"/>
    <s v="Stuttgart"/>
    <s v="Voltastraße 45"/>
    <s v="Baden-Württemberg"/>
    <s v="MÜN GT17"/>
    <s v="01.01.1974"/>
    <s v="Mineralölprodukte"/>
    <m/>
    <m/>
    <s v="Mineralölprodukte"/>
    <x v="5"/>
    <s v="Öl"/>
    <s v="Gas turbine"/>
    <s v="OPSD (2018)"/>
    <n v="0.31240000000000001"/>
    <s v="OPSD (2018)"/>
    <n v="23.3"/>
    <n v="19.805"/>
    <n v="33.223832923832894"/>
    <x v="206"/>
    <n v="68736.28874486484"/>
    <s v="Oil"/>
    <s v="Oil"/>
  </r>
  <r>
    <s v="Ja"/>
    <s v="BNA0939b"/>
    <s v="EnBW Energie Baden-Württemberg AG"/>
    <s v="Restmüll-Heizkraftwerk Stuttgart-Münster"/>
    <n v="70376"/>
    <s v="Stuttgart"/>
    <s v="Voltastraße 45"/>
    <s v="Baden-Württemberg"/>
    <s v="MÜN GT18"/>
    <s v="01.01.1974"/>
    <s v="Mineralölprodukte"/>
    <m/>
    <m/>
    <s v="Mineralölprodukte"/>
    <x v="5"/>
    <s v="Öl"/>
    <s v="Gas turbine"/>
    <s v="OPSD (2018)"/>
    <n v="0.31240000000000001"/>
    <s v="OPSD (2018)"/>
    <n v="23.3"/>
    <n v="19.805"/>
    <n v="33.223832923832894"/>
    <x v="206"/>
    <n v="68756.093744864833"/>
    <s v="Oil"/>
    <s v="Oil"/>
  </r>
  <r>
    <s v="Ja"/>
    <s v="BNA1060"/>
    <s v="Uniper Kraftwerke GmbH "/>
    <s v="Wilhelmshaven"/>
    <n v="26386"/>
    <s v="Wilhelmshaven"/>
    <m/>
    <s v="Niedersachsen"/>
    <s v="GT"/>
    <s v="01.01.1973"/>
    <s v="Mineralölprodukte"/>
    <m/>
    <m/>
    <s v="Mineralölprodukte"/>
    <x v="5"/>
    <s v="Öl"/>
    <s v="Gas turbine"/>
    <s v="OPSD (2018)"/>
    <n v="0.30980000000000002"/>
    <s v="OPSD (2018)"/>
    <n v="56"/>
    <n v="47.6"/>
    <n v="33.223832923832894"/>
    <x v="207"/>
    <n v="68803.693744864839"/>
    <s v="Oil"/>
    <s v="Oil"/>
  </r>
  <r>
    <s v="Ja"/>
    <s v="BNA0222"/>
    <s v="Stadtwerke Düsseldorf AG"/>
    <s v="GT"/>
    <n v="40233"/>
    <s v="Düsseldorf"/>
    <s v="Behrenstraße 85"/>
    <s v="Nordrhein-Westfalen"/>
    <s v="GTKW"/>
    <s v="03.08.1972"/>
    <s v="Mineralölprodukte"/>
    <m/>
    <m/>
    <s v="Mineralölprodukte"/>
    <x v="5"/>
    <s v="Öl"/>
    <s v="Gas turbine"/>
    <s v="OPSD (2018)"/>
    <n v="0.30719999999999997"/>
    <s v="OPSD (2018)"/>
    <n v="86.2"/>
    <n v="73.27"/>
    <n v="33.223832923832894"/>
    <x v="208"/>
    <n v="68876.963744864843"/>
    <s v="Oil"/>
    <s v="Oil"/>
  </r>
  <r>
    <s v="Ja"/>
    <s v="BNA1015"/>
    <s v="Vattenfall Hamburg Wärme GmbH"/>
    <s v="Wedel"/>
    <n v="22880"/>
    <s v="Wedel"/>
    <m/>
    <s v="Schleswig-Holstein"/>
    <s v="GT A"/>
    <s v="1972"/>
    <s v="Mineralölprodukte"/>
    <m/>
    <m/>
    <s v="Mineralölprodukte"/>
    <x v="5"/>
    <s v="Öl"/>
    <s v="Gas turbine"/>
    <s v="OPSD (2018)"/>
    <n v="0.30719999999999997"/>
    <s v="OPSD (2018)"/>
    <n v="50.5"/>
    <n v="42.924999999999997"/>
    <n v="33.223832923832894"/>
    <x v="208"/>
    <n v="68919.888744864846"/>
    <s v="Oil"/>
    <s v="Oil"/>
  </r>
  <r>
    <s v="Ja"/>
    <s v="BNA1016"/>
    <s v="Vattenfall Hamburg Wärme GmbH"/>
    <s v="Wedel"/>
    <n v="22880"/>
    <s v="Wedel"/>
    <m/>
    <s v="Schleswig-Holstein"/>
    <s v="GT B"/>
    <s v="1972"/>
    <s v="Mineralölprodukte"/>
    <m/>
    <m/>
    <s v="Mineralölprodukte"/>
    <x v="5"/>
    <s v="Öl"/>
    <s v="Gas turbine"/>
    <s v="OPSD (2018)"/>
    <n v="0.30719999999999997"/>
    <s v="OPSD (2018)"/>
    <n v="50.5"/>
    <n v="42.924999999999997"/>
    <n v="33.223832923832894"/>
    <x v="208"/>
    <n v="68962.813744864849"/>
    <s v="Oil"/>
    <s v="Oil"/>
  </r>
  <r>
    <s v="Ja"/>
    <s v="BNA0085b"/>
    <s v="Vattenfall Wärme Berlin AG"/>
    <s v="Moabit"/>
    <n v="13353"/>
    <s v="Berlin"/>
    <s v="Friedrich-Krause-Ufer 10- 15"/>
    <s v="Berlin"/>
    <s v="Moabit GT 7"/>
    <s v="30.09.1971"/>
    <s v="Mineralölprodukte"/>
    <m/>
    <m/>
    <s v="Mineralölprodukte"/>
    <x v="5"/>
    <s v="Öl"/>
    <s v="Gas turbine"/>
    <s v="OPSD (2018)"/>
    <n v="0.30459999999999998"/>
    <s v="OPSD (2018)"/>
    <n v="34"/>
    <n v="28.9"/>
    <n v="33.223832923832894"/>
    <x v="209"/>
    <n v="68991.713744864843"/>
    <s v="Oil"/>
    <s v="Oil"/>
  </r>
  <r>
    <s v="Ja"/>
    <s v="BNA0662b"/>
    <s v="Evonik Degussa GmbH"/>
    <s v="Kraftwerk I"/>
    <n v="45772"/>
    <s v="Marl"/>
    <s v="Paul-Baumann-Str. 1"/>
    <s v="Nordrhein-Westfalen"/>
    <s v="Dampfwirtschaft (6 Einzelturbinen)"/>
    <s v="12.08.1940"/>
    <s v="Mehrere Energieträger"/>
    <m/>
    <m/>
    <s v="Mehrere Energieträger_x000a_(nicht erneuerbar)"/>
    <x v="6"/>
    <s v="Sonstige"/>
    <s v="Combined cycle"/>
    <s v="OPSD (2018)"/>
    <n v="0.27"/>
    <s v="OPSD (2018)"/>
    <n v="169.32"/>
    <n v="143.922"/>
    <n v="32.923832923832919"/>
    <x v="210"/>
    <n v="69135.635744864849"/>
    <s v="Special"/>
    <s v="Special"/>
  </r>
  <r>
    <s v="Ja"/>
    <s v="BNA0755a"/>
    <s v="Kraftwerk Obernburg GmbH"/>
    <s v="Obernburg"/>
    <n v="63784"/>
    <s v="Obernburg"/>
    <m/>
    <s v="Bayern"/>
    <n v="2"/>
    <s v="01.10.1920"/>
    <s v="Erdgas"/>
    <m/>
    <m/>
    <s v="Erdgas"/>
    <x v="4"/>
    <s v="GuD"/>
    <s v="Combined cycle"/>
    <s v="OPSD (2018)"/>
    <n v="0.18"/>
    <s v="OPSD (2018)"/>
    <n v="36"/>
    <n v="32.04"/>
    <n v="23.27"/>
    <x v="211"/>
    <n v="69167.675744864842"/>
    <s v="NaturalGas"/>
    <s v="CombinedCycleGas"/>
  </r>
  <r>
    <m/>
    <m/>
    <m/>
    <m/>
    <m/>
    <m/>
    <m/>
    <m/>
    <m/>
    <m/>
    <m/>
    <m/>
    <m/>
    <m/>
    <x v="7"/>
    <m/>
    <m/>
    <m/>
    <m/>
    <m/>
    <m/>
    <m/>
    <m/>
    <x v="212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12" firstHeaderRow="1" firstDataRow="1" firstDataCol="1"/>
  <pivotFields count="27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9">
        <item x="0"/>
        <item x="2"/>
        <item x="4"/>
        <item x="1"/>
        <item x="5"/>
        <item x="6"/>
        <item x="3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2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2"/>
        <item x="30"/>
        <item x="31"/>
        <item x="33"/>
        <item x="34"/>
        <item x="36"/>
        <item x="37"/>
        <item x="38"/>
        <item x="39"/>
        <item x="41"/>
        <item x="42"/>
        <item x="50"/>
        <item x="43"/>
        <item x="53"/>
        <item x="55"/>
        <item x="44"/>
        <item x="45"/>
        <item x="57"/>
        <item x="46"/>
        <item x="61"/>
        <item x="47"/>
        <item x="63"/>
        <item x="65"/>
        <item x="48"/>
        <item x="66"/>
        <item x="69"/>
        <item x="70"/>
        <item x="49"/>
        <item x="72"/>
        <item x="74"/>
        <item x="51"/>
        <item x="52"/>
        <item x="54"/>
        <item x="77"/>
        <item x="56"/>
        <item x="79"/>
        <item x="58"/>
        <item x="35"/>
        <item x="80"/>
        <item x="59"/>
        <item x="60"/>
        <item x="82"/>
        <item x="62"/>
        <item x="83"/>
        <item x="64"/>
        <item x="40"/>
        <item x="84"/>
        <item x="67"/>
        <item x="86"/>
        <item x="68"/>
        <item x="88"/>
        <item x="90"/>
        <item x="71"/>
        <item x="73"/>
        <item x="92"/>
        <item x="75"/>
        <item x="94"/>
        <item x="78"/>
        <item x="95"/>
        <item x="81"/>
        <item x="96"/>
        <item x="85"/>
        <item x="87"/>
        <item x="89"/>
        <item x="91"/>
        <item x="93"/>
        <item x="99"/>
        <item x="100"/>
        <item x="101"/>
        <item x="102"/>
        <item x="103"/>
        <item x="104"/>
        <item x="97"/>
        <item x="105"/>
        <item x="106"/>
        <item x="76"/>
        <item x="107"/>
        <item x="98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1"/>
        <item x="172"/>
        <item x="173"/>
        <item x="174"/>
        <item x="175"/>
        <item x="176"/>
        <item x="177"/>
        <item x="178"/>
        <item x="170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1"/>
        <item x="200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t="default"/>
      </items>
    </pivotField>
    <pivotField showAll="0"/>
    <pivotField showAll="0"/>
    <pivotField showAll="0"/>
  </pivotFields>
  <rowFields count="1">
    <field x="14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Average of Grenzkosten" fld="23" subtotal="average" baseField="14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tabSelected="1" workbookViewId="0">
      <selection activeCell="A2" sqref="A2"/>
    </sheetView>
  </sheetViews>
  <sheetFormatPr defaultRowHeight="14.5" x14ac:dyDescent="0.35"/>
  <cols>
    <col min="1" max="1" width="11.08984375" customWidth="1"/>
  </cols>
  <sheetData>
    <row r="1" spans="1:10" ht="15" thickBot="1" x14ac:dyDescent="0.4">
      <c r="A1" t="s">
        <v>2459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13</v>
      </c>
    </row>
    <row r="2" spans="1:10" ht="17" thickBot="1" x14ac:dyDescent="0.5">
      <c r="A2" t="s">
        <v>2458</v>
      </c>
      <c r="B2" s="2">
        <v>17.866666666666664</v>
      </c>
      <c r="C2" s="2">
        <v>37.600592583379758</v>
      </c>
      <c r="D2" s="2">
        <v>52.863576907159484</v>
      </c>
      <c r="E2" t="s">
        <v>15</v>
      </c>
      <c r="F2" s="2">
        <v>69.581249199819425</v>
      </c>
      <c r="G2" s="2">
        <v>115.62333833516487</v>
      </c>
      <c r="H2" s="2">
        <v>1</v>
      </c>
      <c r="I2" s="2">
        <v>125.29391187330577</v>
      </c>
      <c r="J2" s="1" t="s">
        <v>14</v>
      </c>
    </row>
    <row r="3" spans="1:10" ht="17" thickBot="1" x14ac:dyDescent="0.5">
      <c r="A3" t="s">
        <v>11</v>
      </c>
      <c r="B3" s="2">
        <v>5.5</v>
      </c>
      <c r="C3" s="3">
        <v>3.1</v>
      </c>
      <c r="D3" s="3">
        <v>11.28</v>
      </c>
      <c r="E3" t="s">
        <v>15</v>
      </c>
      <c r="F3" s="3">
        <v>22.77</v>
      </c>
      <c r="G3" s="3">
        <v>32.923832923832897</v>
      </c>
      <c r="H3" s="3">
        <v>0</v>
      </c>
      <c r="I3" s="4">
        <v>32.923832923832919</v>
      </c>
      <c r="J3" s="1" t="s">
        <v>14</v>
      </c>
    </row>
    <row r="4" spans="1:10" ht="17" thickBot="1" x14ac:dyDescent="0.5">
      <c r="A4" t="s">
        <v>8</v>
      </c>
      <c r="B4" s="2">
        <v>0</v>
      </c>
      <c r="C4" s="3">
        <v>0</v>
      </c>
      <c r="D4" s="3">
        <v>1.25</v>
      </c>
      <c r="E4" t="s">
        <v>15</v>
      </c>
      <c r="F4" s="3">
        <v>0.5</v>
      </c>
      <c r="G4" s="3">
        <v>0.3</v>
      </c>
      <c r="H4" s="3">
        <v>0</v>
      </c>
      <c r="I4" s="4">
        <v>0</v>
      </c>
      <c r="J4" s="1" t="s">
        <v>14</v>
      </c>
    </row>
    <row r="5" spans="1:10" ht="17" thickBot="1" x14ac:dyDescent="0.5">
      <c r="A5" t="s">
        <v>9</v>
      </c>
      <c r="B5" s="2">
        <v>1.2</v>
      </c>
      <c r="C5" s="3">
        <v>1.7</v>
      </c>
      <c r="D5" s="3">
        <v>1.3</v>
      </c>
      <c r="E5" s="3">
        <v>1.5</v>
      </c>
      <c r="F5" s="3">
        <v>1</v>
      </c>
      <c r="G5" s="3">
        <v>1</v>
      </c>
      <c r="H5" s="3">
        <v>1</v>
      </c>
      <c r="I5" s="4">
        <v>1</v>
      </c>
      <c r="J5" s="1" t="s">
        <v>14</v>
      </c>
    </row>
    <row r="6" spans="1:10" ht="15" thickBot="1" x14ac:dyDescent="0.4">
      <c r="A6" t="s">
        <v>10</v>
      </c>
      <c r="B6" s="2">
        <v>11</v>
      </c>
      <c r="C6" s="3">
        <v>13</v>
      </c>
      <c r="D6" s="3">
        <v>22</v>
      </c>
      <c r="E6" s="3">
        <v>11</v>
      </c>
      <c r="F6" s="3">
        <v>11</v>
      </c>
      <c r="G6" s="3">
        <v>15</v>
      </c>
      <c r="H6" s="3">
        <v>15</v>
      </c>
      <c r="I6" s="4">
        <v>15</v>
      </c>
      <c r="J6" s="1" t="s">
        <v>16</v>
      </c>
    </row>
    <row r="7" spans="1:10" ht="17" thickBot="1" x14ac:dyDescent="0.5">
      <c r="A7" t="s">
        <v>12</v>
      </c>
      <c r="B7" s="2">
        <v>0</v>
      </c>
      <c r="C7" s="3">
        <v>0.40400000000000003</v>
      </c>
      <c r="D7" s="3">
        <v>0.33700000000000002</v>
      </c>
      <c r="E7" t="s">
        <v>15</v>
      </c>
      <c r="F7" s="3">
        <v>0.20100000000000001</v>
      </c>
      <c r="G7" s="3">
        <v>0.28000000000000003</v>
      </c>
      <c r="H7" s="3">
        <v>0</v>
      </c>
      <c r="I7" s="4">
        <v>0.214</v>
      </c>
      <c r="J7" s="1" t="s">
        <v>17</v>
      </c>
    </row>
  </sheetData>
  <dataValidations count="3">
    <dataValidation type="decimal" allowBlank="1" showInputMessage="1" showErrorMessage="1" sqref="B3:D3 F3:I3">
      <formula1>1</formula1>
      <formula2>1000</formula2>
    </dataValidation>
    <dataValidation type="decimal" allowBlank="1" showInputMessage="1" showErrorMessage="1" sqref="B4:D4 F4:I4 B5:I5 F7:I7 B7:D7">
      <formula1>0</formula1>
      <formula2>1000</formula2>
    </dataValidation>
    <dataValidation type="decimal" allowBlank="1" showInputMessage="1" showErrorMessage="1" sqref="B6:I6">
      <formula1>0</formula1>
      <formula2>100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workbookViewId="0">
      <selection activeCell="F10" sqref="F10:F17"/>
    </sheetView>
  </sheetViews>
  <sheetFormatPr defaultRowHeight="14.5" x14ac:dyDescent="0.35"/>
  <cols>
    <col min="2" max="2" width="12.36328125" customWidth="1"/>
  </cols>
  <sheetData>
    <row r="1" spans="1:8" ht="15" thickBot="1" x14ac:dyDescent="0.4">
      <c r="C1" t="s">
        <v>9</v>
      </c>
      <c r="D1" t="s">
        <v>10</v>
      </c>
    </row>
    <row r="2" spans="1:8" x14ac:dyDescent="0.35">
      <c r="A2" s="5" t="s">
        <v>298</v>
      </c>
      <c r="B2" t="s">
        <v>0</v>
      </c>
      <c r="C2" s="2">
        <v>1.2</v>
      </c>
      <c r="D2" s="2">
        <v>11</v>
      </c>
    </row>
    <row r="3" spans="1:8" x14ac:dyDescent="0.35">
      <c r="A3" s="6" t="s">
        <v>133</v>
      </c>
      <c r="B3" t="s">
        <v>1</v>
      </c>
      <c r="C3" s="3">
        <v>1.7</v>
      </c>
      <c r="D3" s="3">
        <v>13</v>
      </c>
    </row>
    <row r="4" spans="1:8" x14ac:dyDescent="0.35">
      <c r="A4" s="6" t="s">
        <v>78</v>
      </c>
      <c r="B4" t="s">
        <v>2</v>
      </c>
      <c r="C4" s="3">
        <v>1.3</v>
      </c>
      <c r="D4" s="3">
        <v>22</v>
      </c>
    </row>
    <row r="5" spans="1:8" x14ac:dyDescent="0.35">
      <c r="A5" s="6" t="s">
        <v>52</v>
      </c>
      <c r="B5" t="s">
        <v>3</v>
      </c>
      <c r="C5" s="3">
        <v>1.5</v>
      </c>
      <c r="D5" s="3">
        <v>11</v>
      </c>
    </row>
    <row r="6" spans="1:8" x14ac:dyDescent="0.35">
      <c r="A6" s="6" t="s">
        <v>63</v>
      </c>
      <c r="B6" t="s">
        <v>4</v>
      </c>
      <c r="C6" s="3">
        <v>1</v>
      </c>
      <c r="D6" s="3">
        <v>11</v>
      </c>
    </row>
    <row r="7" spans="1:8" x14ac:dyDescent="0.35">
      <c r="A7" s="6" t="s">
        <v>145</v>
      </c>
      <c r="B7" t="s">
        <v>5</v>
      </c>
      <c r="C7" s="3">
        <v>1</v>
      </c>
      <c r="D7" s="3">
        <v>15</v>
      </c>
    </row>
    <row r="8" spans="1:8" x14ac:dyDescent="0.35">
      <c r="A8" s="6" t="s">
        <v>149</v>
      </c>
      <c r="B8" t="s">
        <v>6</v>
      </c>
      <c r="C8" s="3">
        <v>1</v>
      </c>
      <c r="D8" s="3">
        <v>15</v>
      </c>
    </row>
    <row r="9" spans="1:8" ht="15" thickBot="1" x14ac:dyDescent="0.4">
      <c r="A9" s="7" t="s">
        <v>1035</v>
      </c>
      <c r="B9" t="s">
        <v>7</v>
      </c>
      <c r="C9" s="4">
        <v>1</v>
      </c>
      <c r="D9" s="4">
        <v>15</v>
      </c>
    </row>
    <row r="10" spans="1:8" ht="15" thickBot="1" x14ac:dyDescent="0.4">
      <c r="C10" t="s">
        <v>11</v>
      </c>
      <c r="D10" t="s">
        <v>8</v>
      </c>
      <c r="E10" t="s">
        <v>12</v>
      </c>
      <c r="F10" t="s">
        <v>2457</v>
      </c>
      <c r="H10" s="13"/>
    </row>
    <row r="11" spans="1:8" ht="15" thickBot="1" x14ac:dyDescent="0.4">
      <c r="A11" s="5" t="s">
        <v>298</v>
      </c>
      <c r="B11" t="s">
        <v>0</v>
      </c>
      <c r="C11" s="2">
        <v>5.5</v>
      </c>
      <c r="D11" s="2">
        <v>0</v>
      </c>
      <c r="E11" s="2">
        <v>0</v>
      </c>
      <c r="F11" s="2">
        <v>17.866666666666664</v>
      </c>
      <c r="H11" s="13"/>
    </row>
    <row r="12" spans="1:8" ht="15" thickBot="1" x14ac:dyDescent="0.4">
      <c r="A12" s="6" t="s">
        <v>133</v>
      </c>
      <c r="B12" t="s">
        <v>1</v>
      </c>
      <c r="C12" s="3">
        <v>3.1</v>
      </c>
      <c r="D12" s="3">
        <v>0</v>
      </c>
      <c r="E12" s="3">
        <v>0.40400000000000003</v>
      </c>
      <c r="F12" s="2">
        <v>37.600592583379758</v>
      </c>
      <c r="H12" s="13"/>
    </row>
    <row r="13" spans="1:8" ht="15" thickBot="1" x14ac:dyDescent="0.4">
      <c r="A13" s="6" t="s">
        <v>78</v>
      </c>
      <c r="B13" t="s">
        <v>2</v>
      </c>
      <c r="C13" s="3">
        <v>11.28</v>
      </c>
      <c r="D13" s="3">
        <v>1.25</v>
      </c>
      <c r="E13" s="3">
        <v>0.33700000000000002</v>
      </c>
      <c r="F13" s="2">
        <v>52.863576907159484</v>
      </c>
      <c r="H13" s="13"/>
    </row>
    <row r="14" spans="1:8" ht="15" thickBot="1" x14ac:dyDescent="0.4">
      <c r="A14" s="6" t="s">
        <v>51</v>
      </c>
      <c r="B14" t="s">
        <v>2445</v>
      </c>
      <c r="C14" s="3">
        <v>22.77</v>
      </c>
      <c r="D14" s="3">
        <v>0.5</v>
      </c>
      <c r="E14" s="3">
        <v>0.20100000000000001</v>
      </c>
      <c r="F14" s="2">
        <v>69.581249199819425</v>
      </c>
      <c r="H14" s="13"/>
    </row>
    <row r="15" spans="1:8" ht="15" thickBot="1" x14ac:dyDescent="0.4">
      <c r="A15" s="6" t="s">
        <v>145</v>
      </c>
      <c r="B15" t="s">
        <v>5</v>
      </c>
      <c r="C15" s="3">
        <v>32.923832923832897</v>
      </c>
      <c r="D15" s="3">
        <v>0.3</v>
      </c>
      <c r="E15" s="3">
        <v>0.28000000000000003</v>
      </c>
      <c r="F15" s="2">
        <v>115.62333833516487</v>
      </c>
      <c r="H15" s="13"/>
    </row>
    <row r="16" spans="1:8" ht="15" thickBot="1" x14ac:dyDescent="0.4">
      <c r="A16" s="6" t="s">
        <v>149</v>
      </c>
      <c r="B16" t="s">
        <v>6</v>
      </c>
      <c r="C16" s="3">
        <v>0</v>
      </c>
      <c r="D16" s="3">
        <v>0</v>
      </c>
      <c r="E16" s="3">
        <v>0</v>
      </c>
      <c r="F16" s="2">
        <v>1</v>
      </c>
      <c r="H16" s="13"/>
    </row>
    <row r="17" spans="1:6" ht="15" thickBot="1" x14ac:dyDescent="0.4">
      <c r="A17" s="7" t="s">
        <v>1035</v>
      </c>
      <c r="B17" t="s">
        <v>7</v>
      </c>
      <c r="C17" s="4">
        <v>32.923832923832919</v>
      </c>
      <c r="D17" s="4">
        <v>0</v>
      </c>
      <c r="E17" s="4">
        <v>0.214</v>
      </c>
      <c r="F17" s="2">
        <v>125.29391187330577</v>
      </c>
    </row>
    <row r="19" spans="1:6" x14ac:dyDescent="0.35">
      <c r="A19" s="8" t="s">
        <v>2446</v>
      </c>
      <c r="D19" s="9">
        <v>24.6</v>
      </c>
      <c r="E19" t="s">
        <v>2451</v>
      </c>
    </row>
    <row r="21" spans="1:6" x14ac:dyDescent="0.35">
      <c r="A21" t="s">
        <v>2452</v>
      </c>
      <c r="C21">
        <f>Plants!Y540</f>
        <v>69167.675744864842</v>
      </c>
    </row>
  </sheetData>
  <dataValidations count="3">
    <dataValidation type="decimal" allowBlank="1" showInputMessage="1" showErrorMessage="1" sqref="D2:D9">
      <formula1>0</formula1>
      <formula2>100</formula2>
    </dataValidation>
    <dataValidation type="decimal" allowBlank="1" showInputMessage="1" showErrorMessage="1" sqref="D11:E17 C2:C9">
      <formula1>0</formula1>
      <formula2>1000</formula2>
    </dataValidation>
    <dataValidation type="decimal" allowBlank="1" showInputMessage="1" showErrorMessage="1" sqref="C11:C17">
      <formula1>1</formula1>
      <formula2>1000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2"/>
  <sheetViews>
    <sheetView workbookViewId="0">
      <selection activeCell="D18" sqref="D18"/>
    </sheetView>
  </sheetViews>
  <sheetFormatPr defaultRowHeight="14.5" x14ac:dyDescent="0.35"/>
  <cols>
    <col min="1" max="1" width="12.36328125" customWidth="1"/>
    <col min="2" max="2" width="21.08984375" bestFit="1" customWidth="1"/>
  </cols>
  <sheetData>
    <row r="3" spans="1:2" x14ac:dyDescent="0.35">
      <c r="A3" s="12" t="s">
        <v>2453</v>
      </c>
      <c r="B3" t="s">
        <v>2456</v>
      </c>
    </row>
    <row r="4" spans="1:2" x14ac:dyDescent="0.35">
      <c r="A4" s="13" t="s">
        <v>149</v>
      </c>
      <c r="B4" s="14">
        <v>1</v>
      </c>
    </row>
    <row r="5" spans="1:2" x14ac:dyDescent="0.35">
      <c r="A5" s="13" t="s">
        <v>133</v>
      </c>
      <c r="B5" s="14">
        <v>37.600592583379758</v>
      </c>
    </row>
    <row r="6" spans="1:2" x14ac:dyDescent="0.35">
      <c r="A6" s="13" t="s">
        <v>51</v>
      </c>
      <c r="B6" s="14">
        <v>69.581249199819425</v>
      </c>
    </row>
    <row r="7" spans="1:2" x14ac:dyDescent="0.35">
      <c r="A7" s="13" t="s">
        <v>298</v>
      </c>
      <c r="B7" s="14">
        <v>17.866666666666664</v>
      </c>
    </row>
    <row r="8" spans="1:2" x14ac:dyDescent="0.35">
      <c r="A8" s="13" t="s">
        <v>145</v>
      </c>
      <c r="B8" s="14">
        <v>115.62333833516487</v>
      </c>
    </row>
    <row r="9" spans="1:2" x14ac:dyDescent="0.35">
      <c r="A9" s="13" t="s">
        <v>1035</v>
      </c>
      <c r="B9" s="14">
        <v>125.29391187330577</v>
      </c>
    </row>
    <row r="10" spans="1:2" x14ac:dyDescent="0.35">
      <c r="A10" s="13" t="s">
        <v>78</v>
      </c>
      <c r="B10" s="14">
        <v>52.863576907159484</v>
      </c>
    </row>
    <row r="11" spans="1:2" x14ac:dyDescent="0.35">
      <c r="A11" s="13" t="s">
        <v>2454</v>
      </c>
      <c r="B11" s="14"/>
    </row>
    <row r="12" spans="1:2" x14ac:dyDescent="0.35">
      <c r="A12" s="13" t="s">
        <v>2455</v>
      </c>
      <c r="B12" s="14">
        <v>56.221008513533789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40"/>
  <sheetViews>
    <sheetView zoomScale="60" zoomScaleNormal="60" workbookViewId="0">
      <selection activeCell="L22" sqref="L22"/>
    </sheetView>
  </sheetViews>
  <sheetFormatPr defaultRowHeight="14.5" x14ac:dyDescent="0.35"/>
  <cols>
    <col min="15" max="15" width="8.7265625" style="10"/>
    <col min="16" max="16" width="12.81640625" customWidth="1"/>
    <col min="24" max="25" width="8.7265625" style="10"/>
  </cols>
  <sheetData>
    <row r="1" spans="1:29" x14ac:dyDescent="0.35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s="11" t="s">
        <v>2448</v>
      </c>
      <c r="P1" t="s">
        <v>32</v>
      </c>
      <c r="Q1" t="s">
        <v>33</v>
      </c>
      <c r="R1" t="s">
        <v>34</v>
      </c>
      <c r="S1" t="s">
        <v>35</v>
      </c>
      <c r="T1" t="s">
        <v>36</v>
      </c>
      <c r="U1" t="s">
        <v>37</v>
      </c>
      <c r="V1" t="s">
        <v>38</v>
      </c>
      <c r="W1" t="s">
        <v>39</v>
      </c>
      <c r="X1" s="10" t="s">
        <v>2450</v>
      </c>
      <c r="Y1" s="10" t="s">
        <v>2447</v>
      </c>
      <c r="Z1" t="s">
        <v>2448</v>
      </c>
      <c r="AA1" t="s">
        <v>2449</v>
      </c>
      <c r="AC1" s="10" t="s">
        <v>40</v>
      </c>
    </row>
    <row r="2" spans="1:29" x14ac:dyDescent="0.35">
      <c r="A2" t="s">
        <v>42</v>
      </c>
      <c r="B2" t="s">
        <v>146</v>
      </c>
      <c r="C2" t="s">
        <v>114</v>
      </c>
      <c r="D2" t="s">
        <v>136</v>
      </c>
      <c r="E2">
        <v>13599</v>
      </c>
      <c r="F2" t="s">
        <v>116</v>
      </c>
      <c r="G2" t="s">
        <v>137</v>
      </c>
      <c r="H2" t="s">
        <v>116</v>
      </c>
      <c r="I2" t="s">
        <v>147</v>
      </c>
      <c r="J2" t="s">
        <v>148</v>
      </c>
      <c r="K2" t="s">
        <v>149</v>
      </c>
      <c r="L2" t="s">
        <v>150</v>
      </c>
      <c r="N2" t="s">
        <v>149</v>
      </c>
      <c r="O2" s="10" t="s">
        <v>149</v>
      </c>
      <c r="P2" t="s">
        <v>149</v>
      </c>
      <c r="Q2" t="s">
        <v>53</v>
      </c>
      <c r="R2" t="s">
        <v>54</v>
      </c>
      <c r="S2">
        <v>0.33</v>
      </c>
      <c r="T2" t="s">
        <v>54</v>
      </c>
      <c r="U2">
        <v>36</v>
      </c>
      <c r="V2">
        <f>(1-VLOOKUP(P2,Start!$A$1:$E$9,4,FALSE)/100)*U2</f>
        <v>30.599999999999998</v>
      </c>
      <c r="W2">
        <f>VLOOKUP(O2,Start!$A$11:$E$17,3,FALSE)+VLOOKUP(O2,Start!$A$11:$E$17,4,FALSE)</f>
        <v>0</v>
      </c>
      <c r="X2" s="10">
        <f>(W2/S2)+Start!$D$19*(VLOOKUP(O2,Start!$A$11:ED$17,5,FALSE)/S2)+VLOOKUP(P2,Start!$A$1:$D$9,3,FALSE)</f>
        <v>1</v>
      </c>
      <c r="Y2" s="10">
        <f>SUM(V$2:V2)</f>
        <v>30.599999999999998</v>
      </c>
      <c r="Z2" t="str">
        <f>VLOOKUP(O2,Start!$A$11:$B$17,2,FALSE)</f>
        <v>Garbage</v>
      </c>
      <c r="AA2" t="str">
        <f>VLOOKUP(P2,Start!$A$2:$B$9,2,FALSE)</f>
        <v>Garbage</v>
      </c>
    </row>
    <row r="3" spans="1:29" x14ac:dyDescent="0.35">
      <c r="A3" t="s">
        <v>42</v>
      </c>
      <c r="B3" t="s">
        <v>172</v>
      </c>
      <c r="C3" t="s">
        <v>168</v>
      </c>
      <c r="D3" t="s">
        <v>173</v>
      </c>
      <c r="E3">
        <v>6406</v>
      </c>
      <c r="F3" t="s">
        <v>170</v>
      </c>
      <c r="H3" t="s">
        <v>98</v>
      </c>
      <c r="J3" t="s">
        <v>174</v>
      </c>
      <c r="K3" t="s">
        <v>149</v>
      </c>
      <c r="N3" t="s">
        <v>149</v>
      </c>
      <c r="O3" s="10" t="s">
        <v>149</v>
      </c>
      <c r="P3" t="s">
        <v>149</v>
      </c>
      <c r="Q3" t="s">
        <v>106</v>
      </c>
      <c r="R3" t="s">
        <v>54</v>
      </c>
      <c r="S3">
        <v>0.33</v>
      </c>
      <c r="T3" t="s">
        <v>54</v>
      </c>
      <c r="U3">
        <v>35</v>
      </c>
      <c r="V3">
        <f>(1-VLOOKUP(P3,Start!$A$1:$E$9,4,FALSE)/100)*U3</f>
        <v>29.75</v>
      </c>
      <c r="W3">
        <f>VLOOKUP(O3,Start!$A$11:$E$17,3,FALSE)+VLOOKUP(O3,Start!$A$11:$E$17,4,FALSE)</f>
        <v>0</v>
      </c>
      <c r="X3" s="10">
        <f>(W3/S3)+Start!$D$19*(VLOOKUP(O3,Start!$A$11:ED$17,5,FALSE)/S3)+VLOOKUP(P3,Start!$A$1:$D$9,3,FALSE)</f>
        <v>1</v>
      </c>
      <c r="Y3" s="10">
        <f>SUM(V$2:V3)</f>
        <v>60.349999999999994</v>
      </c>
      <c r="Z3" t="str">
        <f>VLOOKUP(O3,Start!$A$11:$B$17,2,FALSE)</f>
        <v>Garbage</v>
      </c>
      <c r="AA3" t="str">
        <f>VLOOKUP(P3,Start!$A$2:$B$9,2,FALSE)</f>
        <v>Garbage</v>
      </c>
    </row>
    <row r="4" spans="1:29" x14ac:dyDescent="0.35">
      <c r="A4" t="s">
        <v>42</v>
      </c>
      <c r="B4" t="s">
        <v>175</v>
      </c>
      <c r="C4" t="s">
        <v>176</v>
      </c>
      <c r="D4" t="s">
        <v>177</v>
      </c>
      <c r="E4">
        <v>33609</v>
      </c>
      <c r="F4" t="s">
        <v>178</v>
      </c>
      <c r="G4" t="s">
        <v>179</v>
      </c>
      <c r="H4" t="s">
        <v>110</v>
      </c>
      <c r="I4" t="s">
        <v>180</v>
      </c>
      <c r="J4" t="s">
        <v>181</v>
      </c>
      <c r="K4" t="s">
        <v>149</v>
      </c>
      <c r="L4" t="s">
        <v>182</v>
      </c>
      <c r="N4" t="s">
        <v>149</v>
      </c>
      <c r="O4" s="10" t="s">
        <v>149</v>
      </c>
      <c r="P4" t="s">
        <v>149</v>
      </c>
      <c r="Q4" t="s">
        <v>53</v>
      </c>
      <c r="R4" t="s">
        <v>54</v>
      </c>
      <c r="S4">
        <v>0.33</v>
      </c>
      <c r="T4" t="s">
        <v>54</v>
      </c>
      <c r="U4">
        <v>34</v>
      </c>
      <c r="V4">
        <f>(1-VLOOKUP(P4,Start!$A$1:$E$9,4,FALSE)/100)*U4</f>
        <v>28.9</v>
      </c>
      <c r="W4">
        <f>VLOOKUP(O4,Start!$A$11:$E$17,3,FALSE)+VLOOKUP(O4,Start!$A$11:$E$17,4,FALSE)</f>
        <v>0</v>
      </c>
      <c r="X4" s="10">
        <f>(W4/S4)+Start!$D$19*(VLOOKUP(O4,Start!$A$11:ED$17,5,FALSE)/S4)+VLOOKUP(P4,Start!$A$1:$D$9,3,FALSE)</f>
        <v>1</v>
      </c>
      <c r="Y4" s="10">
        <f>SUM(V$2:V4)</f>
        <v>89.25</v>
      </c>
      <c r="Z4" t="str">
        <f>VLOOKUP(O4,Start!$A$11:$B$17,2,FALSE)</f>
        <v>Garbage</v>
      </c>
      <c r="AA4" t="str">
        <f>VLOOKUP(P4,Start!$A$2:$B$9,2,FALSE)</f>
        <v>Garbage</v>
      </c>
    </row>
    <row r="5" spans="1:29" x14ac:dyDescent="0.35">
      <c r="A5" t="s">
        <v>42</v>
      </c>
      <c r="B5" t="s">
        <v>209</v>
      </c>
      <c r="C5" t="s">
        <v>210</v>
      </c>
      <c r="D5" t="s">
        <v>211</v>
      </c>
      <c r="E5">
        <v>53115</v>
      </c>
      <c r="F5" t="s">
        <v>212</v>
      </c>
      <c r="H5" t="s">
        <v>110</v>
      </c>
      <c r="I5" t="s">
        <v>211</v>
      </c>
      <c r="J5" t="s">
        <v>213</v>
      </c>
      <c r="K5" t="s">
        <v>68</v>
      </c>
      <c r="L5" t="s">
        <v>150</v>
      </c>
      <c r="N5" t="s">
        <v>149</v>
      </c>
      <c r="O5" s="10" t="s">
        <v>149</v>
      </c>
      <c r="P5" t="s">
        <v>149</v>
      </c>
      <c r="Q5" t="s">
        <v>53</v>
      </c>
      <c r="R5" t="s">
        <v>54</v>
      </c>
      <c r="S5">
        <v>0.33</v>
      </c>
      <c r="T5" t="s">
        <v>54</v>
      </c>
      <c r="U5">
        <v>12</v>
      </c>
      <c r="V5">
        <f>(1-VLOOKUP(P5,Start!$A$1:$E$9,4,FALSE)/100)*U5</f>
        <v>10.199999999999999</v>
      </c>
      <c r="W5">
        <f>VLOOKUP(O5,Start!$A$11:$E$17,3,FALSE)+VLOOKUP(O5,Start!$A$11:$E$17,4,FALSE)</f>
        <v>0</v>
      </c>
      <c r="X5" s="10">
        <f>(W5/S5)+Start!$D$19*(VLOOKUP(O5,Start!$A$11:ED$17,5,FALSE)/S5)+VLOOKUP(P5,Start!$A$1:$D$9,3,FALSE)</f>
        <v>1</v>
      </c>
      <c r="Y5" s="10">
        <f>SUM(V$2:V5)</f>
        <v>99.45</v>
      </c>
      <c r="Z5" t="str">
        <f>VLOOKUP(O5,Start!$A$11:$B$17,2,FALSE)</f>
        <v>Garbage</v>
      </c>
      <c r="AA5" t="str">
        <f>VLOOKUP(P5,Start!$A$2:$B$9,2,FALSE)</f>
        <v>Garbage</v>
      </c>
    </row>
    <row r="6" spans="1:29" x14ac:dyDescent="0.35">
      <c r="A6" t="s">
        <v>42</v>
      </c>
      <c r="B6" t="s">
        <v>253</v>
      </c>
      <c r="C6" t="s">
        <v>254</v>
      </c>
      <c r="D6" t="s">
        <v>255</v>
      </c>
      <c r="E6">
        <v>28237</v>
      </c>
      <c r="F6" t="s">
        <v>256</v>
      </c>
      <c r="G6" t="s">
        <v>257</v>
      </c>
      <c r="H6" t="s">
        <v>256</v>
      </c>
      <c r="I6" t="s">
        <v>258</v>
      </c>
      <c r="J6">
        <v>2009</v>
      </c>
      <c r="K6" t="s">
        <v>149</v>
      </c>
      <c r="N6" t="s">
        <v>149</v>
      </c>
      <c r="O6" s="10" t="s">
        <v>149</v>
      </c>
      <c r="P6" t="s">
        <v>149</v>
      </c>
      <c r="Q6" t="s">
        <v>53</v>
      </c>
      <c r="R6" t="s">
        <v>54</v>
      </c>
      <c r="S6">
        <v>0.33</v>
      </c>
      <c r="T6" t="s">
        <v>54</v>
      </c>
      <c r="U6">
        <v>33</v>
      </c>
      <c r="V6">
        <f>(1-VLOOKUP(P6,Start!$A$1:$E$9,4,FALSE)/100)*U6</f>
        <v>28.05</v>
      </c>
      <c r="W6">
        <f>VLOOKUP(O6,Start!$A$11:$E$17,3,FALSE)+VLOOKUP(O6,Start!$A$11:$E$17,4,FALSE)</f>
        <v>0</v>
      </c>
      <c r="X6" s="10">
        <f>(W6/S6)+Start!$D$19*(VLOOKUP(O6,Start!$A$11:ED$17,5,FALSE)/S6)+VLOOKUP(P6,Start!$A$1:$D$9,3,FALSE)</f>
        <v>1</v>
      </c>
      <c r="Y6" s="10">
        <f>SUM(V$2:V6)</f>
        <v>127.5</v>
      </c>
      <c r="Z6" t="str">
        <f>VLOOKUP(O6,Start!$A$11:$B$17,2,FALSE)</f>
        <v>Garbage</v>
      </c>
      <c r="AA6" t="str">
        <f>VLOOKUP(P6,Start!$A$2:$B$9,2,FALSE)</f>
        <v>Garbage</v>
      </c>
    </row>
    <row r="7" spans="1:29" x14ac:dyDescent="0.35">
      <c r="A7" t="s">
        <v>42</v>
      </c>
      <c r="B7" t="s">
        <v>410</v>
      </c>
      <c r="C7" t="s">
        <v>395</v>
      </c>
      <c r="D7" t="s">
        <v>411</v>
      </c>
      <c r="E7">
        <v>40233</v>
      </c>
      <c r="F7" t="s">
        <v>396</v>
      </c>
      <c r="G7" t="s">
        <v>407</v>
      </c>
      <c r="H7" t="s">
        <v>110</v>
      </c>
      <c r="I7" t="s">
        <v>412</v>
      </c>
      <c r="J7" t="s">
        <v>413</v>
      </c>
      <c r="K7" t="s">
        <v>149</v>
      </c>
      <c r="N7" t="s">
        <v>149</v>
      </c>
      <c r="O7" s="10" t="s">
        <v>149</v>
      </c>
      <c r="P7" t="s">
        <v>149</v>
      </c>
      <c r="Q7" t="s">
        <v>53</v>
      </c>
      <c r="R7" t="s">
        <v>54</v>
      </c>
      <c r="S7">
        <v>0.33</v>
      </c>
      <c r="T7" t="s">
        <v>54</v>
      </c>
      <c r="U7">
        <v>53.7</v>
      </c>
      <c r="V7">
        <f>(1-VLOOKUP(P7,Start!$A$1:$E$9,4,FALSE)/100)*U7</f>
        <v>45.645000000000003</v>
      </c>
      <c r="W7">
        <f>VLOOKUP(O7,Start!$A$11:$E$17,3,FALSE)+VLOOKUP(O7,Start!$A$11:$E$17,4,FALSE)</f>
        <v>0</v>
      </c>
      <c r="X7" s="10">
        <f>(W7/S7)+Start!$D$19*(VLOOKUP(O7,Start!$A$11:ED$17,5,FALSE)/S7)+VLOOKUP(P7,Start!$A$1:$D$9,3,FALSE)</f>
        <v>1</v>
      </c>
      <c r="Y7" s="10">
        <f>SUM(V$2:V7)</f>
        <v>173.14500000000001</v>
      </c>
      <c r="Z7" t="str">
        <f>VLOOKUP(O7,Start!$A$11:$B$17,2,FALSE)</f>
        <v>Garbage</v>
      </c>
      <c r="AA7" t="str">
        <f>VLOOKUP(P7,Start!$A$2:$B$9,2,FALSE)</f>
        <v>Garbage</v>
      </c>
    </row>
    <row r="8" spans="1:29" x14ac:dyDescent="0.35">
      <c r="A8" t="s">
        <v>42</v>
      </c>
      <c r="B8" t="s">
        <v>427</v>
      </c>
      <c r="C8" t="s">
        <v>428</v>
      </c>
      <c r="D8" t="s">
        <v>429</v>
      </c>
      <c r="E8">
        <v>15890</v>
      </c>
      <c r="F8" t="s">
        <v>430</v>
      </c>
      <c r="H8" t="s">
        <v>230</v>
      </c>
      <c r="J8" t="s">
        <v>431</v>
      </c>
      <c r="K8" t="s">
        <v>68</v>
      </c>
      <c r="L8" t="s">
        <v>432</v>
      </c>
      <c r="M8" t="s">
        <v>433</v>
      </c>
      <c r="N8" t="s">
        <v>270</v>
      </c>
      <c r="O8" s="10" t="s">
        <v>149</v>
      </c>
      <c r="P8" t="s">
        <v>149</v>
      </c>
      <c r="Q8" t="s">
        <v>53</v>
      </c>
      <c r="R8" t="s">
        <v>54</v>
      </c>
      <c r="S8">
        <v>0.33</v>
      </c>
      <c r="T8" t="s">
        <v>434</v>
      </c>
      <c r="U8">
        <v>23.5</v>
      </c>
      <c r="V8">
        <f>(1-VLOOKUP(P8,Start!$A$1:$E$9,4,FALSE)/100)*U8</f>
        <v>19.974999999999998</v>
      </c>
      <c r="W8">
        <f>VLOOKUP(O8,Start!$A$11:$E$17,3,FALSE)+VLOOKUP(O8,Start!$A$11:$E$17,4,FALSE)</f>
        <v>0</v>
      </c>
      <c r="X8" s="10">
        <f>(W8/S8)+Start!$D$19*(VLOOKUP(O8,Start!$A$11:ED$17,5,FALSE)/S8)+VLOOKUP(P8,Start!$A$1:$D$9,3,FALSE)</f>
        <v>1</v>
      </c>
      <c r="Y8" s="10">
        <f>SUM(V$2:V8)</f>
        <v>193.12</v>
      </c>
      <c r="Z8" t="str">
        <f>VLOOKUP(O8,Start!$A$11:$B$17,2,FALSE)</f>
        <v>Garbage</v>
      </c>
      <c r="AA8" t="str">
        <f>VLOOKUP(P8,Start!$A$2:$B$9,2,FALSE)</f>
        <v>Garbage</v>
      </c>
    </row>
    <row r="9" spans="1:29" x14ac:dyDescent="0.35">
      <c r="A9" t="s">
        <v>42</v>
      </c>
      <c r="B9" t="s">
        <v>530</v>
      </c>
      <c r="C9" t="s">
        <v>521</v>
      </c>
      <c r="D9" t="s">
        <v>531</v>
      </c>
      <c r="E9">
        <v>60440</v>
      </c>
      <c r="F9" t="s">
        <v>523</v>
      </c>
      <c r="G9" t="s">
        <v>532</v>
      </c>
      <c r="H9" t="s">
        <v>104</v>
      </c>
      <c r="I9" t="s">
        <v>533</v>
      </c>
      <c r="J9" t="s">
        <v>139</v>
      </c>
      <c r="K9" t="s">
        <v>68</v>
      </c>
      <c r="L9" t="s">
        <v>149</v>
      </c>
      <c r="M9" t="s">
        <v>69</v>
      </c>
      <c r="N9" t="s">
        <v>149</v>
      </c>
      <c r="O9" s="10" t="s">
        <v>149</v>
      </c>
      <c r="P9" t="s">
        <v>149</v>
      </c>
      <c r="Q9" t="s">
        <v>53</v>
      </c>
      <c r="R9" t="s">
        <v>54</v>
      </c>
      <c r="S9">
        <v>0.33</v>
      </c>
      <c r="T9" t="s">
        <v>54</v>
      </c>
      <c r="U9">
        <v>26</v>
      </c>
      <c r="V9">
        <f>(1-VLOOKUP(P9,Start!$A$1:$E$9,4,FALSE)/100)*U9</f>
        <v>22.099999999999998</v>
      </c>
      <c r="W9">
        <f>VLOOKUP(O9,Start!$A$11:$E$17,3,FALSE)+VLOOKUP(O9,Start!$A$11:$E$17,4,FALSE)</f>
        <v>0</v>
      </c>
      <c r="X9" s="10">
        <f>(W9/S9)+Start!$D$19*(VLOOKUP(O9,Start!$A$11:ED$17,5,FALSE)/S9)+VLOOKUP(P9,Start!$A$1:$D$9,3,FALSE)</f>
        <v>1</v>
      </c>
      <c r="Y9" s="10">
        <f>SUM(V$2:V9)</f>
        <v>215.22</v>
      </c>
      <c r="Z9" t="str">
        <f>VLOOKUP(O9,Start!$A$11:$B$17,2,FALSE)</f>
        <v>Garbage</v>
      </c>
      <c r="AA9" t="str">
        <f>VLOOKUP(P9,Start!$A$2:$B$9,2,FALSE)</f>
        <v>Garbage</v>
      </c>
    </row>
    <row r="10" spans="1:29" x14ac:dyDescent="0.35">
      <c r="A10" t="s">
        <v>42</v>
      </c>
      <c r="B10" t="s">
        <v>534</v>
      </c>
      <c r="C10" t="s">
        <v>521</v>
      </c>
      <c r="D10" t="s">
        <v>531</v>
      </c>
      <c r="E10">
        <v>60439</v>
      </c>
      <c r="F10" t="s">
        <v>523</v>
      </c>
      <c r="G10" t="s">
        <v>535</v>
      </c>
      <c r="H10" t="s">
        <v>104</v>
      </c>
      <c r="I10" t="s">
        <v>536</v>
      </c>
      <c r="J10" t="s">
        <v>537</v>
      </c>
      <c r="K10" t="s">
        <v>68</v>
      </c>
      <c r="L10" t="s">
        <v>149</v>
      </c>
      <c r="M10" t="s">
        <v>69</v>
      </c>
      <c r="N10" t="s">
        <v>149</v>
      </c>
      <c r="O10" s="10" t="s">
        <v>149</v>
      </c>
      <c r="P10" t="s">
        <v>149</v>
      </c>
      <c r="Q10" t="s">
        <v>53</v>
      </c>
      <c r="R10" t="s">
        <v>54</v>
      </c>
      <c r="S10">
        <v>0.33</v>
      </c>
      <c r="T10" t="s">
        <v>54</v>
      </c>
      <c r="U10">
        <v>46.5</v>
      </c>
      <c r="V10">
        <f>(1-VLOOKUP(P10,Start!$A$1:$E$9,4,FALSE)/100)*U10</f>
        <v>39.524999999999999</v>
      </c>
      <c r="W10">
        <f>VLOOKUP(O10,Start!$A$11:$E$17,3,FALSE)+VLOOKUP(O10,Start!$A$11:$E$17,4,FALSE)</f>
        <v>0</v>
      </c>
      <c r="X10" s="10">
        <f>(W10/S10)+Start!$D$19*(VLOOKUP(O10,Start!$A$11:ED$17,5,FALSE)/S10)+VLOOKUP(P10,Start!$A$1:$D$9,3,FALSE)</f>
        <v>1</v>
      </c>
      <c r="Y10" s="10">
        <f>SUM(V$2:V10)</f>
        <v>254.745</v>
      </c>
      <c r="Z10" t="str">
        <f>VLOOKUP(O10,Start!$A$11:$B$17,2,FALSE)</f>
        <v>Garbage</v>
      </c>
      <c r="AA10" t="str">
        <f>VLOOKUP(P10,Start!$A$2:$B$9,2,FALSE)</f>
        <v>Garbage</v>
      </c>
    </row>
    <row r="11" spans="1:29" x14ac:dyDescent="0.35">
      <c r="A11" t="s">
        <v>42</v>
      </c>
      <c r="B11" t="s">
        <v>595</v>
      </c>
      <c r="C11" t="s">
        <v>596</v>
      </c>
      <c r="D11" t="s">
        <v>597</v>
      </c>
      <c r="E11">
        <v>1983</v>
      </c>
      <c r="F11" t="s">
        <v>598</v>
      </c>
      <c r="H11" t="s">
        <v>230</v>
      </c>
      <c r="J11" t="s">
        <v>599</v>
      </c>
      <c r="K11" t="s">
        <v>149</v>
      </c>
      <c r="L11" t="s">
        <v>182</v>
      </c>
      <c r="N11" t="s">
        <v>149</v>
      </c>
      <c r="O11" s="10" t="s">
        <v>149</v>
      </c>
      <c r="P11" t="s">
        <v>149</v>
      </c>
      <c r="Q11" t="s">
        <v>53</v>
      </c>
      <c r="R11" t="s">
        <v>54</v>
      </c>
      <c r="S11">
        <v>0.33</v>
      </c>
      <c r="T11" t="s">
        <v>54</v>
      </c>
      <c r="U11">
        <v>23.3</v>
      </c>
      <c r="V11">
        <f>(1-VLOOKUP(P11,Start!$A$1:$E$9,4,FALSE)/100)*U11</f>
        <v>19.805</v>
      </c>
      <c r="W11">
        <f>VLOOKUP(O11,Start!$A$11:$E$17,3,FALSE)+VLOOKUP(O11,Start!$A$11:$E$17,4,FALSE)</f>
        <v>0</v>
      </c>
      <c r="X11" s="10">
        <f>(W11/S11)+Start!$D$19*(VLOOKUP(O11,Start!$A$11:ED$17,5,FALSE)/S11)+VLOOKUP(P11,Start!$A$1:$D$9,3,FALSE)</f>
        <v>1</v>
      </c>
      <c r="Y11" s="10">
        <f>SUM(V$2:V11)</f>
        <v>274.55</v>
      </c>
      <c r="Z11" t="str">
        <f>VLOOKUP(O11,Start!$A$11:$B$17,2,FALSE)</f>
        <v>Garbage</v>
      </c>
      <c r="AA11" t="str">
        <f>VLOOKUP(P11,Start!$A$2:$B$9,2,FALSE)</f>
        <v>Garbage</v>
      </c>
    </row>
    <row r="12" spans="1:29" x14ac:dyDescent="0.35">
      <c r="A12" t="s">
        <v>42</v>
      </c>
      <c r="B12" t="s">
        <v>632</v>
      </c>
      <c r="C12" t="s">
        <v>633</v>
      </c>
      <c r="D12" t="s">
        <v>633</v>
      </c>
      <c r="E12">
        <v>21129</v>
      </c>
      <c r="F12" t="s">
        <v>634</v>
      </c>
      <c r="G12" t="s">
        <v>635</v>
      </c>
      <c r="H12" t="s">
        <v>634</v>
      </c>
      <c r="J12" t="s">
        <v>636</v>
      </c>
      <c r="K12" t="s">
        <v>149</v>
      </c>
      <c r="N12" t="s">
        <v>149</v>
      </c>
      <c r="O12" s="10" t="s">
        <v>149</v>
      </c>
      <c r="P12" t="s">
        <v>149</v>
      </c>
      <c r="Q12" t="s">
        <v>53</v>
      </c>
      <c r="R12" t="s">
        <v>54</v>
      </c>
      <c r="S12">
        <v>0.33</v>
      </c>
      <c r="T12" t="s">
        <v>54</v>
      </c>
      <c r="U12">
        <v>24</v>
      </c>
      <c r="V12">
        <f>(1-VLOOKUP(P12,Start!$A$1:$E$9,4,FALSE)/100)*U12</f>
        <v>20.399999999999999</v>
      </c>
      <c r="W12">
        <f>VLOOKUP(O12,Start!$A$11:$E$17,3,FALSE)+VLOOKUP(O12,Start!$A$11:$E$17,4,FALSE)</f>
        <v>0</v>
      </c>
      <c r="X12" s="10">
        <f>(W12/S12)+Start!$D$19*(VLOOKUP(O12,Start!$A$11:ED$17,5,FALSE)/S12)+VLOOKUP(P12,Start!$A$1:$D$9,3,FALSE)</f>
        <v>1</v>
      </c>
      <c r="Y12" s="10">
        <f>SUM(V$2:V12)</f>
        <v>294.95</v>
      </c>
      <c r="Z12" t="str">
        <f>VLOOKUP(O12,Start!$A$11:$B$17,2,FALSE)</f>
        <v>Garbage</v>
      </c>
      <c r="AA12" t="str">
        <f>VLOOKUP(P12,Start!$A$2:$B$9,2,FALSE)</f>
        <v>Garbage</v>
      </c>
    </row>
    <row r="13" spans="1:29" x14ac:dyDescent="0.35">
      <c r="A13" t="s">
        <v>42</v>
      </c>
      <c r="B13" t="s">
        <v>660</v>
      </c>
      <c r="C13" t="s">
        <v>661</v>
      </c>
      <c r="D13" t="s">
        <v>662</v>
      </c>
      <c r="E13">
        <v>31789</v>
      </c>
      <c r="F13" t="s">
        <v>663</v>
      </c>
      <c r="H13" t="s">
        <v>48</v>
      </c>
      <c r="I13" t="s">
        <v>664</v>
      </c>
      <c r="J13" t="s">
        <v>665</v>
      </c>
      <c r="K13" t="s">
        <v>149</v>
      </c>
      <c r="L13" t="s">
        <v>182</v>
      </c>
      <c r="N13" t="s">
        <v>149</v>
      </c>
      <c r="O13" s="10" t="s">
        <v>149</v>
      </c>
      <c r="P13" t="s">
        <v>149</v>
      </c>
      <c r="Q13" t="s">
        <v>53</v>
      </c>
      <c r="R13" t="s">
        <v>54</v>
      </c>
      <c r="S13">
        <v>0.33</v>
      </c>
      <c r="T13" t="s">
        <v>54</v>
      </c>
      <c r="U13">
        <v>13.2</v>
      </c>
      <c r="V13">
        <f>(1-VLOOKUP(P13,Start!$A$1:$E$9,4,FALSE)/100)*U13</f>
        <v>11.219999999999999</v>
      </c>
      <c r="W13">
        <f>VLOOKUP(O13,Start!$A$11:$E$17,3,FALSE)+VLOOKUP(O13,Start!$A$11:$E$17,4,FALSE)</f>
        <v>0</v>
      </c>
      <c r="X13" s="10">
        <f>(W13/S13)+Start!$D$19*(VLOOKUP(O13,Start!$A$11:ED$17,5,FALSE)/S13)+VLOOKUP(P13,Start!$A$1:$D$9,3,FALSE)</f>
        <v>1</v>
      </c>
      <c r="Y13" s="10">
        <f>SUM(V$2:V13)</f>
        <v>306.16999999999996</v>
      </c>
      <c r="Z13" t="str">
        <f>VLOOKUP(O13,Start!$A$11:$B$17,2,FALSE)</f>
        <v>Garbage</v>
      </c>
      <c r="AA13" t="str">
        <f>VLOOKUP(P13,Start!$A$2:$B$9,2,FALSE)</f>
        <v>Garbage</v>
      </c>
    </row>
    <row r="14" spans="1:29" x14ac:dyDescent="0.35">
      <c r="A14" t="s">
        <v>42</v>
      </c>
      <c r="B14" t="s">
        <v>679</v>
      </c>
      <c r="C14" t="s">
        <v>680</v>
      </c>
      <c r="D14" t="s">
        <v>680</v>
      </c>
      <c r="E14">
        <v>30659</v>
      </c>
      <c r="F14" t="s">
        <v>681</v>
      </c>
      <c r="H14" t="s">
        <v>48</v>
      </c>
      <c r="I14" t="s">
        <v>681</v>
      </c>
      <c r="J14" t="s">
        <v>682</v>
      </c>
      <c r="K14" t="s">
        <v>149</v>
      </c>
      <c r="L14" t="s">
        <v>683</v>
      </c>
      <c r="N14" t="s">
        <v>149</v>
      </c>
      <c r="O14" s="10" t="s">
        <v>149</v>
      </c>
      <c r="P14" t="s">
        <v>149</v>
      </c>
      <c r="Q14" t="s">
        <v>53</v>
      </c>
      <c r="R14" t="s">
        <v>54</v>
      </c>
      <c r="S14">
        <v>0.33</v>
      </c>
      <c r="T14" t="s">
        <v>54</v>
      </c>
      <c r="U14">
        <v>22.5</v>
      </c>
      <c r="V14">
        <f>(1-VLOOKUP(P14,Start!$A$1:$E$9,4,FALSE)/100)*U14</f>
        <v>19.125</v>
      </c>
      <c r="W14">
        <f>VLOOKUP(O14,Start!$A$11:$E$17,3,FALSE)+VLOOKUP(O14,Start!$A$11:$E$17,4,FALSE)</f>
        <v>0</v>
      </c>
      <c r="X14" s="10">
        <f>(W14/S14)+Start!$D$19*(VLOOKUP(O14,Start!$A$11:ED$17,5,FALSE)/S14)+VLOOKUP(P14,Start!$A$1:$D$9,3,FALSE)</f>
        <v>1</v>
      </c>
      <c r="Y14" s="10">
        <f>SUM(V$2:V14)</f>
        <v>325.29499999999996</v>
      </c>
      <c r="Z14" t="str">
        <f>VLOOKUP(O14,Start!$A$11:$B$17,2,FALSE)</f>
        <v>Garbage</v>
      </c>
      <c r="AA14" t="str">
        <f>VLOOKUP(P14,Start!$A$2:$B$9,2,FALSE)</f>
        <v>Garbage</v>
      </c>
    </row>
    <row r="15" spans="1:29" x14ac:dyDescent="0.35">
      <c r="A15" t="s">
        <v>42</v>
      </c>
      <c r="B15" t="s">
        <v>712</v>
      </c>
      <c r="C15" t="s">
        <v>713</v>
      </c>
      <c r="D15" t="s">
        <v>714</v>
      </c>
      <c r="E15">
        <v>38350</v>
      </c>
      <c r="F15" t="s">
        <v>715</v>
      </c>
      <c r="H15" t="s">
        <v>48</v>
      </c>
      <c r="I15" t="s">
        <v>716</v>
      </c>
      <c r="J15" t="s">
        <v>717</v>
      </c>
      <c r="K15" t="s">
        <v>149</v>
      </c>
      <c r="L15" t="s">
        <v>683</v>
      </c>
      <c r="N15" t="s">
        <v>149</v>
      </c>
      <c r="O15" s="10" t="s">
        <v>149</v>
      </c>
      <c r="P15" t="s">
        <v>149</v>
      </c>
      <c r="Q15" t="s">
        <v>53</v>
      </c>
      <c r="R15" t="s">
        <v>54</v>
      </c>
      <c r="S15">
        <v>0.33</v>
      </c>
      <c r="T15" t="s">
        <v>54</v>
      </c>
      <c r="U15">
        <v>37.5</v>
      </c>
      <c r="V15">
        <f>(1-VLOOKUP(P15,Start!$A$1:$E$9,4,FALSE)/100)*U15</f>
        <v>31.875</v>
      </c>
      <c r="W15">
        <f>VLOOKUP(O15,Start!$A$11:$E$17,3,FALSE)+VLOOKUP(O15,Start!$A$11:$E$17,4,FALSE)</f>
        <v>0</v>
      </c>
      <c r="X15" s="10">
        <f>(W15/S15)+Start!$D$19*(VLOOKUP(O15,Start!$A$11:ED$17,5,FALSE)/S15)+VLOOKUP(P15,Start!$A$1:$D$9,3,FALSE)</f>
        <v>1</v>
      </c>
      <c r="Y15" s="10">
        <f>SUM(V$2:V15)</f>
        <v>357.16999999999996</v>
      </c>
      <c r="Z15" t="str">
        <f>VLOOKUP(O15,Start!$A$11:$B$17,2,FALSE)</f>
        <v>Garbage</v>
      </c>
      <c r="AA15" t="str">
        <f>VLOOKUP(P15,Start!$A$2:$B$9,2,FALSE)</f>
        <v>Garbage</v>
      </c>
    </row>
    <row r="16" spans="1:29" x14ac:dyDescent="0.35">
      <c r="A16" t="s">
        <v>42</v>
      </c>
      <c r="B16" t="s">
        <v>804</v>
      </c>
      <c r="C16" t="s">
        <v>108</v>
      </c>
      <c r="D16" t="s">
        <v>805</v>
      </c>
      <c r="E16">
        <v>45329</v>
      </c>
      <c r="F16" t="s">
        <v>806</v>
      </c>
      <c r="H16" t="s">
        <v>110</v>
      </c>
      <c r="I16" t="s">
        <v>564</v>
      </c>
      <c r="J16" t="s">
        <v>807</v>
      </c>
      <c r="K16" t="s">
        <v>149</v>
      </c>
      <c r="N16" t="s">
        <v>149</v>
      </c>
      <c r="O16" s="10" t="s">
        <v>149</v>
      </c>
      <c r="P16" t="s">
        <v>149</v>
      </c>
      <c r="Q16" t="s">
        <v>53</v>
      </c>
      <c r="R16" t="s">
        <v>54</v>
      </c>
      <c r="S16">
        <v>0.33</v>
      </c>
      <c r="T16" t="s">
        <v>54</v>
      </c>
      <c r="U16">
        <v>38</v>
      </c>
      <c r="V16">
        <f>(1-VLOOKUP(P16,Start!$A$1:$E$9,4,FALSE)/100)*U16</f>
        <v>32.299999999999997</v>
      </c>
      <c r="W16">
        <f>VLOOKUP(O16,Start!$A$11:$E$17,3,FALSE)+VLOOKUP(O16,Start!$A$11:$E$17,4,FALSE)</f>
        <v>0</v>
      </c>
      <c r="X16" s="10">
        <f>(W16/S16)+Start!$D$19*(VLOOKUP(O16,Start!$A$11:ED$17,5,FALSE)/S16)+VLOOKUP(P16,Start!$A$1:$D$9,3,FALSE)</f>
        <v>1</v>
      </c>
      <c r="Y16" s="10">
        <f>SUM(V$2:V16)</f>
        <v>389.46999999999997</v>
      </c>
      <c r="Z16" t="str">
        <f>VLOOKUP(O16,Start!$A$11:$B$17,2,FALSE)</f>
        <v>Garbage</v>
      </c>
      <c r="AA16" t="str">
        <f>VLOOKUP(P16,Start!$A$2:$B$9,2,FALSE)</f>
        <v>Garbage</v>
      </c>
    </row>
    <row r="17" spans="1:27" x14ac:dyDescent="0.35">
      <c r="A17" t="s">
        <v>42</v>
      </c>
      <c r="B17" t="s">
        <v>883</v>
      </c>
      <c r="C17" t="s">
        <v>884</v>
      </c>
      <c r="D17" t="s">
        <v>885</v>
      </c>
      <c r="E17">
        <v>6237</v>
      </c>
      <c r="F17" t="s">
        <v>886</v>
      </c>
      <c r="G17" t="s">
        <v>887</v>
      </c>
      <c r="H17" t="s">
        <v>98</v>
      </c>
      <c r="I17" t="s">
        <v>888</v>
      </c>
      <c r="J17" t="s">
        <v>889</v>
      </c>
      <c r="K17" t="s">
        <v>149</v>
      </c>
      <c r="N17" t="s">
        <v>149</v>
      </c>
      <c r="O17" s="10" t="s">
        <v>149</v>
      </c>
      <c r="P17" t="s">
        <v>149</v>
      </c>
      <c r="Q17" t="s">
        <v>53</v>
      </c>
      <c r="R17" t="s">
        <v>54</v>
      </c>
      <c r="S17">
        <v>0.33</v>
      </c>
      <c r="T17" t="s">
        <v>54</v>
      </c>
      <c r="U17">
        <v>16.25</v>
      </c>
      <c r="V17">
        <f>(1-VLOOKUP(P17,Start!$A$1:$E$9,4,FALSE)/100)*U17</f>
        <v>13.8125</v>
      </c>
      <c r="W17">
        <f>VLOOKUP(O17,Start!$A$11:$E$17,3,FALSE)+VLOOKUP(O17,Start!$A$11:$E$17,4,FALSE)</f>
        <v>0</v>
      </c>
      <c r="X17" s="10">
        <f>(W17/S17)+Start!$D$19*(VLOOKUP(O17,Start!$A$11:ED$17,5,FALSE)/S17)+VLOOKUP(P17,Start!$A$1:$D$9,3,FALSE)</f>
        <v>1</v>
      </c>
      <c r="Y17" s="10">
        <f>SUM(V$2:V17)</f>
        <v>403.28249999999997</v>
      </c>
      <c r="Z17" t="str">
        <f>VLOOKUP(O17,Start!$A$11:$B$17,2,FALSE)</f>
        <v>Garbage</v>
      </c>
      <c r="AA17" t="str">
        <f>VLOOKUP(P17,Start!$A$2:$B$9,2,FALSE)</f>
        <v>Garbage</v>
      </c>
    </row>
    <row r="18" spans="1:27" x14ac:dyDescent="0.35">
      <c r="A18" t="s">
        <v>42</v>
      </c>
      <c r="B18" t="s">
        <v>890</v>
      </c>
      <c r="C18" t="s">
        <v>884</v>
      </c>
      <c r="D18" t="s">
        <v>885</v>
      </c>
      <c r="E18">
        <v>6237</v>
      </c>
      <c r="F18" t="s">
        <v>886</v>
      </c>
      <c r="G18" t="s">
        <v>887</v>
      </c>
      <c r="H18" t="s">
        <v>98</v>
      </c>
      <c r="I18" t="s">
        <v>891</v>
      </c>
      <c r="J18" t="s">
        <v>892</v>
      </c>
      <c r="K18" t="s">
        <v>149</v>
      </c>
      <c r="N18" t="s">
        <v>149</v>
      </c>
      <c r="O18" s="10" t="s">
        <v>149</v>
      </c>
      <c r="P18" t="s">
        <v>149</v>
      </c>
      <c r="Q18" t="s">
        <v>53</v>
      </c>
      <c r="R18" t="s">
        <v>54</v>
      </c>
      <c r="S18">
        <v>0.33</v>
      </c>
      <c r="T18" t="s">
        <v>54</v>
      </c>
      <c r="U18">
        <v>16.25</v>
      </c>
      <c r="V18">
        <f>(1-VLOOKUP(P18,Start!$A$1:$E$9,4,FALSE)/100)*U18</f>
        <v>13.8125</v>
      </c>
      <c r="W18">
        <f>VLOOKUP(O18,Start!$A$11:$E$17,3,FALSE)+VLOOKUP(O18,Start!$A$11:$E$17,4,FALSE)</f>
        <v>0</v>
      </c>
      <c r="X18" s="10">
        <f>(W18/S18)+Start!$D$19*(VLOOKUP(O18,Start!$A$11:ED$17,5,FALSE)/S18)+VLOOKUP(P18,Start!$A$1:$D$9,3,FALSE)</f>
        <v>1</v>
      </c>
      <c r="Y18" s="10">
        <f>SUM(V$2:V18)</f>
        <v>417.09499999999997</v>
      </c>
      <c r="Z18" t="str">
        <f>VLOOKUP(O18,Start!$A$11:$B$17,2,FALSE)</f>
        <v>Garbage</v>
      </c>
      <c r="AA18" t="str">
        <f>VLOOKUP(P18,Start!$A$2:$B$9,2,FALSE)</f>
        <v>Garbage</v>
      </c>
    </row>
    <row r="19" spans="1:27" x14ac:dyDescent="0.35">
      <c r="A19" t="s">
        <v>42</v>
      </c>
      <c r="B19" t="s">
        <v>915</v>
      </c>
      <c r="C19" t="s">
        <v>916</v>
      </c>
      <c r="E19">
        <v>51373</v>
      </c>
      <c r="F19" t="s">
        <v>917</v>
      </c>
      <c r="H19" t="s">
        <v>110</v>
      </c>
      <c r="I19" t="s">
        <v>918</v>
      </c>
      <c r="J19" t="s">
        <v>919</v>
      </c>
      <c r="K19" t="s">
        <v>149</v>
      </c>
      <c r="N19" t="s">
        <v>149</v>
      </c>
      <c r="O19" s="10" t="s">
        <v>149</v>
      </c>
      <c r="P19" t="s">
        <v>149</v>
      </c>
      <c r="Q19" t="s">
        <v>53</v>
      </c>
      <c r="R19" t="s">
        <v>920</v>
      </c>
      <c r="S19">
        <v>0.33</v>
      </c>
      <c r="T19" t="s">
        <v>434</v>
      </c>
      <c r="U19">
        <v>11.6</v>
      </c>
      <c r="V19">
        <f>(1-VLOOKUP(P19,Start!$A$1:$E$9,4,FALSE)/100)*U19</f>
        <v>9.86</v>
      </c>
      <c r="W19">
        <f>VLOOKUP(O19,Start!$A$11:$E$17,3,FALSE)+VLOOKUP(O19,Start!$A$11:$E$17,4,FALSE)</f>
        <v>0</v>
      </c>
      <c r="X19" s="10">
        <f>(W19/S19)+Start!$D$19*(VLOOKUP(O19,Start!$A$11:ED$17,5,FALSE)/S19)+VLOOKUP(P19,Start!$A$1:$D$9,3,FALSE)</f>
        <v>1</v>
      </c>
      <c r="Y19" s="10">
        <f>SUM(V$2:V19)</f>
        <v>426.95499999999998</v>
      </c>
      <c r="Z19" t="str">
        <f>VLOOKUP(O19,Start!$A$11:$B$17,2,FALSE)</f>
        <v>Garbage</v>
      </c>
      <c r="AA19" t="str">
        <f>VLOOKUP(P19,Start!$A$2:$B$9,2,FALSE)</f>
        <v>Garbage</v>
      </c>
    </row>
    <row r="20" spans="1:27" x14ac:dyDescent="0.35">
      <c r="A20" t="s">
        <v>42</v>
      </c>
      <c r="B20" t="s">
        <v>971</v>
      </c>
      <c r="C20" t="s">
        <v>972</v>
      </c>
      <c r="D20" t="s">
        <v>973</v>
      </c>
      <c r="E20">
        <v>39126</v>
      </c>
      <c r="F20" t="s">
        <v>974</v>
      </c>
      <c r="H20" t="s">
        <v>98</v>
      </c>
      <c r="I20" t="s">
        <v>525</v>
      </c>
      <c r="J20" t="s">
        <v>975</v>
      </c>
      <c r="K20" t="s">
        <v>149</v>
      </c>
      <c r="L20" t="s">
        <v>683</v>
      </c>
      <c r="N20" t="s">
        <v>149</v>
      </c>
      <c r="O20" s="10" t="s">
        <v>149</v>
      </c>
      <c r="P20" t="s">
        <v>149</v>
      </c>
      <c r="Q20" t="s">
        <v>53</v>
      </c>
      <c r="R20" t="s">
        <v>54</v>
      </c>
      <c r="S20">
        <v>0.33</v>
      </c>
      <c r="T20" t="s">
        <v>54</v>
      </c>
      <c r="U20">
        <v>29.2</v>
      </c>
      <c r="V20">
        <f>(1-VLOOKUP(P20,Start!$A$1:$E$9,4,FALSE)/100)*U20</f>
        <v>24.82</v>
      </c>
      <c r="W20">
        <f>VLOOKUP(O20,Start!$A$11:$E$17,3,FALSE)+VLOOKUP(O20,Start!$A$11:$E$17,4,FALSE)</f>
        <v>0</v>
      </c>
      <c r="X20" s="10">
        <f>(W20/S20)+Start!$D$19*(VLOOKUP(O20,Start!$A$11:ED$17,5,FALSE)/S20)+VLOOKUP(P20,Start!$A$1:$D$9,3,FALSE)</f>
        <v>1</v>
      </c>
      <c r="Y20" s="10">
        <f>SUM(V$2:V20)</f>
        <v>451.77499999999998</v>
      </c>
      <c r="Z20" t="str">
        <f>VLOOKUP(O20,Start!$A$11:$B$17,2,FALSE)</f>
        <v>Garbage</v>
      </c>
      <c r="AA20" t="str">
        <f>VLOOKUP(P20,Start!$A$2:$B$9,2,FALSE)</f>
        <v>Garbage</v>
      </c>
    </row>
    <row r="21" spans="1:27" x14ac:dyDescent="0.35">
      <c r="A21" t="s">
        <v>42</v>
      </c>
      <c r="B21" t="s">
        <v>976</v>
      </c>
      <c r="C21" t="s">
        <v>972</v>
      </c>
      <c r="D21" t="s">
        <v>973</v>
      </c>
      <c r="E21">
        <v>39126</v>
      </c>
      <c r="F21" t="s">
        <v>974</v>
      </c>
      <c r="H21" t="s">
        <v>98</v>
      </c>
      <c r="I21" t="s">
        <v>383</v>
      </c>
      <c r="J21" t="s">
        <v>977</v>
      </c>
      <c r="K21" t="s">
        <v>149</v>
      </c>
      <c r="L21" t="s">
        <v>683</v>
      </c>
      <c r="N21" t="s">
        <v>149</v>
      </c>
      <c r="O21" s="10" t="s">
        <v>149</v>
      </c>
      <c r="P21" t="s">
        <v>149</v>
      </c>
      <c r="Q21" t="s">
        <v>53</v>
      </c>
      <c r="R21" t="s">
        <v>54</v>
      </c>
      <c r="S21">
        <v>0.33</v>
      </c>
      <c r="T21" t="s">
        <v>54</v>
      </c>
      <c r="U21">
        <v>29.2</v>
      </c>
      <c r="V21">
        <f>(1-VLOOKUP(P21,Start!$A$1:$E$9,4,FALSE)/100)*U21</f>
        <v>24.82</v>
      </c>
      <c r="W21">
        <f>VLOOKUP(O21,Start!$A$11:$E$17,3,FALSE)+VLOOKUP(O21,Start!$A$11:$E$17,4,FALSE)</f>
        <v>0</v>
      </c>
      <c r="X21" s="10">
        <f>(W21/S21)+Start!$D$19*(VLOOKUP(O21,Start!$A$11:ED$17,5,FALSE)/S21)+VLOOKUP(P21,Start!$A$1:$D$9,3,FALSE)</f>
        <v>1</v>
      </c>
      <c r="Y21" s="10">
        <f>SUM(V$2:V21)</f>
        <v>476.59499999999997</v>
      </c>
      <c r="Z21" t="str">
        <f>VLOOKUP(O21,Start!$A$11:$B$17,2,FALSE)</f>
        <v>Garbage</v>
      </c>
      <c r="AA21" t="str">
        <f>VLOOKUP(P21,Start!$A$2:$B$9,2,FALSE)</f>
        <v>Garbage</v>
      </c>
    </row>
    <row r="22" spans="1:27" x14ac:dyDescent="0.35">
      <c r="A22" t="s">
        <v>42</v>
      </c>
      <c r="B22" t="s">
        <v>984</v>
      </c>
      <c r="C22" t="s">
        <v>884</v>
      </c>
      <c r="D22" t="s">
        <v>985</v>
      </c>
      <c r="E22">
        <v>68169</v>
      </c>
      <c r="F22" t="s">
        <v>986</v>
      </c>
      <c r="G22" t="s">
        <v>987</v>
      </c>
      <c r="H22" t="s">
        <v>60</v>
      </c>
      <c r="I22" t="s">
        <v>988</v>
      </c>
      <c r="J22" t="s">
        <v>989</v>
      </c>
      <c r="K22" t="s">
        <v>149</v>
      </c>
      <c r="N22" t="s">
        <v>149</v>
      </c>
      <c r="O22" s="10" t="s">
        <v>149</v>
      </c>
      <c r="P22" t="s">
        <v>149</v>
      </c>
      <c r="Q22" t="s">
        <v>53</v>
      </c>
      <c r="R22" t="s">
        <v>54</v>
      </c>
      <c r="S22">
        <v>0.33</v>
      </c>
      <c r="T22" t="s">
        <v>54</v>
      </c>
      <c r="U22">
        <v>8.65</v>
      </c>
      <c r="V22">
        <f>(1-VLOOKUP(P22,Start!$A$1:$E$9,4,FALSE)/100)*U22</f>
        <v>7.3525</v>
      </c>
      <c r="W22">
        <f>VLOOKUP(O22,Start!$A$11:$E$17,3,FALSE)+VLOOKUP(O22,Start!$A$11:$E$17,4,FALSE)</f>
        <v>0</v>
      </c>
      <c r="X22" s="10">
        <f>(W22/S22)+Start!$D$19*(VLOOKUP(O22,Start!$A$11:ED$17,5,FALSE)/S22)+VLOOKUP(P22,Start!$A$1:$D$9,3,FALSE)</f>
        <v>1</v>
      </c>
      <c r="Y22" s="10">
        <f>SUM(V$2:V22)</f>
        <v>483.94749999999999</v>
      </c>
      <c r="Z22" t="str">
        <f>VLOOKUP(O22,Start!$A$11:$B$17,2,FALSE)</f>
        <v>Garbage</v>
      </c>
      <c r="AA22" t="str">
        <f>VLOOKUP(P22,Start!$A$2:$B$9,2,FALSE)</f>
        <v>Garbage</v>
      </c>
    </row>
    <row r="23" spans="1:27" x14ac:dyDescent="0.35">
      <c r="A23" t="s">
        <v>42</v>
      </c>
      <c r="B23" t="s">
        <v>990</v>
      </c>
      <c r="C23" t="s">
        <v>884</v>
      </c>
      <c r="D23" t="s">
        <v>985</v>
      </c>
      <c r="E23">
        <v>68169</v>
      </c>
      <c r="F23" t="s">
        <v>986</v>
      </c>
      <c r="G23" t="s">
        <v>987</v>
      </c>
      <c r="H23" t="s">
        <v>60</v>
      </c>
      <c r="I23" t="s">
        <v>991</v>
      </c>
      <c r="J23" t="s">
        <v>992</v>
      </c>
      <c r="K23" t="s">
        <v>149</v>
      </c>
      <c r="M23" t="s">
        <v>993</v>
      </c>
      <c r="N23" t="s">
        <v>149</v>
      </c>
      <c r="O23" s="10" t="s">
        <v>149</v>
      </c>
      <c r="P23" t="s">
        <v>149</v>
      </c>
      <c r="Q23" t="s">
        <v>53</v>
      </c>
      <c r="R23" t="s">
        <v>54</v>
      </c>
      <c r="S23">
        <v>0.33</v>
      </c>
      <c r="T23" t="s">
        <v>54</v>
      </c>
      <c r="U23">
        <v>22.1</v>
      </c>
      <c r="V23">
        <f>(1-VLOOKUP(P23,Start!$A$1:$E$9,4,FALSE)/100)*U23</f>
        <v>18.785</v>
      </c>
      <c r="W23">
        <f>VLOOKUP(O23,Start!$A$11:$E$17,3,FALSE)+VLOOKUP(O23,Start!$A$11:$E$17,4,FALSE)</f>
        <v>0</v>
      </c>
      <c r="X23" s="10">
        <f>(W23/S23)+Start!$D$19*(VLOOKUP(O23,Start!$A$11:ED$17,5,FALSE)/S23)+VLOOKUP(P23,Start!$A$1:$D$9,3,FALSE)</f>
        <v>1</v>
      </c>
      <c r="Y23" s="10">
        <f>SUM(V$2:V23)</f>
        <v>502.73250000000002</v>
      </c>
      <c r="Z23" t="str">
        <f>VLOOKUP(O23,Start!$A$11:$B$17,2,FALSE)</f>
        <v>Garbage</v>
      </c>
      <c r="AA23" t="str">
        <f>VLOOKUP(P23,Start!$A$2:$B$9,2,FALSE)</f>
        <v>Garbage</v>
      </c>
    </row>
    <row r="24" spans="1:27" x14ac:dyDescent="0.35">
      <c r="A24" t="s">
        <v>42</v>
      </c>
      <c r="B24" t="s">
        <v>994</v>
      </c>
      <c r="C24" t="s">
        <v>884</v>
      </c>
      <c r="D24" t="s">
        <v>985</v>
      </c>
      <c r="E24">
        <v>68169</v>
      </c>
      <c r="F24" t="s">
        <v>986</v>
      </c>
      <c r="G24" t="s">
        <v>987</v>
      </c>
      <c r="H24" t="s">
        <v>60</v>
      </c>
      <c r="I24" t="s">
        <v>995</v>
      </c>
      <c r="J24" t="s">
        <v>996</v>
      </c>
      <c r="K24" t="s">
        <v>149</v>
      </c>
      <c r="N24" t="s">
        <v>149</v>
      </c>
      <c r="O24" s="10" t="s">
        <v>149</v>
      </c>
      <c r="P24" t="s">
        <v>149</v>
      </c>
      <c r="Q24" t="s">
        <v>53</v>
      </c>
      <c r="R24" t="s">
        <v>54</v>
      </c>
      <c r="S24">
        <v>0.33</v>
      </c>
      <c r="T24" t="s">
        <v>54</v>
      </c>
      <c r="U24">
        <v>8.1</v>
      </c>
      <c r="V24">
        <f>(1-VLOOKUP(P24,Start!$A$1:$E$9,4,FALSE)/100)*U24</f>
        <v>6.8849999999999998</v>
      </c>
      <c r="W24">
        <f>VLOOKUP(O24,Start!$A$11:$E$17,3,FALSE)+VLOOKUP(O24,Start!$A$11:$E$17,4,FALSE)</f>
        <v>0</v>
      </c>
      <c r="X24" s="10">
        <f>(W24/S24)+Start!$D$19*(VLOOKUP(O24,Start!$A$11:ED$17,5,FALSE)/S24)+VLOOKUP(P24,Start!$A$1:$D$9,3,FALSE)</f>
        <v>1</v>
      </c>
      <c r="Y24" s="10">
        <f>SUM(V$2:V24)</f>
        <v>509.61750000000001</v>
      </c>
      <c r="Z24" t="str">
        <f>VLOOKUP(O24,Start!$A$11:$B$17,2,FALSE)</f>
        <v>Garbage</v>
      </c>
      <c r="AA24" t="str">
        <f>VLOOKUP(P24,Start!$A$2:$B$9,2,FALSE)</f>
        <v>Garbage</v>
      </c>
    </row>
    <row r="25" spans="1:27" x14ac:dyDescent="0.35">
      <c r="A25" t="s">
        <v>42</v>
      </c>
      <c r="B25" t="s">
        <v>997</v>
      </c>
      <c r="C25" t="s">
        <v>884</v>
      </c>
      <c r="D25" t="s">
        <v>985</v>
      </c>
      <c r="E25">
        <v>68169</v>
      </c>
      <c r="F25" t="s">
        <v>986</v>
      </c>
      <c r="G25" t="s">
        <v>987</v>
      </c>
      <c r="H25" t="s">
        <v>60</v>
      </c>
      <c r="I25" t="s">
        <v>998</v>
      </c>
      <c r="J25" t="s">
        <v>999</v>
      </c>
      <c r="K25" t="s">
        <v>149</v>
      </c>
      <c r="N25" t="s">
        <v>149</v>
      </c>
      <c r="O25" s="10" t="s">
        <v>149</v>
      </c>
      <c r="P25" t="s">
        <v>149</v>
      </c>
      <c r="Q25" t="s">
        <v>53</v>
      </c>
      <c r="R25" t="s">
        <v>54</v>
      </c>
      <c r="S25">
        <v>0.33</v>
      </c>
      <c r="T25" t="s">
        <v>54</v>
      </c>
      <c r="U25">
        <v>5.8</v>
      </c>
      <c r="V25">
        <f>(1-VLOOKUP(P25,Start!$A$1:$E$9,4,FALSE)/100)*U25</f>
        <v>4.93</v>
      </c>
      <c r="W25">
        <f>VLOOKUP(O25,Start!$A$11:$E$17,3,FALSE)+VLOOKUP(O25,Start!$A$11:$E$17,4,FALSE)</f>
        <v>0</v>
      </c>
      <c r="X25" s="10">
        <f>(W25/S25)+Start!$D$19*(VLOOKUP(O25,Start!$A$11:ED$17,5,FALSE)/S25)+VLOOKUP(P25,Start!$A$1:$D$9,3,FALSE)</f>
        <v>1</v>
      </c>
      <c r="Y25" s="10">
        <f>SUM(V$2:V25)</f>
        <v>514.54750000000001</v>
      </c>
      <c r="Z25" t="str">
        <f>VLOOKUP(O25,Start!$A$11:$B$17,2,FALSE)</f>
        <v>Garbage</v>
      </c>
      <c r="AA25" t="str">
        <f>VLOOKUP(P25,Start!$A$2:$B$9,2,FALSE)</f>
        <v>Garbage</v>
      </c>
    </row>
    <row r="26" spans="1:27" x14ac:dyDescent="0.35">
      <c r="A26" t="s">
        <v>42</v>
      </c>
      <c r="B26" t="s">
        <v>1070</v>
      </c>
      <c r="C26" t="s">
        <v>1071</v>
      </c>
      <c r="D26" t="s">
        <v>1072</v>
      </c>
      <c r="E26">
        <v>24534</v>
      </c>
      <c r="F26" t="s">
        <v>1073</v>
      </c>
      <c r="H26" t="s">
        <v>295</v>
      </c>
      <c r="J26" t="s">
        <v>1074</v>
      </c>
      <c r="K26" t="s">
        <v>68</v>
      </c>
      <c r="L26" t="s">
        <v>1075</v>
      </c>
      <c r="M26" t="s">
        <v>1076</v>
      </c>
      <c r="N26" t="s">
        <v>270</v>
      </c>
      <c r="O26" s="10" t="s">
        <v>149</v>
      </c>
      <c r="P26" t="s">
        <v>149</v>
      </c>
      <c r="Q26" t="s">
        <v>53</v>
      </c>
      <c r="R26" t="s">
        <v>54</v>
      </c>
      <c r="S26">
        <v>0.33</v>
      </c>
      <c r="T26" t="s">
        <v>434</v>
      </c>
      <c r="U26">
        <v>53.6</v>
      </c>
      <c r="V26">
        <f>(1-VLOOKUP(P26,Start!$A$1:$E$9,4,FALSE)/100)*U26</f>
        <v>45.56</v>
      </c>
      <c r="W26">
        <f>VLOOKUP(O26,Start!$A$11:$E$17,3,FALSE)+VLOOKUP(O26,Start!$A$11:$E$17,4,FALSE)</f>
        <v>0</v>
      </c>
      <c r="X26" s="10">
        <f>(W26/S26)+Start!$D$19*(VLOOKUP(O26,Start!$A$11:ED$17,5,FALSE)/S26)+VLOOKUP(P26,Start!$A$1:$D$9,3,FALSE)</f>
        <v>1</v>
      </c>
      <c r="Y26" s="10">
        <f>SUM(V$2:V26)</f>
        <v>560.10750000000007</v>
      </c>
      <c r="Z26" t="str">
        <f>VLOOKUP(O26,Start!$A$11:$B$17,2,FALSE)</f>
        <v>Garbage</v>
      </c>
      <c r="AA26" t="str">
        <f>VLOOKUP(P26,Start!$A$2:$B$9,2,FALSE)</f>
        <v>Garbage</v>
      </c>
    </row>
    <row r="27" spans="1:27" x14ac:dyDescent="0.35">
      <c r="A27" t="s">
        <v>42</v>
      </c>
      <c r="B27" t="s">
        <v>1119</v>
      </c>
      <c r="C27" t="s">
        <v>1108</v>
      </c>
      <c r="D27" t="s">
        <v>1109</v>
      </c>
      <c r="E27">
        <v>90441</v>
      </c>
      <c r="F27" t="s">
        <v>1110</v>
      </c>
      <c r="G27" t="s">
        <v>1111</v>
      </c>
      <c r="H27" t="s">
        <v>90</v>
      </c>
      <c r="J27" t="s">
        <v>1120</v>
      </c>
      <c r="K27" t="s">
        <v>149</v>
      </c>
      <c r="L27" t="s">
        <v>1121</v>
      </c>
      <c r="M27" t="s">
        <v>1122</v>
      </c>
      <c r="N27" t="s">
        <v>149</v>
      </c>
      <c r="O27" s="10" t="s">
        <v>149</v>
      </c>
      <c r="P27" t="s">
        <v>149</v>
      </c>
      <c r="Q27" t="s">
        <v>106</v>
      </c>
      <c r="R27" t="s">
        <v>54</v>
      </c>
      <c r="S27">
        <v>0.33</v>
      </c>
      <c r="T27" t="s">
        <v>54</v>
      </c>
      <c r="U27">
        <v>18</v>
      </c>
      <c r="V27">
        <f>(1-VLOOKUP(P27,Start!$A$1:$E$9,4,FALSE)/100)*U27</f>
        <v>15.299999999999999</v>
      </c>
      <c r="W27">
        <f>VLOOKUP(O27,Start!$A$11:$E$17,3,FALSE)+VLOOKUP(O27,Start!$A$11:$E$17,4,FALSE)</f>
        <v>0</v>
      </c>
      <c r="X27" s="10">
        <f>(W27/S27)+Start!$D$19*(VLOOKUP(O27,Start!$A$11:ED$17,5,FALSE)/S27)+VLOOKUP(P27,Start!$A$1:$D$9,3,FALSE)</f>
        <v>1</v>
      </c>
      <c r="Y27" s="10">
        <f>SUM(V$2:V27)</f>
        <v>575.40750000000003</v>
      </c>
      <c r="Z27" t="str">
        <f>VLOOKUP(O27,Start!$A$11:$B$17,2,FALSE)</f>
        <v>Garbage</v>
      </c>
      <c r="AA27" t="str">
        <f>VLOOKUP(P27,Start!$A$2:$B$9,2,FALSE)</f>
        <v>Garbage</v>
      </c>
    </row>
    <row r="28" spans="1:27" x14ac:dyDescent="0.35">
      <c r="A28" t="s">
        <v>42</v>
      </c>
      <c r="B28" t="s">
        <v>1123</v>
      </c>
      <c r="C28" t="s">
        <v>1124</v>
      </c>
      <c r="D28" t="s">
        <v>1125</v>
      </c>
      <c r="E28">
        <v>46049</v>
      </c>
      <c r="F28" t="s">
        <v>1126</v>
      </c>
      <c r="G28" t="s">
        <v>1127</v>
      </c>
      <c r="H28" t="s">
        <v>110</v>
      </c>
      <c r="I28" t="s">
        <v>1128</v>
      </c>
      <c r="J28" t="s">
        <v>1129</v>
      </c>
      <c r="K28" t="s">
        <v>149</v>
      </c>
      <c r="L28" t="s">
        <v>149</v>
      </c>
      <c r="M28" t="s">
        <v>365</v>
      </c>
      <c r="N28" t="s">
        <v>149</v>
      </c>
      <c r="O28" s="10" t="s">
        <v>149</v>
      </c>
      <c r="P28" t="s">
        <v>149</v>
      </c>
      <c r="Q28" t="s">
        <v>53</v>
      </c>
      <c r="R28" t="s">
        <v>54</v>
      </c>
      <c r="S28">
        <v>0.33</v>
      </c>
      <c r="T28" t="s">
        <v>54</v>
      </c>
      <c r="U28">
        <v>40.4</v>
      </c>
      <c r="V28">
        <f>(1-VLOOKUP(P28,Start!$A$1:$E$9,4,FALSE)/100)*U28</f>
        <v>34.339999999999996</v>
      </c>
      <c r="W28">
        <f>VLOOKUP(O28,Start!$A$11:$E$17,3,FALSE)+VLOOKUP(O28,Start!$A$11:$E$17,4,FALSE)</f>
        <v>0</v>
      </c>
      <c r="X28" s="10">
        <f>(W28/S28)+Start!$D$19*(VLOOKUP(O28,Start!$A$11:ED$17,5,FALSE)/S28)+VLOOKUP(P28,Start!$A$1:$D$9,3,FALSE)</f>
        <v>1</v>
      </c>
      <c r="Y28" s="10">
        <f>SUM(V$2:V28)</f>
        <v>609.74750000000006</v>
      </c>
      <c r="Z28" t="str">
        <f>VLOOKUP(O28,Start!$A$11:$B$17,2,FALSE)</f>
        <v>Garbage</v>
      </c>
      <c r="AA28" t="str">
        <f>VLOOKUP(P28,Start!$A$2:$B$9,2,FALSE)</f>
        <v>Garbage</v>
      </c>
    </row>
    <row r="29" spans="1:27" x14ac:dyDescent="0.35">
      <c r="A29" t="s">
        <v>42</v>
      </c>
      <c r="B29" t="s">
        <v>1130</v>
      </c>
      <c r="C29" t="s">
        <v>1124</v>
      </c>
      <c r="D29" t="s">
        <v>1125</v>
      </c>
      <c r="E29">
        <v>46049</v>
      </c>
      <c r="F29" t="s">
        <v>1126</v>
      </c>
      <c r="G29" t="s">
        <v>1127</v>
      </c>
      <c r="H29" t="s">
        <v>110</v>
      </c>
      <c r="I29" t="s">
        <v>1131</v>
      </c>
      <c r="J29" t="s">
        <v>1132</v>
      </c>
      <c r="K29" t="s">
        <v>149</v>
      </c>
      <c r="L29" t="s">
        <v>149</v>
      </c>
      <c r="M29" t="s">
        <v>365</v>
      </c>
      <c r="N29" t="s">
        <v>149</v>
      </c>
      <c r="O29" s="10" t="s">
        <v>149</v>
      </c>
      <c r="P29" t="s">
        <v>149</v>
      </c>
      <c r="Q29" t="s">
        <v>53</v>
      </c>
      <c r="R29" t="s">
        <v>54</v>
      </c>
      <c r="S29">
        <v>0.33</v>
      </c>
      <c r="T29" t="s">
        <v>54</v>
      </c>
      <c r="U29">
        <v>21.1</v>
      </c>
      <c r="V29">
        <f>(1-VLOOKUP(P29,Start!$A$1:$E$9,4,FALSE)/100)*U29</f>
        <v>17.935000000000002</v>
      </c>
      <c r="W29">
        <f>VLOOKUP(O29,Start!$A$11:$E$17,3,FALSE)+VLOOKUP(O29,Start!$A$11:$E$17,4,FALSE)</f>
        <v>0</v>
      </c>
      <c r="X29" s="10">
        <f>(W29/S29)+Start!$D$19*(VLOOKUP(O29,Start!$A$11:ED$17,5,FALSE)/S29)+VLOOKUP(P29,Start!$A$1:$D$9,3,FALSE)</f>
        <v>1</v>
      </c>
      <c r="Y29" s="10">
        <f>SUM(V$2:V29)</f>
        <v>627.68250000000012</v>
      </c>
      <c r="Z29" t="str">
        <f>VLOOKUP(O29,Start!$A$11:$B$17,2,FALSE)</f>
        <v>Garbage</v>
      </c>
      <c r="AA29" t="str">
        <f>VLOOKUP(P29,Start!$A$2:$B$9,2,FALSE)</f>
        <v>Garbage</v>
      </c>
    </row>
    <row r="30" spans="1:27" x14ac:dyDescent="0.35">
      <c r="A30" t="s">
        <v>42</v>
      </c>
      <c r="B30" t="s">
        <v>1231</v>
      </c>
      <c r="C30" t="s">
        <v>1218</v>
      </c>
      <c r="D30" t="s">
        <v>1232</v>
      </c>
      <c r="E30">
        <v>83022</v>
      </c>
      <c r="F30" t="s">
        <v>1220</v>
      </c>
      <c r="G30" t="s">
        <v>1221</v>
      </c>
      <c r="H30" t="s">
        <v>90</v>
      </c>
      <c r="I30" t="s">
        <v>1233</v>
      </c>
      <c r="J30" t="s">
        <v>539</v>
      </c>
      <c r="K30" t="s">
        <v>68</v>
      </c>
      <c r="L30" t="s">
        <v>1234</v>
      </c>
      <c r="M30" t="s">
        <v>1234</v>
      </c>
      <c r="N30" t="s">
        <v>149</v>
      </c>
      <c r="O30" s="10" t="s">
        <v>149</v>
      </c>
      <c r="P30" t="s">
        <v>149</v>
      </c>
      <c r="Q30" t="s">
        <v>53</v>
      </c>
      <c r="R30" t="s">
        <v>54</v>
      </c>
      <c r="S30">
        <v>0.33</v>
      </c>
      <c r="T30" t="s">
        <v>54</v>
      </c>
      <c r="U30">
        <v>9</v>
      </c>
      <c r="V30">
        <f>(1-VLOOKUP(P30,Start!$A$1:$E$9,4,FALSE)/100)*U30</f>
        <v>7.6499999999999995</v>
      </c>
      <c r="W30">
        <f>VLOOKUP(O30,Start!$A$11:$E$17,3,FALSE)+VLOOKUP(O30,Start!$A$11:$E$17,4,FALSE)</f>
        <v>0</v>
      </c>
      <c r="X30" s="10">
        <f>(W30/S30)+Start!$D$19*(VLOOKUP(O30,Start!$A$11:ED$17,5,FALSE)/S30)+VLOOKUP(P30,Start!$A$1:$D$9,3,FALSE)</f>
        <v>1</v>
      </c>
      <c r="Y30" s="10">
        <f>SUM(V$2:V30)</f>
        <v>635.3325000000001</v>
      </c>
      <c r="Z30" t="str">
        <f>VLOOKUP(O30,Start!$A$11:$B$17,2,FALSE)</f>
        <v>Garbage</v>
      </c>
      <c r="AA30" t="str">
        <f>VLOOKUP(P30,Start!$A$2:$B$9,2,FALSE)</f>
        <v>Garbage</v>
      </c>
    </row>
    <row r="31" spans="1:27" x14ac:dyDescent="0.35">
      <c r="A31" t="s">
        <v>42</v>
      </c>
      <c r="B31" t="s">
        <v>1244</v>
      </c>
      <c r="C31" t="s">
        <v>370</v>
      </c>
      <c r="D31" t="s">
        <v>1245</v>
      </c>
      <c r="E31">
        <v>15562</v>
      </c>
      <c r="F31" t="s">
        <v>1246</v>
      </c>
      <c r="G31" t="s">
        <v>1247</v>
      </c>
      <c r="H31" t="s">
        <v>230</v>
      </c>
      <c r="J31" t="s">
        <v>1248</v>
      </c>
      <c r="K31" t="s">
        <v>149</v>
      </c>
      <c r="N31" t="s">
        <v>149</v>
      </c>
      <c r="O31" s="10" t="s">
        <v>149</v>
      </c>
      <c r="P31" t="s">
        <v>149</v>
      </c>
      <c r="Q31" t="s">
        <v>53</v>
      </c>
      <c r="R31" t="s">
        <v>54</v>
      </c>
      <c r="S31">
        <v>0.33</v>
      </c>
      <c r="T31" t="s">
        <v>54</v>
      </c>
      <c r="U31">
        <v>30</v>
      </c>
      <c r="V31">
        <f>(1-VLOOKUP(P31,Start!$A$1:$E$9,4,FALSE)/100)*U31</f>
        <v>25.5</v>
      </c>
      <c r="W31">
        <f>VLOOKUP(O31,Start!$A$11:$E$17,3,FALSE)+VLOOKUP(O31,Start!$A$11:$E$17,4,FALSE)</f>
        <v>0</v>
      </c>
      <c r="X31" s="10">
        <f>(W31/S31)+Start!$D$19*(VLOOKUP(O31,Start!$A$11:ED$17,5,FALSE)/S31)+VLOOKUP(P31,Start!$A$1:$D$9,3,FALSE)</f>
        <v>1</v>
      </c>
      <c r="Y31" s="10">
        <f>SUM(V$2:V31)</f>
        <v>660.8325000000001</v>
      </c>
      <c r="Z31" t="str">
        <f>VLOOKUP(O31,Start!$A$11:$B$17,2,FALSE)</f>
        <v>Garbage</v>
      </c>
      <c r="AA31" t="str">
        <f>VLOOKUP(P31,Start!$A$2:$B$9,2,FALSE)</f>
        <v>Garbage</v>
      </c>
    </row>
    <row r="32" spans="1:27" x14ac:dyDescent="0.35">
      <c r="A32" t="s">
        <v>42</v>
      </c>
      <c r="B32" t="s">
        <v>1314</v>
      </c>
      <c r="C32" t="s">
        <v>1315</v>
      </c>
      <c r="D32" t="s">
        <v>1316</v>
      </c>
      <c r="E32">
        <v>97424</v>
      </c>
      <c r="F32" t="s">
        <v>1317</v>
      </c>
      <c r="G32" t="s">
        <v>1318</v>
      </c>
      <c r="H32" t="s">
        <v>90</v>
      </c>
      <c r="I32" t="s">
        <v>918</v>
      </c>
      <c r="J32" t="s">
        <v>1319</v>
      </c>
      <c r="K32" t="s">
        <v>68</v>
      </c>
      <c r="L32" t="s">
        <v>149</v>
      </c>
      <c r="M32" t="s">
        <v>1320</v>
      </c>
      <c r="N32" t="s">
        <v>149</v>
      </c>
      <c r="O32" s="10" t="s">
        <v>149</v>
      </c>
      <c r="P32" t="s">
        <v>149</v>
      </c>
      <c r="Q32" t="s">
        <v>53</v>
      </c>
      <c r="R32" t="s">
        <v>54</v>
      </c>
      <c r="S32">
        <v>0.33</v>
      </c>
      <c r="T32" t="s">
        <v>54</v>
      </c>
      <c r="U32">
        <v>24.4</v>
      </c>
      <c r="V32">
        <f>(1-VLOOKUP(P32,Start!$A$1:$E$9,4,FALSE)/100)*U32</f>
        <v>20.74</v>
      </c>
      <c r="W32">
        <f>VLOOKUP(O32,Start!$A$11:$E$17,3,FALSE)+VLOOKUP(O32,Start!$A$11:$E$17,4,FALSE)</f>
        <v>0</v>
      </c>
      <c r="X32" s="10">
        <f>(W32/S32)+Start!$D$19*(VLOOKUP(O32,Start!$A$11:ED$17,5,FALSE)/S32)+VLOOKUP(P32,Start!$A$1:$D$9,3,FALSE)</f>
        <v>1</v>
      </c>
      <c r="Y32" s="10">
        <f>SUM(V$2:V32)</f>
        <v>681.5725000000001</v>
      </c>
      <c r="Z32" t="str">
        <f>VLOOKUP(O32,Start!$A$11:$B$17,2,FALSE)</f>
        <v>Garbage</v>
      </c>
      <c r="AA32" t="str">
        <f>VLOOKUP(P32,Start!$A$2:$B$9,2,FALSE)</f>
        <v>Garbage</v>
      </c>
    </row>
    <row r="33" spans="1:27" x14ac:dyDescent="0.35">
      <c r="A33" t="s">
        <v>42</v>
      </c>
      <c r="B33" t="s">
        <v>1374</v>
      </c>
      <c r="C33" t="s">
        <v>56</v>
      </c>
      <c r="D33" t="s">
        <v>1364</v>
      </c>
      <c r="E33">
        <v>70376</v>
      </c>
      <c r="F33" t="s">
        <v>1359</v>
      </c>
      <c r="G33" t="s">
        <v>1365</v>
      </c>
      <c r="H33" t="s">
        <v>60</v>
      </c>
      <c r="I33" t="s">
        <v>1375</v>
      </c>
      <c r="J33" t="s">
        <v>1362</v>
      </c>
      <c r="K33" t="s">
        <v>68</v>
      </c>
      <c r="L33" t="s">
        <v>1376</v>
      </c>
      <c r="M33" t="s">
        <v>1377</v>
      </c>
      <c r="N33" t="s">
        <v>149</v>
      </c>
      <c r="O33" s="10" t="s">
        <v>149</v>
      </c>
      <c r="P33" t="s">
        <v>149</v>
      </c>
      <c r="Q33" t="s">
        <v>53</v>
      </c>
      <c r="R33" t="s">
        <v>54</v>
      </c>
      <c r="S33">
        <v>0.33</v>
      </c>
      <c r="T33" t="s">
        <v>54</v>
      </c>
      <c r="U33">
        <v>19.5</v>
      </c>
      <c r="V33">
        <f>(1-VLOOKUP(P33,Start!$A$1:$E$9,4,FALSE)/100)*U33</f>
        <v>16.574999999999999</v>
      </c>
      <c r="W33">
        <f>VLOOKUP(O33,Start!$A$11:$E$17,3,FALSE)+VLOOKUP(O33,Start!$A$11:$E$17,4,FALSE)</f>
        <v>0</v>
      </c>
      <c r="X33" s="10">
        <f>(W33/S33)+Start!$D$19*(VLOOKUP(O33,Start!$A$11:ED$17,5,FALSE)/S33)+VLOOKUP(P33,Start!$A$1:$D$9,3,FALSE)</f>
        <v>1</v>
      </c>
      <c r="Y33" s="10">
        <f>SUM(V$2:V33)</f>
        <v>698.14750000000015</v>
      </c>
      <c r="Z33" t="str">
        <f>VLOOKUP(O33,Start!$A$11:$B$17,2,FALSE)</f>
        <v>Garbage</v>
      </c>
      <c r="AA33" t="str">
        <f>VLOOKUP(P33,Start!$A$2:$B$9,2,FALSE)</f>
        <v>Garbage</v>
      </c>
    </row>
    <row r="34" spans="1:27" x14ac:dyDescent="0.35">
      <c r="A34" t="s">
        <v>42</v>
      </c>
      <c r="B34" t="s">
        <v>1386</v>
      </c>
      <c r="C34" t="s">
        <v>1037</v>
      </c>
      <c r="D34" t="s">
        <v>1387</v>
      </c>
      <c r="E34">
        <v>85774</v>
      </c>
      <c r="F34" t="s">
        <v>1388</v>
      </c>
      <c r="H34" t="s">
        <v>90</v>
      </c>
      <c r="I34">
        <v>1</v>
      </c>
      <c r="J34" t="s">
        <v>1389</v>
      </c>
      <c r="K34" t="s">
        <v>68</v>
      </c>
      <c r="L34" t="s">
        <v>149</v>
      </c>
      <c r="M34" t="s">
        <v>1390</v>
      </c>
      <c r="N34" t="s">
        <v>149</v>
      </c>
      <c r="O34" s="10" t="s">
        <v>149</v>
      </c>
      <c r="P34" t="s">
        <v>149</v>
      </c>
      <c r="Q34" t="s">
        <v>53</v>
      </c>
      <c r="R34" t="s">
        <v>54</v>
      </c>
      <c r="S34">
        <v>0.33</v>
      </c>
      <c r="T34" t="s">
        <v>54</v>
      </c>
      <c r="U34">
        <v>18</v>
      </c>
      <c r="V34">
        <f>(1-VLOOKUP(P34,Start!$A$1:$E$9,4,FALSE)/100)*U34</f>
        <v>15.299999999999999</v>
      </c>
      <c r="W34">
        <f>VLOOKUP(O34,Start!$A$11:$E$17,3,FALSE)+VLOOKUP(O34,Start!$A$11:$E$17,4,FALSE)</f>
        <v>0</v>
      </c>
      <c r="X34" s="10">
        <f>(W34/S34)+Start!$D$19*(VLOOKUP(O34,Start!$A$11:ED$17,5,FALSE)/S34)+VLOOKUP(P34,Start!$A$1:$D$9,3,FALSE)</f>
        <v>1</v>
      </c>
      <c r="Y34" s="10">
        <f>SUM(V$2:V34)</f>
        <v>713.4475000000001</v>
      </c>
      <c r="Z34" t="str">
        <f>VLOOKUP(O34,Start!$A$11:$B$17,2,FALSE)</f>
        <v>Garbage</v>
      </c>
      <c r="AA34" t="str">
        <f>VLOOKUP(P34,Start!$A$2:$B$9,2,FALSE)</f>
        <v>Garbage</v>
      </c>
    </row>
    <row r="35" spans="1:27" x14ac:dyDescent="0.35">
      <c r="A35" t="s">
        <v>42</v>
      </c>
      <c r="B35" t="s">
        <v>1394</v>
      </c>
      <c r="C35" t="s">
        <v>1037</v>
      </c>
      <c r="D35" t="s">
        <v>1395</v>
      </c>
      <c r="E35">
        <v>85774</v>
      </c>
      <c r="F35" t="s">
        <v>1388</v>
      </c>
      <c r="H35" t="s">
        <v>90</v>
      </c>
      <c r="I35">
        <v>3</v>
      </c>
      <c r="J35" t="s">
        <v>1396</v>
      </c>
      <c r="K35" t="s">
        <v>68</v>
      </c>
      <c r="L35" t="s">
        <v>149</v>
      </c>
      <c r="M35" t="s">
        <v>1390</v>
      </c>
      <c r="N35" t="s">
        <v>149</v>
      </c>
      <c r="O35" s="10" t="s">
        <v>149</v>
      </c>
      <c r="P35" t="s">
        <v>149</v>
      </c>
      <c r="Q35" t="s">
        <v>53</v>
      </c>
      <c r="R35" t="s">
        <v>54</v>
      </c>
      <c r="S35">
        <v>0.33</v>
      </c>
      <c r="T35" t="s">
        <v>54</v>
      </c>
      <c r="U35">
        <v>22</v>
      </c>
      <c r="V35">
        <f>(1-VLOOKUP(P35,Start!$A$1:$E$9,4,FALSE)/100)*U35</f>
        <v>18.7</v>
      </c>
      <c r="W35">
        <f>VLOOKUP(O35,Start!$A$11:$E$17,3,FALSE)+VLOOKUP(O35,Start!$A$11:$E$17,4,FALSE)</f>
        <v>0</v>
      </c>
      <c r="X35" s="10">
        <f>(W35/S35)+Start!$D$19*(VLOOKUP(O35,Start!$A$11:ED$17,5,FALSE)/S35)+VLOOKUP(P35,Start!$A$1:$D$9,3,FALSE)</f>
        <v>1</v>
      </c>
      <c r="Y35" s="10">
        <f>SUM(V$2:V35)</f>
        <v>732.14750000000015</v>
      </c>
      <c r="Z35" t="str">
        <f>VLOOKUP(O35,Start!$A$11:$B$17,2,FALSE)</f>
        <v>Garbage</v>
      </c>
      <c r="AA35" t="str">
        <f>VLOOKUP(P35,Start!$A$2:$B$9,2,FALSE)</f>
        <v>Garbage</v>
      </c>
    </row>
    <row r="36" spans="1:27" x14ac:dyDescent="0.35">
      <c r="A36" t="s">
        <v>42</v>
      </c>
      <c r="B36" t="s">
        <v>1428</v>
      </c>
      <c r="C36" t="s">
        <v>543</v>
      </c>
      <c r="D36" t="s">
        <v>1429</v>
      </c>
      <c r="E36">
        <v>52249</v>
      </c>
      <c r="F36" t="s">
        <v>1430</v>
      </c>
      <c r="H36" t="s">
        <v>110</v>
      </c>
      <c r="I36" t="s">
        <v>1431</v>
      </c>
      <c r="J36" t="s">
        <v>1432</v>
      </c>
      <c r="K36" t="s">
        <v>149</v>
      </c>
      <c r="N36" t="s">
        <v>149</v>
      </c>
      <c r="O36" s="10" t="s">
        <v>149</v>
      </c>
      <c r="P36" t="s">
        <v>149</v>
      </c>
      <c r="Q36" t="s">
        <v>53</v>
      </c>
      <c r="R36" t="s">
        <v>54</v>
      </c>
      <c r="S36">
        <v>0.33</v>
      </c>
      <c r="T36" t="s">
        <v>54</v>
      </c>
      <c r="U36">
        <v>27</v>
      </c>
      <c r="V36">
        <f>(1-VLOOKUP(P36,Start!$A$1:$E$9,4,FALSE)/100)*U36</f>
        <v>22.95</v>
      </c>
      <c r="W36">
        <f>VLOOKUP(O36,Start!$A$11:$E$17,3,FALSE)+VLOOKUP(O36,Start!$A$11:$E$17,4,FALSE)</f>
        <v>0</v>
      </c>
      <c r="X36" s="10">
        <f>(W36/S36)+Start!$D$19*(VLOOKUP(O36,Start!$A$11:ED$17,5,FALSE)/S36)+VLOOKUP(P36,Start!$A$1:$D$9,3,FALSE)</f>
        <v>1</v>
      </c>
      <c r="Y36" s="10">
        <f>SUM(V$2:V36)</f>
        <v>755.0975000000002</v>
      </c>
      <c r="Z36" t="str">
        <f>VLOOKUP(O36,Start!$A$11:$B$17,2,FALSE)</f>
        <v>Garbage</v>
      </c>
      <c r="AA36" t="str">
        <f>VLOOKUP(P36,Start!$A$2:$B$9,2,FALSE)</f>
        <v>Garbage</v>
      </c>
    </row>
    <row r="37" spans="1:27" x14ac:dyDescent="0.35">
      <c r="A37" t="s">
        <v>42</v>
      </c>
      <c r="B37" t="s">
        <v>1541</v>
      </c>
      <c r="C37" t="s">
        <v>1542</v>
      </c>
      <c r="D37" t="s">
        <v>1542</v>
      </c>
      <c r="E37">
        <v>6749</v>
      </c>
      <c r="F37" t="s">
        <v>1543</v>
      </c>
      <c r="G37" t="s">
        <v>1544</v>
      </c>
      <c r="H37" t="s">
        <v>98</v>
      </c>
      <c r="J37" t="s">
        <v>1545</v>
      </c>
      <c r="K37" t="s">
        <v>149</v>
      </c>
      <c r="L37" t="s">
        <v>149</v>
      </c>
      <c r="M37" t="s">
        <v>245</v>
      </c>
      <c r="N37" t="s">
        <v>149</v>
      </c>
      <c r="O37" s="10" t="s">
        <v>149</v>
      </c>
      <c r="P37" t="s">
        <v>149</v>
      </c>
      <c r="Q37" t="s">
        <v>53</v>
      </c>
      <c r="R37" t="s">
        <v>54</v>
      </c>
      <c r="S37">
        <v>0.33</v>
      </c>
      <c r="T37" t="s">
        <v>54</v>
      </c>
      <c r="U37">
        <v>9.9</v>
      </c>
      <c r="V37">
        <f>(1-VLOOKUP(P37,Start!$A$1:$E$9,4,FALSE)/100)*U37</f>
        <v>8.4150000000000009</v>
      </c>
      <c r="W37">
        <f>VLOOKUP(O37,Start!$A$11:$E$17,3,FALSE)+VLOOKUP(O37,Start!$A$11:$E$17,4,FALSE)</f>
        <v>0</v>
      </c>
      <c r="X37" s="10">
        <f>(W37/S37)+Start!$D$19*(VLOOKUP(O37,Start!$A$11:ED$17,5,FALSE)/S37)+VLOOKUP(P37,Start!$A$1:$D$9,3,FALSE)</f>
        <v>1</v>
      </c>
      <c r="Y37" s="10">
        <f>SUM(V$2:V37)</f>
        <v>763.51250000000016</v>
      </c>
      <c r="Z37" t="str">
        <f>VLOOKUP(O37,Start!$A$11:$B$17,2,FALSE)</f>
        <v>Garbage</v>
      </c>
      <c r="AA37" t="str">
        <f>VLOOKUP(P37,Start!$A$2:$B$9,2,FALSE)</f>
        <v>Garbage</v>
      </c>
    </row>
    <row r="38" spans="1:27" x14ac:dyDescent="0.35">
      <c r="A38" t="s">
        <v>42</v>
      </c>
      <c r="B38" t="s">
        <v>1546</v>
      </c>
      <c r="C38" t="s">
        <v>1547</v>
      </c>
      <c r="D38" t="s">
        <v>1548</v>
      </c>
      <c r="E38">
        <v>71032</v>
      </c>
      <c r="F38" t="s">
        <v>1549</v>
      </c>
      <c r="G38" t="s">
        <v>1550</v>
      </c>
      <c r="H38" t="s">
        <v>60</v>
      </c>
      <c r="I38" t="s">
        <v>1551</v>
      </c>
      <c r="J38" t="s">
        <v>1552</v>
      </c>
      <c r="K38" t="s">
        <v>149</v>
      </c>
      <c r="N38" t="s">
        <v>149</v>
      </c>
      <c r="O38" s="10" t="s">
        <v>149</v>
      </c>
      <c r="P38" t="s">
        <v>149</v>
      </c>
      <c r="Q38" t="s">
        <v>53</v>
      </c>
      <c r="R38" t="s">
        <v>54</v>
      </c>
      <c r="S38">
        <v>0.33</v>
      </c>
      <c r="T38" t="s">
        <v>54</v>
      </c>
      <c r="U38">
        <v>9.5</v>
      </c>
      <c r="V38">
        <f>(1-VLOOKUP(P38,Start!$A$1:$E$9,4,FALSE)/100)*U38</f>
        <v>8.0749999999999993</v>
      </c>
      <c r="W38">
        <f>VLOOKUP(O38,Start!$A$11:$E$17,3,FALSE)+VLOOKUP(O38,Start!$A$11:$E$17,4,FALSE)</f>
        <v>0</v>
      </c>
      <c r="X38" s="10">
        <f>(W38/S38)+Start!$D$19*(VLOOKUP(O38,Start!$A$11:ED$17,5,FALSE)/S38)+VLOOKUP(P38,Start!$A$1:$D$9,3,FALSE)</f>
        <v>1</v>
      </c>
      <c r="Y38" s="10">
        <f>SUM(V$2:V38)</f>
        <v>771.5875000000002</v>
      </c>
      <c r="Z38" t="str">
        <f>VLOOKUP(O38,Start!$A$11:$B$17,2,FALSE)</f>
        <v>Garbage</v>
      </c>
      <c r="AA38" t="str">
        <f>VLOOKUP(P38,Start!$A$2:$B$9,2,FALSE)</f>
        <v>Garbage</v>
      </c>
    </row>
    <row r="39" spans="1:27" x14ac:dyDescent="0.35">
      <c r="A39" t="s">
        <v>42</v>
      </c>
      <c r="B39" t="s">
        <v>1553</v>
      </c>
      <c r="C39" t="s">
        <v>254</v>
      </c>
      <c r="D39" t="s">
        <v>1554</v>
      </c>
      <c r="E39">
        <v>28219</v>
      </c>
      <c r="F39" t="s">
        <v>256</v>
      </c>
      <c r="G39" t="s">
        <v>1555</v>
      </c>
      <c r="H39" t="s">
        <v>256</v>
      </c>
      <c r="I39" t="s">
        <v>1554</v>
      </c>
      <c r="J39" t="s">
        <v>1556</v>
      </c>
      <c r="K39" t="s">
        <v>149</v>
      </c>
      <c r="N39" t="s">
        <v>149</v>
      </c>
      <c r="O39" s="10" t="s">
        <v>149</v>
      </c>
      <c r="P39" t="s">
        <v>149</v>
      </c>
      <c r="Q39" t="s">
        <v>53</v>
      </c>
      <c r="R39" t="s">
        <v>54</v>
      </c>
      <c r="S39">
        <v>0.33</v>
      </c>
      <c r="T39" t="s">
        <v>54</v>
      </c>
      <c r="U39">
        <v>44</v>
      </c>
      <c r="V39">
        <f>(1-VLOOKUP(P39,Start!$A$1:$E$9,4,FALSE)/100)*U39</f>
        <v>37.4</v>
      </c>
      <c r="W39">
        <f>VLOOKUP(O39,Start!$A$11:$E$17,3,FALSE)+VLOOKUP(O39,Start!$A$11:$E$17,4,FALSE)</f>
        <v>0</v>
      </c>
      <c r="X39" s="10">
        <f>(W39/S39)+Start!$D$19*(VLOOKUP(O39,Start!$A$11:ED$17,5,FALSE)/S39)+VLOOKUP(P39,Start!$A$1:$D$9,3,FALSE)</f>
        <v>1</v>
      </c>
      <c r="Y39" s="10">
        <f>SUM(V$2:V39)</f>
        <v>808.98750000000018</v>
      </c>
      <c r="Z39" t="str">
        <f>VLOOKUP(O39,Start!$A$11:$B$17,2,FALSE)</f>
        <v>Garbage</v>
      </c>
      <c r="AA39" t="str">
        <f>VLOOKUP(P39,Start!$A$2:$B$9,2,FALSE)</f>
        <v>Garbage</v>
      </c>
    </row>
    <row r="40" spans="1:27" x14ac:dyDescent="0.35">
      <c r="A40" t="s">
        <v>42</v>
      </c>
      <c r="B40" t="s">
        <v>1564</v>
      </c>
      <c r="C40" t="s">
        <v>1565</v>
      </c>
      <c r="D40" t="s">
        <v>1566</v>
      </c>
      <c r="E40">
        <v>27570</v>
      </c>
      <c r="F40" t="s">
        <v>1567</v>
      </c>
      <c r="G40" t="s">
        <v>1568</v>
      </c>
      <c r="H40" t="s">
        <v>256</v>
      </c>
      <c r="J40" t="s">
        <v>1569</v>
      </c>
      <c r="K40" t="s">
        <v>68</v>
      </c>
      <c r="L40" t="s">
        <v>149</v>
      </c>
      <c r="N40" t="s">
        <v>149</v>
      </c>
      <c r="O40" s="10" t="s">
        <v>149</v>
      </c>
      <c r="P40" t="s">
        <v>149</v>
      </c>
      <c r="Q40" t="s">
        <v>53</v>
      </c>
      <c r="R40" t="s">
        <v>54</v>
      </c>
      <c r="S40">
        <v>0.33</v>
      </c>
      <c r="T40" t="s">
        <v>54</v>
      </c>
      <c r="U40">
        <v>14</v>
      </c>
      <c r="V40">
        <f>(1-VLOOKUP(P40,Start!$A$1:$E$9,4,FALSE)/100)*U40</f>
        <v>11.9</v>
      </c>
      <c r="W40">
        <f>VLOOKUP(O40,Start!$A$11:$E$17,3,FALSE)+VLOOKUP(O40,Start!$A$11:$E$17,4,FALSE)</f>
        <v>0</v>
      </c>
      <c r="X40" s="10">
        <f>(W40/S40)+Start!$D$19*(VLOOKUP(O40,Start!$A$11:ED$17,5,FALSE)/S40)+VLOOKUP(P40,Start!$A$1:$D$9,3,FALSE)</f>
        <v>1</v>
      </c>
      <c r="Y40" s="10">
        <f>SUM(V$2:V40)</f>
        <v>820.88750000000016</v>
      </c>
      <c r="Z40" t="str">
        <f>VLOOKUP(O40,Start!$A$11:$B$17,2,FALSE)</f>
        <v>Garbage</v>
      </c>
      <c r="AA40" t="str">
        <f>VLOOKUP(P40,Start!$A$2:$B$9,2,FALSE)</f>
        <v>Garbage</v>
      </c>
    </row>
    <row r="41" spans="1:27" x14ac:dyDescent="0.35">
      <c r="A41" t="s">
        <v>42</v>
      </c>
      <c r="B41" t="s">
        <v>1576</v>
      </c>
      <c r="C41" t="s">
        <v>1577</v>
      </c>
      <c r="D41" t="s">
        <v>1578</v>
      </c>
      <c r="E41">
        <v>84508</v>
      </c>
      <c r="F41" t="s">
        <v>312</v>
      </c>
      <c r="G41" t="s">
        <v>1579</v>
      </c>
      <c r="H41" t="s">
        <v>90</v>
      </c>
      <c r="J41" t="s">
        <v>1580</v>
      </c>
      <c r="K41" t="s">
        <v>149</v>
      </c>
      <c r="N41" t="s">
        <v>149</v>
      </c>
      <c r="O41" s="10" t="s">
        <v>149</v>
      </c>
      <c r="P41" t="s">
        <v>149</v>
      </c>
      <c r="Q41" t="s">
        <v>53</v>
      </c>
      <c r="R41" t="s">
        <v>54</v>
      </c>
      <c r="S41">
        <v>0.33</v>
      </c>
      <c r="T41" t="s">
        <v>54</v>
      </c>
      <c r="U41">
        <v>12.5</v>
      </c>
      <c r="V41">
        <f>(1-VLOOKUP(P41,Start!$A$1:$E$9,4,FALSE)/100)*U41</f>
        <v>10.625</v>
      </c>
      <c r="W41">
        <f>VLOOKUP(O41,Start!$A$11:$E$17,3,FALSE)+VLOOKUP(O41,Start!$A$11:$E$17,4,FALSE)</f>
        <v>0</v>
      </c>
      <c r="X41" s="10">
        <f>(W41/S41)+Start!$D$19*(VLOOKUP(O41,Start!$A$11:ED$17,5,FALSE)/S41)+VLOOKUP(P41,Start!$A$1:$D$9,3,FALSE)</f>
        <v>1</v>
      </c>
      <c r="Y41" s="10">
        <f>SUM(V$2:V41)</f>
        <v>831.51250000000016</v>
      </c>
      <c r="Z41" t="str">
        <f>VLOOKUP(O41,Start!$A$11:$B$17,2,FALSE)</f>
        <v>Garbage</v>
      </c>
      <c r="AA41" t="str">
        <f>VLOOKUP(P41,Start!$A$2:$B$9,2,FALSE)</f>
        <v>Garbage</v>
      </c>
    </row>
    <row r="42" spans="1:27" x14ac:dyDescent="0.35">
      <c r="A42" t="s">
        <v>42</v>
      </c>
      <c r="B42" t="s">
        <v>1608</v>
      </c>
      <c r="C42" t="s">
        <v>1609</v>
      </c>
      <c r="D42" t="s">
        <v>1610</v>
      </c>
      <c r="E42">
        <v>79427</v>
      </c>
      <c r="F42" t="s">
        <v>1611</v>
      </c>
      <c r="G42" t="s">
        <v>1612</v>
      </c>
      <c r="H42" t="s">
        <v>60</v>
      </c>
      <c r="J42" t="s">
        <v>1613</v>
      </c>
      <c r="K42" t="s">
        <v>149</v>
      </c>
      <c r="L42" t="s">
        <v>683</v>
      </c>
      <c r="N42" t="s">
        <v>149</v>
      </c>
      <c r="O42" s="10" t="s">
        <v>149</v>
      </c>
      <c r="P42" t="s">
        <v>149</v>
      </c>
      <c r="Q42" t="s">
        <v>53</v>
      </c>
      <c r="R42" t="s">
        <v>54</v>
      </c>
      <c r="S42">
        <v>0.33</v>
      </c>
      <c r="T42" t="s">
        <v>54</v>
      </c>
      <c r="U42">
        <v>13.6</v>
      </c>
      <c r="V42">
        <f>(1-VLOOKUP(P42,Start!$A$1:$E$9,4,FALSE)/100)*U42</f>
        <v>11.559999999999999</v>
      </c>
      <c r="W42">
        <f>VLOOKUP(O42,Start!$A$11:$E$17,3,FALSE)+VLOOKUP(O42,Start!$A$11:$E$17,4,FALSE)</f>
        <v>0</v>
      </c>
      <c r="X42" s="10">
        <f>(W42/S42)+Start!$D$19*(VLOOKUP(O42,Start!$A$11:ED$17,5,FALSE)/S42)+VLOOKUP(P42,Start!$A$1:$D$9,3,FALSE)</f>
        <v>1</v>
      </c>
      <c r="Y42" s="10">
        <f>SUM(V$2:V42)</f>
        <v>843.0725000000001</v>
      </c>
      <c r="Z42" t="str">
        <f>VLOOKUP(O42,Start!$A$11:$B$17,2,FALSE)</f>
        <v>Garbage</v>
      </c>
      <c r="AA42" t="str">
        <f>VLOOKUP(P42,Start!$A$2:$B$9,2,FALSE)</f>
        <v>Garbage</v>
      </c>
    </row>
    <row r="43" spans="1:27" x14ac:dyDescent="0.35">
      <c r="A43" t="s">
        <v>42</v>
      </c>
      <c r="B43" t="s">
        <v>1623</v>
      </c>
      <c r="C43" t="s">
        <v>1624</v>
      </c>
      <c r="D43" t="s">
        <v>1625</v>
      </c>
      <c r="E43">
        <v>73037</v>
      </c>
      <c r="F43" t="s">
        <v>1626</v>
      </c>
      <c r="H43" t="s">
        <v>60</v>
      </c>
      <c r="I43" t="s">
        <v>1627</v>
      </c>
      <c r="J43" t="s">
        <v>1628</v>
      </c>
      <c r="K43" t="s">
        <v>149</v>
      </c>
      <c r="L43" t="s">
        <v>683</v>
      </c>
      <c r="N43" t="s">
        <v>149</v>
      </c>
      <c r="O43" s="10" t="s">
        <v>149</v>
      </c>
      <c r="P43" t="s">
        <v>149</v>
      </c>
      <c r="Q43" t="s">
        <v>53</v>
      </c>
      <c r="R43" t="s">
        <v>54</v>
      </c>
      <c r="S43">
        <v>0.33</v>
      </c>
      <c r="T43" t="s">
        <v>54</v>
      </c>
      <c r="U43">
        <v>11</v>
      </c>
      <c r="V43">
        <f>(1-VLOOKUP(P43,Start!$A$1:$E$9,4,FALSE)/100)*U43</f>
        <v>9.35</v>
      </c>
      <c r="W43">
        <f>VLOOKUP(O43,Start!$A$11:$E$17,3,FALSE)+VLOOKUP(O43,Start!$A$11:$E$17,4,FALSE)</f>
        <v>0</v>
      </c>
      <c r="X43" s="10">
        <f>(W43/S43)+Start!$D$19*(VLOOKUP(O43,Start!$A$11:ED$17,5,FALSE)/S43)+VLOOKUP(P43,Start!$A$1:$D$9,3,FALSE)</f>
        <v>1</v>
      </c>
      <c r="Y43" s="10">
        <f>SUM(V$2:V43)</f>
        <v>852.42250000000013</v>
      </c>
      <c r="Z43" t="str">
        <f>VLOOKUP(O43,Start!$A$11:$B$17,2,FALSE)</f>
        <v>Garbage</v>
      </c>
      <c r="AA43" t="str">
        <f>VLOOKUP(P43,Start!$A$2:$B$9,2,FALSE)</f>
        <v>Garbage</v>
      </c>
    </row>
    <row r="44" spans="1:27" x14ac:dyDescent="0.35">
      <c r="A44" t="s">
        <v>42</v>
      </c>
      <c r="B44" t="s">
        <v>1629</v>
      </c>
      <c r="C44" t="s">
        <v>1630</v>
      </c>
      <c r="D44" t="s">
        <v>1631</v>
      </c>
      <c r="E44">
        <v>59075</v>
      </c>
      <c r="F44" t="s">
        <v>669</v>
      </c>
      <c r="G44" t="s">
        <v>1632</v>
      </c>
      <c r="H44" t="s">
        <v>110</v>
      </c>
      <c r="J44" t="s">
        <v>1633</v>
      </c>
      <c r="K44" t="s">
        <v>149</v>
      </c>
      <c r="L44" t="s">
        <v>149</v>
      </c>
      <c r="M44" t="s">
        <v>788</v>
      </c>
      <c r="N44" t="s">
        <v>149</v>
      </c>
      <c r="O44" s="10" t="s">
        <v>149</v>
      </c>
      <c r="P44" t="s">
        <v>149</v>
      </c>
      <c r="Q44" t="s">
        <v>53</v>
      </c>
      <c r="R44" t="s">
        <v>54</v>
      </c>
      <c r="S44">
        <v>0.33</v>
      </c>
      <c r="T44" t="s">
        <v>54</v>
      </c>
      <c r="U44">
        <v>14.58</v>
      </c>
      <c r="V44">
        <f>(1-VLOOKUP(P44,Start!$A$1:$E$9,4,FALSE)/100)*U44</f>
        <v>12.392999999999999</v>
      </c>
      <c r="W44">
        <f>VLOOKUP(O44,Start!$A$11:$E$17,3,FALSE)+VLOOKUP(O44,Start!$A$11:$E$17,4,FALSE)</f>
        <v>0</v>
      </c>
      <c r="X44" s="10">
        <f>(W44/S44)+Start!$D$19*(VLOOKUP(O44,Start!$A$11:ED$17,5,FALSE)/S44)+VLOOKUP(P44,Start!$A$1:$D$9,3,FALSE)</f>
        <v>1</v>
      </c>
      <c r="Y44" s="10">
        <f>SUM(V$2:V44)</f>
        <v>864.81550000000016</v>
      </c>
      <c r="Z44" t="str">
        <f>VLOOKUP(O44,Start!$A$11:$B$17,2,FALSE)</f>
        <v>Garbage</v>
      </c>
      <c r="AA44" t="str">
        <f>VLOOKUP(P44,Start!$A$2:$B$9,2,FALSE)</f>
        <v>Garbage</v>
      </c>
    </row>
    <row r="45" spans="1:27" x14ac:dyDescent="0.35">
      <c r="A45" t="s">
        <v>42</v>
      </c>
      <c r="B45" t="s">
        <v>1640</v>
      </c>
      <c r="C45" t="s">
        <v>1641</v>
      </c>
      <c r="D45" t="s">
        <v>1642</v>
      </c>
      <c r="E45">
        <v>45699</v>
      </c>
      <c r="F45" t="s">
        <v>1643</v>
      </c>
      <c r="G45" t="s">
        <v>1644</v>
      </c>
      <c r="H45" t="s">
        <v>110</v>
      </c>
      <c r="I45" t="s">
        <v>1645</v>
      </c>
      <c r="J45" t="s">
        <v>1646</v>
      </c>
      <c r="K45" t="s">
        <v>149</v>
      </c>
      <c r="N45" t="s">
        <v>149</v>
      </c>
      <c r="O45" s="10" t="s">
        <v>149</v>
      </c>
      <c r="P45" t="s">
        <v>149</v>
      </c>
      <c r="Q45" t="s">
        <v>53</v>
      </c>
      <c r="R45" t="s">
        <v>54</v>
      </c>
      <c r="S45">
        <v>0.33</v>
      </c>
      <c r="T45" t="s">
        <v>54</v>
      </c>
      <c r="U45">
        <v>15.5</v>
      </c>
      <c r="V45">
        <f>(1-VLOOKUP(P45,Start!$A$1:$E$9,4,FALSE)/100)*U45</f>
        <v>13.174999999999999</v>
      </c>
      <c r="W45">
        <f>VLOOKUP(O45,Start!$A$11:$E$17,3,FALSE)+VLOOKUP(O45,Start!$A$11:$E$17,4,FALSE)</f>
        <v>0</v>
      </c>
      <c r="X45" s="10">
        <f>(W45/S45)+Start!$D$19*(VLOOKUP(O45,Start!$A$11:ED$17,5,FALSE)/S45)+VLOOKUP(P45,Start!$A$1:$D$9,3,FALSE)</f>
        <v>1</v>
      </c>
      <c r="Y45" s="10">
        <f>SUM(V$2:V45)</f>
        <v>877.99050000000011</v>
      </c>
      <c r="Z45" t="str">
        <f>VLOOKUP(O45,Start!$A$11:$B$17,2,FALSE)</f>
        <v>Garbage</v>
      </c>
      <c r="AA45" t="str">
        <f>VLOOKUP(P45,Start!$A$2:$B$9,2,FALSE)</f>
        <v>Garbage</v>
      </c>
    </row>
    <row r="46" spans="1:27" x14ac:dyDescent="0.35">
      <c r="A46" t="s">
        <v>42</v>
      </c>
      <c r="B46" t="s">
        <v>1647</v>
      </c>
      <c r="C46" t="s">
        <v>1641</v>
      </c>
      <c r="D46" t="s">
        <v>1648</v>
      </c>
      <c r="E46">
        <v>45699</v>
      </c>
      <c r="F46" t="s">
        <v>1643</v>
      </c>
      <c r="G46" t="s">
        <v>1644</v>
      </c>
      <c r="H46" t="s">
        <v>110</v>
      </c>
      <c r="I46" t="s">
        <v>1649</v>
      </c>
      <c r="J46" t="s">
        <v>1650</v>
      </c>
      <c r="K46" t="s">
        <v>149</v>
      </c>
      <c r="N46" t="s">
        <v>149</v>
      </c>
      <c r="O46" s="10" t="s">
        <v>149</v>
      </c>
      <c r="P46" t="s">
        <v>149</v>
      </c>
      <c r="Q46" t="s">
        <v>53</v>
      </c>
      <c r="R46" t="s">
        <v>54</v>
      </c>
      <c r="S46">
        <v>0.33</v>
      </c>
      <c r="T46" t="s">
        <v>54</v>
      </c>
      <c r="U46">
        <v>19.5</v>
      </c>
      <c r="V46">
        <f>(1-VLOOKUP(P46,Start!$A$1:$E$9,4,FALSE)/100)*U46</f>
        <v>16.574999999999999</v>
      </c>
      <c r="W46">
        <f>VLOOKUP(O46,Start!$A$11:$E$17,3,FALSE)+VLOOKUP(O46,Start!$A$11:$E$17,4,FALSE)</f>
        <v>0</v>
      </c>
      <c r="X46" s="10">
        <f>(W46/S46)+Start!$D$19*(VLOOKUP(O46,Start!$A$11:ED$17,5,FALSE)/S46)+VLOOKUP(P46,Start!$A$1:$D$9,3,FALSE)</f>
        <v>1</v>
      </c>
      <c r="Y46" s="10">
        <f>SUM(V$2:V46)</f>
        <v>894.56550000000016</v>
      </c>
      <c r="Z46" t="str">
        <f>VLOOKUP(O46,Start!$A$11:$B$17,2,FALSE)</f>
        <v>Garbage</v>
      </c>
      <c r="AA46" t="str">
        <f>VLOOKUP(P46,Start!$A$2:$B$9,2,FALSE)</f>
        <v>Garbage</v>
      </c>
    </row>
    <row r="47" spans="1:27" x14ac:dyDescent="0.35">
      <c r="A47" t="s">
        <v>42</v>
      </c>
      <c r="B47" t="s">
        <v>1651</v>
      </c>
      <c r="C47" t="s">
        <v>1652</v>
      </c>
      <c r="D47" t="s">
        <v>1653</v>
      </c>
      <c r="E47">
        <v>85055</v>
      </c>
      <c r="F47" t="s">
        <v>1654</v>
      </c>
      <c r="G47" t="s">
        <v>1655</v>
      </c>
      <c r="H47" t="s">
        <v>90</v>
      </c>
      <c r="I47" t="s">
        <v>1656</v>
      </c>
      <c r="J47" t="s">
        <v>1657</v>
      </c>
      <c r="K47" t="s">
        <v>149</v>
      </c>
      <c r="N47" t="s">
        <v>149</v>
      </c>
      <c r="O47" s="10" t="s">
        <v>149</v>
      </c>
      <c r="P47" t="s">
        <v>149</v>
      </c>
      <c r="Q47" t="s">
        <v>53</v>
      </c>
      <c r="R47" t="s">
        <v>54</v>
      </c>
      <c r="S47">
        <v>0.33</v>
      </c>
      <c r="T47" t="s">
        <v>54</v>
      </c>
      <c r="U47">
        <v>25.5</v>
      </c>
      <c r="V47">
        <f>(1-VLOOKUP(P47,Start!$A$1:$E$9,4,FALSE)/100)*U47</f>
        <v>21.675000000000001</v>
      </c>
      <c r="W47">
        <f>VLOOKUP(O47,Start!$A$11:$E$17,3,FALSE)+VLOOKUP(O47,Start!$A$11:$E$17,4,FALSE)</f>
        <v>0</v>
      </c>
      <c r="X47" s="10">
        <f>(W47/S47)+Start!$D$19*(VLOOKUP(O47,Start!$A$11:ED$17,5,FALSE)/S47)+VLOOKUP(P47,Start!$A$1:$D$9,3,FALSE)</f>
        <v>1</v>
      </c>
      <c r="Y47" s="10">
        <f>SUM(V$2:V47)</f>
        <v>916.24050000000011</v>
      </c>
      <c r="Z47" t="str">
        <f>VLOOKUP(O47,Start!$A$11:$B$17,2,FALSE)</f>
        <v>Garbage</v>
      </c>
      <c r="AA47" t="str">
        <f>VLOOKUP(P47,Start!$A$2:$B$9,2,FALSE)</f>
        <v>Garbage</v>
      </c>
    </row>
    <row r="48" spans="1:27" x14ac:dyDescent="0.35">
      <c r="A48" t="s">
        <v>42</v>
      </c>
      <c r="B48" t="s">
        <v>1678</v>
      </c>
      <c r="C48" t="s">
        <v>1672</v>
      </c>
      <c r="D48" t="s">
        <v>1673</v>
      </c>
      <c r="E48">
        <v>47475</v>
      </c>
      <c r="F48" t="s">
        <v>1674</v>
      </c>
      <c r="G48" t="s">
        <v>1675</v>
      </c>
      <c r="H48" t="s">
        <v>110</v>
      </c>
      <c r="I48" t="s">
        <v>1431</v>
      </c>
      <c r="J48" t="s">
        <v>1677</v>
      </c>
      <c r="K48" t="s">
        <v>149</v>
      </c>
      <c r="L48" t="s">
        <v>149</v>
      </c>
      <c r="M48" t="s">
        <v>788</v>
      </c>
      <c r="N48" t="s">
        <v>149</v>
      </c>
      <c r="O48" s="10" t="s">
        <v>149</v>
      </c>
      <c r="P48" t="s">
        <v>149</v>
      </c>
      <c r="Q48" t="s">
        <v>53</v>
      </c>
      <c r="R48" t="s">
        <v>54</v>
      </c>
      <c r="S48">
        <v>0.33</v>
      </c>
      <c r="T48" t="s">
        <v>54</v>
      </c>
      <c r="U48">
        <v>16</v>
      </c>
      <c r="V48">
        <f>(1-VLOOKUP(P48,Start!$A$1:$E$9,4,FALSE)/100)*U48</f>
        <v>13.6</v>
      </c>
      <c r="W48">
        <f>VLOOKUP(O48,Start!$A$11:$E$17,3,FALSE)+VLOOKUP(O48,Start!$A$11:$E$17,4,FALSE)</f>
        <v>0</v>
      </c>
      <c r="X48" s="10">
        <f>(W48/S48)+Start!$D$19*(VLOOKUP(O48,Start!$A$11:ED$17,5,FALSE)/S48)+VLOOKUP(P48,Start!$A$1:$D$9,3,FALSE)</f>
        <v>1</v>
      </c>
      <c r="Y48" s="10">
        <f>SUM(V$2:V48)</f>
        <v>929.84050000000013</v>
      </c>
      <c r="Z48" t="str">
        <f>VLOOKUP(O48,Start!$A$11:$B$17,2,FALSE)</f>
        <v>Garbage</v>
      </c>
      <c r="AA48" t="str">
        <f>VLOOKUP(P48,Start!$A$2:$B$9,2,FALSE)</f>
        <v>Garbage</v>
      </c>
    </row>
    <row r="49" spans="1:27" x14ac:dyDescent="0.35">
      <c r="A49" t="s">
        <v>42</v>
      </c>
      <c r="B49" t="s">
        <v>1679</v>
      </c>
      <c r="C49" t="s">
        <v>1680</v>
      </c>
      <c r="D49" t="s">
        <v>1681</v>
      </c>
      <c r="E49">
        <v>34123</v>
      </c>
      <c r="F49" t="s">
        <v>811</v>
      </c>
      <c r="H49" t="s">
        <v>104</v>
      </c>
      <c r="J49" t="s">
        <v>1682</v>
      </c>
      <c r="K49" t="s">
        <v>385</v>
      </c>
      <c r="L49" t="s">
        <v>149</v>
      </c>
      <c r="M49" t="s">
        <v>1117</v>
      </c>
      <c r="N49" t="s">
        <v>149</v>
      </c>
      <c r="O49" s="10" t="s">
        <v>149</v>
      </c>
      <c r="P49" t="s">
        <v>149</v>
      </c>
      <c r="Q49" t="s">
        <v>53</v>
      </c>
      <c r="R49" t="s">
        <v>54</v>
      </c>
      <c r="S49">
        <v>0.33</v>
      </c>
      <c r="T49" t="s">
        <v>54</v>
      </c>
      <c r="U49">
        <v>14.7</v>
      </c>
      <c r="V49">
        <f>(1-VLOOKUP(P49,Start!$A$1:$E$9,4,FALSE)/100)*U49</f>
        <v>12.494999999999999</v>
      </c>
      <c r="W49">
        <f>VLOOKUP(O49,Start!$A$11:$E$17,3,FALSE)+VLOOKUP(O49,Start!$A$11:$E$17,4,FALSE)</f>
        <v>0</v>
      </c>
      <c r="X49" s="10">
        <f>(W49/S49)+Start!$D$19*(VLOOKUP(O49,Start!$A$11:ED$17,5,FALSE)/S49)+VLOOKUP(P49,Start!$A$1:$D$9,3,FALSE)</f>
        <v>1</v>
      </c>
      <c r="Y49" s="10">
        <f>SUM(V$2:V49)</f>
        <v>942.33550000000014</v>
      </c>
      <c r="Z49" t="str">
        <f>VLOOKUP(O49,Start!$A$11:$B$17,2,FALSE)</f>
        <v>Garbage</v>
      </c>
      <c r="AA49" t="str">
        <f>VLOOKUP(P49,Start!$A$2:$B$9,2,FALSE)</f>
        <v>Garbage</v>
      </c>
    </row>
    <row r="50" spans="1:27" x14ac:dyDescent="0.35">
      <c r="A50" t="s">
        <v>42</v>
      </c>
      <c r="B50" t="s">
        <v>1688</v>
      </c>
      <c r="C50" t="s">
        <v>1689</v>
      </c>
      <c r="D50" t="s">
        <v>1690</v>
      </c>
      <c r="E50">
        <v>50735</v>
      </c>
      <c r="F50" t="s">
        <v>834</v>
      </c>
      <c r="G50" t="s">
        <v>1691</v>
      </c>
      <c r="H50" t="s">
        <v>110</v>
      </c>
      <c r="I50" t="s">
        <v>1690</v>
      </c>
      <c r="J50" t="s">
        <v>1692</v>
      </c>
      <c r="K50" t="s">
        <v>149</v>
      </c>
      <c r="L50" t="s">
        <v>149</v>
      </c>
      <c r="M50" t="s">
        <v>1693</v>
      </c>
      <c r="N50" t="s">
        <v>149</v>
      </c>
      <c r="O50" s="10" t="s">
        <v>149</v>
      </c>
      <c r="P50" t="s">
        <v>149</v>
      </c>
      <c r="Q50" t="s">
        <v>53</v>
      </c>
      <c r="R50" t="s">
        <v>54</v>
      </c>
      <c r="S50">
        <v>0.33</v>
      </c>
      <c r="T50" t="s">
        <v>54</v>
      </c>
      <c r="U50">
        <v>45.1</v>
      </c>
      <c r="V50">
        <f>(1-VLOOKUP(P50,Start!$A$1:$E$9,4,FALSE)/100)*U50</f>
        <v>38.335000000000001</v>
      </c>
      <c r="W50">
        <f>VLOOKUP(O50,Start!$A$11:$E$17,3,FALSE)+VLOOKUP(O50,Start!$A$11:$E$17,4,FALSE)</f>
        <v>0</v>
      </c>
      <c r="X50" s="10">
        <f>(W50/S50)+Start!$D$19*(VLOOKUP(O50,Start!$A$11:ED$17,5,FALSE)/S50)+VLOOKUP(P50,Start!$A$1:$D$9,3,FALSE)</f>
        <v>1</v>
      </c>
      <c r="Y50" s="10">
        <f>SUM(V$2:V50)</f>
        <v>980.67050000000017</v>
      </c>
      <c r="Z50" t="str">
        <f>VLOOKUP(O50,Start!$A$11:$B$17,2,FALSE)</f>
        <v>Garbage</v>
      </c>
      <c r="AA50" t="str">
        <f>VLOOKUP(P50,Start!$A$2:$B$9,2,FALSE)</f>
        <v>Garbage</v>
      </c>
    </row>
    <row r="51" spans="1:27" x14ac:dyDescent="0.35">
      <c r="A51" t="s">
        <v>42</v>
      </c>
      <c r="B51" t="s">
        <v>1700</v>
      </c>
      <c r="C51" t="s">
        <v>1701</v>
      </c>
      <c r="D51" t="s">
        <v>1702</v>
      </c>
      <c r="E51">
        <v>47829</v>
      </c>
      <c r="F51" t="s">
        <v>854</v>
      </c>
      <c r="G51" t="s">
        <v>1703</v>
      </c>
      <c r="H51" t="s">
        <v>110</v>
      </c>
      <c r="I51" t="s">
        <v>1704</v>
      </c>
      <c r="J51" t="s">
        <v>364</v>
      </c>
      <c r="K51" t="s">
        <v>149</v>
      </c>
      <c r="L51" t="s">
        <v>41</v>
      </c>
      <c r="M51" t="s">
        <v>41</v>
      </c>
      <c r="N51" t="s">
        <v>149</v>
      </c>
      <c r="O51" s="10" t="s">
        <v>149</v>
      </c>
      <c r="P51" t="s">
        <v>149</v>
      </c>
      <c r="Q51" t="s">
        <v>53</v>
      </c>
      <c r="R51" t="s">
        <v>54</v>
      </c>
      <c r="S51">
        <v>0.33</v>
      </c>
      <c r="T51" t="s">
        <v>54</v>
      </c>
      <c r="U51">
        <v>13.8</v>
      </c>
      <c r="V51">
        <f>(1-VLOOKUP(P51,Start!$A$1:$E$9,4,FALSE)/100)*U51</f>
        <v>11.73</v>
      </c>
      <c r="W51">
        <f>VLOOKUP(O51,Start!$A$11:$E$17,3,FALSE)+VLOOKUP(O51,Start!$A$11:$E$17,4,FALSE)</f>
        <v>0</v>
      </c>
      <c r="X51" s="10">
        <f>(W51/S51)+Start!$D$19*(VLOOKUP(O51,Start!$A$11:ED$17,5,FALSE)/S51)+VLOOKUP(P51,Start!$A$1:$D$9,3,FALSE)</f>
        <v>1</v>
      </c>
      <c r="Y51" s="10">
        <f>SUM(V$2:V51)</f>
        <v>992.40050000000019</v>
      </c>
      <c r="Z51" t="str">
        <f>VLOOKUP(O51,Start!$A$11:$B$17,2,FALSE)</f>
        <v>Garbage</v>
      </c>
      <c r="AA51" t="str">
        <f>VLOOKUP(P51,Start!$A$2:$B$9,2,FALSE)</f>
        <v>Garbage</v>
      </c>
    </row>
    <row r="52" spans="1:27" x14ac:dyDescent="0.35">
      <c r="A52" t="s">
        <v>42</v>
      </c>
      <c r="B52" t="s">
        <v>1705</v>
      </c>
      <c r="C52" t="s">
        <v>1701</v>
      </c>
      <c r="D52" t="s">
        <v>1702</v>
      </c>
      <c r="E52">
        <v>47829</v>
      </c>
      <c r="F52" t="s">
        <v>854</v>
      </c>
      <c r="G52" t="s">
        <v>1703</v>
      </c>
      <c r="H52" t="s">
        <v>110</v>
      </c>
      <c r="I52" t="s">
        <v>1706</v>
      </c>
      <c r="J52" t="s">
        <v>627</v>
      </c>
      <c r="K52" t="s">
        <v>149</v>
      </c>
      <c r="L52" t="s">
        <v>41</v>
      </c>
      <c r="M52" t="s">
        <v>41</v>
      </c>
      <c r="N52" t="s">
        <v>149</v>
      </c>
      <c r="O52" s="10" t="s">
        <v>149</v>
      </c>
      <c r="P52" t="s">
        <v>149</v>
      </c>
      <c r="Q52" t="s">
        <v>53</v>
      </c>
      <c r="R52" t="s">
        <v>54</v>
      </c>
      <c r="S52">
        <v>0.33</v>
      </c>
      <c r="T52" t="s">
        <v>54</v>
      </c>
      <c r="U52">
        <v>1.5</v>
      </c>
      <c r="V52">
        <f>(1-VLOOKUP(P52,Start!$A$1:$E$9,4,FALSE)/100)*U52</f>
        <v>1.2749999999999999</v>
      </c>
      <c r="W52">
        <f>VLOOKUP(O52,Start!$A$11:$E$17,3,FALSE)+VLOOKUP(O52,Start!$A$11:$E$17,4,FALSE)</f>
        <v>0</v>
      </c>
      <c r="X52" s="10">
        <f>(W52/S52)+Start!$D$19*(VLOOKUP(O52,Start!$A$11:ED$17,5,FALSE)/S52)+VLOOKUP(P52,Start!$A$1:$D$9,3,FALSE)</f>
        <v>1</v>
      </c>
      <c r="Y52" s="10">
        <f>SUM(V$2:V52)</f>
        <v>993.67550000000017</v>
      </c>
      <c r="Z52" t="str">
        <f>VLOOKUP(O52,Start!$A$11:$B$17,2,FALSE)</f>
        <v>Garbage</v>
      </c>
      <c r="AA52" t="str">
        <f>VLOOKUP(P52,Start!$A$2:$B$9,2,FALSE)</f>
        <v>Garbage</v>
      </c>
    </row>
    <row r="53" spans="1:27" x14ac:dyDescent="0.35">
      <c r="A53" t="s">
        <v>42</v>
      </c>
      <c r="B53" t="s">
        <v>1707</v>
      </c>
      <c r="C53" t="s">
        <v>1701</v>
      </c>
      <c r="D53" t="s">
        <v>1702</v>
      </c>
      <c r="E53">
        <v>47829</v>
      </c>
      <c r="F53" t="s">
        <v>854</v>
      </c>
      <c r="G53" t="s">
        <v>1703</v>
      </c>
      <c r="H53" t="s">
        <v>110</v>
      </c>
      <c r="I53" t="s">
        <v>1708</v>
      </c>
      <c r="J53" t="s">
        <v>62</v>
      </c>
      <c r="K53" t="s">
        <v>149</v>
      </c>
      <c r="L53" t="s">
        <v>41</v>
      </c>
      <c r="M53" t="s">
        <v>41</v>
      </c>
      <c r="N53" t="s">
        <v>149</v>
      </c>
      <c r="O53" s="10" t="s">
        <v>149</v>
      </c>
      <c r="P53" t="s">
        <v>149</v>
      </c>
      <c r="Q53" t="s">
        <v>53</v>
      </c>
      <c r="R53" t="s">
        <v>54</v>
      </c>
      <c r="S53">
        <v>0.33</v>
      </c>
      <c r="T53" t="s">
        <v>54</v>
      </c>
      <c r="U53">
        <v>2.8</v>
      </c>
      <c r="V53">
        <f>(1-VLOOKUP(P53,Start!$A$1:$E$9,4,FALSE)/100)*U53</f>
        <v>2.38</v>
      </c>
      <c r="W53">
        <f>VLOOKUP(O53,Start!$A$11:$E$17,3,FALSE)+VLOOKUP(O53,Start!$A$11:$E$17,4,FALSE)</f>
        <v>0</v>
      </c>
      <c r="X53" s="10">
        <f>(W53/S53)+Start!$D$19*(VLOOKUP(O53,Start!$A$11:ED$17,5,FALSE)/S53)+VLOOKUP(P53,Start!$A$1:$D$9,3,FALSE)</f>
        <v>1</v>
      </c>
      <c r="Y53" s="10">
        <f>SUM(V$2:V53)</f>
        <v>996.05550000000017</v>
      </c>
      <c r="Z53" t="str">
        <f>VLOOKUP(O53,Start!$A$11:$B$17,2,FALSE)</f>
        <v>Garbage</v>
      </c>
      <c r="AA53" t="str">
        <f>VLOOKUP(P53,Start!$A$2:$B$9,2,FALSE)</f>
        <v>Garbage</v>
      </c>
    </row>
    <row r="54" spans="1:27" x14ac:dyDescent="0.35">
      <c r="A54" t="s">
        <v>42</v>
      </c>
      <c r="B54" t="s">
        <v>1709</v>
      </c>
      <c r="C54" t="s">
        <v>1701</v>
      </c>
      <c r="D54" t="s">
        <v>1702</v>
      </c>
      <c r="E54">
        <v>47829</v>
      </c>
      <c r="F54" t="s">
        <v>854</v>
      </c>
      <c r="G54" t="s">
        <v>1703</v>
      </c>
      <c r="H54" t="s">
        <v>110</v>
      </c>
      <c r="I54" t="s">
        <v>1710</v>
      </c>
      <c r="J54" t="s">
        <v>627</v>
      </c>
      <c r="K54" t="s">
        <v>149</v>
      </c>
      <c r="L54" t="s">
        <v>41</v>
      </c>
      <c r="M54" t="s">
        <v>41</v>
      </c>
      <c r="N54" t="s">
        <v>149</v>
      </c>
      <c r="O54" s="10" t="s">
        <v>149</v>
      </c>
      <c r="P54" t="s">
        <v>149</v>
      </c>
      <c r="Q54" t="s">
        <v>53</v>
      </c>
      <c r="R54" t="s">
        <v>54</v>
      </c>
      <c r="S54">
        <v>0.33</v>
      </c>
      <c r="T54" t="s">
        <v>54</v>
      </c>
      <c r="U54">
        <v>1.5</v>
      </c>
      <c r="V54">
        <f>(1-VLOOKUP(P54,Start!$A$1:$E$9,4,FALSE)/100)*U54</f>
        <v>1.2749999999999999</v>
      </c>
      <c r="W54">
        <f>VLOOKUP(O54,Start!$A$11:$E$17,3,FALSE)+VLOOKUP(O54,Start!$A$11:$E$17,4,FALSE)</f>
        <v>0</v>
      </c>
      <c r="X54" s="10">
        <f>(W54/S54)+Start!$D$19*(VLOOKUP(O54,Start!$A$11:ED$17,5,FALSE)/S54)+VLOOKUP(P54,Start!$A$1:$D$9,3,FALSE)</f>
        <v>1</v>
      </c>
      <c r="Y54" s="10">
        <f>SUM(V$2:V54)</f>
        <v>997.33050000000014</v>
      </c>
      <c r="Z54" t="str">
        <f>VLOOKUP(O54,Start!$A$11:$B$17,2,FALSE)</f>
        <v>Garbage</v>
      </c>
      <c r="AA54" t="str">
        <f>VLOOKUP(P54,Start!$A$2:$B$9,2,FALSE)</f>
        <v>Garbage</v>
      </c>
    </row>
    <row r="55" spans="1:27" x14ac:dyDescent="0.35">
      <c r="A55" t="s">
        <v>42</v>
      </c>
      <c r="B55" t="s">
        <v>1718</v>
      </c>
      <c r="C55" t="s">
        <v>370</v>
      </c>
      <c r="D55" t="s">
        <v>1719</v>
      </c>
      <c r="E55">
        <v>2991</v>
      </c>
      <c r="F55" t="s">
        <v>1720</v>
      </c>
      <c r="G55" t="s">
        <v>1721</v>
      </c>
      <c r="H55" t="s">
        <v>202</v>
      </c>
      <c r="J55" t="s">
        <v>1722</v>
      </c>
      <c r="K55" t="s">
        <v>149</v>
      </c>
      <c r="L55" t="s">
        <v>149</v>
      </c>
      <c r="M55" t="s">
        <v>339</v>
      </c>
      <c r="N55" t="s">
        <v>149</v>
      </c>
      <c r="O55" s="10" t="s">
        <v>149</v>
      </c>
      <c r="P55" t="s">
        <v>149</v>
      </c>
      <c r="Q55" t="s">
        <v>53</v>
      </c>
      <c r="R55" t="s">
        <v>54</v>
      </c>
      <c r="S55">
        <v>0.33</v>
      </c>
      <c r="T55" t="s">
        <v>54</v>
      </c>
      <c r="U55">
        <v>15.7</v>
      </c>
      <c r="V55">
        <f>(1-VLOOKUP(P55,Start!$A$1:$E$9,4,FALSE)/100)*U55</f>
        <v>13.344999999999999</v>
      </c>
      <c r="W55">
        <f>VLOOKUP(O55,Start!$A$11:$E$17,3,FALSE)+VLOOKUP(O55,Start!$A$11:$E$17,4,FALSE)</f>
        <v>0</v>
      </c>
      <c r="X55" s="10">
        <f>(W55/S55)+Start!$D$19*(VLOOKUP(O55,Start!$A$11:ED$17,5,FALSE)/S55)+VLOOKUP(P55,Start!$A$1:$D$9,3,FALSE)</f>
        <v>1</v>
      </c>
      <c r="Y55" s="10">
        <f>SUM(V$2:V55)</f>
        <v>1010.6755000000002</v>
      </c>
      <c r="Z55" t="str">
        <f>VLOOKUP(O55,Start!$A$11:$B$17,2,FALSE)</f>
        <v>Garbage</v>
      </c>
      <c r="AA55" t="str">
        <f>VLOOKUP(P55,Start!$A$2:$B$9,2,FALSE)</f>
        <v>Garbage</v>
      </c>
    </row>
    <row r="56" spans="1:27" x14ac:dyDescent="0.35">
      <c r="A56" t="s">
        <v>42</v>
      </c>
      <c r="B56" t="s">
        <v>1738</v>
      </c>
      <c r="C56" t="s">
        <v>1739</v>
      </c>
      <c r="D56" t="s">
        <v>1740</v>
      </c>
      <c r="E56">
        <v>67063</v>
      </c>
      <c r="F56" t="s">
        <v>951</v>
      </c>
      <c r="G56" t="s">
        <v>1741</v>
      </c>
      <c r="H56" t="s">
        <v>778</v>
      </c>
      <c r="I56" t="s">
        <v>1742</v>
      </c>
      <c r="J56" t="s">
        <v>1743</v>
      </c>
      <c r="K56" t="s">
        <v>149</v>
      </c>
      <c r="L56" t="s">
        <v>51</v>
      </c>
      <c r="M56" t="s">
        <v>365</v>
      </c>
      <c r="N56" t="s">
        <v>149</v>
      </c>
      <c r="O56" s="10" t="s">
        <v>149</v>
      </c>
      <c r="P56" t="s">
        <v>149</v>
      </c>
      <c r="Q56" t="s">
        <v>53</v>
      </c>
      <c r="R56" t="s">
        <v>54</v>
      </c>
      <c r="S56">
        <v>0.33</v>
      </c>
      <c r="T56" t="s">
        <v>54</v>
      </c>
      <c r="U56">
        <v>28</v>
      </c>
      <c r="V56">
        <f>(1-VLOOKUP(P56,Start!$A$1:$E$9,4,FALSE)/100)*U56</f>
        <v>23.8</v>
      </c>
      <c r="W56">
        <f>VLOOKUP(O56,Start!$A$11:$E$17,3,FALSE)+VLOOKUP(O56,Start!$A$11:$E$17,4,FALSE)</f>
        <v>0</v>
      </c>
      <c r="X56" s="10">
        <f>(W56/S56)+Start!$D$19*(VLOOKUP(O56,Start!$A$11:ED$17,5,FALSE)/S56)+VLOOKUP(P56,Start!$A$1:$D$9,3,FALSE)</f>
        <v>1</v>
      </c>
      <c r="Y56" s="10">
        <f>SUM(V$2:V56)</f>
        <v>1034.4755000000002</v>
      </c>
      <c r="Z56" t="str">
        <f>VLOOKUP(O56,Start!$A$11:$B$17,2,FALSE)</f>
        <v>Garbage</v>
      </c>
      <c r="AA56" t="str">
        <f>VLOOKUP(P56,Start!$A$2:$B$9,2,FALSE)</f>
        <v>Garbage</v>
      </c>
    </row>
    <row r="57" spans="1:27" x14ac:dyDescent="0.35">
      <c r="A57" t="s">
        <v>42</v>
      </c>
      <c r="B57" t="s">
        <v>1744</v>
      </c>
      <c r="C57" t="s">
        <v>1745</v>
      </c>
      <c r="D57" t="s">
        <v>1746</v>
      </c>
      <c r="E57">
        <v>6686</v>
      </c>
      <c r="F57" t="s">
        <v>1747</v>
      </c>
      <c r="G57" t="s">
        <v>1748</v>
      </c>
      <c r="H57" t="s">
        <v>98</v>
      </c>
      <c r="J57" t="s">
        <v>1749</v>
      </c>
      <c r="K57" t="s">
        <v>149</v>
      </c>
      <c r="N57" t="s">
        <v>149</v>
      </c>
      <c r="O57" s="10" t="s">
        <v>149</v>
      </c>
      <c r="P57" t="s">
        <v>149</v>
      </c>
      <c r="Q57" t="s">
        <v>53</v>
      </c>
      <c r="R57" t="s">
        <v>54</v>
      </c>
      <c r="S57">
        <v>0.33</v>
      </c>
      <c r="T57" t="s">
        <v>54</v>
      </c>
      <c r="U57">
        <v>25.4</v>
      </c>
      <c r="V57">
        <f>(1-VLOOKUP(P57,Start!$A$1:$E$9,4,FALSE)/100)*U57</f>
        <v>21.59</v>
      </c>
      <c r="W57">
        <f>VLOOKUP(O57,Start!$A$11:$E$17,3,FALSE)+VLOOKUP(O57,Start!$A$11:$E$17,4,FALSE)</f>
        <v>0</v>
      </c>
      <c r="X57" s="10">
        <f>(W57/S57)+Start!$D$19*(VLOOKUP(O57,Start!$A$11:ED$17,5,FALSE)/S57)+VLOOKUP(P57,Start!$A$1:$D$9,3,FALSE)</f>
        <v>1</v>
      </c>
      <c r="Y57" s="10">
        <f>SUM(V$2:V57)</f>
        <v>1056.0655000000002</v>
      </c>
      <c r="Z57" t="str">
        <f>VLOOKUP(O57,Start!$A$11:$B$17,2,FALSE)</f>
        <v>Garbage</v>
      </c>
      <c r="AA57" t="str">
        <f>VLOOKUP(P57,Start!$A$2:$B$9,2,FALSE)</f>
        <v>Garbage</v>
      </c>
    </row>
    <row r="58" spans="1:27" x14ac:dyDescent="0.35">
      <c r="A58" t="s">
        <v>42</v>
      </c>
      <c r="B58" t="s">
        <v>1750</v>
      </c>
      <c r="C58" t="s">
        <v>1751</v>
      </c>
      <c r="D58" t="s">
        <v>1752</v>
      </c>
      <c r="E58">
        <v>55120</v>
      </c>
      <c r="F58" t="s">
        <v>981</v>
      </c>
      <c r="G58" t="s">
        <v>1753</v>
      </c>
      <c r="H58" t="s">
        <v>778</v>
      </c>
      <c r="J58" t="s">
        <v>1754</v>
      </c>
      <c r="K58" t="s">
        <v>149</v>
      </c>
      <c r="N58" t="s">
        <v>149</v>
      </c>
      <c r="O58" s="10" t="s">
        <v>149</v>
      </c>
      <c r="P58" t="s">
        <v>149</v>
      </c>
      <c r="Q58" t="s">
        <v>53</v>
      </c>
      <c r="R58" t="s">
        <v>54</v>
      </c>
      <c r="S58">
        <v>0.33</v>
      </c>
      <c r="T58" t="s">
        <v>54</v>
      </c>
      <c r="U58">
        <v>15.6</v>
      </c>
      <c r="V58">
        <f>(1-VLOOKUP(P58,Start!$A$1:$E$9,4,FALSE)/100)*U58</f>
        <v>13.26</v>
      </c>
      <c r="W58">
        <f>VLOOKUP(O58,Start!$A$11:$E$17,3,FALSE)+VLOOKUP(O58,Start!$A$11:$E$17,4,FALSE)</f>
        <v>0</v>
      </c>
      <c r="X58" s="10">
        <f>(W58/S58)+Start!$D$19*(VLOOKUP(O58,Start!$A$11:ED$17,5,FALSE)/S58)+VLOOKUP(P58,Start!$A$1:$D$9,3,FALSE)</f>
        <v>1</v>
      </c>
      <c r="Y58" s="10">
        <f>SUM(V$2:V58)</f>
        <v>1069.3255000000001</v>
      </c>
      <c r="Z58" t="str">
        <f>VLOOKUP(O58,Start!$A$11:$B$17,2,FALSE)</f>
        <v>Garbage</v>
      </c>
      <c r="AA58" t="str">
        <f>VLOOKUP(P58,Start!$A$2:$B$9,2,FALSE)</f>
        <v>Garbage</v>
      </c>
    </row>
    <row r="59" spans="1:27" x14ac:dyDescent="0.35">
      <c r="A59" t="s">
        <v>42</v>
      </c>
      <c r="B59" t="s">
        <v>1761</v>
      </c>
      <c r="C59" t="s">
        <v>1146</v>
      </c>
      <c r="D59" t="s">
        <v>1762</v>
      </c>
      <c r="E59">
        <v>63069</v>
      </c>
      <c r="F59" t="s">
        <v>1148</v>
      </c>
      <c r="H59" t="s">
        <v>104</v>
      </c>
      <c r="J59" t="s">
        <v>1154</v>
      </c>
      <c r="K59" t="s">
        <v>149</v>
      </c>
      <c r="N59" t="s">
        <v>149</v>
      </c>
      <c r="O59" s="10" t="s">
        <v>149</v>
      </c>
      <c r="P59" t="s">
        <v>149</v>
      </c>
      <c r="Q59" t="s">
        <v>53</v>
      </c>
      <c r="R59" t="s">
        <v>54</v>
      </c>
      <c r="S59">
        <v>0.33</v>
      </c>
      <c r="T59" t="s">
        <v>54</v>
      </c>
      <c r="U59">
        <v>14.5</v>
      </c>
      <c r="V59">
        <f>(1-VLOOKUP(P59,Start!$A$1:$E$9,4,FALSE)/100)*U59</f>
        <v>12.324999999999999</v>
      </c>
      <c r="W59">
        <f>VLOOKUP(O59,Start!$A$11:$E$17,3,FALSE)+VLOOKUP(O59,Start!$A$11:$E$17,4,FALSE)</f>
        <v>0</v>
      </c>
      <c r="X59" s="10">
        <f>(W59/S59)+Start!$D$19*(VLOOKUP(O59,Start!$A$11:ED$17,5,FALSE)/S59)+VLOOKUP(P59,Start!$A$1:$D$9,3,FALSE)</f>
        <v>1</v>
      </c>
      <c r="Y59" s="10">
        <f>SUM(V$2:V59)</f>
        <v>1081.6505000000002</v>
      </c>
      <c r="Z59" t="str">
        <f>VLOOKUP(O59,Start!$A$11:$B$17,2,FALSE)</f>
        <v>Garbage</v>
      </c>
      <c r="AA59" t="str">
        <f>VLOOKUP(P59,Start!$A$2:$B$9,2,FALSE)</f>
        <v>Garbage</v>
      </c>
    </row>
    <row r="60" spans="1:27" x14ac:dyDescent="0.35">
      <c r="A60" t="s">
        <v>42</v>
      </c>
      <c r="B60" t="s">
        <v>1767</v>
      </c>
      <c r="C60" t="s">
        <v>1609</v>
      </c>
      <c r="D60" t="s">
        <v>1768</v>
      </c>
      <c r="E60">
        <v>66954</v>
      </c>
      <c r="F60" t="s">
        <v>1769</v>
      </c>
      <c r="G60" t="s">
        <v>1770</v>
      </c>
      <c r="H60" t="s">
        <v>778</v>
      </c>
      <c r="J60" t="s">
        <v>1771</v>
      </c>
      <c r="K60" t="s">
        <v>149</v>
      </c>
      <c r="L60" t="s">
        <v>1772</v>
      </c>
      <c r="N60" t="s">
        <v>149</v>
      </c>
      <c r="O60" s="10" t="s">
        <v>149</v>
      </c>
      <c r="P60" t="s">
        <v>149</v>
      </c>
      <c r="Q60" t="s">
        <v>53</v>
      </c>
      <c r="R60" t="s">
        <v>54</v>
      </c>
      <c r="S60">
        <v>0.33</v>
      </c>
      <c r="T60" t="s">
        <v>54</v>
      </c>
      <c r="U60">
        <v>15</v>
      </c>
      <c r="V60">
        <f>(1-VLOOKUP(P60,Start!$A$1:$E$9,4,FALSE)/100)*U60</f>
        <v>12.75</v>
      </c>
      <c r="W60">
        <f>VLOOKUP(O60,Start!$A$11:$E$17,3,FALSE)+VLOOKUP(O60,Start!$A$11:$E$17,4,FALSE)</f>
        <v>0</v>
      </c>
      <c r="X60" s="10">
        <f>(W60/S60)+Start!$D$19*(VLOOKUP(O60,Start!$A$11:ED$17,5,FALSE)/S60)+VLOOKUP(P60,Start!$A$1:$D$9,3,FALSE)</f>
        <v>1</v>
      </c>
      <c r="Y60" s="10">
        <f>SUM(V$2:V60)</f>
        <v>1094.4005000000002</v>
      </c>
      <c r="Z60" t="str">
        <f>VLOOKUP(O60,Start!$A$11:$B$17,2,FALSE)</f>
        <v>Garbage</v>
      </c>
      <c r="AA60" t="str">
        <f>VLOOKUP(P60,Start!$A$2:$B$9,2,FALSE)</f>
        <v>Garbage</v>
      </c>
    </row>
    <row r="61" spans="1:27" x14ac:dyDescent="0.35">
      <c r="A61" t="s">
        <v>42</v>
      </c>
      <c r="B61" t="s">
        <v>1773</v>
      </c>
      <c r="C61" t="s">
        <v>1774</v>
      </c>
      <c r="D61" t="s">
        <v>1775</v>
      </c>
      <c r="E61">
        <v>14727</v>
      </c>
      <c r="F61" t="s">
        <v>1776</v>
      </c>
      <c r="G61" t="s">
        <v>1777</v>
      </c>
      <c r="H61" t="s">
        <v>230</v>
      </c>
      <c r="I61" t="s">
        <v>1775</v>
      </c>
      <c r="J61" t="s">
        <v>1778</v>
      </c>
      <c r="K61" t="s">
        <v>149</v>
      </c>
      <c r="L61" t="s">
        <v>182</v>
      </c>
      <c r="N61" t="s">
        <v>149</v>
      </c>
      <c r="O61" s="10" t="s">
        <v>149</v>
      </c>
      <c r="P61" t="s">
        <v>149</v>
      </c>
      <c r="Q61" t="s">
        <v>53</v>
      </c>
      <c r="R61" t="s">
        <v>54</v>
      </c>
      <c r="S61">
        <v>0.33</v>
      </c>
      <c r="T61" t="s">
        <v>54</v>
      </c>
      <c r="U61">
        <v>2.5</v>
      </c>
      <c r="V61">
        <f>(1-VLOOKUP(P61,Start!$A$1:$E$9,4,FALSE)/100)*U61</f>
        <v>2.125</v>
      </c>
      <c r="W61">
        <f>VLOOKUP(O61,Start!$A$11:$E$17,3,FALSE)+VLOOKUP(O61,Start!$A$11:$E$17,4,FALSE)</f>
        <v>0</v>
      </c>
      <c r="X61" s="10">
        <f>(W61/S61)+Start!$D$19*(VLOOKUP(O61,Start!$A$11:ED$17,5,FALSE)/S61)+VLOOKUP(P61,Start!$A$1:$D$9,3,FALSE)</f>
        <v>1</v>
      </c>
      <c r="Y61" s="10">
        <f>SUM(V$2:V61)</f>
        <v>1096.5255000000002</v>
      </c>
      <c r="Z61" t="str">
        <f>VLOOKUP(O61,Start!$A$11:$B$17,2,FALSE)</f>
        <v>Garbage</v>
      </c>
      <c r="AA61" t="str">
        <f>VLOOKUP(P61,Start!$A$2:$B$9,2,FALSE)</f>
        <v>Garbage</v>
      </c>
    </row>
    <row r="62" spans="1:27" x14ac:dyDescent="0.35">
      <c r="A62" t="s">
        <v>42</v>
      </c>
      <c r="B62" t="s">
        <v>1779</v>
      </c>
      <c r="C62" t="s">
        <v>1774</v>
      </c>
      <c r="D62" t="s">
        <v>1780</v>
      </c>
      <c r="E62">
        <v>14727</v>
      </c>
      <c r="F62" t="s">
        <v>1776</v>
      </c>
      <c r="G62" t="s">
        <v>1777</v>
      </c>
      <c r="H62" t="s">
        <v>230</v>
      </c>
      <c r="I62" t="s">
        <v>1780</v>
      </c>
      <c r="J62" t="s">
        <v>1781</v>
      </c>
      <c r="K62" t="s">
        <v>149</v>
      </c>
      <c r="L62" t="s">
        <v>182</v>
      </c>
      <c r="N62" t="s">
        <v>149</v>
      </c>
      <c r="O62" s="10" t="s">
        <v>149</v>
      </c>
      <c r="P62" t="s">
        <v>149</v>
      </c>
      <c r="Q62" t="s">
        <v>53</v>
      </c>
      <c r="R62" t="s">
        <v>54</v>
      </c>
      <c r="S62">
        <v>0.33</v>
      </c>
      <c r="T62" t="s">
        <v>54</v>
      </c>
      <c r="U62">
        <v>14.5</v>
      </c>
      <c r="V62">
        <f>(1-VLOOKUP(P62,Start!$A$1:$E$9,4,FALSE)/100)*U62</f>
        <v>12.324999999999999</v>
      </c>
      <c r="W62">
        <f>VLOOKUP(O62,Start!$A$11:$E$17,3,FALSE)+VLOOKUP(O62,Start!$A$11:$E$17,4,FALSE)</f>
        <v>0</v>
      </c>
      <c r="X62" s="10">
        <f>(W62/S62)+Start!$D$19*(VLOOKUP(O62,Start!$A$11:ED$17,5,FALSE)/S62)+VLOOKUP(P62,Start!$A$1:$D$9,3,FALSE)</f>
        <v>1</v>
      </c>
      <c r="Y62" s="10">
        <f>SUM(V$2:V62)</f>
        <v>1108.8505000000002</v>
      </c>
      <c r="Z62" t="str">
        <f>VLOOKUP(O62,Start!$A$11:$B$17,2,FALSE)</f>
        <v>Garbage</v>
      </c>
      <c r="AA62" t="str">
        <f>VLOOKUP(P62,Start!$A$2:$B$9,2,FALSE)</f>
        <v>Garbage</v>
      </c>
    </row>
    <row r="63" spans="1:27" x14ac:dyDescent="0.35">
      <c r="A63" t="s">
        <v>42</v>
      </c>
      <c r="B63" t="s">
        <v>1788</v>
      </c>
      <c r="C63" t="s">
        <v>1789</v>
      </c>
      <c r="D63" t="s">
        <v>1790</v>
      </c>
      <c r="E63">
        <v>18147</v>
      </c>
      <c r="F63" t="s">
        <v>1238</v>
      </c>
      <c r="G63" t="s">
        <v>1791</v>
      </c>
      <c r="H63" t="s">
        <v>84</v>
      </c>
      <c r="J63">
        <v>2009</v>
      </c>
      <c r="K63" t="s">
        <v>149</v>
      </c>
      <c r="N63" t="s">
        <v>149</v>
      </c>
      <c r="O63" s="10" t="s">
        <v>149</v>
      </c>
      <c r="P63" t="s">
        <v>149</v>
      </c>
      <c r="Q63" t="s">
        <v>53</v>
      </c>
      <c r="R63" t="s">
        <v>54</v>
      </c>
      <c r="S63">
        <v>0.33</v>
      </c>
      <c r="T63" t="s">
        <v>54</v>
      </c>
      <c r="U63">
        <v>17</v>
      </c>
      <c r="V63">
        <f>(1-VLOOKUP(P63,Start!$A$1:$E$9,4,FALSE)/100)*U63</f>
        <v>14.45</v>
      </c>
      <c r="W63">
        <f>VLOOKUP(O63,Start!$A$11:$E$17,3,FALSE)+VLOOKUP(O63,Start!$A$11:$E$17,4,FALSE)</f>
        <v>0</v>
      </c>
      <c r="X63" s="10">
        <f>(W63/S63)+Start!$D$19*(VLOOKUP(O63,Start!$A$11:ED$17,5,FALSE)/S63)+VLOOKUP(P63,Start!$A$1:$D$9,3,FALSE)</f>
        <v>1</v>
      </c>
      <c r="Y63" s="10">
        <f>SUM(V$2:V63)</f>
        <v>1123.3005000000003</v>
      </c>
      <c r="Z63" t="str">
        <f>VLOOKUP(O63,Start!$A$11:$B$17,2,FALSE)</f>
        <v>Garbage</v>
      </c>
      <c r="AA63" t="str">
        <f>VLOOKUP(P63,Start!$A$2:$B$9,2,FALSE)</f>
        <v>Garbage</v>
      </c>
    </row>
    <row r="64" spans="1:27" x14ac:dyDescent="0.35">
      <c r="A64" t="s">
        <v>42</v>
      </c>
      <c r="B64" t="s">
        <v>1792</v>
      </c>
      <c r="C64" t="s">
        <v>1793</v>
      </c>
      <c r="D64" t="s">
        <v>1794</v>
      </c>
      <c r="E64">
        <v>66127</v>
      </c>
      <c r="F64" t="s">
        <v>1795</v>
      </c>
      <c r="G64" t="s">
        <v>1796</v>
      </c>
      <c r="H64" t="s">
        <v>1265</v>
      </c>
      <c r="J64" t="s">
        <v>1797</v>
      </c>
      <c r="K64" t="s">
        <v>149</v>
      </c>
      <c r="N64" t="s">
        <v>149</v>
      </c>
      <c r="O64" s="10" t="s">
        <v>149</v>
      </c>
      <c r="P64" t="s">
        <v>149</v>
      </c>
      <c r="Q64" t="s">
        <v>53</v>
      </c>
      <c r="R64" t="s">
        <v>54</v>
      </c>
      <c r="S64">
        <v>0.33</v>
      </c>
      <c r="T64" t="s">
        <v>54</v>
      </c>
      <c r="U64">
        <v>16</v>
      </c>
      <c r="V64">
        <f>(1-VLOOKUP(P64,Start!$A$1:$E$9,4,FALSE)/100)*U64</f>
        <v>13.6</v>
      </c>
      <c r="W64">
        <f>VLOOKUP(O64,Start!$A$11:$E$17,3,FALSE)+VLOOKUP(O64,Start!$A$11:$E$17,4,FALSE)</f>
        <v>0</v>
      </c>
      <c r="X64" s="10">
        <f>(W64/S64)+Start!$D$19*(VLOOKUP(O64,Start!$A$11:ED$17,5,FALSE)/S64)+VLOOKUP(P64,Start!$A$1:$D$9,3,FALSE)</f>
        <v>1</v>
      </c>
      <c r="Y64" s="10">
        <f>SUM(V$2:V64)</f>
        <v>1136.9005000000002</v>
      </c>
      <c r="Z64" t="str">
        <f>VLOOKUP(O64,Start!$A$11:$B$17,2,FALSE)</f>
        <v>Garbage</v>
      </c>
      <c r="AA64" t="str">
        <f>VLOOKUP(P64,Start!$A$2:$B$9,2,FALSE)</f>
        <v>Garbage</v>
      </c>
    </row>
    <row r="65" spans="1:27" x14ac:dyDescent="0.35">
      <c r="A65" t="s">
        <v>42</v>
      </c>
      <c r="B65" t="s">
        <v>1810</v>
      </c>
      <c r="C65" t="s">
        <v>1811</v>
      </c>
      <c r="D65" t="s">
        <v>1812</v>
      </c>
      <c r="E65">
        <v>92421</v>
      </c>
      <c r="F65" t="s">
        <v>1813</v>
      </c>
      <c r="G65" t="s">
        <v>1814</v>
      </c>
      <c r="H65" t="s">
        <v>90</v>
      </c>
      <c r="J65" t="s">
        <v>1815</v>
      </c>
      <c r="K65" t="s">
        <v>149</v>
      </c>
      <c r="M65" t="s">
        <v>1816</v>
      </c>
      <c r="N65" t="s">
        <v>149</v>
      </c>
      <c r="O65" s="10" t="s">
        <v>149</v>
      </c>
      <c r="P65" t="s">
        <v>149</v>
      </c>
      <c r="Q65" t="s">
        <v>53</v>
      </c>
      <c r="R65" t="s">
        <v>54</v>
      </c>
      <c r="S65">
        <v>0.33</v>
      </c>
      <c r="T65" t="s">
        <v>54</v>
      </c>
      <c r="U65">
        <v>54</v>
      </c>
      <c r="V65">
        <f>(1-VLOOKUP(P65,Start!$A$1:$E$9,4,FALSE)/100)*U65</f>
        <v>45.9</v>
      </c>
      <c r="W65">
        <f>VLOOKUP(O65,Start!$A$11:$E$17,3,FALSE)+VLOOKUP(O65,Start!$A$11:$E$17,4,FALSE)</f>
        <v>0</v>
      </c>
      <c r="X65" s="10">
        <f>(W65/S65)+Start!$D$19*(VLOOKUP(O65,Start!$A$11:ED$17,5,FALSE)/S65)+VLOOKUP(P65,Start!$A$1:$D$9,3,FALSE)</f>
        <v>1</v>
      </c>
      <c r="Y65" s="10">
        <f>SUM(V$2:V65)</f>
        <v>1182.8005000000003</v>
      </c>
      <c r="Z65" t="str">
        <f>VLOOKUP(O65,Start!$A$11:$B$17,2,FALSE)</f>
        <v>Garbage</v>
      </c>
      <c r="AA65" t="str">
        <f>VLOOKUP(P65,Start!$A$2:$B$9,2,FALSE)</f>
        <v>Garbage</v>
      </c>
    </row>
    <row r="66" spans="1:27" x14ac:dyDescent="0.35">
      <c r="A66" t="s">
        <v>42</v>
      </c>
      <c r="B66" t="s">
        <v>1817</v>
      </c>
      <c r="C66" t="s">
        <v>1818</v>
      </c>
      <c r="D66" t="s">
        <v>1819</v>
      </c>
      <c r="E66">
        <v>16303</v>
      </c>
      <c r="F66" t="s">
        <v>1820</v>
      </c>
      <c r="H66" t="s">
        <v>230</v>
      </c>
      <c r="J66" t="s">
        <v>1821</v>
      </c>
      <c r="K66" t="s">
        <v>68</v>
      </c>
      <c r="L66" t="s">
        <v>1822</v>
      </c>
      <c r="M66" t="s">
        <v>1823</v>
      </c>
      <c r="N66" t="s">
        <v>149</v>
      </c>
      <c r="O66" s="10" t="s">
        <v>149</v>
      </c>
      <c r="P66" t="s">
        <v>149</v>
      </c>
      <c r="Q66" t="s">
        <v>53</v>
      </c>
      <c r="R66" t="s">
        <v>54</v>
      </c>
      <c r="S66">
        <v>0.33</v>
      </c>
      <c r="T66" t="s">
        <v>54</v>
      </c>
      <c r="U66">
        <v>28.9</v>
      </c>
      <c r="V66">
        <f>(1-VLOOKUP(P66,Start!$A$1:$E$9,4,FALSE)/100)*U66</f>
        <v>24.564999999999998</v>
      </c>
      <c r="W66">
        <f>VLOOKUP(O66,Start!$A$11:$E$17,3,FALSE)+VLOOKUP(O66,Start!$A$11:$E$17,4,FALSE)</f>
        <v>0</v>
      </c>
      <c r="X66" s="10">
        <f>(W66/S66)+Start!$D$19*(VLOOKUP(O66,Start!$A$11:ED$17,5,FALSE)/S66)+VLOOKUP(P66,Start!$A$1:$D$9,3,FALSE)</f>
        <v>1</v>
      </c>
      <c r="Y66" s="10">
        <f>SUM(V$2:V66)</f>
        <v>1207.3655000000003</v>
      </c>
      <c r="Z66" t="str">
        <f>VLOOKUP(O66,Start!$A$11:$B$17,2,FALSE)</f>
        <v>Garbage</v>
      </c>
      <c r="AA66" t="str">
        <f>VLOOKUP(P66,Start!$A$2:$B$9,2,FALSE)</f>
        <v>Garbage</v>
      </c>
    </row>
    <row r="67" spans="1:27" x14ac:dyDescent="0.35">
      <c r="A67" t="s">
        <v>42</v>
      </c>
      <c r="B67" t="s">
        <v>1829</v>
      </c>
      <c r="C67" t="s">
        <v>1830</v>
      </c>
      <c r="E67">
        <v>22145</v>
      </c>
      <c r="F67" t="s">
        <v>1831</v>
      </c>
      <c r="H67" t="s">
        <v>295</v>
      </c>
      <c r="J67" t="s">
        <v>1832</v>
      </c>
      <c r="K67" t="s">
        <v>149</v>
      </c>
      <c r="L67" t="s">
        <v>1833</v>
      </c>
      <c r="M67" t="s">
        <v>1833</v>
      </c>
      <c r="N67" t="s">
        <v>149</v>
      </c>
      <c r="O67" s="10" t="s">
        <v>149</v>
      </c>
      <c r="P67" t="s">
        <v>149</v>
      </c>
      <c r="Q67" t="s">
        <v>53</v>
      </c>
      <c r="R67" t="s">
        <v>434</v>
      </c>
      <c r="S67">
        <v>0.33</v>
      </c>
      <c r="T67" t="s">
        <v>434</v>
      </c>
      <c r="U67">
        <v>16.399999999999999</v>
      </c>
      <c r="V67">
        <f>(1-VLOOKUP(P67,Start!$A$1:$E$9,4,FALSE)/100)*U67</f>
        <v>13.939999999999998</v>
      </c>
      <c r="W67">
        <f>VLOOKUP(O67,Start!$A$11:$E$17,3,FALSE)+VLOOKUP(O67,Start!$A$11:$E$17,4,FALSE)</f>
        <v>0</v>
      </c>
      <c r="X67" s="10">
        <f>(W67/S67)+Start!$D$19*(VLOOKUP(O67,Start!$A$11:ED$17,5,FALSE)/S67)+VLOOKUP(P67,Start!$A$1:$D$9,3,FALSE)</f>
        <v>1</v>
      </c>
      <c r="Y67" s="10">
        <f>SUM(V$2:V67)</f>
        <v>1221.3055000000004</v>
      </c>
      <c r="Z67" t="str">
        <f>VLOOKUP(O67,Start!$A$11:$B$17,2,FALSE)</f>
        <v>Garbage</v>
      </c>
      <c r="AA67" t="str">
        <f>VLOOKUP(P67,Start!$A$2:$B$9,2,FALSE)</f>
        <v>Garbage</v>
      </c>
    </row>
    <row r="68" spans="1:27" x14ac:dyDescent="0.35">
      <c r="A68" t="s">
        <v>42</v>
      </c>
      <c r="B68" t="s">
        <v>1834</v>
      </c>
      <c r="C68" t="s">
        <v>1835</v>
      </c>
      <c r="D68" t="s">
        <v>1835</v>
      </c>
      <c r="E68">
        <v>39418</v>
      </c>
      <c r="F68" t="s">
        <v>1346</v>
      </c>
      <c r="G68" t="s">
        <v>1836</v>
      </c>
      <c r="H68" t="s">
        <v>98</v>
      </c>
      <c r="J68" t="s">
        <v>1837</v>
      </c>
      <c r="K68" t="s">
        <v>149</v>
      </c>
      <c r="N68" t="s">
        <v>149</v>
      </c>
      <c r="O68" s="10" t="s">
        <v>149</v>
      </c>
      <c r="P68" t="s">
        <v>149</v>
      </c>
      <c r="Q68" t="s">
        <v>53</v>
      </c>
      <c r="R68" t="s">
        <v>54</v>
      </c>
      <c r="S68">
        <v>0.33</v>
      </c>
      <c r="T68" t="s">
        <v>54</v>
      </c>
      <c r="U68">
        <v>24</v>
      </c>
      <c r="V68">
        <f>(1-VLOOKUP(P68,Start!$A$1:$E$9,4,FALSE)/100)*U68</f>
        <v>20.399999999999999</v>
      </c>
      <c r="W68">
        <f>VLOOKUP(O68,Start!$A$11:$E$17,3,FALSE)+VLOOKUP(O68,Start!$A$11:$E$17,4,FALSE)</f>
        <v>0</v>
      </c>
      <c r="X68" s="10">
        <f>(W68/S68)+Start!$D$19*(VLOOKUP(O68,Start!$A$11:ED$17,5,FALSE)/S68)+VLOOKUP(P68,Start!$A$1:$D$9,3,FALSE)</f>
        <v>1</v>
      </c>
      <c r="Y68" s="10">
        <f>SUM(V$2:V68)</f>
        <v>1241.7055000000005</v>
      </c>
      <c r="Z68" t="str">
        <f>VLOOKUP(O68,Start!$A$11:$B$17,2,FALSE)</f>
        <v>Garbage</v>
      </c>
      <c r="AA68" t="str">
        <f>VLOOKUP(P68,Start!$A$2:$B$9,2,FALSE)</f>
        <v>Garbage</v>
      </c>
    </row>
    <row r="69" spans="1:27" x14ac:dyDescent="0.35">
      <c r="A69" t="s">
        <v>42</v>
      </c>
      <c r="B69" t="s">
        <v>1865</v>
      </c>
      <c r="C69" t="s">
        <v>1866</v>
      </c>
      <c r="D69" t="s">
        <v>1867</v>
      </c>
      <c r="E69">
        <v>98544</v>
      </c>
      <c r="F69" t="s">
        <v>1868</v>
      </c>
      <c r="H69" t="s">
        <v>471</v>
      </c>
      <c r="I69">
        <v>1</v>
      </c>
      <c r="J69" t="s">
        <v>1869</v>
      </c>
      <c r="K69" t="s">
        <v>149</v>
      </c>
      <c r="L69" t="s">
        <v>149</v>
      </c>
      <c r="M69" t="s">
        <v>365</v>
      </c>
      <c r="N69" t="s">
        <v>149</v>
      </c>
      <c r="O69" s="10" t="s">
        <v>149</v>
      </c>
      <c r="P69" t="s">
        <v>149</v>
      </c>
      <c r="Q69" t="s">
        <v>53</v>
      </c>
      <c r="R69" t="s">
        <v>54</v>
      </c>
      <c r="S69">
        <v>0.33</v>
      </c>
      <c r="T69" t="s">
        <v>54</v>
      </c>
      <c r="U69">
        <v>12.1</v>
      </c>
      <c r="V69">
        <f>(1-VLOOKUP(P69,Start!$A$1:$E$9,4,FALSE)/100)*U69</f>
        <v>10.285</v>
      </c>
      <c r="W69">
        <f>VLOOKUP(O69,Start!$A$11:$E$17,3,FALSE)+VLOOKUP(O69,Start!$A$11:$E$17,4,FALSE)</f>
        <v>0</v>
      </c>
      <c r="X69" s="10">
        <f>(W69/S69)+Start!$D$19*(VLOOKUP(O69,Start!$A$11:ED$17,5,FALSE)/S69)+VLOOKUP(P69,Start!$A$1:$D$9,3,FALSE)</f>
        <v>1</v>
      </c>
      <c r="Y69" s="10">
        <f>SUM(V$2:V69)</f>
        <v>1251.9905000000006</v>
      </c>
      <c r="Z69" t="str">
        <f>VLOOKUP(O69,Start!$A$11:$B$17,2,FALSE)</f>
        <v>Garbage</v>
      </c>
      <c r="AA69" t="str">
        <f>VLOOKUP(P69,Start!$A$2:$B$9,2,FALSE)</f>
        <v>Garbage</v>
      </c>
    </row>
    <row r="70" spans="1:27" x14ac:dyDescent="0.35">
      <c r="A70" t="s">
        <v>42</v>
      </c>
      <c r="B70" t="s">
        <v>1870</v>
      </c>
      <c r="C70" t="s">
        <v>1871</v>
      </c>
      <c r="D70" t="s">
        <v>1871</v>
      </c>
      <c r="E70">
        <v>58636</v>
      </c>
      <c r="F70" t="s">
        <v>1872</v>
      </c>
      <c r="G70" t="s">
        <v>1873</v>
      </c>
      <c r="H70" t="s">
        <v>110</v>
      </c>
      <c r="J70" t="s">
        <v>1874</v>
      </c>
      <c r="K70" t="s">
        <v>149</v>
      </c>
      <c r="L70" t="s">
        <v>149</v>
      </c>
      <c r="M70" t="s">
        <v>765</v>
      </c>
      <c r="N70" t="s">
        <v>149</v>
      </c>
      <c r="O70" s="10" t="s">
        <v>149</v>
      </c>
      <c r="P70" t="s">
        <v>149</v>
      </c>
      <c r="Q70" t="s">
        <v>53</v>
      </c>
      <c r="R70" t="s">
        <v>54</v>
      </c>
      <c r="S70">
        <v>0.33</v>
      </c>
      <c r="T70" t="s">
        <v>54</v>
      </c>
      <c r="U70">
        <v>12.61</v>
      </c>
      <c r="V70">
        <f>(1-VLOOKUP(P70,Start!$A$1:$E$9,4,FALSE)/100)*U70</f>
        <v>10.718499999999999</v>
      </c>
      <c r="W70">
        <f>VLOOKUP(O70,Start!$A$11:$E$17,3,FALSE)+VLOOKUP(O70,Start!$A$11:$E$17,4,FALSE)</f>
        <v>0</v>
      </c>
      <c r="X70" s="10">
        <f>(W70/S70)+Start!$D$19*(VLOOKUP(O70,Start!$A$11:ED$17,5,FALSE)/S70)+VLOOKUP(P70,Start!$A$1:$D$9,3,FALSE)</f>
        <v>1</v>
      </c>
      <c r="Y70" s="10">
        <f>SUM(V$2:V70)</f>
        <v>1262.7090000000005</v>
      </c>
      <c r="Z70" t="str">
        <f>VLOOKUP(O70,Start!$A$11:$B$17,2,FALSE)</f>
        <v>Garbage</v>
      </c>
      <c r="AA70" t="str">
        <f>VLOOKUP(P70,Start!$A$2:$B$9,2,FALSE)</f>
        <v>Garbage</v>
      </c>
    </row>
    <row r="71" spans="1:27" x14ac:dyDescent="0.35">
      <c r="A71" t="s">
        <v>42</v>
      </c>
      <c r="B71" t="s">
        <v>1875</v>
      </c>
      <c r="C71" t="s">
        <v>1876</v>
      </c>
      <c r="D71" t="s">
        <v>1877</v>
      </c>
      <c r="E71">
        <v>56626</v>
      </c>
      <c r="F71" t="s">
        <v>1878</v>
      </c>
      <c r="G71" t="s">
        <v>1879</v>
      </c>
      <c r="H71" t="s">
        <v>778</v>
      </c>
      <c r="J71" t="s">
        <v>1880</v>
      </c>
      <c r="K71" t="s">
        <v>149</v>
      </c>
      <c r="N71" t="s">
        <v>149</v>
      </c>
      <c r="O71" s="10" t="s">
        <v>149</v>
      </c>
      <c r="P71" t="s">
        <v>149</v>
      </c>
      <c r="Q71" t="s">
        <v>53</v>
      </c>
      <c r="R71" t="s">
        <v>54</v>
      </c>
      <c r="S71">
        <v>0.33</v>
      </c>
      <c r="T71" t="s">
        <v>54</v>
      </c>
      <c r="U71">
        <v>12.5</v>
      </c>
      <c r="V71">
        <f>(1-VLOOKUP(P71,Start!$A$1:$E$9,4,FALSE)/100)*U71</f>
        <v>10.625</v>
      </c>
      <c r="W71">
        <f>VLOOKUP(O71,Start!$A$11:$E$17,3,FALSE)+VLOOKUP(O71,Start!$A$11:$E$17,4,FALSE)</f>
        <v>0</v>
      </c>
      <c r="X71" s="10">
        <f>(W71/S71)+Start!$D$19*(VLOOKUP(O71,Start!$A$11:ED$17,5,FALSE)/S71)+VLOOKUP(P71,Start!$A$1:$D$9,3,FALSE)</f>
        <v>1</v>
      </c>
      <c r="Y71" s="10">
        <f>SUM(V$2:V71)</f>
        <v>1273.3340000000005</v>
      </c>
      <c r="Z71" t="str">
        <f>VLOOKUP(O71,Start!$A$11:$B$17,2,FALSE)</f>
        <v>Garbage</v>
      </c>
      <c r="AA71" t="str">
        <f>VLOOKUP(P71,Start!$A$2:$B$9,2,FALSE)</f>
        <v>Garbage</v>
      </c>
    </row>
    <row r="72" spans="1:27" x14ac:dyDescent="0.35">
      <c r="A72" t="s">
        <v>42</v>
      </c>
      <c r="B72" t="s">
        <v>1899</v>
      </c>
      <c r="C72" t="s">
        <v>1900</v>
      </c>
      <c r="D72" t="s">
        <v>1901</v>
      </c>
      <c r="E72">
        <v>86167</v>
      </c>
      <c r="F72" t="s">
        <v>1902</v>
      </c>
      <c r="G72" t="s">
        <v>1903</v>
      </c>
      <c r="H72" t="s">
        <v>90</v>
      </c>
      <c r="I72" t="s">
        <v>1904</v>
      </c>
      <c r="J72" t="s">
        <v>1905</v>
      </c>
      <c r="K72" t="s">
        <v>149</v>
      </c>
      <c r="N72" t="s">
        <v>149</v>
      </c>
      <c r="O72" s="10" t="s">
        <v>149</v>
      </c>
      <c r="P72" t="s">
        <v>149</v>
      </c>
      <c r="Q72" t="s">
        <v>53</v>
      </c>
      <c r="R72" t="s">
        <v>54</v>
      </c>
      <c r="S72">
        <v>0.33</v>
      </c>
      <c r="T72" t="s">
        <v>54</v>
      </c>
      <c r="U72">
        <v>10</v>
      </c>
      <c r="V72">
        <f>(1-VLOOKUP(P72,Start!$A$1:$E$9,4,FALSE)/100)*U72</f>
        <v>8.5</v>
      </c>
      <c r="W72">
        <f>VLOOKUP(O72,Start!$A$11:$E$17,3,FALSE)+VLOOKUP(O72,Start!$A$11:$E$17,4,FALSE)</f>
        <v>0</v>
      </c>
      <c r="X72" s="10">
        <f>(W72/S72)+Start!$D$19*(VLOOKUP(O72,Start!$A$11:ED$17,5,FALSE)/S72)+VLOOKUP(P72,Start!$A$1:$D$9,3,FALSE)</f>
        <v>1</v>
      </c>
      <c r="Y72" s="10">
        <f>SUM(V$2:V72)</f>
        <v>1281.8340000000005</v>
      </c>
      <c r="Z72" t="str">
        <f>VLOOKUP(O72,Start!$A$11:$B$17,2,FALSE)</f>
        <v>Garbage</v>
      </c>
      <c r="AA72" t="str">
        <f>VLOOKUP(P72,Start!$A$2:$B$9,2,FALSE)</f>
        <v>Garbage</v>
      </c>
    </row>
    <row r="73" spans="1:27" x14ac:dyDescent="0.35">
      <c r="A73" t="s">
        <v>42</v>
      </c>
      <c r="B73" t="s">
        <v>1911</v>
      </c>
      <c r="C73" t="s">
        <v>1912</v>
      </c>
      <c r="D73" t="s">
        <v>1681</v>
      </c>
      <c r="E73">
        <v>42349</v>
      </c>
      <c r="F73" t="s">
        <v>1497</v>
      </c>
      <c r="G73" t="s">
        <v>1913</v>
      </c>
      <c r="H73" t="s">
        <v>110</v>
      </c>
      <c r="J73" t="s">
        <v>627</v>
      </c>
      <c r="K73" t="s">
        <v>149</v>
      </c>
      <c r="L73" t="s">
        <v>149</v>
      </c>
      <c r="M73" t="s">
        <v>365</v>
      </c>
      <c r="N73" t="s">
        <v>149</v>
      </c>
      <c r="O73" s="10" t="s">
        <v>149</v>
      </c>
      <c r="P73" t="s">
        <v>149</v>
      </c>
      <c r="Q73" t="s">
        <v>53</v>
      </c>
      <c r="R73" t="s">
        <v>54</v>
      </c>
      <c r="S73">
        <v>0.33</v>
      </c>
      <c r="T73" t="s">
        <v>54</v>
      </c>
      <c r="U73">
        <v>30</v>
      </c>
      <c r="V73">
        <f>(1-VLOOKUP(P73,Start!$A$1:$E$9,4,FALSE)/100)*U73</f>
        <v>25.5</v>
      </c>
      <c r="W73">
        <f>VLOOKUP(O73,Start!$A$11:$E$17,3,FALSE)+VLOOKUP(O73,Start!$A$11:$E$17,4,FALSE)</f>
        <v>0</v>
      </c>
      <c r="X73" s="10">
        <f>(W73/S73)+Start!$D$19*(VLOOKUP(O73,Start!$A$11:ED$17,5,FALSE)/S73)+VLOOKUP(P73,Start!$A$1:$D$9,3,FALSE)</f>
        <v>1</v>
      </c>
      <c r="Y73" s="10">
        <f>SUM(V$2:V73)</f>
        <v>1307.3340000000005</v>
      </c>
      <c r="Z73" t="str">
        <f>VLOOKUP(O73,Start!$A$11:$B$17,2,FALSE)</f>
        <v>Garbage</v>
      </c>
      <c r="AA73" t="str">
        <f>VLOOKUP(P73,Start!$A$2:$B$9,2,FALSE)</f>
        <v>Garbage</v>
      </c>
    </row>
    <row r="74" spans="1:27" x14ac:dyDescent="0.35">
      <c r="A74" t="s">
        <v>42</v>
      </c>
      <c r="B74" t="s">
        <v>1934</v>
      </c>
      <c r="C74" t="s">
        <v>1935</v>
      </c>
      <c r="D74" t="s">
        <v>1936</v>
      </c>
      <c r="E74">
        <v>25348</v>
      </c>
      <c r="F74" t="s">
        <v>1937</v>
      </c>
      <c r="G74" t="s">
        <v>1938</v>
      </c>
      <c r="H74" t="s">
        <v>295</v>
      </c>
      <c r="J74" t="s">
        <v>1939</v>
      </c>
      <c r="K74" t="s">
        <v>149</v>
      </c>
      <c r="L74" t="s">
        <v>1822</v>
      </c>
      <c r="M74" t="s">
        <v>1940</v>
      </c>
      <c r="N74" t="s">
        <v>149</v>
      </c>
      <c r="O74" s="10" t="s">
        <v>149</v>
      </c>
      <c r="P74" t="s">
        <v>149</v>
      </c>
      <c r="Q74" t="s">
        <v>53</v>
      </c>
      <c r="R74" t="s">
        <v>54</v>
      </c>
      <c r="S74">
        <v>0.33</v>
      </c>
      <c r="T74" t="s">
        <v>54</v>
      </c>
      <c r="U74">
        <v>17</v>
      </c>
      <c r="V74">
        <f>(1-VLOOKUP(P74,Start!$A$1:$E$9,4,FALSE)/100)*U74</f>
        <v>14.45</v>
      </c>
      <c r="W74">
        <f>VLOOKUP(O74,Start!$A$11:$E$17,3,FALSE)+VLOOKUP(O74,Start!$A$11:$E$17,4,FALSE)</f>
        <v>0</v>
      </c>
      <c r="X74" s="10">
        <f>(W74/S74)+Start!$D$19*(VLOOKUP(O74,Start!$A$11:ED$17,5,FALSE)/S74)+VLOOKUP(P74,Start!$A$1:$D$9,3,FALSE)</f>
        <v>1</v>
      </c>
      <c r="Y74" s="10">
        <f>SUM(V$2:V74)</f>
        <v>1321.7840000000006</v>
      </c>
      <c r="Z74" t="str">
        <f>VLOOKUP(O74,Start!$A$11:$B$17,2,FALSE)</f>
        <v>Garbage</v>
      </c>
      <c r="AA74" t="str">
        <f>VLOOKUP(P74,Start!$A$2:$B$9,2,FALSE)</f>
        <v>Garbage</v>
      </c>
    </row>
    <row r="75" spans="1:27" x14ac:dyDescent="0.35">
      <c r="A75" t="s">
        <v>42</v>
      </c>
      <c r="B75" t="s">
        <v>2105</v>
      </c>
      <c r="C75" t="s">
        <v>2106</v>
      </c>
      <c r="E75">
        <v>67547</v>
      </c>
      <c r="F75" t="s">
        <v>1859</v>
      </c>
      <c r="G75" t="s">
        <v>2107</v>
      </c>
      <c r="H75" t="s">
        <v>778</v>
      </c>
      <c r="I75" t="s">
        <v>1459</v>
      </c>
      <c r="J75" t="s">
        <v>2108</v>
      </c>
      <c r="K75" t="s">
        <v>149</v>
      </c>
      <c r="N75" t="s">
        <v>149</v>
      </c>
      <c r="O75" s="10" t="s">
        <v>149</v>
      </c>
      <c r="P75" t="s">
        <v>149</v>
      </c>
      <c r="Q75" t="s">
        <v>53</v>
      </c>
      <c r="R75" t="s">
        <v>434</v>
      </c>
      <c r="S75">
        <v>0.33</v>
      </c>
      <c r="T75" t="s">
        <v>434</v>
      </c>
      <c r="U75">
        <v>11.9</v>
      </c>
      <c r="V75">
        <f>(1-VLOOKUP(P75,Start!$A$1:$E$9,4,FALSE)/100)*U75</f>
        <v>10.115</v>
      </c>
      <c r="W75">
        <f>VLOOKUP(O75,Start!$A$11:$E$17,3,FALSE)+VLOOKUP(O75,Start!$A$11:$E$17,4,FALSE)</f>
        <v>0</v>
      </c>
      <c r="X75" s="10">
        <f>(W75/S75)+Start!$D$19*(VLOOKUP(O75,Start!$A$11:ED$17,5,FALSE)/S75)+VLOOKUP(P75,Start!$A$1:$D$9,3,FALSE)</f>
        <v>1</v>
      </c>
      <c r="Y75" s="10">
        <f>SUM(V$2:V75)</f>
        <v>1331.8990000000006</v>
      </c>
      <c r="Z75" t="str">
        <f>VLOOKUP(O75,Start!$A$11:$B$17,2,FALSE)</f>
        <v>Garbage</v>
      </c>
      <c r="AA75" t="str">
        <f>VLOOKUP(P75,Start!$A$2:$B$9,2,FALSE)</f>
        <v>Garbage</v>
      </c>
    </row>
    <row r="76" spans="1:27" x14ac:dyDescent="0.35">
      <c r="A76" t="s">
        <v>42</v>
      </c>
      <c r="B76" t="s">
        <v>2109</v>
      </c>
      <c r="C76" t="s">
        <v>2106</v>
      </c>
      <c r="E76">
        <v>67547</v>
      </c>
      <c r="F76" t="s">
        <v>1859</v>
      </c>
      <c r="G76" t="s">
        <v>2107</v>
      </c>
      <c r="H76" t="s">
        <v>778</v>
      </c>
      <c r="I76" t="s">
        <v>2110</v>
      </c>
      <c r="J76" t="s">
        <v>2111</v>
      </c>
      <c r="K76" t="s">
        <v>149</v>
      </c>
      <c r="N76" t="s">
        <v>149</v>
      </c>
      <c r="O76" s="10" t="s">
        <v>149</v>
      </c>
      <c r="P76" t="s">
        <v>149</v>
      </c>
      <c r="Q76" t="s">
        <v>53</v>
      </c>
      <c r="R76" t="s">
        <v>434</v>
      </c>
      <c r="S76">
        <v>0.33</v>
      </c>
      <c r="T76" t="s">
        <v>434</v>
      </c>
      <c r="U76">
        <v>6.9</v>
      </c>
      <c r="V76">
        <f>(1-VLOOKUP(P76,Start!$A$1:$E$9,4,FALSE)/100)*U76</f>
        <v>5.8650000000000002</v>
      </c>
      <c r="W76">
        <f>VLOOKUP(O76,Start!$A$11:$E$17,3,FALSE)+VLOOKUP(O76,Start!$A$11:$E$17,4,FALSE)</f>
        <v>0</v>
      </c>
      <c r="X76" s="10">
        <f>(W76/S76)+Start!$D$19*(VLOOKUP(O76,Start!$A$11:ED$17,5,FALSE)/S76)+VLOOKUP(P76,Start!$A$1:$D$9,3,FALSE)</f>
        <v>1</v>
      </c>
      <c r="Y76" s="10">
        <f>SUM(V$2:V76)</f>
        <v>1337.7640000000006</v>
      </c>
      <c r="Z76" t="str">
        <f>VLOOKUP(O76,Start!$A$11:$B$17,2,FALSE)</f>
        <v>Garbage</v>
      </c>
      <c r="AA76" t="str">
        <f>VLOOKUP(P76,Start!$A$2:$B$9,2,FALSE)</f>
        <v>Garbage</v>
      </c>
    </row>
    <row r="77" spans="1:27" x14ac:dyDescent="0.35">
      <c r="A77" t="s">
        <v>42</v>
      </c>
      <c r="B77" t="s">
        <v>2112</v>
      </c>
      <c r="C77" t="s">
        <v>1609</v>
      </c>
      <c r="D77" t="s">
        <v>2113</v>
      </c>
      <c r="E77">
        <v>66538</v>
      </c>
      <c r="F77" t="s">
        <v>2114</v>
      </c>
      <c r="G77" t="s">
        <v>2115</v>
      </c>
      <c r="H77" t="s">
        <v>1265</v>
      </c>
      <c r="I77" t="s">
        <v>2116</v>
      </c>
      <c r="J77" t="s">
        <v>2117</v>
      </c>
      <c r="K77" t="s">
        <v>149</v>
      </c>
      <c r="L77" t="s">
        <v>2118</v>
      </c>
      <c r="N77" t="s">
        <v>149</v>
      </c>
      <c r="O77" s="10" t="s">
        <v>149</v>
      </c>
      <c r="P77" t="s">
        <v>149</v>
      </c>
      <c r="Q77" t="s">
        <v>53</v>
      </c>
      <c r="R77" t="s">
        <v>54</v>
      </c>
      <c r="S77">
        <v>0.33</v>
      </c>
      <c r="T77" t="s">
        <v>54</v>
      </c>
      <c r="U77">
        <v>11.6</v>
      </c>
      <c r="V77">
        <f>(1-VLOOKUP(P77,Start!$A$1:$E$9,4,FALSE)/100)*U77</f>
        <v>9.86</v>
      </c>
      <c r="W77">
        <f>VLOOKUP(O77,Start!$A$11:$E$17,3,FALSE)+VLOOKUP(O77,Start!$A$11:$E$17,4,FALSE)</f>
        <v>0</v>
      </c>
      <c r="X77" s="10">
        <f>(W77/S77)+Start!$D$19*(VLOOKUP(O77,Start!$A$11:ED$17,5,FALSE)/S77)+VLOOKUP(P77,Start!$A$1:$D$9,3,FALSE)</f>
        <v>1</v>
      </c>
      <c r="Y77" s="10">
        <f>SUM(V$2:V77)</f>
        <v>1347.6240000000005</v>
      </c>
      <c r="Z77" t="str">
        <f>VLOOKUP(O77,Start!$A$11:$B$17,2,FALSE)</f>
        <v>Garbage</v>
      </c>
      <c r="AA77" t="str">
        <f>VLOOKUP(P77,Start!$A$2:$B$9,2,FALSE)</f>
        <v>Garbage</v>
      </c>
    </row>
    <row r="78" spans="1:27" x14ac:dyDescent="0.35">
      <c r="A78" t="s">
        <v>42</v>
      </c>
      <c r="B78" t="s">
        <v>2119</v>
      </c>
      <c r="C78" t="s">
        <v>2120</v>
      </c>
      <c r="D78" t="s">
        <v>2121</v>
      </c>
      <c r="E78">
        <v>97076</v>
      </c>
      <c r="F78" t="s">
        <v>1502</v>
      </c>
      <c r="G78" t="s">
        <v>2122</v>
      </c>
      <c r="H78" t="s">
        <v>90</v>
      </c>
      <c r="J78" t="s">
        <v>2123</v>
      </c>
      <c r="K78" t="s">
        <v>149</v>
      </c>
      <c r="N78" t="s">
        <v>149</v>
      </c>
      <c r="O78" s="10" t="s">
        <v>149</v>
      </c>
      <c r="P78" t="s">
        <v>149</v>
      </c>
      <c r="Q78" t="s">
        <v>53</v>
      </c>
      <c r="R78" t="s">
        <v>54</v>
      </c>
      <c r="S78">
        <v>0.33</v>
      </c>
      <c r="T78" t="s">
        <v>54</v>
      </c>
      <c r="U78">
        <v>8.6999999999999993</v>
      </c>
      <c r="V78">
        <f>(1-VLOOKUP(P78,Start!$A$1:$E$9,4,FALSE)/100)*U78</f>
        <v>7.3949999999999996</v>
      </c>
      <c r="W78">
        <f>VLOOKUP(O78,Start!$A$11:$E$17,3,FALSE)+VLOOKUP(O78,Start!$A$11:$E$17,4,FALSE)</f>
        <v>0</v>
      </c>
      <c r="X78" s="10">
        <f>(W78/S78)+Start!$D$19*(VLOOKUP(O78,Start!$A$11:ED$17,5,FALSE)/S78)+VLOOKUP(P78,Start!$A$1:$D$9,3,FALSE)</f>
        <v>1</v>
      </c>
      <c r="Y78" s="10">
        <f>SUM(V$2:V78)</f>
        <v>1355.0190000000005</v>
      </c>
      <c r="Z78" t="str">
        <f>VLOOKUP(O78,Start!$A$11:$B$17,2,FALSE)</f>
        <v>Garbage</v>
      </c>
      <c r="AA78" t="str">
        <f>VLOOKUP(P78,Start!$A$2:$B$9,2,FALSE)</f>
        <v>Garbage</v>
      </c>
    </row>
    <row r="79" spans="1:27" x14ac:dyDescent="0.35">
      <c r="A79" t="s">
        <v>42</v>
      </c>
      <c r="B79" t="s">
        <v>2124</v>
      </c>
      <c r="C79" t="s">
        <v>2120</v>
      </c>
      <c r="D79" t="s">
        <v>2125</v>
      </c>
      <c r="E79">
        <v>97076</v>
      </c>
      <c r="F79" t="s">
        <v>1502</v>
      </c>
      <c r="G79" t="s">
        <v>2122</v>
      </c>
      <c r="H79" t="s">
        <v>90</v>
      </c>
      <c r="J79" t="s">
        <v>2126</v>
      </c>
      <c r="K79" t="s">
        <v>149</v>
      </c>
      <c r="N79" t="s">
        <v>149</v>
      </c>
      <c r="O79" s="10" t="s">
        <v>149</v>
      </c>
      <c r="P79" t="s">
        <v>149</v>
      </c>
      <c r="Q79" t="s">
        <v>53</v>
      </c>
      <c r="R79" t="s">
        <v>54</v>
      </c>
      <c r="S79">
        <v>0.33</v>
      </c>
      <c r="T79" t="s">
        <v>54</v>
      </c>
      <c r="U79">
        <v>12</v>
      </c>
      <c r="V79">
        <f>(1-VLOOKUP(P79,Start!$A$1:$E$9,4,FALSE)/100)*U79</f>
        <v>10.199999999999999</v>
      </c>
      <c r="W79">
        <f>VLOOKUP(O79,Start!$A$11:$E$17,3,FALSE)+VLOOKUP(O79,Start!$A$11:$E$17,4,FALSE)</f>
        <v>0</v>
      </c>
      <c r="X79" s="10">
        <f>(W79/S79)+Start!$D$19*(VLOOKUP(O79,Start!$A$11:ED$17,5,FALSE)/S79)+VLOOKUP(P79,Start!$A$1:$D$9,3,FALSE)</f>
        <v>1</v>
      </c>
      <c r="Y79" s="10">
        <f>SUM(V$2:V79)</f>
        <v>1365.2190000000005</v>
      </c>
      <c r="Z79" t="str">
        <f>VLOOKUP(O79,Start!$A$11:$B$17,2,FALSE)</f>
        <v>Garbage</v>
      </c>
      <c r="AA79" t="str">
        <f>VLOOKUP(P79,Start!$A$2:$B$9,2,FALSE)</f>
        <v>Garbage</v>
      </c>
    </row>
    <row r="80" spans="1:27" x14ac:dyDescent="0.35">
      <c r="A80" t="s">
        <v>42</v>
      </c>
      <c r="B80" t="s">
        <v>2152</v>
      </c>
      <c r="C80" t="s">
        <v>2153</v>
      </c>
      <c r="D80" t="s">
        <v>2154</v>
      </c>
      <c r="E80">
        <v>37213</v>
      </c>
      <c r="F80" t="s">
        <v>2155</v>
      </c>
      <c r="G80" t="s">
        <v>2156</v>
      </c>
      <c r="H80" t="s">
        <v>104</v>
      </c>
      <c r="J80" t="s">
        <v>2157</v>
      </c>
      <c r="K80" t="s">
        <v>385</v>
      </c>
      <c r="L80" t="s">
        <v>2158</v>
      </c>
      <c r="M80" t="s">
        <v>365</v>
      </c>
      <c r="N80" t="s">
        <v>270</v>
      </c>
      <c r="O80" s="10" t="s">
        <v>149</v>
      </c>
      <c r="P80" t="s">
        <v>149</v>
      </c>
      <c r="Q80" t="s">
        <v>53</v>
      </c>
      <c r="R80" t="s">
        <v>54</v>
      </c>
      <c r="S80">
        <v>0.33</v>
      </c>
      <c r="T80" t="s">
        <v>434</v>
      </c>
      <c r="U80">
        <v>28</v>
      </c>
      <c r="V80">
        <f>(1-VLOOKUP(P80,Start!$A$1:$E$9,4,FALSE)/100)*U80</f>
        <v>23.8</v>
      </c>
      <c r="W80">
        <f>VLOOKUP(O80,Start!$A$11:$E$17,3,FALSE)+VLOOKUP(O80,Start!$A$11:$E$17,4,FALSE)</f>
        <v>0</v>
      </c>
      <c r="X80" s="10">
        <f>(W80/S80)+Start!$D$19*(VLOOKUP(O80,Start!$A$11:ED$17,5,FALSE)/S80)+VLOOKUP(P80,Start!$A$1:$D$9,3,FALSE)</f>
        <v>1</v>
      </c>
      <c r="Y80" s="10">
        <f>SUM(V$2:V80)</f>
        <v>1389.0190000000005</v>
      </c>
      <c r="Z80" t="str">
        <f>VLOOKUP(O80,Start!$A$11:$B$17,2,FALSE)</f>
        <v>Garbage</v>
      </c>
      <c r="AA80" t="str">
        <f>VLOOKUP(P80,Start!$A$2:$B$9,2,FALSE)</f>
        <v>Garbage</v>
      </c>
    </row>
    <row r="81" spans="1:27" x14ac:dyDescent="0.35">
      <c r="A81" t="s">
        <v>42</v>
      </c>
      <c r="B81" t="s">
        <v>2184</v>
      </c>
      <c r="C81" t="s">
        <v>2185</v>
      </c>
      <c r="D81" t="s">
        <v>2186</v>
      </c>
      <c r="E81">
        <v>50354</v>
      </c>
      <c r="F81" t="s">
        <v>751</v>
      </c>
      <c r="G81" t="s">
        <v>2187</v>
      </c>
      <c r="H81" t="s">
        <v>110</v>
      </c>
      <c r="J81" t="s">
        <v>1362</v>
      </c>
      <c r="K81" t="s">
        <v>68</v>
      </c>
      <c r="L81" t="s">
        <v>149</v>
      </c>
      <c r="M81" t="s">
        <v>365</v>
      </c>
      <c r="N81" t="s">
        <v>149</v>
      </c>
      <c r="O81" s="10" t="s">
        <v>149</v>
      </c>
      <c r="P81" t="s">
        <v>149</v>
      </c>
      <c r="Q81" t="s">
        <v>53</v>
      </c>
      <c r="R81" t="s">
        <v>54</v>
      </c>
      <c r="S81">
        <v>0.33</v>
      </c>
      <c r="T81" t="s">
        <v>54</v>
      </c>
      <c r="U81">
        <v>33.4</v>
      </c>
      <c r="V81">
        <f>(1-VLOOKUP(P81,Start!$A$1:$E$9,4,FALSE)/100)*U81</f>
        <v>28.389999999999997</v>
      </c>
      <c r="W81">
        <f>VLOOKUP(O81,Start!$A$11:$E$17,3,FALSE)+VLOOKUP(O81,Start!$A$11:$E$17,4,FALSE)</f>
        <v>0</v>
      </c>
      <c r="X81" s="10">
        <f>(W81/S81)+Start!$D$19*(VLOOKUP(O81,Start!$A$11:ED$17,5,FALSE)/S81)+VLOOKUP(P81,Start!$A$1:$D$9,3,FALSE)</f>
        <v>1</v>
      </c>
      <c r="Y81" s="10">
        <f>SUM(V$2:V81)</f>
        <v>1417.4090000000006</v>
      </c>
      <c r="Z81" t="str">
        <f>VLOOKUP(O81,Start!$A$11:$B$17,2,FALSE)</f>
        <v>Garbage</v>
      </c>
      <c r="AA81" t="str">
        <f>VLOOKUP(P81,Start!$A$2:$B$9,2,FALSE)</f>
        <v>Garbage</v>
      </c>
    </row>
    <row r="82" spans="1:27" x14ac:dyDescent="0.35">
      <c r="A82" t="s">
        <v>42</v>
      </c>
      <c r="B82" t="s">
        <v>2229</v>
      </c>
      <c r="C82" t="s">
        <v>2230</v>
      </c>
      <c r="D82" t="s">
        <v>2231</v>
      </c>
      <c r="E82">
        <v>3130</v>
      </c>
      <c r="F82" t="s">
        <v>1330</v>
      </c>
      <c r="G82" t="s">
        <v>2232</v>
      </c>
      <c r="H82" t="s">
        <v>230</v>
      </c>
      <c r="J82" t="s">
        <v>1194</v>
      </c>
      <c r="K82" t="s">
        <v>149</v>
      </c>
      <c r="N82" t="s">
        <v>149</v>
      </c>
      <c r="O82" s="10" t="s">
        <v>149</v>
      </c>
      <c r="P82" t="s">
        <v>149</v>
      </c>
      <c r="Q82" t="s">
        <v>53</v>
      </c>
      <c r="R82" t="s">
        <v>54</v>
      </c>
      <c r="S82">
        <v>0.33</v>
      </c>
      <c r="T82" t="s">
        <v>54</v>
      </c>
      <c r="U82">
        <v>18.7</v>
      </c>
      <c r="V82">
        <f>(1-VLOOKUP(P82,Start!$A$1:$E$9,4,FALSE)/100)*U82</f>
        <v>15.895</v>
      </c>
      <c r="W82">
        <f>VLOOKUP(O82,Start!$A$11:$E$17,3,FALSE)+VLOOKUP(O82,Start!$A$11:$E$17,4,FALSE)</f>
        <v>0</v>
      </c>
      <c r="X82" s="10">
        <f>(W82/S82)+Start!$D$19*(VLOOKUP(O82,Start!$A$11:ED$17,5,FALSE)/S82)+VLOOKUP(P82,Start!$A$1:$D$9,3,FALSE)</f>
        <v>1</v>
      </c>
      <c r="Y82" s="10">
        <f>SUM(V$2:V82)</f>
        <v>1433.3040000000005</v>
      </c>
      <c r="Z82" t="str">
        <f>VLOOKUP(O82,Start!$A$11:$B$17,2,FALSE)</f>
        <v>Garbage</v>
      </c>
      <c r="AA82" t="str">
        <f>VLOOKUP(P82,Start!$A$2:$B$9,2,FALSE)</f>
        <v>Garbage</v>
      </c>
    </row>
    <row r="83" spans="1:27" x14ac:dyDescent="0.35">
      <c r="A83" t="s">
        <v>42</v>
      </c>
      <c r="B83" t="s">
        <v>2247</v>
      </c>
      <c r="C83" t="s">
        <v>2248</v>
      </c>
      <c r="D83" t="s">
        <v>2249</v>
      </c>
      <c r="E83">
        <v>65205</v>
      </c>
      <c r="F83" t="s">
        <v>1468</v>
      </c>
      <c r="G83" t="s">
        <v>2250</v>
      </c>
      <c r="H83" t="s">
        <v>104</v>
      </c>
      <c r="J83" t="s">
        <v>2251</v>
      </c>
      <c r="K83" t="s">
        <v>149</v>
      </c>
      <c r="L83" t="s">
        <v>2252</v>
      </c>
      <c r="M83" t="s">
        <v>2253</v>
      </c>
      <c r="N83" t="s">
        <v>149</v>
      </c>
      <c r="O83" s="10" t="s">
        <v>149</v>
      </c>
      <c r="P83" t="s">
        <v>149</v>
      </c>
      <c r="Q83" t="s">
        <v>53</v>
      </c>
      <c r="R83" t="s">
        <v>54</v>
      </c>
      <c r="S83">
        <v>0.33</v>
      </c>
      <c r="T83" t="s">
        <v>54</v>
      </c>
      <c r="U83">
        <v>10.5</v>
      </c>
      <c r="V83">
        <f>(1-VLOOKUP(P83,Start!$A$1:$E$9,4,FALSE)/100)*U83</f>
        <v>8.9249999999999989</v>
      </c>
      <c r="W83">
        <f>VLOOKUP(O83,Start!$A$11:$E$17,3,FALSE)+VLOOKUP(O83,Start!$A$11:$E$17,4,FALSE)</f>
        <v>0</v>
      </c>
      <c r="X83" s="10">
        <f>(W83/S83)+Start!$D$19*(VLOOKUP(O83,Start!$A$11:ED$17,5,FALSE)/S83)+VLOOKUP(P83,Start!$A$1:$D$9,3,FALSE)</f>
        <v>1</v>
      </c>
      <c r="Y83" s="10">
        <f>SUM(V$2:V83)</f>
        <v>1442.2290000000005</v>
      </c>
      <c r="Z83" t="str">
        <f>VLOOKUP(O83,Start!$A$11:$B$17,2,FALSE)</f>
        <v>Garbage</v>
      </c>
      <c r="AA83" t="str">
        <f>VLOOKUP(P83,Start!$A$2:$B$9,2,FALSE)</f>
        <v>Garbage</v>
      </c>
    </row>
    <row r="84" spans="1:27" x14ac:dyDescent="0.35">
      <c r="A84" t="s">
        <v>42</v>
      </c>
      <c r="B84" t="s">
        <v>2379</v>
      </c>
      <c r="C84" t="s">
        <v>2380</v>
      </c>
      <c r="D84" t="s">
        <v>1704</v>
      </c>
      <c r="E84">
        <v>49084</v>
      </c>
      <c r="F84" t="s">
        <v>2381</v>
      </c>
      <c r="G84" t="s">
        <v>2382</v>
      </c>
      <c r="H84" t="s">
        <v>48</v>
      </c>
      <c r="J84">
        <v>1962</v>
      </c>
      <c r="K84" t="s">
        <v>68</v>
      </c>
      <c r="L84" t="s">
        <v>2383</v>
      </c>
      <c r="M84" t="s">
        <v>2384</v>
      </c>
      <c r="N84" t="s">
        <v>1034</v>
      </c>
      <c r="O84" s="10" t="s">
        <v>149</v>
      </c>
      <c r="P84" t="s">
        <v>149</v>
      </c>
      <c r="Q84" t="s">
        <v>53</v>
      </c>
      <c r="R84" t="s">
        <v>54</v>
      </c>
      <c r="S84">
        <v>0.33</v>
      </c>
      <c r="T84" t="s">
        <v>434</v>
      </c>
      <c r="U84">
        <v>9.5</v>
      </c>
      <c r="V84">
        <f>(1-VLOOKUP(P84,Start!$A$1:$E$9,4,FALSE)/100)*U84</f>
        <v>8.0749999999999993</v>
      </c>
      <c r="W84">
        <f>VLOOKUP(O84,Start!$A$11:$E$17,3,FALSE)+VLOOKUP(O84,Start!$A$11:$E$17,4,FALSE)</f>
        <v>0</v>
      </c>
      <c r="X84" s="10">
        <f>(W84/S84)+Start!$D$19*(VLOOKUP(O84,Start!$A$11:ED$17,5,FALSE)/S84)+VLOOKUP(P84,Start!$A$1:$D$9,3,FALSE)</f>
        <v>1</v>
      </c>
      <c r="Y84" s="10">
        <f>SUM(V$2:V84)</f>
        <v>1450.3040000000005</v>
      </c>
      <c r="Z84" t="str">
        <f>VLOOKUP(O84,Start!$A$11:$B$17,2,FALSE)</f>
        <v>Garbage</v>
      </c>
      <c r="AA84" t="str">
        <f>VLOOKUP(P84,Start!$A$2:$B$9,2,FALSE)</f>
        <v>Garbage</v>
      </c>
    </row>
    <row r="85" spans="1:27" x14ac:dyDescent="0.35">
      <c r="A85" t="s">
        <v>42</v>
      </c>
      <c r="B85" t="s">
        <v>2385</v>
      </c>
      <c r="C85" t="s">
        <v>2380</v>
      </c>
      <c r="D85" t="s">
        <v>1708</v>
      </c>
      <c r="E85">
        <v>49084</v>
      </c>
      <c r="F85" t="s">
        <v>2381</v>
      </c>
      <c r="G85" t="s">
        <v>2382</v>
      </c>
      <c r="H85" t="s">
        <v>48</v>
      </c>
      <c r="J85">
        <v>1972</v>
      </c>
      <c r="K85" t="s">
        <v>68</v>
      </c>
      <c r="L85" t="s">
        <v>2383</v>
      </c>
      <c r="M85" t="s">
        <v>2384</v>
      </c>
      <c r="N85" t="s">
        <v>1034</v>
      </c>
      <c r="O85" s="10" t="s">
        <v>149</v>
      </c>
      <c r="P85" t="s">
        <v>149</v>
      </c>
      <c r="Q85" t="s">
        <v>53</v>
      </c>
      <c r="R85" t="s">
        <v>54</v>
      </c>
      <c r="S85">
        <v>0.33</v>
      </c>
      <c r="T85" t="s">
        <v>434</v>
      </c>
      <c r="U85">
        <v>9.8000000000000007</v>
      </c>
      <c r="V85">
        <f>(1-VLOOKUP(P85,Start!$A$1:$E$9,4,FALSE)/100)*U85</f>
        <v>8.33</v>
      </c>
      <c r="W85">
        <f>VLOOKUP(O85,Start!$A$11:$E$17,3,FALSE)+VLOOKUP(O85,Start!$A$11:$E$17,4,FALSE)</f>
        <v>0</v>
      </c>
      <c r="X85" s="10">
        <f>(W85/S85)+Start!$D$19*(VLOOKUP(O85,Start!$A$11:ED$17,5,FALSE)/S85)+VLOOKUP(P85,Start!$A$1:$D$9,3,FALSE)</f>
        <v>1</v>
      </c>
      <c r="Y85" s="10">
        <f>SUM(V$2:V85)</f>
        <v>1458.6340000000005</v>
      </c>
      <c r="Z85" t="str">
        <f>VLOOKUP(O85,Start!$A$11:$B$17,2,FALSE)</f>
        <v>Garbage</v>
      </c>
      <c r="AA85" t="str">
        <f>VLOOKUP(P85,Start!$A$2:$B$9,2,FALSE)</f>
        <v>Garbage</v>
      </c>
    </row>
    <row r="86" spans="1:27" x14ac:dyDescent="0.35">
      <c r="A86" t="s">
        <v>42</v>
      </c>
      <c r="B86" t="s">
        <v>2389</v>
      </c>
      <c r="C86" t="s">
        <v>1689</v>
      </c>
      <c r="D86" t="s">
        <v>2390</v>
      </c>
      <c r="E86">
        <v>50735</v>
      </c>
      <c r="F86" t="s">
        <v>834</v>
      </c>
      <c r="G86" t="s">
        <v>2391</v>
      </c>
      <c r="H86" t="s">
        <v>110</v>
      </c>
      <c r="I86" t="s">
        <v>2125</v>
      </c>
      <c r="J86" t="s">
        <v>2392</v>
      </c>
      <c r="K86" t="s">
        <v>149</v>
      </c>
      <c r="L86" t="s">
        <v>149</v>
      </c>
      <c r="M86" t="s">
        <v>1693</v>
      </c>
      <c r="N86" t="s">
        <v>149</v>
      </c>
      <c r="O86" s="10" t="s">
        <v>149</v>
      </c>
      <c r="P86" t="s">
        <v>149</v>
      </c>
      <c r="Q86" t="s">
        <v>53</v>
      </c>
      <c r="R86" t="s">
        <v>54</v>
      </c>
      <c r="S86">
        <v>0.33</v>
      </c>
      <c r="T86" t="s">
        <v>54</v>
      </c>
      <c r="U86">
        <v>18</v>
      </c>
      <c r="V86">
        <f>(1-VLOOKUP(P86,Start!$A$1:$E$9,4,FALSE)/100)*U86</f>
        <v>15.299999999999999</v>
      </c>
      <c r="W86">
        <f>VLOOKUP(O86,Start!$A$11:$E$17,3,FALSE)+VLOOKUP(O86,Start!$A$11:$E$17,4,FALSE)</f>
        <v>0</v>
      </c>
      <c r="X86" s="10">
        <f>(W86/S86)+Start!$D$19*(VLOOKUP(O86,Start!$A$11:ED$17,5,FALSE)/S86)+VLOOKUP(P86,Start!$A$1:$D$9,3,FALSE)</f>
        <v>1</v>
      </c>
      <c r="Y86" s="10">
        <f>SUM(V$2:V86)</f>
        <v>1473.9340000000004</v>
      </c>
      <c r="Z86" t="str">
        <f>VLOOKUP(O86,Start!$A$11:$B$17,2,FALSE)</f>
        <v>Garbage</v>
      </c>
      <c r="AA86" t="str">
        <f>VLOOKUP(P86,Start!$A$2:$B$9,2,FALSE)</f>
        <v>Garbage</v>
      </c>
    </row>
    <row r="87" spans="1:27" x14ac:dyDescent="0.35">
      <c r="A87" t="s">
        <v>42</v>
      </c>
      <c r="C87" t="s">
        <v>2444</v>
      </c>
      <c r="K87" t="s">
        <v>149</v>
      </c>
      <c r="N87" t="s">
        <v>149</v>
      </c>
      <c r="O87" s="10" t="s">
        <v>149</v>
      </c>
      <c r="P87" t="s">
        <v>149</v>
      </c>
      <c r="Q87" t="s">
        <v>53</v>
      </c>
      <c r="R87" t="s">
        <v>434</v>
      </c>
      <c r="S87">
        <v>0.33</v>
      </c>
      <c r="T87" t="s">
        <v>434</v>
      </c>
      <c r="U87">
        <v>118.6865</v>
      </c>
      <c r="V87">
        <f>(1-VLOOKUP(P87,Start!$A$1:$E$9,4,FALSE)/100)*U87</f>
        <v>100.88352499999999</v>
      </c>
      <c r="W87">
        <f>VLOOKUP(O87,Start!$A$11:$E$17,3,FALSE)+VLOOKUP(O87,Start!$A$11:$E$17,4,FALSE)</f>
        <v>0</v>
      </c>
      <c r="X87" s="10">
        <f>(W87/S87)+Start!$D$19*(VLOOKUP(O87,Start!$A$11:ED$17,5,FALSE)/S87)+VLOOKUP(P87,Start!$A$1:$D$9,3,FALSE)</f>
        <v>1</v>
      </c>
      <c r="Y87" s="10">
        <f>SUM(V$2:V87)</f>
        <v>1574.8175250000004</v>
      </c>
      <c r="Z87" t="str">
        <f>VLOOKUP(O87,Start!$A$11:$B$17,2,FALSE)</f>
        <v>Garbage</v>
      </c>
      <c r="AA87" t="str">
        <f>VLOOKUP(P87,Start!$A$2:$B$9,2,FALSE)</f>
        <v>Garbage</v>
      </c>
    </row>
    <row r="88" spans="1:27" x14ac:dyDescent="0.35">
      <c r="A88" t="s">
        <v>42</v>
      </c>
      <c r="B88" t="s">
        <v>292</v>
      </c>
      <c r="C88" t="s">
        <v>293</v>
      </c>
      <c r="D88" t="s">
        <v>294</v>
      </c>
      <c r="E88">
        <v>25576</v>
      </c>
      <c r="F88" t="s">
        <v>294</v>
      </c>
      <c r="H88" t="s">
        <v>295</v>
      </c>
      <c r="I88" t="s">
        <v>296</v>
      </c>
      <c r="J88" t="s">
        <v>297</v>
      </c>
      <c r="K88" t="s">
        <v>298</v>
      </c>
      <c r="N88" t="s">
        <v>298</v>
      </c>
      <c r="O88" s="10" t="s">
        <v>298</v>
      </c>
      <c r="P88" t="s">
        <v>298</v>
      </c>
      <c r="Q88" t="s">
        <v>53</v>
      </c>
      <c r="R88" t="s">
        <v>54</v>
      </c>
      <c r="S88">
        <v>0.33</v>
      </c>
      <c r="T88" t="s">
        <v>54</v>
      </c>
      <c r="U88">
        <v>1410</v>
      </c>
      <c r="V88">
        <f>(1-VLOOKUP(P88,Start!$A$1:$E$9,4,FALSE)/100)*U88</f>
        <v>1254.9000000000001</v>
      </c>
      <c r="W88">
        <f>VLOOKUP(O88,Start!$A$11:$E$17,3,FALSE)+VLOOKUP(O88,Start!$A$11:$E$17,4,FALSE)</f>
        <v>5.5</v>
      </c>
      <c r="X88" s="10">
        <f>(W88/S88)+Start!$D$19*(VLOOKUP(O88,Start!$A$11:ED$17,5,FALSE)/S88)+VLOOKUP(P88,Start!$A$1:$D$9,3,FALSE)</f>
        <v>17.866666666666664</v>
      </c>
      <c r="Y88" s="10">
        <f>SUM(V$2:V88)</f>
        <v>2829.7175250000005</v>
      </c>
      <c r="Z88" t="str">
        <f>VLOOKUP(O88,Start!$A$11:$B$17,2,FALSE)</f>
        <v>Nuclear</v>
      </c>
      <c r="AA88" t="str">
        <f>VLOOKUP(P88,Start!$A$2:$B$9,2,FALSE)</f>
        <v>Nuclear</v>
      </c>
    </row>
    <row r="89" spans="1:27" x14ac:dyDescent="0.35">
      <c r="A89" t="s">
        <v>42</v>
      </c>
      <c r="B89" t="s">
        <v>462</v>
      </c>
      <c r="C89" t="s">
        <v>293</v>
      </c>
      <c r="D89" t="s">
        <v>463</v>
      </c>
      <c r="E89">
        <v>31857</v>
      </c>
      <c r="F89" t="s">
        <v>464</v>
      </c>
      <c r="H89" t="s">
        <v>48</v>
      </c>
      <c r="I89" t="s">
        <v>465</v>
      </c>
      <c r="J89" t="s">
        <v>466</v>
      </c>
      <c r="K89" t="s">
        <v>298</v>
      </c>
      <c r="N89" t="s">
        <v>298</v>
      </c>
      <c r="O89" s="10" t="s">
        <v>298</v>
      </c>
      <c r="P89" t="s">
        <v>298</v>
      </c>
      <c r="Q89" t="s">
        <v>53</v>
      </c>
      <c r="R89" t="s">
        <v>54</v>
      </c>
      <c r="S89">
        <v>0.33</v>
      </c>
      <c r="T89" t="s">
        <v>54</v>
      </c>
      <c r="U89">
        <v>1360</v>
      </c>
      <c r="V89">
        <f>(1-VLOOKUP(P89,Start!$A$1:$E$9,4,FALSE)/100)*U89</f>
        <v>1210.4000000000001</v>
      </c>
      <c r="W89">
        <f>VLOOKUP(O89,Start!$A$11:$E$17,3,FALSE)+VLOOKUP(O89,Start!$A$11:$E$17,4,FALSE)</f>
        <v>5.5</v>
      </c>
      <c r="X89" s="10">
        <f>(W89/S89)+Start!$D$19*(VLOOKUP(O89,Start!$A$11:ED$17,5,FALSE)/S89)+VLOOKUP(P89,Start!$A$1:$D$9,3,FALSE)</f>
        <v>17.866666666666664</v>
      </c>
      <c r="Y89" s="10">
        <f>SUM(V$2:V89)</f>
        <v>4040.1175250000006</v>
      </c>
      <c r="Z89" t="str">
        <f>VLOOKUP(O89,Start!$A$11:$B$17,2,FALSE)</f>
        <v>Nuclear</v>
      </c>
      <c r="AA89" t="str">
        <f>VLOOKUP(P89,Start!$A$2:$B$9,2,FALSE)</f>
        <v>Nuclear</v>
      </c>
    </row>
    <row r="90" spans="1:27" x14ac:dyDescent="0.35">
      <c r="A90" t="s">
        <v>42</v>
      </c>
      <c r="B90" t="s">
        <v>494</v>
      </c>
      <c r="C90" t="s">
        <v>293</v>
      </c>
      <c r="D90" t="s">
        <v>495</v>
      </c>
      <c r="E90">
        <v>84051</v>
      </c>
      <c r="F90" t="s">
        <v>496</v>
      </c>
      <c r="H90" t="s">
        <v>90</v>
      </c>
      <c r="I90" t="s">
        <v>497</v>
      </c>
      <c r="J90" t="s">
        <v>498</v>
      </c>
      <c r="K90" t="s">
        <v>298</v>
      </c>
      <c r="N90" t="s">
        <v>298</v>
      </c>
      <c r="O90" s="10" t="s">
        <v>298</v>
      </c>
      <c r="P90" t="s">
        <v>298</v>
      </c>
      <c r="Q90" t="s">
        <v>53</v>
      </c>
      <c r="R90" t="s">
        <v>54</v>
      </c>
      <c r="S90">
        <v>0.33</v>
      </c>
      <c r="T90" t="s">
        <v>54</v>
      </c>
      <c r="U90">
        <v>1410</v>
      </c>
      <c r="V90">
        <f>(1-VLOOKUP(P90,Start!$A$1:$E$9,4,FALSE)/100)*U90</f>
        <v>1254.9000000000001</v>
      </c>
      <c r="W90">
        <f>VLOOKUP(O90,Start!$A$11:$E$17,3,FALSE)+VLOOKUP(O90,Start!$A$11:$E$17,4,FALSE)</f>
        <v>5.5</v>
      </c>
      <c r="X90" s="10">
        <f>(W90/S90)+Start!$D$19*(VLOOKUP(O90,Start!$A$11:ED$17,5,FALSE)/S90)+VLOOKUP(P90,Start!$A$1:$D$9,3,FALSE)</f>
        <v>17.866666666666664</v>
      </c>
      <c r="Y90" s="10">
        <f>SUM(V$2:V90)</f>
        <v>5295.0175250000011</v>
      </c>
      <c r="Z90" t="str">
        <f>VLOOKUP(O90,Start!$A$11:$B$17,2,FALSE)</f>
        <v>Nuclear</v>
      </c>
      <c r="AA90" t="str">
        <f>VLOOKUP(P90,Start!$A$2:$B$9,2,FALSE)</f>
        <v>Nuclear</v>
      </c>
    </row>
    <row r="91" spans="1:27" x14ac:dyDescent="0.35">
      <c r="A91" t="s">
        <v>42</v>
      </c>
      <c r="B91" t="s">
        <v>600</v>
      </c>
      <c r="C91" t="s">
        <v>543</v>
      </c>
      <c r="D91" t="s">
        <v>601</v>
      </c>
      <c r="E91">
        <v>89355</v>
      </c>
      <c r="F91" t="s">
        <v>602</v>
      </c>
      <c r="H91" t="s">
        <v>90</v>
      </c>
      <c r="I91" t="s">
        <v>562</v>
      </c>
      <c r="J91" t="s">
        <v>603</v>
      </c>
      <c r="K91" t="s">
        <v>298</v>
      </c>
      <c r="N91" t="s">
        <v>298</v>
      </c>
      <c r="O91" s="10" t="s">
        <v>298</v>
      </c>
      <c r="P91" t="s">
        <v>298</v>
      </c>
      <c r="Q91" t="s">
        <v>53</v>
      </c>
      <c r="R91" t="s">
        <v>54</v>
      </c>
      <c r="S91">
        <v>0.33</v>
      </c>
      <c r="T91" t="s">
        <v>54</v>
      </c>
      <c r="U91">
        <v>1288</v>
      </c>
      <c r="V91">
        <f>(1-VLOOKUP(P91,Start!$A$1:$E$9,4,FALSE)/100)*U91</f>
        <v>1146.32</v>
      </c>
      <c r="W91">
        <f>VLOOKUP(O91,Start!$A$11:$E$17,3,FALSE)+VLOOKUP(O91,Start!$A$11:$E$17,4,FALSE)</f>
        <v>5.5</v>
      </c>
      <c r="X91" s="10">
        <f>(W91/S91)+Start!$D$19*(VLOOKUP(O91,Start!$A$11:ED$17,5,FALSE)/S91)+VLOOKUP(P91,Start!$A$1:$D$9,3,FALSE)</f>
        <v>17.866666666666664</v>
      </c>
      <c r="Y91" s="10">
        <f>SUM(V$2:V91)</f>
        <v>6441.3375250000008</v>
      </c>
      <c r="Z91" t="str">
        <f>VLOOKUP(O91,Start!$A$11:$B$17,2,FALSE)</f>
        <v>Nuclear</v>
      </c>
      <c r="AA91" t="str">
        <f>VLOOKUP(P91,Start!$A$2:$B$9,2,FALSE)</f>
        <v>Nuclear</v>
      </c>
    </row>
    <row r="92" spans="1:27" x14ac:dyDescent="0.35">
      <c r="A92" t="s">
        <v>42</v>
      </c>
      <c r="B92" t="s">
        <v>944</v>
      </c>
      <c r="C92" t="s">
        <v>543</v>
      </c>
      <c r="D92" t="s">
        <v>945</v>
      </c>
      <c r="E92">
        <v>49811</v>
      </c>
      <c r="F92" t="s">
        <v>932</v>
      </c>
      <c r="H92" t="s">
        <v>48</v>
      </c>
      <c r="I92" t="s">
        <v>946</v>
      </c>
      <c r="J92" t="s">
        <v>947</v>
      </c>
      <c r="K92" t="s">
        <v>298</v>
      </c>
      <c r="N92" t="s">
        <v>298</v>
      </c>
      <c r="O92" s="10" t="s">
        <v>298</v>
      </c>
      <c r="P92" t="s">
        <v>298</v>
      </c>
      <c r="Q92" t="s">
        <v>53</v>
      </c>
      <c r="R92" t="s">
        <v>54</v>
      </c>
      <c r="S92">
        <v>0.33</v>
      </c>
      <c r="T92" t="s">
        <v>54</v>
      </c>
      <c r="U92">
        <v>1336</v>
      </c>
      <c r="V92">
        <f>(1-VLOOKUP(P92,Start!$A$1:$E$9,4,FALSE)/100)*U92</f>
        <v>1189.04</v>
      </c>
      <c r="W92">
        <f>VLOOKUP(O92,Start!$A$11:$E$17,3,FALSE)+VLOOKUP(O92,Start!$A$11:$E$17,4,FALSE)</f>
        <v>5.5</v>
      </c>
      <c r="X92" s="10">
        <f>(W92/S92)+Start!$D$19*(VLOOKUP(O92,Start!$A$11:ED$17,5,FALSE)/S92)+VLOOKUP(P92,Start!$A$1:$D$9,3,FALSE)</f>
        <v>17.866666666666664</v>
      </c>
      <c r="Y92" s="10">
        <f>SUM(V$2:V92)</f>
        <v>7630.3775250000008</v>
      </c>
      <c r="Z92" t="str">
        <f>VLOOKUP(O92,Start!$A$11:$B$17,2,FALSE)</f>
        <v>Nuclear</v>
      </c>
      <c r="AA92" t="str">
        <f>VLOOKUP(P92,Start!$A$2:$B$9,2,FALSE)</f>
        <v>Nuclear</v>
      </c>
    </row>
    <row r="93" spans="1:27" x14ac:dyDescent="0.35">
      <c r="A93" t="s">
        <v>42</v>
      </c>
      <c r="B93" t="s">
        <v>1059</v>
      </c>
      <c r="C93" t="s">
        <v>56</v>
      </c>
      <c r="D93" t="s">
        <v>1060</v>
      </c>
      <c r="E93">
        <v>74382</v>
      </c>
      <c r="F93" t="s">
        <v>1061</v>
      </c>
      <c r="G93" t="s">
        <v>1062</v>
      </c>
      <c r="H93" t="s">
        <v>60</v>
      </c>
      <c r="I93" t="s">
        <v>1063</v>
      </c>
      <c r="J93" t="s">
        <v>1064</v>
      </c>
      <c r="K93" t="s">
        <v>298</v>
      </c>
      <c r="N93" t="s">
        <v>298</v>
      </c>
      <c r="O93" s="10" t="s">
        <v>298</v>
      </c>
      <c r="P93" t="s">
        <v>298</v>
      </c>
      <c r="Q93" t="s">
        <v>53</v>
      </c>
      <c r="R93" t="s">
        <v>54</v>
      </c>
      <c r="S93">
        <v>0.33</v>
      </c>
      <c r="T93" t="s">
        <v>54</v>
      </c>
      <c r="U93">
        <v>1310</v>
      </c>
      <c r="V93">
        <f>(1-VLOOKUP(P93,Start!$A$1:$E$9,4,FALSE)/100)*U93</f>
        <v>1165.9000000000001</v>
      </c>
      <c r="W93">
        <f>VLOOKUP(O93,Start!$A$11:$E$17,3,FALSE)+VLOOKUP(O93,Start!$A$11:$E$17,4,FALSE)</f>
        <v>5.5</v>
      </c>
      <c r="X93" s="10">
        <f>(W93/S93)+Start!$D$19*(VLOOKUP(O93,Start!$A$11:ED$17,5,FALSE)/S93)+VLOOKUP(P93,Start!$A$1:$D$9,3,FALSE)</f>
        <v>17.866666666666664</v>
      </c>
      <c r="Y93" s="10">
        <f>SUM(V$2:V93)</f>
        <v>8796.2775250000013</v>
      </c>
      <c r="Z93" t="str">
        <f>VLOOKUP(O93,Start!$A$11:$B$17,2,FALSE)</f>
        <v>Nuclear</v>
      </c>
      <c r="AA93" t="str">
        <f>VLOOKUP(P93,Start!$A$2:$B$9,2,FALSE)</f>
        <v>Nuclear</v>
      </c>
    </row>
    <row r="94" spans="1:27" x14ac:dyDescent="0.35">
      <c r="A94" t="s">
        <v>42</v>
      </c>
      <c r="B94" t="s">
        <v>1185</v>
      </c>
      <c r="C94" t="s">
        <v>56</v>
      </c>
      <c r="D94" t="s">
        <v>1186</v>
      </c>
      <c r="E94">
        <v>76661</v>
      </c>
      <c r="F94" t="s">
        <v>1187</v>
      </c>
      <c r="G94" t="s">
        <v>1188</v>
      </c>
      <c r="H94" t="s">
        <v>60</v>
      </c>
      <c r="I94" t="s">
        <v>1189</v>
      </c>
      <c r="J94" t="s">
        <v>1190</v>
      </c>
      <c r="K94" t="s">
        <v>298</v>
      </c>
      <c r="N94" t="s">
        <v>298</v>
      </c>
      <c r="O94" s="10" t="s">
        <v>298</v>
      </c>
      <c r="P94" t="s">
        <v>298</v>
      </c>
      <c r="Q94" t="s">
        <v>53</v>
      </c>
      <c r="R94" t="s">
        <v>54</v>
      </c>
      <c r="S94">
        <v>0.33</v>
      </c>
      <c r="T94" t="s">
        <v>54</v>
      </c>
      <c r="U94">
        <v>1402</v>
      </c>
      <c r="V94">
        <f>(1-VLOOKUP(P94,Start!$A$1:$E$9,4,FALSE)/100)*U94</f>
        <v>1247.78</v>
      </c>
      <c r="W94">
        <f>VLOOKUP(O94,Start!$A$11:$E$17,3,FALSE)+VLOOKUP(O94,Start!$A$11:$E$17,4,FALSE)</f>
        <v>5.5</v>
      </c>
      <c r="X94" s="10">
        <f>(W94/S94)+Start!$D$19*(VLOOKUP(O94,Start!$A$11:ED$17,5,FALSE)/S94)+VLOOKUP(P94,Start!$A$1:$D$9,3,FALSE)</f>
        <v>17.866666666666664</v>
      </c>
      <c r="Y94" s="10">
        <f>SUM(V$2:V94)</f>
        <v>10044.057525000002</v>
      </c>
      <c r="Z94" t="str">
        <f>VLOOKUP(O94,Start!$A$11:$B$17,2,FALSE)</f>
        <v>Nuclear</v>
      </c>
      <c r="AA94" t="str">
        <f>VLOOKUP(P94,Start!$A$2:$B$9,2,FALSE)</f>
        <v>Nuclear</v>
      </c>
    </row>
    <row r="95" spans="1:27" x14ac:dyDescent="0.35">
      <c r="A95" t="s">
        <v>42</v>
      </c>
      <c r="B95" t="s">
        <v>1694</v>
      </c>
      <c r="C95" t="s">
        <v>1615</v>
      </c>
      <c r="D95" t="s">
        <v>1695</v>
      </c>
      <c r="E95">
        <v>6420</v>
      </c>
      <c r="F95" t="s">
        <v>1696</v>
      </c>
      <c r="G95" t="s">
        <v>1697</v>
      </c>
      <c r="H95" t="s">
        <v>98</v>
      </c>
      <c r="I95" t="s">
        <v>1698</v>
      </c>
      <c r="J95" t="s">
        <v>1699</v>
      </c>
      <c r="K95" t="s">
        <v>68</v>
      </c>
      <c r="L95" t="s">
        <v>133</v>
      </c>
      <c r="M95" t="s">
        <v>647</v>
      </c>
      <c r="N95" t="s">
        <v>133</v>
      </c>
      <c r="O95" s="10" t="s">
        <v>133</v>
      </c>
      <c r="P95" t="s">
        <v>133</v>
      </c>
      <c r="Q95" t="s">
        <v>53</v>
      </c>
      <c r="R95" t="s">
        <v>54</v>
      </c>
      <c r="S95">
        <v>0.43359999999999999</v>
      </c>
      <c r="T95" t="s">
        <v>54</v>
      </c>
      <c r="U95">
        <v>20.3</v>
      </c>
      <c r="V95">
        <f>(1-VLOOKUP(P95,Start!$A$1:$E$9,4,FALSE)/100)*U95</f>
        <v>17.661000000000001</v>
      </c>
      <c r="W95">
        <f>VLOOKUP(O95,Start!$A$11:$E$17,3,FALSE)+VLOOKUP(O95,Start!$A$11:$E$17,4,FALSE)</f>
        <v>3.1</v>
      </c>
      <c r="X95" s="10">
        <f>(W95/S95)+Start!$D$19*(VLOOKUP(O95,Start!$A$11:ED$17,5,FALSE)/S95)+VLOOKUP(P95,Start!$A$1:$D$9,3,FALSE)</f>
        <v>31.770110701107011</v>
      </c>
      <c r="Y95" s="10">
        <f>SUM(V$2:V95)</f>
        <v>10061.718525000002</v>
      </c>
      <c r="Z95" t="str">
        <f>VLOOKUP(O95,Start!$A$11:$B$17,2,FALSE)</f>
        <v>Lignite</v>
      </c>
      <c r="AA95" t="str">
        <f>VLOOKUP(P95,Start!$A$2:$B$9,2,FALSE)</f>
        <v>Lignite</v>
      </c>
    </row>
    <row r="96" spans="1:27" x14ac:dyDescent="0.35">
      <c r="A96" t="s">
        <v>42</v>
      </c>
      <c r="B96" t="s">
        <v>1658</v>
      </c>
      <c r="C96" t="s">
        <v>1615</v>
      </c>
      <c r="D96" t="s">
        <v>1659</v>
      </c>
      <c r="E96">
        <v>52428</v>
      </c>
      <c r="F96" t="s">
        <v>1660</v>
      </c>
      <c r="G96" t="s">
        <v>1661</v>
      </c>
      <c r="H96" t="s">
        <v>110</v>
      </c>
      <c r="I96" t="s">
        <v>1662</v>
      </c>
      <c r="J96" t="s">
        <v>1663</v>
      </c>
      <c r="K96" t="s">
        <v>133</v>
      </c>
      <c r="N96" t="s">
        <v>133</v>
      </c>
      <c r="O96" s="10" t="s">
        <v>133</v>
      </c>
      <c r="P96" t="s">
        <v>133</v>
      </c>
      <c r="Q96" t="s">
        <v>53</v>
      </c>
      <c r="R96" t="s">
        <v>54</v>
      </c>
      <c r="S96">
        <v>0.43120000000000003</v>
      </c>
      <c r="T96" t="s">
        <v>54</v>
      </c>
      <c r="U96">
        <v>23.22</v>
      </c>
      <c r="V96">
        <f>(1-VLOOKUP(P96,Start!$A$1:$E$9,4,FALSE)/100)*U96</f>
        <v>20.2014</v>
      </c>
      <c r="W96">
        <f>VLOOKUP(O96,Start!$A$11:$E$17,3,FALSE)+VLOOKUP(O96,Start!$A$11:$E$17,4,FALSE)</f>
        <v>3.1</v>
      </c>
      <c r="X96" s="10">
        <f>(W96/S96)+Start!$D$19*(VLOOKUP(O96,Start!$A$11:ED$17,5,FALSE)/S96)+VLOOKUP(P96,Start!$A$1:$D$9,3,FALSE)</f>
        <v>31.93747680890538</v>
      </c>
      <c r="Y96" s="10">
        <f>SUM(V$2:V96)</f>
        <v>10081.919925000002</v>
      </c>
      <c r="Z96" t="str">
        <f>VLOOKUP(O96,Start!$A$11:$B$17,2,FALSE)</f>
        <v>Lignite</v>
      </c>
      <c r="AA96" t="str">
        <f>VLOOKUP(P96,Start!$A$2:$B$9,2,FALSE)</f>
        <v>Lignite</v>
      </c>
    </row>
    <row r="97" spans="1:27" x14ac:dyDescent="0.35">
      <c r="A97" t="s">
        <v>42</v>
      </c>
      <c r="B97" t="s">
        <v>2041</v>
      </c>
      <c r="C97" t="s">
        <v>543</v>
      </c>
      <c r="D97" t="s">
        <v>2042</v>
      </c>
      <c r="E97">
        <v>41517</v>
      </c>
      <c r="F97" t="s">
        <v>2043</v>
      </c>
      <c r="G97" t="s">
        <v>2044</v>
      </c>
      <c r="H97" t="s">
        <v>110</v>
      </c>
      <c r="I97" t="s">
        <v>2045</v>
      </c>
      <c r="J97" t="s">
        <v>2046</v>
      </c>
      <c r="K97" t="s">
        <v>133</v>
      </c>
      <c r="N97" t="s">
        <v>133</v>
      </c>
      <c r="O97" s="10" t="s">
        <v>133</v>
      </c>
      <c r="P97" t="s">
        <v>133</v>
      </c>
      <c r="Q97" t="s">
        <v>53</v>
      </c>
      <c r="R97" t="s">
        <v>54</v>
      </c>
      <c r="S97">
        <v>0.42880000000000001</v>
      </c>
      <c r="T97" t="s">
        <v>54</v>
      </c>
      <c r="U97">
        <v>1060</v>
      </c>
      <c r="V97">
        <f>(1-VLOOKUP(P97,Start!$A$1:$E$9,4,FALSE)/100)*U97</f>
        <v>922.2</v>
      </c>
      <c r="W97">
        <f>VLOOKUP(O97,Start!$A$11:$E$17,3,FALSE)+VLOOKUP(O97,Start!$A$11:$E$17,4,FALSE)</f>
        <v>3.1</v>
      </c>
      <c r="X97" s="10">
        <f>(W97/S97)+Start!$D$19*(VLOOKUP(O97,Start!$A$11:ED$17,5,FALSE)/S97)+VLOOKUP(P97,Start!$A$1:$D$9,3,FALSE)</f>
        <v>32.106716417910455</v>
      </c>
      <c r="Y97" s="10">
        <f>SUM(V$2:V97)</f>
        <v>11004.119925000003</v>
      </c>
      <c r="Z97" t="str">
        <f>VLOOKUP(O97,Start!$A$11:$B$17,2,FALSE)</f>
        <v>Lignite</v>
      </c>
      <c r="AA97" t="str">
        <f>VLOOKUP(P97,Start!$A$2:$B$9,2,FALSE)</f>
        <v>Lignite</v>
      </c>
    </row>
    <row r="98" spans="1:27" x14ac:dyDescent="0.35">
      <c r="A98" t="s">
        <v>42</v>
      </c>
      <c r="B98" t="s">
        <v>2047</v>
      </c>
      <c r="C98" t="s">
        <v>543</v>
      </c>
      <c r="D98" t="s">
        <v>2048</v>
      </c>
      <c r="E98">
        <v>41517</v>
      </c>
      <c r="F98" t="s">
        <v>2043</v>
      </c>
      <c r="G98" t="s">
        <v>2044</v>
      </c>
      <c r="H98" t="s">
        <v>110</v>
      </c>
      <c r="I98" t="s">
        <v>2049</v>
      </c>
      <c r="J98" t="s">
        <v>2050</v>
      </c>
      <c r="K98" t="s">
        <v>133</v>
      </c>
      <c r="N98" t="s">
        <v>133</v>
      </c>
      <c r="O98" s="10" t="s">
        <v>133</v>
      </c>
      <c r="P98" t="s">
        <v>133</v>
      </c>
      <c r="Q98" t="s">
        <v>53</v>
      </c>
      <c r="R98" t="s">
        <v>54</v>
      </c>
      <c r="S98">
        <v>0.42880000000000001</v>
      </c>
      <c r="T98" t="s">
        <v>54</v>
      </c>
      <c r="U98">
        <v>1060</v>
      </c>
      <c r="V98">
        <f>(1-VLOOKUP(P98,Start!$A$1:$E$9,4,FALSE)/100)*U98</f>
        <v>922.2</v>
      </c>
      <c r="W98">
        <f>VLOOKUP(O98,Start!$A$11:$E$17,3,FALSE)+VLOOKUP(O98,Start!$A$11:$E$17,4,FALSE)</f>
        <v>3.1</v>
      </c>
      <c r="X98" s="10">
        <f>(W98/S98)+Start!$D$19*(VLOOKUP(O98,Start!$A$11:ED$17,5,FALSE)/S98)+VLOOKUP(P98,Start!$A$1:$D$9,3,FALSE)</f>
        <v>32.106716417910455</v>
      </c>
      <c r="Y98" s="10">
        <f>SUM(V$2:V98)</f>
        <v>11926.319925000003</v>
      </c>
      <c r="Z98" t="str">
        <f>VLOOKUP(O98,Start!$A$11:$B$17,2,FALSE)</f>
        <v>Lignite</v>
      </c>
      <c r="AA98" t="str">
        <f>VLOOKUP(P98,Start!$A$2:$B$9,2,FALSE)</f>
        <v>Lignite</v>
      </c>
    </row>
    <row r="99" spans="1:27" x14ac:dyDescent="0.35">
      <c r="A99" t="s">
        <v>42</v>
      </c>
      <c r="B99" t="s">
        <v>2062</v>
      </c>
      <c r="C99" t="s">
        <v>198</v>
      </c>
      <c r="D99" t="s">
        <v>217</v>
      </c>
      <c r="E99">
        <v>2943</v>
      </c>
      <c r="F99" t="s">
        <v>217</v>
      </c>
      <c r="G99" t="s">
        <v>218</v>
      </c>
      <c r="H99" t="s">
        <v>202</v>
      </c>
      <c r="I99" t="s">
        <v>203</v>
      </c>
      <c r="J99" t="s">
        <v>2063</v>
      </c>
      <c r="K99" t="s">
        <v>133</v>
      </c>
      <c r="N99" t="s">
        <v>133</v>
      </c>
      <c r="O99" s="10" t="s">
        <v>133</v>
      </c>
      <c r="P99" t="s">
        <v>133</v>
      </c>
      <c r="Q99" t="s">
        <v>53</v>
      </c>
      <c r="R99" t="s">
        <v>54</v>
      </c>
      <c r="S99">
        <v>0.42880000000000001</v>
      </c>
      <c r="T99" t="s">
        <v>54</v>
      </c>
      <c r="U99">
        <v>640</v>
      </c>
      <c r="V99">
        <f>(1-VLOOKUP(P99,Start!$A$1:$E$9,4,FALSE)/100)*U99</f>
        <v>556.79999999999995</v>
      </c>
      <c r="W99">
        <f>VLOOKUP(O99,Start!$A$11:$E$17,3,FALSE)+VLOOKUP(O99,Start!$A$11:$E$17,4,FALSE)</f>
        <v>3.1</v>
      </c>
      <c r="X99" s="10">
        <f>(W99/S99)+Start!$D$19*(VLOOKUP(O99,Start!$A$11:ED$17,5,FALSE)/S99)+VLOOKUP(P99,Start!$A$1:$D$9,3,FALSE)</f>
        <v>32.106716417910455</v>
      </c>
      <c r="Y99" s="10">
        <f>SUM(V$2:V99)</f>
        <v>12483.119925000003</v>
      </c>
      <c r="Z99" t="str">
        <f>VLOOKUP(O99,Start!$A$11:$B$17,2,FALSE)</f>
        <v>Lignite</v>
      </c>
      <c r="AA99" t="str">
        <f>VLOOKUP(P99,Start!$A$2:$B$9,2,FALSE)</f>
        <v>Lignite</v>
      </c>
    </row>
    <row r="100" spans="1:27" x14ac:dyDescent="0.35">
      <c r="A100" t="s">
        <v>42</v>
      </c>
      <c r="B100" t="s">
        <v>322</v>
      </c>
      <c r="C100" t="s">
        <v>315</v>
      </c>
      <c r="D100" t="s">
        <v>316</v>
      </c>
      <c r="E100">
        <v>9116</v>
      </c>
      <c r="F100" t="s">
        <v>317</v>
      </c>
      <c r="H100" t="s">
        <v>202</v>
      </c>
      <c r="I100" t="s">
        <v>323</v>
      </c>
      <c r="J100" t="s">
        <v>324</v>
      </c>
      <c r="K100" t="s">
        <v>68</v>
      </c>
      <c r="L100" t="s">
        <v>320</v>
      </c>
      <c r="M100" t="s">
        <v>325</v>
      </c>
      <c r="N100" t="s">
        <v>133</v>
      </c>
      <c r="O100" s="10" t="s">
        <v>133</v>
      </c>
      <c r="P100" t="s">
        <v>133</v>
      </c>
      <c r="Q100" t="s">
        <v>53</v>
      </c>
      <c r="R100" t="s">
        <v>54</v>
      </c>
      <c r="S100">
        <v>0.42399999999999999</v>
      </c>
      <c r="T100" t="s">
        <v>54</v>
      </c>
      <c r="U100">
        <v>90.8</v>
      </c>
      <c r="V100">
        <f>(1-VLOOKUP(P100,Start!$A$1:$E$9,4,FALSE)/100)*U100</f>
        <v>78.995999999999995</v>
      </c>
      <c r="W100">
        <f>VLOOKUP(O100,Start!$A$11:$E$17,3,FALSE)+VLOOKUP(O100,Start!$A$11:$E$17,4,FALSE)</f>
        <v>3.1</v>
      </c>
      <c r="X100" s="10">
        <f>(W100/S100)+Start!$D$19*(VLOOKUP(O100,Start!$A$11:ED$17,5,FALSE)/S100)+VLOOKUP(P100,Start!$A$1:$D$9,3,FALSE)</f>
        <v>32.450943396226421</v>
      </c>
      <c r="Y100" s="10">
        <f>SUM(V$2:V100)</f>
        <v>12562.115925000002</v>
      </c>
      <c r="Z100" t="str">
        <f>VLOOKUP(O100,Start!$A$11:$B$17,2,FALSE)</f>
        <v>Lignite</v>
      </c>
      <c r="AA100" t="str">
        <f>VLOOKUP(P100,Start!$A$2:$B$9,2,FALSE)</f>
        <v>Lignite</v>
      </c>
    </row>
    <row r="101" spans="1:27" x14ac:dyDescent="0.35">
      <c r="A101" t="s">
        <v>42</v>
      </c>
      <c r="B101" t="s">
        <v>831</v>
      </c>
      <c r="C101" t="s">
        <v>832</v>
      </c>
      <c r="D101" t="s">
        <v>833</v>
      </c>
      <c r="E101">
        <v>50769</v>
      </c>
      <c r="F101" t="s">
        <v>834</v>
      </c>
      <c r="H101" t="s">
        <v>110</v>
      </c>
      <c r="I101" t="s">
        <v>278</v>
      </c>
      <c r="J101" t="s">
        <v>835</v>
      </c>
      <c r="K101" t="s">
        <v>133</v>
      </c>
      <c r="N101" t="s">
        <v>133</v>
      </c>
      <c r="O101" s="10" t="s">
        <v>133</v>
      </c>
      <c r="P101" t="s">
        <v>133</v>
      </c>
      <c r="Q101" t="s">
        <v>53</v>
      </c>
      <c r="R101" t="s">
        <v>54</v>
      </c>
      <c r="S101">
        <v>0.42399999999999999</v>
      </c>
      <c r="T101" t="s">
        <v>54</v>
      </c>
      <c r="U101">
        <v>75.3</v>
      </c>
      <c r="V101">
        <f>(1-VLOOKUP(P101,Start!$A$1:$E$9,4,FALSE)/100)*U101</f>
        <v>65.510999999999996</v>
      </c>
      <c r="W101">
        <f>VLOOKUP(O101,Start!$A$11:$E$17,3,FALSE)+VLOOKUP(O101,Start!$A$11:$E$17,4,FALSE)</f>
        <v>3.1</v>
      </c>
      <c r="X101" s="10">
        <f>(W101/S101)+Start!$D$19*(VLOOKUP(O101,Start!$A$11:ED$17,5,FALSE)/S101)+VLOOKUP(P101,Start!$A$1:$D$9,3,FALSE)</f>
        <v>32.450943396226421</v>
      </c>
      <c r="Y101" s="10">
        <f>SUM(V$2:V101)</f>
        <v>12627.626925000002</v>
      </c>
      <c r="Z101" t="str">
        <f>VLOOKUP(O101,Start!$A$11:$B$17,2,FALSE)</f>
        <v>Lignite</v>
      </c>
      <c r="AA101" t="str">
        <f>VLOOKUP(P101,Start!$A$2:$B$9,2,FALSE)</f>
        <v>Lignite</v>
      </c>
    </row>
    <row r="102" spans="1:27" x14ac:dyDescent="0.35">
      <c r="A102" t="s">
        <v>42</v>
      </c>
      <c r="B102" t="s">
        <v>1093</v>
      </c>
      <c r="C102" t="s">
        <v>543</v>
      </c>
      <c r="D102" t="s">
        <v>1090</v>
      </c>
      <c r="E102">
        <v>50129</v>
      </c>
      <c r="F102" t="s">
        <v>1091</v>
      </c>
      <c r="H102" t="s">
        <v>110</v>
      </c>
      <c r="I102" t="s">
        <v>1094</v>
      </c>
      <c r="J102" t="s">
        <v>1095</v>
      </c>
      <c r="K102" t="s">
        <v>133</v>
      </c>
      <c r="N102" t="s">
        <v>133</v>
      </c>
      <c r="O102" s="10" t="s">
        <v>133</v>
      </c>
      <c r="P102" t="s">
        <v>133</v>
      </c>
      <c r="Q102" t="s">
        <v>53</v>
      </c>
      <c r="R102" t="s">
        <v>54</v>
      </c>
      <c r="S102">
        <v>0.42159999999999997</v>
      </c>
      <c r="T102" t="s">
        <v>54</v>
      </c>
      <c r="U102">
        <v>648</v>
      </c>
      <c r="V102">
        <f>(1-VLOOKUP(P102,Start!$A$1:$E$9,4,FALSE)/100)*U102</f>
        <v>563.76</v>
      </c>
      <c r="W102">
        <f>VLOOKUP(O102,Start!$A$11:$E$17,3,FALSE)+VLOOKUP(O102,Start!$A$11:$E$17,4,FALSE)</f>
        <v>3.1</v>
      </c>
      <c r="X102" s="10">
        <f>(W102/S102)+Start!$D$19*(VLOOKUP(O102,Start!$A$11:ED$17,5,FALSE)/S102)+VLOOKUP(P102,Start!$A$1:$D$9,3,FALSE)</f>
        <v>32.625996204933593</v>
      </c>
      <c r="Y102" s="10">
        <f>SUM(V$2:V102)</f>
        <v>13191.386925000003</v>
      </c>
      <c r="Z102" t="str">
        <f>VLOOKUP(O102,Start!$A$11:$B$17,2,FALSE)</f>
        <v>Lignite</v>
      </c>
      <c r="AA102" t="str">
        <f>VLOOKUP(P102,Start!$A$2:$B$9,2,FALSE)</f>
        <v>Lignite</v>
      </c>
    </row>
    <row r="103" spans="1:27" x14ac:dyDescent="0.35">
      <c r="A103" t="s">
        <v>42</v>
      </c>
      <c r="B103" t="s">
        <v>1096</v>
      </c>
      <c r="C103" t="s">
        <v>543</v>
      </c>
      <c r="D103" t="s">
        <v>1090</v>
      </c>
      <c r="E103">
        <v>50129</v>
      </c>
      <c r="F103" t="s">
        <v>1091</v>
      </c>
      <c r="H103" t="s">
        <v>110</v>
      </c>
      <c r="I103" t="s">
        <v>1097</v>
      </c>
      <c r="J103" t="s">
        <v>1098</v>
      </c>
      <c r="K103" t="s">
        <v>133</v>
      </c>
      <c r="N103" t="s">
        <v>133</v>
      </c>
      <c r="O103" s="10" t="s">
        <v>133</v>
      </c>
      <c r="P103" t="s">
        <v>133</v>
      </c>
      <c r="Q103" t="s">
        <v>53</v>
      </c>
      <c r="R103" t="s">
        <v>54</v>
      </c>
      <c r="S103">
        <v>0.41920000000000002</v>
      </c>
      <c r="T103" t="s">
        <v>54</v>
      </c>
      <c r="U103">
        <v>628</v>
      </c>
      <c r="V103">
        <f>(1-VLOOKUP(P103,Start!$A$1:$E$9,4,FALSE)/100)*U103</f>
        <v>546.36</v>
      </c>
      <c r="W103">
        <f>VLOOKUP(O103,Start!$A$11:$E$17,3,FALSE)+VLOOKUP(O103,Start!$A$11:$E$17,4,FALSE)</f>
        <v>3.1</v>
      </c>
      <c r="X103" s="10">
        <f>(W103/S103)+Start!$D$19*(VLOOKUP(O103,Start!$A$11:ED$17,5,FALSE)/S103)+VLOOKUP(P103,Start!$A$1:$D$9,3,FALSE)</f>
        <v>32.803053435114506</v>
      </c>
      <c r="Y103" s="10">
        <f>SUM(V$2:V103)</f>
        <v>13737.746925000003</v>
      </c>
      <c r="Z103" t="str">
        <f>VLOOKUP(O103,Start!$A$11:$B$17,2,FALSE)</f>
        <v>Lignite</v>
      </c>
      <c r="AA103" t="str">
        <f>VLOOKUP(P103,Start!$A$2:$B$9,2,FALSE)</f>
        <v>Lignite</v>
      </c>
    </row>
    <row r="104" spans="1:27" x14ac:dyDescent="0.35">
      <c r="A104" t="s">
        <v>42</v>
      </c>
      <c r="B104" t="s">
        <v>1099</v>
      </c>
      <c r="C104" t="s">
        <v>543</v>
      </c>
      <c r="D104" t="s">
        <v>1090</v>
      </c>
      <c r="E104">
        <v>50129</v>
      </c>
      <c r="F104" t="s">
        <v>1091</v>
      </c>
      <c r="H104" t="s">
        <v>110</v>
      </c>
      <c r="I104" t="s">
        <v>1100</v>
      </c>
      <c r="J104" t="s">
        <v>1101</v>
      </c>
      <c r="K104" t="s">
        <v>133</v>
      </c>
      <c r="N104" t="s">
        <v>133</v>
      </c>
      <c r="O104" s="10" t="s">
        <v>133</v>
      </c>
      <c r="P104" t="s">
        <v>133</v>
      </c>
      <c r="Q104" t="s">
        <v>53</v>
      </c>
      <c r="R104" t="s">
        <v>54</v>
      </c>
      <c r="S104">
        <v>0.40479999999999999</v>
      </c>
      <c r="T104" t="s">
        <v>54</v>
      </c>
      <c r="U104">
        <v>944</v>
      </c>
      <c r="V104">
        <f>(1-VLOOKUP(P104,Start!$A$1:$E$9,4,FALSE)/100)*U104</f>
        <v>821.28</v>
      </c>
      <c r="W104">
        <f>VLOOKUP(O104,Start!$A$11:$E$17,3,FALSE)+VLOOKUP(O104,Start!$A$11:$E$17,4,FALSE)</f>
        <v>3.1</v>
      </c>
      <c r="X104" s="10">
        <f>(W104/S104)+Start!$D$19*(VLOOKUP(O104,Start!$A$11:ED$17,5,FALSE)/S104)+VLOOKUP(P104,Start!$A$1:$D$9,3,FALSE)</f>
        <v>33.909486166007916</v>
      </c>
      <c r="Y104" s="10">
        <f>SUM(V$2:V104)</f>
        <v>14559.026925000004</v>
      </c>
      <c r="Z104" t="str">
        <f>VLOOKUP(O104,Start!$A$11:$B$17,2,FALSE)</f>
        <v>Lignite</v>
      </c>
      <c r="AA104" t="str">
        <f>VLOOKUP(P104,Start!$A$2:$B$9,2,FALSE)</f>
        <v>Lignite</v>
      </c>
    </row>
    <row r="105" spans="1:27" x14ac:dyDescent="0.35">
      <c r="A105" t="s">
        <v>42</v>
      </c>
      <c r="B105" t="s">
        <v>197</v>
      </c>
      <c r="C105" t="s">
        <v>198</v>
      </c>
      <c r="D105" t="s">
        <v>199</v>
      </c>
      <c r="E105">
        <v>4007</v>
      </c>
      <c r="F105" t="s">
        <v>200</v>
      </c>
      <c r="G105" t="s">
        <v>201</v>
      </c>
      <c r="H105" t="s">
        <v>202</v>
      </c>
      <c r="I105" t="s">
        <v>203</v>
      </c>
      <c r="J105" t="s">
        <v>204</v>
      </c>
      <c r="K105" t="s">
        <v>133</v>
      </c>
      <c r="N105" t="s">
        <v>133</v>
      </c>
      <c r="O105" s="10" t="s">
        <v>133</v>
      </c>
      <c r="P105" t="s">
        <v>133</v>
      </c>
      <c r="Q105" t="s">
        <v>53</v>
      </c>
      <c r="R105" t="s">
        <v>54</v>
      </c>
      <c r="S105">
        <v>0.4</v>
      </c>
      <c r="T105" t="s">
        <v>54</v>
      </c>
      <c r="U105">
        <v>875</v>
      </c>
      <c r="V105">
        <f>(1-VLOOKUP(P105,Start!$A$1:$E$9,4,FALSE)/100)*U105</f>
        <v>761.25</v>
      </c>
      <c r="W105">
        <f>VLOOKUP(O105,Start!$A$11:$E$17,3,FALSE)+VLOOKUP(O105,Start!$A$11:$E$17,4,FALSE)</f>
        <v>3.1</v>
      </c>
      <c r="X105" s="10">
        <f>(W105/S105)+Start!$D$19*(VLOOKUP(O105,Start!$A$11:ED$17,5,FALSE)/S105)+VLOOKUP(P105,Start!$A$1:$D$9,3,FALSE)</f>
        <v>34.296000000000006</v>
      </c>
      <c r="Y105" s="10">
        <f>SUM(V$2:V105)</f>
        <v>15320.276925000004</v>
      </c>
      <c r="Z105" t="str">
        <f>VLOOKUP(O105,Start!$A$11:$B$17,2,FALSE)</f>
        <v>Lignite</v>
      </c>
      <c r="AA105" t="str">
        <f>VLOOKUP(P105,Start!$A$2:$B$9,2,FALSE)</f>
        <v>Lignite</v>
      </c>
    </row>
    <row r="106" spans="1:27" x14ac:dyDescent="0.35">
      <c r="A106" t="s">
        <v>42</v>
      </c>
      <c r="B106" t="s">
        <v>224</v>
      </c>
      <c r="C106" t="s">
        <v>198</v>
      </c>
      <c r="D106" t="s">
        <v>217</v>
      </c>
      <c r="E106">
        <v>2943</v>
      </c>
      <c r="F106" t="s">
        <v>217</v>
      </c>
      <c r="G106" t="s">
        <v>218</v>
      </c>
      <c r="H106" t="s">
        <v>202</v>
      </c>
      <c r="I106" t="s">
        <v>225</v>
      </c>
      <c r="J106" t="s">
        <v>226</v>
      </c>
      <c r="K106" t="s">
        <v>133</v>
      </c>
      <c r="N106" t="s">
        <v>133</v>
      </c>
      <c r="O106" s="10" t="s">
        <v>133</v>
      </c>
      <c r="P106" t="s">
        <v>133</v>
      </c>
      <c r="Q106" t="s">
        <v>53</v>
      </c>
      <c r="R106" t="s">
        <v>54</v>
      </c>
      <c r="S106">
        <v>0.4</v>
      </c>
      <c r="T106" t="s">
        <v>54</v>
      </c>
      <c r="U106">
        <v>857</v>
      </c>
      <c r="V106">
        <f>(1-VLOOKUP(P106,Start!$A$1:$E$9,4,FALSE)/100)*U106</f>
        <v>745.59</v>
      </c>
      <c r="W106">
        <f>VLOOKUP(O106,Start!$A$11:$E$17,3,FALSE)+VLOOKUP(O106,Start!$A$11:$E$17,4,FALSE)</f>
        <v>3.1</v>
      </c>
      <c r="X106" s="10">
        <f>(W106/S106)+Start!$D$19*(VLOOKUP(O106,Start!$A$11:ED$17,5,FALSE)/S106)+VLOOKUP(P106,Start!$A$1:$D$9,3,FALSE)</f>
        <v>34.296000000000006</v>
      </c>
      <c r="Y106" s="10">
        <f>SUM(V$2:V106)</f>
        <v>16065.866925000004</v>
      </c>
      <c r="Z106" t="str">
        <f>VLOOKUP(O106,Start!$A$11:$B$17,2,FALSE)</f>
        <v>Lignite</v>
      </c>
      <c r="AA106" t="str">
        <f>VLOOKUP(P106,Start!$A$2:$B$9,2,FALSE)</f>
        <v>Lignite</v>
      </c>
    </row>
    <row r="107" spans="1:27" x14ac:dyDescent="0.35">
      <c r="A107" t="s">
        <v>42</v>
      </c>
      <c r="B107" t="s">
        <v>2140</v>
      </c>
      <c r="C107" t="s">
        <v>2141</v>
      </c>
      <c r="E107">
        <v>6712</v>
      </c>
      <c r="F107" t="s">
        <v>2036</v>
      </c>
      <c r="G107" t="s">
        <v>2037</v>
      </c>
      <c r="H107" t="s">
        <v>98</v>
      </c>
      <c r="J107" t="s">
        <v>2142</v>
      </c>
      <c r="K107" t="s">
        <v>68</v>
      </c>
      <c r="L107" t="s">
        <v>133</v>
      </c>
      <c r="M107" t="s">
        <v>339</v>
      </c>
      <c r="N107" t="s">
        <v>133</v>
      </c>
      <c r="O107" s="10" t="s">
        <v>133</v>
      </c>
      <c r="P107" t="s">
        <v>133</v>
      </c>
      <c r="Q107" t="s">
        <v>53</v>
      </c>
      <c r="R107" t="s">
        <v>434</v>
      </c>
      <c r="S107">
        <v>0.4</v>
      </c>
      <c r="T107" t="s">
        <v>271</v>
      </c>
      <c r="U107">
        <v>17.5</v>
      </c>
      <c r="V107">
        <f>(1-VLOOKUP(P107,Start!$A$1:$E$9,4,FALSE)/100)*U107</f>
        <v>15.225</v>
      </c>
      <c r="W107">
        <f>VLOOKUP(O107,Start!$A$11:$E$17,3,FALSE)+VLOOKUP(O107,Start!$A$11:$E$17,4,FALSE)</f>
        <v>3.1</v>
      </c>
      <c r="X107" s="10">
        <f>(W107/S107)+Start!$D$19*(VLOOKUP(O107,Start!$A$11:ED$17,5,FALSE)/S107)+VLOOKUP(P107,Start!$A$1:$D$9,3,FALSE)</f>
        <v>34.296000000000006</v>
      </c>
      <c r="Y107" s="10">
        <f>SUM(V$2:V107)</f>
        <v>16081.091925000004</v>
      </c>
      <c r="Z107" t="str">
        <f>VLOOKUP(O107,Start!$A$11:$B$17,2,FALSE)</f>
        <v>Lignite</v>
      </c>
      <c r="AA107" t="str">
        <f>VLOOKUP(P107,Start!$A$2:$B$9,2,FALSE)</f>
        <v>Lignite</v>
      </c>
    </row>
    <row r="108" spans="1:27" x14ac:dyDescent="0.35">
      <c r="A108" t="s">
        <v>42</v>
      </c>
      <c r="B108" t="s">
        <v>205</v>
      </c>
      <c r="C108" t="s">
        <v>56</v>
      </c>
      <c r="D108" t="s">
        <v>206</v>
      </c>
      <c r="E108">
        <v>4564</v>
      </c>
      <c r="F108" t="s">
        <v>200</v>
      </c>
      <c r="G108" t="s">
        <v>201</v>
      </c>
      <c r="H108" t="s">
        <v>202</v>
      </c>
      <c r="I108" t="s">
        <v>207</v>
      </c>
      <c r="J108" t="s">
        <v>208</v>
      </c>
      <c r="K108" t="s">
        <v>133</v>
      </c>
      <c r="N108" t="s">
        <v>133</v>
      </c>
      <c r="O108" s="10" t="s">
        <v>133</v>
      </c>
      <c r="P108" t="s">
        <v>133</v>
      </c>
      <c r="Q108" t="s">
        <v>53</v>
      </c>
      <c r="R108" t="s">
        <v>54</v>
      </c>
      <c r="S108">
        <v>0.39760000000000001</v>
      </c>
      <c r="T108" t="s">
        <v>54</v>
      </c>
      <c r="U108">
        <v>875</v>
      </c>
      <c r="V108">
        <f>(1-VLOOKUP(P108,Start!$A$1:$E$9,4,FALSE)/100)*U108</f>
        <v>761.25</v>
      </c>
      <c r="W108">
        <f>VLOOKUP(O108,Start!$A$11:$E$17,3,FALSE)+VLOOKUP(O108,Start!$A$11:$E$17,4,FALSE)</f>
        <v>3.1</v>
      </c>
      <c r="X108" s="10">
        <f>(W108/S108)+Start!$D$19*(VLOOKUP(O108,Start!$A$11:ED$17,5,FALSE)/S108)+VLOOKUP(P108,Start!$A$1:$D$9,3,FALSE)</f>
        <v>34.492756539235415</v>
      </c>
      <c r="Y108" s="10">
        <f>SUM(V$2:V108)</f>
        <v>16842.341925000004</v>
      </c>
      <c r="Z108" t="str">
        <f>VLOOKUP(O108,Start!$A$11:$B$17,2,FALSE)</f>
        <v>Lignite</v>
      </c>
      <c r="AA108" t="str">
        <f>VLOOKUP(P108,Start!$A$2:$B$9,2,FALSE)</f>
        <v>Lignite</v>
      </c>
    </row>
    <row r="109" spans="1:27" x14ac:dyDescent="0.35">
      <c r="A109" t="s">
        <v>42</v>
      </c>
      <c r="B109" t="s">
        <v>326</v>
      </c>
      <c r="C109" t="s">
        <v>327</v>
      </c>
      <c r="D109" t="s">
        <v>328</v>
      </c>
      <c r="E109">
        <v>3052</v>
      </c>
      <c r="F109" t="s">
        <v>329</v>
      </c>
      <c r="H109" t="s">
        <v>230</v>
      </c>
      <c r="I109">
        <v>1</v>
      </c>
      <c r="J109" t="s">
        <v>330</v>
      </c>
      <c r="K109" t="s">
        <v>68</v>
      </c>
      <c r="L109" t="s">
        <v>331</v>
      </c>
      <c r="M109" t="s">
        <v>332</v>
      </c>
      <c r="N109" t="s">
        <v>133</v>
      </c>
      <c r="O109" s="10" t="s">
        <v>133</v>
      </c>
      <c r="P109" t="s">
        <v>133</v>
      </c>
      <c r="Q109" t="s">
        <v>53</v>
      </c>
      <c r="R109" t="s">
        <v>54</v>
      </c>
      <c r="S109">
        <v>0.39760000000000001</v>
      </c>
      <c r="T109" t="s">
        <v>54</v>
      </c>
      <c r="U109">
        <v>74</v>
      </c>
      <c r="V109">
        <f>(1-VLOOKUP(P109,Start!$A$1:$E$9,4,FALSE)/100)*U109</f>
        <v>64.38</v>
      </c>
      <c r="W109">
        <f>VLOOKUP(O109,Start!$A$11:$E$17,3,FALSE)+VLOOKUP(O109,Start!$A$11:$E$17,4,FALSE)</f>
        <v>3.1</v>
      </c>
      <c r="X109" s="10">
        <f>(W109/S109)+Start!$D$19*(VLOOKUP(O109,Start!$A$11:ED$17,5,FALSE)/S109)+VLOOKUP(P109,Start!$A$1:$D$9,3,FALSE)</f>
        <v>34.492756539235415</v>
      </c>
      <c r="Y109" s="10">
        <f>SUM(V$2:V109)</f>
        <v>16906.721925000005</v>
      </c>
      <c r="Z109" t="str">
        <f>VLOOKUP(O109,Start!$A$11:$B$17,2,FALSE)</f>
        <v>Lignite</v>
      </c>
      <c r="AA109" t="str">
        <f>VLOOKUP(P109,Start!$A$2:$B$9,2,FALSE)</f>
        <v>Lignite</v>
      </c>
    </row>
    <row r="110" spans="1:27" x14ac:dyDescent="0.35">
      <c r="A110" t="s">
        <v>42</v>
      </c>
      <c r="B110" t="s">
        <v>1333</v>
      </c>
      <c r="C110" t="s">
        <v>198</v>
      </c>
      <c r="D110" t="s">
        <v>1329</v>
      </c>
      <c r="E110">
        <v>3130</v>
      </c>
      <c r="F110" t="s">
        <v>1330</v>
      </c>
      <c r="G110" t="s">
        <v>1331</v>
      </c>
      <c r="H110" t="s">
        <v>230</v>
      </c>
      <c r="I110" t="s">
        <v>564</v>
      </c>
      <c r="J110" t="s">
        <v>1334</v>
      </c>
      <c r="K110" t="s">
        <v>133</v>
      </c>
      <c r="N110" t="s">
        <v>133</v>
      </c>
      <c r="O110" s="10" t="s">
        <v>133</v>
      </c>
      <c r="P110" t="s">
        <v>133</v>
      </c>
      <c r="Q110" t="s">
        <v>53</v>
      </c>
      <c r="R110" t="s">
        <v>54</v>
      </c>
      <c r="S110">
        <v>0.3952</v>
      </c>
      <c r="T110" t="s">
        <v>54</v>
      </c>
      <c r="U110">
        <v>750</v>
      </c>
      <c r="V110">
        <f>(1-VLOOKUP(P110,Start!$A$1:$E$9,4,FALSE)/100)*U110</f>
        <v>652.5</v>
      </c>
      <c r="W110">
        <f>VLOOKUP(O110,Start!$A$11:$E$17,3,FALSE)+VLOOKUP(O110,Start!$A$11:$E$17,4,FALSE)</f>
        <v>3.1</v>
      </c>
      <c r="X110" s="10">
        <f>(W110/S110)+Start!$D$19*(VLOOKUP(O110,Start!$A$11:ED$17,5,FALSE)/S110)+VLOOKUP(P110,Start!$A$1:$D$9,3,FALSE)</f>
        <v>34.691902834008104</v>
      </c>
      <c r="Y110" s="10">
        <f>SUM(V$2:V110)</f>
        <v>17559.221925000005</v>
      </c>
      <c r="Z110" t="str">
        <f>VLOOKUP(O110,Start!$A$11:$B$17,2,FALSE)</f>
        <v>Lignite</v>
      </c>
      <c r="AA110" t="str">
        <f>VLOOKUP(P110,Start!$A$2:$B$9,2,FALSE)</f>
        <v>Lignite</v>
      </c>
    </row>
    <row r="111" spans="1:27" x14ac:dyDescent="0.35">
      <c r="A111" t="s">
        <v>42</v>
      </c>
      <c r="B111" t="s">
        <v>513</v>
      </c>
      <c r="C111" t="s">
        <v>514</v>
      </c>
      <c r="D111" t="s">
        <v>515</v>
      </c>
      <c r="E111">
        <v>15236</v>
      </c>
      <c r="F111" t="s">
        <v>516</v>
      </c>
      <c r="H111" t="s">
        <v>230</v>
      </c>
      <c r="I111" t="s">
        <v>517</v>
      </c>
      <c r="J111" t="s">
        <v>518</v>
      </c>
      <c r="K111" t="s">
        <v>68</v>
      </c>
      <c r="L111" t="s">
        <v>519</v>
      </c>
      <c r="M111" t="s">
        <v>51</v>
      </c>
      <c r="N111" t="s">
        <v>133</v>
      </c>
      <c r="O111" s="10" t="s">
        <v>133</v>
      </c>
      <c r="P111" t="s">
        <v>133</v>
      </c>
      <c r="Q111" t="s">
        <v>53</v>
      </c>
      <c r="R111" t="s">
        <v>54</v>
      </c>
      <c r="S111">
        <v>0.39279999999999998</v>
      </c>
      <c r="T111" t="s">
        <v>54</v>
      </c>
      <c r="U111">
        <v>45</v>
      </c>
      <c r="V111">
        <f>(1-VLOOKUP(P111,Start!$A$1:$E$9,4,FALSE)/100)*U111</f>
        <v>39.15</v>
      </c>
      <c r="W111">
        <f>VLOOKUP(O111,Start!$A$11:$E$17,3,FALSE)+VLOOKUP(O111,Start!$A$11:$E$17,4,FALSE)</f>
        <v>3.1</v>
      </c>
      <c r="X111" s="10">
        <f>(W111/S111)+Start!$D$19*(VLOOKUP(O111,Start!$A$11:ED$17,5,FALSE)/S111)+VLOOKUP(P111,Start!$A$1:$D$9,3,FALSE)</f>
        <v>34.893482688391046</v>
      </c>
      <c r="Y111" s="10">
        <f>SUM(V$2:V111)</f>
        <v>17598.371925000007</v>
      </c>
      <c r="Z111" t="str">
        <f>VLOOKUP(O111,Start!$A$11:$B$17,2,FALSE)</f>
        <v>Lignite</v>
      </c>
      <c r="AA111" t="str">
        <f>VLOOKUP(P111,Start!$A$2:$B$9,2,FALSE)</f>
        <v>Lignite</v>
      </c>
    </row>
    <row r="112" spans="1:27" x14ac:dyDescent="0.35">
      <c r="A112" t="s">
        <v>42</v>
      </c>
      <c r="B112" t="s">
        <v>1328</v>
      </c>
      <c r="C112" t="s">
        <v>198</v>
      </c>
      <c r="D112" t="s">
        <v>1329</v>
      </c>
      <c r="E112">
        <v>3130</v>
      </c>
      <c r="F112" t="s">
        <v>1330</v>
      </c>
      <c r="G112" t="s">
        <v>1331</v>
      </c>
      <c r="H112" t="s">
        <v>230</v>
      </c>
      <c r="I112" t="s">
        <v>111</v>
      </c>
      <c r="J112" t="s">
        <v>1332</v>
      </c>
      <c r="K112" t="s">
        <v>133</v>
      </c>
      <c r="N112" t="s">
        <v>133</v>
      </c>
      <c r="O112" s="10" t="s">
        <v>133</v>
      </c>
      <c r="P112" t="s">
        <v>133</v>
      </c>
      <c r="Q112" t="s">
        <v>53</v>
      </c>
      <c r="R112" t="s">
        <v>54</v>
      </c>
      <c r="S112">
        <v>0.39279999999999998</v>
      </c>
      <c r="T112" t="s">
        <v>54</v>
      </c>
      <c r="U112">
        <v>750</v>
      </c>
      <c r="V112">
        <f>(1-VLOOKUP(P112,Start!$A$1:$E$9,4,FALSE)/100)*U112</f>
        <v>652.5</v>
      </c>
      <c r="W112">
        <f>VLOOKUP(O112,Start!$A$11:$E$17,3,FALSE)+VLOOKUP(O112,Start!$A$11:$E$17,4,FALSE)</f>
        <v>3.1</v>
      </c>
      <c r="X112" s="10">
        <f>(W112/S112)+Start!$D$19*(VLOOKUP(O112,Start!$A$11:ED$17,5,FALSE)/S112)+VLOOKUP(P112,Start!$A$1:$D$9,3,FALSE)</f>
        <v>34.893482688391046</v>
      </c>
      <c r="Y112" s="10">
        <f>SUM(V$2:V112)</f>
        <v>18250.871925000007</v>
      </c>
      <c r="Z112" t="str">
        <f>VLOOKUP(O112,Start!$A$11:$B$17,2,FALSE)</f>
        <v>Lignite</v>
      </c>
      <c r="AA112" t="str">
        <f>VLOOKUP(P112,Start!$A$2:$B$9,2,FALSE)</f>
        <v>Lignite</v>
      </c>
    </row>
    <row r="113" spans="1:27" x14ac:dyDescent="0.35">
      <c r="A113" t="s">
        <v>42</v>
      </c>
      <c r="B113" t="s">
        <v>333</v>
      </c>
      <c r="C113" t="s">
        <v>334</v>
      </c>
      <c r="D113" t="s">
        <v>335</v>
      </c>
      <c r="E113">
        <v>6842</v>
      </c>
      <c r="F113" t="s">
        <v>336</v>
      </c>
      <c r="H113" t="s">
        <v>98</v>
      </c>
      <c r="J113" t="s">
        <v>337</v>
      </c>
      <c r="K113" t="s">
        <v>68</v>
      </c>
      <c r="L113" t="s">
        <v>338</v>
      </c>
      <c r="M113" t="s">
        <v>339</v>
      </c>
      <c r="N113" t="s">
        <v>133</v>
      </c>
      <c r="O113" s="10" t="s">
        <v>133</v>
      </c>
      <c r="P113" t="s">
        <v>133</v>
      </c>
      <c r="Q113" t="s">
        <v>53</v>
      </c>
      <c r="R113" t="s">
        <v>54</v>
      </c>
      <c r="S113">
        <v>0.39040000000000002</v>
      </c>
      <c r="T113" t="s">
        <v>54</v>
      </c>
      <c r="U113">
        <v>49</v>
      </c>
      <c r="V113">
        <f>(1-VLOOKUP(P113,Start!$A$1:$E$9,4,FALSE)/100)*U113</f>
        <v>42.63</v>
      </c>
      <c r="W113">
        <f>VLOOKUP(O113,Start!$A$11:$E$17,3,FALSE)+VLOOKUP(O113,Start!$A$11:$E$17,4,FALSE)</f>
        <v>3.1</v>
      </c>
      <c r="X113" s="10">
        <f>(W113/S113)+Start!$D$19*(VLOOKUP(O113,Start!$A$11:ED$17,5,FALSE)/S113)+VLOOKUP(P113,Start!$A$1:$D$9,3,FALSE)</f>
        <v>35.097540983606564</v>
      </c>
      <c r="Y113" s="10">
        <f>SUM(V$2:V113)</f>
        <v>18293.501925000008</v>
      </c>
      <c r="Z113" t="str">
        <f>VLOOKUP(O113,Start!$A$11:$B$17,2,FALSE)</f>
        <v>Lignite</v>
      </c>
      <c r="AA113" t="str">
        <f>VLOOKUP(P113,Start!$A$2:$B$9,2,FALSE)</f>
        <v>Lignite</v>
      </c>
    </row>
    <row r="114" spans="1:27" x14ac:dyDescent="0.35">
      <c r="A114" t="s">
        <v>42</v>
      </c>
      <c r="B114" t="s">
        <v>1158</v>
      </c>
      <c r="C114" t="s">
        <v>198</v>
      </c>
      <c r="D114" t="s">
        <v>1159</v>
      </c>
      <c r="E114">
        <v>3185</v>
      </c>
      <c r="F114" t="s">
        <v>1160</v>
      </c>
      <c r="G114" t="s">
        <v>1161</v>
      </c>
      <c r="H114" t="s">
        <v>230</v>
      </c>
      <c r="I114" t="s">
        <v>111</v>
      </c>
      <c r="J114" t="s">
        <v>1162</v>
      </c>
      <c r="K114" t="s">
        <v>133</v>
      </c>
      <c r="N114" t="s">
        <v>133</v>
      </c>
      <c r="O114" s="10" t="s">
        <v>133</v>
      </c>
      <c r="P114" t="s">
        <v>133</v>
      </c>
      <c r="Q114" t="s">
        <v>53</v>
      </c>
      <c r="R114" t="s">
        <v>54</v>
      </c>
      <c r="S114">
        <v>0.39040000000000002</v>
      </c>
      <c r="T114" t="s">
        <v>54</v>
      </c>
      <c r="U114">
        <v>465</v>
      </c>
      <c r="V114">
        <f>(1-VLOOKUP(P114,Start!$A$1:$E$9,4,FALSE)/100)*U114</f>
        <v>404.55</v>
      </c>
      <c r="W114">
        <f>VLOOKUP(O114,Start!$A$11:$E$17,3,FALSE)+VLOOKUP(O114,Start!$A$11:$E$17,4,FALSE)</f>
        <v>3.1</v>
      </c>
      <c r="X114" s="10">
        <f>(W114/S114)+Start!$D$19*(VLOOKUP(O114,Start!$A$11:ED$17,5,FALSE)/S114)+VLOOKUP(P114,Start!$A$1:$D$9,3,FALSE)</f>
        <v>35.097540983606564</v>
      </c>
      <c r="Y114" s="10">
        <f>SUM(V$2:V114)</f>
        <v>18698.051925000007</v>
      </c>
      <c r="Z114" t="str">
        <f>VLOOKUP(O114,Start!$A$11:$B$17,2,FALSE)</f>
        <v>Lignite</v>
      </c>
      <c r="AA114" t="str">
        <f>VLOOKUP(P114,Start!$A$2:$B$9,2,FALSE)</f>
        <v>Lignite</v>
      </c>
    </row>
    <row r="115" spans="1:27" x14ac:dyDescent="0.35">
      <c r="A115" t="s">
        <v>42</v>
      </c>
      <c r="B115" t="s">
        <v>1163</v>
      </c>
      <c r="C115" t="s">
        <v>198</v>
      </c>
      <c r="D115" t="s">
        <v>1159</v>
      </c>
      <c r="E115">
        <v>3185</v>
      </c>
      <c r="F115" t="s">
        <v>1160</v>
      </c>
      <c r="G115" t="s">
        <v>1161</v>
      </c>
      <c r="H115" t="s">
        <v>230</v>
      </c>
      <c r="I115" t="s">
        <v>564</v>
      </c>
      <c r="J115" t="s">
        <v>1164</v>
      </c>
      <c r="K115" t="s">
        <v>133</v>
      </c>
      <c r="N115" t="s">
        <v>133</v>
      </c>
      <c r="O115" s="10" t="s">
        <v>133</v>
      </c>
      <c r="P115" t="s">
        <v>133</v>
      </c>
      <c r="Q115" t="s">
        <v>53</v>
      </c>
      <c r="R115" t="s">
        <v>54</v>
      </c>
      <c r="S115">
        <v>0.39040000000000002</v>
      </c>
      <c r="T115" t="s">
        <v>54</v>
      </c>
      <c r="U115">
        <v>465</v>
      </c>
      <c r="V115">
        <f>(1-VLOOKUP(P115,Start!$A$1:$E$9,4,FALSE)/100)*U115</f>
        <v>404.55</v>
      </c>
      <c r="W115">
        <f>VLOOKUP(O115,Start!$A$11:$E$17,3,FALSE)+VLOOKUP(O115,Start!$A$11:$E$17,4,FALSE)</f>
        <v>3.1</v>
      </c>
      <c r="X115" s="10">
        <f>(W115/S115)+Start!$D$19*(VLOOKUP(O115,Start!$A$11:ED$17,5,FALSE)/S115)+VLOOKUP(P115,Start!$A$1:$D$9,3,FALSE)</f>
        <v>35.097540983606564</v>
      </c>
      <c r="Y115" s="10">
        <f>SUM(V$2:V115)</f>
        <v>19102.601925000006</v>
      </c>
      <c r="Z115" t="str">
        <f>VLOOKUP(O115,Start!$A$11:$B$17,2,FALSE)</f>
        <v>Lignite</v>
      </c>
      <c r="AA115" t="str">
        <f>VLOOKUP(P115,Start!$A$2:$B$9,2,FALSE)</f>
        <v>Lignite</v>
      </c>
    </row>
    <row r="116" spans="1:27" x14ac:dyDescent="0.35">
      <c r="A116" t="s">
        <v>42</v>
      </c>
      <c r="B116" t="s">
        <v>1165</v>
      </c>
      <c r="C116" t="s">
        <v>198</v>
      </c>
      <c r="D116" t="s">
        <v>1159</v>
      </c>
      <c r="E116">
        <v>3185</v>
      </c>
      <c r="F116" t="s">
        <v>1160</v>
      </c>
      <c r="G116" t="s">
        <v>1161</v>
      </c>
      <c r="H116" t="s">
        <v>230</v>
      </c>
      <c r="I116" t="s">
        <v>562</v>
      </c>
      <c r="J116" t="s">
        <v>1166</v>
      </c>
      <c r="K116" t="s">
        <v>133</v>
      </c>
      <c r="N116" t="s">
        <v>133</v>
      </c>
      <c r="O116" s="10" t="s">
        <v>133</v>
      </c>
      <c r="P116" t="s">
        <v>133</v>
      </c>
      <c r="Q116" t="s">
        <v>53</v>
      </c>
      <c r="R116" t="s">
        <v>54</v>
      </c>
      <c r="S116">
        <v>0.39040000000000002</v>
      </c>
      <c r="T116" t="s">
        <v>54</v>
      </c>
      <c r="U116">
        <v>465</v>
      </c>
      <c r="V116">
        <f>(1-VLOOKUP(P116,Start!$A$1:$E$9,4,FALSE)/100)*U116</f>
        <v>404.55</v>
      </c>
      <c r="W116">
        <f>VLOOKUP(O116,Start!$A$11:$E$17,3,FALSE)+VLOOKUP(O116,Start!$A$11:$E$17,4,FALSE)</f>
        <v>3.1</v>
      </c>
      <c r="X116" s="10">
        <f>(W116/S116)+Start!$D$19*(VLOOKUP(O116,Start!$A$11:ED$17,5,FALSE)/S116)+VLOOKUP(P116,Start!$A$1:$D$9,3,FALSE)</f>
        <v>35.097540983606564</v>
      </c>
      <c r="Y116" s="10">
        <f>SUM(V$2:V116)</f>
        <v>19507.151925000006</v>
      </c>
      <c r="Z116" t="str">
        <f>VLOOKUP(O116,Start!$A$11:$B$17,2,FALSE)</f>
        <v>Lignite</v>
      </c>
      <c r="AA116" t="str">
        <f>VLOOKUP(P116,Start!$A$2:$B$9,2,FALSE)</f>
        <v>Lignite</v>
      </c>
    </row>
    <row r="117" spans="1:27" x14ac:dyDescent="0.35">
      <c r="A117" t="s">
        <v>42</v>
      </c>
      <c r="B117" t="s">
        <v>1167</v>
      </c>
      <c r="C117" t="s">
        <v>198</v>
      </c>
      <c r="D117" t="s">
        <v>1159</v>
      </c>
      <c r="E117">
        <v>3185</v>
      </c>
      <c r="F117" t="s">
        <v>1160</v>
      </c>
      <c r="G117" t="s">
        <v>1161</v>
      </c>
      <c r="H117" t="s">
        <v>230</v>
      </c>
      <c r="I117" t="s">
        <v>942</v>
      </c>
      <c r="J117" t="s">
        <v>1168</v>
      </c>
      <c r="K117" t="s">
        <v>133</v>
      </c>
      <c r="N117" t="s">
        <v>133</v>
      </c>
      <c r="O117" s="10" t="s">
        <v>133</v>
      </c>
      <c r="P117" t="s">
        <v>133</v>
      </c>
      <c r="Q117" t="s">
        <v>53</v>
      </c>
      <c r="R117" t="s">
        <v>54</v>
      </c>
      <c r="S117">
        <v>0.39040000000000002</v>
      </c>
      <c r="T117" t="s">
        <v>54</v>
      </c>
      <c r="U117">
        <v>465</v>
      </c>
      <c r="V117">
        <f>(1-VLOOKUP(P117,Start!$A$1:$E$9,4,FALSE)/100)*U117</f>
        <v>404.55</v>
      </c>
      <c r="W117">
        <f>VLOOKUP(O117,Start!$A$11:$E$17,3,FALSE)+VLOOKUP(O117,Start!$A$11:$E$17,4,FALSE)</f>
        <v>3.1</v>
      </c>
      <c r="X117" s="10">
        <f>(W117/S117)+Start!$D$19*(VLOOKUP(O117,Start!$A$11:ED$17,5,FALSE)/S117)+VLOOKUP(P117,Start!$A$1:$D$9,3,FALSE)</f>
        <v>35.097540983606564</v>
      </c>
      <c r="Y117" s="10">
        <f>SUM(V$2:V117)</f>
        <v>19911.701925000005</v>
      </c>
      <c r="Z117" t="str">
        <f>VLOOKUP(O117,Start!$A$11:$B$17,2,FALSE)</f>
        <v>Lignite</v>
      </c>
      <c r="AA117" t="str">
        <f>VLOOKUP(P117,Start!$A$2:$B$9,2,FALSE)</f>
        <v>Lignite</v>
      </c>
    </row>
    <row r="118" spans="1:27" x14ac:dyDescent="0.35">
      <c r="A118" t="s">
        <v>42</v>
      </c>
      <c r="B118" t="s">
        <v>1169</v>
      </c>
      <c r="C118" t="s">
        <v>198</v>
      </c>
      <c r="D118" t="s">
        <v>1159</v>
      </c>
      <c r="E118">
        <v>3185</v>
      </c>
      <c r="F118" t="s">
        <v>1160</v>
      </c>
      <c r="G118" t="s">
        <v>1161</v>
      </c>
      <c r="H118" t="s">
        <v>230</v>
      </c>
      <c r="I118" t="s">
        <v>677</v>
      </c>
      <c r="J118" t="s">
        <v>1170</v>
      </c>
      <c r="K118" t="s">
        <v>133</v>
      </c>
      <c r="N118" t="s">
        <v>133</v>
      </c>
      <c r="O118" s="10" t="s">
        <v>133</v>
      </c>
      <c r="P118" t="s">
        <v>133</v>
      </c>
      <c r="Q118" t="s">
        <v>53</v>
      </c>
      <c r="R118" t="s">
        <v>54</v>
      </c>
      <c r="S118">
        <v>0.39040000000000002</v>
      </c>
      <c r="T118" t="s">
        <v>54</v>
      </c>
      <c r="U118">
        <v>465</v>
      </c>
      <c r="V118">
        <f>(1-VLOOKUP(P118,Start!$A$1:$E$9,4,FALSE)/100)*U118</f>
        <v>404.55</v>
      </c>
      <c r="W118">
        <f>VLOOKUP(O118,Start!$A$11:$E$17,3,FALSE)+VLOOKUP(O118,Start!$A$11:$E$17,4,FALSE)</f>
        <v>3.1</v>
      </c>
      <c r="X118" s="10">
        <f>(W118/S118)+Start!$D$19*(VLOOKUP(O118,Start!$A$11:ED$17,5,FALSE)/S118)+VLOOKUP(P118,Start!$A$1:$D$9,3,FALSE)</f>
        <v>35.097540983606564</v>
      </c>
      <c r="Y118" s="10">
        <f>SUM(V$2:V118)</f>
        <v>20316.251925000004</v>
      </c>
      <c r="Z118" t="str">
        <f>VLOOKUP(O118,Start!$A$11:$B$17,2,FALSE)</f>
        <v>Lignite</v>
      </c>
      <c r="AA118" t="str">
        <f>VLOOKUP(P118,Start!$A$2:$B$9,2,FALSE)</f>
        <v>Lignite</v>
      </c>
    </row>
    <row r="119" spans="1:27" x14ac:dyDescent="0.35">
      <c r="A119" t="s">
        <v>42</v>
      </c>
      <c r="B119" t="s">
        <v>1283</v>
      </c>
      <c r="C119" t="s">
        <v>233</v>
      </c>
      <c r="D119" t="s">
        <v>1284</v>
      </c>
      <c r="E119">
        <v>6258</v>
      </c>
      <c r="F119" t="s">
        <v>1284</v>
      </c>
      <c r="H119" t="s">
        <v>98</v>
      </c>
      <c r="I119" t="s">
        <v>111</v>
      </c>
      <c r="J119" t="s">
        <v>337</v>
      </c>
      <c r="K119" t="s">
        <v>133</v>
      </c>
      <c r="N119" t="s">
        <v>133</v>
      </c>
      <c r="O119" s="10" t="s">
        <v>133</v>
      </c>
      <c r="P119" t="s">
        <v>133</v>
      </c>
      <c r="Q119" t="s">
        <v>53</v>
      </c>
      <c r="R119" t="s">
        <v>54</v>
      </c>
      <c r="S119">
        <v>0.39040000000000002</v>
      </c>
      <c r="T119" t="s">
        <v>54</v>
      </c>
      <c r="U119">
        <v>450</v>
      </c>
      <c r="V119">
        <f>(1-VLOOKUP(P119,Start!$A$1:$E$9,4,FALSE)/100)*U119</f>
        <v>391.5</v>
      </c>
      <c r="W119">
        <f>VLOOKUP(O119,Start!$A$11:$E$17,3,FALSE)+VLOOKUP(O119,Start!$A$11:$E$17,4,FALSE)</f>
        <v>3.1</v>
      </c>
      <c r="X119" s="10">
        <f>(W119/S119)+Start!$D$19*(VLOOKUP(O119,Start!$A$11:ED$17,5,FALSE)/S119)+VLOOKUP(P119,Start!$A$1:$D$9,3,FALSE)</f>
        <v>35.097540983606564</v>
      </c>
      <c r="Y119" s="10">
        <f>SUM(V$2:V119)</f>
        <v>20707.751925000004</v>
      </c>
      <c r="Z119" t="str">
        <f>VLOOKUP(O119,Start!$A$11:$B$17,2,FALSE)</f>
        <v>Lignite</v>
      </c>
      <c r="AA119" t="str">
        <f>VLOOKUP(P119,Start!$A$2:$B$9,2,FALSE)</f>
        <v>Lignite</v>
      </c>
    </row>
    <row r="120" spans="1:27" x14ac:dyDescent="0.35">
      <c r="A120" t="s">
        <v>42</v>
      </c>
      <c r="B120" t="s">
        <v>1285</v>
      </c>
      <c r="C120" t="s">
        <v>233</v>
      </c>
      <c r="D120" t="s">
        <v>1284</v>
      </c>
      <c r="E120">
        <v>6258</v>
      </c>
      <c r="F120" t="s">
        <v>1284</v>
      </c>
      <c r="H120" t="s">
        <v>98</v>
      </c>
      <c r="I120" t="s">
        <v>564</v>
      </c>
      <c r="J120" t="s">
        <v>337</v>
      </c>
      <c r="K120" t="s">
        <v>133</v>
      </c>
      <c r="N120" t="s">
        <v>133</v>
      </c>
      <c r="O120" s="10" t="s">
        <v>133</v>
      </c>
      <c r="P120" t="s">
        <v>133</v>
      </c>
      <c r="Q120" t="s">
        <v>53</v>
      </c>
      <c r="R120" t="s">
        <v>54</v>
      </c>
      <c r="S120">
        <v>0.39040000000000002</v>
      </c>
      <c r="T120" t="s">
        <v>54</v>
      </c>
      <c r="U120">
        <v>450</v>
      </c>
      <c r="V120">
        <f>(1-VLOOKUP(P120,Start!$A$1:$E$9,4,FALSE)/100)*U120</f>
        <v>391.5</v>
      </c>
      <c r="W120">
        <f>VLOOKUP(O120,Start!$A$11:$E$17,3,FALSE)+VLOOKUP(O120,Start!$A$11:$E$17,4,FALSE)</f>
        <v>3.1</v>
      </c>
      <c r="X120" s="10">
        <f>(W120/S120)+Start!$D$19*(VLOOKUP(O120,Start!$A$11:ED$17,5,FALSE)/S120)+VLOOKUP(P120,Start!$A$1:$D$9,3,FALSE)</f>
        <v>35.097540983606564</v>
      </c>
      <c r="Y120" s="10">
        <f>SUM(V$2:V120)</f>
        <v>21099.251925000004</v>
      </c>
      <c r="Z120" t="str">
        <f>VLOOKUP(O120,Start!$A$11:$B$17,2,FALSE)</f>
        <v>Lignite</v>
      </c>
      <c r="AA120" t="str">
        <f>VLOOKUP(P120,Start!$A$2:$B$9,2,FALSE)</f>
        <v>Lignite</v>
      </c>
    </row>
    <row r="121" spans="1:27" x14ac:dyDescent="0.35">
      <c r="A121" t="s">
        <v>42</v>
      </c>
      <c r="B121" t="s">
        <v>1888</v>
      </c>
      <c r="C121" t="s">
        <v>1889</v>
      </c>
      <c r="D121" t="s">
        <v>1852</v>
      </c>
      <c r="E121">
        <v>50127</v>
      </c>
      <c r="F121" t="s">
        <v>1091</v>
      </c>
      <c r="G121" t="s">
        <v>1890</v>
      </c>
      <c r="H121" t="s">
        <v>110</v>
      </c>
      <c r="I121" t="s">
        <v>1891</v>
      </c>
      <c r="J121" t="s">
        <v>1892</v>
      </c>
      <c r="K121" t="s">
        <v>133</v>
      </c>
      <c r="N121" t="s">
        <v>133</v>
      </c>
      <c r="O121" s="10" t="s">
        <v>133</v>
      </c>
      <c r="P121" t="s">
        <v>133</v>
      </c>
      <c r="Q121" t="s">
        <v>53</v>
      </c>
      <c r="R121" t="s">
        <v>54</v>
      </c>
      <c r="S121">
        <v>0.38800000000000001</v>
      </c>
      <c r="T121" t="s">
        <v>54</v>
      </c>
      <c r="U121">
        <v>10</v>
      </c>
      <c r="V121">
        <f>(1-VLOOKUP(P121,Start!$A$1:$E$9,4,FALSE)/100)*U121</f>
        <v>8.6999999999999993</v>
      </c>
      <c r="W121">
        <f>VLOOKUP(O121,Start!$A$11:$E$17,3,FALSE)+VLOOKUP(O121,Start!$A$11:$E$17,4,FALSE)</f>
        <v>3.1</v>
      </c>
      <c r="X121" s="10">
        <f>(W121/S121)+Start!$D$19*(VLOOKUP(O121,Start!$A$11:ED$17,5,FALSE)/S121)+VLOOKUP(P121,Start!$A$1:$D$9,3,FALSE)</f>
        <v>35.30412371134021</v>
      </c>
      <c r="Y121" s="10">
        <f>SUM(V$2:V121)</f>
        <v>21107.951925000005</v>
      </c>
      <c r="Z121" t="str">
        <f>VLOOKUP(O121,Start!$A$11:$B$17,2,FALSE)</f>
        <v>Lignite</v>
      </c>
      <c r="AA121" t="str">
        <f>VLOOKUP(P121,Start!$A$2:$B$9,2,FALSE)</f>
        <v>Lignite</v>
      </c>
    </row>
    <row r="122" spans="1:27" x14ac:dyDescent="0.35">
      <c r="A122" t="s">
        <v>42</v>
      </c>
      <c r="B122" t="s">
        <v>1893</v>
      </c>
      <c r="C122" t="s">
        <v>1889</v>
      </c>
      <c r="D122" t="s">
        <v>1852</v>
      </c>
      <c r="E122">
        <v>50127</v>
      </c>
      <c r="F122" t="s">
        <v>1091</v>
      </c>
      <c r="G122" t="s">
        <v>1890</v>
      </c>
      <c r="H122" t="s">
        <v>110</v>
      </c>
      <c r="I122" t="s">
        <v>1894</v>
      </c>
      <c r="J122" t="s">
        <v>1892</v>
      </c>
      <c r="K122" t="s">
        <v>133</v>
      </c>
      <c r="N122" t="s">
        <v>133</v>
      </c>
      <c r="O122" s="10" t="s">
        <v>133</v>
      </c>
      <c r="P122" t="s">
        <v>133</v>
      </c>
      <c r="Q122" t="s">
        <v>53</v>
      </c>
      <c r="R122" t="s">
        <v>54</v>
      </c>
      <c r="S122">
        <v>0.38800000000000001</v>
      </c>
      <c r="T122" t="s">
        <v>54</v>
      </c>
      <c r="U122">
        <v>10</v>
      </c>
      <c r="V122">
        <f>(1-VLOOKUP(P122,Start!$A$1:$E$9,4,FALSE)/100)*U122</f>
        <v>8.6999999999999993</v>
      </c>
      <c r="W122">
        <f>VLOOKUP(O122,Start!$A$11:$E$17,3,FALSE)+VLOOKUP(O122,Start!$A$11:$E$17,4,FALSE)</f>
        <v>3.1</v>
      </c>
      <c r="X122" s="10">
        <f>(W122/S122)+Start!$D$19*(VLOOKUP(O122,Start!$A$11:ED$17,5,FALSE)/S122)+VLOOKUP(P122,Start!$A$1:$D$9,3,FALSE)</f>
        <v>35.30412371134021</v>
      </c>
      <c r="Y122" s="10">
        <f>SUM(V$2:V122)</f>
        <v>21116.651925000006</v>
      </c>
      <c r="Z122" t="str">
        <f>VLOOKUP(O122,Start!$A$11:$B$17,2,FALSE)</f>
        <v>Lignite</v>
      </c>
      <c r="AA122" t="str">
        <f>VLOOKUP(P122,Start!$A$2:$B$9,2,FALSE)</f>
        <v>Lignite</v>
      </c>
    </row>
    <row r="123" spans="1:27" x14ac:dyDescent="0.35">
      <c r="A123" t="s">
        <v>42</v>
      </c>
      <c r="B123" t="s">
        <v>221</v>
      </c>
      <c r="C123" t="s">
        <v>198</v>
      </c>
      <c r="D123" t="s">
        <v>217</v>
      </c>
      <c r="E123">
        <v>2943</v>
      </c>
      <c r="F123" t="s">
        <v>217</v>
      </c>
      <c r="G123" t="s">
        <v>218</v>
      </c>
      <c r="H123" t="s">
        <v>202</v>
      </c>
      <c r="I123" t="s">
        <v>222</v>
      </c>
      <c r="J123" t="s">
        <v>223</v>
      </c>
      <c r="K123" t="s">
        <v>133</v>
      </c>
      <c r="N123" t="s">
        <v>133</v>
      </c>
      <c r="O123" s="10" t="s">
        <v>133</v>
      </c>
      <c r="P123" t="s">
        <v>133</v>
      </c>
      <c r="Q123" t="s">
        <v>53</v>
      </c>
      <c r="R123" t="s">
        <v>54</v>
      </c>
      <c r="S123">
        <v>0.3856</v>
      </c>
      <c r="T123" t="s">
        <v>54</v>
      </c>
      <c r="U123">
        <v>465</v>
      </c>
      <c r="V123">
        <f>(1-VLOOKUP(P123,Start!$A$1:$E$9,4,FALSE)/100)*U123</f>
        <v>404.55</v>
      </c>
      <c r="W123">
        <f>VLOOKUP(O123,Start!$A$11:$E$17,3,FALSE)+VLOOKUP(O123,Start!$A$11:$E$17,4,FALSE)</f>
        <v>3.1</v>
      </c>
      <c r="X123" s="10">
        <f>(W123/S123)+Start!$D$19*(VLOOKUP(O123,Start!$A$11:ED$17,5,FALSE)/S123)+VLOOKUP(P123,Start!$A$1:$D$9,3,FALSE)</f>
        <v>35.513278008298762</v>
      </c>
      <c r="Y123" s="10">
        <f>SUM(V$2:V123)</f>
        <v>21521.201925000005</v>
      </c>
      <c r="Z123" t="str">
        <f>VLOOKUP(O123,Start!$A$11:$B$17,2,FALSE)</f>
        <v>Lignite</v>
      </c>
      <c r="AA123" t="str">
        <f>VLOOKUP(P123,Start!$A$2:$B$9,2,FALSE)</f>
        <v>Lignite</v>
      </c>
    </row>
    <row r="124" spans="1:27" x14ac:dyDescent="0.35">
      <c r="A124" t="s">
        <v>42</v>
      </c>
      <c r="B124" t="s">
        <v>1406</v>
      </c>
      <c r="C124" t="s">
        <v>341</v>
      </c>
      <c r="D124" t="s">
        <v>1407</v>
      </c>
      <c r="E124">
        <v>6679</v>
      </c>
      <c r="F124" t="s">
        <v>1407</v>
      </c>
      <c r="H124" t="s">
        <v>98</v>
      </c>
      <c r="J124" t="s">
        <v>1408</v>
      </c>
      <c r="K124" t="s">
        <v>133</v>
      </c>
      <c r="N124" t="s">
        <v>133</v>
      </c>
      <c r="O124" s="10" t="s">
        <v>133</v>
      </c>
      <c r="P124" t="s">
        <v>133</v>
      </c>
      <c r="Q124" t="s">
        <v>53</v>
      </c>
      <c r="R124" t="s">
        <v>54</v>
      </c>
      <c r="S124">
        <v>0.3856</v>
      </c>
      <c r="T124" t="s">
        <v>54</v>
      </c>
      <c r="U124">
        <v>31</v>
      </c>
      <c r="V124">
        <f>(1-VLOOKUP(P124,Start!$A$1:$E$9,4,FALSE)/100)*U124</f>
        <v>26.97</v>
      </c>
      <c r="W124">
        <f>VLOOKUP(O124,Start!$A$11:$E$17,3,FALSE)+VLOOKUP(O124,Start!$A$11:$E$17,4,FALSE)</f>
        <v>3.1</v>
      </c>
      <c r="X124" s="10">
        <f>(W124/S124)+Start!$D$19*(VLOOKUP(O124,Start!$A$11:ED$17,5,FALSE)/S124)+VLOOKUP(P124,Start!$A$1:$D$9,3,FALSE)</f>
        <v>35.513278008298762</v>
      </c>
      <c r="Y124" s="10">
        <f>SUM(V$2:V124)</f>
        <v>21548.171925000006</v>
      </c>
      <c r="Z124" t="str">
        <f>VLOOKUP(O124,Start!$A$11:$B$17,2,FALSE)</f>
        <v>Lignite</v>
      </c>
      <c r="AA124" t="str">
        <f>VLOOKUP(P124,Start!$A$2:$B$9,2,FALSE)</f>
        <v>Lignite</v>
      </c>
    </row>
    <row r="125" spans="1:27" x14ac:dyDescent="0.35">
      <c r="A125" t="s">
        <v>42</v>
      </c>
      <c r="B125" t="s">
        <v>216</v>
      </c>
      <c r="C125" t="s">
        <v>198</v>
      </c>
      <c r="D125" t="s">
        <v>217</v>
      </c>
      <c r="E125">
        <v>2943</v>
      </c>
      <c r="F125" t="s">
        <v>217</v>
      </c>
      <c r="G125" t="s">
        <v>218</v>
      </c>
      <c r="H125" t="s">
        <v>202</v>
      </c>
      <c r="I125" t="s">
        <v>219</v>
      </c>
      <c r="J125" t="s">
        <v>220</v>
      </c>
      <c r="K125" t="s">
        <v>133</v>
      </c>
      <c r="N125" t="s">
        <v>133</v>
      </c>
      <c r="O125" s="10" t="s">
        <v>133</v>
      </c>
      <c r="P125" t="s">
        <v>133</v>
      </c>
      <c r="Q125" t="s">
        <v>53</v>
      </c>
      <c r="R125" t="s">
        <v>54</v>
      </c>
      <c r="S125">
        <v>0.38319999999999999</v>
      </c>
      <c r="T125" t="s">
        <v>54</v>
      </c>
      <c r="U125">
        <v>465</v>
      </c>
      <c r="V125">
        <f>(1-VLOOKUP(P125,Start!$A$1:$E$9,4,FALSE)/100)*U125</f>
        <v>404.55</v>
      </c>
      <c r="W125">
        <f>VLOOKUP(O125,Start!$A$11:$E$17,3,FALSE)+VLOOKUP(O125,Start!$A$11:$E$17,4,FALSE)</f>
        <v>3.1</v>
      </c>
      <c r="X125" s="10">
        <f>(W125/S125)+Start!$D$19*(VLOOKUP(O125,Start!$A$11:ED$17,5,FALSE)/S125)+VLOOKUP(P125,Start!$A$1:$D$9,3,FALSE)</f>
        <v>35.725052192066812</v>
      </c>
      <c r="Y125" s="10">
        <f>SUM(V$2:V125)</f>
        <v>21952.721925000005</v>
      </c>
      <c r="Z125" t="str">
        <f>VLOOKUP(O125,Start!$A$11:$B$17,2,FALSE)</f>
        <v>Lignite</v>
      </c>
      <c r="AA125" t="str">
        <f>VLOOKUP(P125,Start!$A$2:$B$9,2,FALSE)</f>
        <v>Lignite</v>
      </c>
    </row>
    <row r="126" spans="1:27" x14ac:dyDescent="0.35">
      <c r="A126" t="s">
        <v>42</v>
      </c>
      <c r="B126" t="s">
        <v>2033</v>
      </c>
      <c r="C126" t="s">
        <v>2034</v>
      </c>
      <c r="D126" t="s">
        <v>2035</v>
      </c>
      <c r="E126">
        <v>6712</v>
      </c>
      <c r="F126" t="s">
        <v>2036</v>
      </c>
      <c r="G126" t="s">
        <v>2037</v>
      </c>
      <c r="H126" t="s">
        <v>98</v>
      </c>
      <c r="I126" t="s">
        <v>2038</v>
      </c>
      <c r="J126" t="s">
        <v>425</v>
      </c>
      <c r="K126" t="s">
        <v>68</v>
      </c>
      <c r="L126" t="s">
        <v>133</v>
      </c>
      <c r="M126" t="s">
        <v>339</v>
      </c>
      <c r="N126" t="s">
        <v>133</v>
      </c>
      <c r="O126" s="10" t="s">
        <v>133</v>
      </c>
      <c r="P126" t="s">
        <v>133</v>
      </c>
      <c r="Q126" t="s">
        <v>53</v>
      </c>
      <c r="R126" t="s">
        <v>54</v>
      </c>
      <c r="S126">
        <v>0.38319999999999999</v>
      </c>
      <c r="T126" t="s">
        <v>54</v>
      </c>
      <c r="U126">
        <v>23.3</v>
      </c>
      <c r="V126">
        <f>(1-VLOOKUP(P126,Start!$A$1:$E$9,4,FALSE)/100)*U126</f>
        <v>20.271000000000001</v>
      </c>
      <c r="W126">
        <f>VLOOKUP(O126,Start!$A$11:$E$17,3,FALSE)+VLOOKUP(O126,Start!$A$11:$E$17,4,FALSE)</f>
        <v>3.1</v>
      </c>
      <c r="X126" s="10">
        <f>(W126/S126)+Start!$D$19*(VLOOKUP(O126,Start!$A$11:ED$17,5,FALSE)/S126)+VLOOKUP(P126,Start!$A$1:$D$9,3,FALSE)</f>
        <v>35.725052192066812</v>
      </c>
      <c r="Y126" s="10">
        <f>SUM(V$2:V126)</f>
        <v>21972.992925000006</v>
      </c>
      <c r="Z126" t="str">
        <f>VLOOKUP(O126,Start!$A$11:$B$17,2,FALSE)</f>
        <v>Lignite</v>
      </c>
      <c r="AA126" t="str">
        <f>VLOOKUP(P126,Start!$A$2:$B$9,2,FALSE)</f>
        <v>Lignite</v>
      </c>
    </row>
    <row r="127" spans="1:27" x14ac:dyDescent="0.35">
      <c r="A127" t="s">
        <v>42</v>
      </c>
      <c r="B127" t="s">
        <v>1614</v>
      </c>
      <c r="C127" t="s">
        <v>1615</v>
      </c>
      <c r="D127" t="s">
        <v>1616</v>
      </c>
      <c r="E127">
        <v>53879</v>
      </c>
      <c r="F127" t="s">
        <v>1617</v>
      </c>
      <c r="G127" t="s">
        <v>1618</v>
      </c>
      <c r="H127" t="s">
        <v>110</v>
      </c>
      <c r="I127" t="s">
        <v>1619</v>
      </c>
      <c r="J127" t="s">
        <v>1620</v>
      </c>
      <c r="K127" t="s">
        <v>68</v>
      </c>
      <c r="L127" t="s">
        <v>1621</v>
      </c>
      <c r="M127" t="s">
        <v>1622</v>
      </c>
      <c r="N127" t="s">
        <v>133</v>
      </c>
      <c r="O127" s="10" t="s">
        <v>133</v>
      </c>
      <c r="P127" t="s">
        <v>133</v>
      </c>
      <c r="Q127" t="s">
        <v>53</v>
      </c>
      <c r="R127" t="s">
        <v>54</v>
      </c>
      <c r="S127">
        <v>0.37840000000000001</v>
      </c>
      <c r="T127" t="s">
        <v>54</v>
      </c>
      <c r="U127">
        <v>14.5</v>
      </c>
      <c r="V127">
        <f>(1-VLOOKUP(P127,Start!$A$1:$E$9,4,FALSE)/100)*U127</f>
        <v>12.615</v>
      </c>
      <c r="W127">
        <f>VLOOKUP(O127,Start!$A$11:$E$17,3,FALSE)+VLOOKUP(O127,Start!$A$11:$E$17,4,FALSE)</f>
        <v>3.1</v>
      </c>
      <c r="X127" s="10">
        <f>(W127/S127)+Start!$D$19*(VLOOKUP(O127,Start!$A$11:ED$17,5,FALSE)/S127)+VLOOKUP(P127,Start!$A$1:$D$9,3,FALSE)</f>
        <v>36.156659619450323</v>
      </c>
      <c r="Y127" s="10">
        <f>SUM(V$2:V127)</f>
        <v>21985.607925000008</v>
      </c>
      <c r="Z127" t="str">
        <f>VLOOKUP(O127,Start!$A$11:$B$17,2,FALSE)</f>
        <v>Lignite</v>
      </c>
      <c r="AA127" t="str">
        <f>VLOOKUP(P127,Start!$A$2:$B$9,2,FALSE)</f>
        <v>Lignite</v>
      </c>
    </row>
    <row r="128" spans="1:27" x14ac:dyDescent="0.35">
      <c r="A128" t="s">
        <v>42</v>
      </c>
      <c r="C128" t="s">
        <v>2444</v>
      </c>
      <c r="K128" t="s">
        <v>133</v>
      </c>
      <c r="N128" t="s">
        <v>133</v>
      </c>
      <c r="O128" s="10" t="s">
        <v>133</v>
      </c>
      <c r="P128" t="s">
        <v>133</v>
      </c>
      <c r="Q128" t="s">
        <v>53</v>
      </c>
      <c r="R128" t="s">
        <v>434</v>
      </c>
      <c r="S128">
        <v>0.376</v>
      </c>
      <c r="T128" t="s">
        <v>271</v>
      </c>
      <c r="U128">
        <v>22.718</v>
      </c>
      <c r="V128">
        <f>(1-VLOOKUP(P128,Start!$A$1:$E$9,4,FALSE)/100)*U128</f>
        <v>19.764659999999999</v>
      </c>
      <c r="W128">
        <f>VLOOKUP(O128,Start!$A$11:$E$17,3,FALSE)+VLOOKUP(O128,Start!$A$11:$E$17,4,FALSE)</f>
        <v>3.1</v>
      </c>
      <c r="X128" s="10">
        <f>(W128/S128)+Start!$D$19*(VLOOKUP(O128,Start!$A$11:ED$17,5,FALSE)/S128)+VLOOKUP(P128,Start!$A$1:$D$9,3,FALSE)</f>
        <v>36.376595744680856</v>
      </c>
      <c r="Y128" s="10">
        <f>SUM(V$2:V128)</f>
        <v>22005.372585000008</v>
      </c>
      <c r="Z128" t="str">
        <f>VLOOKUP(O128,Start!$A$11:$B$17,2,FALSE)</f>
        <v>Lignite</v>
      </c>
      <c r="AA128" t="str">
        <f>VLOOKUP(P128,Start!$A$2:$B$9,2,FALSE)</f>
        <v>Lignite</v>
      </c>
    </row>
    <row r="129" spans="1:27" x14ac:dyDescent="0.35">
      <c r="A129" t="s">
        <v>42</v>
      </c>
      <c r="B129" t="s">
        <v>813</v>
      </c>
      <c r="C129" t="s">
        <v>809</v>
      </c>
      <c r="D129" t="s">
        <v>814</v>
      </c>
      <c r="E129">
        <v>34134</v>
      </c>
      <c r="F129" t="s">
        <v>811</v>
      </c>
      <c r="H129" t="s">
        <v>104</v>
      </c>
      <c r="J129" t="s">
        <v>815</v>
      </c>
      <c r="K129" t="s">
        <v>68</v>
      </c>
      <c r="L129" t="s">
        <v>133</v>
      </c>
      <c r="M129" t="s">
        <v>816</v>
      </c>
      <c r="N129" t="s">
        <v>133</v>
      </c>
      <c r="O129" s="10" t="s">
        <v>133</v>
      </c>
      <c r="P129" t="s">
        <v>133</v>
      </c>
      <c r="Q129" t="s">
        <v>53</v>
      </c>
      <c r="R129" t="s">
        <v>54</v>
      </c>
      <c r="S129">
        <v>0.37359999999999999</v>
      </c>
      <c r="T129" t="s">
        <v>54</v>
      </c>
      <c r="U129">
        <v>33.5</v>
      </c>
      <c r="V129">
        <f>(1-VLOOKUP(P129,Start!$A$1:$E$9,4,FALSE)/100)*U129</f>
        <v>29.145</v>
      </c>
      <c r="W129">
        <f>VLOOKUP(O129,Start!$A$11:$E$17,3,FALSE)+VLOOKUP(O129,Start!$A$11:$E$17,4,FALSE)</f>
        <v>3.1</v>
      </c>
      <c r="X129" s="10">
        <f>(W129/S129)+Start!$D$19*(VLOOKUP(O129,Start!$A$11:ED$17,5,FALSE)/S129)+VLOOKUP(P129,Start!$A$1:$D$9,3,FALSE)</f>
        <v>36.599357601713074</v>
      </c>
      <c r="Y129" s="10">
        <f>SUM(V$2:V129)</f>
        <v>22034.517585000009</v>
      </c>
      <c r="Z129" t="str">
        <f>VLOOKUP(O129,Start!$A$11:$B$17,2,FALSE)</f>
        <v>Lignite</v>
      </c>
      <c r="AA129" t="str">
        <f>VLOOKUP(P129,Start!$A$2:$B$9,2,FALSE)</f>
        <v>Lignite</v>
      </c>
    </row>
    <row r="130" spans="1:27" x14ac:dyDescent="0.35">
      <c r="A130" t="s">
        <v>42</v>
      </c>
      <c r="B130" t="s">
        <v>314</v>
      </c>
      <c r="C130" t="s">
        <v>315</v>
      </c>
      <c r="D130" t="s">
        <v>316</v>
      </c>
      <c r="E130">
        <v>9115</v>
      </c>
      <c r="F130" t="s">
        <v>317</v>
      </c>
      <c r="H130" t="s">
        <v>202</v>
      </c>
      <c r="I130" t="s">
        <v>318</v>
      </c>
      <c r="J130" t="s">
        <v>319</v>
      </c>
      <c r="K130" t="s">
        <v>68</v>
      </c>
      <c r="L130" t="s">
        <v>320</v>
      </c>
      <c r="M130" t="s">
        <v>321</v>
      </c>
      <c r="N130" t="s">
        <v>133</v>
      </c>
      <c r="O130" s="10" t="s">
        <v>133</v>
      </c>
      <c r="P130" t="s">
        <v>133</v>
      </c>
      <c r="Q130" t="s">
        <v>53</v>
      </c>
      <c r="R130" t="s">
        <v>54</v>
      </c>
      <c r="S130">
        <v>0.37119999999999997</v>
      </c>
      <c r="T130" t="s">
        <v>54</v>
      </c>
      <c r="U130">
        <v>56.8</v>
      </c>
      <c r="V130">
        <f>(1-VLOOKUP(P130,Start!$A$1:$E$9,4,FALSE)/100)*U130</f>
        <v>49.415999999999997</v>
      </c>
      <c r="W130">
        <f>VLOOKUP(O130,Start!$A$11:$E$17,3,FALSE)+VLOOKUP(O130,Start!$A$11:$E$17,4,FALSE)</f>
        <v>3.1</v>
      </c>
      <c r="X130" s="10">
        <f>(W130/S130)+Start!$D$19*(VLOOKUP(O130,Start!$A$11:ED$17,5,FALSE)/S130)+VLOOKUP(P130,Start!$A$1:$D$9,3,FALSE)</f>
        <v>36.82500000000001</v>
      </c>
      <c r="Y130" s="10">
        <f>SUM(V$2:V130)</f>
        <v>22083.93358500001</v>
      </c>
      <c r="Z130" t="str">
        <f>VLOOKUP(O130,Start!$A$11:$B$17,2,FALSE)</f>
        <v>Lignite</v>
      </c>
      <c r="AA130" t="str">
        <f>VLOOKUP(P130,Start!$A$2:$B$9,2,FALSE)</f>
        <v>Lignite</v>
      </c>
    </row>
    <row r="131" spans="1:27" x14ac:dyDescent="0.35">
      <c r="A131" t="s">
        <v>42</v>
      </c>
      <c r="B131" t="s">
        <v>542</v>
      </c>
      <c r="C131" t="s">
        <v>543</v>
      </c>
      <c r="D131" t="s">
        <v>544</v>
      </c>
      <c r="E131">
        <v>50226</v>
      </c>
      <c r="F131" t="s">
        <v>545</v>
      </c>
      <c r="H131" t="s">
        <v>110</v>
      </c>
      <c r="I131" t="s">
        <v>544</v>
      </c>
      <c r="J131" t="s">
        <v>546</v>
      </c>
      <c r="K131" t="s">
        <v>68</v>
      </c>
      <c r="L131" t="s">
        <v>133</v>
      </c>
      <c r="M131" t="s">
        <v>547</v>
      </c>
      <c r="N131" t="s">
        <v>133</v>
      </c>
      <c r="O131" s="10" t="s">
        <v>133</v>
      </c>
      <c r="P131" t="s">
        <v>133</v>
      </c>
      <c r="Q131" t="s">
        <v>53</v>
      </c>
      <c r="R131" t="s">
        <v>54</v>
      </c>
      <c r="S131">
        <v>0.37119999999999997</v>
      </c>
      <c r="T131" t="s">
        <v>54</v>
      </c>
      <c r="U131">
        <v>176</v>
      </c>
      <c r="V131">
        <f>(1-VLOOKUP(P131,Start!$A$1:$E$9,4,FALSE)/100)*U131</f>
        <v>153.12</v>
      </c>
      <c r="W131">
        <f>VLOOKUP(O131,Start!$A$11:$E$17,3,FALSE)+VLOOKUP(O131,Start!$A$11:$E$17,4,FALSE)</f>
        <v>3.1</v>
      </c>
      <c r="X131" s="10">
        <f>(W131/S131)+Start!$D$19*(VLOOKUP(O131,Start!$A$11:ED$17,5,FALSE)/S131)+VLOOKUP(P131,Start!$A$1:$D$9,3,FALSE)</f>
        <v>36.82500000000001</v>
      </c>
      <c r="Y131" s="10">
        <f>SUM(V$2:V131)</f>
        <v>22237.053585000009</v>
      </c>
      <c r="Z131" t="str">
        <f>VLOOKUP(O131,Start!$A$11:$B$17,2,FALSE)</f>
        <v>Lignite</v>
      </c>
      <c r="AA131" t="str">
        <f>VLOOKUP(P131,Start!$A$2:$B$9,2,FALSE)</f>
        <v>Lignite</v>
      </c>
    </row>
    <row r="132" spans="1:27" x14ac:dyDescent="0.35">
      <c r="A132" t="s">
        <v>42</v>
      </c>
      <c r="B132" t="s">
        <v>2233</v>
      </c>
      <c r="C132" t="s">
        <v>2234</v>
      </c>
      <c r="D132" t="s">
        <v>2235</v>
      </c>
      <c r="E132">
        <v>52355</v>
      </c>
      <c r="F132" t="s">
        <v>1598</v>
      </c>
      <c r="G132" t="s">
        <v>2236</v>
      </c>
      <c r="H132" t="s">
        <v>110</v>
      </c>
      <c r="J132" t="s">
        <v>2237</v>
      </c>
      <c r="K132" t="s">
        <v>133</v>
      </c>
      <c r="L132" t="s">
        <v>2238</v>
      </c>
      <c r="M132" t="s">
        <v>2239</v>
      </c>
      <c r="N132" t="s">
        <v>133</v>
      </c>
      <c r="O132" s="10" t="s">
        <v>133</v>
      </c>
      <c r="P132" t="s">
        <v>133</v>
      </c>
      <c r="Q132" t="s">
        <v>53</v>
      </c>
      <c r="R132" t="s">
        <v>54</v>
      </c>
      <c r="S132">
        <v>0.35920000000000002</v>
      </c>
      <c r="T132" t="s">
        <v>54</v>
      </c>
      <c r="U132">
        <v>9.3000000000000007</v>
      </c>
      <c r="V132">
        <f>(1-VLOOKUP(P132,Start!$A$1:$E$9,4,FALSE)/100)*U132</f>
        <v>8.0910000000000011</v>
      </c>
      <c r="W132">
        <f>VLOOKUP(O132,Start!$A$11:$E$17,3,FALSE)+VLOOKUP(O132,Start!$A$11:$E$17,4,FALSE)</f>
        <v>3.1</v>
      </c>
      <c r="X132" s="10">
        <f>(W132/S132)+Start!$D$19*(VLOOKUP(O132,Start!$A$11:ED$17,5,FALSE)/S132)+VLOOKUP(P132,Start!$A$1:$D$9,3,FALSE)</f>
        <v>37.998440979955461</v>
      </c>
      <c r="Y132" s="10">
        <f>SUM(V$2:V132)</f>
        <v>22245.144585000009</v>
      </c>
      <c r="Z132" t="str">
        <f>VLOOKUP(O132,Start!$A$11:$B$17,2,FALSE)</f>
        <v>Lignite</v>
      </c>
      <c r="AA132" t="str">
        <f>VLOOKUP(P132,Start!$A$2:$B$9,2,FALSE)</f>
        <v>Lignite</v>
      </c>
    </row>
    <row r="133" spans="1:27" x14ac:dyDescent="0.35">
      <c r="A133" t="s">
        <v>42</v>
      </c>
      <c r="B133" t="s">
        <v>2165</v>
      </c>
      <c r="C133" t="s">
        <v>2166</v>
      </c>
      <c r="D133" t="s">
        <v>2167</v>
      </c>
      <c r="E133">
        <v>6317</v>
      </c>
      <c r="F133" t="s">
        <v>2168</v>
      </c>
      <c r="G133" t="s">
        <v>2169</v>
      </c>
      <c r="H133" t="s">
        <v>98</v>
      </c>
      <c r="J133" t="s">
        <v>2170</v>
      </c>
      <c r="K133" t="s">
        <v>133</v>
      </c>
      <c r="N133" t="s">
        <v>133</v>
      </c>
      <c r="O133" s="10" t="s">
        <v>133</v>
      </c>
      <c r="P133" t="s">
        <v>133</v>
      </c>
      <c r="Q133" t="s">
        <v>53</v>
      </c>
      <c r="R133" t="s">
        <v>54</v>
      </c>
      <c r="S133">
        <v>0.34960000000000002</v>
      </c>
      <c r="T133" t="s">
        <v>54</v>
      </c>
      <c r="U133">
        <v>45</v>
      </c>
      <c r="V133">
        <f>(1-VLOOKUP(P133,Start!$A$1:$E$9,4,FALSE)/100)*U133</f>
        <v>39.15</v>
      </c>
      <c r="W133">
        <f>VLOOKUP(O133,Start!$A$11:$E$17,3,FALSE)+VLOOKUP(O133,Start!$A$11:$E$17,4,FALSE)</f>
        <v>3.1</v>
      </c>
      <c r="X133" s="10">
        <f>(W133/S133)+Start!$D$19*(VLOOKUP(O133,Start!$A$11:ED$17,5,FALSE)/S133)+VLOOKUP(P133,Start!$A$1:$D$9,3,FALSE)</f>
        <v>38.995194508009156</v>
      </c>
      <c r="Y133" s="10">
        <f>SUM(V$2:V133)</f>
        <v>22284.294585000011</v>
      </c>
      <c r="Z133" t="str">
        <f>VLOOKUP(O133,Start!$A$11:$B$17,2,FALSE)</f>
        <v>Lignite</v>
      </c>
      <c r="AA133" t="str">
        <f>VLOOKUP(P133,Start!$A$2:$B$9,2,FALSE)</f>
        <v>Lignite</v>
      </c>
    </row>
    <row r="134" spans="1:27" x14ac:dyDescent="0.35">
      <c r="A134" t="s">
        <v>42</v>
      </c>
      <c r="B134" t="s">
        <v>1087</v>
      </c>
      <c r="C134" t="s">
        <v>543</v>
      </c>
      <c r="D134" t="s">
        <v>1078</v>
      </c>
      <c r="E134">
        <v>41517</v>
      </c>
      <c r="F134" t="s">
        <v>1079</v>
      </c>
      <c r="H134" t="s">
        <v>110</v>
      </c>
      <c r="I134" t="s">
        <v>677</v>
      </c>
      <c r="J134" t="s">
        <v>1088</v>
      </c>
      <c r="K134" t="s">
        <v>133</v>
      </c>
      <c r="N134" t="s">
        <v>133</v>
      </c>
      <c r="O134" s="10" t="s">
        <v>133</v>
      </c>
      <c r="P134" t="s">
        <v>133</v>
      </c>
      <c r="Q134" t="s">
        <v>53</v>
      </c>
      <c r="R134" t="s">
        <v>54</v>
      </c>
      <c r="S134">
        <v>0.34239999999999998</v>
      </c>
      <c r="T134" t="s">
        <v>54</v>
      </c>
      <c r="U134">
        <v>604</v>
      </c>
      <c r="V134">
        <f>(1-VLOOKUP(P134,Start!$A$1:$E$9,4,FALSE)/100)*U134</f>
        <v>525.48</v>
      </c>
      <c r="W134">
        <f>VLOOKUP(O134,Start!$A$11:$E$17,3,FALSE)+VLOOKUP(O134,Start!$A$11:$E$17,4,FALSE)</f>
        <v>3.1</v>
      </c>
      <c r="X134" s="10">
        <f>(W134/S134)+Start!$D$19*(VLOOKUP(O134,Start!$A$11:ED$17,5,FALSE)/S134)+VLOOKUP(P134,Start!$A$1:$D$9,3,FALSE)</f>
        <v>39.779439252336459</v>
      </c>
      <c r="Y134" s="10">
        <f>SUM(V$2:V134)</f>
        <v>22809.77458500001</v>
      </c>
      <c r="Z134" t="str">
        <f>VLOOKUP(O134,Start!$A$11:$B$17,2,FALSE)</f>
        <v>Lignite</v>
      </c>
      <c r="AA134" t="str">
        <f>VLOOKUP(P134,Start!$A$2:$B$9,2,FALSE)</f>
        <v>Lignite</v>
      </c>
    </row>
    <row r="135" spans="1:27" x14ac:dyDescent="0.35">
      <c r="A135" t="s">
        <v>42</v>
      </c>
      <c r="B135" t="s">
        <v>1085</v>
      </c>
      <c r="C135" t="s">
        <v>543</v>
      </c>
      <c r="D135" t="s">
        <v>1078</v>
      </c>
      <c r="E135">
        <v>41517</v>
      </c>
      <c r="F135" t="s">
        <v>1079</v>
      </c>
      <c r="H135" t="s">
        <v>110</v>
      </c>
      <c r="I135" t="s">
        <v>942</v>
      </c>
      <c r="J135" t="s">
        <v>1086</v>
      </c>
      <c r="K135" t="s">
        <v>133</v>
      </c>
      <c r="N135" t="s">
        <v>133</v>
      </c>
      <c r="O135" s="10" t="s">
        <v>133</v>
      </c>
      <c r="P135" t="s">
        <v>133</v>
      </c>
      <c r="Q135" t="s">
        <v>53</v>
      </c>
      <c r="R135" t="s">
        <v>54</v>
      </c>
      <c r="S135">
        <v>0.34</v>
      </c>
      <c r="T135" t="s">
        <v>54</v>
      </c>
      <c r="U135">
        <v>607</v>
      </c>
      <c r="V135">
        <f>(1-VLOOKUP(P135,Start!$A$1:$E$9,4,FALSE)/100)*U135</f>
        <v>528.09</v>
      </c>
      <c r="W135">
        <f>VLOOKUP(O135,Start!$A$11:$E$17,3,FALSE)+VLOOKUP(O135,Start!$A$11:$E$17,4,FALSE)</f>
        <v>3.1</v>
      </c>
      <c r="X135" s="10">
        <f>(W135/S135)+Start!$D$19*(VLOOKUP(O135,Start!$A$11:ED$17,5,FALSE)/S135)+VLOOKUP(P135,Start!$A$1:$D$9,3,FALSE)</f>
        <v>40.048235294117646</v>
      </c>
      <c r="Y135" s="10">
        <f>SUM(V$2:V135)</f>
        <v>23337.86458500001</v>
      </c>
      <c r="Z135" t="str">
        <f>VLOOKUP(O135,Start!$A$11:$B$17,2,FALSE)</f>
        <v>Lignite</v>
      </c>
      <c r="AA135" t="str">
        <f>VLOOKUP(P135,Start!$A$2:$B$9,2,FALSE)</f>
        <v>Lignite</v>
      </c>
    </row>
    <row r="136" spans="1:27" x14ac:dyDescent="0.35">
      <c r="A136" t="s">
        <v>42</v>
      </c>
      <c r="B136" t="s">
        <v>1448</v>
      </c>
      <c r="C136" t="s">
        <v>543</v>
      </c>
      <c r="D136" t="s">
        <v>1430</v>
      </c>
      <c r="E136">
        <v>52249</v>
      </c>
      <c r="F136" t="s">
        <v>1434</v>
      </c>
      <c r="H136" t="s">
        <v>110</v>
      </c>
      <c r="I136" t="s">
        <v>1094</v>
      </c>
      <c r="J136" t="s">
        <v>1449</v>
      </c>
      <c r="K136" t="s">
        <v>68</v>
      </c>
      <c r="L136" t="s">
        <v>133</v>
      </c>
      <c r="M136" t="s">
        <v>1447</v>
      </c>
      <c r="N136" t="s">
        <v>133</v>
      </c>
      <c r="O136" s="10" t="s">
        <v>133</v>
      </c>
      <c r="P136" t="s">
        <v>133</v>
      </c>
      <c r="Q136" t="s">
        <v>53</v>
      </c>
      <c r="R136" t="s">
        <v>54</v>
      </c>
      <c r="S136">
        <v>0.34</v>
      </c>
      <c r="T136" t="s">
        <v>54</v>
      </c>
      <c r="U136">
        <v>656</v>
      </c>
      <c r="V136">
        <f>(1-VLOOKUP(P136,Start!$A$1:$E$9,4,FALSE)/100)*U136</f>
        <v>570.72</v>
      </c>
      <c r="W136">
        <f>VLOOKUP(O136,Start!$A$11:$E$17,3,FALSE)+VLOOKUP(O136,Start!$A$11:$E$17,4,FALSE)</f>
        <v>3.1</v>
      </c>
      <c r="X136" s="10">
        <f>(W136/S136)+Start!$D$19*(VLOOKUP(O136,Start!$A$11:ED$17,5,FALSE)/S136)+VLOOKUP(P136,Start!$A$1:$D$9,3,FALSE)</f>
        <v>40.048235294117646</v>
      </c>
      <c r="Y136" s="10">
        <f>SUM(V$2:V136)</f>
        <v>23908.584585000011</v>
      </c>
      <c r="Z136" t="str">
        <f>VLOOKUP(O136,Start!$A$11:$B$17,2,FALSE)</f>
        <v>Lignite</v>
      </c>
      <c r="AA136" t="str">
        <f>VLOOKUP(P136,Start!$A$2:$B$9,2,FALSE)</f>
        <v>Lignite</v>
      </c>
    </row>
    <row r="137" spans="1:27" x14ac:dyDescent="0.35">
      <c r="A137" t="s">
        <v>42</v>
      </c>
      <c r="B137" t="s">
        <v>1445</v>
      </c>
      <c r="C137" t="s">
        <v>543</v>
      </c>
      <c r="D137" t="s">
        <v>1430</v>
      </c>
      <c r="E137">
        <v>52249</v>
      </c>
      <c r="F137" t="s">
        <v>1434</v>
      </c>
      <c r="H137" t="s">
        <v>110</v>
      </c>
      <c r="I137" t="s">
        <v>1097</v>
      </c>
      <c r="J137" t="s">
        <v>1446</v>
      </c>
      <c r="K137" t="s">
        <v>68</v>
      </c>
      <c r="L137" t="s">
        <v>133</v>
      </c>
      <c r="M137" t="s">
        <v>1447</v>
      </c>
      <c r="N137" t="s">
        <v>133</v>
      </c>
      <c r="O137" s="10" t="s">
        <v>133</v>
      </c>
      <c r="P137" t="s">
        <v>133</v>
      </c>
      <c r="Q137" t="s">
        <v>53</v>
      </c>
      <c r="R137" t="s">
        <v>54</v>
      </c>
      <c r="S137">
        <v>0.33760000000000001</v>
      </c>
      <c r="T137" t="s">
        <v>54</v>
      </c>
      <c r="U137">
        <v>663</v>
      </c>
      <c r="V137">
        <f>(1-VLOOKUP(P137,Start!$A$1:$E$9,4,FALSE)/100)*U137</f>
        <v>576.80999999999995</v>
      </c>
      <c r="W137">
        <f>VLOOKUP(O137,Start!$A$11:$E$17,3,FALSE)+VLOOKUP(O137,Start!$A$11:$E$17,4,FALSE)</f>
        <v>3.1</v>
      </c>
      <c r="X137" s="10">
        <f>(W137/S137)+Start!$D$19*(VLOOKUP(O137,Start!$A$11:ED$17,5,FALSE)/S137)+VLOOKUP(P137,Start!$A$1:$D$9,3,FALSE)</f>
        <v>40.320853080568725</v>
      </c>
      <c r="Y137" s="10">
        <f>SUM(V$2:V137)</f>
        <v>24485.394585000013</v>
      </c>
      <c r="Z137" t="str">
        <f>VLOOKUP(O137,Start!$A$11:$B$17,2,FALSE)</f>
        <v>Lignite</v>
      </c>
      <c r="AA137" t="str">
        <f>VLOOKUP(P137,Start!$A$2:$B$9,2,FALSE)</f>
        <v>Lignite</v>
      </c>
    </row>
    <row r="138" spans="1:27" x14ac:dyDescent="0.35">
      <c r="A138" t="s">
        <v>42</v>
      </c>
      <c r="B138" t="s">
        <v>1083</v>
      </c>
      <c r="C138" t="s">
        <v>543</v>
      </c>
      <c r="D138" t="s">
        <v>1078</v>
      </c>
      <c r="E138">
        <v>41517</v>
      </c>
      <c r="F138" t="s">
        <v>1079</v>
      </c>
      <c r="H138" t="s">
        <v>110</v>
      </c>
      <c r="I138" t="s">
        <v>562</v>
      </c>
      <c r="J138" t="s">
        <v>1084</v>
      </c>
      <c r="K138" t="s">
        <v>133</v>
      </c>
      <c r="N138" t="s">
        <v>133</v>
      </c>
      <c r="O138" s="10" t="s">
        <v>133</v>
      </c>
      <c r="P138" t="s">
        <v>133</v>
      </c>
      <c r="Q138" t="s">
        <v>53</v>
      </c>
      <c r="R138" t="s">
        <v>54</v>
      </c>
      <c r="S138">
        <v>0.3352</v>
      </c>
      <c r="T138" t="s">
        <v>54</v>
      </c>
      <c r="U138">
        <v>292</v>
      </c>
      <c r="V138">
        <f>(1-VLOOKUP(P138,Start!$A$1:$E$9,4,FALSE)/100)*U138</f>
        <v>254.04</v>
      </c>
      <c r="W138">
        <f>VLOOKUP(O138,Start!$A$11:$E$17,3,FALSE)+VLOOKUP(O138,Start!$A$11:$E$17,4,FALSE)</f>
        <v>3.1</v>
      </c>
      <c r="X138" s="10">
        <f>(W138/S138)+Start!$D$19*(VLOOKUP(O138,Start!$A$11:ED$17,5,FALSE)/S138)+VLOOKUP(P138,Start!$A$1:$D$9,3,FALSE)</f>
        <v>40.597374701670645</v>
      </c>
      <c r="Y138" s="10">
        <f>SUM(V$2:V138)</f>
        <v>24739.434585000014</v>
      </c>
      <c r="Z138" t="str">
        <f>VLOOKUP(O138,Start!$A$11:$B$17,2,FALSE)</f>
        <v>Lignite</v>
      </c>
      <c r="AA138" t="str">
        <f>VLOOKUP(P138,Start!$A$2:$B$9,2,FALSE)</f>
        <v>Lignite</v>
      </c>
    </row>
    <row r="139" spans="1:27" x14ac:dyDescent="0.35">
      <c r="A139" t="s">
        <v>42</v>
      </c>
      <c r="B139" t="s">
        <v>1077</v>
      </c>
      <c r="C139" t="s">
        <v>543</v>
      </c>
      <c r="D139" t="s">
        <v>1078</v>
      </c>
      <c r="E139">
        <v>41517</v>
      </c>
      <c r="F139" t="s">
        <v>1079</v>
      </c>
      <c r="H139" t="s">
        <v>110</v>
      </c>
      <c r="I139" t="s">
        <v>111</v>
      </c>
      <c r="J139" t="s">
        <v>1080</v>
      </c>
      <c r="K139" t="s">
        <v>133</v>
      </c>
      <c r="N139" t="s">
        <v>133</v>
      </c>
      <c r="O139" s="10" t="s">
        <v>133</v>
      </c>
      <c r="P139" t="s">
        <v>133</v>
      </c>
      <c r="Q139" t="s">
        <v>53</v>
      </c>
      <c r="R139" t="s">
        <v>54</v>
      </c>
      <c r="S139">
        <v>0.33279999999999998</v>
      </c>
      <c r="T139" t="s">
        <v>54</v>
      </c>
      <c r="U139">
        <v>294</v>
      </c>
      <c r="V139">
        <f>(1-VLOOKUP(P139,Start!$A$1:$E$9,4,FALSE)/100)*U139</f>
        <v>255.78</v>
      </c>
      <c r="W139">
        <f>VLOOKUP(O139,Start!$A$11:$E$17,3,FALSE)+VLOOKUP(O139,Start!$A$11:$E$17,4,FALSE)</f>
        <v>3.1</v>
      </c>
      <c r="X139" s="10">
        <f>(W139/S139)+Start!$D$19*(VLOOKUP(O139,Start!$A$11:ED$17,5,FALSE)/S139)+VLOOKUP(P139,Start!$A$1:$D$9,3,FALSE)</f>
        <v>40.87788461538463</v>
      </c>
      <c r="Y139" s="10">
        <f>SUM(V$2:V139)</f>
        <v>24995.214585000012</v>
      </c>
      <c r="Z139" t="str">
        <f>VLOOKUP(O139,Start!$A$11:$B$17,2,FALSE)</f>
        <v>Lignite</v>
      </c>
      <c r="AA139" t="str">
        <f>VLOOKUP(P139,Start!$A$2:$B$9,2,FALSE)</f>
        <v>Lignite</v>
      </c>
    </row>
    <row r="140" spans="1:27" x14ac:dyDescent="0.35">
      <c r="A140" t="s">
        <v>42</v>
      </c>
      <c r="B140" t="s">
        <v>1081</v>
      </c>
      <c r="C140" t="s">
        <v>543</v>
      </c>
      <c r="D140" t="s">
        <v>1078</v>
      </c>
      <c r="E140">
        <v>41517</v>
      </c>
      <c r="F140" t="s">
        <v>1079</v>
      </c>
      <c r="H140" t="s">
        <v>110</v>
      </c>
      <c r="I140" t="s">
        <v>564</v>
      </c>
      <c r="J140" t="s">
        <v>1082</v>
      </c>
      <c r="K140" t="s">
        <v>133</v>
      </c>
      <c r="N140" t="s">
        <v>133</v>
      </c>
      <c r="O140" s="10" t="s">
        <v>133</v>
      </c>
      <c r="P140" t="s">
        <v>133</v>
      </c>
      <c r="Q140" t="s">
        <v>53</v>
      </c>
      <c r="R140" t="s">
        <v>54</v>
      </c>
      <c r="S140">
        <v>0.33279999999999998</v>
      </c>
      <c r="T140" t="s">
        <v>54</v>
      </c>
      <c r="U140">
        <v>294</v>
      </c>
      <c r="V140">
        <f>(1-VLOOKUP(P140,Start!$A$1:$E$9,4,FALSE)/100)*U140</f>
        <v>255.78</v>
      </c>
      <c r="W140">
        <f>VLOOKUP(O140,Start!$A$11:$E$17,3,FALSE)+VLOOKUP(O140,Start!$A$11:$E$17,4,FALSE)</f>
        <v>3.1</v>
      </c>
      <c r="X140" s="10">
        <f>(W140/S140)+Start!$D$19*(VLOOKUP(O140,Start!$A$11:ED$17,5,FALSE)/S140)+VLOOKUP(P140,Start!$A$1:$D$9,3,FALSE)</f>
        <v>40.87788461538463</v>
      </c>
      <c r="Y140" s="10">
        <f>SUM(V$2:V140)</f>
        <v>25250.994585000011</v>
      </c>
      <c r="Z140" t="str">
        <f>VLOOKUP(O140,Start!$A$11:$B$17,2,FALSE)</f>
        <v>Lignite</v>
      </c>
      <c r="AA140" t="str">
        <f>VLOOKUP(P140,Start!$A$2:$B$9,2,FALSE)</f>
        <v>Lignite</v>
      </c>
    </row>
    <row r="141" spans="1:27" x14ac:dyDescent="0.35">
      <c r="A141" t="s">
        <v>42</v>
      </c>
      <c r="B141" t="s">
        <v>1089</v>
      </c>
      <c r="C141" t="s">
        <v>543</v>
      </c>
      <c r="D141" t="s">
        <v>1090</v>
      </c>
      <c r="E141">
        <v>50129</v>
      </c>
      <c r="F141" t="s">
        <v>1091</v>
      </c>
      <c r="H141" t="s">
        <v>110</v>
      </c>
      <c r="I141" t="s">
        <v>942</v>
      </c>
      <c r="J141" t="s">
        <v>1092</v>
      </c>
      <c r="K141" t="s">
        <v>133</v>
      </c>
      <c r="N141" t="s">
        <v>133</v>
      </c>
      <c r="O141" s="10" t="s">
        <v>133</v>
      </c>
      <c r="P141" t="s">
        <v>133</v>
      </c>
      <c r="Q141" t="s">
        <v>53</v>
      </c>
      <c r="R141" t="s">
        <v>54</v>
      </c>
      <c r="S141">
        <v>0.32319999999999999</v>
      </c>
      <c r="T141" t="s">
        <v>54</v>
      </c>
      <c r="U141">
        <v>297</v>
      </c>
      <c r="V141">
        <f>(1-VLOOKUP(P141,Start!$A$1:$E$9,4,FALSE)/100)*U141</f>
        <v>258.39</v>
      </c>
      <c r="W141">
        <f>VLOOKUP(O141,Start!$A$11:$E$17,3,FALSE)+VLOOKUP(O141,Start!$A$11:$E$17,4,FALSE)</f>
        <v>3.1</v>
      </c>
      <c r="X141" s="10">
        <f>(W141/S141)+Start!$D$19*(VLOOKUP(O141,Start!$A$11:ED$17,5,FALSE)/S141)+VLOOKUP(P141,Start!$A$1:$D$9,3,FALSE)</f>
        <v>42.041584158415851</v>
      </c>
      <c r="Y141" s="10">
        <f>SUM(V$2:V141)</f>
        <v>25509.384585000011</v>
      </c>
      <c r="Z141" t="str">
        <f>VLOOKUP(O141,Start!$A$11:$B$17,2,FALSE)</f>
        <v>Lignite</v>
      </c>
      <c r="AA141" t="str">
        <f>VLOOKUP(P141,Start!$A$2:$B$9,2,FALSE)</f>
        <v>Lignite</v>
      </c>
    </row>
    <row r="142" spans="1:27" x14ac:dyDescent="0.35">
      <c r="A142" t="s">
        <v>42</v>
      </c>
      <c r="B142" t="s">
        <v>1442</v>
      </c>
      <c r="C142" t="s">
        <v>543</v>
      </c>
      <c r="D142" t="s">
        <v>1430</v>
      </c>
      <c r="E142">
        <v>52249</v>
      </c>
      <c r="F142" t="s">
        <v>1434</v>
      </c>
      <c r="H142" t="s">
        <v>110</v>
      </c>
      <c r="I142" t="s">
        <v>1443</v>
      </c>
      <c r="J142" t="s">
        <v>1444</v>
      </c>
      <c r="K142" t="s">
        <v>68</v>
      </c>
      <c r="L142" t="s">
        <v>133</v>
      </c>
      <c r="M142" t="s">
        <v>547</v>
      </c>
      <c r="N142" t="s">
        <v>133</v>
      </c>
      <c r="O142" s="10" t="s">
        <v>133</v>
      </c>
      <c r="P142" t="s">
        <v>133</v>
      </c>
      <c r="Q142" t="s">
        <v>53</v>
      </c>
      <c r="R142" t="s">
        <v>54</v>
      </c>
      <c r="S142">
        <v>0.32079999999999997</v>
      </c>
      <c r="T142" t="s">
        <v>54</v>
      </c>
      <c r="U142">
        <v>321</v>
      </c>
      <c r="V142">
        <f>(1-VLOOKUP(P142,Start!$A$1:$E$9,4,FALSE)/100)*U142</f>
        <v>279.27</v>
      </c>
      <c r="W142">
        <f>VLOOKUP(O142,Start!$A$11:$E$17,3,FALSE)+VLOOKUP(O142,Start!$A$11:$E$17,4,FALSE)</f>
        <v>3.1</v>
      </c>
      <c r="X142" s="10">
        <f>(W142/S142)+Start!$D$19*(VLOOKUP(O142,Start!$A$11:ED$17,5,FALSE)/S142)+VLOOKUP(P142,Start!$A$1:$D$9,3,FALSE)</f>
        <v>42.34339152119702</v>
      </c>
      <c r="Y142" s="10">
        <f>SUM(V$2:V142)</f>
        <v>25788.654585000011</v>
      </c>
      <c r="Z142" t="str">
        <f>VLOOKUP(O142,Start!$A$11:$B$17,2,FALSE)</f>
        <v>Lignite</v>
      </c>
      <c r="AA142" t="str">
        <f>VLOOKUP(P142,Start!$A$2:$B$9,2,FALSE)</f>
        <v>Lignite</v>
      </c>
    </row>
    <row r="143" spans="1:27" x14ac:dyDescent="0.35">
      <c r="A143" t="s">
        <v>42</v>
      </c>
      <c r="B143" t="s">
        <v>1102</v>
      </c>
      <c r="C143" t="s">
        <v>543</v>
      </c>
      <c r="D143" t="s">
        <v>1090</v>
      </c>
      <c r="E143">
        <v>50129</v>
      </c>
      <c r="F143" t="s">
        <v>1091</v>
      </c>
      <c r="H143" t="s">
        <v>110</v>
      </c>
      <c r="I143" t="s">
        <v>562</v>
      </c>
      <c r="J143" t="s">
        <v>1103</v>
      </c>
      <c r="K143" t="s">
        <v>133</v>
      </c>
      <c r="N143" t="s">
        <v>133</v>
      </c>
      <c r="O143" s="10" t="s">
        <v>133</v>
      </c>
      <c r="P143" t="s">
        <v>133</v>
      </c>
      <c r="Q143" t="s">
        <v>53</v>
      </c>
      <c r="R143" t="s">
        <v>54</v>
      </c>
      <c r="S143">
        <v>0.316</v>
      </c>
      <c r="T143" t="s">
        <v>54</v>
      </c>
      <c r="U143">
        <v>295</v>
      </c>
      <c r="V143">
        <f>(1-VLOOKUP(P143,Start!$A$1:$E$9,4,FALSE)/100)*U143</f>
        <v>256.64999999999998</v>
      </c>
      <c r="W143">
        <f>VLOOKUP(O143,Start!$A$11:$E$17,3,FALSE)+VLOOKUP(O143,Start!$A$11:$E$17,4,FALSE)</f>
        <v>3.1</v>
      </c>
      <c r="X143" s="10">
        <f>(W143/S143)+Start!$D$19*(VLOOKUP(O143,Start!$A$11:ED$17,5,FALSE)/S143)+VLOOKUP(P143,Start!$A$1:$D$9,3,FALSE)</f>
        <v>42.960759493670892</v>
      </c>
      <c r="Y143" s="10">
        <f>SUM(V$2:V143)</f>
        <v>26045.304585000013</v>
      </c>
      <c r="Z143" t="str">
        <f>VLOOKUP(O143,Start!$A$11:$B$17,2,FALSE)</f>
        <v>Lignite</v>
      </c>
      <c r="AA143" t="str">
        <f>VLOOKUP(P143,Start!$A$2:$B$9,2,FALSE)</f>
        <v>Lignite</v>
      </c>
    </row>
    <row r="144" spans="1:27" x14ac:dyDescent="0.35">
      <c r="A144" t="s">
        <v>42</v>
      </c>
      <c r="B144" t="s">
        <v>1440</v>
      </c>
      <c r="C144" t="s">
        <v>543</v>
      </c>
      <c r="D144" t="s">
        <v>1430</v>
      </c>
      <c r="E144">
        <v>52249</v>
      </c>
      <c r="F144" t="s">
        <v>1434</v>
      </c>
      <c r="H144" t="s">
        <v>110</v>
      </c>
      <c r="I144" t="s">
        <v>677</v>
      </c>
      <c r="J144" t="s">
        <v>1441</v>
      </c>
      <c r="K144" t="s">
        <v>68</v>
      </c>
      <c r="L144" t="s">
        <v>133</v>
      </c>
      <c r="M144" t="s">
        <v>547</v>
      </c>
      <c r="N144" t="s">
        <v>133</v>
      </c>
      <c r="O144" s="10" t="s">
        <v>133</v>
      </c>
      <c r="P144" t="s">
        <v>133</v>
      </c>
      <c r="Q144" t="s">
        <v>53</v>
      </c>
      <c r="R144" t="s">
        <v>54</v>
      </c>
      <c r="S144">
        <v>0.316</v>
      </c>
      <c r="T144" t="s">
        <v>54</v>
      </c>
      <c r="U144">
        <v>321</v>
      </c>
      <c r="V144">
        <f>(1-VLOOKUP(P144,Start!$A$1:$E$9,4,FALSE)/100)*U144</f>
        <v>279.27</v>
      </c>
      <c r="W144">
        <f>VLOOKUP(O144,Start!$A$11:$E$17,3,FALSE)+VLOOKUP(O144,Start!$A$11:$E$17,4,FALSE)</f>
        <v>3.1</v>
      </c>
      <c r="X144" s="10">
        <f>(W144/S144)+Start!$D$19*(VLOOKUP(O144,Start!$A$11:ED$17,5,FALSE)/S144)+VLOOKUP(P144,Start!$A$1:$D$9,3,FALSE)</f>
        <v>42.960759493670892</v>
      </c>
      <c r="Y144" s="10">
        <f>SUM(V$2:V144)</f>
        <v>26324.574585000013</v>
      </c>
      <c r="Z144" t="str">
        <f>VLOOKUP(O144,Start!$A$11:$B$17,2,FALSE)</f>
        <v>Lignite</v>
      </c>
      <c r="AA144" t="str">
        <f>VLOOKUP(P144,Start!$A$2:$B$9,2,FALSE)</f>
        <v>Lignite</v>
      </c>
    </row>
    <row r="145" spans="1:27" x14ac:dyDescent="0.35">
      <c r="A145" t="s">
        <v>42</v>
      </c>
      <c r="B145" t="s">
        <v>1527</v>
      </c>
      <c r="C145" t="s">
        <v>1522</v>
      </c>
      <c r="D145" t="s">
        <v>1528</v>
      </c>
      <c r="E145">
        <v>53909</v>
      </c>
      <c r="F145" t="s">
        <v>1523</v>
      </c>
      <c r="G145" t="s">
        <v>1524</v>
      </c>
      <c r="H145" t="s">
        <v>110</v>
      </c>
      <c r="I145" t="s">
        <v>1529</v>
      </c>
      <c r="J145" t="s">
        <v>1530</v>
      </c>
      <c r="K145" t="s">
        <v>51</v>
      </c>
      <c r="L145" t="s">
        <v>1531</v>
      </c>
      <c r="M145" t="s">
        <v>1532</v>
      </c>
      <c r="N145" t="s">
        <v>133</v>
      </c>
      <c r="O145" s="10" t="s">
        <v>133</v>
      </c>
      <c r="P145" t="s">
        <v>133</v>
      </c>
      <c r="Q145" t="s">
        <v>53</v>
      </c>
      <c r="R145" t="s">
        <v>54</v>
      </c>
      <c r="S145">
        <v>0.31359999999999999</v>
      </c>
      <c r="T145" t="s">
        <v>54</v>
      </c>
      <c r="U145">
        <v>19.5</v>
      </c>
      <c r="V145">
        <f>(1-VLOOKUP(P145,Start!$A$1:$E$9,4,FALSE)/100)*U145</f>
        <v>16.965</v>
      </c>
      <c r="W145">
        <f>VLOOKUP(O145,Start!$A$11:$E$17,3,FALSE)+VLOOKUP(O145,Start!$A$11:$E$17,4,FALSE)</f>
        <v>3.1</v>
      </c>
      <c r="X145" s="10">
        <f>(W145/S145)+Start!$D$19*(VLOOKUP(O145,Start!$A$11:ED$17,5,FALSE)/S145)+VLOOKUP(P145,Start!$A$1:$D$9,3,FALSE)</f>
        <v>43.276530612244912</v>
      </c>
      <c r="Y145" s="10">
        <f>SUM(V$2:V145)</f>
        <v>26341.539585000013</v>
      </c>
      <c r="Z145" t="str">
        <f>VLOOKUP(O145,Start!$A$11:$B$17,2,FALSE)</f>
        <v>Lignite</v>
      </c>
      <c r="AA145" t="str">
        <f>VLOOKUP(P145,Start!$A$2:$B$9,2,FALSE)</f>
        <v>Lignite</v>
      </c>
    </row>
    <row r="146" spans="1:27" x14ac:dyDescent="0.35">
      <c r="A146" t="s">
        <v>42</v>
      </c>
      <c r="B146" t="s">
        <v>2133</v>
      </c>
      <c r="C146" t="s">
        <v>2134</v>
      </c>
      <c r="D146" t="s">
        <v>2135</v>
      </c>
      <c r="E146">
        <v>47198</v>
      </c>
      <c r="F146" t="s">
        <v>362</v>
      </c>
      <c r="H146" t="s">
        <v>110</v>
      </c>
      <c r="J146" t="s">
        <v>1530</v>
      </c>
      <c r="K146" t="s">
        <v>68</v>
      </c>
      <c r="L146" t="s">
        <v>133</v>
      </c>
      <c r="M146" t="s">
        <v>51</v>
      </c>
      <c r="N146" t="s">
        <v>133</v>
      </c>
      <c r="O146" s="10" t="s">
        <v>133</v>
      </c>
      <c r="P146" t="s">
        <v>133</v>
      </c>
      <c r="Q146" t="s">
        <v>53</v>
      </c>
      <c r="R146" t="s">
        <v>54</v>
      </c>
      <c r="S146">
        <v>0.31359999999999999</v>
      </c>
      <c r="T146" t="s">
        <v>54</v>
      </c>
      <c r="U146">
        <v>27.5</v>
      </c>
      <c r="V146">
        <f>(1-VLOOKUP(P146,Start!$A$1:$E$9,4,FALSE)/100)*U146</f>
        <v>23.925000000000001</v>
      </c>
      <c r="W146">
        <f>VLOOKUP(O146,Start!$A$11:$E$17,3,FALSE)+VLOOKUP(O146,Start!$A$11:$E$17,4,FALSE)</f>
        <v>3.1</v>
      </c>
      <c r="X146" s="10">
        <f>(W146/S146)+Start!$D$19*(VLOOKUP(O146,Start!$A$11:ED$17,5,FALSE)/S146)+VLOOKUP(P146,Start!$A$1:$D$9,3,FALSE)</f>
        <v>43.276530612244912</v>
      </c>
      <c r="Y146" s="10">
        <f>SUM(V$2:V146)</f>
        <v>26365.464585000012</v>
      </c>
      <c r="Z146" t="str">
        <f>VLOOKUP(O146,Start!$A$11:$B$17,2,FALSE)</f>
        <v>Lignite</v>
      </c>
      <c r="AA146" t="str">
        <f>VLOOKUP(P146,Start!$A$2:$B$9,2,FALSE)</f>
        <v>Lignite</v>
      </c>
    </row>
    <row r="147" spans="1:27" x14ac:dyDescent="0.35">
      <c r="A147" t="s">
        <v>42</v>
      </c>
      <c r="B147" t="s">
        <v>499</v>
      </c>
      <c r="C147" t="s">
        <v>500</v>
      </c>
      <c r="D147" t="s">
        <v>501</v>
      </c>
      <c r="E147">
        <v>24939</v>
      </c>
      <c r="F147" t="s">
        <v>502</v>
      </c>
      <c r="G147" t="s">
        <v>503</v>
      </c>
      <c r="H147" t="s">
        <v>295</v>
      </c>
      <c r="I147" t="s">
        <v>504</v>
      </c>
      <c r="J147" t="s">
        <v>505</v>
      </c>
      <c r="K147" t="s">
        <v>68</v>
      </c>
      <c r="L147" t="s">
        <v>78</v>
      </c>
      <c r="M147" t="s">
        <v>506</v>
      </c>
      <c r="N147" t="s">
        <v>78</v>
      </c>
      <c r="O147" s="10" t="s">
        <v>78</v>
      </c>
      <c r="P147" t="s">
        <v>78</v>
      </c>
      <c r="Q147" t="s">
        <v>106</v>
      </c>
      <c r="R147" t="s">
        <v>54</v>
      </c>
      <c r="S147">
        <v>0.504</v>
      </c>
      <c r="T147" t="s">
        <v>54</v>
      </c>
      <c r="U147">
        <v>31</v>
      </c>
      <c r="V147">
        <f>(1-VLOOKUP(P147,Start!$A$1:$E$9,4,FALSE)/100)*U147</f>
        <v>24.18</v>
      </c>
      <c r="W147">
        <f>VLOOKUP(O147,Start!$A$11:$E$17,3,FALSE)+VLOOKUP(O147,Start!$A$11:$E$17,4,FALSE)</f>
        <v>12.53</v>
      </c>
      <c r="X147" s="10">
        <f>(W147/S147)+Start!$D$19*(VLOOKUP(O147,Start!$A$11:ED$17,5,FALSE)/S147)+VLOOKUP(P147,Start!$A$1:$D$9,3,FALSE)</f>
        <v>42.609920634920634</v>
      </c>
      <c r="Y147" s="10">
        <f>SUM(V$2:V147)</f>
        <v>26389.644585000013</v>
      </c>
      <c r="Z147" t="str">
        <f>VLOOKUP(O147,Start!$A$11:$B$17,2,FALSE)</f>
        <v>HardCoal</v>
      </c>
      <c r="AA147" t="str">
        <f>VLOOKUP(P147,Start!$A$2:$B$9,2,FALSE)</f>
        <v>HardCoal</v>
      </c>
    </row>
    <row r="148" spans="1:27" x14ac:dyDescent="0.35">
      <c r="A148" t="s">
        <v>42</v>
      </c>
      <c r="B148" t="s">
        <v>507</v>
      </c>
      <c r="C148" t="s">
        <v>500</v>
      </c>
      <c r="D148" t="s">
        <v>501</v>
      </c>
      <c r="E148">
        <v>24939</v>
      </c>
      <c r="F148" t="s">
        <v>502</v>
      </c>
      <c r="G148" t="s">
        <v>503</v>
      </c>
      <c r="H148" t="s">
        <v>295</v>
      </c>
      <c r="I148" t="s">
        <v>508</v>
      </c>
      <c r="J148" t="s">
        <v>509</v>
      </c>
      <c r="K148" t="s">
        <v>68</v>
      </c>
      <c r="L148" t="s">
        <v>78</v>
      </c>
      <c r="M148" t="s">
        <v>506</v>
      </c>
      <c r="N148" t="s">
        <v>78</v>
      </c>
      <c r="O148" s="10" t="s">
        <v>78</v>
      </c>
      <c r="P148" t="s">
        <v>78</v>
      </c>
      <c r="Q148" t="s">
        <v>106</v>
      </c>
      <c r="R148" t="s">
        <v>54</v>
      </c>
      <c r="S148">
        <v>0.49049999999999999</v>
      </c>
      <c r="T148" t="s">
        <v>54</v>
      </c>
      <c r="U148">
        <v>33</v>
      </c>
      <c r="V148">
        <f>(1-VLOOKUP(P148,Start!$A$1:$E$9,4,FALSE)/100)*U148</f>
        <v>25.740000000000002</v>
      </c>
      <c r="W148">
        <f>VLOOKUP(O148,Start!$A$11:$E$17,3,FALSE)+VLOOKUP(O148,Start!$A$11:$E$17,4,FALSE)</f>
        <v>12.53</v>
      </c>
      <c r="X148" s="10">
        <f>(W148/S148)+Start!$D$19*(VLOOKUP(O148,Start!$A$11:ED$17,5,FALSE)/S148)+VLOOKUP(P148,Start!$A$1:$D$9,3,FALSE)</f>
        <v>43.746890927624875</v>
      </c>
      <c r="Y148" s="10">
        <f>SUM(V$2:V148)</f>
        <v>26415.384585000014</v>
      </c>
      <c r="Z148" t="str">
        <f>VLOOKUP(O148,Start!$A$11:$B$17,2,FALSE)</f>
        <v>HardCoal</v>
      </c>
      <c r="AA148" t="str">
        <f>VLOOKUP(P148,Start!$A$2:$B$9,2,FALSE)</f>
        <v>HardCoal</v>
      </c>
    </row>
    <row r="149" spans="1:27" x14ac:dyDescent="0.35">
      <c r="A149" t="s">
        <v>42</v>
      </c>
      <c r="B149" t="s">
        <v>763</v>
      </c>
      <c r="C149" t="s">
        <v>759</v>
      </c>
      <c r="D149" t="s">
        <v>644</v>
      </c>
      <c r="E149">
        <v>65926</v>
      </c>
      <c r="F149" t="s">
        <v>761</v>
      </c>
      <c r="H149" t="s">
        <v>104</v>
      </c>
      <c r="I149" t="s">
        <v>318</v>
      </c>
      <c r="J149" t="s">
        <v>764</v>
      </c>
      <c r="K149" t="s">
        <v>68</v>
      </c>
      <c r="L149" t="s">
        <v>78</v>
      </c>
      <c r="M149" t="s">
        <v>765</v>
      </c>
      <c r="N149" t="s">
        <v>78</v>
      </c>
      <c r="O149" s="10" t="s">
        <v>78</v>
      </c>
      <c r="P149" t="s">
        <v>78</v>
      </c>
      <c r="Q149" t="s">
        <v>106</v>
      </c>
      <c r="R149" t="s">
        <v>54</v>
      </c>
      <c r="S149">
        <v>0.49049999999999999</v>
      </c>
      <c r="T149" t="s">
        <v>54</v>
      </c>
      <c r="U149">
        <v>66</v>
      </c>
      <c r="V149">
        <f>(1-VLOOKUP(P149,Start!$A$1:$E$9,4,FALSE)/100)*U149</f>
        <v>51.480000000000004</v>
      </c>
      <c r="W149">
        <f>VLOOKUP(O149,Start!$A$11:$E$17,3,FALSE)+VLOOKUP(O149,Start!$A$11:$E$17,4,FALSE)</f>
        <v>12.53</v>
      </c>
      <c r="X149" s="10">
        <f>(W149/S149)+Start!$D$19*(VLOOKUP(O149,Start!$A$11:ED$17,5,FALSE)/S149)+VLOOKUP(P149,Start!$A$1:$D$9,3,FALSE)</f>
        <v>43.746890927624875</v>
      </c>
      <c r="Y149" s="10">
        <f>SUM(V$2:V149)</f>
        <v>26466.864585000014</v>
      </c>
      <c r="Z149" t="str">
        <f>VLOOKUP(O149,Start!$A$11:$B$17,2,FALSE)</f>
        <v>HardCoal</v>
      </c>
      <c r="AA149" t="str">
        <f>VLOOKUP(P149,Start!$A$2:$B$9,2,FALSE)</f>
        <v>HardCoal</v>
      </c>
    </row>
    <row r="150" spans="1:27" x14ac:dyDescent="0.35">
      <c r="A150" t="s">
        <v>42</v>
      </c>
      <c r="B150" t="s">
        <v>510</v>
      </c>
      <c r="C150" t="s">
        <v>500</v>
      </c>
      <c r="D150" t="s">
        <v>501</v>
      </c>
      <c r="E150">
        <v>24939</v>
      </c>
      <c r="F150" t="s">
        <v>502</v>
      </c>
      <c r="G150" t="s">
        <v>503</v>
      </c>
      <c r="H150" t="s">
        <v>295</v>
      </c>
      <c r="I150" t="s">
        <v>511</v>
      </c>
      <c r="J150" t="s">
        <v>512</v>
      </c>
      <c r="K150" t="s">
        <v>68</v>
      </c>
      <c r="L150" t="s">
        <v>78</v>
      </c>
      <c r="M150" t="s">
        <v>506</v>
      </c>
      <c r="N150" t="s">
        <v>78</v>
      </c>
      <c r="O150" s="10" t="s">
        <v>78</v>
      </c>
      <c r="P150" t="s">
        <v>78</v>
      </c>
      <c r="Q150" t="s">
        <v>106</v>
      </c>
      <c r="R150" t="s">
        <v>54</v>
      </c>
      <c r="S150">
        <v>0.47249999999999998</v>
      </c>
      <c r="T150" t="s">
        <v>54</v>
      </c>
      <c r="U150">
        <v>33</v>
      </c>
      <c r="V150">
        <f>(1-VLOOKUP(P150,Start!$A$1:$E$9,4,FALSE)/100)*U150</f>
        <v>25.740000000000002</v>
      </c>
      <c r="W150">
        <f>VLOOKUP(O150,Start!$A$11:$E$17,3,FALSE)+VLOOKUP(O150,Start!$A$11:$E$17,4,FALSE)</f>
        <v>12.53</v>
      </c>
      <c r="X150" s="10">
        <f>(W150/S150)+Start!$D$19*(VLOOKUP(O150,Start!$A$11:ED$17,5,FALSE)/S150)+VLOOKUP(P150,Start!$A$1:$D$9,3,FALSE)</f>
        <v>45.363915343915345</v>
      </c>
      <c r="Y150" s="10">
        <f>SUM(V$2:V150)</f>
        <v>26492.604585000016</v>
      </c>
      <c r="Z150" t="str">
        <f>VLOOKUP(O150,Start!$A$11:$B$17,2,FALSE)</f>
        <v>HardCoal</v>
      </c>
      <c r="AA150" t="str">
        <f>VLOOKUP(P150,Start!$A$2:$B$9,2,FALSE)</f>
        <v>HardCoal</v>
      </c>
    </row>
    <row r="151" spans="1:27" x14ac:dyDescent="0.35">
      <c r="A151" t="s">
        <v>42</v>
      </c>
      <c r="B151" t="s">
        <v>1104</v>
      </c>
      <c r="C151" t="s">
        <v>543</v>
      </c>
      <c r="D151" t="s">
        <v>1105</v>
      </c>
      <c r="E151">
        <v>50129</v>
      </c>
      <c r="F151" t="s">
        <v>1091</v>
      </c>
      <c r="H151" t="s">
        <v>110</v>
      </c>
      <c r="I151" t="s">
        <v>1105</v>
      </c>
      <c r="J151" t="s">
        <v>1106</v>
      </c>
      <c r="K151" t="s">
        <v>133</v>
      </c>
      <c r="N151" t="s">
        <v>133</v>
      </c>
      <c r="O151" s="10" t="s">
        <v>133</v>
      </c>
      <c r="P151" t="s">
        <v>133</v>
      </c>
      <c r="Q151" t="s">
        <v>53</v>
      </c>
      <c r="R151" t="s">
        <v>54</v>
      </c>
      <c r="S151">
        <v>0.25359999999999999</v>
      </c>
      <c r="T151" t="s">
        <v>54</v>
      </c>
      <c r="U151">
        <v>15</v>
      </c>
      <c r="V151">
        <f>(1-VLOOKUP(P151,Start!$A$1:$E$9,4,FALSE)/100)*U151</f>
        <v>13.05</v>
      </c>
      <c r="W151">
        <f>VLOOKUP(O151,Start!$A$11:$E$17,3,FALSE)+VLOOKUP(O151,Start!$A$11:$E$17,4,FALSE)</f>
        <v>3.1</v>
      </c>
      <c r="X151" s="10">
        <f>(W151/S151)+Start!$D$19*(VLOOKUP(O151,Start!$A$11:ED$17,5,FALSE)/S151)+VLOOKUP(P151,Start!$A$1:$D$9,3,FALSE)</f>
        <v>53.113249211356475</v>
      </c>
      <c r="Y151" s="10">
        <f>SUM(V$2:V151)</f>
        <v>26505.654585000015</v>
      </c>
      <c r="Z151" t="str">
        <f>VLOOKUP(O151,Start!$A$11:$B$17,2,FALSE)</f>
        <v>Lignite</v>
      </c>
      <c r="AA151" t="str">
        <f>VLOOKUP(P151,Start!$A$2:$B$9,2,FALSE)</f>
        <v>Lignite</v>
      </c>
    </row>
    <row r="152" spans="1:27" x14ac:dyDescent="0.35">
      <c r="A152" t="s">
        <v>42</v>
      </c>
      <c r="B152" t="s">
        <v>250</v>
      </c>
      <c r="C152" t="s">
        <v>237</v>
      </c>
      <c r="D152" t="s">
        <v>238</v>
      </c>
      <c r="E152">
        <v>38106</v>
      </c>
      <c r="F152" t="s">
        <v>239</v>
      </c>
      <c r="H152" t="s">
        <v>48</v>
      </c>
      <c r="I152" t="s">
        <v>251</v>
      </c>
      <c r="J152" t="s">
        <v>252</v>
      </c>
      <c r="K152" t="s">
        <v>68</v>
      </c>
      <c r="L152" t="s">
        <v>78</v>
      </c>
      <c r="M152" t="s">
        <v>242</v>
      </c>
      <c r="N152" t="s">
        <v>78</v>
      </c>
      <c r="O152" s="10" t="s">
        <v>78</v>
      </c>
      <c r="P152" t="s">
        <v>78</v>
      </c>
      <c r="Q152" t="s">
        <v>106</v>
      </c>
      <c r="R152" t="s">
        <v>54</v>
      </c>
      <c r="S152">
        <v>0.46800000000000003</v>
      </c>
      <c r="T152" t="s">
        <v>54</v>
      </c>
      <c r="U152">
        <v>43.3</v>
      </c>
      <c r="V152">
        <f>(1-VLOOKUP(P152,Start!$A$1:$E$9,4,FALSE)/100)*U152</f>
        <v>33.774000000000001</v>
      </c>
      <c r="W152">
        <f>VLOOKUP(O152,Start!$A$11:$E$17,3,FALSE)+VLOOKUP(O152,Start!$A$11:$E$17,4,FALSE)</f>
        <v>12.53</v>
      </c>
      <c r="X152" s="10">
        <f>(W152/S152)+Start!$D$19*(VLOOKUP(O152,Start!$A$11:ED$17,5,FALSE)/S152)+VLOOKUP(P152,Start!$A$1:$D$9,3,FALSE)</f>
        <v>45.78760683760683</v>
      </c>
      <c r="Y152" s="10">
        <f>SUM(V$2:V152)</f>
        <v>26539.428585000016</v>
      </c>
      <c r="Z152" t="str">
        <f>VLOOKUP(O152,Start!$A$11:$B$17,2,FALSE)</f>
        <v>HardCoal</v>
      </c>
      <c r="AA152" t="str">
        <f>VLOOKUP(P152,Start!$A$2:$B$9,2,FALSE)</f>
        <v>HardCoal</v>
      </c>
    </row>
    <row r="153" spans="1:27" x14ac:dyDescent="0.35">
      <c r="A153" t="s">
        <v>42</v>
      </c>
      <c r="B153" t="s">
        <v>1025</v>
      </c>
      <c r="C153" t="s">
        <v>1012</v>
      </c>
      <c r="D153" t="s">
        <v>1026</v>
      </c>
      <c r="E153">
        <v>45772</v>
      </c>
      <c r="F153" t="s">
        <v>1014</v>
      </c>
      <c r="G153" t="s">
        <v>1015</v>
      </c>
      <c r="H153" t="s">
        <v>110</v>
      </c>
      <c r="I153" t="s">
        <v>1027</v>
      </c>
      <c r="J153" t="s">
        <v>1028</v>
      </c>
      <c r="K153" t="s">
        <v>68</v>
      </c>
      <c r="L153" t="s">
        <v>78</v>
      </c>
      <c r="M153" t="s">
        <v>1029</v>
      </c>
      <c r="N153" t="s">
        <v>78</v>
      </c>
      <c r="O153" s="10" t="s">
        <v>78</v>
      </c>
      <c r="P153" t="s">
        <v>78</v>
      </c>
      <c r="Q153" t="s">
        <v>106</v>
      </c>
      <c r="R153" t="s">
        <v>54</v>
      </c>
      <c r="S153">
        <v>0.46350000000000002</v>
      </c>
      <c r="T153" t="s">
        <v>54</v>
      </c>
      <c r="U153">
        <v>68.400000000000006</v>
      </c>
      <c r="V153">
        <f>(1-VLOOKUP(P153,Start!$A$1:$E$9,4,FALSE)/100)*U153</f>
        <v>53.352000000000004</v>
      </c>
      <c r="W153">
        <f>VLOOKUP(O153,Start!$A$11:$E$17,3,FALSE)+VLOOKUP(O153,Start!$A$11:$E$17,4,FALSE)</f>
        <v>12.53</v>
      </c>
      <c r="X153" s="10">
        <f>(W153/S153)+Start!$D$19*(VLOOKUP(O153,Start!$A$11:ED$17,5,FALSE)/S153)+VLOOKUP(P153,Start!$A$1:$D$9,3,FALSE)</f>
        <v>46.219525350593301</v>
      </c>
      <c r="Y153" s="10">
        <f>SUM(V$2:V153)</f>
        <v>26592.780585000015</v>
      </c>
      <c r="Z153" t="str">
        <f>VLOOKUP(O153,Start!$A$11:$B$17,2,FALSE)</f>
        <v>HardCoal</v>
      </c>
      <c r="AA153" t="str">
        <f>VLOOKUP(P153,Start!$A$2:$B$9,2,FALSE)</f>
        <v>HardCoal</v>
      </c>
    </row>
    <row r="154" spans="1:27" x14ac:dyDescent="0.35">
      <c r="A154" t="s">
        <v>42</v>
      </c>
      <c r="B154" t="s">
        <v>1009</v>
      </c>
      <c r="C154" t="s">
        <v>1001</v>
      </c>
      <c r="D154" t="s">
        <v>1002</v>
      </c>
      <c r="E154">
        <v>68199</v>
      </c>
      <c r="F154" t="s">
        <v>986</v>
      </c>
      <c r="G154" t="s">
        <v>1003</v>
      </c>
      <c r="H154" t="s">
        <v>60</v>
      </c>
      <c r="I154" t="s">
        <v>511</v>
      </c>
      <c r="J154" t="s">
        <v>1010</v>
      </c>
      <c r="K154" t="s">
        <v>78</v>
      </c>
      <c r="N154" t="s">
        <v>78</v>
      </c>
      <c r="O154" s="10" t="s">
        <v>78</v>
      </c>
      <c r="P154" t="s">
        <v>78</v>
      </c>
      <c r="Q154" t="s">
        <v>53</v>
      </c>
      <c r="R154" t="s">
        <v>54</v>
      </c>
      <c r="S154">
        <v>0.46250000000000002</v>
      </c>
      <c r="T154" t="s">
        <v>54</v>
      </c>
      <c r="U154">
        <v>843</v>
      </c>
      <c r="V154">
        <f>(1-VLOOKUP(P154,Start!$A$1:$E$9,4,FALSE)/100)*U154</f>
        <v>657.54000000000008</v>
      </c>
      <c r="W154">
        <f>VLOOKUP(O154,Start!$A$11:$E$17,3,FALSE)+VLOOKUP(O154,Start!$A$11:$E$17,4,FALSE)</f>
        <v>12.53</v>
      </c>
      <c r="X154" s="10">
        <f>(W154/S154)+Start!$D$19*(VLOOKUP(O154,Start!$A$11:ED$17,5,FALSE)/S154)+VLOOKUP(P154,Start!$A$1:$D$9,3,FALSE)</f>
        <v>46.316648648648645</v>
      </c>
      <c r="Y154" s="10">
        <f>SUM(V$2:V154)</f>
        <v>27250.320585000016</v>
      </c>
      <c r="Z154" t="str">
        <f>VLOOKUP(O154,Start!$A$11:$B$17,2,FALSE)</f>
        <v>HardCoal</v>
      </c>
      <c r="AA154" t="str">
        <f>VLOOKUP(P154,Start!$A$2:$B$9,2,FALSE)</f>
        <v>HardCoal</v>
      </c>
    </row>
    <row r="155" spans="1:27" x14ac:dyDescent="0.35">
      <c r="A155" t="s">
        <v>42</v>
      </c>
      <c r="B155" t="s">
        <v>2308</v>
      </c>
      <c r="C155" t="s">
        <v>2309</v>
      </c>
      <c r="D155" t="s">
        <v>2310</v>
      </c>
      <c r="E155">
        <v>21079</v>
      </c>
      <c r="F155" t="s">
        <v>634</v>
      </c>
      <c r="G155" t="s">
        <v>2311</v>
      </c>
      <c r="H155" t="s">
        <v>634</v>
      </c>
      <c r="I155" t="s">
        <v>564</v>
      </c>
      <c r="J155" t="s">
        <v>2312</v>
      </c>
      <c r="K155" t="s">
        <v>78</v>
      </c>
      <c r="L155" t="s">
        <v>78</v>
      </c>
      <c r="M155" t="s">
        <v>2313</v>
      </c>
      <c r="N155" t="s">
        <v>78</v>
      </c>
      <c r="O155" s="10" t="s">
        <v>78</v>
      </c>
      <c r="P155" t="s">
        <v>78</v>
      </c>
      <c r="Q155" t="s">
        <v>53</v>
      </c>
      <c r="R155" t="s">
        <v>54</v>
      </c>
      <c r="S155">
        <v>0.46250000000000002</v>
      </c>
      <c r="T155" t="s">
        <v>54</v>
      </c>
      <c r="U155">
        <v>800</v>
      </c>
      <c r="V155">
        <f>(1-VLOOKUP(P155,Start!$A$1:$E$9,4,FALSE)/100)*U155</f>
        <v>624</v>
      </c>
      <c r="W155">
        <f>VLOOKUP(O155,Start!$A$11:$E$17,3,FALSE)+VLOOKUP(O155,Start!$A$11:$E$17,4,FALSE)</f>
        <v>12.53</v>
      </c>
      <c r="X155" s="10">
        <f>(W155/S155)+Start!$D$19*(VLOOKUP(O155,Start!$A$11:ED$17,5,FALSE)/S155)+VLOOKUP(P155,Start!$A$1:$D$9,3,FALSE)</f>
        <v>46.316648648648645</v>
      </c>
      <c r="Y155" s="10">
        <f>SUM(V$2:V155)</f>
        <v>27874.320585000016</v>
      </c>
      <c r="Z155" t="str">
        <f>VLOOKUP(O155,Start!$A$11:$B$17,2,FALSE)</f>
        <v>HardCoal</v>
      </c>
      <c r="AA155" t="str">
        <f>VLOOKUP(P155,Start!$A$2:$B$9,2,FALSE)</f>
        <v>HardCoal</v>
      </c>
    </row>
    <row r="156" spans="1:27" x14ac:dyDescent="0.35">
      <c r="A156" t="s">
        <v>42</v>
      </c>
      <c r="B156" t="s">
        <v>2321</v>
      </c>
      <c r="C156" t="s">
        <v>2309</v>
      </c>
      <c r="D156" t="s">
        <v>2322</v>
      </c>
      <c r="E156">
        <v>21079</v>
      </c>
      <c r="F156" t="s">
        <v>634</v>
      </c>
      <c r="G156" t="s">
        <v>2311</v>
      </c>
      <c r="H156" t="s">
        <v>634</v>
      </c>
      <c r="I156" t="s">
        <v>111</v>
      </c>
      <c r="J156" t="s">
        <v>2323</v>
      </c>
      <c r="K156" t="s">
        <v>78</v>
      </c>
      <c r="L156" t="s">
        <v>78</v>
      </c>
      <c r="M156" t="s">
        <v>2313</v>
      </c>
      <c r="N156" t="s">
        <v>78</v>
      </c>
      <c r="O156" s="10" t="s">
        <v>78</v>
      </c>
      <c r="P156" t="s">
        <v>78</v>
      </c>
      <c r="Q156" t="s">
        <v>53</v>
      </c>
      <c r="R156" t="s">
        <v>54</v>
      </c>
      <c r="S156">
        <v>0.46250000000000002</v>
      </c>
      <c r="T156" t="s">
        <v>54</v>
      </c>
      <c r="U156">
        <v>800</v>
      </c>
      <c r="V156">
        <f>(1-VLOOKUP(P156,Start!$A$1:$E$9,4,FALSE)/100)*U156</f>
        <v>624</v>
      </c>
      <c r="W156">
        <f>VLOOKUP(O156,Start!$A$11:$E$17,3,FALSE)+VLOOKUP(O156,Start!$A$11:$E$17,4,FALSE)</f>
        <v>12.53</v>
      </c>
      <c r="X156" s="10">
        <f>(W156/S156)+Start!$D$19*(VLOOKUP(O156,Start!$A$11:ED$17,5,FALSE)/S156)+VLOOKUP(P156,Start!$A$1:$D$9,3,FALSE)</f>
        <v>46.316648648648645</v>
      </c>
      <c r="Y156" s="10">
        <f>SUM(V$2:V156)</f>
        <v>28498.320585000016</v>
      </c>
      <c r="Z156" t="str">
        <f>VLOOKUP(O156,Start!$A$11:$B$17,2,FALSE)</f>
        <v>HardCoal</v>
      </c>
      <c r="AA156" t="str">
        <f>VLOOKUP(P156,Start!$A$2:$B$9,2,FALSE)</f>
        <v>HardCoal</v>
      </c>
    </row>
    <row r="157" spans="1:27" x14ac:dyDescent="0.35">
      <c r="A157" t="s">
        <v>42</v>
      </c>
      <c r="B157" t="s">
        <v>2324</v>
      </c>
      <c r="C157" t="s">
        <v>281</v>
      </c>
      <c r="D157" t="s">
        <v>2325</v>
      </c>
      <c r="E157">
        <v>26386</v>
      </c>
      <c r="F157" t="s">
        <v>1472</v>
      </c>
      <c r="G157" t="s">
        <v>2326</v>
      </c>
      <c r="H157" t="s">
        <v>48</v>
      </c>
      <c r="I157" t="s">
        <v>2325</v>
      </c>
      <c r="J157" t="s">
        <v>2327</v>
      </c>
      <c r="K157" t="s">
        <v>78</v>
      </c>
      <c r="L157" t="s">
        <v>78</v>
      </c>
      <c r="M157" t="s">
        <v>2313</v>
      </c>
      <c r="N157" t="s">
        <v>78</v>
      </c>
      <c r="O157" s="10" t="s">
        <v>78</v>
      </c>
      <c r="P157" t="s">
        <v>78</v>
      </c>
      <c r="Q157" t="s">
        <v>53</v>
      </c>
      <c r="R157" t="s">
        <v>54</v>
      </c>
      <c r="S157">
        <v>0.46250000000000002</v>
      </c>
      <c r="T157" t="s">
        <v>54</v>
      </c>
      <c r="U157">
        <v>731</v>
      </c>
      <c r="V157">
        <f>(1-VLOOKUP(P157,Start!$A$1:$E$9,4,FALSE)/100)*U157</f>
        <v>570.18000000000006</v>
      </c>
      <c r="W157">
        <f>VLOOKUP(O157,Start!$A$11:$E$17,3,FALSE)+VLOOKUP(O157,Start!$A$11:$E$17,4,FALSE)</f>
        <v>12.53</v>
      </c>
      <c r="X157" s="10">
        <f>(W157/S157)+Start!$D$19*(VLOOKUP(O157,Start!$A$11:ED$17,5,FALSE)/S157)+VLOOKUP(P157,Start!$A$1:$D$9,3,FALSE)</f>
        <v>46.316648648648645</v>
      </c>
      <c r="Y157" s="10">
        <f>SUM(V$2:V157)</f>
        <v>29068.500585000016</v>
      </c>
      <c r="Z157" t="str">
        <f>VLOOKUP(O157,Start!$A$11:$B$17,2,FALSE)</f>
        <v>HardCoal</v>
      </c>
      <c r="AA157" t="str">
        <f>VLOOKUP(P157,Start!$A$2:$B$9,2,FALSE)</f>
        <v>HardCoal</v>
      </c>
    </row>
    <row r="158" spans="1:27" x14ac:dyDescent="0.35">
      <c r="A158" t="s">
        <v>42</v>
      </c>
      <c r="B158" t="s">
        <v>272</v>
      </c>
      <c r="C158" t="s">
        <v>260</v>
      </c>
      <c r="D158" t="s">
        <v>273</v>
      </c>
      <c r="E158">
        <v>28207</v>
      </c>
      <c r="F158" t="s">
        <v>256</v>
      </c>
      <c r="G158" t="s">
        <v>274</v>
      </c>
      <c r="H158" t="s">
        <v>256</v>
      </c>
      <c r="I158" t="s">
        <v>275</v>
      </c>
      <c r="J158" t="s">
        <v>276</v>
      </c>
      <c r="K158" t="s">
        <v>78</v>
      </c>
      <c r="N158" t="s">
        <v>78</v>
      </c>
      <c r="O158" s="10" t="s">
        <v>78</v>
      </c>
      <c r="P158" t="s">
        <v>78</v>
      </c>
      <c r="Q158" t="s">
        <v>53</v>
      </c>
      <c r="R158" t="s">
        <v>54</v>
      </c>
      <c r="S158">
        <v>0.46</v>
      </c>
      <c r="T158" t="s">
        <v>54</v>
      </c>
      <c r="U158">
        <v>119</v>
      </c>
      <c r="V158">
        <f>(1-VLOOKUP(P158,Start!$A$1:$E$9,4,FALSE)/100)*U158</f>
        <v>92.820000000000007</v>
      </c>
      <c r="W158">
        <f>VLOOKUP(O158,Start!$A$11:$E$17,3,FALSE)+VLOOKUP(O158,Start!$A$11:$E$17,4,FALSE)</f>
        <v>12.53</v>
      </c>
      <c r="X158" s="10">
        <f>(W158/S158)+Start!$D$19*(VLOOKUP(O158,Start!$A$11:ED$17,5,FALSE)/S158)+VLOOKUP(P158,Start!$A$1:$D$9,3,FALSE)</f>
        <v>46.561304347826081</v>
      </c>
      <c r="Y158" s="10">
        <f>SUM(V$2:V158)</f>
        <v>29161.320585000016</v>
      </c>
      <c r="Z158" t="str">
        <f>VLOOKUP(O158,Start!$A$11:$B$17,2,FALSE)</f>
        <v>HardCoal</v>
      </c>
      <c r="AA158" t="str">
        <f>VLOOKUP(P158,Start!$A$2:$B$9,2,FALSE)</f>
        <v>HardCoal</v>
      </c>
    </row>
    <row r="159" spans="1:27" x14ac:dyDescent="0.35">
      <c r="A159" t="s">
        <v>42</v>
      </c>
      <c r="B159" t="s">
        <v>674</v>
      </c>
      <c r="C159" t="s">
        <v>108</v>
      </c>
      <c r="D159" t="s">
        <v>675</v>
      </c>
      <c r="E159">
        <v>59071</v>
      </c>
      <c r="F159" t="s">
        <v>676</v>
      </c>
      <c r="H159" t="s">
        <v>110</v>
      </c>
      <c r="I159" t="s">
        <v>677</v>
      </c>
      <c r="J159" t="s">
        <v>678</v>
      </c>
      <c r="K159" t="s">
        <v>78</v>
      </c>
      <c r="N159" t="s">
        <v>78</v>
      </c>
      <c r="O159" s="10" t="s">
        <v>78</v>
      </c>
      <c r="P159" t="s">
        <v>78</v>
      </c>
      <c r="Q159" t="s">
        <v>53</v>
      </c>
      <c r="R159" t="s">
        <v>54</v>
      </c>
      <c r="S159">
        <v>0.46</v>
      </c>
      <c r="T159" t="s">
        <v>54</v>
      </c>
      <c r="U159">
        <v>763.7</v>
      </c>
      <c r="V159">
        <f>(1-VLOOKUP(P159,Start!$A$1:$E$9,4,FALSE)/100)*U159</f>
        <v>595.68600000000004</v>
      </c>
      <c r="W159">
        <f>VLOOKUP(O159,Start!$A$11:$E$17,3,FALSE)+VLOOKUP(O159,Start!$A$11:$E$17,4,FALSE)</f>
        <v>12.53</v>
      </c>
      <c r="X159" s="10">
        <f>(W159/S159)+Start!$D$19*(VLOOKUP(O159,Start!$A$11:ED$17,5,FALSE)/S159)+VLOOKUP(P159,Start!$A$1:$D$9,3,FALSE)</f>
        <v>46.561304347826081</v>
      </c>
      <c r="Y159" s="10">
        <f>SUM(V$2:V159)</f>
        <v>29757.006585000017</v>
      </c>
      <c r="Z159" t="str">
        <f>VLOOKUP(O159,Start!$A$11:$B$17,2,FALSE)</f>
        <v>HardCoal</v>
      </c>
      <c r="AA159" t="str">
        <f>VLOOKUP(P159,Start!$A$2:$B$9,2,FALSE)</f>
        <v>HardCoal</v>
      </c>
    </row>
    <row r="160" spans="1:27" x14ac:dyDescent="0.35">
      <c r="A160" t="s">
        <v>42</v>
      </c>
      <c r="B160" t="s">
        <v>801</v>
      </c>
      <c r="C160" t="s">
        <v>56</v>
      </c>
      <c r="D160" t="s">
        <v>797</v>
      </c>
      <c r="E160">
        <v>76189</v>
      </c>
      <c r="F160" t="s">
        <v>785</v>
      </c>
      <c r="G160" t="s">
        <v>798</v>
      </c>
      <c r="H160" t="s">
        <v>60</v>
      </c>
      <c r="I160" t="s">
        <v>802</v>
      </c>
      <c r="J160" t="s">
        <v>803</v>
      </c>
      <c r="K160" t="s">
        <v>78</v>
      </c>
      <c r="N160" t="s">
        <v>78</v>
      </c>
      <c r="O160" s="10" t="s">
        <v>78</v>
      </c>
      <c r="P160" t="s">
        <v>78</v>
      </c>
      <c r="Q160" t="s">
        <v>53</v>
      </c>
      <c r="R160" t="s">
        <v>54</v>
      </c>
      <c r="S160">
        <v>0.46</v>
      </c>
      <c r="T160" t="s">
        <v>54</v>
      </c>
      <c r="U160">
        <v>834</v>
      </c>
      <c r="V160">
        <f>(1-VLOOKUP(P160,Start!$A$1:$E$9,4,FALSE)/100)*U160</f>
        <v>650.52</v>
      </c>
      <c r="W160">
        <f>VLOOKUP(O160,Start!$A$11:$E$17,3,FALSE)+VLOOKUP(O160,Start!$A$11:$E$17,4,FALSE)</f>
        <v>12.53</v>
      </c>
      <c r="X160" s="10">
        <f>(W160/S160)+Start!$D$19*(VLOOKUP(O160,Start!$A$11:ED$17,5,FALSE)/S160)+VLOOKUP(P160,Start!$A$1:$D$9,3,FALSE)</f>
        <v>46.561304347826081</v>
      </c>
      <c r="Y160" s="10">
        <f>SUM(V$2:V160)</f>
        <v>30407.526585000018</v>
      </c>
      <c r="Z160" t="str">
        <f>VLOOKUP(O160,Start!$A$11:$B$17,2,FALSE)</f>
        <v>HardCoal</v>
      </c>
      <c r="AA160" t="str">
        <f>VLOOKUP(P160,Start!$A$2:$B$9,2,FALSE)</f>
        <v>HardCoal</v>
      </c>
    </row>
    <row r="161" spans="1:27" x14ac:dyDescent="0.35">
      <c r="A161" t="s">
        <v>42</v>
      </c>
      <c r="B161" t="s">
        <v>340</v>
      </c>
      <c r="C161" t="s">
        <v>341</v>
      </c>
      <c r="D161" t="s">
        <v>342</v>
      </c>
      <c r="E161">
        <v>6682</v>
      </c>
      <c r="F161" t="s">
        <v>343</v>
      </c>
      <c r="H161" t="s">
        <v>98</v>
      </c>
      <c r="J161" t="s">
        <v>344</v>
      </c>
      <c r="K161" t="s">
        <v>133</v>
      </c>
      <c r="N161" t="s">
        <v>133</v>
      </c>
      <c r="O161" s="10" t="s">
        <v>133</v>
      </c>
      <c r="P161" t="s">
        <v>133</v>
      </c>
      <c r="Q161" t="s">
        <v>53</v>
      </c>
      <c r="R161" t="s">
        <v>54</v>
      </c>
      <c r="S161">
        <v>0.24640000000000001</v>
      </c>
      <c r="T161" t="s">
        <v>54</v>
      </c>
      <c r="U161">
        <v>67</v>
      </c>
      <c r="V161">
        <f>(1-VLOOKUP(P161,Start!$A$1:$E$9,4,FALSE)/100)*U161</f>
        <v>58.29</v>
      </c>
      <c r="W161">
        <f>VLOOKUP(O161,Start!$A$11:$E$17,3,FALSE)+VLOOKUP(O161,Start!$A$11:$E$17,4,FALSE)</f>
        <v>3.1</v>
      </c>
      <c r="X161" s="10">
        <f>(W161/S161)+Start!$D$19*(VLOOKUP(O161,Start!$A$11:ED$17,5,FALSE)/S161)+VLOOKUP(P161,Start!$A$1:$D$9,3,FALSE)</f>
        <v>54.615584415584422</v>
      </c>
      <c r="Y161" s="10">
        <f>SUM(V$2:V161)</f>
        <v>30465.816585000019</v>
      </c>
      <c r="Z161" t="str">
        <f>VLOOKUP(O161,Start!$A$11:$B$17,2,FALSE)</f>
        <v>Lignite</v>
      </c>
      <c r="AA161" t="str">
        <f>VLOOKUP(P161,Start!$A$2:$B$9,2,FALSE)</f>
        <v>Lignite</v>
      </c>
    </row>
    <row r="162" spans="1:27" x14ac:dyDescent="0.35">
      <c r="A162" t="s">
        <v>42</v>
      </c>
      <c r="B162" t="s">
        <v>375</v>
      </c>
      <c r="C162" t="s">
        <v>376</v>
      </c>
      <c r="D162" t="s">
        <v>371</v>
      </c>
      <c r="E162">
        <v>47180</v>
      </c>
      <c r="F162" t="s">
        <v>362</v>
      </c>
      <c r="G162" t="s">
        <v>372</v>
      </c>
      <c r="H162" t="s">
        <v>110</v>
      </c>
      <c r="I162" t="s">
        <v>377</v>
      </c>
      <c r="J162" t="s">
        <v>378</v>
      </c>
      <c r="K162" t="s">
        <v>78</v>
      </c>
      <c r="N162" t="s">
        <v>78</v>
      </c>
      <c r="O162" s="10" t="s">
        <v>78</v>
      </c>
      <c r="P162" t="s">
        <v>78</v>
      </c>
      <c r="Q162" t="s">
        <v>53</v>
      </c>
      <c r="R162" t="s">
        <v>54</v>
      </c>
      <c r="S162">
        <v>0.45750000000000002</v>
      </c>
      <c r="T162" t="s">
        <v>54</v>
      </c>
      <c r="U162">
        <v>725</v>
      </c>
      <c r="V162">
        <f>(1-VLOOKUP(P162,Start!$A$1:$E$9,4,FALSE)/100)*U162</f>
        <v>565.5</v>
      </c>
      <c r="W162">
        <f>VLOOKUP(O162,Start!$A$11:$E$17,3,FALSE)+VLOOKUP(O162,Start!$A$11:$E$17,4,FALSE)</f>
        <v>12.53</v>
      </c>
      <c r="X162" s="10">
        <f>(W162/S162)+Start!$D$19*(VLOOKUP(O162,Start!$A$11:ED$17,5,FALSE)/S162)+VLOOKUP(P162,Start!$A$1:$D$9,3,FALSE)</f>
        <v>46.808633879781411</v>
      </c>
      <c r="Y162" s="10">
        <f>SUM(V$2:V162)</f>
        <v>31031.316585000019</v>
      </c>
      <c r="Z162" t="str">
        <f>VLOOKUP(O162,Start!$A$11:$B$17,2,FALSE)</f>
        <v>HardCoal</v>
      </c>
      <c r="AA162" t="str">
        <f>VLOOKUP(P162,Start!$A$2:$B$9,2,FALSE)</f>
        <v>HardCoal</v>
      </c>
    </row>
    <row r="163" spans="1:27" x14ac:dyDescent="0.35">
      <c r="A163" t="s">
        <v>42</v>
      </c>
      <c r="B163" t="s">
        <v>730</v>
      </c>
      <c r="C163" t="s">
        <v>370</v>
      </c>
      <c r="D163" t="s">
        <v>731</v>
      </c>
      <c r="E163">
        <v>44655</v>
      </c>
      <c r="F163" t="s">
        <v>732</v>
      </c>
      <c r="G163" t="s">
        <v>733</v>
      </c>
      <c r="H163" t="s">
        <v>110</v>
      </c>
      <c r="I163" t="s">
        <v>734</v>
      </c>
      <c r="J163" t="s">
        <v>735</v>
      </c>
      <c r="K163" t="s">
        <v>78</v>
      </c>
      <c r="N163" t="s">
        <v>78</v>
      </c>
      <c r="O163" s="10" t="s">
        <v>78</v>
      </c>
      <c r="P163" t="s">
        <v>78</v>
      </c>
      <c r="Q163" t="s">
        <v>53</v>
      </c>
      <c r="R163" t="s">
        <v>54</v>
      </c>
      <c r="S163">
        <v>0.45750000000000002</v>
      </c>
      <c r="T163" t="s">
        <v>54</v>
      </c>
      <c r="U163">
        <v>449</v>
      </c>
      <c r="V163">
        <f>(1-VLOOKUP(P163,Start!$A$1:$E$9,4,FALSE)/100)*U163</f>
        <v>350.22</v>
      </c>
      <c r="W163">
        <f>VLOOKUP(O163,Start!$A$11:$E$17,3,FALSE)+VLOOKUP(O163,Start!$A$11:$E$17,4,FALSE)</f>
        <v>12.53</v>
      </c>
      <c r="X163" s="10">
        <f>(W163/S163)+Start!$D$19*(VLOOKUP(O163,Start!$A$11:ED$17,5,FALSE)/S163)+VLOOKUP(P163,Start!$A$1:$D$9,3,FALSE)</f>
        <v>46.808633879781411</v>
      </c>
      <c r="Y163" s="10">
        <f>SUM(V$2:V163)</f>
        <v>31381.53658500002</v>
      </c>
      <c r="Z163" t="str">
        <f>VLOOKUP(O163,Start!$A$11:$B$17,2,FALSE)</f>
        <v>HardCoal</v>
      </c>
      <c r="AA163" t="str">
        <f>VLOOKUP(P163,Start!$A$2:$B$9,2,FALSE)</f>
        <v>HardCoal</v>
      </c>
    </row>
    <row r="164" spans="1:27" x14ac:dyDescent="0.35">
      <c r="A164" t="s">
        <v>42</v>
      </c>
      <c r="B164" t="s">
        <v>2220</v>
      </c>
      <c r="C164" t="s">
        <v>2221</v>
      </c>
      <c r="D164" t="s">
        <v>2222</v>
      </c>
      <c r="E164">
        <v>44536</v>
      </c>
      <c r="F164" t="s">
        <v>2223</v>
      </c>
      <c r="G164" t="s">
        <v>2224</v>
      </c>
      <c r="H164" t="s">
        <v>110</v>
      </c>
      <c r="J164" t="s">
        <v>1194</v>
      </c>
      <c r="K164" t="s">
        <v>78</v>
      </c>
      <c r="L164" t="s">
        <v>78</v>
      </c>
      <c r="N164" t="s">
        <v>78</v>
      </c>
      <c r="O164" s="10" t="s">
        <v>78</v>
      </c>
      <c r="P164" t="s">
        <v>78</v>
      </c>
      <c r="Q164" t="s">
        <v>53</v>
      </c>
      <c r="R164" t="s">
        <v>54</v>
      </c>
      <c r="S164">
        <v>0.45750000000000002</v>
      </c>
      <c r="T164" t="s">
        <v>54</v>
      </c>
      <c r="U164">
        <v>735</v>
      </c>
      <c r="V164">
        <f>(1-VLOOKUP(P164,Start!$A$1:$E$9,4,FALSE)/100)*U164</f>
        <v>573.30000000000007</v>
      </c>
      <c r="W164">
        <f>VLOOKUP(O164,Start!$A$11:$E$17,3,FALSE)+VLOOKUP(O164,Start!$A$11:$E$17,4,FALSE)</f>
        <v>12.53</v>
      </c>
      <c r="X164" s="10">
        <f>(W164/S164)+Start!$D$19*(VLOOKUP(O164,Start!$A$11:ED$17,5,FALSE)/S164)+VLOOKUP(P164,Start!$A$1:$D$9,3,FALSE)</f>
        <v>46.808633879781411</v>
      </c>
      <c r="Y164" s="10">
        <f>SUM(V$2:V164)</f>
        <v>31954.836585000019</v>
      </c>
      <c r="Z164" t="str">
        <f>VLOOKUP(O164,Start!$A$11:$B$17,2,FALSE)</f>
        <v>HardCoal</v>
      </c>
      <c r="AA164" t="str">
        <f>VLOOKUP(P164,Start!$A$2:$B$9,2,FALSE)</f>
        <v>HardCoal</v>
      </c>
    </row>
    <row r="165" spans="1:27" x14ac:dyDescent="0.35">
      <c r="A165" t="s">
        <v>42</v>
      </c>
      <c r="B165" t="s">
        <v>1519</v>
      </c>
      <c r="C165" t="s">
        <v>281</v>
      </c>
      <c r="D165" t="s">
        <v>1516</v>
      </c>
      <c r="E165">
        <v>85406</v>
      </c>
      <c r="F165" t="s">
        <v>1516</v>
      </c>
      <c r="G165" t="s">
        <v>1517</v>
      </c>
      <c r="H165" t="s">
        <v>90</v>
      </c>
      <c r="I165" t="s">
        <v>1520</v>
      </c>
      <c r="J165" t="s">
        <v>567</v>
      </c>
      <c r="K165" t="s">
        <v>68</v>
      </c>
      <c r="L165" t="s">
        <v>78</v>
      </c>
      <c r="M165" t="s">
        <v>284</v>
      </c>
      <c r="N165" t="s">
        <v>78</v>
      </c>
      <c r="O165" s="10" t="s">
        <v>78</v>
      </c>
      <c r="P165" t="s">
        <v>78</v>
      </c>
      <c r="Q165" t="s">
        <v>53</v>
      </c>
      <c r="R165" t="s">
        <v>54</v>
      </c>
      <c r="S165">
        <v>0.45250000000000001</v>
      </c>
      <c r="T165" t="s">
        <v>54</v>
      </c>
      <c r="U165">
        <v>472</v>
      </c>
      <c r="V165">
        <f>(1-VLOOKUP(P165,Start!$A$1:$E$9,4,FALSE)/100)*U165</f>
        <v>368.16</v>
      </c>
      <c r="W165">
        <f>VLOOKUP(O165,Start!$A$11:$E$17,3,FALSE)+VLOOKUP(O165,Start!$A$11:$E$17,4,FALSE)</f>
        <v>12.53</v>
      </c>
      <c r="X165" s="10">
        <f>(W165/S165)+Start!$D$19*(VLOOKUP(O165,Start!$A$11:ED$17,5,FALSE)/S165)+VLOOKUP(P165,Start!$A$1:$D$9,3,FALSE)</f>
        <v>47.311491712707181</v>
      </c>
      <c r="Y165" s="10">
        <f>SUM(V$2:V165)</f>
        <v>32322.996585000019</v>
      </c>
      <c r="Z165" t="str">
        <f>VLOOKUP(O165,Start!$A$11:$B$17,2,FALSE)</f>
        <v>HardCoal</v>
      </c>
      <c r="AA165" t="str">
        <f>VLOOKUP(P165,Start!$A$2:$B$9,2,FALSE)</f>
        <v>HardCoal</v>
      </c>
    </row>
    <row r="166" spans="1:27" x14ac:dyDescent="0.35">
      <c r="A166" t="s">
        <v>42</v>
      </c>
      <c r="B166" t="s">
        <v>706</v>
      </c>
      <c r="C166" t="s">
        <v>56</v>
      </c>
      <c r="D166" t="s">
        <v>707</v>
      </c>
      <c r="E166">
        <v>74076</v>
      </c>
      <c r="F166" t="s">
        <v>708</v>
      </c>
      <c r="G166" t="s">
        <v>709</v>
      </c>
      <c r="H166" t="s">
        <v>60</v>
      </c>
      <c r="I166" t="s">
        <v>710</v>
      </c>
      <c r="J166" t="s">
        <v>711</v>
      </c>
      <c r="K166" t="s">
        <v>78</v>
      </c>
      <c r="N166" t="s">
        <v>78</v>
      </c>
      <c r="O166" s="10" t="s">
        <v>78</v>
      </c>
      <c r="P166" t="s">
        <v>78</v>
      </c>
      <c r="Q166" t="s">
        <v>53</v>
      </c>
      <c r="R166" t="s">
        <v>54</v>
      </c>
      <c r="S166">
        <v>0.44750000000000001</v>
      </c>
      <c r="T166" t="s">
        <v>54</v>
      </c>
      <c r="U166">
        <v>778</v>
      </c>
      <c r="V166">
        <f>(1-VLOOKUP(P166,Start!$A$1:$E$9,4,FALSE)/100)*U166</f>
        <v>606.84</v>
      </c>
      <c r="W166">
        <f>VLOOKUP(O166,Start!$A$11:$E$17,3,FALSE)+VLOOKUP(O166,Start!$A$11:$E$17,4,FALSE)</f>
        <v>12.53</v>
      </c>
      <c r="X166" s="10">
        <f>(W166/S166)+Start!$D$19*(VLOOKUP(O166,Start!$A$11:ED$17,5,FALSE)/S166)+VLOOKUP(P166,Start!$A$1:$D$9,3,FALSE)</f>
        <v>47.825586592178766</v>
      </c>
      <c r="Y166" s="10">
        <f>SUM(V$2:V166)</f>
        <v>32929.836585000019</v>
      </c>
      <c r="Z166" t="str">
        <f>VLOOKUP(O166,Start!$A$11:$B$17,2,FALSE)</f>
        <v>HardCoal</v>
      </c>
      <c r="AA166" t="str">
        <f>VLOOKUP(P166,Start!$A$2:$B$9,2,FALSE)</f>
        <v>HardCoal</v>
      </c>
    </row>
    <row r="167" spans="1:27" x14ac:dyDescent="0.35">
      <c r="A167" t="s">
        <v>42</v>
      </c>
      <c r="B167" t="s">
        <v>754</v>
      </c>
      <c r="C167" t="s">
        <v>108</v>
      </c>
      <c r="D167" t="s">
        <v>755</v>
      </c>
      <c r="E167">
        <v>49479</v>
      </c>
      <c r="F167" t="s">
        <v>755</v>
      </c>
      <c r="H167" t="s">
        <v>110</v>
      </c>
      <c r="I167" t="s">
        <v>564</v>
      </c>
      <c r="J167" t="s">
        <v>756</v>
      </c>
      <c r="K167" t="s">
        <v>68</v>
      </c>
      <c r="L167" t="s">
        <v>78</v>
      </c>
      <c r="M167" t="s">
        <v>757</v>
      </c>
      <c r="N167" t="s">
        <v>78</v>
      </c>
      <c r="O167" s="10" t="s">
        <v>78</v>
      </c>
      <c r="P167" t="s">
        <v>78</v>
      </c>
      <c r="Q167" t="s">
        <v>53</v>
      </c>
      <c r="R167" t="s">
        <v>54</v>
      </c>
      <c r="S167">
        <v>0.44750000000000001</v>
      </c>
      <c r="T167" t="s">
        <v>54</v>
      </c>
      <c r="U167">
        <v>794</v>
      </c>
      <c r="V167">
        <f>(1-VLOOKUP(P167,Start!$A$1:$E$9,4,FALSE)/100)*U167</f>
        <v>619.32000000000005</v>
      </c>
      <c r="W167">
        <f>VLOOKUP(O167,Start!$A$11:$E$17,3,FALSE)+VLOOKUP(O167,Start!$A$11:$E$17,4,FALSE)</f>
        <v>12.53</v>
      </c>
      <c r="X167" s="10">
        <f>(W167/S167)+Start!$D$19*(VLOOKUP(O167,Start!$A$11:ED$17,5,FALSE)/S167)+VLOOKUP(P167,Start!$A$1:$D$9,3,FALSE)</f>
        <v>47.825586592178766</v>
      </c>
      <c r="Y167" s="10">
        <f>SUM(V$2:V167)</f>
        <v>33549.156585000019</v>
      </c>
      <c r="Z167" t="str">
        <f>VLOOKUP(O167,Start!$A$11:$B$17,2,FALSE)</f>
        <v>HardCoal</v>
      </c>
      <c r="AA167" t="str">
        <f>VLOOKUP(P167,Start!$A$2:$B$9,2,FALSE)</f>
        <v>HardCoal</v>
      </c>
    </row>
    <row r="168" spans="1:27" x14ac:dyDescent="0.35">
      <c r="A168" t="s">
        <v>42</v>
      </c>
      <c r="B168" t="s">
        <v>1357</v>
      </c>
      <c r="C168" t="s">
        <v>56</v>
      </c>
      <c r="D168" t="s">
        <v>1358</v>
      </c>
      <c r="E168">
        <v>70376</v>
      </c>
      <c r="F168" t="s">
        <v>1359</v>
      </c>
      <c r="G168" t="s">
        <v>1360</v>
      </c>
      <c r="H168" t="s">
        <v>60</v>
      </c>
      <c r="I168" t="s">
        <v>1361</v>
      </c>
      <c r="J168" t="s">
        <v>1362</v>
      </c>
      <c r="K168" t="s">
        <v>68</v>
      </c>
      <c r="L168" t="s">
        <v>78</v>
      </c>
      <c r="M168" t="s">
        <v>332</v>
      </c>
      <c r="N168" t="s">
        <v>78</v>
      </c>
      <c r="O168" s="10" t="s">
        <v>78</v>
      </c>
      <c r="P168" t="s">
        <v>78</v>
      </c>
      <c r="Q168" t="s">
        <v>53</v>
      </c>
      <c r="R168" t="s">
        <v>54</v>
      </c>
      <c r="S168">
        <v>0.44750000000000001</v>
      </c>
      <c r="T168" t="s">
        <v>54</v>
      </c>
      <c r="U168">
        <v>22.6</v>
      </c>
      <c r="V168">
        <f>(1-VLOOKUP(P168,Start!$A$1:$E$9,4,FALSE)/100)*U168</f>
        <v>17.628</v>
      </c>
      <c r="W168">
        <f>VLOOKUP(O168,Start!$A$11:$E$17,3,FALSE)+VLOOKUP(O168,Start!$A$11:$E$17,4,FALSE)</f>
        <v>12.53</v>
      </c>
      <c r="X168" s="10">
        <f>(W168/S168)+Start!$D$19*(VLOOKUP(O168,Start!$A$11:ED$17,5,FALSE)/S168)+VLOOKUP(P168,Start!$A$1:$D$9,3,FALSE)</f>
        <v>47.825586592178766</v>
      </c>
      <c r="Y168" s="10">
        <f>SUM(V$2:V168)</f>
        <v>33566.784585000016</v>
      </c>
      <c r="Z168" t="str">
        <f>VLOOKUP(O168,Start!$A$11:$B$17,2,FALSE)</f>
        <v>HardCoal</v>
      </c>
      <c r="AA168" t="str">
        <f>VLOOKUP(P168,Start!$A$2:$B$9,2,FALSE)</f>
        <v>HardCoal</v>
      </c>
    </row>
    <row r="169" spans="1:27" x14ac:dyDescent="0.35">
      <c r="A169" t="s">
        <v>42</v>
      </c>
      <c r="B169" t="s">
        <v>280</v>
      </c>
      <c r="C169" t="s">
        <v>281</v>
      </c>
      <c r="D169" t="s">
        <v>282</v>
      </c>
      <c r="E169">
        <v>28777</v>
      </c>
      <c r="F169" t="s">
        <v>256</v>
      </c>
      <c r="G169" t="s">
        <v>283</v>
      </c>
      <c r="H169" t="s">
        <v>256</v>
      </c>
      <c r="I169" t="s">
        <v>282</v>
      </c>
      <c r="J169" t="s">
        <v>139</v>
      </c>
      <c r="K169" t="s">
        <v>68</v>
      </c>
      <c r="L169" t="s">
        <v>78</v>
      </c>
      <c r="M169" t="s">
        <v>284</v>
      </c>
      <c r="N169" t="s">
        <v>78</v>
      </c>
      <c r="O169" s="10" t="s">
        <v>78</v>
      </c>
      <c r="P169" t="s">
        <v>78</v>
      </c>
      <c r="Q169" t="s">
        <v>53</v>
      </c>
      <c r="R169" t="s">
        <v>54</v>
      </c>
      <c r="S169">
        <v>0.4425</v>
      </c>
      <c r="T169" t="s">
        <v>54</v>
      </c>
      <c r="U169">
        <v>350</v>
      </c>
      <c r="V169">
        <f>(1-VLOOKUP(P169,Start!$A$1:$E$9,4,FALSE)/100)*U169</f>
        <v>273</v>
      </c>
      <c r="W169">
        <f>VLOOKUP(O169,Start!$A$11:$E$17,3,FALSE)+VLOOKUP(O169,Start!$A$11:$E$17,4,FALSE)</f>
        <v>12.53</v>
      </c>
      <c r="X169" s="10">
        <f>(W169/S169)+Start!$D$19*(VLOOKUP(O169,Start!$A$11:ED$17,5,FALSE)/S169)+VLOOKUP(P169,Start!$A$1:$D$9,3,FALSE)</f>
        <v>48.351299435028245</v>
      </c>
      <c r="Y169" s="10">
        <f>SUM(V$2:V169)</f>
        <v>33839.784585000016</v>
      </c>
      <c r="Z169" t="str">
        <f>VLOOKUP(O169,Start!$A$11:$B$17,2,FALSE)</f>
        <v>HardCoal</v>
      </c>
      <c r="AA169" t="str">
        <f>VLOOKUP(P169,Start!$A$2:$B$9,2,FALSE)</f>
        <v>HardCoal</v>
      </c>
    </row>
    <row r="170" spans="1:27" x14ac:dyDescent="0.35">
      <c r="A170" t="s">
        <v>42</v>
      </c>
      <c r="B170" t="s">
        <v>76</v>
      </c>
      <c r="C170" t="s">
        <v>56</v>
      </c>
      <c r="D170" t="s">
        <v>57</v>
      </c>
      <c r="E170">
        <v>73776</v>
      </c>
      <c r="F170" t="s">
        <v>58</v>
      </c>
      <c r="G170" t="s">
        <v>59</v>
      </c>
      <c r="H170" t="s">
        <v>60</v>
      </c>
      <c r="I170" t="s">
        <v>77</v>
      </c>
      <c r="J170" t="s">
        <v>62</v>
      </c>
      <c r="K170" t="s">
        <v>78</v>
      </c>
      <c r="N170" t="s">
        <v>78</v>
      </c>
      <c r="O170" s="10" t="s">
        <v>78</v>
      </c>
      <c r="P170" t="s">
        <v>78</v>
      </c>
      <c r="Q170" t="s">
        <v>53</v>
      </c>
      <c r="R170" t="s">
        <v>54</v>
      </c>
      <c r="S170">
        <v>0.44</v>
      </c>
      <c r="T170" t="s">
        <v>54</v>
      </c>
      <c r="U170">
        <v>336</v>
      </c>
      <c r="V170">
        <f>(1-VLOOKUP(P170,Start!$A$1:$E$9,4,FALSE)/100)*U170</f>
        <v>262.08</v>
      </c>
      <c r="W170">
        <f>VLOOKUP(O170,Start!$A$11:$E$17,3,FALSE)+VLOOKUP(O170,Start!$A$11:$E$17,4,FALSE)</f>
        <v>12.53</v>
      </c>
      <c r="X170" s="10">
        <f>(W170/S170)+Start!$D$19*(VLOOKUP(O170,Start!$A$11:ED$17,5,FALSE)/S170)+VLOOKUP(P170,Start!$A$1:$D$9,3,FALSE)</f>
        <v>48.618636363636362</v>
      </c>
      <c r="Y170" s="10">
        <f>SUM(V$2:V170)</f>
        <v>34101.864585000018</v>
      </c>
      <c r="Z170" t="str">
        <f>VLOOKUP(O170,Start!$A$11:$B$17,2,FALSE)</f>
        <v>HardCoal</v>
      </c>
      <c r="AA170" t="str">
        <f>VLOOKUP(P170,Start!$A$2:$B$9,2,FALSE)</f>
        <v>HardCoal</v>
      </c>
    </row>
    <row r="171" spans="1:27" x14ac:dyDescent="0.35">
      <c r="A171" t="s">
        <v>42</v>
      </c>
      <c r="B171" t="s">
        <v>796</v>
      </c>
      <c r="C171" t="s">
        <v>56</v>
      </c>
      <c r="D171" t="s">
        <v>797</v>
      </c>
      <c r="E171">
        <v>76189</v>
      </c>
      <c r="F171" t="s">
        <v>785</v>
      </c>
      <c r="G171" t="s">
        <v>798</v>
      </c>
      <c r="H171" t="s">
        <v>60</v>
      </c>
      <c r="I171" t="s">
        <v>799</v>
      </c>
      <c r="J171" t="s">
        <v>800</v>
      </c>
      <c r="K171" t="s">
        <v>78</v>
      </c>
      <c r="N171" t="s">
        <v>78</v>
      </c>
      <c r="O171" s="10" t="s">
        <v>78</v>
      </c>
      <c r="P171" t="s">
        <v>78</v>
      </c>
      <c r="Q171" t="s">
        <v>53</v>
      </c>
      <c r="R171" t="s">
        <v>54</v>
      </c>
      <c r="S171">
        <v>0.4375</v>
      </c>
      <c r="T171" t="s">
        <v>54</v>
      </c>
      <c r="U171">
        <v>517</v>
      </c>
      <c r="V171">
        <f>(1-VLOOKUP(P171,Start!$A$1:$E$9,4,FALSE)/100)*U171</f>
        <v>403.26</v>
      </c>
      <c r="W171">
        <f>VLOOKUP(O171,Start!$A$11:$E$17,3,FALSE)+VLOOKUP(O171,Start!$A$11:$E$17,4,FALSE)</f>
        <v>12.53</v>
      </c>
      <c r="X171" s="10">
        <f>(W171/S171)+Start!$D$19*(VLOOKUP(O171,Start!$A$11:ED$17,5,FALSE)/S171)+VLOOKUP(P171,Start!$A$1:$D$9,3,FALSE)</f>
        <v>48.889028571428568</v>
      </c>
      <c r="Y171" s="10">
        <f>SUM(V$2:V171)</f>
        <v>34505.12458500002</v>
      </c>
      <c r="Z171" t="str">
        <f>VLOOKUP(O171,Start!$A$11:$B$17,2,FALSE)</f>
        <v>HardCoal</v>
      </c>
      <c r="AA171" t="str">
        <f>VLOOKUP(P171,Start!$A$2:$B$9,2,FALSE)</f>
        <v>HardCoal</v>
      </c>
    </row>
    <row r="172" spans="1:27" x14ac:dyDescent="0.35">
      <c r="A172" t="s">
        <v>42</v>
      </c>
      <c r="B172" t="s">
        <v>1000</v>
      </c>
      <c r="C172" t="s">
        <v>1001</v>
      </c>
      <c r="D172" t="s">
        <v>1002</v>
      </c>
      <c r="E172">
        <v>68199</v>
      </c>
      <c r="F172" t="s">
        <v>986</v>
      </c>
      <c r="G172" t="s">
        <v>1003</v>
      </c>
      <c r="H172" t="s">
        <v>60</v>
      </c>
      <c r="I172" t="s">
        <v>278</v>
      </c>
      <c r="J172" t="s">
        <v>1004</v>
      </c>
      <c r="K172" t="s">
        <v>78</v>
      </c>
      <c r="N172" t="s">
        <v>78</v>
      </c>
      <c r="O172" s="10" t="s">
        <v>78</v>
      </c>
      <c r="P172" t="s">
        <v>78</v>
      </c>
      <c r="Q172" t="s">
        <v>53</v>
      </c>
      <c r="R172" t="s">
        <v>54</v>
      </c>
      <c r="S172">
        <v>0.4375</v>
      </c>
      <c r="T172" t="s">
        <v>54</v>
      </c>
      <c r="U172">
        <v>255</v>
      </c>
      <c r="V172">
        <f>(1-VLOOKUP(P172,Start!$A$1:$E$9,4,FALSE)/100)*U172</f>
        <v>198.9</v>
      </c>
      <c r="W172">
        <f>VLOOKUP(O172,Start!$A$11:$E$17,3,FALSE)+VLOOKUP(O172,Start!$A$11:$E$17,4,FALSE)</f>
        <v>12.53</v>
      </c>
      <c r="X172" s="10">
        <f>(W172/S172)+Start!$D$19*(VLOOKUP(O172,Start!$A$11:ED$17,5,FALSE)/S172)+VLOOKUP(P172,Start!$A$1:$D$9,3,FALSE)</f>
        <v>48.889028571428568</v>
      </c>
      <c r="Y172" s="10">
        <f>SUM(V$2:V172)</f>
        <v>34704.024585000021</v>
      </c>
      <c r="Z172" t="str">
        <f>VLOOKUP(O172,Start!$A$11:$B$17,2,FALSE)</f>
        <v>HardCoal</v>
      </c>
      <c r="AA172" t="str">
        <f>VLOOKUP(P172,Start!$A$2:$B$9,2,FALSE)</f>
        <v>HardCoal</v>
      </c>
    </row>
    <row r="173" spans="1:27" x14ac:dyDescent="0.35">
      <c r="A173" t="s">
        <v>42</v>
      </c>
      <c r="B173" t="s">
        <v>1268</v>
      </c>
      <c r="C173" t="s">
        <v>1262</v>
      </c>
      <c r="D173" t="s">
        <v>1263</v>
      </c>
      <c r="E173">
        <v>66121</v>
      </c>
      <c r="F173" t="s">
        <v>1264</v>
      </c>
      <c r="H173" t="s">
        <v>1265</v>
      </c>
      <c r="I173" t="s">
        <v>1269</v>
      </c>
      <c r="J173" t="s">
        <v>1270</v>
      </c>
      <c r="K173" t="s">
        <v>78</v>
      </c>
      <c r="N173" t="s">
        <v>78</v>
      </c>
      <c r="O173" s="10" t="s">
        <v>78</v>
      </c>
      <c r="P173" t="s">
        <v>78</v>
      </c>
      <c r="Q173" t="s">
        <v>53</v>
      </c>
      <c r="R173" t="s">
        <v>54</v>
      </c>
      <c r="S173">
        <v>0.4375</v>
      </c>
      <c r="T173" t="s">
        <v>54</v>
      </c>
      <c r="U173">
        <v>50</v>
      </c>
      <c r="V173">
        <f>(1-VLOOKUP(P173,Start!$A$1:$E$9,4,FALSE)/100)*U173</f>
        <v>39</v>
      </c>
      <c r="W173">
        <f>VLOOKUP(O173,Start!$A$11:$E$17,3,FALSE)+VLOOKUP(O173,Start!$A$11:$E$17,4,FALSE)</f>
        <v>12.53</v>
      </c>
      <c r="X173" s="10">
        <f>(W173/S173)+Start!$D$19*(VLOOKUP(O173,Start!$A$11:ED$17,5,FALSE)/S173)+VLOOKUP(P173,Start!$A$1:$D$9,3,FALSE)</f>
        <v>48.889028571428568</v>
      </c>
      <c r="Y173" s="10">
        <f>SUM(V$2:V173)</f>
        <v>34743.024585000021</v>
      </c>
      <c r="Z173" t="str">
        <f>VLOOKUP(O173,Start!$A$11:$B$17,2,FALSE)</f>
        <v>HardCoal</v>
      </c>
      <c r="AA173" t="str">
        <f>VLOOKUP(P173,Start!$A$2:$B$9,2,FALSE)</f>
        <v>HardCoal</v>
      </c>
    </row>
    <row r="174" spans="1:27" x14ac:dyDescent="0.35">
      <c r="A174" t="s">
        <v>42</v>
      </c>
      <c r="B174" t="s">
        <v>736</v>
      </c>
      <c r="C174" t="s">
        <v>198</v>
      </c>
      <c r="D174" t="s">
        <v>737</v>
      </c>
      <c r="E174">
        <v>31249</v>
      </c>
      <c r="F174" t="s">
        <v>738</v>
      </c>
      <c r="H174" t="s">
        <v>48</v>
      </c>
      <c r="I174" t="s">
        <v>739</v>
      </c>
      <c r="J174" t="s">
        <v>740</v>
      </c>
      <c r="K174" t="s">
        <v>78</v>
      </c>
      <c r="N174" t="s">
        <v>78</v>
      </c>
      <c r="O174" s="10" t="s">
        <v>78</v>
      </c>
      <c r="P174" t="s">
        <v>78</v>
      </c>
      <c r="Q174" t="s">
        <v>53</v>
      </c>
      <c r="R174" t="s">
        <v>54</v>
      </c>
      <c r="S174">
        <v>0.4325</v>
      </c>
      <c r="T174" t="s">
        <v>54</v>
      </c>
      <c r="U174">
        <v>690</v>
      </c>
      <c r="V174">
        <f>(1-VLOOKUP(P174,Start!$A$1:$E$9,4,FALSE)/100)*U174</f>
        <v>538.20000000000005</v>
      </c>
      <c r="W174">
        <f>VLOOKUP(O174,Start!$A$11:$E$17,3,FALSE)+VLOOKUP(O174,Start!$A$11:$E$17,4,FALSE)</f>
        <v>12.53</v>
      </c>
      <c r="X174" s="10">
        <f>(W174/S174)+Start!$D$19*(VLOOKUP(O174,Start!$A$11:ED$17,5,FALSE)/S174)+VLOOKUP(P174,Start!$A$1:$D$9,3,FALSE)</f>
        <v>49.439190751445082</v>
      </c>
      <c r="Y174" s="10">
        <f>SUM(V$2:V174)</f>
        <v>35281.224585000018</v>
      </c>
      <c r="Z174" t="str">
        <f>VLOOKUP(O174,Start!$A$11:$B$17,2,FALSE)</f>
        <v>HardCoal</v>
      </c>
      <c r="AA174" t="str">
        <f>VLOOKUP(P174,Start!$A$2:$B$9,2,FALSE)</f>
        <v>HardCoal</v>
      </c>
    </row>
    <row r="175" spans="1:27" x14ac:dyDescent="0.35">
      <c r="A175" t="s">
        <v>42</v>
      </c>
      <c r="B175" t="s">
        <v>1478</v>
      </c>
      <c r="C175" t="s">
        <v>101</v>
      </c>
      <c r="D175" t="s">
        <v>1479</v>
      </c>
      <c r="E175">
        <v>38436</v>
      </c>
      <c r="F175" t="s">
        <v>1480</v>
      </c>
      <c r="H175" t="s">
        <v>48</v>
      </c>
      <c r="I175" t="s">
        <v>1481</v>
      </c>
      <c r="J175" t="s">
        <v>1482</v>
      </c>
      <c r="K175" t="s">
        <v>68</v>
      </c>
      <c r="L175" t="s">
        <v>78</v>
      </c>
      <c r="M175" t="s">
        <v>134</v>
      </c>
      <c r="N175" t="s">
        <v>78</v>
      </c>
      <c r="O175" s="10" t="s">
        <v>78</v>
      </c>
      <c r="P175" t="s">
        <v>78</v>
      </c>
      <c r="Q175" t="s">
        <v>53</v>
      </c>
      <c r="R175" t="s">
        <v>54</v>
      </c>
      <c r="S175">
        <v>0.42499999999999999</v>
      </c>
      <c r="T175" t="s">
        <v>54</v>
      </c>
      <c r="U175">
        <v>61.5</v>
      </c>
      <c r="V175">
        <f>(1-VLOOKUP(P175,Start!$A$1:$E$9,4,FALSE)/100)*U175</f>
        <v>47.97</v>
      </c>
      <c r="W175">
        <f>VLOOKUP(O175,Start!$A$11:$E$17,3,FALSE)+VLOOKUP(O175,Start!$A$11:$E$17,4,FALSE)</f>
        <v>12.53</v>
      </c>
      <c r="X175" s="10">
        <f>(W175/S175)+Start!$D$19*(VLOOKUP(O175,Start!$A$11:ED$17,5,FALSE)/S175)+VLOOKUP(P175,Start!$A$1:$D$9,3,FALSE)</f>
        <v>50.288705882352943</v>
      </c>
      <c r="Y175" s="10">
        <f>SUM(V$2:V175)</f>
        <v>35329.194585000019</v>
      </c>
      <c r="Z175" t="str">
        <f>VLOOKUP(O175,Start!$A$11:$B$17,2,FALSE)</f>
        <v>HardCoal</v>
      </c>
      <c r="AA175" t="str">
        <f>VLOOKUP(P175,Start!$A$2:$B$9,2,FALSE)</f>
        <v>HardCoal</v>
      </c>
    </row>
    <row r="176" spans="1:27" x14ac:dyDescent="0.35">
      <c r="A176" t="s">
        <v>42</v>
      </c>
      <c r="B176" t="s">
        <v>1483</v>
      </c>
      <c r="C176" t="s">
        <v>101</v>
      </c>
      <c r="D176" t="s">
        <v>1479</v>
      </c>
      <c r="E176">
        <v>38436</v>
      </c>
      <c r="F176" t="s">
        <v>1480</v>
      </c>
      <c r="H176" t="s">
        <v>48</v>
      </c>
      <c r="I176" t="s">
        <v>1484</v>
      </c>
      <c r="J176" t="s">
        <v>1482</v>
      </c>
      <c r="K176" t="s">
        <v>68</v>
      </c>
      <c r="L176" t="s">
        <v>78</v>
      </c>
      <c r="M176" t="s">
        <v>134</v>
      </c>
      <c r="N176" t="s">
        <v>78</v>
      </c>
      <c r="O176" s="10" t="s">
        <v>78</v>
      </c>
      <c r="P176" t="s">
        <v>78</v>
      </c>
      <c r="Q176" t="s">
        <v>53</v>
      </c>
      <c r="R176" t="s">
        <v>54</v>
      </c>
      <c r="S176">
        <v>0.42499999999999999</v>
      </c>
      <c r="T176" t="s">
        <v>54</v>
      </c>
      <c r="U176">
        <v>61.5</v>
      </c>
      <c r="V176">
        <f>(1-VLOOKUP(P176,Start!$A$1:$E$9,4,FALSE)/100)*U176</f>
        <v>47.97</v>
      </c>
      <c r="W176">
        <f>VLOOKUP(O176,Start!$A$11:$E$17,3,FALSE)+VLOOKUP(O176,Start!$A$11:$E$17,4,FALSE)</f>
        <v>12.53</v>
      </c>
      <c r="X176" s="10">
        <f>(W176/S176)+Start!$D$19*(VLOOKUP(O176,Start!$A$11:ED$17,5,FALSE)/S176)+VLOOKUP(P176,Start!$A$1:$D$9,3,FALSE)</f>
        <v>50.288705882352943</v>
      </c>
      <c r="Y176" s="10">
        <f>SUM(V$2:V176)</f>
        <v>35377.16458500002</v>
      </c>
      <c r="Z176" t="str">
        <f>VLOOKUP(O176,Start!$A$11:$B$17,2,FALSE)</f>
        <v>HardCoal</v>
      </c>
      <c r="AA176" t="str">
        <f>VLOOKUP(P176,Start!$A$2:$B$9,2,FALSE)</f>
        <v>HardCoal</v>
      </c>
    </row>
    <row r="177" spans="1:27" x14ac:dyDescent="0.35">
      <c r="A177" t="s">
        <v>42</v>
      </c>
      <c r="B177" t="s">
        <v>780</v>
      </c>
      <c r="C177" t="s">
        <v>775</v>
      </c>
      <c r="D177" t="s">
        <v>776</v>
      </c>
      <c r="E177">
        <v>67655</v>
      </c>
      <c r="F177" t="s">
        <v>777</v>
      </c>
      <c r="H177" t="s">
        <v>778</v>
      </c>
      <c r="I177">
        <v>20</v>
      </c>
      <c r="J177" t="s">
        <v>781</v>
      </c>
      <c r="K177" t="s">
        <v>78</v>
      </c>
      <c r="N177" t="s">
        <v>78</v>
      </c>
      <c r="O177" s="10" t="s">
        <v>78</v>
      </c>
      <c r="P177" t="s">
        <v>78</v>
      </c>
      <c r="Q177" t="s">
        <v>53</v>
      </c>
      <c r="R177" t="s">
        <v>54</v>
      </c>
      <c r="S177">
        <v>0.41499999999999998</v>
      </c>
      <c r="T177" t="s">
        <v>54</v>
      </c>
      <c r="U177">
        <v>13.4</v>
      </c>
      <c r="V177">
        <f>(1-VLOOKUP(P177,Start!$A$1:$E$9,4,FALSE)/100)*U177</f>
        <v>10.452</v>
      </c>
      <c r="W177">
        <f>VLOOKUP(O177,Start!$A$11:$E$17,3,FALSE)+VLOOKUP(O177,Start!$A$11:$E$17,4,FALSE)</f>
        <v>12.53</v>
      </c>
      <c r="X177" s="10">
        <f>(W177/S177)+Start!$D$19*(VLOOKUP(O177,Start!$A$11:ED$17,5,FALSE)/S177)+VLOOKUP(P177,Start!$A$1:$D$9,3,FALSE)</f>
        <v>51.46915662650602</v>
      </c>
      <c r="Y177" s="10">
        <f>SUM(V$2:V177)</f>
        <v>35387.616585000018</v>
      </c>
      <c r="Z177" t="str">
        <f>VLOOKUP(O177,Start!$A$11:$B$17,2,FALSE)</f>
        <v>HardCoal</v>
      </c>
      <c r="AA177" t="str">
        <f>VLOOKUP(P177,Start!$A$2:$B$9,2,FALSE)</f>
        <v>HardCoal</v>
      </c>
    </row>
    <row r="178" spans="1:27" x14ac:dyDescent="0.35">
      <c r="A178" t="s">
        <v>42</v>
      </c>
      <c r="B178" t="s">
        <v>2343</v>
      </c>
      <c r="C178" t="s">
        <v>395</v>
      </c>
      <c r="D178" t="s">
        <v>52</v>
      </c>
      <c r="E178">
        <v>40221</v>
      </c>
      <c r="F178" t="s">
        <v>396</v>
      </c>
      <c r="G178" t="s">
        <v>397</v>
      </c>
      <c r="H178" t="s">
        <v>110</v>
      </c>
      <c r="I178" t="s">
        <v>2344</v>
      </c>
      <c r="J178" t="s">
        <v>2345</v>
      </c>
      <c r="K178" t="s">
        <v>51</v>
      </c>
      <c r="N178" t="s">
        <v>51</v>
      </c>
      <c r="O178" s="10" t="s">
        <v>51</v>
      </c>
      <c r="P178" t="s">
        <v>52</v>
      </c>
      <c r="Q178" t="s">
        <v>106</v>
      </c>
      <c r="R178" t="s">
        <v>54</v>
      </c>
      <c r="S178">
        <v>0.61199999999999999</v>
      </c>
      <c r="T178" t="s">
        <v>54</v>
      </c>
      <c r="U178">
        <v>595</v>
      </c>
      <c r="V178">
        <f>(1-VLOOKUP(P178,Start!$A$1:$E$9,4,FALSE)/100)*U178</f>
        <v>529.54999999999995</v>
      </c>
      <c r="W178">
        <f>VLOOKUP(O178,Start!$A$11:$E$17,3,FALSE)+VLOOKUP(O178,Start!$A$11:$E$17,4,FALSE)</f>
        <v>23.27</v>
      </c>
      <c r="X178" s="10">
        <f>(W178/S178)+Start!$D$19*(VLOOKUP(O178,Start!$A$11:ED$17,5,FALSE)/S178)+VLOOKUP(P178,Start!$A$1:$D$9,3,FALSE)</f>
        <v>47.602287581699343</v>
      </c>
      <c r="Y178" s="10">
        <f>SUM(V$2:V178)</f>
        <v>35917.166585000021</v>
      </c>
      <c r="Z178" t="str">
        <f>VLOOKUP(O178,Start!$A$11:$B$17,2,FALSE)</f>
        <v>NaturalGas</v>
      </c>
      <c r="AA178" t="str">
        <f>VLOOKUP(P178,Start!$A$2:$B$9,2,FALSE)</f>
        <v>CombinedCycleGas</v>
      </c>
    </row>
    <row r="179" spans="1:27" x14ac:dyDescent="0.35">
      <c r="A179" t="s">
        <v>42</v>
      </c>
      <c r="B179" t="s">
        <v>2350</v>
      </c>
      <c r="C179" t="s">
        <v>500</v>
      </c>
      <c r="D179" t="s">
        <v>501</v>
      </c>
      <c r="E179">
        <v>24939</v>
      </c>
      <c r="F179" t="s">
        <v>502</v>
      </c>
      <c r="G179" t="s">
        <v>503</v>
      </c>
      <c r="H179" t="s">
        <v>295</v>
      </c>
      <c r="I179" t="s">
        <v>240</v>
      </c>
      <c r="J179" t="s">
        <v>2351</v>
      </c>
      <c r="K179" t="s">
        <v>51</v>
      </c>
      <c r="N179" t="s">
        <v>51</v>
      </c>
      <c r="O179" s="10" t="s">
        <v>51</v>
      </c>
      <c r="P179" t="s">
        <v>52</v>
      </c>
      <c r="Q179" t="s">
        <v>106</v>
      </c>
      <c r="R179" t="s">
        <v>54</v>
      </c>
      <c r="S179">
        <v>0.61199999999999999</v>
      </c>
      <c r="T179" t="s">
        <v>54</v>
      </c>
      <c r="U179">
        <v>78</v>
      </c>
      <c r="V179">
        <f>(1-VLOOKUP(P179,Start!$A$1:$E$9,4,FALSE)/100)*U179</f>
        <v>69.42</v>
      </c>
      <c r="W179">
        <f>VLOOKUP(O179,Start!$A$11:$E$17,3,FALSE)+VLOOKUP(O179,Start!$A$11:$E$17,4,FALSE)</f>
        <v>23.27</v>
      </c>
      <c r="X179" s="10">
        <f>(W179/S179)+Start!$D$19*(VLOOKUP(O179,Start!$A$11:ED$17,5,FALSE)/S179)+VLOOKUP(P179,Start!$A$1:$D$9,3,FALSE)</f>
        <v>47.602287581699343</v>
      </c>
      <c r="Y179" s="10">
        <f>SUM(V$2:V179)</f>
        <v>35986.586585000019</v>
      </c>
      <c r="Z179" t="str">
        <f>VLOOKUP(O179,Start!$A$11:$B$17,2,FALSE)</f>
        <v>NaturalGas</v>
      </c>
      <c r="AA179" t="str">
        <f>VLOOKUP(P179,Start!$A$2:$B$9,2,FALSE)</f>
        <v>CombinedCycleGas</v>
      </c>
    </row>
    <row r="180" spans="1:27" x14ac:dyDescent="0.35">
      <c r="A180" t="s">
        <v>42</v>
      </c>
      <c r="B180" t="s">
        <v>2352</v>
      </c>
      <c r="C180" t="s">
        <v>2353</v>
      </c>
      <c r="D180" t="s">
        <v>261</v>
      </c>
      <c r="E180">
        <v>28237</v>
      </c>
      <c r="F180" t="s">
        <v>256</v>
      </c>
      <c r="H180" t="s">
        <v>256</v>
      </c>
      <c r="I180" t="s">
        <v>2354</v>
      </c>
      <c r="J180" t="s">
        <v>2351</v>
      </c>
      <c r="K180" t="s">
        <v>51</v>
      </c>
      <c r="N180" t="s">
        <v>51</v>
      </c>
      <c r="O180" s="10" t="s">
        <v>51</v>
      </c>
      <c r="P180" t="s">
        <v>52</v>
      </c>
      <c r="Q180" t="s">
        <v>106</v>
      </c>
      <c r="R180" t="s">
        <v>54</v>
      </c>
      <c r="S180">
        <v>0.61199999999999999</v>
      </c>
      <c r="T180" t="s">
        <v>54</v>
      </c>
      <c r="U180">
        <v>444.5</v>
      </c>
      <c r="V180">
        <f>(1-VLOOKUP(P180,Start!$A$1:$E$9,4,FALSE)/100)*U180</f>
        <v>395.60500000000002</v>
      </c>
      <c r="W180">
        <f>VLOOKUP(O180,Start!$A$11:$E$17,3,FALSE)+VLOOKUP(O180,Start!$A$11:$E$17,4,FALSE)</f>
        <v>23.27</v>
      </c>
      <c r="X180" s="10">
        <f>(W180/S180)+Start!$D$19*(VLOOKUP(O180,Start!$A$11:ED$17,5,FALSE)/S180)+VLOOKUP(P180,Start!$A$1:$D$9,3,FALSE)</f>
        <v>47.602287581699343</v>
      </c>
      <c r="Y180" s="10">
        <f>SUM(V$2:V180)</f>
        <v>36382.191585000022</v>
      </c>
      <c r="Z180" t="str">
        <f>VLOOKUP(O180,Start!$A$11:$B$17,2,FALSE)</f>
        <v>NaturalGas</v>
      </c>
      <c r="AA180" t="str">
        <f>VLOOKUP(P180,Start!$A$2:$B$9,2,FALSE)</f>
        <v>CombinedCycleGas</v>
      </c>
    </row>
    <row r="181" spans="1:27" x14ac:dyDescent="0.35">
      <c r="A181" t="s">
        <v>42</v>
      </c>
      <c r="B181" t="s">
        <v>1240</v>
      </c>
      <c r="C181" t="s">
        <v>56</v>
      </c>
      <c r="D181" t="s">
        <v>1241</v>
      </c>
      <c r="E181">
        <v>18147</v>
      </c>
      <c r="F181" t="s">
        <v>1238</v>
      </c>
      <c r="G181" t="s">
        <v>1242</v>
      </c>
      <c r="H181" t="s">
        <v>84</v>
      </c>
      <c r="I181" t="s">
        <v>1238</v>
      </c>
      <c r="J181" t="s">
        <v>1243</v>
      </c>
      <c r="K181" t="s">
        <v>78</v>
      </c>
      <c r="N181" t="s">
        <v>78</v>
      </c>
      <c r="O181" s="10" t="s">
        <v>78</v>
      </c>
      <c r="P181" t="s">
        <v>78</v>
      </c>
      <c r="Q181" t="s">
        <v>53</v>
      </c>
      <c r="R181" t="s">
        <v>54</v>
      </c>
      <c r="S181">
        <v>0.41</v>
      </c>
      <c r="T181" t="s">
        <v>54</v>
      </c>
      <c r="U181">
        <v>514</v>
      </c>
      <c r="V181">
        <f>(1-VLOOKUP(P181,Start!$A$1:$E$9,4,FALSE)/100)*U181</f>
        <v>400.92</v>
      </c>
      <c r="W181">
        <f>VLOOKUP(O181,Start!$A$11:$E$17,3,FALSE)+VLOOKUP(O181,Start!$A$11:$E$17,4,FALSE)</f>
        <v>12.53</v>
      </c>
      <c r="X181" s="10">
        <f>(W181/S181)+Start!$D$19*(VLOOKUP(O181,Start!$A$11:ED$17,5,FALSE)/S181)+VLOOKUP(P181,Start!$A$1:$D$9,3,FALSE)</f>
        <v>52.080975609756095</v>
      </c>
      <c r="Y181" s="10">
        <f>SUM(V$2:V181)</f>
        <v>36783.111585000021</v>
      </c>
      <c r="Z181" t="str">
        <f>VLOOKUP(O181,Start!$A$11:$B$17,2,FALSE)</f>
        <v>HardCoal</v>
      </c>
      <c r="AA181" t="str">
        <f>VLOOKUP(P181,Start!$A$2:$B$9,2,FALSE)</f>
        <v>HardCoal</v>
      </c>
    </row>
    <row r="182" spans="1:27" x14ac:dyDescent="0.35">
      <c r="A182" t="s">
        <v>42</v>
      </c>
      <c r="B182" t="s">
        <v>1020</v>
      </c>
      <c r="C182" t="s">
        <v>1012</v>
      </c>
      <c r="D182" t="s">
        <v>1021</v>
      </c>
      <c r="E182">
        <v>45772</v>
      </c>
      <c r="F182" t="s">
        <v>1014</v>
      </c>
      <c r="G182" t="s">
        <v>1015</v>
      </c>
      <c r="H182" t="s">
        <v>110</v>
      </c>
      <c r="I182" t="s">
        <v>1022</v>
      </c>
      <c r="J182" t="s">
        <v>1023</v>
      </c>
      <c r="K182" t="s">
        <v>68</v>
      </c>
      <c r="L182" t="s">
        <v>78</v>
      </c>
      <c r="M182" t="s">
        <v>1024</v>
      </c>
      <c r="N182" t="s">
        <v>78</v>
      </c>
      <c r="O182" s="10" t="s">
        <v>78</v>
      </c>
      <c r="P182" t="s">
        <v>78</v>
      </c>
      <c r="Q182" t="s">
        <v>106</v>
      </c>
      <c r="R182" t="s">
        <v>54</v>
      </c>
      <c r="S182">
        <v>0.40949999999999998</v>
      </c>
      <c r="T182" t="s">
        <v>54</v>
      </c>
      <c r="U182">
        <v>55.56</v>
      </c>
      <c r="V182">
        <f>(1-VLOOKUP(P182,Start!$A$1:$E$9,4,FALSE)/100)*U182</f>
        <v>43.336800000000004</v>
      </c>
      <c r="W182">
        <f>VLOOKUP(O182,Start!$A$11:$E$17,3,FALSE)+VLOOKUP(O182,Start!$A$11:$E$17,4,FALSE)</f>
        <v>12.53</v>
      </c>
      <c r="X182" s="10">
        <f>(W182/S182)+Start!$D$19*(VLOOKUP(O182,Start!$A$11:ED$17,5,FALSE)/S182)+VLOOKUP(P182,Start!$A$1:$D$9,3,FALSE)</f>
        <v>52.142979242979244</v>
      </c>
      <c r="Y182" s="10">
        <f>SUM(V$2:V182)</f>
        <v>36826.448385000018</v>
      </c>
      <c r="Z182" t="str">
        <f>VLOOKUP(O182,Start!$A$11:$B$17,2,FALSE)</f>
        <v>HardCoal</v>
      </c>
      <c r="AA182" t="str">
        <f>VLOOKUP(P182,Start!$A$2:$B$9,2,FALSE)</f>
        <v>HardCoal</v>
      </c>
    </row>
    <row r="183" spans="1:27" x14ac:dyDescent="0.35">
      <c r="A183" t="s">
        <v>42</v>
      </c>
      <c r="B183" t="s">
        <v>1335</v>
      </c>
      <c r="C183" t="s">
        <v>1336</v>
      </c>
      <c r="D183" t="s">
        <v>1337</v>
      </c>
      <c r="E183">
        <v>21683</v>
      </c>
      <c r="F183" t="s">
        <v>1338</v>
      </c>
      <c r="G183" t="s">
        <v>1339</v>
      </c>
      <c r="H183" t="s">
        <v>48</v>
      </c>
      <c r="I183" t="s">
        <v>1340</v>
      </c>
      <c r="J183" t="s">
        <v>1341</v>
      </c>
      <c r="K183" t="s">
        <v>51</v>
      </c>
      <c r="L183" t="s">
        <v>51</v>
      </c>
      <c r="M183" t="s">
        <v>1342</v>
      </c>
      <c r="N183" t="s">
        <v>51</v>
      </c>
      <c r="O183" s="10" t="s">
        <v>51</v>
      </c>
      <c r="P183" t="s">
        <v>52</v>
      </c>
      <c r="Q183" t="s">
        <v>106</v>
      </c>
      <c r="R183" t="s">
        <v>54</v>
      </c>
      <c r="S183">
        <v>0.60750000000000004</v>
      </c>
      <c r="T183" t="s">
        <v>54</v>
      </c>
      <c r="U183">
        <v>157</v>
      </c>
      <c r="V183">
        <f>(1-VLOOKUP(P183,Start!$A$1:$E$9,4,FALSE)/100)*U183</f>
        <v>139.72999999999999</v>
      </c>
      <c r="W183">
        <f>VLOOKUP(O183,Start!$A$11:$E$17,3,FALSE)+VLOOKUP(O183,Start!$A$11:$E$17,4,FALSE)</f>
        <v>23.27</v>
      </c>
      <c r="X183" s="10">
        <f>(W183/S183)+Start!$D$19*(VLOOKUP(O183,Start!$A$11:ED$17,5,FALSE)/S183)+VLOOKUP(P183,Start!$A$1:$D$9,3,FALSE)</f>
        <v>47.943786008230454</v>
      </c>
      <c r="Y183" s="10">
        <f>SUM(V$2:V183)</f>
        <v>36966.178385000021</v>
      </c>
      <c r="Z183" t="str">
        <f>VLOOKUP(O183,Start!$A$11:$B$17,2,FALSE)</f>
        <v>NaturalGas</v>
      </c>
      <c r="AA183" t="str">
        <f>VLOOKUP(P183,Start!$A$2:$B$9,2,FALSE)</f>
        <v>CombinedCycleGas</v>
      </c>
    </row>
    <row r="184" spans="1:27" x14ac:dyDescent="0.35">
      <c r="A184" t="s">
        <v>42</v>
      </c>
      <c r="B184" t="s">
        <v>1343</v>
      </c>
      <c r="C184" t="s">
        <v>1344</v>
      </c>
      <c r="D184" t="s">
        <v>1345</v>
      </c>
      <c r="E184">
        <v>39418</v>
      </c>
      <c r="F184" t="s">
        <v>1346</v>
      </c>
      <c r="G184" t="s">
        <v>1347</v>
      </c>
      <c r="H184" t="s">
        <v>98</v>
      </c>
      <c r="J184" t="s">
        <v>1348</v>
      </c>
      <c r="K184" t="s">
        <v>51</v>
      </c>
      <c r="N184" t="s">
        <v>51</v>
      </c>
      <c r="O184" s="10" t="s">
        <v>51</v>
      </c>
      <c r="P184" t="s">
        <v>52</v>
      </c>
      <c r="Q184" t="s">
        <v>106</v>
      </c>
      <c r="R184" t="s">
        <v>54</v>
      </c>
      <c r="S184">
        <v>0.60750000000000004</v>
      </c>
      <c r="T184" t="s">
        <v>54</v>
      </c>
      <c r="U184">
        <v>100</v>
      </c>
      <c r="V184">
        <f>(1-VLOOKUP(P184,Start!$A$1:$E$9,4,FALSE)/100)*U184</f>
        <v>89</v>
      </c>
      <c r="W184">
        <f>VLOOKUP(O184,Start!$A$11:$E$17,3,FALSE)+VLOOKUP(O184,Start!$A$11:$E$17,4,FALSE)</f>
        <v>23.27</v>
      </c>
      <c r="X184" s="10">
        <f>(W184/S184)+Start!$D$19*(VLOOKUP(O184,Start!$A$11:ED$17,5,FALSE)/S184)+VLOOKUP(P184,Start!$A$1:$D$9,3,FALSE)</f>
        <v>47.943786008230454</v>
      </c>
      <c r="Y184" s="10">
        <f>SUM(V$2:V184)</f>
        <v>37055.178385000021</v>
      </c>
      <c r="Z184" t="str">
        <f>VLOOKUP(O184,Start!$A$11:$B$17,2,FALSE)</f>
        <v>NaturalGas</v>
      </c>
      <c r="AA184" t="str">
        <f>VLOOKUP(P184,Start!$A$2:$B$9,2,FALSE)</f>
        <v>CombinedCycleGas</v>
      </c>
    </row>
    <row r="185" spans="1:27" x14ac:dyDescent="0.35">
      <c r="A185" t="s">
        <v>42</v>
      </c>
      <c r="B185" t="s">
        <v>648</v>
      </c>
      <c r="C185" t="s">
        <v>638</v>
      </c>
      <c r="D185" t="s">
        <v>649</v>
      </c>
      <c r="E185">
        <v>22113</v>
      </c>
      <c r="F185" t="s">
        <v>634</v>
      </c>
      <c r="G185" t="s">
        <v>640</v>
      </c>
      <c r="H185" t="s">
        <v>634</v>
      </c>
      <c r="I185" t="s">
        <v>649</v>
      </c>
      <c r="J185" t="s">
        <v>650</v>
      </c>
      <c r="K185" t="s">
        <v>78</v>
      </c>
      <c r="N185" t="s">
        <v>78</v>
      </c>
      <c r="O185" s="10" t="s">
        <v>78</v>
      </c>
      <c r="P185" t="s">
        <v>78</v>
      </c>
      <c r="Q185" t="s">
        <v>53</v>
      </c>
      <c r="R185" t="s">
        <v>54</v>
      </c>
      <c r="S185">
        <v>0.40749999999999997</v>
      </c>
      <c r="T185" t="s">
        <v>54</v>
      </c>
      <c r="U185">
        <v>194</v>
      </c>
      <c r="V185">
        <f>(1-VLOOKUP(P185,Start!$A$1:$E$9,4,FALSE)/100)*U185</f>
        <v>151.32</v>
      </c>
      <c r="W185">
        <f>VLOOKUP(O185,Start!$A$11:$E$17,3,FALSE)+VLOOKUP(O185,Start!$A$11:$E$17,4,FALSE)</f>
        <v>12.53</v>
      </c>
      <c r="X185" s="10">
        <f>(W185/S185)+Start!$D$19*(VLOOKUP(O185,Start!$A$11:ED$17,5,FALSE)/S185)+VLOOKUP(P185,Start!$A$1:$D$9,3,FALSE)</f>
        <v>52.392515337423319</v>
      </c>
      <c r="Y185" s="10">
        <f>SUM(V$2:V185)</f>
        <v>37206.498385000021</v>
      </c>
      <c r="Z185" t="str">
        <f>VLOOKUP(O185,Start!$A$11:$B$17,2,FALSE)</f>
        <v>HardCoal</v>
      </c>
      <c r="AA185" t="str">
        <f>VLOOKUP(P185,Start!$A$2:$B$9,2,FALSE)</f>
        <v>HardCoal</v>
      </c>
    </row>
    <row r="186" spans="1:27" x14ac:dyDescent="0.35">
      <c r="A186" t="s">
        <v>42</v>
      </c>
      <c r="B186" t="s">
        <v>651</v>
      </c>
      <c r="C186" t="s">
        <v>652</v>
      </c>
      <c r="D186" t="s">
        <v>653</v>
      </c>
      <c r="E186">
        <v>22880</v>
      </c>
      <c r="F186" t="s">
        <v>653</v>
      </c>
      <c r="G186" t="s">
        <v>654</v>
      </c>
      <c r="H186" t="s">
        <v>295</v>
      </c>
      <c r="I186" t="s">
        <v>655</v>
      </c>
      <c r="J186" t="s">
        <v>656</v>
      </c>
      <c r="K186" t="s">
        <v>78</v>
      </c>
      <c r="N186" t="s">
        <v>78</v>
      </c>
      <c r="O186" s="10" t="s">
        <v>78</v>
      </c>
      <c r="P186" t="s">
        <v>78</v>
      </c>
      <c r="Q186" t="s">
        <v>53</v>
      </c>
      <c r="R186" t="s">
        <v>54</v>
      </c>
      <c r="S186">
        <v>0.40749999999999997</v>
      </c>
      <c r="T186" t="s">
        <v>54</v>
      </c>
      <c r="U186">
        <v>123</v>
      </c>
      <c r="V186">
        <f>(1-VLOOKUP(P186,Start!$A$1:$E$9,4,FALSE)/100)*U186</f>
        <v>95.94</v>
      </c>
      <c r="W186">
        <f>VLOOKUP(O186,Start!$A$11:$E$17,3,FALSE)+VLOOKUP(O186,Start!$A$11:$E$17,4,FALSE)</f>
        <v>12.53</v>
      </c>
      <c r="X186" s="10">
        <f>(W186/S186)+Start!$D$19*(VLOOKUP(O186,Start!$A$11:ED$17,5,FALSE)/S186)+VLOOKUP(P186,Start!$A$1:$D$9,3,FALSE)</f>
        <v>52.392515337423319</v>
      </c>
      <c r="Y186" s="10">
        <f>SUM(V$2:V186)</f>
        <v>37302.438385000023</v>
      </c>
      <c r="Z186" t="str">
        <f>VLOOKUP(O186,Start!$A$11:$B$17,2,FALSE)</f>
        <v>HardCoal</v>
      </c>
      <c r="AA186" t="str">
        <f>VLOOKUP(P186,Start!$A$2:$B$9,2,FALSE)</f>
        <v>HardCoal</v>
      </c>
    </row>
    <row r="187" spans="1:27" x14ac:dyDescent="0.35">
      <c r="A187" t="s">
        <v>42</v>
      </c>
      <c r="B187" t="s">
        <v>657</v>
      </c>
      <c r="C187" t="s">
        <v>652</v>
      </c>
      <c r="D187" t="s">
        <v>653</v>
      </c>
      <c r="E187">
        <v>22880</v>
      </c>
      <c r="F187" t="s">
        <v>653</v>
      </c>
      <c r="G187" t="s">
        <v>654</v>
      </c>
      <c r="H187" t="s">
        <v>295</v>
      </c>
      <c r="I187" t="s">
        <v>658</v>
      </c>
      <c r="J187" t="s">
        <v>659</v>
      </c>
      <c r="K187" t="s">
        <v>78</v>
      </c>
      <c r="N187" t="s">
        <v>78</v>
      </c>
      <c r="O187" s="10" t="s">
        <v>78</v>
      </c>
      <c r="P187" t="s">
        <v>78</v>
      </c>
      <c r="Q187" t="s">
        <v>53</v>
      </c>
      <c r="R187" t="s">
        <v>54</v>
      </c>
      <c r="S187">
        <v>0.40749999999999997</v>
      </c>
      <c r="T187" t="s">
        <v>54</v>
      </c>
      <c r="U187">
        <v>137</v>
      </c>
      <c r="V187">
        <f>(1-VLOOKUP(P187,Start!$A$1:$E$9,4,FALSE)/100)*U187</f>
        <v>106.86</v>
      </c>
      <c r="W187">
        <f>VLOOKUP(O187,Start!$A$11:$E$17,3,FALSE)+VLOOKUP(O187,Start!$A$11:$E$17,4,FALSE)</f>
        <v>12.53</v>
      </c>
      <c r="X187" s="10">
        <f>(W187/S187)+Start!$D$19*(VLOOKUP(O187,Start!$A$11:ED$17,5,FALSE)/S187)+VLOOKUP(P187,Start!$A$1:$D$9,3,FALSE)</f>
        <v>52.392515337423319</v>
      </c>
      <c r="Y187" s="10">
        <f>SUM(V$2:V187)</f>
        <v>37409.298385000024</v>
      </c>
      <c r="Z187" t="str">
        <f>VLOOKUP(O187,Start!$A$11:$B$17,2,FALSE)</f>
        <v>HardCoal</v>
      </c>
      <c r="AA187" t="str">
        <f>VLOOKUP(P187,Start!$A$2:$B$9,2,FALSE)</f>
        <v>HardCoal</v>
      </c>
    </row>
    <row r="188" spans="1:27" x14ac:dyDescent="0.35">
      <c r="A188" t="s">
        <v>42</v>
      </c>
      <c r="B188" t="s">
        <v>1006</v>
      </c>
      <c r="C188" t="s">
        <v>1001</v>
      </c>
      <c r="D188" t="s">
        <v>1002</v>
      </c>
      <c r="E188">
        <v>68199</v>
      </c>
      <c r="F188" t="s">
        <v>986</v>
      </c>
      <c r="G188" t="s">
        <v>1003</v>
      </c>
      <c r="H188" t="s">
        <v>60</v>
      </c>
      <c r="I188" t="s">
        <v>1007</v>
      </c>
      <c r="J188" t="s">
        <v>1008</v>
      </c>
      <c r="K188" t="s">
        <v>78</v>
      </c>
      <c r="N188" t="s">
        <v>78</v>
      </c>
      <c r="O188" s="10" t="s">
        <v>78</v>
      </c>
      <c r="P188" t="s">
        <v>78</v>
      </c>
      <c r="Q188" t="s">
        <v>53</v>
      </c>
      <c r="R188" t="s">
        <v>54</v>
      </c>
      <c r="S188">
        <v>0.40749999999999997</v>
      </c>
      <c r="T188" t="s">
        <v>54</v>
      </c>
      <c r="U188">
        <v>435</v>
      </c>
      <c r="V188">
        <f>(1-VLOOKUP(P188,Start!$A$1:$E$9,4,FALSE)/100)*U188</f>
        <v>339.3</v>
      </c>
      <c r="W188">
        <f>VLOOKUP(O188,Start!$A$11:$E$17,3,FALSE)+VLOOKUP(O188,Start!$A$11:$E$17,4,FALSE)</f>
        <v>12.53</v>
      </c>
      <c r="X188" s="10">
        <f>(W188/S188)+Start!$D$19*(VLOOKUP(O188,Start!$A$11:ED$17,5,FALSE)/S188)+VLOOKUP(P188,Start!$A$1:$D$9,3,FALSE)</f>
        <v>52.392515337423319</v>
      </c>
      <c r="Y188" s="10">
        <f>SUM(V$2:V188)</f>
        <v>37748.598385000027</v>
      </c>
      <c r="Z188" t="str">
        <f>VLOOKUP(O188,Start!$A$11:$B$17,2,FALSE)</f>
        <v>HardCoal</v>
      </c>
      <c r="AA188" t="str">
        <f>VLOOKUP(P188,Start!$A$2:$B$9,2,FALSE)</f>
        <v>HardCoal</v>
      </c>
    </row>
    <row r="189" spans="1:27" x14ac:dyDescent="0.35">
      <c r="A189" t="s">
        <v>42</v>
      </c>
      <c r="B189" t="s">
        <v>477</v>
      </c>
      <c r="C189" t="s">
        <v>468</v>
      </c>
      <c r="D189" t="s">
        <v>474</v>
      </c>
      <c r="E189">
        <v>99087</v>
      </c>
      <c r="F189" t="s">
        <v>470</v>
      </c>
      <c r="H189" t="s">
        <v>471</v>
      </c>
      <c r="I189" t="s">
        <v>478</v>
      </c>
      <c r="J189" t="s">
        <v>479</v>
      </c>
      <c r="K189" t="s">
        <v>51</v>
      </c>
      <c r="N189" t="s">
        <v>51</v>
      </c>
      <c r="O189" s="10" t="s">
        <v>51</v>
      </c>
      <c r="P189" t="s">
        <v>52</v>
      </c>
      <c r="Q189" t="s">
        <v>106</v>
      </c>
      <c r="R189" t="s">
        <v>54</v>
      </c>
      <c r="S189">
        <v>0.60299999999999998</v>
      </c>
      <c r="T189" t="s">
        <v>54</v>
      </c>
      <c r="U189">
        <v>32.6</v>
      </c>
      <c r="V189">
        <f>(1-VLOOKUP(P189,Start!$A$1:$E$9,4,FALSE)/100)*U189</f>
        <v>29.014000000000003</v>
      </c>
      <c r="W189">
        <f>VLOOKUP(O189,Start!$A$11:$E$17,3,FALSE)+VLOOKUP(O189,Start!$A$11:$E$17,4,FALSE)</f>
        <v>23.27</v>
      </c>
      <c r="X189" s="10">
        <f>(W189/S189)+Start!$D$19*(VLOOKUP(O189,Start!$A$11:ED$17,5,FALSE)/S189)+VLOOKUP(P189,Start!$A$1:$D$9,3,FALSE)</f>
        <v>48.290381426202323</v>
      </c>
      <c r="Y189" s="10">
        <f>SUM(V$2:V189)</f>
        <v>37777.612385000029</v>
      </c>
      <c r="Z189" t="str">
        <f>VLOOKUP(O189,Start!$A$11:$B$17,2,FALSE)</f>
        <v>NaturalGas</v>
      </c>
      <c r="AA189" t="str">
        <f>VLOOKUP(P189,Start!$A$2:$B$9,2,FALSE)</f>
        <v>CombinedCycleGas</v>
      </c>
    </row>
    <row r="190" spans="1:27" x14ac:dyDescent="0.35">
      <c r="A190" t="s">
        <v>42</v>
      </c>
      <c r="B190" t="s">
        <v>491</v>
      </c>
      <c r="C190" t="s">
        <v>481</v>
      </c>
      <c r="D190" t="s">
        <v>482</v>
      </c>
      <c r="E190">
        <v>91052</v>
      </c>
      <c r="F190" t="s">
        <v>483</v>
      </c>
      <c r="G190" t="s">
        <v>484</v>
      </c>
      <c r="H190" t="s">
        <v>90</v>
      </c>
      <c r="I190" t="s">
        <v>492</v>
      </c>
      <c r="J190" t="s">
        <v>493</v>
      </c>
      <c r="K190" t="s">
        <v>51</v>
      </c>
      <c r="N190" t="s">
        <v>51</v>
      </c>
      <c r="O190" s="10" t="s">
        <v>51</v>
      </c>
      <c r="P190" t="s">
        <v>52</v>
      </c>
      <c r="Q190" t="s">
        <v>106</v>
      </c>
      <c r="R190" t="s">
        <v>54</v>
      </c>
      <c r="S190">
        <v>0.60299999999999998</v>
      </c>
      <c r="T190" t="s">
        <v>54</v>
      </c>
      <c r="U190">
        <v>6.7</v>
      </c>
      <c r="V190">
        <f>(1-VLOOKUP(P190,Start!$A$1:$E$9,4,FALSE)/100)*U190</f>
        <v>5.9630000000000001</v>
      </c>
      <c r="W190">
        <f>VLOOKUP(O190,Start!$A$11:$E$17,3,FALSE)+VLOOKUP(O190,Start!$A$11:$E$17,4,FALSE)</f>
        <v>23.27</v>
      </c>
      <c r="X190" s="10">
        <f>(W190/S190)+Start!$D$19*(VLOOKUP(O190,Start!$A$11:ED$17,5,FALSE)/S190)+VLOOKUP(P190,Start!$A$1:$D$9,3,FALSE)</f>
        <v>48.290381426202323</v>
      </c>
      <c r="Y190" s="10">
        <f>SUM(V$2:V190)</f>
        <v>37783.575385000033</v>
      </c>
      <c r="Z190" t="str">
        <f>VLOOKUP(O190,Start!$A$11:$B$17,2,FALSE)</f>
        <v>NaturalGas</v>
      </c>
      <c r="AA190" t="str">
        <f>VLOOKUP(P190,Start!$A$2:$B$9,2,FALSE)</f>
        <v>CombinedCycleGas</v>
      </c>
    </row>
    <row r="191" spans="1:27" x14ac:dyDescent="0.35">
      <c r="A191" t="s">
        <v>42</v>
      </c>
      <c r="B191" t="s">
        <v>591</v>
      </c>
      <c r="C191" t="s">
        <v>233</v>
      </c>
      <c r="D191" t="s">
        <v>592</v>
      </c>
      <c r="E191">
        <v>63538</v>
      </c>
      <c r="F191" t="s">
        <v>593</v>
      </c>
      <c r="H191" t="s">
        <v>104</v>
      </c>
      <c r="I191">
        <v>5</v>
      </c>
      <c r="J191" t="s">
        <v>594</v>
      </c>
      <c r="K191" t="s">
        <v>78</v>
      </c>
      <c r="N191" t="s">
        <v>78</v>
      </c>
      <c r="O191" s="10" t="s">
        <v>78</v>
      </c>
      <c r="P191" t="s">
        <v>78</v>
      </c>
      <c r="Q191" t="s">
        <v>53</v>
      </c>
      <c r="R191" t="s">
        <v>54</v>
      </c>
      <c r="S191">
        <v>0.40500000000000003</v>
      </c>
      <c r="T191" t="s">
        <v>54</v>
      </c>
      <c r="U191">
        <v>510</v>
      </c>
      <c r="V191">
        <f>(1-VLOOKUP(P191,Start!$A$1:$E$9,4,FALSE)/100)*U191</f>
        <v>397.8</v>
      </c>
      <c r="W191">
        <f>VLOOKUP(O191,Start!$A$11:$E$17,3,FALSE)+VLOOKUP(O191,Start!$A$11:$E$17,4,FALSE)</f>
        <v>12.53</v>
      </c>
      <c r="X191" s="10">
        <f>(W191/S191)+Start!$D$19*(VLOOKUP(O191,Start!$A$11:ED$17,5,FALSE)/S191)+VLOOKUP(P191,Start!$A$1:$D$9,3,FALSE)</f>
        <v>52.707901234567899</v>
      </c>
      <c r="Y191" s="10">
        <f>SUM(V$2:V191)</f>
        <v>38181.375385000036</v>
      </c>
      <c r="Z191" t="str">
        <f>VLOOKUP(O191,Start!$A$11:$B$17,2,FALSE)</f>
        <v>HardCoal</v>
      </c>
      <c r="AA191" t="str">
        <f>VLOOKUP(P191,Start!$A$2:$B$9,2,FALSE)</f>
        <v>HardCoal</v>
      </c>
    </row>
    <row r="192" spans="1:27" x14ac:dyDescent="0.35">
      <c r="A192" t="s">
        <v>42</v>
      </c>
      <c r="B192" t="s">
        <v>817</v>
      </c>
      <c r="C192" t="s">
        <v>818</v>
      </c>
      <c r="D192" t="s">
        <v>819</v>
      </c>
      <c r="E192">
        <v>24149</v>
      </c>
      <c r="F192" t="s">
        <v>820</v>
      </c>
      <c r="H192" t="s">
        <v>295</v>
      </c>
      <c r="J192" t="s">
        <v>821</v>
      </c>
      <c r="K192" t="s">
        <v>78</v>
      </c>
      <c r="N192" t="s">
        <v>78</v>
      </c>
      <c r="O192" s="10" t="s">
        <v>78</v>
      </c>
      <c r="P192" t="s">
        <v>78</v>
      </c>
      <c r="Q192" t="s">
        <v>53</v>
      </c>
      <c r="R192" t="s">
        <v>54</v>
      </c>
      <c r="S192">
        <v>0.40500000000000003</v>
      </c>
      <c r="T192" t="s">
        <v>54</v>
      </c>
      <c r="U192">
        <v>323</v>
      </c>
      <c r="V192">
        <f>(1-VLOOKUP(P192,Start!$A$1:$E$9,4,FALSE)/100)*U192</f>
        <v>251.94</v>
      </c>
      <c r="W192">
        <f>VLOOKUP(O192,Start!$A$11:$E$17,3,FALSE)+VLOOKUP(O192,Start!$A$11:$E$17,4,FALSE)</f>
        <v>12.53</v>
      </c>
      <c r="X192" s="10">
        <f>(W192/S192)+Start!$D$19*(VLOOKUP(O192,Start!$A$11:ED$17,5,FALSE)/S192)+VLOOKUP(P192,Start!$A$1:$D$9,3,FALSE)</f>
        <v>52.707901234567899</v>
      </c>
      <c r="Y192" s="10">
        <f>SUM(V$2:V192)</f>
        <v>38433.315385000038</v>
      </c>
      <c r="Z192" t="str">
        <f>VLOOKUP(O192,Start!$A$11:$B$17,2,FALSE)</f>
        <v>HardCoal</v>
      </c>
      <c r="AA192" t="str">
        <f>VLOOKUP(P192,Start!$A$2:$B$9,2,FALSE)</f>
        <v>HardCoal</v>
      </c>
    </row>
    <row r="193" spans="1:27" x14ac:dyDescent="0.35">
      <c r="A193" t="s">
        <v>42</v>
      </c>
      <c r="B193" t="s">
        <v>2064</v>
      </c>
      <c r="C193" t="s">
        <v>2065</v>
      </c>
      <c r="D193" t="s">
        <v>2066</v>
      </c>
      <c r="E193">
        <v>89077</v>
      </c>
      <c r="F193" t="s">
        <v>2067</v>
      </c>
      <c r="G193" t="s">
        <v>2068</v>
      </c>
      <c r="H193" t="s">
        <v>60</v>
      </c>
      <c r="J193" t="s">
        <v>2069</v>
      </c>
      <c r="K193" t="s">
        <v>68</v>
      </c>
      <c r="L193" t="s">
        <v>78</v>
      </c>
      <c r="M193" t="s">
        <v>1117</v>
      </c>
      <c r="N193" t="s">
        <v>78</v>
      </c>
      <c r="O193" s="10" t="s">
        <v>78</v>
      </c>
      <c r="P193" t="s">
        <v>78</v>
      </c>
      <c r="Q193" t="s">
        <v>53</v>
      </c>
      <c r="R193" t="s">
        <v>54</v>
      </c>
      <c r="S193">
        <v>0.40500000000000003</v>
      </c>
      <c r="T193" t="s">
        <v>54</v>
      </c>
      <c r="U193">
        <v>20.7</v>
      </c>
      <c r="V193">
        <f>(1-VLOOKUP(P193,Start!$A$1:$E$9,4,FALSE)/100)*U193</f>
        <v>16.146000000000001</v>
      </c>
      <c r="W193">
        <f>VLOOKUP(O193,Start!$A$11:$E$17,3,FALSE)+VLOOKUP(O193,Start!$A$11:$E$17,4,FALSE)</f>
        <v>12.53</v>
      </c>
      <c r="X193" s="10">
        <f>(W193/S193)+Start!$D$19*(VLOOKUP(O193,Start!$A$11:ED$17,5,FALSE)/S193)+VLOOKUP(P193,Start!$A$1:$D$9,3,FALSE)</f>
        <v>52.707901234567899</v>
      </c>
      <c r="Y193" s="10">
        <f>SUM(V$2:V193)</f>
        <v>38449.461385000039</v>
      </c>
      <c r="Z193" t="str">
        <f>VLOOKUP(O193,Start!$A$11:$B$17,2,FALSE)</f>
        <v>HardCoal</v>
      </c>
      <c r="AA193" t="str">
        <f>VLOOKUP(P193,Start!$A$2:$B$9,2,FALSE)</f>
        <v>HardCoal</v>
      </c>
    </row>
    <row r="194" spans="1:27" x14ac:dyDescent="0.35">
      <c r="A194" t="s">
        <v>42</v>
      </c>
      <c r="B194" t="s">
        <v>617</v>
      </c>
      <c r="C194" t="s">
        <v>618</v>
      </c>
      <c r="D194" t="s">
        <v>612</v>
      </c>
      <c r="E194">
        <v>6130</v>
      </c>
      <c r="F194" t="s">
        <v>613</v>
      </c>
      <c r="G194" t="s">
        <v>619</v>
      </c>
      <c r="H194" t="s">
        <v>98</v>
      </c>
      <c r="I194" t="s">
        <v>52</v>
      </c>
      <c r="J194" t="s">
        <v>620</v>
      </c>
      <c r="K194" t="s">
        <v>51</v>
      </c>
      <c r="N194" t="s">
        <v>51</v>
      </c>
      <c r="O194" s="10" t="s">
        <v>51</v>
      </c>
      <c r="P194" t="s">
        <v>52</v>
      </c>
      <c r="Q194" t="s">
        <v>106</v>
      </c>
      <c r="R194" t="s">
        <v>54</v>
      </c>
      <c r="S194">
        <v>0.59850000000000003</v>
      </c>
      <c r="T194" t="s">
        <v>54</v>
      </c>
      <c r="U194">
        <v>56.14</v>
      </c>
      <c r="V194">
        <f>(1-VLOOKUP(P194,Start!$A$1:$E$9,4,FALSE)/100)*U194</f>
        <v>49.964600000000004</v>
      </c>
      <c r="W194">
        <f>VLOOKUP(O194,Start!$A$11:$E$17,3,FALSE)+VLOOKUP(O194,Start!$A$11:$E$17,4,FALSE)</f>
        <v>23.27</v>
      </c>
      <c r="X194" s="10">
        <f>(W194/S194)+Start!$D$19*(VLOOKUP(O194,Start!$A$11:ED$17,5,FALSE)/S194)+VLOOKUP(P194,Start!$A$1:$D$9,3,FALSE)</f>
        <v>48.642188805346699</v>
      </c>
      <c r="Y194" s="10">
        <f>SUM(V$2:V194)</f>
        <v>38499.425985000038</v>
      </c>
      <c r="Z194" t="str">
        <f>VLOOKUP(O194,Start!$A$11:$B$17,2,FALSE)</f>
        <v>NaturalGas</v>
      </c>
      <c r="AA194" t="str">
        <f>VLOOKUP(P194,Start!$A$2:$B$9,2,FALSE)</f>
        <v>CombinedCycleGas</v>
      </c>
    </row>
    <row r="195" spans="1:27" x14ac:dyDescent="0.35">
      <c r="A195" t="s">
        <v>42</v>
      </c>
      <c r="B195" t="s">
        <v>684</v>
      </c>
      <c r="C195" t="s">
        <v>685</v>
      </c>
      <c r="D195" t="s">
        <v>686</v>
      </c>
      <c r="E195">
        <v>30169</v>
      </c>
      <c r="F195" t="s">
        <v>681</v>
      </c>
      <c r="H195" t="s">
        <v>48</v>
      </c>
      <c r="I195" t="s">
        <v>686</v>
      </c>
      <c r="J195" t="s">
        <v>687</v>
      </c>
      <c r="K195" t="s">
        <v>51</v>
      </c>
      <c r="N195" t="s">
        <v>51</v>
      </c>
      <c r="O195" s="10" t="s">
        <v>51</v>
      </c>
      <c r="P195" t="s">
        <v>52</v>
      </c>
      <c r="Q195" t="s">
        <v>106</v>
      </c>
      <c r="R195" t="s">
        <v>54</v>
      </c>
      <c r="S195">
        <v>0.59850000000000003</v>
      </c>
      <c r="T195" t="s">
        <v>54</v>
      </c>
      <c r="U195">
        <v>230</v>
      </c>
      <c r="V195">
        <f>(1-VLOOKUP(P195,Start!$A$1:$E$9,4,FALSE)/100)*U195</f>
        <v>204.70000000000002</v>
      </c>
      <c r="W195">
        <f>VLOOKUP(O195,Start!$A$11:$E$17,3,FALSE)+VLOOKUP(O195,Start!$A$11:$E$17,4,FALSE)</f>
        <v>23.27</v>
      </c>
      <c r="X195" s="10">
        <f>(W195/S195)+Start!$D$19*(VLOOKUP(O195,Start!$A$11:ED$17,5,FALSE)/S195)+VLOOKUP(P195,Start!$A$1:$D$9,3,FALSE)</f>
        <v>48.642188805346699</v>
      </c>
      <c r="Y195" s="10">
        <f>SUM(V$2:V195)</f>
        <v>38704.125985000035</v>
      </c>
      <c r="Z195" t="str">
        <f>VLOOKUP(O195,Start!$A$11:$B$17,2,FALSE)</f>
        <v>NaturalGas</v>
      </c>
      <c r="AA195" t="str">
        <f>VLOOKUP(P195,Start!$A$2:$B$9,2,FALSE)</f>
        <v>CombinedCycleGas</v>
      </c>
    </row>
    <row r="196" spans="1:27" x14ac:dyDescent="0.35">
      <c r="A196" t="s">
        <v>42</v>
      </c>
      <c r="B196" t="s">
        <v>849</v>
      </c>
      <c r="C196" t="s">
        <v>459</v>
      </c>
      <c r="D196" t="s">
        <v>850</v>
      </c>
      <c r="E196">
        <v>50351</v>
      </c>
      <c r="F196" t="s">
        <v>848</v>
      </c>
      <c r="H196" t="s">
        <v>110</v>
      </c>
      <c r="J196" t="s">
        <v>851</v>
      </c>
      <c r="K196" t="s">
        <v>51</v>
      </c>
      <c r="N196" t="s">
        <v>51</v>
      </c>
      <c r="O196" s="10" t="s">
        <v>51</v>
      </c>
      <c r="P196" t="s">
        <v>52</v>
      </c>
      <c r="Q196" t="s">
        <v>106</v>
      </c>
      <c r="R196" t="s">
        <v>54</v>
      </c>
      <c r="S196">
        <v>0.59850000000000003</v>
      </c>
      <c r="T196" t="s">
        <v>54</v>
      </c>
      <c r="U196">
        <v>430</v>
      </c>
      <c r="V196">
        <f>(1-VLOOKUP(P196,Start!$A$1:$E$9,4,FALSE)/100)*U196</f>
        <v>382.7</v>
      </c>
      <c r="W196">
        <f>VLOOKUP(O196,Start!$A$11:$E$17,3,FALSE)+VLOOKUP(O196,Start!$A$11:$E$17,4,FALSE)</f>
        <v>23.27</v>
      </c>
      <c r="X196" s="10">
        <f>(W196/S196)+Start!$D$19*(VLOOKUP(O196,Start!$A$11:ED$17,5,FALSE)/S196)+VLOOKUP(P196,Start!$A$1:$D$9,3,FALSE)</f>
        <v>48.642188805346699</v>
      </c>
      <c r="Y196" s="10">
        <f>SUM(V$2:V196)</f>
        <v>39086.825985000032</v>
      </c>
      <c r="Z196" t="str">
        <f>VLOOKUP(O196,Start!$A$11:$B$17,2,FALSE)</f>
        <v>NaturalGas</v>
      </c>
      <c r="AA196" t="str">
        <f>VLOOKUP(P196,Start!$A$2:$B$9,2,FALSE)</f>
        <v>CombinedCycleGas</v>
      </c>
    </row>
    <row r="197" spans="1:27" x14ac:dyDescent="0.35">
      <c r="A197" t="s">
        <v>42</v>
      </c>
      <c r="B197" t="s">
        <v>1999</v>
      </c>
      <c r="C197" t="s">
        <v>1994</v>
      </c>
      <c r="D197" t="s">
        <v>1266</v>
      </c>
      <c r="E197">
        <v>63741</v>
      </c>
      <c r="F197" t="s">
        <v>1995</v>
      </c>
      <c r="G197" t="s">
        <v>1996</v>
      </c>
      <c r="H197" t="s">
        <v>90</v>
      </c>
      <c r="I197" t="s">
        <v>1266</v>
      </c>
      <c r="J197" t="s">
        <v>2000</v>
      </c>
      <c r="K197" t="s">
        <v>68</v>
      </c>
      <c r="L197" t="s">
        <v>51</v>
      </c>
      <c r="M197" t="s">
        <v>647</v>
      </c>
      <c r="N197" t="s">
        <v>51</v>
      </c>
      <c r="O197" s="10" t="s">
        <v>51</v>
      </c>
      <c r="P197" t="s">
        <v>52</v>
      </c>
      <c r="Q197" t="s">
        <v>106</v>
      </c>
      <c r="R197" t="s">
        <v>54</v>
      </c>
      <c r="S197">
        <v>0.59850000000000003</v>
      </c>
      <c r="T197" t="s">
        <v>54</v>
      </c>
      <c r="U197">
        <v>47</v>
      </c>
      <c r="V197">
        <f>(1-VLOOKUP(P197,Start!$A$1:$E$9,4,FALSE)/100)*U197</f>
        <v>41.83</v>
      </c>
      <c r="W197">
        <f>VLOOKUP(O197,Start!$A$11:$E$17,3,FALSE)+VLOOKUP(O197,Start!$A$11:$E$17,4,FALSE)</f>
        <v>23.27</v>
      </c>
      <c r="X197" s="10">
        <f>(W197/S197)+Start!$D$19*(VLOOKUP(O197,Start!$A$11:ED$17,5,FALSE)/S197)+VLOOKUP(P197,Start!$A$1:$D$9,3,FALSE)</f>
        <v>48.642188805346699</v>
      </c>
      <c r="Y197" s="10">
        <f>SUM(V$2:V197)</f>
        <v>39128.655985000034</v>
      </c>
      <c r="Z197" t="str">
        <f>VLOOKUP(O197,Start!$A$11:$B$17,2,FALSE)</f>
        <v>NaturalGas</v>
      </c>
      <c r="AA197" t="str">
        <f>VLOOKUP(P197,Start!$A$2:$B$9,2,FALSE)</f>
        <v>CombinedCycleGas</v>
      </c>
    </row>
    <row r="198" spans="1:27" x14ac:dyDescent="0.35">
      <c r="A198" t="s">
        <v>42</v>
      </c>
      <c r="B198" t="s">
        <v>2260</v>
      </c>
      <c r="C198" t="s">
        <v>2255</v>
      </c>
      <c r="D198" t="s">
        <v>2256</v>
      </c>
      <c r="E198">
        <v>56727</v>
      </c>
      <c r="F198" t="s">
        <v>2257</v>
      </c>
      <c r="G198" t="s">
        <v>2258</v>
      </c>
      <c r="H198" t="s">
        <v>778</v>
      </c>
      <c r="I198" t="s">
        <v>2261</v>
      </c>
      <c r="J198" t="s">
        <v>1194</v>
      </c>
      <c r="K198" t="s">
        <v>51</v>
      </c>
      <c r="N198" t="s">
        <v>51</v>
      </c>
      <c r="O198" s="10" t="s">
        <v>51</v>
      </c>
      <c r="P198" t="s">
        <v>52</v>
      </c>
      <c r="Q198" t="s">
        <v>106</v>
      </c>
      <c r="R198" t="s">
        <v>54</v>
      </c>
      <c r="S198">
        <v>0.59850000000000003</v>
      </c>
      <c r="T198" t="s">
        <v>54</v>
      </c>
      <c r="U198">
        <v>27.4</v>
      </c>
      <c r="V198">
        <f>(1-VLOOKUP(P198,Start!$A$1:$E$9,4,FALSE)/100)*U198</f>
        <v>24.385999999999999</v>
      </c>
      <c r="W198">
        <f>VLOOKUP(O198,Start!$A$11:$E$17,3,FALSE)+VLOOKUP(O198,Start!$A$11:$E$17,4,FALSE)</f>
        <v>23.27</v>
      </c>
      <c r="X198" s="10">
        <f>(W198/S198)+Start!$D$19*(VLOOKUP(O198,Start!$A$11:ED$17,5,FALSE)/S198)+VLOOKUP(P198,Start!$A$1:$D$9,3,FALSE)</f>
        <v>48.642188805346699</v>
      </c>
      <c r="Y198" s="10">
        <f>SUM(V$2:V198)</f>
        <v>39153.041985000033</v>
      </c>
      <c r="Z198" t="str">
        <f>VLOOKUP(O198,Start!$A$11:$B$17,2,FALSE)</f>
        <v>NaturalGas</v>
      </c>
      <c r="AA198" t="str">
        <f>VLOOKUP(P198,Start!$A$2:$B$9,2,FALSE)</f>
        <v>CombinedCycleGas</v>
      </c>
    </row>
    <row r="199" spans="1:27" x14ac:dyDescent="0.35">
      <c r="A199" t="s">
        <v>42</v>
      </c>
      <c r="B199" t="s">
        <v>1391</v>
      </c>
      <c r="C199" t="s">
        <v>1037</v>
      </c>
      <c r="D199" t="s">
        <v>1392</v>
      </c>
      <c r="E199">
        <v>85774</v>
      </c>
      <c r="F199" t="s">
        <v>1388</v>
      </c>
      <c r="H199" t="s">
        <v>90</v>
      </c>
      <c r="I199">
        <v>2</v>
      </c>
      <c r="J199" t="s">
        <v>1393</v>
      </c>
      <c r="K199" t="s">
        <v>68</v>
      </c>
      <c r="L199" t="s">
        <v>78</v>
      </c>
      <c r="M199" t="s">
        <v>4</v>
      </c>
      <c r="N199" t="s">
        <v>78</v>
      </c>
      <c r="O199" s="10" t="s">
        <v>78</v>
      </c>
      <c r="P199" t="s">
        <v>78</v>
      </c>
      <c r="Q199" t="s">
        <v>53</v>
      </c>
      <c r="R199" t="s">
        <v>54</v>
      </c>
      <c r="S199">
        <v>0.40250000000000002</v>
      </c>
      <c r="T199" t="s">
        <v>54</v>
      </c>
      <c r="U199">
        <v>332.7</v>
      </c>
      <c r="V199">
        <f>(1-VLOOKUP(P199,Start!$A$1:$E$9,4,FALSE)/100)*U199</f>
        <v>259.50599999999997</v>
      </c>
      <c r="W199">
        <f>VLOOKUP(O199,Start!$A$11:$E$17,3,FALSE)+VLOOKUP(O199,Start!$A$11:$E$17,4,FALSE)</f>
        <v>12.53</v>
      </c>
      <c r="X199" s="10">
        <f>(W199/S199)+Start!$D$19*(VLOOKUP(O199,Start!$A$11:ED$17,5,FALSE)/S199)+VLOOKUP(P199,Start!$A$1:$D$9,3,FALSE)</f>
        <v>53.027204968944091</v>
      </c>
      <c r="Y199" s="10">
        <f>SUM(V$2:V199)</f>
        <v>39412.547985000034</v>
      </c>
      <c r="Z199" t="str">
        <f>VLOOKUP(O199,Start!$A$11:$B$17,2,FALSE)</f>
        <v>HardCoal</v>
      </c>
      <c r="AA199" t="str">
        <f>VLOOKUP(P199,Start!$A$2:$B$9,2,FALSE)</f>
        <v>HardCoal</v>
      </c>
    </row>
    <row r="200" spans="1:27" x14ac:dyDescent="0.35">
      <c r="A200" t="s">
        <v>42</v>
      </c>
      <c r="B200" t="s">
        <v>151</v>
      </c>
      <c r="C200" t="s">
        <v>114</v>
      </c>
      <c r="D200" t="s">
        <v>152</v>
      </c>
      <c r="E200">
        <v>13353</v>
      </c>
      <c r="F200" t="s">
        <v>116</v>
      </c>
      <c r="G200" t="s">
        <v>153</v>
      </c>
      <c r="H200" t="s">
        <v>116</v>
      </c>
      <c r="I200" t="s">
        <v>154</v>
      </c>
      <c r="J200" t="s">
        <v>155</v>
      </c>
      <c r="K200" t="s">
        <v>68</v>
      </c>
      <c r="L200" t="s">
        <v>78</v>
      </c>
      <c r="M200" t="s">
        <v>140</v>
      </c>
      <c r="N200" t="s">
        <v>78</v>
      </c>
      <c r="O200" s="10" t="s">
        <v>78</v>
      </c>
      <c r="P200" t="s">
        <v>78</v>
      </c>
      <c r="Q200" t="s">
        <v>53</v>
      </c>
      <c r="R200" t="s">
        <v>54</v>
      </c>
      <c r="S200">
        <v>0.4</v>
      </c>
      <c r="T200" t="s">
        <v>54</v>
      </c>
      <c r="U200">
        <v>89</v>
      </c>
      <c r="V200">
        <f>(1-VLOOKUP(P200,Start!$A$1:$E$9,4,FALSE)/100)*U200</f>
        <v>69.42</v>
      </c>
      <c r="W200">
        <f>VLOOKUP(O200,Start!$A$11:$E$17,3,FALSE)+VLOOKUP(O200,Start!$A$11:$E$17,4,FALSE)</f>
        <v>12.53</v>
      </c>
      <c r="X200" s="10">
        <f>(W200/S200)+Start!$D$19*(VLOOKUP(O200,Start!$A$11:ED$17,5,FALSE)/S200)+VLOOKUP(P200,Start!$A$1:$D$9,3,FALSE)</f>
        <v>53.350499999999997</v>
      </c>
      <c r="Y200" s="10">
        <f>SUM(V$2:V200)</f>
        <v>39481.967985000032</v>
      </c>
      <c r="Z200" t="str">
        <f>VLOOKUP(O200,Start!$A$11:$B$17,2,FALSE)</f>
        <v>HardCoal</v>
      </c>
      <c r="AA200" t="str">
        <f>VLOOKUP(P200,Start!$A$2:$B$9,2,FALSE)</f>
        <v>HardCoal</v>
      </c>
    </row>
    <row r="201" spans="1:27" x14ac:dyDescent="0.35">
      <c r="A201" t="s">
        <v>42</v>
      </c>
      <c r="B201" t="s">
        <v>1145</v>
      </c>
      <c r="C201" t="s">
        <v>1146</v>
      </c>
      <c r="D201" t="s">
        <v>1147</v>
      </c>
      <c r="E201">
        <v>63067</v>
      </c>
      <c r="F201" t="s">
        <v>1148</v>
      </c>
      <c r="H201" t="s">
        <v>104</v>
      </c>
      <c r="J201" t="s">
        <v>1149</v>
      </c>
      <c r="K201" t="s">
        <v>68</v>
      </c>
      <c r="L201" t="s">
        <v>78</v>
      </c>
      <c r="M201" t="s">
        <v>1150</v>
      </c>
      <c r="N201" t="s">
        <v>78</v>
      </c>
      <c r="O201" s="10" t="s">
        <v>78</v>
      </c>
      <c r="P201" t="s">
        <v>78</v>
      </c>
      <c r="Q201" t="s">
        <v>53</v>
      </c>
      <c r="R201" t="s">
        <v>54</v>
      </c>
      <c r="S201">
        <v>0.4</v>
      </c>
      <c r="T201" t="s">
        <v>54</v>
      </c>
      <c r="U201">
        <v>54</v>
      </c>
      <c r="V201">
        <f>(1-VLOOKUP(P201,Start!$A$1:$E$9,4,FALSE)/100)*U201</f>
        <v>42.120000000000005</v>
      </c>
      <c r="W201">
        <f>VLOOKUP(O201,Start!$A$11:$E$17,3,FALSE)+VLOOKUP(O201,Start!$A$11:$E$17,4,FALSE)</f>
        <v>12.53</v>
      </c>
      <c r="X201" s="10">
        <f>(W201/S201)+Start!$D$19*(VLOOKUP(O201,Start!$A$11:ED$17,5,FALSE)/S201)+VLOOKUP(P201,Start!$A$1:$D$9,3,FALSE)</f>
        <v>53.350499999999997</v>
      </c>
      <c r="Y201" s="10">
        <f>SUM(V$2:V201)</f>
        <v>39524.087985000035</v>
      </c>
      <c r="Z201" t="str">
        <f>VLOOKUP(O201,Start!$A$11:$B$17,2,FALSE)</f>
        <v>HardCoal</v>
      </c>
      <c r="AA201" t="str">
        <f>VLOOKUP(P201,Start!$A$2:$B$9,2,FALSE)</f>
        <v>HardCoal</v>
      </c>
    </row>
    <row r="202" spans="1:27" x14ac:dyDescent="0.35">
      <c r="A202" t="s">
        <v>42</v>
      </c>
      <c r="B202" t="s">
        <v>1181</v>
      </c>
      <c r="C202" t="s">
        <v>1176</v>
      </c>
      <c r="D202" t="s">
        <v>1176</v>
      </c>
      <c r="E202">
        <v>75175</v>
      </c>
      <c r="F202" t="s">
        <v>1177</v>
      </c>
      <c r="G202" t="s">
        <v>1178</v>
      </c>
      <c r="H202" t="s">
        <v>60</v>
      </c>
      <c r="I202" t="s">
        <v>1182</v>
      </c>
      <c r="J202" t="s">
        <v>1183</v>
      </c>
      <c r="K202" t="s">
        <v>68</v>
      </c>
      <c r="L202" t="s">
        <v>78</v>
      </c>
      <c r="M202" t="s">
        <v>1184</v>
      </c>
      <c r="N202" t="s">
        <v>78</v>
      </c>
      <c r="O202" s="10" t="s">
        <v>78</v>
      </c>
      <c r="P202" t="s">
        <v>78</v>
      </c>
      <c r="Q202" t="s">
        <v>53</v>
      </c>
      <c r="R202" t="s">
        <v>54</v>
      </c>
      <c r="S202">
        <v>0.4</v>
      </c>
      <c r="T202" t="s">
        <v>54</v>
      </c>
      <c r="U202">
        <v>26.9</v>
      </c>
      <c r="V202">
        <f>(1-VLOOKUP(P202,Start!$A$1:$E$9,4,FALSE)/100)*U202</f>
        <v>20.981999999999999</v>
      </c>
      <c r="W202">
        <f>VLOOKUP(O202,Start!$A$11:$E$17,3,FALSE)+VLOOKUP(O202,Start!$A$11:$E$17,4,FALSE)</f>
        <v>12.53</v>
      </c>
      <c r="X202" s="10">
        <f>(W202/S202)+Start!$D$19*(VLOOKUP(O202,Start!$A$11:ED$17,5,FALSE)/S202)+VLOOKUP(P202,Start!$A$1:$D$9,3,FALSE)</f>
        <v>53.350499999999997</v>
      </c>
      <c r="Y202" s="10">
        <f>SUM(V$2:V202)</f>
        <v>39545.069985000038</v>
      </c>
      <c r="Z202" t="str">
        <f>VLOOKUP(O202,Start!$A$11:$B$17,2,FALSE)</f>
        <v>HardCoal</v>
      </c>
      <c r="AA202" t="str">
        <f>VLOOKUP(P202,Start!$A$2:$B$9,2,FALSE)</f>
        <v>HardCoal</v>
      </c>
    </row>
    <row r="203" spans="1:27" x14ac:dyDescent="0.35">
      <c r="A203" t="s">
        <v>42</v>
      </c>
      <c r="B203" t="s">
        <v>540</v>
      </c>
      <c r="C203" t="s">
        <v>521</v>
      </c>
      <c r="D203" t="s">
        <v>528</v>
      </c>
      <c r="E203">
        <v>60627</v>
      </c>
      <c r="F203" t="s">
        <v>523</v>
      </c>
      <c r="G203" t="s">
        <v>529</v>
      </c>
      <c r="H203" t="s">
        <v>104</v>
      </c>
      <c r="I203" t="s">
        <v>389</v>
      </c>
      <c r="J203" t="s">
        <v>541</v>
      </c>
      <c r="K203" t="s">
        <v>68</v>
      </c>
      <c r="L203" t="s">
        <v>78</v>
      </c>
      <c r="M203" t="s">
        <v>69</v>
      </c>
      <c r="N203" t="s">
        <v>78</v>
      </c>
      <c r="O203" s="10" t="s">
        <v>78</v>
      </c>
      <c r="P203" t="s">
        <v>78</v>
      </c>
      <c r="Q203" t="s">
        <v>53</v>
      </c>
      <c r="R203" t="s">
        <v>54</v>
      </c>
      <c r="S203">
        <v>0.39750000000000002</v>
      </c>
      <c r="T203" t="s">
        <v>54</v>
      </c>
      <c r="U203">
        <v>61.5</v>
      </c>
      <c r="V203">
        <f>(1-VLOOKUP(P203,Start!$A$1:$E$9,4,FALSE)/100)*U203</f>
        <v>47.97</v>
      </c>
      <c r="W203">
        <f>VLOOKUP(O203,Start!$A$11:$E$17,3,FALSE)+VLOOKUP(O203,Start!$A$11:$E$17,4,FALSE)</f>
        <v>12.53</v>
      </c>
      <c r="X203" s="10">
        <f>(W203/S203)+Start!$D$19*(VLOOKUP(O203,Start!$A$11:ED$17,5,FALSE)/S203)+VLOOKUP(P203,Start!$A$1:$D$9,3,FALSE)</f>
        <v>53.677861635220125</v>
      </c>
      <c r="Y203" s="10">
        <f>SUM(V$2:V203)</f>
        <v>39593.039985000039</v>
      </c>
      <c r="Z203" t="str">
        <f>VLOOKUP(O203,Start!$A$11:$B$17,2,FALSE)</f>
        <v>HardCoal</v>
      </c>
      <c r="AA203" t="str">
        <f>VLOOKUP(P203,Start!$A$2:$B$9,2,FALSE)</f>
        <v>HardCoal</v>
      </c>
    </row>
    <row r="204" spans="1:27" x14ac:dyDescent="0.35">
      <c r="A204" t="s">
        <v>42</v>
      </c>
      <c r="B204" t="s">
        <v>688</v>
      </c>
      <c r="C204" t="s">
        <v>685</v>
      </c>
      <c r="D204" t="s">
        <v>689</v>
      </c>
      <c r="E204">
        <v>30419</v>
      </c>
      <c r="F204" t="s">
        <v>681</v>
      </c>
      <c r="H204" t="s">
        <v>48</v>
      </c>
      <c r="I204" t="s">
        <v>690</v>
      </c>
      <c r="J204" t="s">
        <v>691</v>
      </c>
      <c r="K204" t="s">
        <v>78</v>
      </c>
      <c r="N204" t="s">
        <v>78</v>
      </c>
      <c r="O204" s="10" t="s">
        <v>78</v>
      </c>
      <c r="P204" t="s">
        <v>78</v>
      </c>
      <c r="Q204" t="s">
        <v>53</v>
      </c>
      <c r="R204" t="s">
        <v>54</v>
      </c>
      <c r="S204">
        <v>0.39750000000000002</v>
      </c>
      <c r="T204" t="s">
        <v>54</v>
      </c>
      <c r="U204">
        <v>136</v>
      </c>
      <c r="V204">
        <f>(1-VLOOKUP(P204,Start!$A$1:$E$9,4,FALSE)/100)*U204</f>
        <v>106.08</v>
      </c>
      <c r="W204">
        <f>VLOOKUP(O204,Start!$A$11:$E$17,3,FALSE)+VLOOKUP(O204,Start!$A$11:$E$17,4,FALSE)</f>
        <v>12.53</v>
      </c>
      <c r="X204" s="10">
        <f>(W204/S204)+Start!$D$19*(VLOOKUP(O204,Start!$A$11:ED$17,5,FALSE)/S204)+VLOOKUP(P204,Start!$A$1:$D$9,3,FALSE)</f>
        <v>53.677861635220125</v>
      </c>
      <c r="Y204" s="10">
        <f>SUM(V$2:V204)</f>
        <v>39699.119985000041</v>
      </c>
      <c r="Z204" t="str">
        <f>VLOOKUP(O204,Start!$A$11:$B$17,2,FALSE)</f>
        <v>HardCoal</v>
      </c>
      <c r="AA204" t="str">
        <f>VLOOKUP(P204,Start!$A$2:$B$9,2,FALSE)</f>
        <v>HardCoal</v>
      </c>
    </row>
    <row r="205" spans="1:27" x14ac:dyDescent="0.35">
      <c r="A205" t="s">
        <v>42</v>
      </c>
      <c r="B205" t="s">
        <v>692</v>
      </c>
      <c r="C205" t="s">
        <v>685</v>
      </c>
      <c r="D205" t="s">
        <v>689</v>
      </c>
      <c r="E205">
        <v>30419</v>
      </c>
      <c r="F205" t="s">
        <v>681</v>
      </c>
      <c r="H205" t="s">
        <v>48</v>
      </c>
      <c r="I205" t="s">
        <v>693</v>
      </c>
      <c r="J205" t="s">
        <v>694</v>
      </c>
      <c r="K205" t="s">
        <v>78</v>
      </c>
      <c r="N205" t="s">
        <v>78</v>
      </c>
      <c r="O205" s="10" t="s">
        <v>78</v>
      </c>
      <c r="P205" t="s">
        <v>78</v>
      </c>
      <c r="Q205" t="s">
        <v>53</v>
      </c>
      <c r="R205" t="s">
        <v>54</v>
      </c>
      <c r="S205">
        <v>0.39750000000000002</v>
      </c>
      <c r="T205" t="s">
        <v>54</v>
      </c>
      <c r="U205">
        <v>136</v>
      </c>
      <c r="V205">
        <f>(1-VLOOKUP(P205,Start!$A$1:$E$9,4,FALSE)/100)*U205</f>
        <v>106.08</v>
      </c>
      <c r="W205">
        <f>VLOOKUP(O205,Start!$A$11:$E$17,3,FALSE)+VLOOKUP(O205,Start!$A$11:$E$17,4,FALSE)</f>
        <v>12.53</v>
      </c>
      <c r="X205" s="10">
        <f>(W205/S205)+Start!$D$19*(VLOOKUP(O205,Start!$A$11:ED$17,5,FALSE)/S205)+VLOOKUP(P205,Start!$A$1:$D$9,3,FALSE)</f>
        <v>53.677861635220125</v>
      </c>
      <c r="Y205" s="10">
        <f>SUM(V$2:V205)</f>
        <v>39805.199985000043</v>
      </c>
      <c r="Z205" t="str">
        <f>VLOOKUP(O205,Start!$A$11:$B$17,2,FALSE)</f>
        <v>HardCoal</v>
      </c>
      <c r="AA205" t="str">
        <f>VLOOKUP(P205,Start!$A$2:$B$9,2,FALSE)</f>
        <v>HardCoal</v>
      </c>
    </row>
    <row r="206" spans="1:27" x14ac:dyDescent="0.35">
      <c r="A206" t="s">
        <v>42</v>
      </c>
      <c r="B206" t="s">
        <v>1403</v>
      </c>
      <c r="C206" t="s">
        <v>370</v>
      </c>
      <c r="D206" t="s">
        <v>644</v>
      </c>
      <c r="E206">
        <v>66333</v>
      </c>
      <c r="F206" t="s">
        <v>1399</v>
      </c>
      <c r="G206" t="s">
        <v>1400</v>
      </c>
      <c r="H206" t="s">
        <v>1265</v>
      </c>
      <c r="I206" t="s">
        <v>1404</v>
      </c>
      <c r="J206" t="s">
        <v>1405</v>
      </c>
      <c r="K206" t="s">
        <v>78</v>
      </c>
      <c r="N206" t="s">
        <v>78</v>
      </c>
      <c r="O206" s="10" t="s">
        <v>78</v>
      </c>
      <c r="P206" t="s">
        <v>78</v>
      </c>
      <c r="Q206" t="s">
        <v>53</v>
      </c>
      <c r="R206" t="s">
        <v>54</v>
      </c>
      <c r="S206">
        <v>0.39750000000000002</v>
      </c>
      <c r="T206" t="s">
        <v>54</v>
      </c>
      <c r="U206">
        <v>211</v>
      </c>
      <c r="V206">
        <f>(1-VLOOKUP(P206,Start!$A$1:$E$9,4,FALSE)/100)*U206</f>
        <v>164.58</v>
      </c>
      <c r="W206">
        <f>VLOOKUP(O206,Start!$A$11:$E$17,3,FALSE)+VLOOKUP(O206,Start!$A$11:$E$17,4,FALSE)</f>
        <v>12.53</v>
      </c>
      <c r="X206" s="10">
        <f>(W206/S206)+Start!$D$19*(VLOOKUP(O206,Start!$A$11:ED$17,5,FALSE)/S206)+VLOOKUP(P206,Start!$A$1:$D$9,3,FALSE)</f>
        <v>53.677861635220125</v>
      </c>
      <c r="Y206" s="10">
        <f>SUM(V$2:V206)</f>
        <v>39969.779985000045</v>
      </c>
      <c r="Z206" t="str">
        <f>VLOOKUP(O206,Start!$A$11:$B$17,2,FALSE)</f>
        <v>HardCoal</v>
      </c>
      <c r="AA206" t="str">
        <f>VLOOKUP(P206,Start!$A$2:$B$9,2,FALSE)</f>
        <v>HardCoal</v>
      </c>
    </row>
    <row r="207" spans="1:27" x14ac:dyDescent="0.35">
      <c r="A207" t="s">
        <v>42</v>
      </c>
      <c r="B207" t="s">
        <v>100</v>
      </c>
      <c r="C207" t="s">
        <v>101</v>
      </c>
      <c r="D207" t="s">
        <v>102</v>
      </c>
      <c r="E207">
        <v>34225</v>
      </c>
      <c r="F207" t="s">
        <v>103</v>
      </c>
      <c r="H207" t="s">
        <v>104</v>
      </c>
      <c r="J207" t="s">
        <v>105</v>
      </c>
      <c r="K207" t="s">
        <v>51</v>
      </c>
      <c r="N207" t="s">
        <v>51</v>
      </c>
      <c r="O207" s="10" t="s">
        <v>51</v>
      </c>
      <c r="P207" t="s">
        <v>52</v>
      </c>
      <c r="Q207" t="s">
        <v>106</v>
      </c>
      <c r="R207" t="s">
        <v>54</v>
      </c>
      <c r="S207">
        <v>0.58950000000000002</v>
      </c>
      <c r="T207" t="s">
        <v>54</v>
      </c>
      <c r="U207">
        <v>78</v>
      </c>
      <c r="V207">
        <f>(1-VLOOKUP(P207,Start!$A$1:$E$9,4,FALSE)/100)*U207</f>
        <v>69.42</v>
      </c>
      <c r="W207">
        <f>VLOOKUP(O207,Start!$A$11:$E$17,3,FALSE)+VLOOKUP(O207,Start!$A$11:$E$17,4,FALSE)</f>
        <v>23.27</v>
      </c>
      <c r="X207" s="10">
        <f>(W207/S207)+Start!$D$19*(VLOOKUP(O207,Start!$A$11:ED$17,5,FALSE)/S207)+VLOOKUP(P207,Start!$A$1:$D$9,3,FALSE)</f>
        <v>49.361916878710765</v>
      </c>
      <c r="Y207" s="10">
        <f>SUM(V$2:V207)</f>
        <v>40039.199985000043</v>
      </c>
      <c r="Z207" t="str">
        <f>VLOOKUP(O207,Start!$A$11:$B$17,2,FALSE)</f>
        <v>NaturalGas</v>
      </c>
      <c r="AA207" t="str">
        <f>VLOOKUP(P207,Start!$A$2:$B$9,2,FALSE)</f>
        <v>CombinedCycleGas</v>
      </c>
    </row>
    <row r="208" spans="1:27" x14ac:dyDescent="0.35">
      <c r="A208" t="s">
        <v>42</v>
      </c>
      <c r="B208" t="s">
        <v>164</v>
      </c>
      <c r="C208" t="s">
        <v>114</v>
      </c>
      <c r="D208" t="s">
        <v>160</v>
      </c>
      <c r="E208">
        <v>13599</v>
      </c>
      <c r="F208" t="s">
        <v>116</v>
      </c>
      <c r="G208" t="s">
        <v>161</v>
      </c>
      <c r="H208" t="s">
        <v>116</v>
      </c>
      <c r="I208" t="s">
        <v>165</v>
      </c>
      <c r="J208" t="s">
        <v>166</v>
      </c>
      <c r="K208" t="s">
        <v>78</v>
      </c>
      <c r="N208" t="s">
        <v>78</v>
      </c>
      <c r="O208" s="10" t="s">
        <v>78</v>
      </c>
      <c r="P208" t="s">
        <v>78</v>
      </c>
      <c r="Q208" t="s">
        <v>53</v>
      </c>
      <c r="R208" t="s">
        <v>54</v>
      </c>
      <c r="S208">
        <v>0.39500000000000002</v>
      </c>
      <c r="T208" t="s">
        <v>54</v>
      </c>
      <c r="U208">
        <v>282</v>
      </c>
      <c r="V208">
        <f>(1-VLOOKUP(P208,Start!$A$1:$E$9,4,FALSE)/100)*U208</f>
        <v>219.96</v>
      </c>
      <c r="W208">
        <f>VLOOKUP(O208,Start!$A$11:$E$17,3,FALSE)+VLOOKUP(O208,Start!$A$11:$E$17,4,FALSE)</f>
        <v>12.53</v>
      </c>
      <c r="X208" s="10">
        <f>(W208/S208)+Start!$D$19*(VLOOKUP(O208,Start!$A$11:ED$17,5,FALSE)/S208)+VLOOKUP(P208,Start!$A$1:$D$9,3,FALSE)</f>
        <v>54.00936708860759</v>
      </c>
      <c r="Y208" s="10">
        <f>SUM(V$2:V208)</f>
        <v>40259.159985000042</v>
      </c>
      <c r="Z208" t="str">
        <f>VLOOKUP(O208,Start!$A$11:$B$17,2,FALSE)</f>
        <v>HardCoal</v>
      </c>
      <c r="AA208" t="str">
        <f>VLOOKUP(P208,Start!$A$2:$B$9,2,FALSE)</f>
        <v>HardCoal</v>
      </c>
    </row>
    <row r="209" spans="1:27" x14ac:dyDescent="0.35">
      <c r="A209" t="s">
        <v>42</v>
      </c>
      <c r="B209" t="s">
        <v>369</v>
      </c>
      <c r="C209" t="s">
        <v>370</v>
      </c>
      <c r="D209" t="s">
        <v>371</v>
      </c>
      <c r="E209">
        <v>47180</v>
      </c>
      <c r="F209" t="s">
        <v>362</v>
      </c>
      <c r="G209" t="s">
        <v>372</v>
      </c>
      <c r="H209" t="s">
        <v>110</v>
      </c>
      <c r="I209" t="s">
        <v>373</v>
      </c>
      <c r="J209" t="s">
        <v>374</v>
      </c>
      <c r="K209" t="s">
        <v>78</v>
      </c>
      <c r="N209" t="s">
        <v>78</v>
      </c>
      <c r="O209" s="10" t="s">
        <v>78</v>
      </c>
      <c r="P209" t="s">
        <v>78</v>
      </c>
      <c r="Q209" t="s">
        <v>53</v>
      </c>
      <c r="R209" t="s">
        <v>54</v>
      </c>
      <c r="S209">
        <v>0.39500000000000002</v>
      </c>
      <c r="T209" t="s">
        <v>54</v>
      </c>
      <c r="U209">
        <v>370</v>
      </c>
      <c r="V209">
        <f>(1-VLOOKUP(P209,Start!$A$1:$E$9,4,FALSE)/100)*U209</f>
        <v>288.60000000000002</v>
      </c>
      <c r="W209">
        <f>VLOOKUP(O209,Start!$A$11:$E$17,3,FALSE)+VLOOKUP(O209,Start!$A$11:$E$17,4,FALSE)</f>
        <v>12.53</v>
      </c>
      <c r="X209" s="10">
        <f>(W209/S209)+Start!$D$19*(VLOOKUP(O209,Start!$A$11:ED$17,5,FALSE)/S209)+VLOOKUP(P209,Start!$A$1:$D$9,3,FALSE)</f>
        <v>54.00936708860759</v>
      </c>
      <c r="Y209" s="10">
        <f>SUM(V$2:V209)</f>
        <v>40547.759985000041</v>
      </c>
      <c r="Z209" t="str">
        <f>VLOOKUP(O209,Start!$A$11:$B$17,2,FALSE)</f>
        <v>HardCoal</v>
      </c>
      <c r="AA209" t="str">
        <f>VLOOKUP(P209,Start!$A$2:$B$9,2,FALSE)</f>
        <v>HardCoal</v>
      </c>
    </row>
    <row r="210" spans="1:27" x14ac:dyDescent="0.35">
      <c r="A210" t="s">
        <v>42</v>
      </c>
      <c r="B210" t="s">
        <v>538</v>
      </c>
      <c r="C210" t="s">
        <v>521</v>
      </c>
      <c r="D210" t="s">
        <v>528</v>
      </c>
      <c r="E210">
        <v>60627</v>
      </c>
      <c r="F210" t="s">
        <v>523</v>
      </c>
      <c r="G210" t="s">
        <v>529</v>
      </c>
      <c r="H210" t="s">
        <v>104</v>
      </c>
      <c r="I210" t="s">
        <v>383</v>
      </c>
      <c r="J210" t="s">
        <v>539</v>
      </c>
      <c r="K210" t="s">
        <v>68</v>
      </c>
      <c r="L210" t="s">
        <v>78</v>
      </c>
      <c r="M210" t="s">
        <v>69</v>
      </c>
      <c r="N210" t="s">
        <v>78</v>
      </c>
      <c r="O210" s="10" t="s">
        <v>78</v>
      </c>
      <c r="P210" t="s">
        <v>78</v>
      </c>
      <c r="Q210" t="s">
        <v>53</v>
      </c>
      <c r="R210" t="s">
        <v>54</v>
      </c>
      <c r="S210">
        <v>0.39500000000000002</v>
      </c>
      <c r="T210" t="s">
        <v>54</v>
      </c>
      <c r="U210">
        <v>61.5</v>
      </c>
      <c r="V210">
        <f>(1-VLOOKUP(P210,Start!$A$1:$E$9,4,FALSE)/100)*U210</f>
        <v>47.97</v>
      </c>
      <c r="W210">
        <f>VLOOKUP(O210,Start!$A$11:$E$17,3,FALSE)+VLOOKUP(O210,Start!$A$11:$E$17,4,FALSE)</f>
        <v>12.53</v>
      </c>
      <c r="X210" s="10">
        <f>(W210/S210)+Start!$D$19*(VLOOKUP(O210,Start!$A$11:ED$17,5,FALSE)/S210)+VLOOKUP(P210,Start!$A$1:$D$9,3,FALSE)</f>
        <v>54.00936708860759</v>
      </c>
      <c r="Y210" s="10">
        <f>SUM(V$2:V210)</f>
        <v>40595.729985000042</v>
      </c>
      <c r="Z210" t="str">
        <f>VLOOKUP(O210,Start!$A$11:$B$17,2,FALSE)</f>
        <v>HardCoal</v>
      </c>
      <c r="AA210" t="str">
        <f>VLOOKUP(P210,Start!$A$2:$B$9,2,FALSE)</f>
        <v>HardCoal</v>
      </c>
    </row>
    <row r="211" spans="1:27" x14ac:dyDescent="0.35">
      <c r="A211" t="s">
        <v>42</v>
      </c>
      <c r="B211" t="s">
        <v>243</v>
      </c>
      <c r="C211" t="s">
        <v>237</v>
      </c>
      <c r="D211" t="s">
        <v>238</v>
      </c>
      <c r="E211">
        <v>38106</v>
      </c>
      <c r="F211" t="s">
        <v>239</v>
      </c>
      <c r="H211" t="s">
        <v>48</v>
      </c>
      <c r="I211" t="s">
        <v>52</v>
      </c>
      <c r="J211" t="s">
        <v>244</v>
      </c>
      <c r="K211" t="s">
        <v>68</v>
      </c>
      <c r="L211" t="s">
        <v>51</v>
      </c>
      <c r="M211" t="s">
        <v>245</v>
      </c>
      <c r="N211" t="s">
        <v>51</v>
      </c>
      <c r="O211" s="10" t="s">
        <v>51</v>
      </c>
      <c r="P211" t="s">
        <v>52</v>
      </c>
      <c r="Q211" t="s">
        <v>106</v>
      </c>
      <c r="R211" t="s">
        <v>54</v>
      </c>
      <c r="S211">
        <v>0.58499999999999996</v>
      </c>
      <c r="T211" t="s">
        <v>54</v>
      </c>
      <c r="U211">
        <v>74</v>
      </c>
      <c r="V211">
        <f>(1-VLOOKUP(P211,Start!$A$1:$E$9,4,FALSE)/100)*U211</f>
        <v>65.86</v>
      </c>
      <c r="W211">
        <f>VLOOKUP(O211,Start!$A$11:$E$17,3,FALSE)+VLOOKUP(O211,Start!$A$11:$E$17,4,FALSE)</f>
        <v>23.27</v>
      </c>
      <c r="X211" s="10">
        <f>(W211/S211)+Start!$D$19*(VLOOKUP(O211,Start!$A$11:ED$17,5,FALSE)/S211)+VLOOKUP(P211,Start!$A$1:$D$9,3,FALSE)</f>
        <v>49.73008547008547</v>
      </c>
      <c r="Y211" s="10">
        <f>SUM(V$2:V211)</f>
        <v>40661.589985000042</v>
      </c>
      <c r="Z211" t="str">
        <f>VLOOKUP(O211,Start!$A$11:$B$17,2,FALSE)</f>
        <v>NaturalGas</v>
      </c>
      <c r="AA211" t="str">
        <f>VLOOKUP(P211,Start!$A$2:$B$9,2,FALSE)</f>
        <v>CombinedCycleGas</v>
      </c>
    </row>
    <row r="212" spans="1:27" x14ac:dyDescent="0.35">
      <c r="A212" t="s">
        <v>42</v>
      </c>
      <c r="B212" t="s">
        <v>877</v>
      </c>
      <c r="C212" t="s">
        <v>878</v>
      </c>
      <c r="D212" t="s">
        <v>879</v>
      </c>
      <c r="E212">
        <v>4105</v>
      </c>
      <c r="F212" t="s">
        <v>880</v>
      </c>
      <c r="H212" t="s">
        <v>202</v>
      </c>
      <c r="J212" t="s">
        <v>881</v>
      </c>
      <c r="K212" t="s">
        <v>68</v>
      </c>
      <c r="L212" t="s">
        <v>51</v>
      </c>
      <c r="M212" t="s">
        <v>882</v>
      </c>
      <c r="N212" t="s">
        <v>51</v>
      </c>
      <c r="O212" s="10" t="s">
        <v>51</v>
      </c>
      <c r="P212" t="s">
        <v>52</v>
      </c>
      <c r="Q212" t="s">
        <v>106</v>
      </c>
      <c r="R212" t="s">
        <v>54</v>
      </c>
      <c r="S212">
        <v>0.58499999999999996</v>
      </c>
      <c r="T212" t="s">
        <v>54</v>
      </c>
      <c r="U212">
        <v>167</v>
      </c>
      <c r="V212">
        <f>(1-VLOOKUP(P212,Start!$A$1:$E$9,4,FALSE)/100)*U212</f>
        <v>148.63</v>
      </c>
      <c r="W212">
        <f>VLOOKUP(O212,Start!$A$11:$E$17,3,FALSE)+VLOOKUP(O212,Start!$A$11:$E$17,4,FALSE)</f>
        <v>23.27</v>
      </c>
      <c r="X212" s="10">
        <f>(W212/S212)+Start!$D$19*(VLOOKUP(O212,Start!$A$11:ED$17,5,FALSE)/S212)+VLOOKUP(P212,Start!$A$1:$D$9,3,FALSE)</f>
        <v>49.73008547008547</v>
      </c>
      <c r="Y212" s="10">
        <f>SUM(V$2:V212)</f>
        <v>40810.21998500004</v>
      </c>
      <c r="Z212" t="str">
        <f>VLOOKUP(O212,Start!$A$11:$B$17,2,FALSE)</f>
        <v>NaturalGas</v>
      </c>
      <c r="AA212" t="str">
        <f>VLOOKUP(P212,Start!$A$2:$B$9,2,FALSE)</f>
        <v>CombinedCycleGas</v>
      </c>
    </row>
    <row r="213" spans="1:27" x14ac:dyDescent="0.35">
      <c r="A213" t="s">
        <v>42</v>
      </c>
      <c r="B213" t="s">
        <v>912</v>
      </c>
      <c r="C213" t="s">
        <v>894</v>
      </c>
      <c r="D213" t="s">
        <v>897</v>
      </c>
      <c r="E213">
        <v>6237</v>
      </c>
      <c r="F213" t="s">
        <v>886</v>
      </c>
      <c r="H213" t="s">
        <v>98</v>
      </c>
      <c r="I213" t="s">
        <v>913</v>
      </c>
      <c r="J213" t="s">
        <v>914</v>
      </c>
      <c r="K213" t="s">
        <v>385</v>
      </c>
      <c r="L213" t="s">
        <v>907</v>
      </c>
      <c r="N213" t="s">
        <v>270</v>
      </c>
      <c r="O213" s="10" t="s">
        <v>51</v>
      </c>
      <c r="P213" t="s">
        <v>52</v>
      </c>
      <c r="Q213" t="s">
        <v>106</v>
      </c>
      <c r="R213" t="s">
        <v>54</v>
      </c>
      <c r="S213">
        <v>0.58499999999999996</v>
      </c>
      <c r="T213" t="s">
        <v>271</v>
      </c>
      <c r="U213">
        <v>20</v>
      </c>
      <c r="V213">
        <f>(1-VLOOKUP(P213,Start!$A$1:$E$9,4,FALSE)/100)*U213</f>
        <v>17.8</v>
      </c>
      <c r="W213">
        <f>VLOOKUP(O213,Start!$A$11:$E$17,3,FALSE)+VLOOKUP(O213,Start!$A$11:$E$17,4,FALSE)</f>
        <v>23.27</v>
      </c>
      <c r="X213" s="10">
        <f>(W213/S213)+Start!$D$19*(VLOOKUP(O213,Start!$A$11:ED$17,5,FALSE)/S213)+VLOOKUP(P213,Start!$A$1:$D$9,3,FALSE)</f>
        <v>49.73008547008547</v>
      </c>
      <c r="Y213" s="10">
        <f>SUM(V$2:V213)</f>
        <v>40828.019985000043</v>
      </c>
      <c r="Z213" t="str">
        <f>VLOOKUP(O213,Start!$A$11:$B$17,2,FALSE)</f>
        <v>NaturalGas</v>
      </c>
      <c r="AA213" t="str">
        <f>VLOOKUP(P213,Start!$A$2:$B$9,2,FALSE)</f>
        <v>CombinedCycleGas</v>
      </c>
    </row>
    <row r="214" spans="1:27" x14ac:dyDescent="0.35">
      <c r="A214" t="s">
        <v>42</v>
      </c>
      <c r="B214" t="s">
        <v>941</v>
      </c>
      <c r="C214" t="s">
        <v>108</v>
      </c>
      <c r="D214" t="s">
        <v>931</v>
      </c>
      <c r="E214">
        <v>49811</v>
      </c>
      <c r="F214" t="s">
        <v>932</v>
      </c>
      <c r="H214" t="s">
        <v>48</v>
      </c>
      <c r="I214" t="s">
        <v>942</v>
      </c>
      <c r="J214" t="s">
        <v>943</v>
      </c>
      <c r="K214" t="s">
        <v>51</v>
      </c>
      <c r="N214" t="s">
        <v>51</v>
      </c>
      <c r="O214" s="10" t="s">
        <v>51</v>
      </c>
      <c r="P214" t="s">
        <v>52</v>
      </c>
      <c r="Q214" t="s">
        <v>106</v>
      </c>
      <c r="R214" t="s">
        <v>54</v>
      </c>
      <c r="S214">
        <v>0.58499999999999996</v>
      </c>
      <c r="T214" t="s">
        <v>54</v>
      </c>
      <c r="U214">
        <v>887</v>
      </c>
      <c r="V214">
        <f>(1-VLOOKUP(P214,Start!$A$1:$E$9,4,FALSE)/100)*U214</f>
        <v>789.43000000000006</v>
      </c>
      <c r="W214">
        <f>VLOOKUP(O214,Start!$A$11:$E$17,3,FALSE)+VLOOKUP(O214,Start!$A$11:$E$17,4,FALSE)</f>
        <v>23.27</v>
      </c>
      <c r="X214" s="10">
        <f>(W214/S214)+Start!$D$19*(VLOOKUP(O214,Start!$A$11:ED$17,5,FALSE)/S214)+VLOOKUP(P214,Start!$A$1:$D$9,3,FALSE)</f>
        <v>49.73008547008547</v>
      </c>
      <c r="Y214" s="10">
        <f>SUM(V$2:V214)</f>
        <v>41617.449985000043</v>
      </c>
      <c r="Z214" t="str">
        <f>VLOOKUP(O214,Start!$A$11:$B$17,2,FALSE)</f>
        <v>NaturalGas</v>
      </c>
      <c r="AA214" t="str">
        <f>VLOOKUP(P214,Start!$A$2:$B$9,2,FALSE)</f>
        <v>CombinedCycleGas</v>
      </c>
    </row>
    <row r="215" spans="1:27" x14ac:dyDescent="0.35">
      <c r="A215" t="s">
        <v>42</v>
      </c>
      <c r="B215" t="s">
        <v>1196</v>
      </c>
      <c r="C215" t="s">
        <v>1197</v>
      </c>
      <c r="D215" t="s">
        <v>1198</v>
      </c>
      <c r="E215">
        <v>94447</v>
      </c>
      <c r="F215" t="s">
        <v>1199</v>
      </c>
      <c r="H215" t="s">
        <v>90</v>
      </c>
      <c r="J215" t="s">
        <v>1200</v>
      </c>
      <c r="K215" t="s">
        <v>51</v>
      </c>
      <c r="N215" t="s">
        <v>51</v>
      </c>
      <c r="O215" s="10" t="s">
        <v>51</v>
      </c>
      <c r="P215" t="s">
        <v>52</v>
      </c>
      <c r="Q215" t="s">
        <v>106</v>
      </c>
      <c r="R215" t="s">
        <v>54</v>
      </c>
      <c r="S215">
        <v>0.58499999999999996</v>
      </c>
      <c r="T215" t="s">
        <v>54</v>
      </c>
      <c r="U215">
        <v>118.5</v>
      </c>
      <c r="V215">
        <f>(1-VLOOKUP(P215,Start!$A$1:$E$9,4,FALSE)/100)*U215</f>
        <v>105.465</v>
      </c>
      <c r="W215">
        <f>VLOOKUP(O215,Start!$A$11:$E$17,3,FALSE)+VLOOKUP(O215,Start!$A$11:$E$17,4,FALSE)</f>
        <v>23.27</v>
      </c>
      <c r="X215" s="10">
        <f>(W215/S215)+Start!$D$19*(VLOOKUP(O215,Start!$A$11:ED$17,5,FALSE)/S215)+VLOOKUP(P215,Start!$A$1:$D$9,3,FALSE)</f>
        <v>49.73008547008547</v>
      </c>
      <c r="Y215" s="10">
        <f>SUM(V$2:V215)</f>
        <v>41722.914985000039</v>
      </c>
      <c r="Z215" t="str">
        <f>VLOOKUP(O215,Start!$A$11:$B$17,2,FALSE)</f>
        <v>NaturalGas</v>
      </c>
      <c r="AA215" t="str">
        <f>VLOOKUP(P215,Start!$A$2:$B$9,2,FALSE)</f>
        <v>CombinedCycleGas</v>
      </c>
    </row>
    <row r="216" spans="1:27" x14ac:dyDescent="0.35">
      <c r="A216" t="s">
        <v>42</v>
      </c>
      <c r="B216" t="s">
        <v>159</v>
      </c>
      <c r="C216" t="s">
        <v>114</v>
      </c>
      <c r="D216" t="s">
        <v>160</v>
      </c>
      <c r="E216">
        <v>13599</v>
      </c>
      <c r="F216" t="s">
        <v>116</v>
      </c>
      <c r="G216" t="s">
        <v>161</v>
      </c>
      <c r="H216" t="s">
        <v>116</v>
      </c>
      <c r="I216" t="s">
        <v>162</v>
      </c>
      <c r="J216" t="s">
        <v>163</v>
      </c>
      <c r="K216" t="s">
        <v>78</v>
      </c>
      <c r="N216" t="s">
        <v>78</v>
      </c>
      <c r="O216" s="10" t="s">
        <v>78</v>
      </c>
      <c r="P216" t="s">
        <v>78</v>
      </c>
      <c r="Q216" t="s">
        <v>53</v>
      </c>
      <c r="R216" t="s">
        <v>54</v>
      </c>
      <c r="S216">
        <v>0.39250000000000002</v>
      </c>
      <c r="T216" t="s">
        <v>54</v>
      </c>
      <c r="U216">
        <v>282</v>
      </c>
      <c r="V216">
        <f>(1-VLOOKUP(P216,Start!$A$1:$E$9,4,FALSE)/100)*U216</f>
        <v>219.96</v>
      </c>
      <c r="W216">
        <f>VLOOKUP(O216,Start!$A$11:$E$17,3,FALSE)+VLOOKUP(O216,Start!$A$11:$E$17,4,FALSE)</f>
        <v>12.53</v>
      </c>
      <c r="X216" s="10">
        <f>(W216/S216)+Start!$D$19*(VLOOKUP(O216,Start!$A$11:ED$17,5,FALSE)/S216)+VLOOKUP(P216,Start!$A$1:$D$9,3,FALSE)</f>
        <v>54.345095541401271</v>
      </c>
      <c r="Y216" s="10">
        <f>SUM(V$2:V216)</f>
        <v>41942.874985000039</v>
      </c>
      <c r="Z216" t="str">
        <f>VLOOKUP(O216,Start!$A$11:$B$17,2,FALSE)</f>
        <v>HardCoal</v>
      </c>
      <c r="AA216" t="str">
        <f>VLOOKUP(P216,Start!$A$2:$B$9,2,FALSE)</f>
        <v>HardCoal</v>
      </c>
    </row>
    <row r="217" spans="1:27" x14ac:dyDescent="0.35">
      <c r="A217" t="s">
        <v>42</v>
      </c>
      <c r="B217" t="s">
        <v>1171</v>
      </c>
      <c r="C217" t="s">
        <v>233</v>
      </c>
      <c r="D217" t="s">
        <v>1172</v>
      </c>
      <c r="E217">
        <v>32469</v>
      </c>
      <c r="F217" t="s">
        <v>1173</v>
      </c>
      <c r="H217" t="s">
        <v>110</v>
      </c>
      <c r="I217">
        <v>4</v>
      </c>
      <c r="J217" t="s">
        <v>1174</v>
      </c>
      <c r="K217" t="s">
        <v>78</v>
      </c>
      <c r="N217" t="s">
        <v>78</v>
      </c>
      <c r="O217" s="10" t="s">
        <v>78</v>
      </c>
      <c r="P217" t="s">
        <v>78</v>
      </c>
      <c r="Q217" t="s">
        <v>53</v>
      </c>
      <c r="R217" t="s">
        <v>54</v>
      </c>
      <c r="S217">
        <v>0.39250000000000002</v>
      </c>
      <c r="T217" t="s">
        <v>54</v>
      </c>
      <c r="U217">
        <v>875</v>
      </c>
      <c r="V217">
        <f>(1-VLOOKUP(P217,Start!$A$1:$E$9,4,FALSE)/100)*U217</f>
        <v>682.5</v>
      </c>
      <c r="W217">
        <f>VLOOKUP(O217,Start!$A$11:$E$17,3,FALSE)+VLOOKUP(O217,Start!$A$11:$E$17,4,FALSE)</f>
        <v>12.53</v>
      </c>
      <c r="X217" s="10">
        <f>(W217/S217)+Start!$D$19*(VLOOKUP(O217,Start!$A$11:ED$17,5,FALSE)/S217)+VLOOKUP(P217,Start!$A$1:$D$9,3,FALSE)</f>
        <v>54.345095541401271</v>
      </c>
      <c r="Y217" s="10">
        <f>SUM(V$2:V217)</f>
        <v>42625.374985000039</v>
      </c>
      <c r="Z217" t="str">
        <f>VLOOKUP(O217,Start!$A$11:$B$17,2,FALSE)</f>
        <v>HardCoal</v>
      </c>
      <c r="AA217" t="str">
        <f>VLOOKUP(P217,Start!$A$2:$B$9,2,FALSE)</f>
        <v>HardCoal</v>
      </c>
    </row>
    <row r="218" spans="1:27" x14ac:dyDescent="0.35">
      <c r="A218" t="s">
        <v>42</v>
      </c>
      <c r="B218" t="s">
        <v>637</v>
      </c>
      <c r="C218" t="s">
        <v>638</v>
      </c>
      <c r="D218" t="s">
        <v>639</v>
      </c>
      <c r="E218">
        <v>22113</v>
      </c>
      <c r="F218" t="s">
        <v>634</v>
      </c>
      <c r="G218" t="s">
        <v>640</v>
      </c>
      <c r="H218" t="s">
        <v>634</v>
      </c>
      <c r="I218" t="s">
        <v>639</v>
      </c>
      <c r="J218" t="s">
        <v>641</v>
      </c>
      <c r="K218" t="s">
        <v>51</v>
      </c>
      <c r="N218" t="s">
        <v>51</v>
      </c>
      <c r="O218" s="10" t="s">
        <v>51</v>
      </c>
      <c r="P218" t="s">
        <v>52</v>
      </c>
      <c r="Q218" t="s">
        <v>106</v>
      </c>
      <c r="R218" t="s">
        <v>54</v>
      </c>
      <c r="S218">
        <v>0.58050000000000002</v>
      </c>
      <c r="T218" t="s">
        <v>54</v>
      </c>
      <c r="U218">
        <v>127</v>
      </c>
      <c r="V218">
        <f>(1-VLOOKUP(P218,Start!$A$1:$E$9,4,FALSE)/100)*U218</f>
        <v>113.03</v>
      </c>
      <c r="W218">
        <f>VLOOKUP(O218,Start!$A$11:$E$17,3,FALSE)+VLOOKUP(O218,Start!$A$11:$E$17,4,FALSE)</f>
        <v>23.27</v>
      </c>
      <c r="X218" s="10">
        <f>(W218/S218)+Start!$D$19*(VLOOKUP(O218,Start!$A$11:ED$17,5,FALSE)/S218)+VLOOKUP(P218,Start!$A$1:$D$9,3,FALSE)</f>
        <v>50.103962101636519</v>
      </c>
      <c r="Y218" s="10">
        <f>SUM(V$2:V218)</f>
        <v>42738.404985000037</v>
      </c>
      <c r="Z218" t="str">
        <f>VLOOKUP(O218,Start!$A$11:$B$17,2,FALSE)</f>
        <v>NaturalGas</v>
      </c>
      <c r="AA218" t="str">
        <f>VLOOKUP(P218,Start!$A$2:$B$9,2,FALSE)</f>
        <v>CombinedCycleGas</v>
      </c>
    </row>
    <row r="219" spans="1:27" x14ac:dyDescent="0.35">
      <c r="A219" t="s">
        <v>42</v>
      </c>
      <c r="B219" t="s">
        <v>724</v>
      </c>
      <c r="C219" t="s">
        <v>725</v>
      </c>
      <c r="D219" t="s">
        <v>726</v>
      </c>
      <c r="E219">
        <v>36266</v>
      </c>
      <c r="F219" t="s">
        <v>727</v>
      </c>
      <c r="H219" t="s">
        <v>104</v>
      </c>
      <c r="I219" t="s">
        <v>726</v>
      </c>
      <c r="J219" t="s">
        <v>728</v>
      </c>
      <c r="K219" t="s">
        <v>51</v>
      </c>
      <c r="L219" t="s">
        <v>51</v>
      </c>
      <c r="M219" t="s">
        <v>729</v>
      </c>
      <c r="N219" t="s">
        <v>51</v>
      </c>
      <c r="O219" s="10" t="s">
        <v>51</v>
      </c>
      <c r="P219" t="s">
        <v>52</v>
      </c>
      <c r="Q219" t="s">
        <v>106</v>
      </c>
      <c r="R219" t="s">
        <v>54</v>
      </c>
      <c r="S219">
        <v>0.58050000000000002</v>
      </c>
      <c r="T219" t="s">
        <v>54</v>
      </c>
      <c r="U219">
        <v>69</v>
      </c>
      <c r="V219">
        <f>(1-VLOOKUP(P219,Start!$A$1:$E$9,4,FALSE)/100)*U219</f>
        <v>61.410000000000004</v>
      </c>
      <c r="W219">
        <f>VLOOKUP(O219,Start!$A$11:$E$17,3,FALSE)+VLOOKUP(O219,Start!$A$11:$E$17,4,FALSE)</f>
        <v>23.27</v>
      </c>
      <c r="X219" s="10">
        <f>(W219/S219)+Start!$D$19*(VLOOKUP(O219,Start!$A$11:ED$17,5,FALSE)/S219)+VLOOKUP(P219,Start!$A$1:$D$9,3,FALSE)</f>
        <v>50.103962101636519</v>
      </c>
      <c r="Y219" s="10">
        <f>SUM(V$2:V219)</f>
        <v>42799.814985000041</v>
      </c>
      <c r="Z219" t="str">
        <f>VLOOKUP(O219,Start!$A$11:$B$17,2,FALSE)</f>
        <v>NaturalGas</v>
      </c>
      <c r="AA219" t="str">
        <f>VLOOKUP(P219,Start!$A$2:$B$9,2,FALSE)</f>
        <v>CombinedCycleGas</v>
      </c>
    </row>
    <row r="220" spans="1:27" x14ac:dyDescent="0.35">
      <c r="A220" t="s">
        <v>42</v>
      </c>
      <c r="B220" t="s">
        <v>1508</v>
      </c>
      <c r="C220" t="s">
        <v>1500</v>
      </c>
      <c r="D220" t="s">
        <v>1501</v>
      </c>
      <c r="E220">
        <v>97080</v>
      </c>
      <c r="F220" t="s">
        <v>1502</v>
      </c>
      <c r="G220" t="s">
        <v>1503</v>
      </c>
      <c r="H220" t="s">
        <v>90</v>
      </c>
      <c r="I220" t="s">
        <v>1509</v>
      </c>
      <c r="J220" t="s">
        <v>1362</v>
      </c>
      <c r="K220" t="s">
        <v>51</v>
      </c>
      <c r="N220" t="s">
        <v>51</v>
      </c>
      <c r="O220" s="10" t="s">
        <v>51</v>
      </c>
      <c r="P220" t="s">
        <v>52</v>
      </c>
      <c r="Q220" t="s">
        <v>106</v>
      </c>
      <c r="R220" t="s">
        <v>54</v>
      </c>
      <c r="S220">
        <v>0.58050000000000002</v>
      </c>
      <c r="T220" t="s">
        <v>54</v>
      </c>
      <c r="U220">
        <v>29.5</v>
      </c>
      <c r="V220">
        <f>(1-VLOOKUP(P220,Start!$A$1:$E$9,4,FALSE)/100)*U220</f>
        <v>26.254999999999999</v>
      </c>
      <c r="W220">
        <f>VLOOKUP(O220,Start!$A$11:$E$17,3,FALSE)+VLOOKUP(O220,Start!$A$11:$E$17,4,FALSE)</f>
        <v>23.27</v>
      </c>
      <c r="X220" s="10">
        <f>(W220/S220)+Start!$D$19*(VLOOKUP(O220,Start!$A$11:ED$17,5,FALSE)/S220)+VLOOKUP(P220,Start!$A$1:$D$9,3,FALSE)</f>
        <v>50.103962101636519</v>
      </c>
      <c r="Y220" s="10">
        <f>SUM(V$2:V220)</f>
        <v>42826.069985000038</v>
      </c>
      <c r="Z220" t="str">
        <f>VLOOKUP(O220,Start!$A$11:$B$17,2,FALSE)</f>
        <v>NaturalGas</v>
      </c>
      <c r="AA220" t="str">
        <f>VLOOKUP(P220,Start!$A$2:$B$9,2,FALSE)</f>
        <v>CombinedCycleGas</v>
      </c>
    </row>
    <row r="221" spans="1:27" x14ac:dyDescent="0.35">
      <c r="A221" t="s">
        <v>42</v>
      </c>
      <c r="B221" t="s">
        <v>666</v>
      </c>
      <c r="C221" t="s">
        <v>667</v>
      </c>
      <c r="D221" t="s">
        <v>668</v>
      </c>
      <c r="E221">
        <v>59071</v>
      </c>
      <c r="F221" t="s">
        <v>669</v>
      </c>
      <c r="G221" t="s">
        <v>670</v>
      </c>
      <c r="H221" t="s">
        <v>110</v>
      </c>
      <c r="I221" t="s">
        <v>508</v>
      </c>
      <c r="J221" t="s">
        <v>671</v>
      </c>
      <c r="K221" t="s">
        <v>51</v>
      </c>
      <c r="N221" t="s">
        <v>51</v>
      </c>
      <c r="O221" s="10" t="s">
        <v>51</v>
      </c>
      <c r="P221" t="s">
        <v>52</v>
      </c>
      <c r="Q221" t="s">
        <v>106</v>
      </c>
      <c r="R221" t="s">
        <v>54</v>
      </c>
      <c r="S221">
        <v>0.57599999999999996</v>
      </c>
      <c r="T221" t="s">
        <v>54</v>
      </c>
      <c r="U221">
        <v>417.1</v>
      </c>
      <c r="V221">
        <f>(1-VLOOKUP(P221,Start!$A$1:$E$9,4,FALSE)/100)*U221</f>
        <v>371.21900000000005</v>
      </c>
      <c r="W221">
        <f>VLOOKUP(O221,Start!$A$11:$E$17,3,FALSE)+VLOOKUP(O221,Start!$A$11:$E$17,4,FALSE)</f>
        <v>23.27</v>
      </c>
      <c r="X221" s="10">
        <f>(W221/S221)+Start!$D$19*(VLOOKUP(O221,Start!$A$11:ED$17,5,FALSE)/S221)+VLOOKUP(P221,Start!$A$1:$D$9,3,FALSE)</f>
        <v>50.483680555555559</v>
      </c>
      <c r="Y221" s="10">
        <f>SUM(V$2:V221)</f>
        <v>43197.288985000036</v>
      </c>
      <c r="Z221" t="str">
        <f>VLOOKUP(O221,Start!$A$11:$B$17,2,FALSE)</f>
        <v>NaturalGas</v>
      </c>
      <c r="AA221" t="str">
        <f>VLOOKUP(P221,Start!$A$2:$B$9,2,FALSE)</f>
        <v>CombinedCycleGas</v>
      </c>
    </row>
    <row r="222" spans="1:27" x14ac:dyDescent="0.35">
      <c r="A222" t="s">
        <v>42</v>
      </c>
      <c r="B222" t="s">
        <v>672</v>
      </c>
      <c r="C222" t="s">
        <v>667</v>
      </c>
      <c r="D222" t="s">
        <v>668</v>
      </c>
      <c r="E222">
        <v>59071</v>
      </c>
      <c r="F222" t="s">
        <v>669</v>
      </c>
      <c r="G222" t="s">
        <v>670</v>
      </c>
      <c r="H222" t="s">
        <v>110</v>
      </c>
      <c r="I222" t="s">
        <v>673</v>
      </c>
      <c r="J222" t="s">
        <v>671</v>
      </c>
      <c r="K222" t="s">
        <v>51</v>
      </c>
      <c r="N222" t="s">
        <v>51</v>
      </c>
      <c r="O222" s="10" t="s">
        <v>51</v>
      </c>
      <c r="P222" t="s">
        <v>52</v>
      </c>
      <c r="Q222" t="s">
        <v>106</v>
      </c>
      <c r="R222" t="s">
        <v>54</v>
      </c>
      <c r="S222">
        <v>0.57599999999999996</v>
      </c>
      <c r="T222" t="s">
        <v>54</v>
      </c>
      <c r="U222">
        <v>420.9</v>
      </c>
      <c r="V222">
        <f>(1-VLOOKUP(P222,Start!$A$1:$E$9,4,FALSE)/100)*U222</f>
        <v>374.601</v>
      </c>
      <c r="W222">
        <f>VLOOKUP(O222,Start!$A$11:$E$17,3,FALSE)+VLOOKUP(O222,Start!$A$11:$E$17,4,FALSE)</f>
        <v>23.27</v>
      </c>
      <c r="X222" s="10">
        <f>(W222/S222)+Start!$D$19*(VLOOKUP(O222,Start!$A$11:ED$17,5,FALSE)/S222)+VLOOKUP(P222,Start!$A$1:$D$9,3,FALSE)</f>
        <v>50.483680555555559</v>
      </c>
      <c r="Y222" s="10">
        <f>SUM(V$2:V222)</f>
        <v>43571.889985000038</v>
      </c>
      <c r="Z222" t="str">
        <f>VLOOKUP(O222,Start!$A$11:$B$17,2,FALSE)</f>
        <v>NaturalGas</v>
      </c>
      <c r="AA222" t="str">
        <f>VLOOKUP(P222,Start!$A$2:$B$9,2,FALSE)</f>
        <v>CombinedCycleGas</v>
      </c>
    </row>
    <row r="223" spans="1:27" x14ac:dyDescent="0.35">
      <c r="A223" t="s">
        <v>42</v>
      </c>
      <c r="B223" t="s">
        <v>836</v>
      </c>
      <c r="C223" t="s">
        <v>832</v>
      </c>
      <c r="D223" t="s">
        <v>837</v>
      </c>
      <c r="E223">
        <v>50735</v>
      </c>
      <c r="F223" t="s">
        <v>834</v>
      </c>
      <c r="H223" t="s">
        <v>110</v>
      </c>
      <c r="I223" t="s">
        <v>52</v>
      </c>
      <c r="J223" t="s">
        <v>838</v>
      </c>
      <c r="K223" t="s">
        <v>51</v>
      </c>
      <c r="N223" t="s">
        <v>51</v>
      </c>
      <c r="O223" s="10" t="s">
        <v>51</v>
      </c>
      <c r="P223" t="s">
        <v>52</v>
      </c>
      <c r="Q223" t="s">
        <v>106</v>
      </c>
      <c r="R223" t="s">
        <v>54</v>
      </c>
      <c r="S223">
        <v>0.57599999999999996</v>
      </c>
      <c r="T223" t="s">
        <v>54</v>
      </c>
      <c r="U223">
        <v>413</v>
      </c>
      <c r="V223">
        <f>(1-VLOOKUP(P223,Start!$A$1:$E$9,4,FALSE)/100)*U223</f>
        <v>367.57</v>
      </c>
      <c r="W223">
        <f>VLOOKUP(O223,Start!$A$11:$E$17,3,FALSE)+VLOOKUP(O223,Start!$A$11:$E$17,4,FALSE)</f>
        <v>23.27</v>
      </c>
      <c r="X223" s="10">
        <f>(W223/S223)+Start!$D$19*(VLOOKUP(O223,Start!$A$11:ED$17,5,FALSE)/S223)+VLOOKUP(P223,Start!$A$1:$D$9,3,FALSE)</f>
        <v>50.483680555555559</v>
      </c>
      <c r="Y223" s="10">
        <f>SUM(V$2:V223)</f>
        <v>43939.459985000038</v>
      </c>
      <c r="Z223" t="str">
        <f>VLOOKUP(O223,Start!$A$11:$B$17,2,FALSE)</f>
        <v>NaturalGas</v>
      </c>
      <c r="AA223" t="str">
        <f>VLOOKUP(P223,Start!$A$2:$B$9,2,FALSE)</f>
        <v>CombinedCycleGas</v>
      </c>
    </row>
    <row r="224" spans="1:27" x14ac:dyDescent="0.35">
      <c r="A224" t="s">
        <v>42</v>
      </c>
      <c r="B224" t="s">
        <v>565</v>
      </c>
      <c r="C224" t="s">
        <v>233</v>
      </c>
      <c r="D224" t="s">
        <v>566</v>
      </c>
      <c r="E224">
        <v>45896</v>
      </c>
      <c r="F224" t="s">
        <v>561</v>
      </c>
      <c r="H224" t="s">
        <v>110</v>
      </c>
      <c r="J224" t="s">
        <v>567</v>
      </c>
      <c r="K224" t="s">
        <v>78</v>
      </c>
      <c r="N224" t="s">
        <v>78</v>
      </c>
      <c r="O224" s="10" t="s">
        <v>78</v>
      </c>
      <c r="P224" t="s">
        <v>78</v>
      </c>
      <c r="Q224" t="s">
        <v>53</v>
      </c>
      <c r="R224" t="s">
        <v>54</v>
      </c>
      <c r="S224">
        <v>0.38750000000000001</v>
      </c>
      <c r="T224" t="s">
        <v>54</v>
      </c>
      <c r="U224">
        <v>70</v>
      </c>
      <c r="V224">
        <f>(1-VLOOKUP(P224,Start!$A$1:$E$9,4,FALSE)/100)*U224</f>
        <v>54.6</v>
      </c>
      <c r="W224">
        <f>VLOOKUP(O224,Start!$A$11:$E$17,3,FALSE)+VLOOKUP(O224,Start!$A$11:$E$17,4,FALSE)</f>
        <v>12.53</v>
      </c>
      <c r="X224" s="10">
        <f>(W224/S224)+Start!$D$19*(VLOOKUP(O224,Start!$A$11:ED$17,5,FALSE)/S224)+VLOOKUP(P224,Start!$A$1:$D$9,3,FALSE)</f>
        <v>55.029548387096774</v>
      </c>
      <c r="Y224" s="10">
        <f>SUM(V$2:V224)</f>
        <v>43994.059985000036</v>
      </c>
      <c r="Z224" t="str">
        <f>VLOOKUP(O224,Start!$A$11:$B$17,2,FALSE)</f>
        <v>HardCoal</v>
      </c>
      <c r="AA224" t="str">
        <f>VLOOKUP(P224,Start!$A$2:$B$9,2,FALSE)</f>
        <v>HardCoal</v>
      </c>
    </row>
    <row r="225" spans="1:27" x14ac:dyDescent="0.35">
      <c r="A225" t="s">
        <v>42</v>
      </c>
      <c r="B225" t="s">
        <v>1485</v>
      </c>
      <c r="C225" t="s">
        <v>101</v>
      </c>
      <c r="D225" t="s">
        <v>528</v>
      </c>
      <c r="E225">
        <v>38436</v>
      </c>
      <c r="F225" t="s">
        <v>1480</v>
      </c>
      <c r="H225" t="s">
        <v>48</v>
      </c>
      <c r="I225" t="s">
        <v>525</v>
      </c>
      <c r="J225" t="s">
        <v>1486</v>
      </c>
      <c r="K225" t="s">
        <v>78</v>
      </c>
      <c r="N225" t="s">
        <v>78</v>
      </c>
      <c r="O225" s="10" t="s">
        <v>78</v>
      </c>
      <c r="P225" t="s">
        <v>78</v>
      </c>
      <c r="Q225" t="s">
        <v>53</v>
      </c>
      <c r="R225" t="s">
        <v>54</v>
      </c>
      <c r="S225">
        <v>0.38750000000000001</v>
      </c>
      <c r="T225" t="s">
        <v>54</v>
      </c>
      <c r="U225">
        <v>138.5</v>
      </c>
      <c r="V225">
        <f>(1-VLOOKUP(P225,Start!$A$1:$E$9,4,FALSE)/100)*U225</f>
        <v>108.03</v>
      </c>
      <c r="W225">
        <f>VLOOKUP(O225,Start!$A$11:$E$17,3,FALSE)+VLOOKUP(O225,Start!$A$11:$E$17,4,FALSE)</f>
        <v>12.53</v>
      </c>
      <c r="X225" s="10">
        <f>(W225/S225)+Start!$D$19*(VLOOKUP(O225,Start!$A$11:ED$17,5,FALSE)/S225)+VLOOKUP(P225,Start!$A$1:$D$9,3,FALSE)</f>
        <v>55.029548387096774</v>
      </c>
      <c r="Y225" s="10">
        <f>SUM(V$2:V225)</f>
        <v>44102.089985000035</v>
      </c>
      <c r="Z225" t="str">
        <f>VLOOKUP(O225,Start!$A$11:$B$17,2,FALSE)</f>
        <v>HardCoal</v>
      </c>
      <c r="AA225" t="str">
        <f>VLOOKUP(P225,Start!$A$2:$B$9,2,FALSE)</f>
        <v>HardCoal</v>
      </c>
    </row>
    <row r="226" spans="1:27" x14ac:dyDescent="0.35">
      <c r="A226" t="s">
        <v>42</v>
      </c>
      <c r="B226" t="s">
        <v>1487</v>
      </c>
      <c r="C226" t="s">
        <v>101</v>
      </c>
      <c r="D226" t="s">
        <v>528</v>
      </c>
      <c r="E226">
        <v>38436</v>
      </c>
      <c r="F226" t="s">
        <v>1480</v>
      </c>
      <c r="H226" t="s">
        <v>48</v>
      </c>
      <c r="I226" t="s">
        <v>383</v>
      </c>
      <c r="J226" t="s">
        <v>1486</v>
      </c>
      <c r="K226" t="s">
        <v>78</v>
      </c>
      <c r="N226" t="s">
        <v>78</v>
      </c>
      <c r="O226" s="10" t="s">
        <v>78</v>
      </c>
      <c r="P226" t="s">
        <v>78</v>
      </c>
      <c r="Q226" t="s">
        <v>53</v>
      </c>
      <c r="R226" t="s">
        <v>54</v>
      </c>
      <c r="S226">
        <v>0.38750000000000001</v>
      </c>
      <c r="T226" t="s">
        <v>54</v>
      </c>
      <c r="U226">
        <v>138.5</v>
      </c>
      <c r="V226">
        <f>(1-VLOOKUP(P226,Start!$A$1:$E$9,4,FALSE)/100)*U226</f>
        <v>108.03</v>
      </c>
      <c r="W226">
        <f>VLOOKUP(O226,Start!$A$11:$E$17,3,FALSE)+VLOOKUP(O226,Start!$A$11:$E$17,4,FALSE)</f>
        <v>12.53</v>
      </c>
      <c r="X226" s="10">
        <f>(W226/S226)+Start!$D$19*(VLOOKUP(O226,Start!$A$11:ED$17,5,FALSE)/S226)+VLOOKUP(P226,Start!$A$1:$D$9,3,FALSE)</f>
        <v>55.029548387096774</v>
      </c>
      <c r="Y226" s="10">
        <f>SUM(V$2:V226)</f>
        <v>44210.119985000034</v>
      </c>
      <c r="Z226" t="str">
        <f>VLOOKUP(O226,Start!$A$11:$B$17,2,FALSE)</f>
        <v>HardCoal</v>
      </c>
      <c r="AA226" t="str">
        <f>VLOOKUP(P226,Start!$A$2:$B$9,2,FALSE)</f>
        <v>HardCoal</v>
      </c>
    </row>
    <row r="227" spans="1:27" x14ac:dyDescent="0.35">
      <c r="A227" t="s">
        <v>42</v>
      </c>
      <c r="B227" t="s">
        <v>1368</v>
      </c>
      <c r="C227" t="s">
        <v>56</v>
      </c>
      <c r="D227" t="s">
        <v>1364</v>
      </c>
      <c r="E227">
        <v>70376</v>
      </c>
      <c r="F227" t="s">
        <v>1359</v>
      </c>
      <c r="G227" t="s">
        <v>1365</v>
      </c>
      <c r="H227" t="s">
        <v>60</v>
      </c>
      <c r="I227" t="s">
        <v>1369</v>
      </c>
      <c r="J227" t="s">
        <v>787</v>
      </c>
      <c r="K227" t="s">
        <v>68</v>
      </c>
      <c r="L227" t="s">
        <v>78</v>
      </c>
      <c r="M227" t="s">
        <v>149</v>
      </c>
      <c r="N227" t="s">
        <v>78</v>
      </c>
      <c r="O227" s="10" t="s">
        <v>78</v>
      </c>
      <c r="P227" t="s">
        <v>78</v>
      </c>
      <c r="Q227" t="s">
        <v>53</v>
      </c>
      <c r="R227" t="s">
        <v>54</v>
      </c>
      <c r="S227">
        <v>0.38500000000000001</v>
      </c>
      <c r="T227" t="s">
        <v>54</v>
      </c>
      <c r="U227">
        <v>45</v>
      </c>
      <c r="V227">
        <f>(1-VLOOKUP(P227,Start!$A$1:$E$9,4,FALSE)/100)*U227</f>
        <v>35.1</v>
      </c>
      <c r="W227">
        <f>VLOOKUP(O227,Start!$A$11:$E$17,3,FALSE)+VLOOKUP(O227,Start!$A$11:$E$17,4,FALSE)</f>
        <v>12.53</v>
      </c>
      <c r="X227" s="10">
        <f>(W227/S227)+Start!$D$19*(VLOOKUP(O227,Start!$A$11:ED$17,5,FALSE)/S227)+VLOOKUP(P227,Start!$A$1:$D$9,3,FALSE)</f>
        <v>55.378441558441551</v>
      </c>
      <c r="Y227" s="10">
        <f>SUM(V$2:V227)</f>
        <v>44245.219985000032</v>
      </c>
      <c r="Z227" t="str">
        <f>VLOOKUP(O227,Start!$A$11:$B$17,2,FALSE)</f>
        <v>HardCoal</v>
      </c>
      <c r="AA227" t="str">
        <f>VLOOKUP(P227,Start!$A$2:$B$9,2,FALSE)</f>
        <v>HardCoal</v>
      </c>
    </row>
    <row r="228" spans="1:27" x14ac:dyDescent="0.35">
      <c r="A228" t="s">
        <v>42</v>
      </c>
      <c r="B228" t="s">
        <v>1460</v>
      </c>
      <c r="C228" t="s">
        <v>108</v>
      </c>
      <c r="D228" t="s">
        <v>1451</v>
      </c>
      <c r="E228">
        <v>59368</v>
      </c>
      <c r="F228" t="s">
        <v>1452</v>
      </c>
      <c r="H228" t="s">
        <v>110</v>
      </c>
      <c r="I228" t="s">
        <v>1461</v>
      </c>
      <c r="J228" t="s">
        <v>1462</v>
      </c>
      <c r="K228" t="s">
        <v>78</v>
      </c>
      <c r="N228" t="s">
        <v>78</v>
      </c>
      <c r="O228" s="10" t="s">
        <v>78</v>
      </c>
      <c r="P228" t="s">
        <v>78</v>
      </c>
      <c r="Q228" t="s">
        <v>53</v>
      </c>
      <c r="R228" t="s">
        <v>54</v>
      </c>
      <c r="S228">
        <v>0.38500000000000001</v>
      </c>
      <c r="T228" t="s">
        <v>54</v>
      </c>
      <c r="U228">
        <v>614</v>
      </c>
      <c r="V228">
        <f>(1-VLOOKUP(P228,Start!$A$1:$E$9,4,FALSE)/100)*U228</f>
        <v>478.92</v>
      </c>
      <c r="W228">
        <f>VLOOKUP(O228,Start!$A$11:$E$17,3,FALSE)+VLOOKUP(O228,Start!$A$11:$E$17,4,FALSE)</f>
        <v>12.53</v>
      </c>
      <c r="X228" s="10">
        <f>(W228/S228)+Start!$D$19*(VLOOKUP(O228,Start!$A$11:ED$17,5,FALSE)/S228)+VLOOKUP(P228,Start!$A$1:$D$9,3,FALSE)</f>
        <v>55.378441558441551</v>
      </c>
      <c r="Y228" s="10">
        <f>SUM(V$2:V228)</f>
        <v>44724.139985000031</v>
      </c>
      <c r="Z228" t="str">
        <f>VLOOKUP(O228,Start!$A$11:$B$17,2,FALSE)</f>
        <v>HardCoal</v>
      </c>
      <c r="AA228" t="str">
        <f>VLOOKUP(P228,Start!$A$2:$B$9,2,FALSE)</f>
        <v>HardCoal</v>
      </c>
    </row>
    <row r="229" spans="1:27" x14ac:dyDescent="0.35">
      <c r="A229" t="s">
        <v>42</v>
      </c>
      <c r="B229" t="s">
        <v>718</v>
      </c>
      <c r="C229" t="s">
        <v>719</v>
      </c>
      <c r="D229" t="s">
        <v>720</v>
      </c>
      <c r="E229">
        <v>58313</v>
      </c>
      <c r="F229" t="s">
        <v>721</v>
      </c>
      <c r="H229" t="s">
        <v>110</v>
      </c>
      <c r="I229" t="s">
        <v>722</v>
      </c>
      <c r="J229" t="s">
        <v>723</v>
      </c>
      <c r="K229" t="s">
        <v>51</v>
      </c>
      <c r="N229" t="s">
        <v>51</v>
      </c>
      <c r="O229" s="10" t="s">
        <v>51</v>
      </c>
      <c r="P229" t="s">
        <v>52</v>
      </c>
      <c r="Q229" t="s">
        <v>106</v>
      </c>
      <c r="R229" t="s">
        <v>54</v>
      </c>
      <c r="S229">
        <v>0.57150000000000001</v>
      </c>
      <c r="T229" t="s">
        <v>54</v>
      </c>
      <c r="U229">
        <v>417</v>
      </c>
      <c r="V229">
        <f>(1-VLOOKUP(P229,Start!$A$1:$E$9,4,FALSE)/100)*U229</f>
        <v>371.13</v>
      </c>
      <c r="W229">
        <f>VLOOKUP(O229,Start!$A$11:$E$17,3,FALSE)+VLOOKUP(O229,Start!$A$11:$E$17,4,FALSE)</f>
        <v>23.27</v>
      </c>
      <c r="X229" s="10">
        <f>(W229/S229)+Start!$D$19*(VLOOKUP(O229,Start!$A$11:ED$17,5,FALSE)/S229)+VLOOKUP(P229,Start!$A$1:$D$9,3,FALSE)</f>
        <v>50.869378827646543</v>
      </c>
      <c r="Y229" s="10">
        <f>SUM(V$2:V229)</f>
        <v>45095.269985000028</v>
      </c>
      <c r="Z229" t="str">
        <f>VLOOKUP(O229,Start!$A$11:$B$17,2,FALSE)</f>
        <v>NaturalGas</v>
      </c>
      <c r="AA229" t="str">
        <f>VLOOKUP(P229,Start!$A$2:$B$9,2,FALSE)</f>
        <v>CombinedCycleGas</v>
      </c>
    </row>
    <row r="230" spans="1:27" x14ac:dyDescent="0.35">
      <c r="A230" t="s">
        <v>42</v>
      </c>
      <c r="B230" t="s">
        <v>846</v>
      </c>
      <c r="C230" t="s">
        <v>459</v>
      </c>
      <c r="D230" t="s">
        <v>847</v>
      </c>
      <c r="E230">
        <v>50351</v>
      </c>
      <c r="F230" t="s">
        <v>848</v>
      </c>
      <c r="H230" t="s">
        <v>110</v>
      </c>
      <c r="J230" t="s">
        <v>537</v>
      </c>
      <c r="K230" t="s">
        <v>51</v>
      </c>
      <c r="N230" t="s">
        <v>51</v>
      </c>
      <c r="O230" s="10" t="s">
        <v>51</v>
      </c>
      <c r="P230" t="s">
        <v>52</v>
      </c>
      <c r="Q230" t="s">
        <v>106</v>
      </c>
      <c r="R230" t="s">
        <v>54</v>
      </c>
      <c r="S230">
        <v>0.56699999999999995</v>
      </c>
      <c r="T230" t="s">
        <v>54</v>
      </c>
      <c r="U230">
        <v>800</v>
      </c>
      <c r="V230">
        <f>(1-VLOOKUP(P230,Start!$A$1:$E$9,4,FALSE)/100)*U230</f>
        <v>712</v>
      </c>
      <c r="W230">
        <f>VLOOKUP(O230,Start!$A$11:$E$17,3,FALSE)+VLOOKUP(O230,Start!$A$11:$E$17,4,FALSE)</f>
        <v>23.27</v>
      </c>
      <c r="X230" s="10">
        <f>(W230/S230)+Start!$D$19*(VLOOKUP(O230,Start!$A$11:ED$17,5,FALSE)/S230)+VLOOKUP(P230,Start!$A$1:$D$9,3,FALSE)</f>
        <v>51.261199294532631</v>
      </c>
      <c r="Y230" s="10">
        <f>SUM(V$2:V230)</f>
        <v>45807.269985000028</v>
      </c>
      <c r="Z230" t="str">
        <f>VLOOKUP(O230,Start!$A$11:$B$17,2,FALSE)</f>
        <v>NaturalGas</v>
      </c>
      <c r="AA230" t="str">
        <f>VLOOKUP(P230,Start!$A$2:$B$9,2,FALSE)</f>
        <v>CombinedCycleGas</v>
      </c>
    </row>
    <row r="231" spans="1:27" x14ac:dyDescent="0.35">
      <c r="A231" t="s">
        <v>42</v>
      </c>
      <c r="B231" t="s">
        <v>487</v>
      </c>
      <c r="C231" t="s">
        <v>481</v>
      </c>
      <c r="D231" t="s">
        <v>482</v>
      </c>
      <c r="E231">
        <v>91052</v>
      </c>
      <c r="F231" t="s">
        <v>483</v>
      </c>
      <c r="G231" t="s">
        <v>484</v>
      </c>
      <c r="H231" t="s">
        <v>90</v>
      </c>
      <c r="I231" t="s">
        <v>488</v>
      </c>
      <c r="J231" t="s">
        <v>489</v>
      </c>
      <c r="K231" t="s">
        <v>68</v>
      </c>
      <c r="L231" t="s">
        <v>490</v>
      </c>
      <c r="N231" t="s">
        <v>78</v>
      </c>
      <c r="O231" s="10" t="s">
        <v>78</v>
      </c>
      <c r="P231" t="s">
        <v>78</v>
      </c>
      <c r="Q231" t="s">
        <v>53</v>
      </c>
      <c r="R231" t="s">
        <v>54</v>
      </c>
      <c r="S231">
        <v>0.38</v>
      </c>
      <c r="T231" t="s">
        <v>54</v>
      </c>
      <c r="U231">
        <v>17.399999999999999</v>
      </c>
      <c r="V231">
        <f>(1-VLOOKUP(P231,Start!$A$1:$E$9,4,FALSE)/100)*U231</f>
        <v>13.571999999999999</v>
      </c>
      <c r="W231">
        <f>VLOOKUP(O231,Start!$A$11:$E$17,3,FALSE)+VLOOKUP(O231,Start!$A$11:$E$17,4,FALSE)</f>
        <v>12.53</v>
      </c>
      <c r="X231" s="10">
        <f>(W231/S231)+Start!$D$19*(VLOOKUP(O231,Start!$A$11:ED$17,5,FALSE)/S231)+VLOOKUP(P231,Start!$A$1:$D$9,3,FALSE)</f>
        <v>56.09</v>
      </c>
      <c r="Y231" s="10">
        <f>SUM(V$2:V231)</f>
        <v>45820.841985000028</v>
      </c>
      <c r="Z231" t="str">
        <f>VLOOKUP(O231,Start!$A$11:$B$17,2,FALSE)</f>
        <v>HardCoal</v>
      </c>
      <c r="AA231" t="str">
        <f>VLOOKUP(P231,Start!$A$2:$B$9,2,FALSE)</f>
        <v>HardCoal</v>
      </c>
    </row>
    <row r="232" spans="1:27" x14ac:dyDescent="0.35">
      <c r="A232" t="s">
        <v>42</v>
      </c>
      <c r="B232" t="s">
        <v>1005</v>
      </c>
      <c r="C232" t="s">
        <v>1001</v>
      </c>
      <c r="D232" t="s">
        <v>1002</v>
      </c>
      <c r="E232">
        <v>68199</v>
      </c>
      <c r="F232" t="s">
        <v>986</v>
      </c>
      <c r="G232" t="s">
        <v>1003</v>
      </c>
      <c r="H232" t="s">
        <v>60</v>
      </c>
      <c r="I232" t="s">
        <v>444</v>
      </c>
      <c r="J232" t="s">
        <v>700</v>
      </c>
      <c r="K232" t="s">
        <v>78</v>
      </c>
      <c r="N232" t="s">
        <v>78</v>
      </c>
      <c r="O232" s="10" t="s">
        <v>78</v>
      </c>
      <c r="P232" t="s">
        <v>78</v>
      </c>
      <c r="Q232" t="s">
        <v>53</v>
      </c>
      <c r="R232" t="s">
        <v>54</v>
      </c>
      <c r="S232">
        <v>0.38</v>
      </c>
      <c r="T232" t="s">
        <v>54</v>
      </c>
      <c r="U232">
        <v>425</v>
      </c>
      <c r="V232">
        <f>(1-VLOOKUP(P232,Start!$A$1:$E$9,4,FALSE)/100)*U232</f>
        <v>331.5</v>
      </c>
      <c r="W232">
        <f>VLOOKUP(O232,Start!$A$11:$E$17,3,FALSE)+VLOOKUP(O232,Start!$A$11:$E$17,4,FALSE)</f>
        <v>12.53</v>
      </c>
      <c r="X232" s="10">
        <f>(W232/S232)+Start!$D$19*(VLOOKUP(O232,Start!$A$11:ED$17,5,FALSE)/S232)+VLOOKUP(P232,Start!$A$1:$D$9,3,FALSE)</f>
        <v>56.09</v>
      </c>
      <c r="Y232" s="10">
        <f>SUM(V$2:V232)</f>
        <v>46152.341985000028</v>
      </c>
      <c r="Z232" t="str">
        <f>VLOOKUP(O232,Start!$A$11:$B$17,2,FALSE)</f>
        <v>HardCoal</v>
      </c>
      <c r="AA232" t="str">
        <f>VLOOKUP(P232,Start!$A$2:$B$9,2,FALSE)</f>
        <v>HardCoal</v>
      </c>
    </row>
    <row r="233" spans="1:27" x14ac:dyDescent="0.35">
      <c r="A233" t="s">
        <v>42</v>
      </c>
      <c r="B233" t="s">
        <v>1363</v>
      </c>
      <c r="C233" t="s">
        <v>56</v>
      </c>
      <c r="D233" t="s">
        <v>1364</v>
      </c>
      <c r="E233">
        <v>70376</v>
      </c>
      <c r="F233" t="s">
        <v>1359</v>
      </c>
      <c r="G233" t="s">
        <v>1365</v>
      </c>
      <c r="H233" t="s">
        <v>60</v>
      </c>
      <c r="I233" t="s">
        <v>1366</v>
      </c>
      <c r="J233" t="s">
        <v>1367</v>
      </c>
      <c r="K233" t="s">
        <v>68</v>
      </c>
      <c r="L233" t="s">
        <v>78</v>
      </c>
      <c r="M233" t="s">
        <v>149</v>
      </c>
      <c r="N233" t="s">
        <v>78</v>
      </c>
      <c r="O233" s="10" t="s">
        <v>78</v>
      </c>
      <c r="P233" t="s">
        <v>78</v>
      </c>
      <c r="Q233" t="s">
        <v>53</v>
      </c>
      <c r="R233" t="s">
        <v>54</v>
      </c>
      <c r="S233">
        <v>0.38</v>
      </c>
      <c r="T233" t="s">
        <v>54</v>
      </c>
      <c r="U233">
        <v>45</v>
      </c>
      <c r="V233">
        <f>(1-VLOOKUP(P233,Start!$A$1:$E$9,4,FALSE)/100)*U233</f>
        <v>35.1</v>
      </c>
      <c r="W233">
        <f>VLOOKUP(O233,Start!$A$11:$E$17,3,FALSE)+VLOOKUP(O233,Start!$A$11:$E$17,4,FALSE)</f>
        <v>12.53</v>
      </c>
      <c r="X233" s="10">
        <f>(W233/S233)+Start!$D$19*(VLOOKUP(O233,Start!$A$11:ED$17,5,FALSE)/S233)+VLOOKUP(P233,Start!$A$1:$D$9,3,FALSE)</f>
        <v>56.09</v>
      </c>
      <c r="Y233" s="10">
        <f>SUM(V$2:V233)</f>
        <v>46187.441985000027</v>
      </c>
      <c r="Z233" t="str">
        <f>VLOOKUP(O233,Start!$A$11:$B$17,2,FALSE)</f>
        <v>HardCoal</v>
      </c>
      <c r="AA233" t="str">
        <f>VLOOKUP(P233,Start!$A$2:$B$9,2,FALSE)</f>
        <v>HardCoal</v>
      </c>
    </row>
    <row r="234" spans="1:27" x14ac:dyDescent="0.35">
      <c r="A234" t="s">
        <v>42</v>
      </c>
      <c r="B234" t="s">
        <v>1397</v>
      </c>
      <c r="C234" t="s">
        <v>370</v>
      </c>
      <c r="D234" t="s">
        <v>1398</v>
      </c>
      <c r="E234">
        <v>66333</v>
      </c>
      <c r="F234" t="s">
        <v>1399</v>
      </c>
      <c r="G234" t="s">
        <v>1400</v>
      </c>
      <c r="H234" t="s">
        <v>1265</v>
      </c>
      <c r="I234" t="s">
        <v>1401</v>
      </c>
      <c r="J234" t="s">
        <v>1402</v>
      </c>
      <c r="K234" t="s">
        <v>78</v>
      </c>
      <c r="N234" t="s">
        <v>78</v>
      </c>
      <c r="O234" s="10" t="s">
        <v>78</v>
      </c>
      <c r="P234" t="s">
        <v>78</v>
      </c>
      <c r="Q234" t="s">
        <v>53</v>
      </c>
      <c r="R234" t="s">
        <v>54</v>
      </c>
      <c r="S234">
        <v>0.38</v>
      </c>
      <c r="T234" t="s">
        <v>54</v>
      </c>
      <c r="U234">
        <v>179</v>
      </c>
      <c r="V234">
        <f>(1-VLOOKUP(P234,Start!$A$1:$E$9,4,FALSE)/100)*U234</f>
        <v>139.62</v>
      </c>
      <c r="W234">
        <f>VLOOKUP(O234,Start!$A$11:$E$17,3,FALSE)+VLOOKUP(O234,Start!$A$11:$E$17,4,FALSE)</f>
        <v>12.53</v>
      </c>
      <c r="X234" s="10">
        <f>(W234/S234)+Start!$D$19*(VLOOKUP(O234,Start!$A$11:ED$17,5,FALSE)/S234)+VLOOKUP(P234,Start!$A$1:$D$9,3,FALSE)</f>
        <v>56.09</v>
      </c>
      <c r="Y234" s="10">
        <f>SUM(V$2:V234)</f>
        <v>46327.061985000029</v>
      </c>
      <c r="Z234" t="str">
        <f>VLOOKUP(O234,Start!$A$11:$B$17,2,FALSE)</f>
        <v>HardCoal</v>
      </c>
      <c r="AA234" t="str">
        <f>VLOOKUP(P234,Start!$A$2:$B$9,2,FALSE)</f>
        <v>HardCoal</v>
      </c>
    </row>
    <row r="235" spans="1:27" x14ac:dyDescent="0.35">
      <c r="A235" t="s">
        <v>42</v>
      </c>
      <c r="B235" t="s">
        <v>183</v>
      </c>
      <c r="C235" t="s">
        <v>184</v>
      </c>
      <c r="D235" t="s">
        <v>185</v>
      </c>
      <c r="E235">
        <v>33697</v>
      </c>
      <c r="F235" t="s">
        <v>178</v>
      </c>
      <c r="H235" t="s">
        <v>110</v>
      </c>
      <c r="I235" t="s">
        <v>52</v>
      </c>
      <c r="J235" t="s">
        <v>186</v>
      </c>
      <c r="K235" t="s">
        <v>51</v>
      </c>
      <c r="N235" t="s">
        <v>51</v>
      </c>
      <c r="O235" s="10" t="s">
        <v>51</v>
      </c>
      <c r="P235" t="s">
        <v>52</v>
      </c>
      <c r="Q235" t="s">
        <v>106</v>
      </c>
      <c r="R235" t="s">
        <v>54</v>
      </c>
      <c r="S235">
        <v>0.5625</v>
      </c>
      <c r="T235" t="s">
        <v>54</v>
      </c>
      <c r="U235">
        <v>37.450000000000003</v>
      </c>
      <c r="V235">
        <f>(1-VLOOKUP(P235,Start!$A$1:$E$9,4,FALSE)/100)*U235</f>
        <v>33.330500000000001</v>
      </c>
      <c r="W235">
        <f>VLOOKUP(O235,Start!$A$11:$E$17,3,FALSE)+VLOOKUP(O235,Start!$A$11:$E$17,4,FALSE)</f>
        <v>23.27</v>
      </c>
      <c r="X235" s="10">
        <f>(W235/S235)+Start!$D$19*(VLOOKUP(O235,Start!$A$11:ED$17,5,FALSE)/S235)+VLOOKUP(P235,Start!$A$1:$D$9,3,FALSE)</f>
        <v>51.659288888888888</v>
      </c>
      <c r="Y235" s="10">
        <f>SUM(V$2:V235)</f>
        <v>46360.392485000026</v>
      </c>
      <c r="Z235" t="str">
        <f>VLOOKUP(O235,Start!$A$11:$B$17,2,FALSE)</f>
        <v>NaturalGas</v>
      </c>
      <c r="AA235" t="str">
        <f>VLOOKUP(P235,Start!$A$2:$B$9,2,FALSE)</f>
        <v>CombinedCycleGas</v>
      </c>
    </row>
    <row r="236" spans="1:27" x14ac:dyDescent="0.35">
      <c r="A236" t="s">
        <v>42</v>
      </c>
      <c r="B236" t="s">
        <v>366</v>
      </c>
      <c r="C236" t="s">
        <v>360</v>
      </c>
      <c r="D236" t="s">
        <v>367</v>
      </c>
      <c r="E236">
        <v>47249</v>
      </c>
      <c r="F236" t="s">
        <v>362</v>
      </c>
      <c r="G236" t="s">
        <v>363</v>
      </c>
      <c r="H236" t="s">
        <v>110</v>
      </c>
      <c r="I236" t="s">
        <v>367</v>
      </c>
      <c r="J236" t="s">
        <v>368</v>
      </c>
      <c r="K236" t="s">
        <v>68</v>
      </c>
      <c r="L236" t="s">
        <v>51</v>
      </c>
      <c r="M236" t="s">
        <v>365</v>
      </c>
      <c r="N236" t="s">
        <v>51</v>
      </c>
      <c r="O236" s="10" t="s">
        <v>51</v>
      </c>
      <c r="P236" t="s">
        <v>52</v>
      </c>
      <c r="Q236" t="s">
        <v>106</v>
      </c>
      <c r="R236" t="s">
        <v>54</v>
      </c>
      <c r="S236">
        <v>0.5625</v>
      </c>
      <c r="T236" t="s">
        <v>54</v>
      </c>
      <c r="U236">
        <v>234</v>
      </c>
      <c r="V236">
        <f>(1-VLOOKUP(P236,Start!$A$1:$E$9,4,FALSE)/100)*U236</f>
        <v>208.26</v>
      </c>
      <c r="W236">
        <f>VLOOKUP(O236,Start!$A$11:$E$17,3,FALSE)+VLOOKUP(O236,Start!$A$11:$E$17,4,FALSE)</f>
        <v>23.27</v>
      </c>
      <c r="X236" s="10">
        <f>(W236/S236)+Start!$D$19*(VLOOKUP(O236,Start!$A$11:ED$17,5,FALSE)/S236)+VLOOKUP(P236,Start!$A$1:$D$9,3,FALSE)</f>
        <v>51.659288888888888</v>
      </c>
      <c r="Y236" s="10">
        <f>SUM(V$2:V236)</f>
        <v>46568.652485000028</v>
      </c>
      <c r="Z236" t="str">
        <f>VLOOKUP(O236,Start!$A$11:$B$17,2,FALSE)</f>
        <v>NaturalGas</v>
      </c>
      <c r="AA236" t="str">
        <f>VLOOKUP(P236,Start!$A$2:$B$9,2,FALSE)</f>
        <v>CombinedCycleGas</v>
      </c>
    </row>
    <row r="237" spans="1:27" x14ac:dyDescent="0.35">
      <c r="A237" t="s">
        <v>42</v>
      </c>
      <c r="B237" t="s">
        <v>480</v>
      </c>
      <c r="C237" t="s">
        <v>481</v>
      </c>
      <c r="D237" t="s">
        <v>482</v>
      </c>
      <c r="E237">
        <v>91052</v>
      </c>
      <c r="F237" t="s">
        <v>483</v>
      </c>
      <c r="G237" t="s">
        <v>484</v>
      </c>
      <c r="H237" t="s">
        <v>90</v>
      </c>
      <c r="I237" t="s">
        <v>485</v>
      </c>
      <c r="J237" t="s">
        <v>486</v>
      </c>
      <c r="K237" t="s">
        <v>51</v>
      </c>
      <c r="N237" t="s">
        <v>51</v>
      </c>
      <c r="O237" s="10" t="s">
        <v>51</v>
      </c>
      <c r="P237" t="s">
        <v>52</v>
      </c>
      <c r="Q237" t="s">
        <v>106</v>
      </c>
      <c r="R237" t="s">
        <v>54</v>
      </c>
      <c r="S237">
        <v>0.5625</v>
      </c>
      <c r="T237" t="s">
        <v>54</v>
      </c>
      <c r="U237">
        <v>21.6</v>
      </c>
      <c r="V237">
        <f>(1-VLOOKUP(P237,Start!$A$1:$E$9,4,FALSE)/100)*U237</f>
        <v>19.224</v>
      </c>
      <c r="W237">
        <f>VLOOKUP(O237,Start!$A$11:$E$17,3,FALSE)+VLOOKUP(O237,Start!$A$11:$E$17,4,FALSE)</f>
        <v>23.27</v>
      </c>
      <c r="X237" s="10">
        <f>(W237/S237)+Start!$D$19*(VLOOKUP(O237,Start!$A$11:ED$17,5,FALSE)/S237)+VLOOKUP(P237,Start!$A$1:$D$9,3,FALSE)</f>
        <v>51.659288888888888</v>
      </c>
      <c r="Y237" s="10">
        <f>SUM(V$2:V237)</f>
        <v>46587.87648500003</v>
      </c>
      <c r="Z237" t="str">
        <f>VLOOKUP(O237,Start!$A$11:$B$17,2,FALSE)</f>
        <v>NaturalGas</v>
      </c>
      <c r="AA237" t="str">
        <f>VLOOKUP(P237,Start!$A$2:$B$9,2,FALSE)</f>
        <v>CombinedCycleGas</v>
      </c>
    </row>
    <row r="238" spans="1:27" x14ac:dyDescent="0.35">
      <c r="A238" t="s">
        <v>42</v>
      </c>
      <c r="B238" t="s">
        <v>954</v>
      </c>
      <c r="C238" t="s">
        <v>949</v>
      </c>
      <c r="D238" t="s">
        <v>955</v>
      </c>
      <c r="E238">
        <v>67056</v>
      </c>
      <c r="F238" t="s">
        <v>951</v>
      </c>
      <c r="G238" t="s">
        <v>956</v>
      </c>
      <c r="H238" t="s">
        <v>778</v>
      </c>
      <c r="I238" t="s">
        <v>957</v>
      </c>
      <c r="J238" t="s">
        <v>958</v>
      </c>
      <c r="K238" t="s">
        <v>51</v>
      </c>
      <c r="N238" t="s">
        <v>51</v>
      </c>
      <c r="O238" s="10" t="s">
        <v>51</v>
      </c>
      <c r="P238" t="s">
        <v>52</v>
      </c>
      <c r="Q238" t="s">
        <v>106</v>
      </c>
      <c r="R238" t="s">
        <v>54</v>
      </c>
      <c r="S238">
        <v>0.5625</v>
      </c>
      <c r="T238" t="s">
        <v>54</v>
      </c>
      <c r="U238">
        <v>497.5</v>
      </c>
      <c r="V238">
        <f>(1-VLOOKUP(P238,Start!$A$1:$E$9,4,FALSE)/100)*U238</f>
        <v>442.77500000000003</v>
      </c>
      <c r="W238">
        <f>VLOOKUP(O238,Start!$A$11:$E$17,3,FALSE)+VLOOKUP(O238,Start!$A$11:$E$17,4,FALSE)</f>
        <v>23.27</v>
      </c>
      <c r="X238" s="10">
        <f>(W238/S238)+Start!$D$19*(VLOOKUP(O238,Start!$A$11:ED$17,5,FALSE)/S238)+VLOOKUP(P238,Start!$A$1:$D$9,3,FALSE)</f>
        <v>51.659288888888888</v>
      </c>
      <c r="Y238" s="10">
        <f>SUM(V$2:V238)</f>
        <v>47030.651485000031</v>
      </c>
      <c r="Z238" t="str">
        <f>VLOOKUP(O238,Start!$A$11:$B$17,2,FALSE)</f>
        <v>NaturalGas</v>
      </c>
      <c r="AA238" t="str">
        <f>VLOOKUP(P238,Start!$A$2:$B$9,2,FALSE)</f>
        <v>CombinedCycleGas</v>
      </c>
    </row>
    <row r="239" spans="1:27" x14ac:dyDescent="0.35">
      <c r="A239" t="s">
        <v>42</v>
      </c>
      <c r="B239" t="s">
        <v>1054</v>
      </c>
      <c r="C239" t="s">
        <v>1055</v>
      </c>
      <c r="D239" t="s">
        <v>1056</v>
      </c>
      <c r="E239">
        <v>48145</v>
      </c>
      <c r="F239" t="s">
        <v>1057</v>
      </c>
      <c r="H239" t="s">
        <v>110</v>
      </c>
      <c r="I239" t="s">
        <v>52</v>
      </c>
      <c r="J239" t="s">
        <v>1058</v>
      </c>
      <c r="K239" t="s">
        <v>68</v>
      </c>
      <c r="L239" t="s">
        <v>51</v>
      </c>
      <c r="M239" t="s">
        <v>365</v>
      </c>
      <c r="N239" t="s">
        <v>51</v>
      </c>
      <c r="O239" s="10" t="s">
        <v>51</v>
      </c>
      <c r="P239" t="s">
        <v>52</v>
      </c>
      <c r="Q239" t="s">
        <v>106</v>
      </c>
      <c r="R239" t="s">
        <v>54</v>
      </c>
      <c r="S239">
        <v>0.5625</v>
      </c>
      <c r="T239" t="s">
        <v>54</v>
      </c>
      <c r="U239">
        <v>104.14</v>
      </c>
      <c r="V239">
        <f>(1-VLOOKUP(P239,Start!$A$1:$E$9,4,FALSE)/100)*U239</f>
        <v>92.684600000000003</v>
      </c>
      <c r="W239">
        <f>VLOOKUP(O239,Start!$A$11:$E$17,3,FALSE)+VLOOKUP(O239,Start!$A$11:$E$17,4,FALSE)</f>
        <v>23.27</v>
      </c>
      <c r="X239" s="10">
        <f>(W239/S239)+Start!$D$19*(VLOOKUP(O239,Start!$A$11:ED$17,5,FALSE)/S239)+VLOOKUP(P239,Start!$A$1:$D$9,3,FALSE)</f>
        <v>51.659288888888888</v>
      </c>
      <c r="Y239" s="10">
        <f>SUM(V$2:V239)</f>
        <v>47123.336085000032</v>
      </c>
      <c r="Z239" t="str">
        <f>VLOOKUP(O239,Start!$A$11:$B$17,2,FALSE)</f>
        <v>NaturalGas</v>
      </c>
      <c r="AA239" t="str">
        <f>VLOOKUP(P239,Start!$A$2:$B$9,2,FALSE)</f>
        <v>CombinedCycleGas</v>
      </c>
    </row>
    <row r="240" spans="1:27" x14ac:dyDescent="0.35">
      <c r="A240" t="s">
        <v>42</v>
      </c>
      <c r="B240" t="s">
        <v>1107</v>
      </c>
      <c r="C240" t="s">
        <v>1108</v>
      </c>
      <c r="D240" t="s">
        <v>1109</v>
      </c>
      <c r="E240">
        <v>90441</v>
      </c>
      <c r="F240" t="s">
        <v>1110</v>
      </c>
      <c r="G240" t="s">
        <v>1111</v>
      </c>
      <c r="H240" t="s">
        <v>90</v>
      </c>
      <c r="I240" t="s">
        <v>1112</v>
      </c>
      <c r="J240" t="s">
        <v>1113</v>
      </c>
      <c r="K240" t="s">
        <v>51</v>
      </c>
      <c r="N240" t="s">
        <v>51</v>
      </c>
      <c r="O240" s="10" t="s">
        <v>51</v>
      </c>
      <c r="P240" t="s">
        <v>52</v>
      </c>
      <c r="Q240" t="s">
        <v>106</v>
      </c>
      <c r="R240" t="s">
        <v>54</v>
      </c>
      <c r="S240">
        <v>0.5625</v>
      </c>
      <c r="T240" t="s">
        <v>54</v>
      </c>
      <c r="U240">
        <v>75</v>
      </c>
      <c r="V240">
        <f>(1-VLOOKUP(P240,Start!$A$1:$E$9,4,FALSE)/100)*U240</f>
        <v>66.75</v>
      </c>
      <c r="W240">
        <f>VLOOKUP(O240,Start!$A$11:$E$17,3,FALSE)+VLOOKUP(O240,Start!$A$11:$E$17,4,FALSE)</f>
        <v>23.27</v>
      </c>
      <c r="X240" s="10">
        <f>(W240/S240)+Start!$D$19*(VLOOKUP(O240,Start!$A$11:ED$17,5,FALSE)/S240)+VLOOKUP(P240,Start!$A$1:$D$9,3,FALSE)</f>
        <v>51.659288888888888</v>
      </c>
      <c r="Y240" s="10">
        <f>SUM(V$2:V240)</f>
        <v>47190.086085000032</v>
      </c>
      <c r="Z240" t="str">
        <f>VLOOKUP(O240,Start!$A$11:$B$17,2,FALSE)</f>
        <v>NaturalGas</v>
      </c>
      <c r="AA240" t="str">
        <f>VLOOKUP(P240,Start!$A$2:$B$9,2,FALSE)</f>
        <v>CombinedCycleGas</v>
      </c>
    </row>
    <row r="241" spans="1:27" x14ac:dyDescent="0.35">
      <c r="A241" t="s">
        <v>42</v>
      </c>
      <c r="B241" t="s">
        <v>1114</v>
      </c>
      <c r="C241" t="s">
        <v>1108</v>
      </c>
      <c r="D241" t="s">
        <v>1109</v>
      </c>
      <c r="E241">
        <v>90441</v>
      </c>
      <c r="F241" t="s">
        <v>1110</v>
      </c>
      <c r="G241" t="s">
        <v>1111</v>
      </c>
      <c r="H241" t="s">
        <v>90</v>
      </c>
      <c r="I241" t="s">
        <v>492</v>
      </c>
      <c r="J241" t="s">
        <v>1113</v>
      </c>
      <c r="K241" t="s">
        <v>51</v>
      </c>
      <c r="N241" t="s">
        <v>51</v>
      </c>
      <c r="O241" s="10" t="s">
        <v>51</v>
      </c>
      <c r="P241" t="s">
        <v>52</v>
      </c>
      <c r="Q241" t="s">
        <v>106</v>
      </c>
      <c r="R241" t="s">
        <v>54</v>
      </c>
      <c r="S241">
        <v>0.5625</v>
      </c>
      <c r="T241" t="s">
        <v>54</v>
      </c>
      <c r="U241">
        <v>75</v>
      </c>
      <c r="V241">
        <f>(1-VLOOKUP(P241,Start!$A$1:$E$9,4,FALSE)/100)*U241</f>
        <v>66.75</v>
      </c>
      <c r="W241">
        <f>VLOOKUP(O241,Start!$A$11:$E$17,3,FALSE)+VLOOKUP(O241,Start!$A$11:$E$17,4,FALSE)</f>
        <v>23.27</v>
      </c>
      <c r="X241" s="10">
        <f>(W241/S241)+Start!$D$19*(VLOOKUP(O241,Start!$A$11:ED$17,5,FALSE)/S241)+VLOOKUP(P241,Start!$A$1:$D$9,3,FALSE)</f>
        <v>51.659288888888888</v>
      </c>
      <c r="Y241" s="10">
        <f>SUM(V$2:V241)</f>
        <v>47256.836085000032</v>
      </c>
      <c r="Z241" t="str">
        <f>VLOOKUP(O241,Start!$A$11:$B$17,2,FALSE)</f>
        <v>NaturalGas</v>
      </c>
      <c r="AA241" t="str">
        <f>VLOOKUP(P241,Start!$A$2:$B$9,2,FALSE)</f>
        <v>CombinedCycleGas</v>
      </c>
    </row>
    <row r="242" spans="1:27" x14ac:dyDescent="0.35">
      <c r="A242" t="s">
        <v>42</v>
      </c>
      <c r="B242" t="s">
        <v>1261</v>
      </c>
      <c r="C242" t="s">
        <v>1262</v>
      </c>
      <c r="D242" t="s">
        <v>1263</v>
      </c>
      <c r="E242">
        <v>66121</v>
      </c>
      <c r="F242" t="s">
        <v>1264</v>
      </c>
      <c r="H242" t="s">
        <v>1265</v>
      </c>
      <c r="I242" t="s">
        <v>1266</v>
      </c>
      <c r="J242" t="s">
        <v>682</v>
      </c>
      <c r="K242" t="s">
        <v>68</v>
      </c>
      <c r="L242" t="s">
        <v>51</v>
      </c>
      <c r="M242" t="s">
        <v>1267</v>
      </c>
      <c r="N242" t="s">
        <v>51</v>
      </c>
      <c r="O242" s="10" t="s">
        <v>51</v>
      </c>
      <c r="P242" t="s">
        <v>52</v>
      </c>
      <c r="Q242" t="s">
        <v>106</v>
      </c>
      <c r="R242" t="s">
        <v>54</v>
      </c>
      <c r="S242">
        <v>0.5625</v>
      </c>
      <c r="T242" t="s">
        <v>54</v>
      </c>
      <c r="U242">
        <v>75</v>
      </c>
      <c r="V242">
        <f>(1-VLOOKUP(P242,Start!$A$1:$E$9,4,FALSE)/100)*U242</f>
        <v>66.75</v>
      </c>
      <c r="W242">
        <f>VLOOKUP(O242,Start!$A$11:$E$17,3,FALSE)+VLOOKUP(O242,Start!$A$11:$E$17,4,FALSE)</f>
        <v>23.27</v>
      </c>
      <c r="X242" s="10">
        <f>(W242/S242)+Start!$D$19*(VLOOKUP(O242,Start!$A$11:ED$17,5,FALSE)/S242)+VLOOKUP(P242,Start!$A$1:$D$9,3,FALSE)</f>
        <v>51.659288888888888</v>
      </c>
      <c r="Y242" s="10">
        <f>SUM(V$2:V242)</f>
        <v>47323.586085000032</v>
      </c>
      <c r="Z242" t="str">
        <f>VLOOKUP(O242,Start!$A$11:$B$17,2,FALSE)</f>
        <v>NaturalGas</v>
      </c>
      <c r="AA242" t="str">
        <f>VLOOKUP(P242,Start!$A$2:$B$9,2,FALSE)</f>
        <v>CombinedCycleGas</v>
      </c>
    </row>
    <row r="243" spans="1:27" x14ac:dyDescent="0.35">
      <c r="A243" t="s">
        <v>42</v>
      </c>
      <c r="B243" t="s">
        <v>1510</v>
      </c>
      <c r="C243" t="s">
        <v>1500</v>
      </c>
      <c r="D243" t="s">
        <v>1501</v>
      </c>
      <c r="E243">
        <v>97080</v>
      </c>
      <c r="F243" t="s">
        <v>1502</v>
      </c>
      <c r="G243" t="s">
        <v>1503</v>
      </c>
      <c r="H243" t="s">
        <v>90</v>
      </c>
      <c r="I243" t="s">
        <v>1511</v>
      </c>
      <c r="J243" t="s">
        <v>1512</v>
      </c>
      <c r="K243" t="s">
        <v>51</v>
      </c>
      <c r="N243" t="s">
        <v>51</v>
      </c>
      <c r="O243" s="10" t="s">
        <v>51</v>
      </c>
      <c r="P243" t="s">
        <v>52</v>
      </c>
      <c r="Q243" t="s">
        <v>106</v>
      </c>
      <c r="R243" t="s">
        <v>54</v>
      </c>
      <c r="S243">
        <v>0.5625</v>
      </c>
      <c r="T243" t="s">
        <v>54</v>
      </c>
      <c r="U243">
        <v>44.5</v>
      </c>
      <c r="V243">
        <f>(1-VLOOKUP(P243,Start!$A$1:$E$9,4,FALSE)/100)*U243</f>
        <v>39.605000000000004</v>
      </c>
      <c r="W243">
        <f>VLOOKUP(O243,Start!$A$11:$E$17,3,FALSE)+VLOOKUP(O243,Start!$A$11:$E$17,4,FALSE)</f>
        <v>23.27</v>
      </c>
      <c r="X243" s="10">
        <f>(W243/S243)+Start!$D$19*(VLOOKUP(O243,Start!$A$11:ED$17,5,FALSE)/S243)+VLOOKUP(P243,Start!$A$1:$D$9,3,FALSE)</f>
        <v>51.659288888888888</v>
      </c>
      <c r="Y243" s="10">
        <f>SUM(V$2:V243)</f>
        <v>47363.191085000035</v>
      </c>
      <c r="Z243" t="str">
        <f>VLOOKUP(O243,Start!$A$11:$B$17,2,FALSE)</f>
        <v>NaturalGas</v>
      </c>
      <c r="AA243" t="str">
        <f>VLOOKUP(P243,Start!$A$2:$B$9,2,FALSE)</f>
        <v>CombinedCycleGas</v>
      </c>
    </row>
    <row r="244" spans="1:27" x14ac:dyDescent="0.35">
      <c r="A244" t="s">
        <v>42</v>
      </c>
      <c r="B244" t="s">
        <v>107</v>
      </c>
      <c r="C244" t="s">
        <v>108</v>
      </c>
      <c r="D244" t="s">
        <v>109</v>
      </c>
      <c r="E244">
        <v>59192</v>
      </c>
      <c r="F244" t="s">
        <v>109</v>
      </c>
      <c r="H244" t="s">
        <v>110</v>
      </c>
      <c r="I244" t="s">
        <v>111</v>
      </c>
      <c r="J244" t="s">
        <v>112</v>
      </c>
      <c r="K244" t="s">
        <v>78</v>
      </c>
      <c r="N244" t="s">
        <v>78</v>
      </c>
      <c r="O244" s="10" t="s">
        <v>78</v>
      </c>
      <c r="P244" t="s">
        <v>78</v>
      </c>
      <c r="Q244" t="s">
        <v>53</v>
      </c>
      <c r="R244" t="s">
        <v>54</v>
      </c>
      <c r="S244">
        <v>0.3775</v>
      </c>
      <c r="T244" t="s">
        <v>54</v>
      </c>
      <c r="U244">
        <v>717</v>
      </c>
      <c r="V244">
        <f>(1-VLOOKUP(P244,Start!$A$1:$E$9,4,FALSE)/100)*U244</f>
        <v>559.26</v>
      </c>
      <c r="W244">
        <f>VLOOKUP(O244,Start!$A$11:$E$17,3,FALSE)+VLOOKUP(O244,Start!$A$11:$E$17,4,FALSE)</f>
        <v>12.53</v>
      </c>
      <c r="X244" s="10">
        <f>(W244/S244)+Start!$D$19*(VLOOKUP(O244,Start!$A$11:ED$17,5,FALSE)/S244)+VLOOKUP(P244,Start!$A$1:$D$9,3,FALSE)</f>
        <v>56.452847682119206</v>
      </c>
      <c r="Y244" s="10">
        <f>SUM(V$2:V244)</f>
        <v>47922.451085000037</v>
      </c>
      <c r="Z244" t="str">
        <f>VLOOKUP(O244,Start!$A$11:$B$17,2,FALSE)</f>
        <v>HardCoal</v>
      </c>
      <c r="AA244" t="str">
        <f>VLOOKUP(P244,Start!$A$2:$B$9,2,FALSE)</f>
        <v>HardCoal</v>
      </c>
    </row>
    <row r="245" spans="1:27" x14ac:dyDescent="0.35">
      <c r="A245" t="s">
        <v>42</v>
      </c>
      <c r="B245" t="s">
        <v>839</v>
      </c>
      <c r="C245" t="s">
        <v>832</v>
      </c>
      <c r="D245" t="s">
        <v>833</v>
      </c>
      <c r="E245">
        <v>50769</v>
      </c>
      <c r="F245" t="s">
        <v>834</v>
      </c>
      <c r="H245" t="s">
        <v>110</v>
      </c>
      <c r="I245" t="s">
        <v>52</v>
      </c>
      <c r="J245" t="s">
        <v>840</v>
      </c>
      <c r="K245" t="s">
        <v>51</v>
      </c>
      <c r="N245" t="s">
        <v>51</v>
      </c>
      <c r="O245" s="10" t="s">
        <v>51</v>
      </c>
      <c r="P245" t="s">
        <v>52</v>
      </c>
      <c r="Q245" t="s">
        <v>106</v>
      </c>
      <c r="R245" t="s">
        <v>54</v>
      </c>
      <c r="S245">
        <v>0.55800000000000005</v>
      </c>
      <c r="T245" t="s">
        <v>54</v>
      </c>
      <c r="U245">
        <v>108</v>
      </c>
      <c r="V245">
        <f>(1-VLOOKUP(P245,Start!$A$1:$E$9,4,FALSE)/100)*U245</f>
        <v>96.12</v>
      </c>
      <c r="W245">
        <f>VLOOKUP(O245,Start!$A$11:$E$17,3,FALSE)+VLOOKUP(O245,Start!$A$11:$E$17,4,FALSE)</f>
        <v>23.27</v>
      </c>
      <c r="X245" s="10">
        <f>(W245/S245)+Start!$D$19*(VLOOKUP(O245,Start!$A$11:ED$17,5,FALSE)/S245)+VLOOKUP(P245,Start!$A$1:$D$9,3,FALSE)</f>
        <v>52.063799283154118</v>
      </c>
      <c r="Y245" s="10">
        <f>SUM(V$2:V245)</f>
        <v>48018.57108500004</v>
      </c>
      <c r="Z245" t="str">
        <f>VLOOKUP(O245,Start!$A$11:$B$17,2,FALSE)</f>
        <v>NaturalGas</v>
      </c>
      <c r="AA245" t="str">
        <f>VLOOKUP(P245,Start!$A$2:$B$9,2,FALSE)</f>
        <v>CombinedCycleGas</v>
      </c>
    </row>
    <row r="246" spans="1:27" x14ac:dyDescent="0.35">
      <c r="A246" t="s">
        <v>42</v>
      </c>
      <c r="B246" t="s">
        <v>1047</v>
      </c>
      <c r="C246" t="s">
        <v>1037</v>
      </c>
      <c r="D246" t="s">
        <v>1048</v>
      </c>
      <c r="E246">
        <v>81371</v>
      </c>
      <c r="F246" t="s">
        <v>1039</v>
      </c>
      <c r="H246" t="s">
        <v>90</v>
      </c>
      <c r="I246">
        <v>2</v>
      </c>
      <c r="J246" t="s">
        <v>1049</v>
      </c>
      <c r="K246" t="s">
        <v>51</v>
      </c>
      <c r="N246" t="s">
        <v>51</v>
      </c>
      <c r="O246" s="10" t="s">
        <v>51</v>
      </c>
      <c r="P246" t="s">
        <v>52</v>
      </c>
      <c r="Q246" t="s">
        <v>106</v>
      </c>
      <c r="R246" t="s">
        <v>54</v>
      </c>
      <c r="S246">
        <v>0.55800000000000005</v>
      </c>
      <c r="T246" t="s">
        <v>54</v>
      </c>
      <c r="U246">
        <v>124.9</v>
      </c>
      <c r="V246">
        <f>(1-VLOOKUP(P246,Start!$A$1:$E$9,4,FALSE)/100)*U246</f>
        <v>111.161</v>
      </c>
      <c r="W246">
        <f>VLOOKUP(O246,Start!$A$11:$E$17,3,FALSE)+VLOOKUP(O246,Start!$A$11:$E$17,4,FALSE)</f>
        <v>23.27</v>
      </c>
      <c r="X246" s="10">
        <f>(W246/S246)+Start!$D$19*(VLOOKUP(O246,Start!$A$11:ED$17,5,FALSE)/S246)+VLOOKUP(P246,Start!$A$1:$D$9,3,FALSE)</f>
        <v>52.063799283154118</v>
      </c>
      <c r="Y246" s="10">
        <f>SUM(V$2:V246)</f>
        <v>48129.73208500004</v>
      </c>
      <c r="Z246" t="str">
        <f>VLOOKUP(O246,Start!$A$11:$B$17,2,FALSE)</f>
        <v>NaturalGas</v>
      </c>
      <c r="AA246" t="str">
        <f>VLOOKUP(P246,Start!$A$2:$B$9,2,FALSE)</f>
        <v>CombinedCycleGas</v>
      </c>
    </row>
    <row r="247" spans="1:27" x14ac:dyDescent="0.35">
      <c r="A247" t="s">
        <v>42</v>
      </c>
      <c r="B247" t="s">
        <v>1050</v>
      </c>
      <c r="C247" t="s">
        <v>1037</v>
      </c>
      <c r="D247" t="s">
        <v>1051</v>
      </c>
      <c r="E247">
        <v>81371</v>
      </c>
      <c r="F247" t="s">
        <v>1039</v>
      </c>
      <c r="H247" t="s">
        <v>90</v>
      </c>
      <c r="I247">
        <v>2</v>
      </c>
      <c r="J247" t="s">
        <v>1049</v>
      </c>
      <c r="K247" t="s">
        <v>51</v>
      </c>
      <c r="N247" t="s">
        <v>51</v>
      </c>
      <c r="O247" s="10" t="s">
        <v>51</v>
      </c>
      <c r="P247" t="s">
        <v>52</v>
      </c>
      <c r="Q247" t="s">
        <v>106</v>
      </c>
      <c r="R247" t="s">
        <v>54</v>
      </c>
      <c r="S247">
        <v>0.55800000000000005</v>
      </c>
      <c r="T247" t="s">
        <v>54</v>
      </c>
      <c r="U247">
        <v>123.9</v>
      </c>
      <c r="V247">
        <f>(1-VLOOKUP(P247,Start!$A$1:$E$9,4,FALSE)/100)*U247</f>
        <v>110.271</v>
      </c>
      <c r="W247">
        <f>VLOOKUP(O247,Start!$A$11:$E$17,3,FALSE)+VLOOKUP(O247,Start!$A$11:$E$17,4,FALSE)</f>
        <v>23.27</v>
      </c>
      <c r="X247" s="10">
        <f>(W247/S247)+Start!$D$19*(VLOOKUP(O247,Start!$A$11:ED$17,5,FALSE)/S247)+VLOOKUP(P247,Start!$A$1:$D$9,3,FALSE)</f>
        <v>52.063799283154118</v>
      </c>
      <c r="Y247" s="10">
        <f>SUM(V$2:V247)</f>
        <v>48240.00308500004</v>
      </c>
      <c r="Z247" t="str">
        <f>VLOOKUP(O247,Start!$A$11:$B$17,2,FALSE)</f>
        <v>NaturalGas</v>
      </c>
      <c r="AA247" t="str">
        <f>VLOOKUP(P247,Start!$A$2:$B$9,2,FALSE)</f>
        <v>CombinedCycleGas</v>
      </c>
    </row>
    <row r="248" spans="1:27" x14ac:dyDescent="0.35">
      <c r="A248" t="s">
        <v>42</v>
      </c>
      <c r="B248" t="s">
        <v>1052</v>
      </c>
      <c r="C248" t="s">
        <v>1037</v>
      </c>
      <c r="D248" t="s">
        <v>1053</v>
      </c>
      <c r="E248">
        <v>81371</v>
      </c>
      <c r="F248" t="s">
        <v>1039</v>
      </c>
      <c r="H248" t="s">
        <v>90</v>
      </c>
      <c r="I248">
        <v>2</v>
      </c>
      <c r="J248" t="s">
        <v>1049</v>
      </c>
      <c r="K248" t="s">
        <v>51</v>
      </c>
      <c r="N248" t="s">
        <v>51</v>
      </c>
      <c r="O248" s="10" t="s">
        <v>51</v>
      </c>
      <c r="P248" t="s">
        <v>52</v>
      </c>
      <c r="Q248" t="s">
        <v>106</v>
      </c>
      <c r="R248" t="s">
        <v>54</v>
      </c>
      <c r="S248">
        <v>0.55800000000000005</v>
      </c>
      <c r="T248" t="s">
        <v>54</v>
      </c>
      <c r="U248">
        <v>127.6</v>
      </c>
      <c r="V248">
        <f>(1-VLOOKUP(P248,Start!$A$1:$E$9,4,FALSE)/100)*U248</f>
        <v>113.56399999999999</v>
      </c>
      <c r="W248">
        <f>VLOOKUP(O248,Start!$A$11:$E$17,3,FALSE)+VLOOKUP(O248,Start!$A$11:$E$17,4,FALSE)</f>
        <v>23.27</v>
      </c>
      <c r="X248" s="10">
        <f>(W248/S248)+Start!$D$19*(VLOOKUP(O248,Start!$A$11:ED$17,5,FALSE)/S248)+VLOOKUP(P248,Start!$A$1:$D$9,3,FALSE)</f>
        <v>52.063799283154118</v>
      </c>
      <c r="Y248" s="10">
        <f>SUM(V$2:V248)</f>
        <v>48353.567085000039</v>
      </c>
      <c r="Z248" t="str">
        <f>VLOOKUP(O248,Start!$A$11:$B$17,2,FALSE)</f>
        <v>NaturalGas</v>
      </c>
      <c r="AA248" t="str">
        <f>VLOOKUP(P248,Start!$A$2:$B$9,2,FALSE)</f>
        <v>CombinedCycleGas</v>
      </c>
    </row>
    <row r="249" spans="1:27" x14ac:dyDescent="0.35">
      <c r="A249" t="s">
        <v>42</v>
      </c>
      <c r="B249" t="s">
        <v>2159</v>
      </c>
      <c r="C249" t="s">
        <v>2160</v>
      </c>
      <c r="E249">
        <v>77704</v>
      </c>
      <c r="F249" t="s">
        <v>2161</v>
      </c>
      <c r="G249" t="s">
        <v>2162</v>
      </c>
      <c r="H249" t="s">
        <v>60</v>
      </c>
      <c r="J249" t="s">
        <v>2163</v>
      </c>
      <c r="K249" t="s">
        <v>78</v>
      </c>
      <c r="L249" t="s">
        <v>78</v>
      </c>
      <c r="M249" t="s">
        <v>2164</v>
      </c>
      <c r="N249" t="s">
        <v>78</v>
      </c>
      <c r="O249" s="10" t="s">
        <v>78</v>
      </c>
      <c r="P249" t="s">
        <v>78</v>
      </c>
      <c r="Q249" t="s">
        <v>53</v>
      </c>
      <c r="R249" t="s">
        <v>434</v>
      </c>
      <c r="S249">
        <v>0.375</v>
      </c>
      <c r="T249" t="s">
        <v>271</v>
      </c>
      <c r="U249">
        <v>18.5</v>
      </c>
      <c r="V249">
        <f>(1-VLOOKUP(P249,Start!$A$1:$E$9,4,FALSE)/100)*U249</f>
        <v>14.43</v>
      </c>
      <c r="W249">
        <f>VLOOKUP(O249,Start!$A$11:$E$17,3,FALSE)+VLOOKUP(O249,Start!$A$11:$E$17,4,FALSE)</f>
        <v>12.53</v>
      </c>
      <c r="X249" s="10">
        <f>(W249/S249)+Start!$D$19*(VLOOKUP(O249,Start!$A$11:ED$17,5,FALSE)/S249)+VLOOKUP(P249,Start!$A$1:$D$9,3,FALSE)</f>
        <v>56.82053333333333</v>
      </c>
      <c r="Y249" s="10">
        <f>SUM(V$2:V249)</f>
        <v>48367.997085000039</v>
      </c>
      <c r="Z249" t="str">
        <f>VLOOKUP(O249,Start!$A$11:$B$17,2,FALSE)</f>
        <v>HardCoal</v>
      </c>
      <c r="AA249" t="str">
        <f>VLOOKUP(P249,Start!$A$2:$B$9,2,FALSE)</f>
        <v>HardCoal</v>
      </c>
    </row>
    <row r="250" spans="1:27" x14ac:dyDescent="0.35">
      <c r="A250" t="s">
        <v>42</v>
      </c>
      <c r="C250" t="s">
        <v>2444</v>
      </c>
      <c r="K250" t="s">
        <v>78</v>
      </c>
      <c r="N250" t="s">
        <v>78</v>
      </c>
      <c r="O250" s="10" t="s">
        <v>78</v>
      </c>
      <c r="P250" t="s">
        <v>78</v>
      </c>
      <c r="Q250" t="s">
        <v>53</v>
      </c>
      <c r="R250" t="s">
        <v>434</v>
      </c>
      <c r="S250">
        <v>0.375</v>
      </c>
      <c r="T250" t="s">
        <v>271</v>
      </c>
      <c r="U250">
        <v>14.3</v>
      </c>
      <c r="V250">
        <f>(1-VLOOKUP(P250,Start!$A$1:$E$9,4,FALSE)/100)*U250</f>
        <v>11.154000000000002</v>
      </c>
      <c r="W250">
        <f>VLOOKUP(O250,Start!$A$11:$E$17,3,FALSE)+VLOOKUP(O250,Start!$A$11:$E$17,4,FALSE)</f>
        <v>12.53</v>
      </c>
      <c r="X250" s="10">
        <f>(W250/S250)+Start!$D$19*(VLOOKUP(O250,Start!$A$11:ED$17,5,FALSE)/S250)+VLOOKUP(P250,Start!$A$1:$D$9,3,FALSE)</f>
        <v>56.82053333333333</v>
      </c>
      <c r="Y250" s="10">
        <f>SUM(V$2:V250)</f>
        <v>48379.151085000041</v>
      </c>
      <c r="Z250" t="str">
        <f>VLOOKUP(O250,Start!$A$11:$B$17,2,FALSE)</f>
        <v>HardCoal</v>
      </c>
      <c r="AA250" t="str">
        <f>VLOOKUP(P250,Start!$A$2:$B$9,2,FALSE)</f>
        <v>HardCoal</v>
      </c>
    </row>
    <row r="251" spans="1:27" x14ac:dyDescent="0.35">
      <c r="A251" t="s">
        <v>42</v>
      </c>
      <c r="B251" t="s">
        <v>749</v>
      </c>
      <c r="C251" t="s">
        <v>543</v>
      </c>
      <c r="D251" t="s">
        <v>750</v>
      </c>
      <c r="E251">
        <v>50354</v>
      </c>
      <c r="F251" t="s">
        <v>751</v>
      </c>
      <c r="H251" t="s">
        <v>110</v>
      </c>
      <c r="I251" t="s">
        <v>750</v>
      </c>
      <c r="J251" t="s">
        <v>752</v>
      </c>
      <c r="K251" t="s">
        <v>68</v>
      </c>
      <c r="L251" t="s">
        <v>133</v>
      </c>
      <c r="M251" t="s">
        <v>753</v>
      </c>
      <c r="N251" t="s">
        <v>133</v>
      </c>
      <c r="O251" s="10" t="s">
        <v>133</v>
      </c>
      <c r="P251" t="s">
        <v>133</v>
      </c>
      <c r="Q251" t="s">
        <v>53</v>
      </c>
      <c r="R251" t="s">
        <v>54</v>
      </c>
      <c r="S251">
        <v>0.20080000000000001</v>
      </c>
      <c r="T251" t="s">
        <v>54</v>
      </c>
      <c r="U251">
        <v>98</v>
      </c>
      <c r="V251">
        <f>(1-VLOOKUP(P251,Start!$A$1:$E$9,4,FALSE)/100)*U251</f>
        <v>85.26</v>
      </c>
      <c r="W251">
        <f>VLOOKUP(O251,Start!$A$11:$E$17,3,FALSE)+VLOOKUP(O251,Start!$A$11:$E$17,4,FALSE)</f>
        <v>3.1</v>
      </c>
      <c r="X251" s="10">
        <f>(W251/S251)+Start!$D$19*(VLOOKUP(O251,Start!$A$11:ED$17,5,FALSE)/S251)+VLOOKUP(P251,Start!$A$1:$D$9,3,FALSE)</f>
        <v>66.632270916334662</v>
      </c>
      <c r="Y251" s="10">
        <f>SUM(V$2:V251)</f>
        <v>48464.411085000043</v>
      </c>
      <c r="Z251" t="str">
        <f>VLOOKUP(O251,Start!$A$11:$B$17,2,FALSE)</f>
        <v>Lignite</v>
      </c>
      <c r="AA251" t="str">
        <f>VLOOKUP(P251,Start!$A$2:$B$9,2,FALSE)</f>
        <v>Lignite</v>
      </c>
    </row>
    <row r="252" spans="1:27" x14ac:dyDescent="0.35">
      <c r="A252" t="s">
        <v>42</v>
      </c>
      <c r="B252" t="s">
        <v>766</v>
      </c>
      <c r="C252" t="s">
        <v>759</v>
      </c>
      <c r="D252" t="s">
        <v>644</v>
      </c>
      <c r="E252">
        <v>65926</v>
      </c>
      <c r="F252" t="s">
        <v>761</v>
      </c>
      <c r="H252" t="s">
        <v>104</v>
      </c>
      <c r="I252" t="s">
        <v>767</v>
      </c>
      <c r="J252" t="s">
        <v>768</v>
      </c>
      <c r="K252" t="s">
        <v>51</v>
      </c>
      <c r="N252" t="s">
        <v>51</v>
      </c>
      <c r="O252" s="10" t="s">
        <v>51</v>
      </c>
      <c r="P252" t="s">
        <v>52</v>
      </c>
      <c r="Q252" t="s">
        <v>106</v>
      </c>
      <c r="R252" t="s">
        <v>54</v>
      </c>
      <c r="S252">
        <v>0.55349999999999999</v>
      </c>
      <c r="T252" t="s">
        <v>54</v>
      </c>
      <c r="U252">
        <v>86</v>
      </c>
      <c r="V252">
        <f>(1-VLOOKUP(P252,Start!$A$1:$E$9,4,FALSE)/100)*U252</f>
        <v>76.540000000000006</v>
      </c>
      <c r="W252">
        <f>VLOOKUP(O252,Start!$A$11:$E$17,3,FALSE)+VLOOKUP(O252,Start!$A$11:$E$17,4,FALSE)</f>
        <v>23.27</v>
      </c>
      <c r="X252" s="10">
        <f>(W252/S252)+Start!$D$19*(VLOOKUP(O252,Start!$A$11:ED$17,5,FALSE)/S252)+VLOOKUP(P252,Start!$A$1:$D$9,3,FALSE)</f>
        <v>52.474887082204162</v>
      </c>
      <c r="Y252" s="10">
        <f>SUM(V$2:V252)</f>
        <v>48540.951085000044</v>
      </c>
      <c r="Z252" t="str">
        <f>VLOOKUP(O252,Start!$A$11:$B$17,2,FALSE)</f>
        <v>NaturalGas</v>
      </c>
      <c r="AA252" t="str">
        <f>VLOOKUP(P252,Start!$A$2:$B$9,2,FALSE)</f>
        <v>CombinedCycleGas</v>
      </c>
    </row>
    <row r="253" spans="1:27" x14ac:dyDescent="0.35">
      <c r="A253" t="s">
        <v>42</v>
      </c>
      <c r="B253" t="s">
        <v>1011</v>
      </c>
      <c r="C253" t="s">
        <v>1012</v>
      </c>
      <c r="D253" t="s">
        <v>1013</v>
      </c>
      <c r="E253">
        <v>45772</v>
      </c>
      <c r="F253" t="s">
        <v>1014</v>
      </c>
      <c r="G253" t="s">
        <v>1015</v>
      </c>
      <c r="H253" t="s">
        <v>110</v>
      </c>
      <c r="I253" t="s">
        <v>1016</v>
      </c>
      <c r="J253" t="s">
        <v>1017</v>
      </c>
      <c r="K253" t="s">
        <v>51</v>
      </c>
      <c r="N253" t="s">
        <v>51</v>
      </c>
      <c r="O253" s="10" t="s">
        <v>51</v>
      </c>
      <c r="P253" t="s">
        <v>52</v>
      </c>
      <c r="Q253" t="s">
        <v>106</v>
      </c>
      <c r="R253" t="s">
        <v>54</v>
      </c>
      <c r="S253">
        <v>0.55349999999999999</v>
      </c>
      <c r="T253" t="s">
        <v>54</v>
      </c>
      <c r="U253">
        <v>61.13</v>
      </c>
      <c r="V253">
        <f>(1-VLOOKUP(P253,Start!$A$1:$E$9,4,FALSE)/100)*U253</f>
        <v>54.405700000000003</v>
      </c>
      <c r="W253">
        <f>VLOOKUP(O253,Start!$A$11:$E$17,3,FALSE)+VLOOKUP(O253,Start!$A$11:$E$17,4,FALSE)</f>
        <v>23.27</v>
      </c>
      <c r="X253" s="10">
        <f>(W253/S253)+Start!$D$19*(VLOOKUP(O253,Start!$A$11:ED$17,5,FALSE)/S253)+VLOOKUP(P253,Start!$A$1:$D$9,3,FALSE)</f>
        <v>52.474887082204162</v>
      </c>
      <c r="Y253" s="10">
        <f>SUM(V$2:V253)</f>
        <v>48595.356785000047</v>
      </c>
      <c r="Z253" t="str">
        <f>VLOOKUP(O253,Start!$A$11:$B$17,2,FALSE)</f>
        <v>NaturalGas</v>
      </c>
      <c r="AA253" t="str">
        <f>VLOOKUP(P253,Start!$A$2:$B$9,2,FALSE)</f>
        <v>CombinedCycleGas</v>
      </c>
    </row>
    <row r="254" spans="1:27" x14ac:dyDescent="0.35">
      <c r="A254" t="s">
        <v>42</v>
      </c>
      <c r="B254" t="s">
        <v>1018</v>
      </c>
      <c r="C254" t="s">
        <v>1012</v>
      </c>
      <c r="D254" t="s">
        <v>1013</v>
      </c>
      <c r="E254">
        <v>45772</v>
      </c>
      <c r="F254" t="s">
        <v>1014</v>
      </c>
      <c r="G254" t="s">
        <v>1015</v>
      </c>
      <c r="H254" t="s">
        <v>110</v>
      </c>
      <c r="I254" t="s">
        <v>1019</v>
      </c>
      <c r="J254" t="s">
        <v>934</v>
      </c>
      <c r="K254" t="s">
        <v>51</v>
      </c>
      <c r="N254" t="s">
        <v>51</v>
      </c>
      <c r="O254" s="10" t="s">
        <v>51</v>
      </c>
      <c r="P254" t="s">
        <v>52</v>
      </c>
      <c r="Q254" t="s">
        <v>106</v>
      </c>
      <c r="R254" t="s">
        <v>54</v>
      </c>
      <c r="S254">
        <v>0.55349999999999999</v>
      </c>
      <c r="T254" t="s">
        <v>54</v>
      </c>
      <c r="U254">
        <v>77.569999999999993</v>
      </c>
      <c r="V254">
        <f>(1-VLOOKUP(P254,Start!$A$1:$E$9,4,FALSE)/100)*U254</f>
        <v>69.037300000000002</v>
      </c>
      <c r="W254">
        <f>VLOOKUP(O254,Start!$A$11:$E$17,3,FALSE)+VLOOKUP(O254,Start!$A$11:$E$17,4,FALSE)</f>
        <v>23.27</v>
      </c>
      <c r="X254" s="10">
        <f>(W254/S254)+Start!$D$19*(VLOOKUP(O254,Start!$A$11:ED$17,5,FALSE)/S254)+VLOOKUP(P254,Start!$A$1:$D$9,3,FALSE)</f>
        <v>52.474887082204162</v>
      </c>
      <c r="Y254" s="10">
        <f>SUM(V$2:V254)</f>
        <v>48664.394085000051</v>
      </c>
      <c r="Z254" t="str">
        <f>VLOOKUP(O254,Start!$A$11:$B$17,2,FALSE)</f>
        <v>NaturalGas</v>
      </c>
      <c r="AA254" t="str">
        <f>VLOOKUP(P254,Start!$A$2:$B$9,2,FALSE)</f>
        <v>CombinedCycleGas</v>
      </c>
    </row>
    <row r="255" spans="1:27" x14ac:dyDescent="0.35">
      <c r="A255" t="s">
        <v>42</v>
      </c>
      <c r="B255" t="s">
        <v>1734</v>
      </c>
      <c r="C255" t="s">
        <v>884</v>
      </c>
      <c r="D255" t="s">
        <v>1735</v>
      </c>
      <c r="E255">
        <v>67065</v>
      </c>
      <c r="F255" t="s">
        <v>951</v>
      </c>
      <c r="G255" t="s">
        <v>1736</v>
      </c>
      <c r="H255" t="s">
        <v>778</v>
      </c>
      <c r="I255" t="s">
        <v>52</v>
      </c>
      <c r="J255" t="s">
        <v>1737</v>
      </c>
      <c r="K255" t="s">
        <v>51</v>
      </c>
      <c r="N255" t="s">
        <v>51</v>
      </c>
      <c r="O255" s="10" t="s">
        <v>51</v>
      </c>
      <c r="P255" t="s">
        <v>52</v>
      </c>
      <c r="Q255" t="s">
        <v>106</v>
      </c>
      <c r="R255" t="s">
        <v>54</v>
      </c>
      <c r="S255">
        <v>0.55349999999999999</v>
      </c>
      <c r="T255" t="s">
        <v>54</v>
      </c>
      <c r="U255">
        <v>11.96</v>
      </c>
      <c r="V255">
        <f>(1-VLOOKUP(P255,Start!$A$1:$E$9,4,FALSE)/100)*U255</f>
        <v>10.644400000000001</v>
      </c>
      <c r="W255">
        <f>VLOOKUP(O255,Start!$A$11:$E$17,3,FALSE)+VLOOKUP(O255,Start!$A$11:$E$17,4,FALSE)</f>
        <v>23.27</v>
      </c>
      <c r="X255" s="10">
        <f>(W255/S255)+Start!$D$19*(VLOOKUP(O255,Start!$A$11:ED$17,5,FALSE)/S255)+VLOOKUP(P255,Start!$A$1:$D$9,3,FALSE)</f>
        <v>52.474887082204162</v>
      </c>
      <c r="Y255" s="10">
        <f>SUM(V$2:V255)</f>
        <v>48675.038485000048</v>
      </c>
      <c r="Z255" t="str">
        <f>VLOOKUP(O255,Start!$A$11:$B$17,2,FALSE)</f>
        <v>NaturalGas</v>
      </c>
      <c r="AA255" t="str">
        <f>VLOOKUP(P255,Start!$A$2:$B$9,2,FALSE)</f>
        <v>CombinedCycleGas</v>
      </c>
    </row>
    <row r="256" spans="1:27" x14ac:dyDescent="0.35">
      <c r="A256" t="s">
        <v>42</v>
      </c>
      <c r="B256" t="s">
        <v>277</v>
      </c>
      <c r="C256" t="s">
        <v>260</v>
      </c>
      <c r="D256" t="s">
        <v>255</v>
      </c>
      <c r="E256">
        <v>28237</v>
      </c>
      <c r="F256" t="s">
        <v>256</v>
      </c>
      <c r="G256" t="s">
        <v>257</v>
      </c>
      <c r="H256" t="s">
        <v>256</v>
      </c>
      <c r="I256" t="s">
        <v>278</v>
      </c>
      <c r="J256" t="s">
        <v>279</v>
      </c>
      <c r="K256" t="s">
        <v>78</v>
      </c>
      <c r="N256" t="s">
        <v>78</v>
      </c>
      <c r="O256" s="10" t="s">
        <v>78</v>
      </c>
      <c r="P256" t="s">
        <v>78</v>
      </c>
      <c r="Q256" t="s">
        <v>53</v>
      </c>
      <c r="R256" t="s">
        <v>54</v>
      </c>
      <c r="S256">
        <v>0.3725</v>
      </c>
      <c r="T256" t="s">
        <v>54</v>
      </c>
      <c r="U256">
        <v>303</v>
      </c>
      <c r="V256">
        <f>(1-VLOOKUP(P256,Start!$A$1:$E$9,4,FALSE)/100)*U256</f>
        <v>236.34</v>
      </c>
      <c r="W256">
        <f>VLOOKUP(O256,Start!$A$11:$E$17,3,FALSE)+VLOOKUP(O256,Start!$A$11:$E$17,4,FALSE)</f>
        <v>12.53</v>
      </c>
      <c r="X256" s="10">
        <f>(W256/S256)+Start!$D$19*(VLOOKUP(O256,Start!$A$11:ED$17,5,FALSE)/S256)+VLOOKUP(P256,Start!$A$1:$D$9,3,FALSE)</f>
        <v>57.193154362416109</v>
      </c>
      <c r="Y256" s="10">
        <f>SUM(V$2:V256)</f>
        <v>48911.378485000045</v>
      </c>
      <c r="Z256" t="str">
        <f>VLOOKUP(O256,Start!$A$11:$B$17,2,FALSE)</f>
        <v>HardCoal</v>
      </c>
      <c r="AA256" t="str">
        <f>VLOOKUP(P256,Start!$A$2:$B$9,2,FALSE)</f>
        <v>HardCoal</v>
      </c>
    </row>
    <row r="257" spans="1:27" x14ac:dyDescent="0.35">
      <c r="A257" t="s">
        <v>42</v>
      </c>
      <c r="B257" t="s">
        <v>1969</v>
      </c>
      <c r="C257" t="s">
        <v>1970</v>
      </c>
      <c r="D257" t="s">
        <v>1971</v>
      </c>
      <c r="E257">
        <v>28237</v>
      </c>
      <c r="F257" t="s">
        <v>256</v>
      </c>
      <c r="G257" t="s">
        <v>1972</v>
      </c>
      <c r="H257" t="s">
        <v>256</v>
      </c>
      <c r="I257" t="s">
        <v>1973</v>
      </c>
      <c r="J257" t="s">
        <v>1974</v>
      </c>
      <c r="K257" t="s">
        <v>51</v>
      </c>
      <c r="N257" t="s">
        <v>51</v>
      </c>
      <c r="O257" s="10" t="s">
        <v>51</v>
      </c>
      <c r="P257" t="s">
        <v>52</v>
      </c>
      <c r="Q257" t="s">
        <v>106</v>
      </c>
      <c r="R257" t="s">
        <v>54</v>
      </c>
      <c r="S257">
        <v>0.54900000000000004</v>
      </c>
      <c r="T257" t="s">
        <v>54</v>
      </c>
      <c r="U257">
        <v>14.8</v>
      </c>
      <c r="V257">
        <f>(1-VLOOKUP(P257,Start!$A$1:$E$9,4,FALSE)/100)*U257</f>
        <v>13.172000000000001</v>
      </c>
      <c r="W257">
        <f>VLOOKUP(O257,Start!$A$11:$E$17,3,FALSE)+VLOOKUP(O257,Start!$A$11:$E$17,4,FALSE)</f>
        <v>23.27</v>
      </c>
      <c r="X257" s="10">
        <f>(W257/S257)+Start!$D$19*(VLOOKUP(O257,Start!$A$11:ED$17,5,FALSE)/S257)+VLOOKUP(P257,Start!$A$1:$D$9,3,FALSE)</f>
        <v>52.892714025500908</v>
      </c>
      <c r="Y257" s="10">
        <f>SUM(V$2:V257)</f>
        <v>48924.550485000043</v>
      </c>
      <c r="Z257" t="str">
        <f>VLOOKUP(O257,Start!$A$11:$B$17,2,FALSE)</f>
        <v>NaturalGas</v>
      </c>
      <c r="AA257" t="str">
        <f>VLOOKUP(P257,Start!$A$2:$B$9,2,FALSE)</f>
        <v>CombinedCycleGas</v>
      </c>
    </row>
    <row r="258" spans="1:27" x14ac:dyDescent="0.35">
      <c r="A258" t="s">
        <v>42</v>
      </c>
      <c r="B258" t="s">
        <v>299</v>
      </c>
      <c r="C258" t="s">
        <v>300</v>
      </c>
      <c r="D258" t="s">
        <v>301</v>
      </c>
      <c r="E258">
        <v>84489</v>
      </c>
      <c r="F258" t="s">
        <v>302</v>
      </c>
      <c r="G258" t="s">
        <v>303</v>
      </c>
      <c r="H258" t="s">
        <v>90</v>
      </c>
      <c r="J258" t="s">
        <v>304</v>
      </c>
      <c r="K258" t="s">
        <v>51</v>
      </c>
      <c r="N258" t="s">
        <v>51</v>
      </c>
      <c r="O258" s="10" t="s">
        <v>51</v>
      </c>
      <c r="P258" t="s">
        <v>52</v>
      </c>
      <c r="Q258" t="s">
        <v>106</v>
      </c>
      <c r="R258" t="s">
        <v>54</v>
      </c>
      <c r="S258">
        <v>0.54449999999999998</v>
      </c>
      <c r="T258" t="s">
        <v>54</v>
      </c>
      <c r="U258">
        <v>120</v>
      </c>
      <c r="V258">
        <f>(1-VLOOKUP(P258,Start!$A$1:$E$9,4,FALSE)/100)*U258</f>
        <v>106.8</v>
      </c>
      <c r="W258">
        <f>VLOOKUP(O258,Start!$A$11:$E$17,3,FALSE)+VLOOKUP(O258,Start!$A$11:$E$17,4,FALSE)</f>
        <v>23.27</v>
      </c>
      <c r="X258" s="10">
        <f>(W258/S258)+Start!$D$19*(VLOOKUP(O258,Start!$A$11:ED$17,5,FALSE)/S258)+VLOOKUP(P258,Start!$A$1:$D$9,3,FALSE)</f>
        <v>53.317447199265381</v>
      </c>
      <c r="Y258" s="10">
        <f>SUM(V$2:V258)</f>
        <v>49031.350485000046</v>
      </c>
      <c r="Z258" t="str">
        <f>VLOOKUP(O258,Start!$A$11:$B$17,2,FALSE)</f>
        <v>NaturalGas</v>
      </c>
      <c r="AA258" t="str">
        <f>VLOOKUP(P258,Start!$A$2:$B$9,2,FALSE)</f>
        <v>CombinedCycleGas</v>
      </c>
    </row>
    <row r="259" spans="1:27" x14ac:dyDescent="0.35">
      <c r="A259" t="s">
        <v>42</v>
      </c>
      <c r="B259" t="s">
        <v>1685</v>
      </c>
      <c r="C259" t="s">
        <v>832</v>
      </c>
      <c r="D259" t="s">
        <v>1686</v>
      </c>
      <c r="E259">
        <v>51109</v>
      </c>
      <c r="F259" t="s">
        <v>834</v>
      </c>
      <c r="H259" t="s">
        <v>110</v>
      </c>
      <c r="I259" t="s">
        <v>52</v>
      </c>
      <c r="J259" t="s">
        <v>1687</v>
      </c>
      <c r="K259" t="s">
        <v>51</v>
      </c>
      <c r="N259" t="s">
        <v>51</v>
      </c>
      <c r="O259" s="10" t="s">
        <v>51</v>
      </c>
      <c r="P259" t="s">
        <v>52</v>
      </c>
      <c r="Q259" t="s">
        <v>106</v>
      </c>
      <c r="R259" t="s">
        <v>54</v>
      </c>
      <c r="S259">
        <v>0.54449999999999998</v>
      </c>
      <c r="T259" t="s">
        <v>54</v>
      </c>
      <c r="U259">
        <v>15.8</v>
      </c>
      <c r="V259">
        <f>(1-VLOOKUP(P259,Start!$A$1:$E$9,4,FALSE)/100)*U259</f>
        <v>14.062000000000001</v>
      </c>
      <c r="W259">
        <f>VLOOKUP(O259,Start!$A$11:$E$17,3,FALSE)+VLOOKUP(O259,Start!$A$11:$E$17,4,FALSE)</f>
        <v>23.27</v>
      </c>
      <c r="X259" s="10">
        <f>(W259/S259)+Start!$D$19*(VLOOKUP(O259,Start!$A$11:ED$17,5,FALSE)/S259)+VLOOKUP(P259,Start!$A$1:$D$9,3,FALSE)</f>
        <v>53.317447199265381</v>
      </c>
      <c r="Y259" s="10">
        <f>SUM(V$2:V259)</f>
        <v>49045.412485000044</v>
      </c>
      <c r="Z259" t="str">
        <f>VLOOKUP(O259,Start!$A$11:$B$17,2,FALSE)</f>
        <v>NaturalGas</v>
      </c>
      <c r="AA259" t="str">
        <f>VLOOKUP(P259,Start!$A$2:$B$9,2,FALSE)</f>
        <v>CombinedCycleGas</v>
      </c>
    </row>
    <row r="260" spans="1:27" x14ac:dyDescent="0.35">
      <c r="A260" t="s">
        <v>42</v>
      </c>
      <c r="B260" t="s">
        <v>1473</v>
      </c>
      <c r="C260" t="s">
        <v>233</v>
      </c>
      <c r="D260" t="s">
        <v>1472</v>
      </c>
      <c r="E260">
        <v>26386</v>
      </c>
      <c r="F260" t="s">
        <v>1472</v>
      </c>
      <c r="H260" t="s">
        <v>48</v>
      </c>
      <c r="I260">
        <v>1</v>
      </c>
      <c r="J260" t="s">
        <v>627</v>
      </c>
      <c r="K260" t="s">
        <v>78</v>
      </c>
      <c r="N260" t="s">
        <v>78</v>
      </c>
      <c r="O260" s="10" t="s">
        <v>78</v>
      </c>
      <c r="P260" t="s">
        <v>78</v>
      </c>
      <c r="Q260" t="s">
        <v>53</v>
      </c>
      <c r="R260" t="s">
        <v>54</v>
      </c>
      <c r="S260">
        <v>0.36499999999999999</v>
      </c>
      <c r="T260" t="s">
        <v>54</v>
      </c>
      <c r="U260">
        <v>757</v>
      </c>
      <c r="V260">
        <f>(1-VLOOKUP(P260,Start!$A$1:$E$9,4,FALSE)/100)*U260</f>
        <v>590.46</v>
      </c>
      <c r="W260">
        <f>VLOOKUP(O260,Start!$A$11:$E$17,3,FALSE)+VLOOKUP(O260,Start!$A$11:$E$17,4,FALSE)</f>
        <v>12.53</v>
      </c>
      <c r="X260" s="10">
        <f>(W260/S260)+Start!$D$19*(VLOOKUP(O260,Start!$A$11:ED$17,5,FALSE)/S260)+VLOOKUP(P260,Start!$A$1:$D$9,3,FALSE)</f>
        <v>58.341643835616438</v>
      </c>
      <c r="Y260" s="10">
        <f>SUM(V$2:V260)</f>
        <v>49635.872485000044</v>
      </c>
      <c r="Z260" t="str">
        <f>VLOOKUP(O260,Start!$A$11:$B$17,2,FALSE)</f>
        <v>HardCoal</v>
      </c>
      <c r="AA260" t="str">
        <f>VLOOKUP(P260,Start!$A$2:$B$9,2,FALSE)</f>
        <v>HardCoal</v>
      </c>
    </row>
    <row r="261" spans="1:27" x14ac:dyDescent="0.35">
      <c r="A261" t="s">
        <v>42</v>
      </c>
      <c r="B261" t="s">
        <v>187</v>
      </c>
      <c r="C261" t="s">
        <v>188</v>
      </c>
      <c r="D261" t="s">
        <v>189</v>
      </c>
      <c r="E261">
        <v>6749</v>
      </c>
      <c r="F261" t="s">
        <v>190</v>
      </c>
      <c r="H261" t="s">
        <v>98</v>
      </c>
      <c r="J261" t="s">
        <v>191</v>
      </c>
      <c r="K261" t="s">
        <v>51</v>
      </c>
      <c r="N261" t="s">
        <v>51</v>
      </c>
      <c r="O261" s="10" t="s">
        <v>51</v>
      </c>
      <c r="P261" t="s">
        <v>52</v>
      </c>
      <c r="Q261" t="s">
        <v>106</v>
      </c>
      <c r="R261" t="s">
        <v>54</v>
      </c>
      <c r="S261">
        <v>0.54</v>
      </c>
      <c r="T261" t="s">
        <v>54</v>
      </c>
      <c r="U261">
        <v>106</v>
      </c>
      <c r="V261">
        <f>(1-VLOOKUP(P261,Start!$A$1:$E$9,4,FALSE)/100)*U261</f>
        <v>94.34</v>
      </c>
      <c r="W261">
        <f>VLOOKUP(O261,Start!$A$11:$E$17,3,FALSE)+VLOOKUP(O261,Start!$A$11:$E$17,4,FALSE)</f>
        <v>23.27</v>
      </c>
      <c r="X261" s="10">
        <f>(W261/S261)+Start!$D$19*(VLOOKUP(O261,Start!$A$11:ED$17,5,FALSE)/S261)+VLOOKUP(P261,Start!$A$1:$D$9,3,FALSE)</f>
        <v>53.749259259259254</v>
      </c>
      <c r="Y261" s="10">
        <f>SUM(V$2:V261)</f>
        <v>49730.21248500004</v>
      </c>
      <c r="Z261" t="str">
        <f>VLOOKUP(O261,Start!$A$11:$B$17,2,FALSE)</f>
        <v>NaturalGas</v>
      </c>
      <c r="AA261" t="str">
        <f>VLOOKUP(P261,Start!$A$2:$B$9,2,FALSE)</f>
        <v>CombinedCycleGas</v>
      </c>
    </row>
    <row r="262" spans="1:27" x14ac:dyDescent="0.35">
      <c r="A262" t="s">
        <v>42</v>
      </c>
      <c r="B262" t="s">
        <v>345</v>
      </c>
      <c r="C262" t="s">
        <v>108</v>
      </c>
      <c r="D262" t="s">
        <v>346</v>
      </c>
      <c r="E262">
        <v>41539</v>
      </c>
      <c r="F262" t="s">
        <v>346</v>
      </c>
      <c r="H262" t="s">
        <v>110</v>
      </c>
      <c r="I262" t="s">
        <v>52</v>
      </c>
      <c r="J262" t="s">
        <v>347</v>
      </c>
      <c r="K262" t="s">
        <v>51</v>
      </c>
      <c r="L262" t="s">
        <v>51</v>
      </c>
      <c r="M262" t="s">
        <v>145</v>
      </c>
      <c r="N262" t="s">
        <v>51</v>
      </c>
      <c r="O262" s="10" t="s">
        <v>51</v>
      </c>
      <c r="P262" t="s">
        <v>52</v>
      </c>
      <c r="Q262" t="s">
        <v>106</v>
      </c>
      <c r="R262" t="s">
        <v>54</v>
      </c>
      <c r="S262">
        <v>0.54</v>
      </c>
      <c r="T262" t="s">
        <v>54</v>
      </c>
      <c r="U262">
        <v>586</v>
      </c>
      <c r="V262">
        <f>(1-VLOOKUP(P262,Start!$A$1:$E$9,4,FALSE)/100)*U262</f>
        <v>521.54</v>
      </c>
      <c r="W262">
        <f>VLOOKUP(O262,Start!$A$11:$E$17,3,FALSE)+VLOOKUP(O262,Start!$A$11:$E$17,4,FALSE)</f>
        <v>23.27</v>
      </c>
      <c r="X262" s="10">
        <f>(W262/S262)+Start!$D$19*(VLOOKUP(O262,Start!$A$11:ED$17,5,FALSE)/S262)+VLOOKUP(P262,Start!$A$1:$D$9,3,FALSE)</f>
        <v>53.749259259259254</v>
      </c>
      <c r="Y262" s="10">
        <f>SUM(V$2:V262)</f>
        <v>50251.752485000041</v>
      </c>
      <c r="Z262" t="str">
        <f>VLOOKUP(O262,Start!$A$11:$B$17,2,FALSE)</f>
        <v>NaturalGas</v>
      </c>
      <c r="AA262" t="str">
        <f>VLOOKUP(P262,Start!$A$2:$B$9,2,FALSE)</f>
        <v>CombinedCycleGas</v>
      </c>
    </row>
    <row r="263" spans="1:27" x14ac:dyDescent="0.35">
      <c r="A263" t="s">
        <v>42</v>
      </c>
      <c r="B263" t="s">
        <v>394</v>
      </c>
      <c r="C263" t="s">
        <v>395</v>
      </c>
      <c r="D263" t="s">
        <v>52</v>
      </c>
      <c r="E263">
        <v>40221</v>
      </c>
      <c r="F263" t="s">
        <v>396</v>
      </c>
      <c r="G263" t="s">
        <v>397</v>
      </c>
      <c r="H263" t="s">
        <v>110</v>
      </c>
      <c r="I263" t="s">
        <v>398</v>
      </c>
      <c r="J263" t="s">
        <v>399</v>
      </c>
      <c r="K263" t="s">
        <v>51</v>
      </c>
      <c r="N263" t="s">
        <v>51</v>
      </c>
      <c r="O263" s="10" t="s">
        <v>51</v>
      </c>
      <c r="P263" t="s">
        <v>52</v>
      </c>
      <c r="Q263" t="s">
        <v>106</v>
      </c>
      <c r="R263" t="s">
        <v>54</v>
      </c>
      <c r="S263">
        <v>0.54</v>
      </c>
      <c r="T263" t="s">
        <v>54</v>
      </c>
      <c r="U263">
        <v>100</v>
      </c>
      <c r="V263">
        <f>(1-VLOOKUP(P263,Start!$A$1:$E$9,4,FALSE)/100)*U263</f>
        <v>89</v>
      </c>
      <c r="W263">
        <f>VLOOKUP(O263,Start!$A$11:$E$17,3,FALSE)+VLOOKUP(O263,Start!$A$11:$E$17,4,FALSE)</f>
        <v>23.27</v>
      </c>
      <c r="X263" s="10">
        <f>(W263/S263)+Start!$D$19*(VLOOKUP(O263,Start!$A$11:ED$17,5,FALSE)/S263)+VLOOKUP(P263,Start!$A$1:$D$9,3,FALSE)</f>
        <v>53.749259259259254</v>
      </c>
      <c r="Y263" s="10">
        <f>SUM(V$2:V263)</f>
        <v>50340.752485000041</v>
      </c>
      <c r="Z263" t="str">
        <f>VLOOKUP(O263,Start!$A$11:$B$17,2,FALSE)</f>
        <v>NaturalGas</v>
      </c>
      <c r="AA263" t="str">
        <f>VLOOKUP(P263,Start!$A$2:$B$9,2,FALSE)</f>
        <v>CombinedCycleGas</v>
      </c>
    </row>
    <row r="264" spans="1:27" x14ac:dyDescent="0.35">
      <c r="A264" t="s">
        <v>42</v>
      </c>
      <c r="B264" t="s">
        <v>628</v>
      </c>
      <c r="C264" t="s">
        <v>380</v>
      </c>
      <c r="D264" t="s">
        <v>629</v>
      </c>
      <c r="E264">
        <v>47166</v>
      </c>
      <c r="F264" t="s">
        <v>623</v>
      </c>
      <c r="H264" t="s">
        <v>110</v>
      </c>
      <c r="I264" t="s">
        <v>630</v>
      </c>
      <c r="J264" t="s">
        <v>631</v>
      </c>
      <c r="K264" t="s">
        <v>385</v>
      </c>
      <c r="L264" t="s">
        <v>386</v>
      </c>
      <c r="N264" t="s">
        <v>270</v>
      </c>
      <c r="O264" s="10" t="s">
        <v>51</v>
      </c>
      <c r="P264" t="s">
        <v>52</v>
      </c>
      <c r="Q264" t="s">
        <v>106</v>
      </c>
      <c r="R264" t="s">
        <v>54</v>
      </c>
      <c r="S264">
        <v>0.54</v>
      </c>
      <c r="T264" t="s">
        <v>271</v>
      </c>
      <c r="U264">
        <v>225</v>
      </c>
      <c r="V264">
        <f>(1-VLOOKUP(P264,Start!$A$1:$E$9,4,FALSE)/100)*U264</f>
        <v>200.25</v>
      </c>
      <c r="W264">
        <f>VLOOKUP(O264,Start!$A$11:$E$17,3,FALSE)+VLOOKUP(O264,Start!$A$11:$E$17,4,FALSE)</f>
        <v>23.27</v>
      </c>
      <c r="X264" s="10">
        <f>(W264/S264)+Start!$D$19*(VLOOKUP(O264,Start!$A$11:ED$17,5,FALSE)/S264)+VLOOKUP(P264,Start!$A$1:$D$9,3,FALSE)</f>
        <v>53.749259259259254</v>
      </c>
      <c r="Y264" s="10">
        <f>SUM(V$2:V264)</f>
        <v>50541.002485000041</v>
      </c>
      <c r="Z264" t="str">
        <f>VLOOKUP(O264,Start!$A$11:$B$17,2,FALSE)</f>
        <v>NaturalGas</v>
      </c>
      <c r="AA264" t="str">
        <f>VLOOKUP(P264,Start!$A$2:$B$9,2,FALSE)</f>
        <v>CombinedCycleGas</v>
      </c>
    </row>
    <row r="265" spans="1:27" x14ac:dyDescent="0.35">
      <c r="A265" t="s">
        <v>42</v>
      </c>
      <c r="B265" t="s">
        <v>978</v>
      </c>
      <c r="C265" t="s">
        <v>979</v>
      </c>
      <c r="D265" t="s">
        <v>980</v>
      </c>
      <c r="E265">
        <v>55120</v>
      </c>
      <c r="F265" t="s">
        <v>981</v>
      </c>
      <c r="H265" t="s">
        <v>778</v>
      </c>
      <c r="I265" t="s">
        <v>982</v>
      </c>
      <c r="J265" t="s">
        <v>983</v>
      </c>
      <c r="K265" t="s">
        <v>51</v>
      </c>
      <c r="N265" t="s">
        <v>51</v>
      </c>
      <c r="O265" s="10" t="s">
        <v>51</v>
      </c>
      <c r="P265" t="s">
        <v>52</v>
      </c>
      <c r="Q265" t="s">
        <v>106</v>
      </c>
      <c r="R265" t="s">
        <v>54</v>
      </c>
      <c r="S265">
        <v>0.54</v>
      </c>
      <c r="T265" t="s">
        <v>54</v>
      </c>
      <c r="U265">
        <v>434.2</v>
      </c>
      <c r="V265">
        <f>(1-VLOOKUP(P265,Start!$A$1:$E$9,4,FALSE)/100)*U265</f>
        <v>386.43799999999999</v>
      </c>
      <c r="W265">
        <f>VLOOKUP(O265,Start!$A$11:$E$17,3,FALSE)+VLOOKUP(O265,Start!$A$11:$E$17,4,FALSE)</f>
        <v>23.27</v>
      </c>
      <c r="X265" s="10">
        <f>(W265/S265)+Start!$D$19*(VLOOKUP(O265,Start!$A$11:ED$17,5,FALSE)/S265)+VLOOKUP(P265,Start!$A$1:$D$9,3,FALSE)</f>
        <v>53.749259259259254</v>
      </c>
      <c r="Y265" s="10">
        <f>SUM(V$2:V265)</f>
        <v>50927.440485000043</v>
      </c>
      <c r="Z265" t="str">
        <f>VLOOKUP(O265,Start!$A$11:$B$17,2,FALSE)</f>
        <v>NaturalGas</v>
      </c>
      <c r="AA265" t="str">
        <f>VLOOKUP(P265,Start!$A$2:$B$9,2,FALSE)</f>
        <v>CombinedCycleGas</v>
      </c>
    </row>
    <row r="266" spans="1:27" x14ac:dyDescent="0.35">
      <c r="A266" t="s">
        <v>42</v>
      </c>
      <c r="B266" t="s">
        <v>2127</v>
      </c>
      <c r="C266" t="s">
        <v>2128</v>
      </c>
      <c r="D266" t="s">
        <v>2129</v>
      </c>
      <c r="E266">
        <v>29331</v>
      </c>
      <c r="F266" t="s">
        <v>2130</v>
      </c>
      <c r="G266" t="s">
        <v>2131</v>
      </c>
      <c r="H266" t="s">
        <v>48</v>
      </c>
      <c r="J266" t="s">
        <v>2132</v>
      </c>
      <c r="K266" t="s">
        <v>51</v>
      </c>
      <c r="N266" t="s">
        <v>51</v>
      </c>
      <c r="O266" s="10" t="s">
        <v>51</v>
      </c>
      <c r="P266" t="s">
        <v>52</v>
      </c>
      <c r="Q266" t="s">
        <v>106</v>
      </c>
      <c r="R266" t="s">
        <v>54</v>
      </c>
      <c r="S266">
        <v>0.54</v>
      </c>
      <c r="T266" t="s">
        <v>54</v>
      </c>
      <c r="U266">
        <v>13</v>
      </c>
      <c r="V266">
        <f>(1-VLOOKUP(P266,Start!$A$1:$E$9,4,FALSE)/100)*U266</f>
        <v>11.57</v>
      </c>
      <c r="W266">
        <f>VLOOKUP(O266,Start!$A$11:$E$17,3,FALSE)+VLOOKUP(O266,Start!$A$11:$E$17,4,FALSE)</f>
        <v>23.27</v>
      </c>
      <c r="X266" s="10">
        <f>(W266/S266)+Start!$D$19*(VLOOKUP(O266,Start!$A$11:ED$17,5,FALSE)/S266)+VLOOKUP(P266,Start!$A$1:$D$9,3,FALSE)</f>
        <v>53.749259259259254</v>
      </c>
      <c r="Y266" s="10">
        <f>SUM(V$2:V266)</f>
        <v>50939.010485000043</v>
      </c>
      <c r="Z266" t="str">
        <f>VLOOKUP(O266,Start!$A$11:$B$17,2,FALSE)</f>
        <v>NaturalGas</v>
      </c>
      <c r="AA266" t="str">
        <f>VLOOKUP(P266,Start!$A$2:$B$9,2,FALSE)</f>
        <v>CombinedCycleGas</v>
      </c>
    </row>
    <row r="267" spans="1:27" x14ac:dyDescent="0.35">
      <c r="A267" t="s">
        <v>42</v>
      </c>
      <c r="B267" t="s">
        <v>473</v>
      </c>
      <c r="C267" t="s">
        <v>468</v>
      </c>
      <c r="D267" t="s">
        <v>474</v>
      </c>
      <c r="E267">
        <v>99087</v>
      </c>
      <c r="F267" t="s">
        <v>470</v>
      </c>
      <c r="H267" t="s">
        <v>471</v>
      </c>
      <c r="I267" t="s">
        <v>475</v>
      </c>
      <c r="J267" t="s">
        <v>476</v>
      </c>
      <c r="K267" t="s">
        <v>51</v>
      </c>
      <c r="N267" t="s">
        <v>51</v>
      </c>
      <c r="O267" s="10" t="s">
        <v>51</v>
      </c>
      <c r="P267" t="s">
        <v>52</v>
      </c>
      <c r="Q267" t="s">
        <v>106</v>
      </c>
      <c r="R267" t="s">
        <v>54</v>
      </c>
      <c r="S267">
        <v>0.53549999999999998</v>
      </c>
      <c r="T267" t="s">
        <v>54</v>
      </c>
      <c r="U267">
        <v>76.5</v>
      </c>
      <c r="V267">
        <f>(1-VLOOKUP(P267,Start!$A$1:$E$9,4,FALSE)/100)*U267</f>
        <v>68.085000000000008</v>
      </c>
      <c r="W267">
        <f>VLOOKUP(O267,Start!$A$11:$E$17,3,FALSE)+VLOOKUP(O267,Start!$A$11:$E$17,4,FALSE)</f>
        <v>23.27</v>
      </c>
      <c r="X267" s="10">
        <f>(W267/S267)+Start!$D$19*(VLOOKUP(O267,Start!$A$11:ED$17,5,FALSE)/S267)+VLOOKUP(P267,Start!$A$1:$D$9,3,FALSE)</f>
        <v>54.188328664799258</v>
      </c>
      <c r="Y267" s="10">
        <f>SUM(V$2:V267)</f>
        <v>51007.095485000042</v>
      </c>
      <c r="Z267" t="str">
        <f>VLOOKUP(O267,Start!$A$11:$B$17,2,FALSE)</f>
        <v>NaturalGas</v>
      </c>
      <c r="AA267" t="str">
        <f>VLOOKUP(P267,Start!$A$2:$B$9,2,FALSE)</f>
        <v>CombinedCycleGas</v>
      </c>
    </row>
    <row r="268" spans="1:27" x14ac:dyDescent="0.35">
      <c r="A268" t="s">
        <v>42</v>
      </c>
      <c r="B268" t="s">
        <v>1255</v>
      </c>
      <c r="C268" t="s">
        <v>1256</v>
      </c>
      <c r="D268" t="s">
        <v>1257</v>
      </c>
      <c r="E268">
        <v>65429</v>
      </c>
      <c r="F268" t="s">
        <v>1258</v>
      </c>
      <c r="H268" t="s">
        <v>104</v>
      </c>
      <c r="I268" t="s">
        <v>1259</v>
      </c>
      <c r="J268" t="s">
        <v>1260</v>
      </c>
      <c r="K268" t="s">
        <v>51</v>
      </c>
      <c r="N268" t="s">
        <v>51</v>
      </c>
      <c r="O268" s="10" t="s">
        <v>51</v>
      </c>
      <c r="P268" t="s">
        <v>52</v>
      </c>
      <c r="Q268" t="s">
        <v>106</v>
      </c>
      <c r="R268" t="s">
        <v>54</v>
      </c>
      <c r="S268">
        <v>0.53549999999999998</v>
      </c>
      <c r="T268" t="s">
        <v>54</v>
      </c>
      <c r="U268">
        <v>112.1</v>
      </c>
      <c r="V268">
        <f>(1-VLOOKUP(P268,Start!$A$1:$E$9,4,FALSE)/100)*U268</f>
        <v>99.768999999999991</v>
      </c>
      <c r="W268">
        <f>VLOOKUP(O268,Start!$A$11:$E$17,3,FALSE)+VLOOKUP(O268,Start!$A$11:$E$17,4,FALSE)</f>
        <v>23.27</v>
      </c>
      <c r="X268" s="10">
        <f>(W268/S268)+Start!$D$19*(VLOOKUP(O268,Start!$A$11:ED$17,5,FALSE)/S268)+VLOOKUP(P268,Start!$A$1:$D$9,3,FALSE)</f>
        <v>54.188328664799258</v>
      </c>
      <c r="Y268" s="10">
        <f>SUM(V$2:V268)</f>
        <v>51106.864485000042</v>
      </c>
      <c r="Z268" t="str">
        <f>VLOOKUP(O268,Start!$A$11:$B$17,2,FALSE)</f>
        <v>NaturalGas</v>
      </c>
      <c r="AA268" t="str">
        <f>VLOOKUP(P268,Start!$A$2:$B$9,2,FALSE)</f>
        <v>CombinedCycleGas</v>
      </c>
    </row>
    <row r="269" spans="1:27" x14ac:dyDescent="0.35">
      <c r="A269" t="s">
        <v>42</v>
      </c>
      <c r="B269" t="s">
        <v>548</v>
      </c>
      <c r="C269" t="s">
        <v>549</v>
      </c>
      <c r="D269" t="s">
        <v>550</v>
      </c>
      <c r="E269">
        <v>79108</v>
      </c>
      <c r="F269" t="s">
        <v>551</v>
      </c>
      <c r="H269" t="s">
        <v>60</v>
      </c>
      <c r="I269" t="s">
        <v>552</v>
      </c>
      <c r="J269" t="s">
        <v>553</v>
      </c>
      <c r="K269" t="s">
        <v>51</v>
      </c>
      <c r="N269" t="s">
        <v>51</v>
      </c>
      <c r="O269" s="10" t="s">
        <v>51</v>
      </c>
      <c r="P269" t="s">
        <v>52</v>
      </c>
      <c r="Q269" t="s">
        <v>106</v>
      </c>
      <c r="R269" t="s">
        <v>54</v>
      </c>
      <c r="S269">
        <v>0.53100000000000003</v>
      </c>
      <c r="T269" t="s">
        <v>54</v>
      </c>
      <c r="U269">
        <v>40</v>
      </c>
      <c r="V269">
        <f>(1-VLOOKUP(P269,Start!$A$1:$E$9,4,FALSE)/100)*U269</f>
        <v>35.6</v>
      </c>
      <c r="W269">
        <f>VLOOKUP(O269,Start!$A$11:$E$17,3,FALSE)+VLOOKUP(O269,Start!$A$11:$E$17,4,FALSE)</f>
        <v>23.27</v>
      </c>
      <c r="X269" s="10">
        <f>(W269/S269)+Start!$D$19*(VLOOKUP(O269,Start!$A$11:ED$17,5,FALSE)/S269)+VLOOKUP(P269,Start!$A$1:$D$9,3,FALSE)</f>
        <v>54.63483992467043</v>
      </c>
      <c r="Y269" s="10">
        <f>SUM(V$2:V269)</f>
        <v>51142.46448500004</v>
      </c>
      <c r="Z269" t="str">
        <f>VLOOKUP(O269,Start!$A$11:$B$17,2,FALSE)</f>
        <v>NaturalGas</v>
      </c>
      <c r="AA269" t="str">
        <f>VLOOKUP(P269,Start!$A$2:$B$9,2,FALSE)</f>
        <v>CombinedCycleGas</v>
      </c>
    </row>
    <row r="270" spans="1:27" x14ac:dyDescent="0.35">
      <c r="A270" t="s">
        <v>42</v>
      </c>
      <c r="B270" t="s">
        <v>893</v>
      </c>
      <c r="C270" t="s">
        <v>894</v>
      </c>
      <c r="D270" t="s">
        <v>895</v>
      </c>
      <c r="E270">
        <v>6237</v>
      </c>
      <c r="F270" t="s">
        <v>886</v>
      </c>
      <c r="H270" t="s">
        <v>98</v>
      </c>
      <c r="J270" t="s">
        <v>553</v>
      </c>
      <c r="K270" t="s">
        <v>51</v>
      </c>
      <c r="N270" t="s">
        <v>51</v>
      </c>
      <c r="O270" s="10" t="s">
        <v>51</v>
      </c>
      <c r="P270" t="s">
        <v>52</v>
      </c>
      <c r="Q270" t="s">
        <v>106</v>
      </c>
      <c r="R270" t="s">
        <v>54</v>
      </c>
      <c r="S270">
        <v>0.53100000000000003</v>
      </c>
      <c r="T270" t="s">
        <v>54</v>
      </c>
      <c r="U270">
        <v>39</v>
      </c>
      <c r="V270">
        <f>(1-VLOOKUP(P270,Start!$A$1:$E$9,4,FALSE)/100)*U270</f>
        <v>34.71</v>
      </c>
      <c r="W270">
        <f>VLOOKUP(O270,Start!$A$11:$E$17,3,FALSE)+VLOOKUP(O270,Start!$A$11:$E$17,4,FALSE)</f>
        <v>23.27</v>
      </c>
      <c r="X270" s="10">
        <f>(W270/S270)+Start!$D$19*(VLOOKUP(O270,Start!$A$11:ED$17,5,FALSE)/S270)+VLOOKUP(P270,Start!$A$1:$D$9,3,FALSE)</f>
        <v>54.63483992467043</v>
      </c>
      <c r="Y270" s="10">
        <f>SUM(V$2:V270)</f>
        <v>51177.17448500004</v>
      </c>
      <c r="Z270" t="str">
        <f>VLOOKUP(O270,Start!$A$11:$B$17,2,FALSE)</f>
        <v>NaturalGas</v>
      </c>
      <c r="AA270" t="str">
        <f>VLOOKUP(P270,Start!$A$2:$B$9,2,FALSE)</f>
        <v>CombinedCycleGas</v>
      </c>
    </row>
    <row r="271" spans="1:27" x14ac:dyDescent="0.35">
      <c r="A271" t="s">
        <v>42</v>
      </c>
      <c r="B271" t="s">
        <v>1213</v>
      </c>
      <c r="C271" t="s">
        <v>168</v>
      </c>
      <c r="D271" t="s">
        <v>1214</v>
      </c>
      <c r="E271">
        <v>47495</v>
      </c>
      <c r="F271" t="s">
        <v>1215</v>
      </c>
      <c r="H271" t="s">
        <v>110</v>
      </c>
      <c r="J271" t="s">
        <v>267</v>
      </c>
      <c r="K271" t="s">
        <v>68</v>
      </c>
      <c r="L271" t="s">
        <v>1216</v>
      </c>
      <c r="M271" t="s">
        <v>51</v>
      </c>
      <c r="N271" t="s">
        <v>78</v>
      </c>
      <c r="O271" s="10" t="s">
        <v>78</v>
      </c>
      <c r="P271" t="s">
        <v>78</v>
      </c>
      <c r="Q271" t="s">
        <v>53</v>
      </c>
      <c r="R271" t="s">
        <v>54</v>
      </c>
      <c r="S271">
        <v>0.35749999999999998</v>
      </c>
      <c r="T271" t="s">
        <v>54</v>
      </c>
      <c r="U271">
        <v>79</v>
      </c>
      <c r="V271">
        <f>(1-VLOOKUP(P271,Start!$A$1:$E$9,4,FALSE)/100)*U271</f>
        <v>61.620000000000005</v>
      </c>
      <c r="W271">
        <f>VLOOKUP(O271,Start!$A$11:$E$17,3,FALSE)+VLOOKUP(O271,Start!$A$11:$E$17,4,FALSE)</f>
        <v>12.53</v>
      </c>
      <c r="X271" s="10">
        <f>(W271/S271)+Start!$D$19*(VLOOKUP(O271,Start!$A$11:ED$17,5,FALSE)/S271)+VLOOKUP(P271,Start!$A$1:$D$9,3,FALSE)</f>
        <v>59.53832167832168</v>
      </c>
      <c r="Y271" s="10">
        <f>SUM(V$2:V271)</f>
        <v>51238.794485000042</v>
      </c>
      <c r="Z271" t="str">
        <f>VLOOKUP(O271,Start!$A$11:$B$17,2,FALSE)</f>
        <v>HardCoal</v>
      </c>
      <c r="AA271" t="str">
        <f>VLOOKUP(P271,Start!$A$2:$B$9,2,FALSE)</f>
        <v>HardCoal</v>
      </c>
    </row>
    <row r="272" spans="1:27" x14ac:dyDescent="0.35">
      <c r="A272" t="s">
        <v>42</v>
      </c>
      <c r="B272" t="s">
        <v>959</v>
      </c>
      <c r="C272" t="s">
        <v>949</v>
      </c>
      <c r="D272" t="s">
        <v>960</v>
      </c>
      <c r="E272">
        <v>67056</v>
      </c>
      <c r="F272" t="s">
        <v>951</v>
      </c>
      <c r="G272" t="s">
        <v>961</v>
      </c>
      <c r="H272" t="s">
        <v>778</v>
      </c>
      <c r="I272" t="s">
        <v>962</v>
      </c>
      <c r="J272" t="s">
        <v>963</v>
      </c>
      <c r="K272" t="s">
        <v>51</v>
      </c>
      <c r="N272" t="s">
        <v>51</v>
      </c>
      <c r="O272" s="10" t="s">
        <v>51</v>
      </c>
      <c r="P272" t="s">
        <v>52</v>
      </c>
      <c r="Q272" t="s">
        <v>106</v>
      </c>
      <c r="R272" t="s">
        <v>54</v>
      </c>
      <c r="S272">
        <v>0.52649999999999997</v>
      </c>
      <c r="T272" t="s">
        <v>54</v>
      </c>
      <c r="U272">
        <v>410</v>
      </c>
      <c r="V272">
        <f>(1-VLOOKUP(P272,Start!$A$1:$E$9,4,FALSE)/100)*U272</f>
        <v>364.9</v>
      </c>
      <c r="W272">
        <f>VLOOKUP(O272,Start!$A$11:$E$17,3,FALSE)+VLOOKUP(O272,Start!$A$11:$E$17,4,FALSE)</f>
        <v>23.27</v>
      </c>
      <c r="X272" s="10">
        <f>(W272/S272)+Start!$D$19*(VLOOKUP(O272,Start!$A$11:ED$17,5,FALSE)/S272)+VLOOKUP(P272,Start!$A$1:$D$9,3,FALSE)</f>
        <v>55.088983855650525</v>
      </c>
      <c r="Y272" s="10">
        <f>SUM(V$2:V272)</f>
        <v>51603.694485000044</v>
      </c>
      <c r="Z272" t="str">
        <f>VLOOKUP(O272,Start!$A$11:$B$17,2,FALSE)</f>
        <v>NaturalGas</v>
      </c>
      <c r="AA272" t="str">
        <f>VLOOKUP(P272,Start!$A$2:$B$9,2,FALSE)</f>
        <v>CombinedCycleGas</v>
      </c>
    </row>
    <row r="273" spans="1:27" x14ac:dyDescent="0.35">
      <c r="A273" t="s">
        <v>42</v>
      </c>
      <c r="B273" t="s">
        <v>1065</v>
      </c>
      <c r="C273" t="s">
        <v>1066</v>
      </c>
      <c r="D273" t="s">
        <v>1067</v>
      </c>
      <c r="E273">
        <v>17034</v>
      </c>
      <c r="F273" t="s">
        <v>1068</v>
      </c>
      <c r="H273" t="s">
        <v>84</v>
      </c>
      <c r="J273" t="s">
        <v>1069</v>
      </c>
      <c r="K273" t="s">
        <v>68</v>
      </c>
      <c r="L273" t="s">
        <v>51</v>
      </c>
      <c r="M273" t="s">
        <v>339</v>
      </c>
      <c r="N273" t="s">
        <v>51</v>
      </c>
      <c r="O273" s="10" t="s">
        <v>51</v>
      </c>
      <c r="P273" t="s">
        <v>52</v>
      </c>
      <c r="Q273" t="s">
        <v>106</v>
      </c>
      <c r="R273" t="s">
        <v>54</v>
      </c>
      <c r="S273">
        <v>0.52649999999999997</v>
      </c>
      <c r="T273" t="s">
        <v>54</v>
      </c>
      <c r="U273">
        <v>75</v>
      </c>
      <c r="V273">
        <f>(1-VLOOKUP(P273,Start!$A$1:$E$9,4,FALSE)/100)*U273</f>
        <v>66.75</v>
      </c>
      <c r="W273">
        <f>VLOOKUP(O273,Start!$A$11:$E$17,3,FALSE)+VLOOKUP(O273,Start!$A$11:$E$17,4,FALSE)</f>
        <v>23.27</v>
      </c>
      <c r="X273" s="10">
        <f>(W273/S273)+Start!$D$19*(VLOOKUP(O273,Start!$A$11:ED$17,5,FALSE)/S273)+VLOOKUP(P273,Start!$A$1:$D$9,3,FALSE)</f>
        <v>55.088983855650525</v>
      </c>
      <c r="Y273" s="10">
        <f>SUM(V$2:V273)</f>
        <v>51670.444485000044</v>
      </c>
      <c r="Z273" t="str">
        <f>VLOOKUP(O273,Start!$A$11:$B$17,2,FALSE)</f>
        <v>NaturalGas</v>
      </c>
      <c r="AA273" t="str">
        <f>VLOOKUP(P273,Start!$A$2:$B$9,2,FALSE)</f>
        <v>CombinedCycleGas</v>
      </c>
    </row>
    <row r="274" spans="1:27" x14ac:dyDescent="0.35">
      <c r="A274" t="s">
        <v>42</v>
      </c>
      <c r="B274" t="s">
        <v>870</v>
      </c>
      <c r="C274" t="s">
        <v>864</v>
      </c>
      <c r="D274" t="s">
        <v>871</v>
      </c>
      <c r="E274">
        <v>47812</v>
      </c>
      <c r="F274" t="s">
        <v>866</v>
      </c>
      <c r="G274" t="s">
        <v>872</v>
      </c>
      <c r="H274" t="s">
        <v>110</v>
      </c>
      <c r="J274" t="s">
        <v>67</v>
      </c>
      <c r="K274" t="s">
        <v>68</v>
      </c>
      <c r="L274" t="s">
        <v>78</v>
      </c>
      <c r="M274" t="s">
        <v>873</v>
      </c>
      <c r="N274" t="s">
        <v>78</v>
      </c>
      <c r="O274" s="10" t="s">
        <v>78</v>
      </c>
      <c r="P274" t="s">
        <v>78</v>
      </c>
      <c r="Q274" t="s">
        <v>53</v>
      </c>
      <c r="R274" t="s">
        <v>54</v>
      </c>
      <c r="S274">
        <v>0.35249999999999998</v>
      </c>
      <c r="T274" t="s">
        <v>54</v>
      </c>
      <c r="U274">
        <v>110</v>
      </c>
      <c r="V274">
        <f>(1-VLOOKUP(P274,Start!$A$1:$E$9,4,FALSE)/100)*U274</f>
        <v>85.8</v>
      </c>
      <c r="W274">
        <f>VLOOKUP(O274,Start!$A$11:$E$17,3,FALSE)+VLOOKUP(O274,Start!$A$11:$E$17,4,FALSE)</f>
        <v>12.53</v>
      </c>
      <c r="X274" s="10">
        <f>(W274/S274)+Start!$D$19*(VLOOKUP(O274,Start!$A$11:ED$17,5,FALSE)/S274)+VLOOKUP(P274,Start!$A$1:$D$9,3,FALSE)</f>
        <v>60.364397163120572</v>
      </c>
      <c r="Y274" s="10">
        <f>SUM(V$2:V274)</f>
        <v>51756.244485000047</v>
      </c>
      <c r="Z274" t="str">
        <f>VLOOKUP(O274,Start!$A$11:$B$17,2,FALSE)</f>
        <v>HardCoal</v>
      </c>
      <c r="AA274" t="str">
        <f>VLOOKUP(P274,Start!$A$2:$B$9,2,FALSE)</f>
        <v>HardCoal</v>
      </c>
    </row>
    <row r="275" spans="1:27" x14ac:dyDescent="0.35">
      <c r="A275" t="s">
        <v>42</v>
      </c>
      <c r="B275" t="s">
        <v>113</v>
      </c>
      <c r="C275" t="s">
        <v>114</v>
      </c>
      <c r="D275" t="s">
        <v>115</v>
      </c>
      <c r="E275">
        <v>10179</v>
      </c>
      <c r="F275" t="s">
        <v>116</v>
      </c>
      <c r="G275" t="s">
        <v>117</v>
      </c>
      <c r="H275" t="s">
        <v>116</v>
      </c>
      <c r="I275" t="s">
        <v>118</v>
      </c>
      <c r="J275" t="s">
        <v>119</v>
      </c>
      <c r="K275" t="s">
        <v>51</v>
      </c>
      <c r="N275" t="s">
        <v>51</v>
      </c>
      <c r="O275" s="10" t="s">
        <v>51</v>
      </c>
      <c r="P275" t="s">
        <v>52</v>
      </c>
      <c r="Q275" t="s">
        <v>106</v>
      </c>
      <c r="R275" t="s">
        <v>54</v>
      </c>
      <c r="S275">
        <v>0.52200000000000002</v>
      </c>
      <c r="T275" t="s">
        <v>54</v>
      </c>
      <c r="U275">
        <v>444</v>
      </c>
      <c r="V275">
        <f>(1-VLOOKUP(P275,Start!$A$1:$E$9,4,FALSE)/100)*U275</f>
        <v>395.16</v>
      </c>
      <c r="W275">
        <f>VLOOKUP(O275,Start!$A$11:$E$17,3,FALSE)+VLOOKUP(O275,Start!$A$11:$E$17,4,FALSE)</f>
        <v>23.27</v>
      </c>
      <c r="X275" s="10">
        <f>(W275/S275)+Start!$D$19*(VLOOKUP(O275,Start!$A$11:ED$17,5,FALSE)/S275)+VLOOKUP(P275,Start!$A$1:$D$9,3,FALSE)</f>
        <v>55.550957854406128</v>
      </c>
      <c r="Y275" s="10">
        <f>SUM(V$2:V275)</f>
        <v>52151.40448500005</v>
      </c>
      <c r="Z275" t="str">
        <f>VLOOKUP(O275,Start!$A$11:$B$17,2,FALSE)</f>
        <v>NaturalGas</v>
      </c>
      <c r="AA275" t="str">
        <f>VLOOKUP(P275,Start!$A$2:$B$9,2,FALSE)</f>
        <v>CombinedCycleGas</v>
      </c>
    </row>
    <row r="276" spans="1:27" x14ac:dyDescent="0.35">
      <c r="A276" t="s">
        <v>42</v>
      </c>
      <c r="B276" t="s">
        <v>769</v>
      </c>
      <c r="C276" t="s">
        <v>770</v>
      </c>
      <c r="D276" t="s">
        <v>771</v>
      </c>
      <c r="E276">
        <v>7749</v>
      </c>
      <c r="F276" t="s">
        <v>772</v>
      </c>
      <c r="H276" t="s">
        <v>471</v>
      </c>
      <c r="I276" t="s">
        <v>771</v>
      </c>
      <c r="J276" t="s">
        <v>773</v>
      </c>
      <c r="K276" t="s">
        <v>68</v>
      </c>
      <c r="L276" t="s">
        <v>51</v>
      </c>
      <c r="M276" t="s">
        <v>339</v>
      </c>
      <c r="N276" t="s">
        <v>51</v>
      </c>
      <c r="O276" s="10" t="s">
        <v>51</v>
      </c>
      <c r="P276" t="s">
        <v>52</v>
      </c>
      <c r="Q276" t="s">
        <v>106</v>
      </c>
      <c r="R276" t="s">
        <v>54</v>
      </c>
      <c r="S276">
        <v>0.52200000000000002</v>
      </c>
      <c r="T276" t="s">
        <v>54</v>
      </c>
      <c r="U276">
        <v>182</v>
      </c>
      <c r="V276">
        <f>(1-VLOOKUP(P276,Start!$A$1:$E$9,4,FALSE)/100)*U276</f>
        <v>161.97999999999999</v>
      </c>
      <c r="W276">
        <f>VLOOKUP(O276,Start!$A$11:$E$17,3,FALSE)+VLOOKUP(O276,Start!$A$11:$E$17,4,FALSE)</f>
        <v>23.27</v>
      </c>
      <c r="X276" s="10">
        <f>(W276/S276)+Start!$D$19*(VLOOKUP(O276,Start!$A$11:ED$17,5,FALSE)/S276)+VLOOKUP(P276,Start!$A$1:$D$9,3,FALSE)</f>
        <v>55.550957854406128</v>
      </c>
      <c r="Y276" s="10">
        <f>SUM(V$2:V276)</f>
        <v>52313.384485000053</v>
      </c>
      <c r="Z276" t="str">
        <f>VLOOKUP(O276,Start!$A$11:$B$17,2,FALSE)</f>
        <v>NaturalGas</v>
      </c>
      <c r="AA276" t="str">
        <f>VLOOKUP(P276,Start!$A$2:$B$9,2,FALSE)</f>
        <v>CombinedCycleGas</v>
      </c>
    </row>
    <row r="277" spans="1:27" x14ac:dyDescent="0.35">
      <c r="A277" t="s">
        <v>42</v>
      </c>
      <c r="B277" t="s">
        <v>1235</v>
      </c>
      <c r="C277" t="s">
        <v>1236</v>
      </c>
      <c r="D277" t="s">
        <v>1237</v>
      </c>
      <c r="E277">
        <v>18069</v>
      </c>
      <c r="F277" t="s">
        <v>1238</v>
      </c>
      <c r="H277" t="s">
        <v>84</v>
      </c>
      <c r="J277" t="s">
        <v>1239</v>
      </c>
      <c r="K277" t="s">
        <v>51</v>
      </c>
      <c r="N277" t="s">
        <v>51</v>
      </c>
      <c r="O277" s="10" t="s">
        <v>51</v>
      </c>
      <c r="P277" t="s">
        <v>52</v>
      </c>
      <c r="Q277" t="s">
        <v>106</v>
      </c>
      <c r="R277" t="s">
        <v>54</v>
      </c>
      <c r="S277">
        <v>0.52200000000000002</v>
      </c>
      <c r="T277" t="s">
        <v>54</v>
      </c>
      <c r="U277">
        <v>108</v>
      </c>
      <c r="V277">
        <f>(1-VLOOKUP(P277,Start!$A$1:$E$9,4,FALSE)/100)*U277</f>
        <v>96.12</v>
      </c>
      <c r="W277">
        <f>VLOOKUP(O277,Start!$A$11:$E$17,3,FALSE)+VLOOKUP(O277,Start!$A$11:$E$17,4,FALSE)</f>
        <v>23.27</v>
      </c>
      <c r="X277" s="10">
        <f>(W277/S277)+Start!$D$19*(VLOOKUP(O277,Start!$A$11:ED$17,5,FALSE)/S277)+VLOOKUP(P277,Start!$A$1:$D$9,3,FALSE)</f>
        <v>55.550957854406128</v>
      </c>
      <c r="Y277" s="10">
        <f>SUM(V$2:V277)</f>
        <v>52409.504485000056</v>
      </c>
      <c r="Z277" t="str">
        <f>VLOOKUP(O277,Start!$A$11:$B$17,2,FALSE)</f>
        <v>NaturalGas</v>
      </c>
      <c r="AA277" t="str">
        <f>VLOOKUP(P277,Start!$A$2:$B$9,2,FALSE)</f>
        <v>CombinedCycleGas</v>
      </c>
    </row>
    <row r="278" spans="1:27" x14ac:dyDescent="0.35">
      <c r="A278" t="s">
        <v>42</v>
      </c>
      <c r="B278" t="s">
        <v>1846</v>
      </c>
      <c r="C278" t="s">
        <v>1847</v>
      </c>
      <c r="D278" t="s">
        <v>63</v>
      </c>
      <c r="E278">
        <v>50389</v>
      </c>
      <c r="F278" t="s">
        <v>1848</v>
      </c>
      <c r="H278" t="s">
        <v>110</v>
      </c>
      <c r="I278" t="s">
        <v>1849</v>
      </c>
      <c r="J278" t="s">
        <v>1850</v>
      </c>
      <c r="K278" t="s">
        <v>68</v>
      </c>
      <c r="L278" t="s">
        <v>51</v>
      </c>
      <c r="M278" t="s">
        <v>365</v>
      </c>
      <c r="N278" t="s">
        <v>51</v>
      </c>
      <c r="O278" s="10" t="s">
        <v>51</v>
      </c>
      <c r="P278" t="s">
        <v>52</v>
      </c>
      <c r="Q278" t="s">
        <v>106</v>
      </c>
      <c r="R278" t="s">
        <v>54</v>
      </c>
      <c r="S278">
        <v>0.52200000000000002</v>
      </c>
      <c r="T278" t="s">
        <v>54</v>
      </c>
      <c r="U278">
        <v>51.9</v>
      </c>
      <c r="V278">
        <f>(1-VLOOKUP(P278,Start!$A$1:$E$9,4,FALSE)/100)*U278</f>
        <v>46.191000000000003</v>
      </c>
      <c r="W278">
        <f>VLOOKUP(O278,Start!$A$11:$E$17,3,FALSE)+VLOOKUP(O278,Start!$A$11:$E$17,4,FALSE)</f>
        <v>23.27</v>
      </c>
      <c r="X278" s="10">
        <f>(W278/S278)+Start!$D$19*(VLOOKUP(O278,Start!$A$11:ED$17,5,FALSE)/S278)+VLOOKUP(P278,Start!$A$1:$D$9,3,FALSE)</f>
        <v>55.550957854406128</v>
      </c>
      <c r="Y278" s="10">
        <f>SUM(V$2:V278)</f>
        <v>52455.695485000055</v>
      </c>
      <c r="Z278" t="str">
        <f>VLOOKUP(O278,Start!$A$11:$B$17,2,FALSE)</f>
        <v>NaturalGas</v>
      </c>
      <c r="AA278" t="str">
        <f>VLOOKUP(P278,Start!$A$2:$B$9,2,FALSE)</f>
        <v>CombinedCycleGas</v>
      </c>
    </row>
    <row r="279" spans="1:27" x14ac:dyDescent="0.35">
      <c r="A279" t="s">
        <v>42</v>
      </c>
      <c r="B279" t="s">
        <v>1349</v>
      </c>
      <c r="C279" t="s">
        <v>1350</v>
      </c>
      <c r="D279" t="s">
        <v>1351</v>
      </c>
      <c r="E279">
        <v>63811</v>
      </c>
      <c r="F279" t="s">
        <v>1352</v>
      </c>
      <c r="G279" t="s">
        <v>1353</v>
      </c>
      <c r="H279" t="s">
        <v>90</v>
      </c>
      <c r="I279" t="s">
        <v>1354</v>
      </c>
      <c r="J279" t="s">
        <v>1355</v>
      </c>
      <c r="K279" t="s">
        <v>68</v>
      </c>
      <c r="L279" t="s">
        <v>78</v>
      </c>
      <c r="M279" t="s">
        <v>1356</v>
      </c>
      <c r="N279" t="s">
        <v>78</v>
      </c>
      <c r="O279" s="10" t="s">
        <v>78</v>
      </c>
      <c r="P279" t="s">
        <v>78</v>
      </c>
      <c r="Q279" t="s">
        <v>53</v>
      </c>
      <c r="R279" t="s">
        <v>54</v>
      </c>
      <c r="S279">
        <v>0.35</v>
      </c>
      <c r="T279" t="s">
        <v>54</v>
      </c>
      <c r="U279">
        <v>24.79</v>
      </c>
      <c r="V279">
        <f>(1-VLOOKUP(P279,Start!$A$1:$E$9,4,FALSE)/100)*U279</f>
        <v>19.336200000000002</v>
      </c>
      <c r="W279">
        <f>VLOOKUP(O279,Start!$A$11:$E$17,3,FALSE)+VLOOKUP(O279,Start!$A$11:$E$17,4,FALSE)</f>
        <v>12.53</v>
      </c>
      <c r="X279" s="10">
        <f>(W279/S279)+Start!$D$19*(VLOOKUP(O279,Start!$A$11:ED$17,5,FALSE)/S279)+VLOOKUP(P279,Start!$A$1:$D$9,3,FALSE)</f>
        <v>60.786285714285711</v>
      </c>
      <c r="Y279" s="10">
        <f>SUM(V$2:V279)</f>
        <v>52475.031685000053</v>
      </c>
      <c r="Z279" t="str">
        <f>VLOOKUP(O279,Start!$A$11:$B$17,2,FALSE)</f>
        <v>HardCoal</v>
      </c>
      <c r="AA279" t="str">
        <f>VLOOKUP(P279,Start!$A$2:$B$9,2,FALSE)</f>
        <v>HardCoal</v>
      </c>
    </row>
    <row r="280" spans="1:27" x14ac:dyDescent="0.35">
      <c r="A280" t="s">
        <v>42</v>
      </c>
      <c r="B280" t="s">
        <v>352</v>
      </c>
      <c r="C280" t="s">
        <v>353</v>
      </c>
      <c r="D280" t="s">
        <v>354</v>
      </c>
      <c r="E280">
        <v>1169</v>
      </c>
      <c r="F280" t="s">
        <v>355</v>
      </c>
      <c r="G280" t="s">
        <v>356</v>
      </c>
      <c r="H280" t="s">
        <v>202</v>
      </c>
      <c r="I280" t="s">
        <v>357</v>
      </c>
      <c r="J280" t="s">
        <v>358</v>
      </c>
      <c r="K280" t="s">
        <v>68</v>
      </c>
      <c r="L280" t="s">
        <v>51</v>
      </c>
      <c r="M280" t="s">
        <v>339</v>
      </c>
      <c r="N280" t="s">
        <v>51</v>
      </c>
      <c r="O280" s="10" t="s">
        <v>51</v>
      </c>
      <c r="P280" t="s">
        <v>52</v>
      </c>
      <c r="Q280" t="s">
        <v>106</v>
      </c>
      <c r="R280" t="s">
        <v>54</v>
      </c>
      <c r="S280">
        <v>0.51749999999999996</v>
      </c>
      <c r="T280" t="s">
        <v>54</v>
      </c>
      <c r="U280">
        <v>260</v>
      </c>
      <c r="V280">
        <f>(1-VLOOKUP(P280,Start!$A$1:$E$9,4,FALSE)/100)*U280</f>
        <v>231.4</v>
      </c>
      <c r="W280">
        <f>VLOOKUP(O280,Start!$A$11:$E$17,3,FALSE)+VLOOKUP(O280,Start!$A$11:$E$17,4,FALSE)</f>
        <v>23.27</v>
      </c>
      <c r="X280" s="10">
        <f>(W280/S280)+Start!$D$19*(VLOOKUP(O280,Start!$A$11:ED$17,5,FALSE)/S280)+VLOOKUP(P280,Start!$A$1:$D$9,3,FALSE)</f>
        <v>56.020966183574885</v>
      </c>
      <c r="Y280" s="10">
        <f>SUM(V$2:V280)</f>
        <v>52706.431685000054</v>
      </c>
      <c r="Z280" t="str">
        <f>VLOOKUP(O280,Start!$A$11:$B$17,2,FALSE)</f>
        <v>NaturalGas</v>
      </c>
      <c r="AA280" t="str">
        <f>VLOOKUP(P280,Start!$A$2:$B$9,2,FALSE)</f>
        <v>CombinedCycleGas</v>
      </c>
    </row>
    <row r="281" spans="1:27" x14ac:dyDescent="0.35">
      <c r="A281" t="s">
        <v>42</v>
      </c>
      <c r="B281" t="s">
        <v>1143</v>
      </c>
      <c r="C281" t="s">
        <v>1140</v>
      </c>
      <c r="D281" t="s">
        <v>1141</v>
      </c>
      <c r="E281">
        <v>63784</v>
      </c>
      <c r="F281" t="s">
        <v>1141</v>
      </c>
      <c r="H281" t="s">
        <v>90</v>
      </c>
      <c r="I281">
        <v>1</v>
      </c>
      <c r="J281" t="s">
        <v>1144</v>
      </c>
      <c r="K281" t="s">
        <v>51</v>
      </c>
      <c r="N281" t="s">
        <v>51</v>
      </c>
      <c r="O281" s="10" t="s">
        <v>51</v>
      </c>
      <c r="P281" t="s">
        <v>52</v>
      </c>
      <c r="Q281" t="s">
        <v>106</v>
      </c>
      <c r="R281" t="s">
        <v>54</v>
      </c>
      <c r="S281">
        <v>0.51749999999999996</v>
      </c>
      <c r="T281" t="s">
        <v>54</v>
      </c>
      <c r="U281">
        <v>64</v>
      </c>
      <c r="V281">
        <f>(1-VLOOKUP(P281,Start!$A$1:$E$9,4,FALSE)/100)*U281</f>
        <v>56.96</v>
      </c>
      <c r="W281">
        <f>VLOOKUP(O281,Start!$A$11:$E$17,3,FALSE)+VLOOKUP(O281,Start!$A$11:$E$17,4,FALSE)</f>
        <v>23.27</v>
      </c>
      <c r="X281" s="10">
        <f>(W281/S281)+Start!$D$19*(VLOOKUP(O281,Start!$A$11:ED$17,5,FALSE)/S281)+VLOOKUP(P281,Start!$A$1:$D$9,3,FALSE)</f>
        <v>56.020966183574885</v>
      </c>
      <c r="Y281" s="10">
        <f>SUM(V$2:V281)</f>
        <v>52763.391685000053</v>
      </c>
      <c r="Z281" t="str">
        <f>VLOOKUP(O281,Start!$A$11:$B$17,2,FALSE)</f>
        <v>NaturalGas</v>
      </c>
      <c r="AA281" t="str">
        <f>VLOOKUP(P281,Start!$A$2:$B$9,2,FALSE)</f>
        <v>CombinedCycleGas</v>
      </c>
    </row>
    <row r="282" spans="1:27" x14ac:dyDescent="0.35">
      <c r="A282" t="s">
        <v>42</v>
      </c>
      <c r="B282" t="s">
        <v>135</v>
      </c>
      <c r="C282" t="s">
        <v>114</v>
      </c>
      <c r="D282" t="s">
        <v>136</v>
      </c>
      <c r="E282">
        <v>13599</v>
      </c>
      <c r="F282" t="s">
        <v>116</v>
      </c>
      <c r="G282" t="s">
        <v>137</v>
      </c>
      <c r="H282" t="s">
        <v>116</v>
      </c>
      <c r="I282" t="s">
        <v>138</v>
      </c>
      <c r="J282" t="s">
        <v>139</v>
      </c>
      <c r="K282" t="s">
        <v>68</v>
      </c>
      <c r="L282" t="s">
        <v>78</v>
      </c>
      <c r="M282" t="s">
        <v>140</v>
      </c>
      <c r="N282" t="s">
        <v>78</v>
      </c>
      <c r="O282" s="10" t="s">
        <v>78</v>
      </c>
      <c r="P282" t="s">
        <v>78</v>
      </c>
      <c r="Q282" t="s">
        <v>53</v>
      </c>
      <c r="R282" t="s">
        <v>54</v>
      </c>
      <c r="S282">
        <v>0.34749999999999998</v>
      </c>
      <c r="T282" t="s">
        <v>54</v>
      </c>
      <c r="U282">
        <v>124</v>
      </c>
      <c r="V282">
        <f>(1-VLOOKUP(P282,Start!$A$1:$E$9,4,FALSE)/100)*U282</f>
        <v>96.72</v>
      </c>
      <c r="W282">
        <f>VLOOKUP(O282,Start!$A$11:$E$17,3,FALSE)+VLOOKUP(O282,Start!$A$11:$E$17,4,FALSE)</f>
        <v>12.53</v>
      </c>
      <c r="X282" s="10">
        <f>(W282/S282)+Start!$D$19*(VLOOKUP(O282,Start!$A$11:ED$17,5,FALSE)/S282)+VLOOKUP(P282,Start!$A$1:$D$9,3,FALSE)</f>
        <v>61.214244604316548</v>
      </c>
      <c r="Y282" s="10">
        <f>SUM(V$2:V282)</f>
        <v>52860.111685000054</v>
      </c>
      <c r="Z282" t="str">
        <f>VLOOKUP(O282,Start!$A$11:$B$17,2,FALSE)</f>
        <v>HardCoal</v>
      </c>
      <c r="AA282" t="str">
        <f>VLOOKUP(P282,Start!$A$2:$B$9,2,FALSE)</f>
        <v>HardCoal</v>
      </c>
    </row>
    <row r="283" spans="1:27" x14ac:dyDescent="0.35">
      <c r="A283" t="s">
        <v>42</v>
      </c>
      <c r="B283" t="s">
        <v>559</v>
      </c>
      <c r="C283" t="s">
        <v>233</v>
      </c>
      <c r="D283" t="s">
        <v>560</v>
      </c>
      <c r="E283">
        <v>45896</v>
      </c>
      <c r="F283" t="s">
        <v>561</v>
      </c>
      <c r="H283" t="s">
        <v>110</v>
      </c>
      <c r="I283" t="s">
        <v>562</v>
      </c>
      <c r="J283" t="s">
        <v>139</v>
      </c>
      <c r="K283" t="s">
        <v>78</v>
      </c>
      <c r="N283" t="s">
        <v>78</v>
      </c>
      <c r="O283" s="10" t="s">
        <v>78</v>
      </c>
      <c r="P283" t="s">
        <v>78</v>
      </c>
      <c r="Q283" t="s">
        <v>53</v>
      </c>
      <c r="R283" t="s">
        <v>54</v>
      </c>
      <c r="S283">
        <v>0.34749999999999998</v>
      </c>
      <c r="T283" t="s">
        <v>54</v>
      </c>
      <c r="U283">
        <v>345</v>
      </c>
      <c r="V283">
        <f>(1-VLOOKUP(P283,Start!$A$1:$E$9,4,FALSE)/100)*U283</f>
        <v>269.10000000000002</v>
      </c>
      <c r="W283">
        <f>VLOOKUP(O283,Start!$A$11:$E$17,3,FALSE)+VLOOKUP(O283,Start!$A$11:$E$17,4,FALSE)</f>
        <v>12.53</v>
      </c>
      <c r="X283" s="10">
        <f>(W283/S283)+Start!$D$19*(VLOOKUP(O283,Start!$A$11:ED$17,5,FALSE)/S283)+VLOOKUP(P283,Start!$A$1:$D$9,3,FALSE)</f>
        <v>61.214244604316548</v>
      </c>
      <c r="Y283" s="10">
        <f>SUM(V$2:V283)</f>
        <v>53129.211685000053</v>
      </c>
      <c r="Z283" t="str">
        <f>VLOOKUP(O283,Start!$A$11:$B$17,2,FALSE)</f>
        <v>HardCoal</v>
      </c>
      <c r="AA283" t="str">
        <f>VLOOKUP(P283,Start!$A$2:$B$9,2,FALSE)</f>
        <v>HardCoal</v>
      </c>
    </row>
    <row r="284" spans="1:27" x14ac:dyDescent="0.35">
      <c r="A284" t="s">
        <v>42</v>
      </c>
      <c r="B284" t="s">
        <v>167</v>
      </c>
      <c r="C284" t="s">
        <v>168</v>
      </c>
      <c r="D284" t="s">
        <v>169</v>
      </c>
      <c r="E284">
        <v>6406</v>
      </c>
      <c r="F284" t="s">
        <v>170</v>
      </c>
      <c r="H284" t="s">
        <v>98</v>
      </c>
      <c r="J284" t="s">
        <v>171</v>
      </c>
      <c r="K284" t="s">
        <v>51</v>
      </c>
      <c r="N284" t="s">
        <v>51</v>
      </c>
      <c r="O284" s="10" t="s">
        <v>51</v>
      </c>
      <c r="P284" t="s">
        <v>52</v>
      </c>
      <c r="Q284" t="s">
        <v>106</v>
      </c>
      <c r="R284" t="s">
        <v>54</v>
      </c>
      <c r="S284">
        <v>0.51300000000000001</v>
      </c>
      <c r="T284" t="s">
        <v>54</v>
      </c>
      <c r="U284">
        <v>140.5</v>
      </c>
      <c r="V284">
        <f>(1-VLOOKUP(P284,Start!$A$1:$E$9,4,FALSE)/100)*U284</f>
        <v>125.045</v>
      </c>
      <c r="W284">
        <f>VLOOKUP(O284,Start!$A$11:$E$17,3,FALSE)+VLOOKUP(O284,Start!$A$11:$E$17,4,FALSE)</f>
        <v>23.27</v>
      </c>
      <c r="X284" s="10">
        <f>(W284/S284)+Start!$D$19*(VLOOKUP(O284,Start!$A$11:ED$17,5,FALSE)/S284)+VLOOKUP(P284,Start!$A$1:$D$9,3,FALSE)</f>
        <v>56.499220272904481</v>
      </c>
      <c r="Y284" s="10">
        <f>SUM(V$2:V284)</f>
        <v>53254.256685000051</v>
      </c>
      <c r="Z284" t="str">
        <f>VLOOKUP(O284,Start!$A$11:$B$17,2,FALSE)</f>
        <v>NaturalGas</v>
      </c>
      <c r="AA284" t="str">
        <f>VLOOKUP(P284,Start!$A$2:$B$9,2,FALSE)</f>
        <v>CombinedCycleGas</v>
      </c>
    </row>
    <row r="285" spans="1:27" x14ac:dyDescent="0.35">
      <c r="A285" t="s">
        <v>42</v>
      </c>
      <c r="B285" t="s">
        <v>232</v>
      </c>
      <c r="C285" t="s">
        <v>233</v>
      </c>
      <c r="D285" t="s">
        <v>234</v>
      </c>
      <c r="E285">
        <v>14774</v>
      </c>
      <c r="F285" t="s">
        <v>230</v>
      </c>
      <c r="H285" t="s">
        <v>230</v>
      </c>
      <c r="J285" t="s">
        <v>235</v>
      </c>
      <c r="K285" t="s">
        <v>51</v>
      </c>
      <c r="N285" t="s">
        <v>51</v>
      </c>
      <c r="O285" s="10" t="s">
        <v>51</v>
      </c>
      <c r="P285" t="s">
        <v>52</v>
      </c>
      <c r="Q285" t="s">
        <v>106</v>
      </c>
      <c r="R285" t="s">
        <v>54</v>
      </c>
      <c r="S285">
        <v>0.51300000000000001</v>
      </c>
      <c r="T285" t="s">
        <v>54</v>
      </c>
      <c r="U285">
        <v>160</v>
      </c>
      <c r="V285">
        <f>(1-VLOOKUP(P285,Start!$A$1:$E$9,4,FALSE)/100)*U285</f>
        <v>142.4</v>
      </c>
      <c r="W285">
        <f>VLOOKUP(O285,Start!$A$11:$E$17,3,FALSE)+VLOOKUP(O285,Start!$A$11:$E$17,4,FALSE)</f>
        <v>23.27</v>
      </c>
      <c r="X285" s="10">
        <f>(W285/S285)+Start!$D$19*(VLOOKUP(O285,Start!$A$11:ED$17,5,FALSE)/S285)+VLOOKUP(P285,Start!$A$1:$D$9,3,FALSE)</f>
        <v>56.499220272904481</v>
      </c>
      <c r="Y285" s="10">
        <f>SUM(V$2:V285)</f>
        <v>53396.656685000053</v>
      </c>
      <c r="Z285" t="str">
        <f>VLOOKUP(O285,Start!$A$11:$B$17,2,FALSE)</f>
        <v>NaturalGas</v>
      </c>
      <c r="AA285" t="str">
        <f>VLOOKUP(P285,Start!$A$2:$B$9,2,FALSE)</f>
        <v>CombinedCycleGas</v>
      </c>
    </row>
    <row r="286" spans="1:27" x14ac:dyDescent="0.35">
      <c r="A286" t="s">
        <v>42</v>
      </c>
      <c r="B286" t="s">
        <v>896</v>
      </c>
      <c r="C286" t="s">
        <v>894</v>
      </c>
      <c r="D286" t="s">
        <v>897</v>
      </c>
      <c r="E286">
        <v>6237</v>
      </c>
      <c r="F286" t="s">
        <v>886</v>
      </c>
      <c r="H286" t="s">
        <v>98</v>
      </c>
      <c r="I286" t="s">
        <v>475</v>
      </c>
      <c r="J286" t="s">
        <v>898</v>
      </c>
      <c r="K286" t="s">
        <v>51</v>
      </c>
      <c r="N286" t="s">
        <v>51</v>
      </c>
      <c r="O286" s="10" t="s">
        <v>51</v>
      </c>
      <c r="P286" t="s">
        <v>52</v>
      </c>
      <c r="Q286" t="s">
        <v>106</v>
      </c>
      <c r="R286" t="s">
        <v>54</v>
      </c>
      <c r="S286">
        <v>0.51300000000000001</v>
      </c>
      <c r="T286" t="s">
        <v>54</v>
      </c>
      <c r="U286">
        <v>35</v>
      </c>
      <c r="V286">
        <f>(1-VLOOKUP(P286,Start!$A$1:$E$9,4,FALSE)/100)*U286</f>
        <v>31.150000000000002</v>
      </c>
      <c r="W286">
        <f>VLOOKUP(O286,Start!$A$11:$E$17,3,FALSE)+VLOOKUP(O286,Start!$A$11:$E$17,4,FALSE)</f>
        <v>23.27</v>
      </c>
      <c r="X286" s="10">
        <f>(W286/S286)+Start!$D$19*(VLOOKUP(O286,Start!$A$11:ED$17,5,FALSE)/S286)+VLOOKUP(P286,Start!$A$1:$D$9,3,FALSE)</f>
        <v>56.499220272904481</v>
      </c>
      <c r="Y286" s="10">
        <f>SUM(V$2:V286)</f>
        <v>53427.806685000054</v>
      </c>
      <c r="Z286" t="str">
        <f>VLOOKUP(O286,Start!$A$11:$B$17,2,FALSE)</f>
        <v>NaturalGas</v>
      </c>
      <c r="AA286" t="str">
        <f>VLOOKUP(P286,Start!$A$2:$B$9,2,FALSE)</f>
        <v>CombinedCycleGas</v>
      </c>
    </row>
    <row r="287" spans="1:27" x14ac:dyDescent="0.35">
      <c r="A287" t="s">
        <v>42</v>
      </c>
      <c r="B287" t="s">
        <v>899</v>
      </c>
      <c r="C287" t="s">
        <v>900</v>
      </c>
      <c r="D287" t="s">
        <v>897</v>
      </c>
      <c r="E287">
        <v>6237</v>
      </c>
      <c r="F287" t="s">
        <v>886</v>
      </c>
      <c r="H287" t="s">
        <v>98</v>
      </c>
      <c r="I287" t="s">
        <v>478</v>
      </c>
      <c r="J287" t="s">
        <v>898</v>
      </c>
      <c r="K287" t="s">
        <v>51</v>
      </c>
      <c r="N287" t="s">
        <v>51</v>
      </c>
      <c r="O287" s="10" t="s">
        <v>51</v>
      </c>
      <c r="P287" t="s">
        <v>52</v>
      </c>
      <c r="Q287" t="s">
        <v>106</v>
      </c>
      <c r="R287" t="s">
        <v>54</v>
      </c>
      <c r="S287">
        <v>0.51300000000000001</v>
      </c>
      <c r="T287" t="s">
        <v>54</v>
      </c>
      <c r="U287">
        <v>35</v>
      </c>
      <c r="V287">
        <f>(1-VLOOKUP(P287,Start!$A$1:$E$9,4,FALSE)/100)*U287</f>
        <v>31.150000000000002</v>
      </c>
      <c r="W287">
        <f>VLOOKUP(O287,Start!$A$11:$E$17,3,FALSE)+VLOOKUP(O287,Start!$A$11:$E$17,4,FALSE)</f>
        <v>23.27</v>
      </c>
      <c r="X287" s="10">
        <f>(W287/S287)+Start!$D$19*(VLOOKUP(O287,Start!$A$11:ED$17,5,FALSE)/S287)+VLOOKUP(P287,Start!$A$1:$D$9,3,FALSE)</f>
        <v>56.499220272904481</v>
      </c>
      <c r="Y287" s="10">
        <f>SUM(V$2:V287)</f>
        <v>53458.956685000056</v>
      </c>
      <c r="Z287" t="str">
        <f>VLOOKUP(O287,Start!$A$11:$B$17,2,FALSE)</f>
        <v>NaturalGas</v>
      </c>
      <c r="AA287" t="str">
        <f>VLOOKUP(P287,Start!$A$2:$B$9,2,FALSE)</f>
        <v>CombinedCycleGas</v>
      </c>
    </row>
    <row r="288" spans="1:27" x14ac:dyDescent="0.35">
      <c r="A288" t="s">
        <v>42</v>
      </c>
      <c r="B288" t="s">
        <v>901</v>
      </c>
      <c r="C288" t="s">
        <v>894</v>
      </c>
      <c r="D288" t="s">
        <v>897</v>
      </c>
      <c r="E288">
        <v>6237</v>
      </c>
      <c r="F288" t="s">
        <v>886</v>
      </c>
      <c r="H288" t="s">
        <v>98</v>
      </c>
      <c r="I288" t="s">
        <v>902</v>
      </c>
      <c r="J288" t="s">
        <v>898</v>
      </c>
      <c r="K288" t="s">
        <v>51</v>
      </c>
      <c r="N288" t="s">
        <v>51</v>
      </c>
      <c r="O288" s="10" t="s">
        <v>51</v>
      </c>
      <c r="P288" t="s">
        <v>52</v>
      </c>
      <c r="Q288" t="s">
        <v>106</v>
      </c>
      <c r="R288" t="s">
        <v>54</v>
      </c>
      <c r="S288">
        <v>0.51300000000000001</v>
      </c>
      <c r="T288" t="s">
        <v>54</v>
      </c>
      <c r="U288">
        <v>37</v>
      </c>
      <c r="V288">
        <f>(1-VLOOKUP(P288,Start!$A$1:$E$9,4,FALSE)/100)*U288</f>
        <v>32.93</v>
      </c>
      <c r="W288">
        <f>VLOOKUP(O288,Start!$A$11:$E$17,3,FALSE)+VLOOKUP(O288,Start!$A$11:$E$17,4,FALSE)</f>
        <v>23.27</v>
      </c>
      <c r="X288" s="10">
        <f>(W288/S288)+Start!$D$19*(VLOOKUP(O288,Start!$A$11:ED$17,5,FALSE)/S288)+VLOOKUP(P288,Start!$A$1:$D$9,3,FALSE)</f>
        <v>56.499220272904481</v>
      </c>
      <c r="Y288" s="10">
        <f>SUM(V$2:V288)</f>
        <v>53491.886685000056</v>
      </c>
      <c r="Z288" t="str">
        <f>VLOOKUP(O288,Start!$A$11:$B$17,2,FALSE)</f>
        <v>NaturalGas</v>
      </c>
      <c r="AA288" t="str">
        <f>VLOOKUP(P288,Start!$A$2:$B$9,2,FALSE)</f>
        <v>CombinedCycleGas</v>
      </c>
    </row>
    <row r="289" spans="1:27" x14ac:dyDescent="0.35">
      <c r="A289" t="s">
        <v>42</v>
      </c>
      <c r="B289" t="s">
        <v>1286</v>
      </c>
      <c r="C289" t="s">
        <v>1287</v>
      </c>
      <c r="D289" t="s">
        <v>1288</v>
      </c>
      <c r="E289">
        <v>1987</v>
      </c>
      <c r="F289" t="s">
        <v>1289</v>
      </c>
      <c r="G289" t="s">
        <v>1290</v>
      </c>
      <c r="H289" t="s">
        <v>230</v>
      </c>
      <c r="J289" t="s">
        <v>1243</v>
      </c>
      <c r="K289" t="s">
        <v>68</v>
      </c>
      <c r="L289" t="s">
        <v>51</v>
      </c>
      <c r="M289" t="s">
        <v>365</v>
      </c>
      <c r="N289" t="s">
        <v>51</v>
      </c>
      <c r="O289" s="10" t="s">
        <v>51</v>
      </c>
      <c r="P289" t="s">
        <v>52</v>
      </c>
      <c r="Q289" t="s">
        <v>106</v>
      </c>
      <c r="R289" t="s">
        <v>54</v>
      </c>
      <c r="S289">
        <v>0.51300000000000001</v>
      </c>
      <c r="T289" t="s">
        <v>54</v>
      </c>
      <c r="U289">
        <v>122</v>
      </c>
      <c r="V289">
        <f>(1-VLOOKUP(P289,Start!$A$1:$E$9,4,FALSE)/100)*U289</f>
        <v>108.58</v>
      </c>
      <c r="W289">
        <f>VLOOKUP(O289,Start!$A$11:$E$17,3,FALSE)+VLOOKUP(O289,Start!$A$11:$E$17,4,FALSE)</f>
        <v>23.27</v>
      </c>
      <c r="X289" s="10">
        <f>(W289/S289)+Start!$D$19*(VLOOKUP(O289,Start!$A$11:ED$17,5,FALSE)/S289)+VLOOKUP(P289,Start!$A$1:$D$9,3,FALSE)</f>
        <v>56.499220272904481</v>
      </c>
      <c r="Y289" s="10">
        <f>SUM(V$2:V289)</f>
        <v>53600.466685000058</v>
      </c>
      <c r="Z289" t="str">
        <f>VLOOKUP(O289,Start!$A$11:$B$17,2,FALSE)</f>
        <v>NaturalGas</v>
      </c>
      <c r="AA289" t="str">
        <f>VLOOKUP(P289,Start!$A$2:$B$9,2,FALSE)</f>
        <v>CombinedCycleGas</v>
      </c>
    </row>
    <row r="290" spans="1:27" x14ac:dyDescent="0.35">
      <c r="A290" t="s">
        <v>42</v>
      </c>
      <c r="B290" t="s">
        <v>563</v>
      </c>
      <c r="C290" t="s">
        <v>233</v>
      </c>
      <c r="D290" t="s">
        <v>560</v>
      </c>
      <c r="E290">
        <v>45896</v>
      </c>
      <c r="F290" t="s">
        <v>561</v>
      </c>
      <c r="H290" t="s">
        <v>110</v>
      </c>
      <c r="I290" t="s">
        <v>564</v>
      </c>
      <c r="J290" t="s">
        <v>393</v>
      </c>
      <c r="K290" t="s">
        <v>78</v>
      </c>
      <c r="N290" t="s">
        <v>78</v>
      </c>
      <c r="O290" s="10" t="s">
        <v>78</v>
      </c>
      <c r="P290" t="s">
        <v>78</v>
      </c>
      <c r="Q290" t="s">
        <v>53</v>
      </c>
      <c r="R290" t="s">
        <v>54</v>
      </c>
      <c r="S290">
        <v>0.34499999999999997</v>
      </c>
      <c r="T290" t="s">
        <v>54</v>
      </c>
      <c r="U290">
        <v>345</v>
      </c>
      <c r="V290">
        <f>(1-VLOOKUP(P290,Start!$A$1:$E$9,4,FALSE)/100)*U290</f>
        <v>269.10000000000002</v>
      </c>
      <c r="W290">
        <f>VLOOKUP(O290,Start!$A$11:$E$17,3,FALSE)+VLOOKUP(O290,Start!$A$11:$E$17,4,FALSE)</f>
        <v>12.53</v>
      </c>
      <c r="X290" s="10">
        <f>(W290/S290)+Start!$D$19*(VLOOKUP(O290,Start!$A$11:ED$17,5,FALSE)/S290)+VLOOKUP(P290,Start!$A$1:$D$9,3,FALSE)</f>
        <v>61.648405797101454</v>
      </c>
      <c r="Y290" s="10">
        <f>SUM(V$2:V290)</f>
        <v>53869.566685000056</v>
      </c>
      <c r="Z290" t="str">
        <f>VLOOKUP(O290,Start!$A$11:$B$17,2,FALSE)</f>
        <v>HardCoal</v>
      </c>
      <c r="AA290" t="str">
        <f>VLOOKUP(P290,Start!$A$2:$B$9,2,FALSE)</f>
        <v>HardCoal</v>
      </c>
    </row>
    <row r="291" spans="1:27" x14ac:dyDescent="0.35">
      <c r="A291" t="s">
        <v>42</v>
      </c>
      <c r="B291" t="s">
        <v>1505</v>
      </c>
      <c r="C291" t="s">
        <v>1500</v>
      </c>
      <c r="D291" t="s">
        <v>1501</v>
      </c>
      <c r="E291">
        <v>97080</v>
      </c>
      <c r="F291" t="s">
        <v>1502</v>
      </c>
      <c r="G291" t="s">
        <v>1503</v>
      </c>
      <c r="H291" t="s">
        <v>90</v>
      </c>
      <c r="I291" t="s">
        <v>1506</v>
      </c>
      <c r="J291" t="s">
        <v>1507</v>
      </c>
      <c r="K291" t="s">
        <v>51</v>
      </c>
      <c r="N291" t="s">
        <v>51</v>
      </c>
      <c r="O291" s="10" t="s">
        <v>51</v>
      </c>
      <c r="P291" t="s">
        <v>52</v>
      </c>
      <c r="Q291" t="s">
        <v>106</v>
      </c>
      <c r="R291" t="s">
        <v>54</v>
      </c>
      <c r="S291">
        <v>0.50849999999999995</v>
      </c>
      <c r="T291" t="s">
        <v>54</v>
      </c>
      <c r="U291">
        <v>25</v>
      </c>
      <c r="V291">
        <f>(1-VLOOKUP(P291,Start!$A$1:$E$9,4,FALSE)/100)*U291</f>
        <v>22.25</v>
      </c>
      <c r="W291">
        <f>VLOOKUP(O291,Start!$A$11:$E$17,3,FALSE)+VLOOKUP(O291,Start!$A$11:$E$17,4,FALSE)</f>
        <v>23.27</v>
      </c>
      <c r="X291" s="10">
        <f>(W291/S291)+Start!$D$19*(VLOOKUP(O291,Start!$A$11:ED$17,5,FALSE)/S291)+VLOOKUP(P291,Start!$A$1:$D$9,3,FALSE)</f>
        <v>56.985939036381517</v>
      </c>
      <c r="Y291" s="10">
        <f>SUM(V$2:V291)</f>
        <v>53891.816685000056</v>
      </c>
      <c r="Z291" t="str">
        <f>VLOOKUP(O291,Start!$A$11:$B$17,2,FALSE)</f>
        <v>NaturalGas</v>
      </c>
      <c r="AA291" t="str">
        <f>VLOOKUP(P291,Start!$A$2:$B$9,2,FALSE)</f>
        <v>CombinedCycleGas</v>
      </c>
    </row>
    <row r="292" spans="1:27" x14ac:dyDescent="0.35">
      <c r="A292" t="s">
        <v>42</v>
      </c>
      <c r="B292" t="s">
        <v>1927</v>
      </c>
      <c r="C292" t="s">
        <v>1928</v>
      </c>
      <c r="D292" t="s">
        <v>1929</v>
      </c>
      <c r="E292">
        <v>9648</v>
      </c>
      <c r="F292" t="s">
        <v>1930</v>
      </c>
      <c r="G292" t="s">
        <v>1931</v>
      </c>
      <c r="H292" t="s">
        <v>202</v>
      </c>
      <c r="I292" t="s">
        <v>1932</v>
      </c>
      <c r="J292" t="s">
        <v>1933</v>
      </c>
      <c r="K292" t="s">
        <v>68</v>
      </c>
      <c r="L292" t="s">
        <v>51</v>
      </c>
      <c r="M292" t="s">
        <v>788</v>
      </c>
      <c r="N292" t="s">
        <v>51</v>
      </c>
      <c r="O292" s="10" t="s">
        <v>51</v>
      </c>
      <c r="P292" t="s">
        <v>52</v>
      </c>
      <c r="Q292" t="s">
        <v>106</v>
      </c>
      <c r="R292" t="s">
        <v>54</v>
      </c>
      <c r="S292">
        <v>0.50849999999999995</v>
      </c>
      <c r="T292" t="s">
        <v>54</v>
      </c>
      <c r="U292">
        <v>13.11</v>
      </c>
      <c r="V292">
        <f>(1-VLOOKUP(P292,Start!$A$1:$E$9,4,FALSE)/100)*U292</f>
        <v>11.667899999999999</v>
      </c>
      <c r="W292">
        <f>VLOOKUP(O292,Start!$A$11:$E$17,3,FALSE)+VLOOKUP(O292,Start!$A$11:$E$17,4,FALSE)</f>
        <v>23.27</v>
      </c>
      <c r="X292" s="10">
        <f>(W292/S292)+Start!$D$19*(VLOOKUP(O292,Start!$A$11:ED$17,5,FALSE)/S292)+VLOOKUP(P292,Start!$A$1:$D$9,3,FALSE)</f>
        <v>56.985939036381517</v>
      </c>
      <c r="Y292" s="10">
        <f>SUM(V$2:V292)</f>
        <v>53903.484585000057</v>
      </c>
      <c r="Z292" t="str">
        <f>VLOOKUP(O292,Start!$A$11:$B$17,2,FALSE)</f>
        <v>NaturalGas</v>
      </c>
      <c r="AA292" t="str">
        <f>VLOOKUP(P292,Start!$A$2:$B$9,2,FALSE)</f>
        <v>CombinedCycleGas</v>
      </c>
    </row>
    <row r="293" spans="1:27" x14ac:dyDescent="0.35">
      <c r="A293" t="s">
        <v>42</v>
      </c>
      <c r="B293" t="s">
        <v>2254</v>
      </c>
      <c r="C293" t="s">
        <v>2255</v>
      </c>
      <c r="D293" t="s">
        <v>2256</v>
      </c>
      <c r="E293">
        <v>56727</v>
      </c>
      <c r="F293" t="s">
        <v>2257</v>
      </c>
      <c r="G293" t="s">
        <v>2258</v>
      </c>
      <c r="H293" t="s">
        <v>778</v>
      </c>
      <c r="I293" t="s">
        <v>2259</v>
      </c>
      <c r="J293" t="s">
        <v>594</v>
      </c>
      <c r="K293" t="s">
        <v>51</v>
      </c>
      <c r="N293" t="s">
        <v>51</v>
      </c>
      <c r="O293" s="10" t="s">
        <v>51</v>
      </c>
      <c r="P293" t="s">
        <v>52</v>
      </c>
      <c r="Q293" t="s">
        <v>106</v>
      </c>
      <c r="R293" t="s">
        <v>54</v>
      </c>
      <c r="S293">
        <v>0.504</v>
      </c>
      <c r="T293" t="s">
        <v>54</v>
      </c>
      <c r="U293">
        <v>11.4</v>
      </c>
      <c r="V293">
        <f>(1-VLOOKUP(P293,Start!$A$1:$E$9,4,FALSE)/100)*U293</f>
        <v>10.146000000000001</v>
      </c>
      <c r="W293">
        <f>VLOOKUP(O293,Start!$A$11:$E$17,3,FALSE)+VLOOKUP(O293,Start!$A$11:$E$17,4,FALSE)</f>
        <v>23.27</v>
      </c>
      <c r="X293" s="10">
        <f>(W293/S293)+Start!$D$19*(VLOOKUP(O293,Start!$A$11:ED$17,5,FALSE)/S293)+VLOOKUP(P293,Start!$A$1:$D$9,3,FALSE)</f>
        <v>57.481349206349208</v>
      </c>
      <c r="Y293" s="10">
        <f>SUM(V$2:V293)</f>
        <v>53913.630585000057</v>
      </c>
      <c r="Z293" t="str">
        <f>VLOOKUP(O293,Start!$A$11:$B$17,2,FALSE)</f>
        <v>NaturalGas</v>
      </c>
      <c r="AA293" t="str">
        <f>VLOOKUP(P293,Start!$A$2:$B$9,2,FALSE)</f>
        <v>CombinedCycleGas</v>
      </c>
    </row>
    <row r="294" spans="1:27" x14ac:dyDescent="0.35">
      <c r="A294" t="s">
        <v>42</v>
      </c>
      <c r="B294" t="s">
        <v>905</v>
      </c>
      <c r="C294" t="s">
        <v>894</v>
      </c>
      <c r="D294" t="s">
        <v>897</v>
      </c>
      <c r="E294">
        <v>6237</v>
      </c>
      <c r="F294" t="s">
        <v>886</v>
      </c>
      <c r="H294" t="s">
        <v>98</v>
      </c>
      <c r="I294" t="s">
        <v>906</v>
      </c>
      <c r="J294" t="s">
        <v>898</v>
      </c>
      <c r="K294" t="s">
        <v>385</v>
      </c>
      <c r="L294" t="s">
        <v>907</v>
      </c>
      <c r="N294" t="s">
        <v>270</v>
      </c>
      <c r="O294" s="10" t="s">
        <v>51</v>
      </c>
      <c r="P294" t="s">
        <v>52</v>
      </c>
      <c r="Q294" t="s">
        <v>106</v>
      </c>
      <c r="R294" t="s">
        <v>54</v>
      </c>
      <c r="S294">
        <v>0.495</v>
      </c>
      <c r="T294" t="s">
        <v>271</v>
      </c>
      <c r="U294">
        <v>8.6999999999999993</v>
      </c>
      <c r="V294">
        <f>(1-VLOOKUP(P294,Start!$A$1:$E$9,4,FALSE)/100)*U294</f>
        <v>7.7429999999999994</v>
      </c>
      <c r="W294">
        <f>VLOOKUP(O294,Start!$A$11:$E$17,3,FALSE)+VLOOKUP(O294,Start!$A$11:$E$17,4,FALSE)</f>
        <v>23.27</v>
      </c>
      <c r="X294" s="10">
        <f>(W294/S294)+Start!$D$19*(VLOOKUP(O294,Start!$A$11:ED$17,5,FALSE)/S294)+VLOOKUP(P294,Start!$A$1:$D$9,3,FALSE)</f>
        <v>58.499191919191922</v>
      </c>
      <c r="Y294" s="10">
        <f>SUM(V$2:V294)</f>
        <v>53921.373585000059</v>
      </c>
      <c r="Z294" t="str">
        <f>VLOOKUP(O294,Start!$A$11:$B$17,2,FALSE)</f>
        <v>NaturalGas</v>
      </c>
      <c r="AA294" t="str">
        <f>VLOOKUP(P294,Start!$A$2:$B$9,2,FALSE)</f>
        <v>CombinedCycleGas</v>
      </c>
    </row>
    <row r="295" spans="1:27" x14ac:dyDescent="0.35">
      <c r="A295" t="s">
        <v>42</v>
      </c>
      <c r="B295" t="s">
        <v>925</v>
      </c>
      <c r="C295" t="s">
        <v>864</v>
      </c>
      <c r="D295" t="s">
        <v>926</v>
      </c>
      <c r="E295">
        <v>51368</v>
      </c>
      <c r="F295" t="s">
        <v>917</v>
      </c>
      <c r="G295" t="s">
        <v>927</v>
      </c>
      <c r="H295" t="s">
        <v>110</v>
      </c>
      <c r="J295" t="s">
        <v>928</v>
      </c>
      <c r="K295" t="s">
        <v>68</v>
      </c>
      <c r="L295" t="s">
        <v>78</v>
      </c>
      <c r="M295" t="s">
        <v>929</v>
      </c>
      <c r="N295" t="s">
        <v>78</v>
      </c>
      <c r="O295" s="10" t="s">
        <v>78</v>
      </c>
      <c r="P295" t="s">
        <v>78</v>
      </c>
      <c r="Q295" t="s">
        <v>53</v>
      </c>
      <c r="R295" t="s">
        <v>54</v>
      </c>
      <c r="S295">
        <v>0.33</v>
      </c>
      <c r="T295" t="s">
        <v>54</v>
      </c>
      <c r="U295">
        <v>103</v>
      </c>
      <c r="V295">
        <f>(1-VLOOKUP(P295,Start!$A$1:$E$9,4,FALSE)/100)*U295</f>
        <v>80.34</v>
      </c>
      <c r="W295">
        <f>VLOOKUP(O295,Start!$A$11:$E$17,3,FALSE)+VLOOKUP(O295,Start!$A$11:$E$17,4,FALSE)</f>
        <v>12.53</v>
      </c>
      <c r="X295" s="10">
        <f>(W295/S295)+Start!$D$19*(VLOOKUP(O295,Start!$A$11:ED$17,5,FALSE)/S295)+VLOOKUP(P295,Start!$A$1:$D$9,3,FALSE)</f>
        <v>64.391515151515151</v>
      </c>
      <c r="Y295" s="10">
        <f>SUM(V$2:V295)</f>
        <v>54001.713585000056</v>
      </c>
      <c r="Z295" t="str">
        <f>VLOOKUP(O295,Start!$A$11:$B$17,2,FALSE)</f>
        <v>HardCoal</v>
      </c>
      <c r="AA295" t="str">
        <f>VLOOKUP(P295,Start!$A$2:$B$9,2,FALSE)</f>
        <v>HardCoal</v>
      </c>
    </row>
    <row r="296" spans="1:27" x14ac:dyDescent="0.35">
      <c r="A296" t="s">
        <v>42</v>
      </c>
      <c r="B296" t="s">
        <v>863</v>
      </c>
      <c r="C296" t="s">
        <v>864</v>
      </c>
      <c r="D296" t="s">
        <v>865</v>
      </c>
      <c r="E296">
        <v>47812</v>
      </c>
      <c r="F296" t="s">
        <v>866</v>
      </c>
      <c r="G296" t="s">
        <v>867</v>
      </c>
      <c r="H296" t="s">
        <v>110</v>
      </c>
      <c r="J296" t="s">
        <v>868</v>
      </c>
      <c r="K296" t="s">
        <v>68</v>
      </c>
      <c r="L296" t="s">
        <v>78</v>
      </c>
      <c r="M296" t="s">
        <v>869</v>
      </c>
      <c r="N296" t="s">
        <v>78</v>
      </c>
      <c r="O296" s="10" t="s">
        <v>78</v>
      </c>
      <c r="P296" t="s">
        <v>78</v>
      </c>
      <c r="Q296" t="s">
        <v>53</v>
      </c>
      <c r="R296" t="s">
        <v>54</v>
      </c>
      <c r="S296">
        <v>0.3175</v>
      </c>
      <c r="T296" t="s">
        <v>54</v>
      </c>
      <c r="U296">
        <v>26</v>
      </c>
      <c r="V296">
        <f>(1-VLOOKUP(P296,Start!$A$1:$E$9,4,FALSE)/100)*U296</f>
        <v>20.28</v>
      </c>
      <c r="W296">
        <f>VLOOKUP(O296,Start!$A$11:$E$17,3,FALSE)+VLOOKUP(O296,Start!$A$11:$E$17,4,FALSE)</f>
        <v>12.53</v>
      </c>
      <c r="X296" s="10">
        <f>(W296/S296)+Start!$D$19*(VLOOKUP(O296,Start!$A$11:ED$17,5,FALSE)/S296)+VLOOKUP(P296,Start!$A$1:$D$9,3,FALSE)</f>
        <v>66.875433070866151</v>
      </c>
      <c r="Y296" s="10">
        <f>SUM(V$2:V296)</f>
        <v>54021.993585000055</v>
      </c>
      <c r="Z296" t="str">
        <f>VLOOKUP(O296,Start!$A$11:$B$17,2,FALSE)</f>
        <v>HardCoal</v>
      </c>
      <c r="AA296" t="str">
        <f>VLOOKUP(P296,Start!$A$2:$B$9,2,FALSE)</f>
        <v>HardCoal</v>
      </c>
    </row>
    <row r="297" spans="1:27" x14ac:dyDescent="0.35">
      <c r="A297" t="s">
        <v>42</v>
      </c>
      <c r="B297" t="s">
        <v>1224</v>
      </c>
      <c r="C297" t="s">
        <v>1218</v>
      </c>
      <c r="D297" t="s">
        <v>1225</v>
      </c>
      <c r="E297">
        <v>83022</v>
      </c>
      <c r="F297" t="s">
        <v>1220</v>
      </c>
      <c r="G297" t="s">
        <v>1221</v>
      </c>
      <c r="H297" t="s">
        <v>90</v>
      </c>
      <c r="I297" t="s">
        <v>1225</v>
      </c>
      <c r="J297" t="s">
        <v>1226</v>
      </c>
      <c r="K297" t="s">
        <v>51</v>
      </c>
      <c r="N297" t="s">
        <v>51</v>
      </c>
      <c r="O297" s="10" t="s">
        <v>51</v>
      </c>
      <c r="P297" t="s">
        <v>52</v>
      </c>
      <c r="Q297" t="s">
        <v>862</v>
      </c>
      <c r="R297" t="s">
        <v>54</v>
      </c>
      <c r="S297">
        <v>0.4602</v>
      </c>
      <c r="T297" t="s">
        <v>54</v>
      </c>
      <c r="U297">
        <v>9.1999999999999993</v>
      </c>
      <c r="V297">
        <f>(1-VLOOKUP(P297,Start!$A$1:$E$9,4,FALSE)/100)*U297</f>
        <v>8.1879999999999988</v>
      </c>
      <c r="W297">
        <f>VLOOKUP(O297,Start!$A$11:$E$17,3,FALSE)+VLOOKUP(O297,Start!$A$11:$E$17,4,FALSE)</f>
        <v>23.27</v>
      </c>
      <c r="X297" s="10">
        <f>(W297/S297)+Start!$D$19*(VLOOKUP(O297,Start!$A$11:ED$17,5,FALSE)/S297)+VLOOKUP(P297,Start!$A$1:$D$9,3,FALSE)</f>
        <v>62.809430682312041</v>
      </c>
      <c r="Y297" s="10">
        <f>SUM(V$2:V297)</f>
        <v>54030.181585000057</v>
      </c>
      <c r="Z297" t="str">
        <f>VLOOKUP(O297,Start!$A$11:$B$17,2,FALSE)</f>
        <v>NaturalGas</v>
      </c>
      <c r="AA297" t="str">
        <f>VLOOKUP(P297,Start!$A$2:$B$9,2,FALSE)</f>
        <v>CombinedCycleGas</v>
      </c>
    </row>
    <row r="298" spans="1:27" x14ac:dyDescent="0.35">
      <c r="A298" t="s">
        <v>42</v>
      </c>
      <c r="B298" t="s">
        <v>1227</v>
      </c>
      <c r="C298" t="s">
        <v>1218</v>
      </c>
      <c r="D298" t="s">
        <v>1228</v>
      </c>
      <c r="E298">
        <v>83026</v>
      </c>
      <c r="F298" t="s">
        <v>1220</v>
      </c>
      <c r="G298" t="s">
        <v>1229</v>
      </c>
      <c r="H298" t="s">
        <v>90</v>
      </c>
      <c r="I298" t="s">
        <v>1228</v>
      </c>
      <c r="J298" t="s">
        <v>1230</v>
      </c>
      <c r="K298" t="s">
        <v>51</v>
      </c>
      <c r="N298" t="s">
        <v>51</v>
      </c>
      <c r="O298" s="10" t="s">
        <v>51</v>
      </c>
      <c r="P298" t="s">
        <v>52</v>
      </c>
      <c r="Q298" t="s">
        <v>862</v>
      </c>
      <c r="R298" t="s">
        <v>54</v>
      </c>
      <c r="S298">
        <v>0.45879999999999999</v>
      </c>
      <c r="T298" t="s">
        <v>54</v>
      </c>
      <c r="U298">
        <v>4.3</v>
      </c>
      <c r="V298">
        <f>(1-VLOOKUP(P298,Start!$A$1:$E$9,4,FALSE)/100)*U298</f>
        <v>3.827</v>
      </c>
      <c r="W298">
        <f>VLOOKUP(O298,Start!$A$11:$E$17,3,FALSE)+VLOOKUP(O298,Start!$A$11:$E$17,4,FALSE)</f>
        <v>23.27</v>
      </c>
      <c r="X298" s="10">
        <f>(W298/S298)+Start!$D$19*(VLOOKUP(O298,Start!$A$11:ED$17,5,FALSE)/S298)+VLOOKUP(P298,Start!$A$1:$D$9,3,FALSE)</f>
        <v>62.996512641673931</v>
      </c>
      <c r="Y298" s="10">
        <f>SUM(V$2:V298)</f>
        <v>54034.008585000054</v>
      </c>
      <c r="Z298" t="str">
        <f>VLOOKUP(O298,Start!$A$11:$B$17,2,FALSE)</f>
        <v>NaturalGas</v>
      </c>
      <c r="AA298" t="str">
        <f>VLOOKUP(P298,Start!$A$2:$B$9,2,FALSE)</f>
        <v>CombinedCycleGas</v>
      </c>
    </row>
    <row r="299" spans="1:27" x14ac:dyDescent="0.35">
      <c r="A299" t="s">
        <v>42</v>
      </c>
      <c r="B299" t="s">
        <v>1206</v>
      </c>
      <c r="C299" t="s">
        <v>1207</v>
      </c>
      <c r="D299" t="s">
        <v>1208</v>
      </c>
      <c r="E299">
        <v>72762</v>
      </c>
      <c r="F299" t="s">
        <v>1209</v>
      </c>
      <c r="G299" t="s">
        <v>1210</v>
      </c>
      <c r="H299" t="s">
        <v>60</v>
      </c>
      <c r="I299" t="s">
        <v>1211</v>
      </c>
      <c r="J299" t="s">
        <v>1212</v>
      </c>
      <c r="K299" t="s">
        <v>51</v>
      </c>
      <c r="N299" t="s">
        <v>51</v>
      </c>
      <c r="O299" s="10" t="s">
        <v>51</v>
      </c>
      <c r="P299" t="s">
        <v>52</v>
      </c>
      <c r="Q299" t="s">
        <v>862</v>
      </c>
      <c r="R299" t="s">
        <v>54</v>
      </c>
      <c r="S299">
        <v>0.45739999999999997</v>
      </c>
      <c r="T299" t="s">
        <v>54</v>
      </c>
      <c r="U299">
        <v>9.84</v>
      </c>
      <c r="V299">
        <f>(1-VLOOKUP(P299,Start!$A$1:$E$9,4,FALSE)/100)*U299</f>
        <v>8.7576000000000001</v>
      </c>
      <c r="W299">
        <f>VLOOKUP(O299,Start!$A$11:$E$17,3,FALSE)+VLOOKUP(O299,Start!$A$11:$E$17,4,FALSE)</f>
        <v>23.27</v>
      </c>
      <c r="X299" s="10">
        <f>(W299/S299)+Start!$D$19*(VLOOKUP(O299,Start!$A$11:ED$17,5,FALSE)/S299)+VLOOKUP(P299,Start!$A$1:$D$9,3,FALSE)</f>
        <v>63.184739833843466</v>
      </c>
      <c r="Y299" s="10">
        <f>SUM(V$2:V299)</f>
        <v>54042.766185000051</v>
      </c>
      <c r="Z299" t="str">
        <f>VLOOKUP(O299,Start!$A$11:$B$17,2,FALSE)</f>
        <v>NaturalGas</v>
      </c>
      <c r="AA299" t="str">
        <f>VLOOKUP(P299,Start!$A$2:$B$9,2,FALSE)</f>
        <v>CombinedCycleGas</v>
      </c>
    </row>
    <row r="300" spans="1:27" x14ac:dyDescent="0.35">
      <c r="A300" t="s">
        <v>42</v>
      </c>
      <c r="B300" t="s">
        <v>1217</v>
      </c>
      <c r="C300" t="s">
        <v>1218</v>
      </c>
      <c r="D300" t="s">
        <v>1219</v>
      </c>
      <c r="E300">
        <v>83022</v>
      </c>
      <c r="F300" t="s">
        <v>1220</v>
      </c>
      <c r="G300" t="s">
        <v>1221</v>
      </c>
      <c r="H300" t="s">
        <v>90</v>
      </c>
      <c r="I300" t="s">
        <v>1222</v>
      </c>
      <c r="J300" t="s">
        <v>1223</v>
      </c>
      <c r="K300" t="s">
        <v>51</v>
      </c>
      <c r="N300" t="s">
        <v>51</v>
      </c>
      <c r="O300" s="10" t="s">
        <v>51</v>
      </c>
      <c r="P300" t="s">
        <v>52</v>
      </c>
      <c r="Q300" t="s">
        <v>862</v>
      </c>
      <c r="R300" t="s">
        <v>54</v>
      </c>
      <c r="S300">
        <v>0.45739999999999997</v>
      </c>
      <c r="T300" t="s">
        <v>54</v>
      </c>
      <c r="U300">
        <v>9.81</v>
      </c>
      <c r="V300">
        <f>(1-VLOOKUP(P300,Start!$A$1:$E$9,4,FALSE)/100)*U300</f>
        <v>8.7309000000000001</v>
      </c>
      <c r="W300">
        <f>VLOOKUP(O300,Start!$A$11:$E$17,3,FALSE)+VLOOKUP(O300,Start!$A$11:$E$17,4,FALSE)</f>
        <v>23.27</v>
      </c>
      <c r="X300" s="10">
        <f>(W300/S300)+Start!$D$19*(VLOOKUP(O300,Start!$A$11:ED$17,5,FALSE)/S300)+VLOOKUP(P300,Start!$A$1:$D$9,3,FALSE)</f>
        <v>63.184739833843466</v>
      </c>
      <c r="Y300" s="10">
        <f>SUM(V$2:V300)</f>
        <v>54051.497085000054</v>
      </c>
      <c r="Z300" t="str">
        <f>VLOOKUP(O300,Start!$A$11:$B$17,2,FALSE)</f>
        <v>NaturalGas</v>
      </c>
      <c r="AA300" t="str">
        <f>VLOOKUP(P300,Start!$A$2:$B$9,2,FALSE)</f>
        <v>CombinedCycleGas</v>
      </c>
    </row>
    <row r="301" spans="1:27" x14ac:dyDescent="0.35">
      <c r="A301" t="s">
        <v>42</v>
      </c>
      <c r="B301" t="s">
        <v>2292</v>
      </c>
      <c r="C301" t="s">
        <v>2293</v>
      </c>
      <c r="E301">
        <v>85092</v>
      </c>
      <c r="F301" t="s">
        <v>2294</v>
      </c>
      <c r="H301" t="s">
        <v>90</v>
      </c>
      <c r="J301" t="s">
        <v>2295</v>
      </c>
      <c r="K301" t="s">
        <v>68</v>
      </c>
      <c r="L301" t="s">
        <v>1298</v>
      </c>
      <c r="M301" t="s">
        <v>51</v>
      </c>
      <c r="N301" t="s">
        <v>270</v>
      </c>
      <c r="O301" s="10" t="s">
        <v>51</v>
      </c>
      <c r="P301" t="s">
        <v>52</v>
      </c>
      <c r="Q301" t="s">
        <v>862</v>
      </c>
      <c r="R301" t="s">
        <v>434</v>
      </c>
      <c r="S301">
        <v>0.45600000000000002</v>
      </c>
      <c r="T301" t="s">
        <v>271</v>
      </c>
      <c r="U301">
        <v>23.3</v>
      </c>
      <c r="V301">
        <f>(1-VLOOKUP(P301,Start!$A$1:$E$9,4,FALSE)/100)*U301</f>
        <v>20.737000000000002</v>
      </c>
      <c r="W301">
        <f>VLOOKUP(O301,Start!$A$11:$E$17,3,FALSE)+VLOOKUP(O301,Start!$A$11:$E$17,4,FALSE)</f>
        <v>23.27</v>
      </c>
      <c r="X301" s="10">
        <f>(W301/S301)+Start!$D$19*(VLOOKUP(O301,Start!$A$11:ED$17,5,FALSE)/S301)+VLOOKUP(P301,Start!$A$1:$D$9,3,FALSE)</f>
        <v>63.374122807017542</v>
      </c>
      <c r="Y301" s="10">
        <f>SUM(V$2:V301)</f>
        <v>54072.234085000055</v>
      </c>
      <c r="Z301" t="str">
        <f>VLOOKUP(O301,Start!$A$11:$B$17,2,FALSE)</f>
        <v>NaturalGas</v>
      </c>
      <c r="AA301" t="str">
        <f>VLOOKUP(P301,Start!$A$2:$B$9,2,FALSE)</f>
        <v>CombinedCycleGas</v>
      </c>
    </row>
    <row r="302" spans="1:27" x14ac:dyDescent="0.35">
      <c r="A302" t="s">
        <v>42</v>
      </c>
      <c r="B302" t="s">
        <v>2296</v>
      </c>
      <c r="C302" t="s">
        <v>2297</v>
      </c>
      <c r="E302">
        <v>1454</v>
      </c>
      <c r="F302" t="s">
        <v>2298</v>
      </c>
      <c r="G302" t="s">
        <v>2299</v>
      </c>
      <c r="H302" t="s">
        <v>202</v>
      </c>
      <c r="J302" t="s">
        <v>2300</v>
      </c>
      <c r="K302" t="s">
        <v>51</v>
      </c>
      <c r="L302" t="s">
        <v>51</v>
      </c>
      <c r="M302" t="s">
        <v>1470</v>
      </c>
      <c r="N302" t="s">
        <v>51</v>
      </c>
      <c r="O302" s="10" t="s">
        <v>51</v>
      </c>
      <c r="P302" t="s">
        <v>52</v>
      </c>
      <c r="Q302" t="s">
        <v>53</v>
      </c>
      <c r="R302" t="s">
        <v>2301</v>
      </c>
      <c r="S302">
        <v>0.45600000000000002</v>
      </c>
      <c r="T302" t="s">
        <v>271</v>
      </c>
      <c r="U302">
        <v>36</v>
      </c>
      <c r="V302">
        <f>(1-VLOOKUP(P302,Start!$A$1:$E$9,4,FALSE)/100)*U302</f>
        <v>32.04</v>
      </c>
      <c r="W302">
        <f>VLOOKUP(O302,Start!$A$11:$E$17,3,FALSE)+VLOOKUP(O302,Start!$A$11:$E$17,4,FALSE)</f>
        <v>23.27</v>
      </c>
      <c r="X302" s="10">
        <f>(W302/S302)+Start!$D$19*(VLOOKUP(O302,Start!$A$11:ED$17,5,FALSE)/S302)+VLOOKUP(P302,Start!$A$1:$D$9,3,FALSE)</f>
        <v>63.374122807017542</v>
      </c>
      <c r="Y302" s="10">
        <f>SUM(V$2:V302)</f>
        <v>54104.274085000055</v>
      </c>
      <c r="Z302" t="str">
        <f>VLOOKUP(O302,Start!$A$11:$B$17,2,FALSE)</f>
        <v>NaturalGas</v>
      </c>
      <c r="AA302" t="str">
        <f>VLOOKUP(P302,Start!$A$2:$B$9,2,FALSE)</f>
        <v>CombinedCycleGas</v>
      </c>
    </row>
    <row r="303" spans="1:27" x14ac:dyDescent="0.35">
      <c r="A303" t="s">
        <v>42</v>
      </c>
      <c r="B303" t="s">
        <v>2302</v>
      </c>
      <c r="C303" t="s">
        <v>2303</v>
      </c>
      <c r="E303">
        <v>8056</v>
      </c>
      <c r="F303" t="s">
        <v>2304</v>
      </c>
      <c r="G303" t="s">
        <v>2305</v>
      </c>
      <c r="H303" t="s">
        <v>202</v>
      </c>
      <c r="J303" t="s">
        <v>2306</v>
      </c>
      <c r="K303" t="s">
        <v>51</v>
      </c>
      <c r="N303" t="s">
        <v>51</v>
      </c>
      <c r="O303" s="10" t="s">
        <v>51</v>
      </c>
      <c r="P303" t="s">
        <v>52</v>
      </c>
      <c r="Q303" t="s">
        <v>862</v>
      </c>
      <c r="R303" t="s">
        <v>2307</v>
      </c>
      <c r="S303">
        <v>0.45600000000000002</v>
      </c>
      <c r="T303" t="s">
        <v>271</v>
      </c>
      <c r="U303">
        <v>12.9</v>
      </c>
      <c r="V303">
        <f>(1-VLOOKUP(P303,Start!$A$1:$E$9,4,FALSE)/100)*U303</f>
        <v>11.481</v>
      </c>
      <c r="W303">
        <f>VLOOKUP(O303,Start!$A$11:$E$17,3,FALSE)+VLOOKUP(O303,Start!$A$11:$E$17,4,FALSE)</f>
        <v>23.27</v>
      </c>
      <c r="X303" s="10">
        <f>(W303/S303)+Start!$D$19*(VLOOKUP(O303,Start!$A$11:ED$17,5,FALSE)/S303)+VLOOKUP(P303,Start!$A$1:$D$9,3,FALSE)</f>
        <v>63.374122807017542</v>
      </c>
      <c r="Y303" s="10">
        <f>SUM(V$2:V303)</f>
        <v>54115.755085000055</v>
      </c>
      <c r="Z303" t="str">
        <f>VLOOKUP(O303,Start!$A$11:$B$17,2,FALSE)</f>
        <v>NaturalGas</v>
      </c>
      <c r="AA303" t="str">
        <f>VLOOKUP(P303,Start!$A$2:$B$9,2,FALSE)</f>
        <v>CombinedCycleGas</v>
      </c>
    </row>
    <row r="304" spans="1:27" x14ac:dyDescent="0.35">
      <c r="A304" t="s">
        <v>42</v>
      </c>
      <c r="B304" t="s">
        <v>2318</v>
      </c>
      <c r="C304" t="s">
        <v>2319</v>
      </c>
      <c r="E304">
        <v>26954</v>
      </c>
      <c r="F304" t="s">
        <v>1567</v>
      </c>
      <c r="H304" t="s">
        <v>48</v>
      </c>
      <c r="J304" t="s">
        <v>2320</v>
      </c>
      <c r="K304" t="s">
        <v>51</v>
      </c>
      <c r="N304" t="s">
        <v>51</v>
      </c>
      <c r="O304" s="10" t="s">
        <v>51</v>
      </c>
      <c r="P304" t="s">
        <v>52</v>
      </c>
      <c r="Q304" t="s">
        <v>862</v>
      </c>
      <c r="R304" t="s">
        <v>434</v>
      </c>
      <c r="S304">
        <v>0.45600000000000002</v>
      </c>
      <c r="T304" t="s">
        <v>271</v>
      </c>
      <c r="U304">
        <v>17.100000000000001</v>
      </c>
      <c r="V304">
        <f>(1-VLOOKUP(P304,Start!$A$1:$E$9,4,FALSE)/100)*U304</f>
        <v>15.219000000000001</v>
      </c>
      <c r="W304">
        <f>VLOOKUP(O304,Start!$A$11:$E$17,3,FALSE)+VLOOKUP(O304,Start!$A$11:$E$17,4,FALSE)</f>
        <v>23.27</v>
      </c>
      <c r="X304" s="10">
        <f>(W304/S304)+Start!$D$19*(VLOOKUP(O304,Start!$A$11:ED$17,5,FALSE)/S304)+VLOOKUP(P304,Start!$A$1:$D$9,3,FALSE)</f>
        <v>63.374122807017542</v>
      </c>
      <c r="Y304" s="10">
        <f>SUM(V$2:V304)</f>
        <v>54130.974085000053</v>
      </c>
      <c r="Z304" t="str">
        <f>VLOOKUP(O304,Start!$A$11:$B$17,2,FALSE)</f>
        <v>NaturalGas</v>
      </c>
      <c r="AA304" t="str">
        <f>VLOOKUP(P304,Start!$A$2:$B$9,2,FALSE)</f>
        <v>CombinedCycleGas</v>
      </c>
    </row>
    <row r="305" spans="1:27" x14ac:dyDescent="0.35">
      <c r="A305" t="s">
        <v>42</v>
      </c>
      <c r="B305" t="s">
        <v>2339</v>
      </c>
      <c r="C305" t="s">
        <v>2340</v>
      </c>
      <c r="E305">
        <v>30659</v>
      </c>
      <c r="F305" t="s">
        <v>681</v>
      </c>
      <c r="G305" t="s">
        <v>2341</v>
      </c>
      <c r="H305" t="s">
        <v>48</v>
      </c>
      <c r="J305" t="s">
        <v>2342</v>
      </c>
      <c r="K305" t="s">
        <v>51</v>
      </c>
      <c r="N305" t="s">
        <v>51</v>
      </c>
      <c r="O305" s="10" t="s">
        <v>51</v>
      </c>
      <c r="P305" t="s">
        <v>52</v>
      </c>
      <c r="Q305" t="s">
        <v>862</v>
      </c>
      <c r="R305" t="s">
        <v>434</v>
      </c>
      <c r="S305">
        <v>0.45600000000000002</v>
      </c>
      <c r="T305" t="s">
        <v>271</v>
      </c>
      <c r="U305">
        <v>30.2</v>
      </c>
      <c r="V305">
        <f>(1-VLOOKUP(P305,Start!$A$1:$E$9,4,FALSE)/100)*U305</f>
        <v>26.878</v>
      </c>
      <c r="W305">
        <f>VLOOKUP(O305,Start!$A$11:$E$17,3,FALSE)+VLOOKUP(O305,Start!$A$11:$E$17,4,FALSE)</f>
        <v>23.27</v>
      </c>
      <c r="X305" s="10">
        <f>(W305/S305)+Start!$D$19*(VLOOKUP(O305,Start!$A$11:ED$17,5,FALSE)/S305)+VLOOKUP(P305,Start!$A$1:$D$9,3,FALSE)</f>
        <v>63.374122807017542</v>
      </c>
      <c r="Y305" s="10">
        <f>SUM(V$2:V305)</f>
        <v>54157.85208500005</v>
      </c>
      <c r="Z305" t="str">
        <f>VLOOKUP(O305,Start!$A$11:$B$17,2,FALSE)</f>
        <v>NaturalGas</v>
      </c>
      <c r="AA305" t="str">
        <f>VLOOKUP(P305,Start!$A$2:$B$9,2,FALSE)</f>
        <v>CombinedCycleGas</v>
      </c>
    </row>
    <row r="306" spans="1:27" x14ac:dyDescent="0.35">
      <c r="A306" t="s">
        <v>42</v>
      </c>
      <c r="B306" t="s">
        <v>2422</v>
      </c>
      <c r="C306" t="s">
        <v>353</v>
      </c>
      <c r="D306" t="s">
        <v>2423</v>
      </c>
      <c r="E306">
        <v>1099</v>
      </c>
      <c r="F306" t="s">
        <v>355</v>
      </c>
      <c r="G306" t="s">
        <v>2424</v>
      </c>
      <c r="H306" t="s">
        <v>202</v>
      </c>
      <c r="I306" t="s">
        <v>2423</v>
      </c>
      <c r="J306" t="s">
        <v>2425</v>
      </c>
      <c r="K306" t="s">
        <v>51</v>
      </c>
      <c r="N306" t="s">
        <v>51</v>
      </c>
      <c r="O306" s="10" t="s">
        <v>51</v>
      </c>
      <c r="P306" t="s">
        <v>52</v>
      </c>
      <c r="Q306" t="s">
        <v>862</v>
      </c>
      <c r="R306" t="s">
        <v>434</v>
      </c>
      <c r="S306">
        <v>0.45600000000000002</v>
      </c>
      <c r="T306" t="s">
        <v>271</v>
      </c>
      <c r="U306">
        <v>11.5</v>
      </c>
      <c r="V306">
        <f>(1-VLOOKUP(P306,Start!$A$1:$E$9,4,FALSE)/100)*U306</f>
        <v>10.234999999999999</v>
      </c>
      <c r="W306">
        <f>VLOOKUP(O306,Start!$A$11:$E$17,3,FALSE)+VLOOKUP(O306,Start!$A$11:$E$17,4,FALSE)</f>
        <v>23.27</v>
      </c>
      <c r="X306" s="10">
        <f>(W306/S306)+Start!$D$19*(VLOOKUP(O306,Start!$A$11:ED$17,5,FALSE)/S306)+VLOOKUP(P306,Start!$A$1:$D$9,3,FALSE)</f>
        <v>63.374122807017542</v>
      </c>
      <c r="Y306" s="10">
        <f>SUM(V$2:V306)</f>
        <v>54168.08708500005</v>
      </c>
      <c r="Z306" t="str">
        <f>VLOOKUP(O306,Start!$A$11:$B$17,2,FALSE)</f>
        <v>NaturalGas</v>
      </c>
      <c r="AA306" t="str">
        <f>VLOOKUP(P306,Start!$A$2:$B$9,2,FALSE)</f>
        <v>CombinedCycleGas</v>
      </c>
    </row>
    <row r="307" spans="1:27" x14ac:dyDescent="0.35">
      <c r="A307" t="s">
        <v>42</v>
      </c>
      <c r="B307" t="s">
        <v>2426</v>
      </c>
      <c r="C307" t="s">
        <v>2427</v>
      </c>
      <c r="D307" t="s">
        <v>2428</v>
      </c>
      <c r="E307">
        <v>7546</v>
      </c>
      <c r="F307" t="s">
        <v>2429</v>
      </c>
      <c r="H307" t="s">
        <v>471</v>
      </c>
      <c r="J307" t="s">
        <v>2430</v>
      </c>
      <c r="K307" t="s">
        <v>51</v>
      </c>
      <c r="N307" t="s">
        <v>51</v>
      </c>
      <c r="O307" s="10" t="s">
        <v>51</v>
      </c>
      <c r="P307" t="s">
        <v>52</v>
      </c>
      <c r="Q307" t="s">
        <v>862</v>
      </c>
      <c r="R307" t="s">
        <v>2431</v>
      </c>
      <c r="S307">
        <v>0.45600000000000002</v>
      </c>
      <c r="T307" t="s">
        <v>271</v>
      </c>
      <c r="U307">
        <v>17.3</v>
      </c>
      <c r="V307">
        <f>(1-VLOOKUP(P307,Start!$A$1:$E$9,4,FALSE)/100)*U307</f>
        <v>15.397</v>
      </c>
      <c r="W307">
        <f>VLOOKUP(O307,Start!$A$11:$E$17,3,FALSE)+VLOOKUP(O307,Start!$A$11:$E$17,4,FALSE)</f>
        <v>23.27</v>
      </c>
      <c r="X307" s="10">
        <f>(W307/S307)+Start!$D$19*(VLOOKUP(O307,Start!$A$11:ED$17,5,FALSE)/S307)+VLOOKUP(P307,Start!$A$1:$D$9,3,FALSE)</f>
        <v>63.374122807017542</v>
      </c>
      <c r="Y307" s="10">
        <f>SUM(V$2:V307)</f>
        <v>54183.484085000047</v>
      </c>
      <c r="Z307" t="str">
        <f>VLOOKUP(O307,Start!$A$11:$B$17,2,FALSE)</f>
        <v>NaturalGas</v>
      </c>
      <c r="AA307" t="str">
        <f>VLOOKUP(P307,Start!$A$2:$B$9,2,FALSE)</f>
        <v>CombinedCycleGas</v>
      </c>
    </row>
    <row r="308" spans="1:27" x14ac:dyDescent="0.35">
      <c r="A308" t="s">
        <v>42</v>
      </c>
      <c r="B308" t="s">
        <v>2432</v>
      </c>
      <c r="C308" t="s">
        <v>2427</v>
      </c>
      <c r="D308" t="s">
        <v>2433</v>
      </c>
      <c r="E308">
        <v>7549</v>
      </c>
      <c r="F308" t="s">
        <v>2429</v>
      </c>
      <c r="H308" t="s">
        <v>471</v>
      </c>
      <c r="J308" t="s">
        <v>2430</v>
      </c>
      <c r="K308" t="s">
        <v>51</v>
      </c>
      <c r="N308" t="s">
        <v>51</v>
      </c>
      <c r="O308" s="10" t="s">
        <v>51</v>
      </c>
      <c r="P308" t="s">
        <v>52</v>
      </c>
      <c r="Q308" t="s">
        <v>862</v>
      </c>
      <c r="R308" t="s">
        <v>2434</v>
      </c>
      <c r="S308">
        <v>0.45600000000000002</v>
      </c>
      <c r="T308" t="s">
        <v>271</v>
      </c>
      <c r="U308">
        <v>22.05</v>
      </c>
      <c r="V308">
        <f>(1-VLOOKUP(P308,Start!$A$1:$E$9,4,FALSE)/100)*U308</f>
        <v>19.624500000000001</v>
      </c>
      <c r="W308">
        <f>VLOOKUP(O308,Start!$A$11:$E$17,3,FALSE)+VLOOKUP(O308,Start!$A$11:$E$17,4,FALSE)</f>
        <v>23.27</v>
      </c>
      <c r="X308" s="10">
        <f>(W308/S308)+Start!$D$19*(VLOOKUP(O308,Start!$A$11:ED$17,5,FALSE)/S308)+VLOOKUP(P308,Start!$A$1:$D$9,3,FALSE)</f>
        <v>63.374122807017542</v>
      </c>
      <c r="Y308" s="10">
        <f>SUM(V$2:V308)</f>
        <v>54203.108585000045</v>
      </c>
      <c r="Z308" t="str">
        <f>VLOOKUP(O308,Start!$A$11:$B$17,2,FALSE)</f>
        <v>NaturalGas</v>
      </c>
      <c r="AA308" t="str">
        <f>VLOOKUP(P308,Start!$A$2:$B$9,2,FALSE)</f>
        <v>CombinedCycleGas</v>
      </c>
    </row>
    <row r="309" spans="1:27" x14ac:dyDescent="0.35">
      <c r="A309" t="s">
        <v>42</v>
      </c>
      <c r="B309" t="s">
        <v>2435</v>
      </c>
      <c r="C309" t="s">
        <v>2436</v>
      </c>
      <c r="D309" t="s">
        <v>2437</v>
      </c>
      <c r="E309">
        <v>36433</v>
      </c>
      <c r="F309" t="s">
        <v>1539</v>
      </c>
      <c r="H309" t="s">
        <v>471</v>
      </c>
      <c r="I309" t="s">
        <v>2437</v>
      </c>
      <c r="J309" t="s">
        <v>2438</v>
      </c>
      <c r="K309" t="s">
        <v>51</v>
      </c>
      <c r="N309" t="s">
        <v>51</v>
      </c>
      <c r="O309" s="10" t="s">
        <v>51</v>
      </c>
      <c r="P309" t="s">
        <v>52</v>
      </c>
      <c r="Q309" t="s">
        <v>862</v>
      </c>
      <c r="R309" t="s">
        <v>2439</v>
      </c>
      <c r="S309">
        <v>0.45600000000000002</v>
      </c>
      <c r="T309" t="s">
        <v>271</v>
      </c>
      <c r="U309">
        <v>10</v>
      </c>
      <c r="V309">
        <f>(1-VLOOKUP(P309,Start!$A$1:$E$9,4,FALSE)/100)*U309</f>
        <v>8.9</v>
      </c>
      <c r="W309">
        <f>VLOOKUP(O309,Start!$A$11:$E$17,3,FALSE)+VLOOKUP(O309,Start!$A$11:$E$17,4,FALSE)</f>
        <v>23.27</v>
      </c>
      <c r="X309" s="10">
        <f>(W309/S309)+Start!$D$19*(VLOOKUP(O309,Start!$A$11:ED$17,5,FALSE)/S309)+VLOOKUP(P309,Start!$A$1:$D$9,3,FALSE)</f>
        <v>63.374122807017542</v>
      </c>
      <c r="Y309" s="10">
        <f>SUM(V$2:V309)</f>
        <v>54212.008585000047</v>
      </c>
      <c r="Z309" t="str">
        <f>VLOOKUP(O309,Start!$A$11:$B$17,2,FALSE)</f>
        <v>NaturalGas</v>
      </c>
      <c r="AA309" t="str">
        <f>VLOOKUP(P309,Start!$A$2:$B$9,2,FALSE)</f>
        <v>CombinedCycleGas</v>
      </c>
    </row>
    <row r="310" spans="1:27" x14ac:dyDescent="0.35">
      <c r="A310" t="s">
        <v>42</v>
      </c>
      <c r="B310" t="s">
        <v>2440</v>
      </c>
      <c r="C310" t="s">
        <v>2367</v>
      </c>
      <c r="D310" t="s">
        <v>2441</v>
      </c>
      <c r="E310">
        <v>84030</v>
      </c>
      <c r="F310" t="s">
        <v>2442</v>
      </c>
      <c r="H310" t="s">
        <v>90</v>
      </c>
      <c r="I310" t="s">
        <v>2441</v>
      </c>
      <c r="K310" t="s">
        <v>51</v>
      </c>
      <c r="N310" t="s">
        <v>51</v>
      </c>
      <c r="O310" s="10" t="s">
        <v>51</v>
      </c>
      <c r="P310" t="s">
        <v>52</v>
      </c>
      <c r="Q310" t="s">
        <v>862</v>
      </c>
      <c r="R310" t="s">
        <v>2443</v>
      </c>
      <c r="S310">
        <v>0.45600000000000002</v>
      </c>
      <c r="T310" t="s">
        <v>271</v>
      </c>
      <c r="U310">
        <v>17.600000000000001</v>
      </c>
      <c r="V310">
        <f>(1-VLOOKUP(P310,Start!$A$1:$E$9,4,FALSE)/100)*U310</f>
        <v>15.664000000000001</v>
      </c>
      <c r="W310">
        <f>VLOOKUP(O310,Start!$A$11:$E$17,3,FALSE)+VLOOKUP(O310,Start!$A$11:$E$17,4,FALSE)</f>
        <v>23.27</v>
      </c>
      <c r="X310" s="10">
        <f>(W310/S310)+Start!$D$19*(VLOOKUP(O310,Start!$A$11:ED$17,5,FALSE)/S310)+VLOOKUP(P310,Start!$A$1:$D$9,3,FALSE)</f>
        <v>63.374122807017542</v>
      </c>
      <c r="Y310" s="10">
        <f>SUM(V$2:V310)</f>
        <v>54227.672585000044</v>
      </c>
      <c r="Z310" t="str">
        <f>VLOOKUP(O310,Start!$A$11:$B$17,2,FALSE)</f>
        <v>NaturalGas</v>
      </c>
      <c r="AA310" t="str">
        <f>VLOOKUP(P310,Start!$A$2:$B$9,2,FALSE)</f>
        <v>CombinedCycleGas</v>
      </c>
    </row>
    <row r="311" spans="1:27" x14ac:dyDescent="0.35">
      <c r="A311" t="s">
        <v>42</v>
      </c>
      <c r="B311" t="s">
        <v>826</v>
      </c>
      <c r="C311" t="s">
        <v>827</v>
      </c>
      <c r="D311" t="s">
        <v>828</v>
      </c>
      <c r="E311">
        <v>32278</v>
      </c>
      <c r="F311" t="s">
        <v>829</v>
      </c>
      <c r="H311" t="s">
        <v>110</v>
      </c>
      <c r="J311" t="s">
        <v>830</v>
      </c>
      <c r="K311" t="s">
        <v>68</v>
      </c>
      <c r="L311" t="s">
        <v>51</v>
      </c>
      <c r="M311" t="s">
        <v>788</v>
      </c>
      <c r="N311" t="s">
        <v>51</v>
      </c>
      <c r="O311" s="10" t="s">
        <v>51</v>
      </c>
      <c r="P311" t="s">
        <v>52</v>
      </c>
      <c r="Q311" t="s">
        <v>106</v>
      </c>
      <c r="R311" t="s">
        <v>54</v>
      </c>
      <c r="S311">
        <v>0.45450000000000002</v>
      </c>
      <c r="T311" t="s">
        <v>54</v>
      </c>
      <c r="U311">
        <v>146.5</v>
      </c>
      <c r="V311">
        <f>(1-VLOOKUP(P311,Start!$A$1:$E$9,4,FALSE)/100)*U311</f>
        <v>130.38499999999999</v>
      </c>
      <c r="W311">
        <f>VLOOKUP(O311,Start!$A$11:$E$17,3,FALSE)+VLOOKUP(O311,Start!$A$11:$E$17,4,FALSE)</f>
        <v>23.27</v>
      </c>
      <c r="X311" s="10">
        <f>(W311/S311)+Start!$D$19*(VLOOKUP(O311,Start!$A$11:ED$17,5,FALSE)/S311)+VLOOKUP(P311,Start!$A$1:$D$9,3,FALSE)</f>
        <v>63.578327832783273</v>
      </c>
      <c r="Y311" s="10">
        <f>SUM(V$2:V311)</f>
        <v>54358.057585000046</v>
      </c>
      <c r="Z311" t="str">
        <f>VLOOKUP(O311,Start!$A$11:$B$17,2,FALSE)</f>
        <v>NaturalGas</v>
      </c>
      <c r="AA311" t="str">
        <f>VLOOKUP(P311,Start!$A$2:$B$9,2,FALSE)</f>
        <v>CombinedCycleGas</v>
      </c>
    </row>
    <row r="312" spans="1:27" x14ac:dyDescent="0.35">
      <c r="A312" t="s">
        <v>42</v>
      </c>
      <c r="B312" t="s">
        <v>741</v>
      </c>
      <c r="C312" t="s">
        <v>742</v>
      </c>
      <c r="D312" t="s">
        <v>743</v>
      </c>
      <c r="E312">
        <v>47259</v>
      </c>
      <c r="F312" t="s">
        <v>744</v>
      </c>
      <c r="H312" t="s">
        <v>110</v>
      </c>
      <c r="I312" t="s">
        <v>111</v>
      </c>
      <c r="J312" t="s">
        <v>745</v>
      </c>
      <c r="K312" t="s">
        <v>68</v>
      </c>
      <c r="L312" t="s">
        <v>746</v>
      </c>
      <c r="N312" t="s">
        <v>270</v>
      </c>
      <c r="O312" s="10" t="s">
        <v>51</v>
      </c>
      <c r="P312" t="s">
        <v>52</v>
      </c>
      <c r="Q312" t="s">
        <v>106</v>
      </c>
      <c r="R312" t="s">
        <v>54</v>
      </c>
      <c r="S312">
        <v>0.45</v>
      </c>
      <c r="T312" t="s">
        <v>271</v>
      </c>
      <c r="U312">
        <v>303</v>
      </c>
      <c r="V312">
        <f>(1-VLOOKUP(P312,Start!$A$1:$E$9,4,FALSE)/100)*U312</f>
        <v>269.67</v>
      </c>
      <c r="W312">
        <f>VLOOKUP(O312,Start!$A$11:$E$17,3,FALSE)+VLOOKUP(O312,Start!$A$11:$E$17,4,FALSE)</f>
        <v>23.27</v>
      </c>
      <c r="X312" s="10">
        <f>(W312/S312)+Start!$D$19*(VLOOKUP(O312,Start!$A$11:ED$17,5,FALSE)/S312)+VLOOKUP(P312,Start!$A$1:$D$9,3,FALSE)</f>
        <v>64.199111111111108</v>
      </c>
      <c r="Y312" s="10">
        <f>SUM(V$2:V312)</f>
        <v>54627.727585000044</v>
      </c>
      <c r="Z312" t="str">
        <f>VLOOKUP(O312,Start!$A$11:$B$17,2,FALSE)</f>
        <v>NaturalGas</v>
      </c>
      <c r="AA312" t="str">
        <f>VLOOKUP(P312,Start!$A$2:$B$9,2,FALSE)</f>
        <v>CombinedCycleGas</v>
      </c>
    </row>
    <row r="313" spans="1:27" x14ac:dyDescent="0.35">
      <c r="A313" t="s">
        <v>42</v>
      </c>
      <c r="B313" t="s">
        <v>747</v>
      </c>
      <c r="C313" t="s">
        <v>742</v>
      </c>
      <c r="D313" t="s">
        <v>743</v>
      </c>
      <c r="E313">
        <v>47259</v>
      </c>
      <c r="F313" t="s">
        <v>744</v>
      </c>
      <c r="H313" t="s">
        <v>110</v>
      </c>
      <c r="I313" t="s">
        <v>564</v>
      </c>
      <c r="J313" t="s">
        <v>748</v>
      </c>
      <c r="K313" t="s">
        <v>68</v>
      </c>
      <c r="L313" t="s">
        <v>746</v>
      </c>
      <c r="N313" t="s">
        <v>270</v>
      </c>
      <c r="O313" s="10" t="s">
        <v>51</v>
      </c>
      <c r="P313" t="s">
        <v>52</v>
      </c>
      <c r="Q313" t="s">
        <v>106</v>
      </c>
      <c r="R313" t="s">
        <v>54</v>
      </c>
      <c r="S313">
        <v>0.45</v>
      </c>
      <c r="T313" t="s">
        <v>271</v>
      </c>
      <c r="U313">
        <v>303</v>
      </c>
      <c r="V313">
        <f>(1-VLOOKUP(P313,Start!$A$1:$E$9,4,FALSE)/100)*U313</f>
        <v>269.67</v>
      </c>
      <c r="W313">
        <f>VLOOKUP(O313,Start!$A$11:$E$17,3,FALSE)+VLOOKUP(O313,Start!$A$11:$E$17,4,FALSE)</f>
        <v>23.27</v>
      </c>
      <c r="X313" s="10">
        <f>(W313/S313)+Start!$D$19*(VLOOKUP(O313,Start!$A$11:ED$17,5,FALSE)/S313)+VLOOKUP(P313,Start!$A$1:$D$9,3,FALSE)</f>
        <v>64.199111111111108</v>
      </c>
      <c r="Y313" s="10">
        <f>SUM(V$2:V313)</f>
        <v>54897.397585000042</v>
      </c>
      <c r="Z313" t="str">
        <f>VLOOKUP(O313,Start!$A$11:$B$17,2,FALSE)</f>
        <v>NaturalGas</v>
      </c>
      <c r="AA313" t="str">
        <f>VLOOKUP(P313,Start!$A$2:$B$9,2,FALSE)</f>
        <v>CombinedCycleGas</v>
      </c>
    </row>
    <row r="314" spans="1:27" x14ac:dyDescent="0.35">
      <c r="A314" t="s">
        <v>42</v>
      </c>
      <c r="B314" t="s">
        <v>964</v>
      </c>
      <c r="C314" t="s">
        <v>949</v>
      </c>
      <c r="D314" t="s">
        <v>965</v>
      </c>
      <c r="E314">
        <v>67056</v>
      </c>
      <c r="F314" t="s">
        <v>951</v>
      </c>
      <c r="G314" t="s">
        <v>966</v>
      </c>
      <c r="H314" t="s">
        <v>778</v>
      </c>
      <c r="I314" t="s">
        <v>967</v>
      </c>
      <c r="J314" t="s">
        <v>968</v>
      </c>
      <c r="K314" t="s">
        <v>68</v>
      </c>
      <c r="L314" t="s">
        <v>969</v>
      </c>
      <c r="M314" t="s">
        <v>970</v>
      </c>
      <c r="N314" t="s">
        <v>270</v>
      </c>
      <c r="O314" s="10" t="s">
        <v>51</v>
      </c>
      <c r="P314" t="s">
        <v>52</v>
      </c>
      <c r="Q314" t="s">
        <v>106</v>
      </c>
      <c r="R314" t="s">
        <v>54</v>
      </c>
      <c r="S314">
        <v>0.45</v>
      </c>
      <c r="T314" t="s">
        <v>271</v>
      </c>
      <c r="U314">
        <v>87.5</v>
      </c>
      <c r="V314">
        <f>(1-VLOOKUP(P314,Start!$A$1:$E$9,4,FALSE)/100)*U314</f>
        <v>77.875</v>
      </c>
      <c r="W314">
        <f>VLOOKUP(O314,Start!$A$11:$E$17,3,FALSE)+VLOOKUP(O314,Start!$A$11:$E$17,4,FALSE)</f>
        <v>23.27</v>
      </c>
      <c r="X314" s="10">
        <f>(W314/S314)+Start!$D$19*(VLOOKUP(O314,Start!$A$11:ED$17,5,FALSE)/S314)+VLOOKUP(P314,Start!$A$1:$D$9,3,FALSE)</f>
        <v>64.199111111111108</v>
      </c>
      <c r="Y314" s="10">
        <f>SUM(V$2:V314)</f>
        <v>54975.272585000042</v>
      </c>
      <c r="Z314" t="str">
        <f>VLOOKUP(O314,Start!$A$11:$B$17,2,FALSE)</f>
        <v>NaturalGas</v>
      </c>
      <c r="AA314" t="str">
        <f>VLOOKUP(P314,Start!$A$2:$B$9,2,FALSE)</f>
        <v>CombinedCycleGas</v>
      </c>
    </row>
    <row r="315" spans="1:27" x14ac:dyDescent="0.35">
      <c r="A315" t="s">
        <v>42</v>
      </c>
      <c r="B315" t="s">
        <v>1036</v>
      </c>
      <c r="C315" t="s">
        <v>1037</v>
      </c>
      <c r="D315" t="s">
        <v>1038</v>
      </c>
      <c r="E315">
        <v>81371</v>
      </c>
      <c r="F315" t="s">
        <v>1039</v>
      </c>
      <c r="H315" t="s">
        <v>90</v>
      </c>
      <c r="I315">
        <v>1</v>
      </c>
      <c r="J315" t="s">
        <v>1040</v>
      </c>
      <c r="K315" t="s">
        <v>51</v>
      </c>
      <c r="N315" t="s">
        <v>51</v>
      </c>
      <c r="O315" s="10" t="s">
        <v>51</v>
      </c>
      <c r="P315" t="s">
        <v>52</v>
      </c>
      <c r="Q315" t="s">
        <v>106</v>
      </c>
      <c r="R315" t="s">
        <v>54</v>
      </c>
      <c r="S315">
        <v>0.45</v>
      </c>
      <c r="T315" t="s">
        <v>54</v>
      </c>
      <c r="U315">
        <v>79.7</v>
      </c>
      <c r="V315">
        <f>(1-VLOOKUP(P315,Start!$A$1:$E$9,4,FALSE)/100)*U315</f>
        <v>70.933000000000007</v>
      </c>
      <c r="W315">
        <f>VLOOKUP(O315,Start!$A$11:$E$17,3,FALSE)+VLOOKUP(O315,Start!$A$11:$E$17,4,FALSE)</f>
        <v>23.27</v>
      </c>
      <c r="X315" s="10">
        <f>(W315/S315)+Start!$D$19*(VLOOKUP(O315,Start!$A$11:ED$17,5,FALSE)/S315)+VLOOKUP(P315,Start!$A$1:$D$9,3,FALSE)</f>
        <v>64.199111111111108</v>
      </c>
      <c r="Y315" s="10">
        <f>SUM(V$2:V315)</f>
        <v>55046.20558500004</v>
      </c>
      <c r="Z315" t="str">
        <f>VLOOKUP(O315,Start!$A$11:$B$17,2,FALSE)</f>
        <v>NaturalGas</v>
      </c>
      <c r="AA315" t="str">
        <f>VLOOKUP(P315,Start!$A$2:$B$9,2,FALSE)</f>
        <v>CombinedCycleGas</v>
      </c>
    </row>
    <row r="316" spans="1:27" x14ac:dyDescent="0.35">
      <c r="A316" t="s">
        <v>42</v>
      </c>
      <c r="B316" t="s">
        <v>1041</v>
      </c>
      <c r="C316" t="s">
        <v>1037</v>
      </c>
      <c r="D316" t="s">
        <v>1042</v>
      </c>
      <c r="E316">
        <v>81371</v>
      </c>
      <c r="F316" t="s">
        <v>1039</v>
      </c>
      <c r="H316" t="s">
        <v>90</v>
      </c>
      <c r="I316">
        <v>1</v>
      </c>
      <c r="J316" t="s">
        <v>1043</v>
      </c>
      <c r="K316" t="s">
        <v>51</v>
      </c>
      <c r="N316" t="s">
        <v>51</v>
      </c>
      <c r="O316" s="10" t="s">
        <v>51</v>
      </c>
      <c r="P316" t="s">
        <v>52</v>
      </c>
      <c r="Q316" t="s">
        <v>106</v>
      </c>
      <c r="R316" t="s">
        <v>54</v>
      </c>
      <c r="S316">
        <v>0.45</v>
      </c>
      <c r="T316" t="s">
        <v>54</v>
      </c>
      <c r="U316">
        <v>97.9</v>
      </c>
      <c r="V316">
        <f>(1-VLOOKUP(P316,Start!$A$1:$E$9,4,FALSE)/100)*U316</f>
        <v>87.131</v>
      </c>
      <c r="W316">
        <f>VLOOKUP(O316,Start!$A$11:$E$17,3,FALSE)+VLOOKUP(O316,Start!$A$11:$E$17,4,FALSE)</f>
        <v>23.27</v>
      </c>
      <c r="X316" s="10">
        <f>(W316/S316)+Start!$D$19*(VLOOKUP(O316,Start!$A$11:ED$17,5,FALSE)/S316)+VLOOKUP(P316,Start!$A$1:$D$9,3,FALSE)</f>
        <v>64.199111111111108</v>
      </c>
      <c r="Y316" s="10">
        <f>SUM(V$2:V316)</f>
        <v>55133.336585000041</v>
      </c>
      <c r="Z316" t="str">
        <f>VLOOKUP(O316,Start!$A$11:$B$17,2,FALSE)</f>
        <v>NaturalGas</v>
      </c>
      <c r="AA316" t="str">
        <f>VLOOKUP(P316,Start!$A$2:$B$9,2,FALSE)</f>
        <v>CombinedCycleGas</v>
      </c>
    </row>
    <row r="317" spans="1:27" x14ac:dyDescent="0.35">
      <c r="A317" t="s">
        <v>42</v>
      </c>
      <c r="B317" t="s">
        <v>1044</v>
      </c>
      <c r="C317" t="s">
        <v>1037</v>
      </c>
      <c r="D317" t="s">
        <v>1045</v>
      </c>
      <c r="E317">
        <v>81371</v>
      </c>
      <c r="F317" t="s">
        <v>1039</v>
      </c>
      <c r="H317" t="s">
        <v>90</v>
      </c>
      <c r="I317">
        <v>1</v>
      </c>
      <c r="J317" t="s">
        <v>1046</v>
      </c>
      <c r="K317" t="s">
        <v>51</v>
      </c>
      <c r="N317" t="s">
        <v>51</v>
      </c>
      <c r="O317" s="10" t="s">
        <v>51</v>
      </c>
      <c r="P317" t="s">
        <v>52</v>
      </c>
      <c r="Q317" t="s">
        <v>106</v>
      </c>
      <c r="R317" t="s">
        <v>54</v>
      </c>
      <c r="S317">
        <v>0.45</v>
      </c>
      <c r="T317" t="s">
        <v>54</v>
      </c>
      <c r="U317">
        <v>97.9</v>
      </c>
      <c r="V317">
        <f>(1-VLOOKUP(P317,Start!$A$1:$E$9,4,FALSE)/100)*U317</f>
        <v>87.131</v>
      </c>
      <c r="W317">
        <f>VLOOKUP(O317,Start!$A$11:$E$17,3,FALSE)+VLOOKUP(O317,Start!$A$11:$E$17,4,FALSE)</f>
        <v>23.27</v>
      </c>
      <c r="X317" s="10">
        <f>(W317/S317)+Start!$D$19*(VLOOKUP(O317,Start!$A$11:ED$17,5,FALSE)/S317)+VLOOKUP(P317,Start!$A$1:$D$9,3,FALSE)</f>
        <v>64.199111111111108</v>
      </c>
      <c r="Y317" s="10">
        <f>SUM(V$2:V317)</f>
        <v>55220.467585000042</v>
      </c>
      <c r="Z317" t="str">
        <f>VLOOKUP(O317,Start!$A$11:$B$17,2,FALSE)</f>
        <v>NaturalGas</v>
      </c>
      <c r="AA317" t="str">
        <f>VLOOKUP(P317,Start!$A$2:$B$9,2,FALSE)</f>
        <v>CombinedCycleGas</v>
      </c>
    </row>
    <row r="318" spans="1:27" x14ac:dyDescent="0.35">
      <c r="A318" t="s">
        <v>42</v>
      </c>
      <c r="B318" t="s">
        <v>1175</v>
      </c>
      <c r="C318" t="s">
        <v>1176</v>
      </c>
      <c r="D318" t="s">
        <v>1176</v>
      </c>
      <c r="E318">
        <v>75175</v>
      </c>
      <c r="F318" t="s">
        <v>1177</v>
      </c>
      <c r="G318" t="s">
        <v>1178</v>
      </c>
      <c r="H318" t="s">
        <v>60</v>
      </c>
      <c r="I318" t="s">
        <v>1179</v>
      </c>
      <c r="J318" t="s">
        <v>1180</v>
      </c>
      <c r="K318" t="s">
        <v>68</v>
      </c>
      <c r="L318" t="s">
        <v>51</v>
      </c>
      <c r="M318" t="s">
        <v>69</v>
      </c>
      <c r="N318" t="s">
        <v>51</v>
      </c>
      <c r="O318" s="10" t="s">
        <v>51</v>
      </c>
      <c r="P318" t="s">
        <v>52</v>
      </c>
      <c r="Q318" t="s">
        <v>106</v>
      </c>
      <c r="R318" t="s">
        <v>54</v>
      </c>
      <c r="S318">
        <v>0.45</v>
      </c>
      <c r="T318" t="s">
        <v>54</v>
      </c>
      <c r="U318">
        <v>41.2</v>
      </c>
      <c r="V318">
        <f>(1-VLOOKUP(P318,Start!$A$1:$E$9,4,FALSE)/100)*U318</f>
        <v>36.668000000000006</v>
      </c>
      <c r="W318">
        <f>VLOOKUP(O318,Start!$A$11:$E$17,3,FALSE)+VLOOKUP(O318,Start!$A$11:$E$17,4,FALSE)</f>
        <v>23.27</v>
      </c>
      <c r="X318" s="10">
        <f>(W318/S318)+Start!$D$19*(VLOOKUP(O318,Start!$A$11:ED$17,5,FALSE)/S318)+VLOOKUP(P318,Start!$A$1:$D$9,3,FALSE)</f>
        <v>64.199111111111108</v>
      </c>
      <c r="Y318" s="10">
        <f>SUM(V$2:V318)</f>
        <v>55257.13558500004</v>
      </c>
      <c r="Z318" t="str">
        <f>VLOOKUP(O318,Start!$A$11:$B$17,2,FALSE)</f>
        <v>NaturalGas</v>
      </c>
      <c r="AA318" t="str">
        <f>VLOOKUP(P318,Start!$A$2:$B$9,2,FALSE)</f>
        <v>CombinedCycleGas</v>
      </c>
    </row>
    <row r="319" spans="1:27" x14ac:dyDescent="0.35">
      <c r="A319" t="s">
        <v>42</v>
      </c>
      <c r="B319" t="s">
        <v>2215</v>
      </c>
      <c r="C319" t="s">
        <v>2216</v>
      </c>
      <c r="E319">
        <v>55543</v>
      </c>
      <c r="F319" t="s">
        <v>2217</v>
      </c>
      <c r="G319" t="s">
        <v>2218</v>
      </c>
      <c r="H319" t="s">
        <v>778</v>
      </c>
      <c r="J319" t="s">
        <v>2219</v>
      </c>
      <c r="K319" t="s">
        <v>51</v>
      </c>
      <c r="N319" t="s">
        <v>51</v>
      </c>
      <c r="O319" s="10" t="s">
        <v>51</v>
      </c>
      <c r="P319" t="s">
        <v>52</v>
      </c>
      <c r="Q319" t="s">
        <v>862</v>
      </c>
      <c r="R319" t="s">
        <v>434</v>
      </c>
      <c r="S319">
        <v>0.442</v>
      </c>
      <c r="T319" t="s">
        <v>271</v>
      </c>
      <c r="U319">
        <v>10.7</v>
      </c>
      <c r="V319">
        <f>(1-VLOOKUP(P319,Start!$A$1:$E$9,4,FALSE)/100)*U319</f>
        <v>9.5229999999999997</v>
      </c>
      <c r="W319">
        <f>VLOOKUP(O319,Start!$A$11:$E$17,3,FALSE)+VLOOKUP(O319,Start!$A$11:$E$17,4,FALSE)</f>
        <v>23.27</v>
      </c>
      <c r="X319" s="10">
        <f>(W319/S319)+Start!$D$19*(VLOOKUP(O319,Start!$A$11:ED$17,5,FALSE)/S319)+VLOOKUP(P319,Start!$A$1:$D$9,3,FALSE)</f>
        <v>65.333936651583713</v>
      </c>
      <c r="Y319" s="10">
        <f>SUM(V$2:V319)</f>
        <v>55266.658585000041</v>
      </c>
      <c r="Z319" t="str">
        <f>VLOOKUP(O319,Start!$A$11:$B$17,2,FALSE)</f>
        <v>NaturalGas</v>
      </c>
      <c r="AA319" t="str">
        <f>VLOOKUP(P319,Start!$A$2:$B$9,2,FALSE)</f>
        <v>CombinedCycleGas</v>
      </c>
    </row>
    <row r="320" spans="1:27" x14ac:dyDescent="0.35">
      <c r="A320" t="s">
        <v>42</v>
      </c>
      <c r="B320" t="s">
        <v>2386</v>
      </c>
      <c r="C320" t="s">
        <v>2387</v>
      </c>
      <c r="E320">
        <v>1468</v>
      </c>
      <c r="F320" t="s">
        <v>2004</v>
      </c>
      <c r="H320" t="s">
        <v>202</v>
      </c>
      <c r="J320" t="s">
        <v>2388</v>
      </c>
      <c r="K320" t="s">
        <v>51</v>
      </c>
      <c r="N320" t="s">
        <v>51</v>
      </c>
      <c r="O320" s="10" t="s">
        <v>51</v>
      </c>
      <c r="P320" t="s">
        <v>52</v>
      </c>
      <c r="Q320" t="s">
        <v>862</v>
      </c>
      <c r="R320" t="s">
        <v>434</v>
      </c>
      <c r="S320">
        <v>0.442</v>
      </c>
      <c r="T320" t="s">
        <v>271</v>
      </c>
      <c r="U320">
        <v>33.9</v>
      </c>
      <c r="V320">
        <f>(1-VLOOKUP(P320,Start!$A$1:$E$9,4,FALSE)/100)*U320</f>
        <v>30.170999999999999</v>
      </c>
      <c r="W320">
        <f>VLOOKUP(O320,Start!$A$11:$E$17,3,FALSE)+VLOOKUP(O320,Start!$A$11:$E$17,4,FALSE)</f>
        <v>23.27</v>
      </c>
      <c r="X320" s="10">
        <f>(W320/S320)+Start!$D$19*(VLOOKUP(O320,Start!$A$11:ED$17,5,FALSE)/S320)+VLOOKUP(P320,Start!$A$1:$D$9,3,FALSE)</f>
        <v>65.333936651583713</v>
      </c>
      <c r="Y320" s="10">
        <f>SUM(V$2:V320)</f>
        <v>55296.829585000043</v>
      </c>
      <c r="Z320" t="str">
        <f>VLOOKUP(O320,Start!$A$11:$B$17,2,FALSE)</f>
        <v>NaturalGas</v>
      </c>
      <c r="AA320" t="str">
        <f>VLOOKUP(P320,Start!$A$2:$B$9,2,FALSE)</f>
        <v>CombinedCycleGas</v>
      </c>
    </row>
    <row r="321" spans="1:27" x14ac:dyDescent="0.35">
      <c r="A321" t="s">
        <v>42</v>
      </c>
      <c r="B321" t="s">
        <v>858</v>
      </c>
      <c r="C321" t="s">
        <v>94</v>
      </c>
      <c r="D321" t="s">
        <v>859</v>
      </c>
      <c r="E321">
        <v>47809</v>
      </c>
      <c r="F321" t="s">
        <v>854</v>
      </c>
      <c r="G321" t="s">
        <v>855</v>
      </c>
      <c r="H321" t="s">
        <v>110</v>
      </c>
      <c r="I321" t="s">
        <v>860</v>
      </c>
      <c r="J321" t="s">
        <v>857</v>
      </c>
      <c r="K321" t="s">
        <v>51</v>
      </c>
      <c r="M321" t="s">
        <v>861</v>
      </c>
      <c r="N321" t="s">
        <v>51</v>
      </c>
      <c r="O321" s="10" t="s">
        <v>51</v>
      </c>
      <c r="P321" t="s">
        <v>52</v>
      </c>
      <c r="Q321" t="s">
        <v>862</v>
      </c>
      <c r="R321" t="s">
        <v>54</v>
      </c>
      <c r="S321">
        <v>0.44059999999999999</v>
      </c>
      <c r="T321" t="s">
        <v>54</v>
      </c>
      <c r="U321">
        <v>14</v>
      </c>
      <c r="V321">
        <f>(1-VLOOKUP(P321,Start!$A$1:$E$9,4,FALSE)/100)*U321</f>
        <v>12.46</v>
      </c>
      <c r="W321">
        <f>VLOOKUP(O321,Start!$A$11:$E$17,3,FALSE)+VLOOKUP(O321,Start!$A$11:$E$17,4,FALSE)</f>
        <v>23.27</v>
      </c>
      <c r="X321" s="10">
        <f>(W321/S321)+Start!$D$19*(VLOOKUP(O321,Start!$A$11:ED$17,5,FALSE)/S321)+VLOOKUP(P321,Start!$A$1:$D$9,3,FALSE)</f>
        <v>65.536768043576942</v>
      </c>
      <c r="Y321" s="10">
        <f>SUM(V$2:V321)</f>
        <v>55309.289585000042</v>
      </c>
      <c r="Z321" t="str">
        <f>VLOOKUP(O321,Start!$A$11:$B$17,2,FALSE)</f>
        <v>NaturalGas</v>
      </c>
      <c r="AA321" t="str">
        <f>VLOOKUP(P321,Start!$A$2:$B$9,2,FALSE)</f>
        <v>CombinedCycleGas</v>
      </c>
    </row>
    <row r="322" spans="1:27" x14ac:dyDescent="0.35">
      <c r="A322" t="s">
        <v>42</v>
      </c>
      <c r="B322" t="s">
        <v>1118</v>
      </c>
      <c r="C322" t="s">
        <v>233</v>
      </c>
      <c r="D322" t="s">
        <v>1116</v>
      </c>
      <c r="E322">
        <v>90449</v>
      </c>
      <c r="F322" t="s">
        <v>1110</v>
      </c>
      <c r="H322" t="s">
        <v>90</v>
      </c>
      <c r="I322">
        <v>2</v>
      </c>
      <c r="J322" t="s">
        <v>627</v>
      </c>
      <c r="K322" t="s">
        <v>68</v>
      </c>
      <c r="L322" t="s">
        <v>1117</v>
      </c>
      <c r="N322" t="s">
        <v>51</v>
      </c>
      <c r="O322" s="10" t="s">
        <v>51</v>
      </c>
      <c r="P322" t="s">
        <v>52</v>
      </c>
      <c r="Q322" t="s">
        <v>106</v>
      </c>
      <c r="R322" t="s">
        <v>54</v>
      </c>
      <c r="S322">
        <v>0.432</v>
      </c>
      <c r="T322" t="s">
        <v>54</v>
      </c>
      <c r="U322">
        <v>440</v>
      </c>
      <c r="V322">
        <f>(1-VLOOKUP(P322,Start!$A$1:$E$9,4,FALSE)/100)*U322</f>
        <v>391.6</v>
      </c>
      <c r="W322">
        <f>VLOOKUP(O322,Start!$A$11:$E$17,3,FALSE)+VLOOKUP(O322,Start!$A$11:$E$17,4,FALSE)</f>
        <v>23.27</v>
      </c>
      <c r="X322" s="10">
        <f>(W322/S322)+Start!$D$19*(VLOOKUP(O322,Start!$A$11:ED$17,5,FALSE)/S322)+VLOOKUP(P322,Start!$A$1:$D$9,3,FALSE)</f>
        <v>66.811574074074073</v>
      </c>
      <c r="Y322" s="10">
        <f>SUM(V$2:V322)</f>
        <v>55700.889585000041</v>
      </c>
      <c r="Z322" t="str">
        <f>VLOOKUP(O322,Start!$A$11:$B$17,2,FALSE)</f>
        <v>NaturalGas</v>
      </c>
      <c r="AA322" t="str">
        <f>VLOOKUP(P322,Start!$A$2:$B$9,2,FALSE)</f>
        <v>CombinedCycleGas</v>
      </c>
    </row>
    <row r="323" spans="1:27" x14ac:dyDescent="0.35">
      <c r="A323" t="s">
        <v>42</v>
      </c>
      <c r="B323" t="s">
        <v>2277</v>
      </c>
      <c r="C323" t="s">
        <v>2278</v>
      </c>
      <c r="E323">
        <v>47906</v>
      </c>
      <c r="F323" t="s">
        <v>2279</v>
      </c>
      <c r="H323" t="s">
        <v>110</v>
      </c>
      <c r="J323" t="s">
        <v>2280</v>
      </c>
      <c r="K323" t="s">
        <v>51</v>
      </c>
      <c r="L323" t="s">
        <v>4</v>
      </c>
      <c r="M323" t="s">
        <v>2281</v>
      </c>
      <c r="N323" t="s">
        <v>51</v>
      </c>
      <c r="O323" s="10" t="s">
        <v>51</v>
      </c>
      <c r="P323" t="s">
        <v>52</v>
      </c>
      <c r="Q323" t="s">
        <v>862</v>
      </c>
      <c r="R323" t="s">
        <v>2282</v>
      </c>
      <c r="S323">
        <v>0.42799999999999999</v>
      </c>
      <c r="T323" t="s">
        <v>271</v>
      </c>
      <c r="U323">
        <v>13.2</v>
      </c>
      <c r="V323">
        <f>(1-VLOOKUP(P323,Start!$A$1:$E$9,4,FALSE)/100)*U323</f>
        <v>11.747999999999999</v>
      </c>
      <c r="W323">
        <f>VLOOKUP(O323,Start!$A$11:$E$17,3,FALSE)+VLOOKUP(O323,Start!$A$11:$E$17,4,FALSE)</f>
        <v>23.27</v>
      </c>
      <c r="X323" s="10">
        <f>(W323/S323)+Start!$D$19*(VLOOKUP(O323,Start!$A$11:ED$17,5,FALSE)/S323)+VLOOKUP(P323,Start!$A$1:$D$9,3,FALSE)</f>
        <v>67.421962616822427</v>
      </c>
      <c r="Y323" s="10">
        <f>SUM(V$2:V323)</f>
        <v>55712.63758500004</v>
      </c>
      <c r="Z323" t="str">
        <f>VLOOKUP(O323,Start!$A$11:$B$17,2,FALSE)</f>
        <v>NaturalGas</v>
      </c>
      <c r="AA323" t="str">
        <f>VLOOKUP(P323,Start!$A$2:$B$9,2,FALSE)</f>
        <v>CombinedCycleGas</v>
      </c>
    </row>
    <row r="324" spans="1:27" x14ac:dyDescent="0.35">
      <c r="A324" t="s">
        <v>42</v>
      </c>
      <c r="B324" t="s">
        <v>930</v>
      </c>
      <c r="C324" t="s">
        <v>108</v>
      </c>
      <c r="D324" t="s">
        <v>931</v>
      </c>
      <c r="E324">
        <v>49811</v>
      </c>
      <c r="F324" t="s">
        <v>932</v>
      </c>
      <c r="H324" t="s">
        <v>48</v>
      </c>
      <c r="I324" t="s">
        <v>933</v>
      </c>
      <c r="J324" t="s">
        <v>934</v>
      </c>
      <c r="K324" t="s">
        <v>51</v>
      </c>
      <c r="N324" t="s">
        <v>51</v>
      </c>
      <c r="O324" s="10" t="s">
        <v>51</v>
      </c>
      <c r="P324" t="s">
        <v>52</v>
      </c>
      <c r="Q324" t="s">
        <v>106</v>
      </c>
      <c r="R324" t="s">
        <v>54</v>
      </c>
      <c r="S324">
        <v>0.42299999999999999</v>
      </c>
      <c r="T324" t="s">
        <v>54</v>
      </c>
      <c r="U324">
        <v>116</v>
      </c>
      <c r="V324">
        <f>(1-VLOOKUP(P324,Start!$A$1:$E$9,4,FALSE)/100)*U324</f>
        <v>103.24</v>
      </c>
      <c r="W324">
        <f>VLOOKUP(O324,Start!$A$11:$E$17,3,FALSE)+VLOOKUP(O324,Start!$A$11:$E$17,4,FALSE)</f>
        <v>23.27</v>
      </c>
      <c r="X324" s="10">
        <f>(W324/S324)+Start!$D$19*(VLOOKUP(O324,Start!$A$11:ED$17,5,FALSE)/S324)+VLOOKUP(P324,Start!$A$1:$D$9,3,FALSE)</f>
        <v>68.201182033096927</v>
      </c>
      <c r="Y324" s="10">
        <f>SUM(V$2:V324)</f>
        <v>55815.877585000038</v>
      </c>
      <c r="Z324" t="str">
        <f>VLOOKUP(O324,Start!$A$11:$B$17,2,FALSE)</f>
        <v>NaturalGas</v>
      </c>
      <c r="AA324" t="str">
        <f>VLOOKUP(P324,Start!$A$2:$B$9,2,FALSE)</f>
        <v>CombinedCycleGas</v>
      </c>
    </row>
    <row r="325" spans="1:27" x14ac:dyDescent="0.35">
      <c r="A325" t="s">
        <v>42</v>
      </c>
      <c r="B325" t="s">
        <v>939</v>
      </c>
      <c r="C325" t="s">
        <v>108</v>
      </c>
      <c r="D325" t="s">
        <v>931</v>
      </c>
      <c r="E325">
        <v>49811</v>
      </c>
      <c r="F325" t="s">
        <v>932</v>
      </c>
      <c r="H325" t="s">
        <v>48</v>
      </c>
      <c r="I325" t="s">
        <v>940</v>
      </c>
      <c r="J325" t="s">
        <v>934</v>
      </c>
      <c r="K325" t="s">
        <v>51</v>
      </c>
      <c r="N325" t="s">
        <v>51</v>
      </c>
      <c r="O325" s="10" t="s">
        <v>51</v>
      </c>
      <c r="P325" t="s">
        <v>52</v>
      </c>
      <c r="Q325" t="s">
        <v>106</v>
      </c>
      <c r="R325" t="s">
        <v>54</v>
      </c>
      <c r="S325">
        <v>0.42299999999999999</v>
      </c>
      <c r="T325" t="s">
        <v>54</v>
      </c>
      <c r="U325">
        <v>359</v>
      </c>
      <c r="V325">
        <f>(1-VLOOKUP(P325,Start!$A$1:$E$9,4,FALSE)/100)*U325</f>
        <v>319.51</v>
      </c>
      <c r="W325">
        <f>VLOOKUP(O325,Start!$A$11:$E$17,3,FALSE)+VLOOKUP(O325,Start!$A$11:$E$17,4,FALSE)</f>
        <v>23.27</v>
      </c>
      <c r="X325" s="10">
        <f>(W325/S325)+Start!$D$19*(VLOOKUP(O325,Start!$A$11:ED$17,5,FALSE)/S325)+VLOOKUP(P325,Start!$A$1:$D$9,3,FALSE)</f>
        <v>68.201182033096927</v>
      </c>
      <c r="Y325" s="10">
        <f>SUM(V$2:V325)</f>
        <v>56135.38758500004</v>
      </c>
      <c r="Z325" t="str">
        <f>VLOOKUP(O325,Start!$A$11:$B$17,2,FALSE)</f>
        <v>NaturalGas</v>
      </c>
      <c r="AA325" t="str">
        <f>VLOOKUP(P325,Start!$A$2:$B$9,2,FALSE)</f>
        <v>CombinedCycleGas</v>
      </c>
    </row>
    <row r="326" spans="1:27" x14ac:dyDescent="0.35">
      <c r="A326" t="s">
        <v>42</v>
      </c>
      <c r="B326" t="s">
        <v>2373</v>
      </c>
      <c r="C326" t="s">
        <v>2374</v>
      </c>
      <c r="D326" t="s">
        <v>2375</v>
      </c>
      <c r="E326">
        <v>66606</v>
      </c>
      <c r="F326" t="s">
        <v>2376</v>
      </c>
      <c r="G326" t="s">
        <v>2377</v>
      </c>
      <c r="H326" t="s">
        <v>1265</v>
      </c>
      <c r="J326" t="s">
        <v>2378</v>
      </c>
      <c r="K326" t="s">
        <v>51</v>
      </c>
      <c r="N326" t="s">
        <v>51</v>
      </c>
      <c r="O326" s="10" t="s">
        <v>51</v>
      </c>
      <c r="P326" t="s">
        <v>63</v>
      </c>
      <c r="Q326" t="s">
        <v>64</v>
      </c>
      <c r="R326" t="s">
        <v>54</v>
      </c>
      <c r="S326">
        <v>0.41639999999999999</v>
      </c>
      <c r="T326" t="s">
        <v>54</v>
      </c>
      <c r="U326">
        <v>19.5</v>
      </c>
      <c r="V326">
        <f>(1-VLOOKUP(P326,Start!$A$1:$E$9,4,FALSE)/100)*U326</f>
        <v>17.355</v>
      </c>
      <c r="W326">
        <f>VLOOKUP(O326,Start!$A$11:$E$17,3,FALSE)+VLOOKUP(O326,Start!$A$11:$E$17,4,FALSE)</f>
        <v>23.27</v>
      </c>
      <c r="X326" s="10">
        <f>(W326/S326)+Start!$D$19*(VLOOKUP(O326,Start!$A$11:ED$17,5,FALSE)/S326)+VLOOKUP(P326,Start!$A$1:$D$9,3,FALSE)</f>
        <v>68.758405379442848</v>
      </c>
      <c r="Y326" s="10">
        <f>SUM(V$2:V326)</f>
        <v>56152.742585000044</v>
      </c>
      <c r="Z326" t="str">
        <f>VLOOKUP(O326,Start!$A$11:$B$17,2,FALSE)</f>
        <v>NaturalGas</v>
      </c>
      <c r="AA326" t="str">
        <f>VLOOKUP(P326,Start!$A$2:$B$9,2,FALSE)</f>
        <v>Gas</v>
      </c>
    </row>
    <row r="327" spans="1:27" x14ac:dyDescent="0.35">
      <c r="A327" t="s">
        <v>42</v>
      </c>
      <c r="B327" t="s">
        <v>935</v>
      </c>
      <c r="C327" t="s">
        <v>108</v>
      </c>
      <c r="D327" t="s">
        <v>931</v>
      </c>
      <c r="E327">
        <v>49811</v>
      </c>
      <c r="F327" t="s">
        <v>932</v>
      </c>
      <c r="H327" t="s">
        <v>48</v>
      </c>
      <c r="I327" t="s">
        <v>936</v>
      </c>
      <c r="J327" t="s">
        <v>72</v>
      </c>
      <c r="K327" t="s">
        <v>51</v>
      </c>
      <c r="N327" t="s">
        <v>51</v>
      </c>
      <c r="O327" s="10" t="s">
        <v>51</v>
      </c>
      <c r="P327" t="s">
        <v>52</v>
      </c>
      <c r="Q327" t="s">
        <v>106</v>
      </c>
      <c r="R327" t="s">
        <v>54</v>
      </c>
      <c r="S327">
        <v>0.41849999999999998</v>
      </c>
      <c r="T327" t="s">
        <v>54</v>
      </c>
      <c r="U327">
        <v>116</v>
      </c>
      <c r="V327">
        <f>(1-VLOOKUP(P327,Start!$A$1:$E$9,4,FALSE)/100)*U327</f>
        <v>103.24</v>
      </c>
      <c r="W327">
        <f>VLOOKUP(O327,Start!$A$11:$E$17,3,FALSE)+VLOOKUP(O327,Start!$A$11:$E$17,4,FALSE)</f>
        <v>23.27</v>
      </c>
      <c r="X327" s="10">
        <f>(W327/S327)+Start!$D$19*(VLOOKUP(O327,Start!$A$11:ED$17,5,FALSE)/S327)+VLOOKUP(P327,Start!$A$1:$D$9,3,FALSE)</f>
        <v>68.918399044205501</v>
      </c>
      <c r="Y327" s="10">
        <f>SUM(V$2:V327)</f>
        <v>56255.982585000042</v>
      </c>
      <c r="Z327" t="str">
        <f>VLOOKUP(O327,Start!$A$11:$B$17,2,FALSE)</f>
        <v>NaturalGas</v>
      </c>
      <c r="AA327" t="str">
        <f>VLOOKUP(P327,Start!$A$2:$B$9,2,FALSE)</f>
        <v>CombinedCycleGas</v>
      </c>
    </row>
    <row r="328" spans="1:27" x14ac:dyDescent="0.35">
      <c r="A328" t="s">
        <v>42</v>
      </c>
      <c r="B328" t="s">
        <v>937</v>
      </c>
      <c r="C328" t="s">
        <v>108</v>
      </c>
      <c r="D328" t="s">
        <v>931</v>
      </c>
      <c r="E328">
        <v>49811</v>
      </c>
      <c r="F328" t="s">
        <v>932</v>
      </c>
      <c r="H328" t="s">
        <v>48</v>
      </c>
      <c r="I328" t="s">
        <v>938</v>
      </c>
      <c r="J328" t="s">
        <v>72</v>
      </c>
      <c r="K328" t="s">
        <v>51</v>
      </c>
      <c r="N328" t="s">
        <v>51</v>
      </c>
      <c r="O328" s="10" t="s">
        <v>51</v>
      </c>
      <c r="P328" t="s">
        <v>52</v>
      </c>
      <c r="Q328" t="s">
        <v>106</v>
      </c>
      <c r="R328" t="s">
        <v>54</v>
      </c>
      <c r="S328">
        <v>0.41849999999999998</v>
      </c>
      <c r="T328" t="s">
        <v>54</v>
      </c>
      <c r="U328">
        <v>359</v>
      </c>
      <c r="V328">
        <f>(1-VLOOKUP(P328,Start!$A$1:$E$9,4,FALSE)/100)*U328</f>
        <v>319.51</v>
      </c>
      <c r="W328">
        <f>VLOOKUP(O328,Start!$A$11:$E$17,3,FALSE)+VLOOKUP(O328,Start!$A$11:$E$17,4,FALSE)</f>
        <v>23.27</v>
      </c>
      <c r="X328" s="10">
        <f>(W328/S328)+Start!$D$19*(VLOOKUP(O328,Start!$A$11:ED$17,5,FALSE)/S328)+VLOOKUP(P328,Start!$A$1:$D$9,3,FALSE)</f>
        <v>68.918399044205501</v>
      </c>
      <c r="Y328" s="10">
        <f>SUM(V$2:V328)</f>
        <v>56575.492585000044</v>
      </c>
      <c r="Z328" t="str">
        <f>VLOOKUP(O328,Start!$A$11:$B$17,2,FALSE)</f>
        <v>NaturalGas</v>
      </c>
      <c r="AA328" t="str">
        <f>VLOOKUP(P328,Start!$A$2:$B$9,2,FALSE)</f>
        <v>CombinedCycleGas</v>
      </c>
    </row>
    <row r="329" spans="1:27" x14ac:dyDescent="0.35">
      <c r="A329" t="s">
        <v>42</v>
      </c>
      <c r="B329" t="s">
        <v>1115</v>
      </c>
      <c r="C329" t="s">
        <v>233</v>
      </c>
      <c r="D329" t="s">
        <v>1116</v>
      </c>
      <c r="E329">
        <v>90449</v>
      </c>
      <c r="F329" t="s">
        <v>1110</v>
      </c>
      <c r="H329" t="s">
        <v>90</v>
      </c>
      <c r="I329">
        <v>1</v>
      </c>
      <c r="J329" t="s">
        <v>72</v>
      </c>
      <c r="K329" t="s">
        <v>68</v>
      </c>
      <c r="L329" t="s">
        <v>1117</v>
      </c>
      <c r="N329" t="s">
        <v>51</v>
      </c>
      <c r="O329" s="10" t="s">
        <v>51</v>
      </c>
      <c r="P329" t="s">
        <v>52</v>
      </c>
      <c r="Q329" t="s">
        <v>106</v>
      </c>
      <c r="R329" t="s">
        <v>54</v>
      </c>
      <c r="S329">
        <v>0.41849999999999998</v>
      </c>
      <c r="T329" t="s">
        <v>54</v>
      </c>
      <c r="U329">
        <v>383</v>
      </c>
      <c r="V329">
        <f>(1-VLOOKUP(P329,Start!$A$1:$E$9,4,FALSE)/100)*U329</f>
        <v>340.87</v>
      </c>
      <c r="W329">
        <f>VLOOKUP(O329,Start!$A$11:$E$17,3,FALSE)+VLOOKUP(O329,Start!$A$11:$E$17,4,FALSE)</f>
        <v>23.27</v>
      </c>
      <c r="X329" s="10">
        <f>(W329/S329)+Start!$D$19*(VLOOKUP(O329,Start!$A$11:ED$17,5,FALSE)/S329)+VLOOKUP(P329,Start!$A$1:$D$9,3,FALSE)</f>
        <v>68.918399044205501</v>
      </c>
      <c r="Y329" s="10">
        <f>SUM(V$2:V329)</f>
        <v>56916.362585000046</v>
      </c>
      <c r="Z329" t="str">
        <f>VLOOKUP(O329,Start!$A$11:$B$17,2,FALSE)</f>
        <v>NaturalGas</v>
      </c>
      <c r="AA329" t="str">
        <f>VLOOKUP(P329,Start!$A$2:$B$9,2,FALSE)</f>
        <v>CombinedCycleGas</v>
      </c>
    </row>
    <row r="330" spans="1:27" x14ac:dyDescent="0.35">
      <c r="A330" t="s">
        <v>42</v>
      </c>
      <c r="B330" t="s">
        <v>1450</v>
      </c>
      <c r="C330" t="s">
        <v>108</v>
      </c>
      <c r="D330" t="s">
        <v>1451</v>
      </c>
      <c r="E330">
        <v>59368</v>
      </c>
      <c r="F330" t="s">
        <v>1452</v>
      </c>
      <c r="H330" t="s">
        <v>110</v>
      </c>
      <c r="I330" t="s">
        <v>1453</v>
      </c>
      <c r="J330" t="s">
        <v>72</v>
      </c>
      <c r="K330" t="s">
        <v>51</v>
      </c>
      <c r="N330" t="s">
        <v>51</v>
      </c>
      <c r="O330" s="10" t="s">
        <v>51</v>
      </c>
      <c r="P330" t="s">
        <v>52</v>
      </c>
      <c r="Q330" t="s">
        <v>106</v>
      </c>
      <c r="R330" t="s">
        <v>54</v>
      </c>
      <c r="S330">
        <v>0.41849999999999998</v>
      </c>
      <c r="T330" t="s">
        <v>54</v>
      </c>
      <c r="U330">
        <v>55</v>
      </c>
      <c r="V330">
        <f>(1-VLOOKUP(P330,Start!$A$1:$E$9,4,FALSE)/100)*U330</f>
        <v>48.95</v>
      </c>
      <c r="W330">
        <f>VLOOKUP(O330,Start!$A$11:$E$17,3,FALSE)+VLOOKUP(O330,Start!$A$11:$E$17,4,FALSE)</f>
        <v>23.27</v>
      </c>
      <c r="X330" s="10">
        <f>(W330/S330)+Start!$D$19*(VLOOKUP(O330,Start!$A$11:ED$17,5,FALSE)/S330)+VLOOKUP(P330,Start!$A$1:$D$9,3,FALSE)</f>
        <v>68.918399044205501</v>
      </c>
      <c r="Y330" s="10">
        <f>SUM(V$2:V330)</f>
        <v>56965.312585000043</v>
      </c>
      <c r="Z330" t="str">
        <f>VLOOKUP(O330,Start!$A$11:$B$17,2,FALSE)</f>
        <v>NaturalGas</v>
      </c>
      <c r="AA330" t="str">
        <f>VLOOKUP(P330,Start!$A$2:$B$9,2,FALSE)</f>
        <v>CombinedCycleGas</v>
      </c>
    </row>
    <row r="331" spans="1:27" x14ac:dyDescent="0.35">
      <c r="A331" t="s">
        <v>42</v>
      </c>
      <c r="B331" t="s">
        <v>1454</v>
      </c>
      <c r="C331" t="s">
        <v>108</v>
      </c>
      <c r="D331" t="s">
        <v>1451</v>
      </c>
      <c r="E331">
        <v>59368</v>
      </c>
      <c r="F331" t="s">
        <v>1452</v>
      </c>
      <c r="H331" t="s">
        <v>110</v>
      </c>
      <c r="I331" t="s">
        <v>1455</v>
      </c>
      <c r="J331" t="s">
        <v>72</v>
      </c>
      <c r="K331" t="s">
        <v>51</v>
      </c>
      <c r="N331" t="s">
        <v>51</v>
      </c>
      <c r="O331" s="10" t="s">
        <v>51</v>
      </c>
      <c r="P331" t="s">
        <v>52</v>
      </c>
      <c r="Q331" t="s">
        <v>106</v>
      </c>
      <c r="R331" t="s">
        <v>54</v>
      </c>
      <c r="S331">
        <v>0.41849999999999998</v>
      </c>
      <c r="T331" t="s">
        <v>54</v>
      </c>
      <c r="U331">
        <v>55</v>
      </c>
      <c r="V331">
        <f>(1-VLOOKUP(P331,Start!$A$1:$E$9,4,FALSE)/100)*U331</f>
        <v>48.95</v>
      </c>
      <c r="W331">
        <f>VLOOKUP(O331,Start!$A$11:$E$17,3,FALSE)+VLOOKUP(O331,Start!$A$11:$E$17,4,FALSE)</f>
        <v>23.27</v>
      </c>
      <c r="X331" s="10">
        <f>(W331/S331)+Start!$D$19*(VLOOKUP(O331,Start!$A$11:ED$17,5,FALSE)/S331)+VLOOKUP(P331,Start!$A$1:$D$9,3,FALSE)</f>
        <v>68.918399044205501</v>
      </c>
      <c r="Y331" s="10">
        <f>SUM(V$2:V331)</f>
        <v>57014.26258500004</v>
      </c>
      <c r="Z331" t="str">
        <f>VLOOKUP(O331,Start!$A$11:$B$17,2,FALSE)</f>
        <v>NaturalGas</v>
      </c>
      <c r="AA331" t="str">
        <f>VLOOKUP(P331,Start!$A$2:$B$9,2,FALSE)</f>
        <v>CombinedCycleGas</v>
      </c>
    </row>
    <row r="332" spans="1:27" x14ac:dyDescent="0.35">
      <c r="A332" t="s">
        <v>42</v>
      </c>
      <c r="B332" t="s">
        <v>1458</v>
      </c>
      <c r="C332" t="s">
        <v>108</v>
      </c>
      <c r="D332" t="s">
        <v>1451</v>
      </c>
      <c r="E332">
        <v>59368</v>
      </c>
      <c r="F332" t="s">
        <v>1452</v>
      </c>
      <c r="H332" t="s">
        <v>110</v>
      </c>
      <c r="I332" t="s">
        <v>1459</v>
      </c>
      <c r="J332" t="s">
        <v>72</v>
      </c>
      <c r="K332" t="s">
        <v>51</v>
      </c>
      <c r="N332" t="s">
        <v>51</v>
      </c>
      <c r="O332" s="10" t="s">
        <v>51</v>
      </c>
      <c r="P332" t="s">
        <v>52</v>
      </c>
      <c r="Q332" t="s">
        <v>106</v>
      </c>
      <c r="R332" t="s">
        <v>54</v>
      </c>
      <c r="S332">
        <v>0.41849999999999998</v>
      </c>
      <c r="T332" t="s">
        <v>54</v>
      </c>
      <c r="U332">
        <v>355</v>
      </c>
      <c r="V332">
        <f>(1-VLOOKUP(P332,Start!$A$1:$E$9,4,FALSE)/100)*U332</f>
        <v>315.95</v>
      </c>
      <c r="W332">
        <f>VLOOKUP(O332,Start!$A$11:$E$17,3,FALSE)+VLOOKUP(O332,Start!$A$11:$E$17,4,FALSE)</f>
        <v>23.27</v>
      </c>
      <c r="X332" s="10">
        <f>(W332/S332)+Start!$D$19*(VLOOKUP(O332,Start!$A$11:ED$17,5,FALSE)/S332)+VLOOKUP(P332,Start!$A$1:$D$9,3,FALSE)</f>
        <v>68.918399044205501</v>
      </c>
      <c r="Y332" s="10">
        <f>SUM(V$2:V332)</f>
        <v>57330.212585000038</v>
      </c>
      <c r="Z332" t="str">
        <f>VLOOKUP(O332,Start!$A$11:$B$17,2,FALSE)</f>
        <v>NaturalGas</v>
      </c>
      <c r="AA332" t="str">
        <f>VLOOKUP(P332,Start!$A$2:$B$9,2,FALSE)</f>
        <v>CombinedCycleGas</v>
      </c>
    </row>
    <row r="333" spans="1:27" x14ac:dyDescent="0.35">
      <c r="A333" t="s">
        <v>42</v>
      </c>
      <c r="B333" t="s">
        <v>758</v>
      </c>
      <c r="C333" t="s">
        <v>759</v>
      </c>
      <c r="D333" t="s">
        <v>760</v>
      </c>
      <c r="E333">
        <v>65926</v>
      </c>
      <c r="F333" t="s">
        <v>761</v>
      </c>
      <c r="H333" t="s">
        <v>104</v>
      </c>
      <c r="J333" t="s">
        <v>762</v>
      </c>
      <c r="K333" t="s">
        <v>51</v>
      </c>
      <c r="N333" t="s">
        <v>51</v>
      </c>
      <c r="O333" s="10" t="s">
        <v>51</v>
      </c>
      <c r="P333" t="s">
        <v>63</v>
      </c>
      <c r="Q333" t="s">
        <v>64</v>
      </c>
      <c r="R333" t="s">
        <v>54</v>
      </c>
      <c r="S333">
        <v>0.41120000000000001</v>
      </c>
      <c r="T333" t="s">
        <v>54</v>
      </c>
      <c r="U333">
        <v>96.5</v>
      </c>
      <c r="V333">
        <f>(1-VLOOKUP(P333,Start!$A$1:$E$9,4,FALSE)/100)*U333</f>
        <v>85.885000000000005</v>
      </c>
      <c r="W333">
        <f>VLOOKUP(O333,Start!$A$11:$E$17,3,FALSE)+VLOOKUP(O333,Start!$A$11:$E$17,4,FALSE)</f>
        <v>23.27</v>
      </c>
      <c r="X333" s="10">
        <f>(W333/S333)+Start!$D$19*(VLOOKUP(O333,Start!$A$11:ED$17,5,FALSE)/S333)+VLOOKUP(P333,Start!$A$1:$D$9,3,FALSE)</f>
        <v>69.615272373540847</v>
      </c>
      <c r="Y333" s="10">
        <f>SUM(V$2:V333)</f>
        <v>57416.09758500004</v>
      </c>
      <c r="Z333" t="str">
        <f>VLOOKUP(O333,Start!$A$11:$B$17,2,FALSE)</f>
        <v>NaturalGas</v>
      </c>
      <c r="AA333" t="str">
        <f>VLOOKUP(P333,Start!$A$2:$B$9,2,FALSE)</f>
        <v>Gas</v>
      </c>
    </row>
    <row r="334" spans="1:27" x14ac:dyDescent="0.35">
      <c r="A334" t="s">
        <v>42</v>
      </c>
      <c r="B334" t="s">
        <v>2088</v>
      </c>
      <c r="C334" t="s">
        <v>2089</v>
      </c>
      <c r="D334" t="s">
        <v>2090</v>
      </c>
      <c r="E334">
        <v>21683</v>
      </c>
      <c r="F334" t="s">
        <v>2091</v>
      </c>
      <c r="G334" t="s">
        <v>2092</v>
      </c>
      <c r="H334" t="s">
        <v>48</v>
      </c>
      <c r="I334" t="s">
        <v>2093</v>
      </c>
      <c r="J334" t="s">
        <v>2094</v>
      </c>
      <c r="K334" t="s">
        <v>51</v>
      </c>
      <c r="N334" t="s">
        <v>51</v>
      </c>
      <c r="O334" s="10" t="s">
        <v>51</v>
      </c>
      <c r="P334" t="s">
        <v>63</v>
      </c>
      <c r="Q334" t="s">
        <v>64</v>
      </c>
      <c r="R334" t="s">
        <v>54</v>
      </c>
      <c r="S334">
        <v>0.41120000000000001</v>
      </c>
      <c r="T334" t="s">
        <v>54</v>
      </c>
      <c r="U334">
        <v>30.72</v>
      </c>
      <c r="V334">
        <f>(1-VLOOKUP(P334,Start!$A$1:$E$9,4,FALSE)/100)*U334</f>
        <v>27.340799999999998</v>
      </c>
      <c r="W334">
        <f>VLOOKUP(O334,Start!$A$11:$E$17,3,FALSE)+VLOOKUP(O334,Start!$A$11:$E$17,4,FALSE)</f>
        <v>23.27</v>
      </c>
      <c r="X334" s="10">
        <f>(W334/S334)+Start!$D$19*(VLOOKUP(O334,Start!$A$11:ED$17,5,FALSE)/S334)+VLOOKUP(P334,Start!$A$1:$D$9,3,FALSE)</f>
        <v>69.615272373540847</v>
      </c>
      <c r="Y334" s="10">
        <f>SUM(V$2:V334)</f>
        <v>57443.438385000038</v>
      </c>
      <c r="Z334" t="str">
        <f>VLOOKUP(O334,Start!$A$11:$B$17,2,FALSE)</f>
        <v>NaturalGas</v>
      </c>
      <c r="AA334" t="str">
        <f>VLOOKUP(P334,Start!$A$2:$B$9,2,FALSE)</f>
        <v>Gas</v>
      </c>
    </row>
    <row r="335" spans="1:27" x14ac:dyDescent="0.35">
      <c r="A335" t="s">
        <v>42</v>
      </c>
      <c r="B335" t="s">
        <v>2171</v>
      </c>
      <c r="C335" t="s">
        <v>2172</v>
      </c>
      <c r="E335">
        <v>44147</v>
      </c>
      <c r="F335" t="s">
        <v>349</v>
      </c>
      <c r="G335" t="s">
        <v>2173</v>
      </c>
      <c r="H335" t="s">
        <v>110</v>
      </c>
      <c r="J335" t="s">
        <v>2174</v>
      </c>
      <c r="K335" t="s">
        <v>385</v>
      </c>
      <c r="L335" t="s">
        <v>2175</v>
      </c>
      <c r="N335" t="s">
        <v>270</v>
      </c>
      <c r="O335" s="10" t="s">
        <v>51</v>
      </c>
      <c r="P335" t="s">
        <v>52</v>
      </c>
      <c r="Q335" t="s">
        <v>862</v>
      </c>
      <c r="R335" t="s">
        <v>434</v>
      </c>
      <c r="S335">
        <v>0.41399999999999998</v>
      </c>
      <c r="T335" t="s">
        <v>271</v>
      </c>
      <c r="U335">
        <v>16</v>
      </c>
      <c r="V335">
        <f>(1-VLOOKUP(P335,Start!$A$1:$E$9,4,FALSE)/100)*U335</f>
        <v>14.24</v>
      </c>
      <c r="W335">
        <f>VLOOKUP(O335,Start!$A$11:$E$17,3,FALSE)+VLOOKUP(O335,Start!$A$11:$E$17,4,FALSE)</f>
        <v>23.27</v>
      </c>
      <c r="X335" s="10">
        <f>(W335/S335)+Start!$D$19*(VLOOKUP(O335,Start!$A$11:ED$17,5,FALSE)/S335)+VLOOKUP(P335,Start!$A$1:$D$9,3,FALSE)</f>
        <v>69.651207729468595</v>
      </c>
      <c r="Y335" s="10">
        <f>SUM(V$2:V335)</f>
        <v>57457.678385000036</v>
      </c>
      <c r="Z335" t="str">
        <f>VLOOKUP(O335,Start!$A$11:$B$17,2,FALSE)</f>
        <v>NaturalGas</v>
      </c>
      <c r="AA335" t="str">
        <f>VLOOKUP(P335,Start!$A$2:$B$9,2,FALSE)</f>
        <v>CombinedCycleGas</v>
      </c>
    </row>
    <row r="336" spans="1:27" x14ac:dyDescent="0.35">
      <c r="A336" t="s">
        <v>42</v>
      </c>
      <c r="B336" t="s">
        <v>236</v>
      </c>
      <c r="C336" t="s">
        <v>237</v>
      </c>
      <c r="D336" t="s">
        <v>238</v>
      </c>
      <c r="E336">
        <v>38106</v>
      </c>
      <c r="F336" t="s">
        <v>239</v>
      </c>
      <c r="H336" t="s">
        <v>48</v>
      </c>
      <c r="I336" t="s">
        <v>240</v>
      </c>
      <c r="J336" t="s">
        <v>241</v>
      </c>
      <c r="K336" t="s">
        <v>68</v>
      </c>
      <c r="L336" t="s">
        <v>51</v>
      </c>
      <c r="M336" t="s">
        <v>242</v>
      </c>
      <c r="N336" t="s">
        <v>51</v>
      </c>
      <c r="O336" s="10" t="s">
        <v>51</v>
      </c>
      <c r="P336" t="s">
        <v>52</v>
      </c>
      <c r="Q336" t="s">
        <v>106</v>
      </c>
      <c r="R336" t="s">
        <v>54</v>
      </c>
      <c r="S336">
        <v>0.40949999999999998</v>
      </c>
      <c r="T336" t="s">
        <v>54</v>
      </c>
      <c r="U336">
        <v>20</v>
      </c>
      <c r="V336">
        <f>(1-VLOOKUP(P336,Start!$A$1:$E$9,4,FALSE)/100)*U336</f>
        <v>17.8</v>
      </c>
      <c r="W336">
        <f>VLOOKUP(O336,Start!$A$11:$E$17,3,FALSE)+VLOOKUP(O336,Start!$A$11:$E$17,4,FALSE)</f>
        <v>23.27</v>
      </c>
      <c r="X336" s="10">
        <f>(W336/S336)+Start!$D$19*(VLOOKUP(O336,Start!$A$11:ED$17,5,FALSE)/S336)+VLOOKUP(P336,Start!$A$1:$D$9,3,FALSE)</f>
        <v>70.400122100122104</v>
      </c>
      <c r="Y336" s="10">
        <f>SUM(V$2:V336)</f>
        <v>57475.478385000039</v>
      </c>
      <c r="Z336" t="str">
        <f>VLOOKUP(O336,Start!$A$11:$B$17,2,FALSE)</f>
        <v>NaturalGas</v>
      </c>
      <c r="AA336" t="str">
        <f>VLOOKUP(P336,Start!$A$2:$B$9,2,FALSE)</f>
        <v>CombinedCycleGas</v>
      </c>
    </row>
    <row r="337" spans="1:27" x14ac:dyDescent="0.35">
      <c r="A337" t="s">
        <v>42</v>
      </c>
      <c r="B337" t="s">
        <v>1499</v>
      </c>
      <c r="C337" t="s">
        <v>1500</v>
      </c>
      <c r="D337" t="s">
        <v>1501</v>
      </c>
      <c r="E337">
        <v>97080</v>
      </c>
      <c r="F337" t="s">
        <v>1502</v>
      </c>
      <c r="G337" t="s">
        <v>1503</v>
      </c>
      <c r="H337" t="s">
        <v>90</v>
      </c>
      <c r="I337" t="s">
        <v>1504</v>
      </c>
      <c r="J337" t="s">
        <v>67</v>
      </c>
      <c r="K337" t="s">
        <v>51</v>
      </c>
      <c r="N337" t="s">
        <v>51</v>
      </c>
      <c r="O337" s="10" t="s">
        <v>51</v>
      </c>
      <c r="P337" t="s">
        <v>52</v>
      </c>
      <c r="Q337" t="s">
        <v>106</v>
      </c>
      <c r="R337" t="s">
        <v>54</v>
      </c>
      <c r="S337">
        <v>0.40949999999999998</v>
      </c>
      <c r="T337" t="s">
        <v>54</v>
      </c>
      <c r="U337">
        <v>23</v>
      </c>
      <c r="V337">
        <f>(1-VLOOKUP(P337,Start!$A$1:$E$9,4,FALSE)/100)*U337</f>
        <v>20.47</v>
      </c>
      <c r="W337">
        <f>VLOOKUP(O337,Start!$A$11:$E$17,3,FALSE)+VLOOKUP(O337,Start!$A$11:$E$17,4,FALSE)</f>
        <v>23.27</v>
      </c>
      <c r="X337" s="10">
        <f>(W337/S337)+Start!$D$19*(VLOOKUP(O337,Start!$A$11:ED$17,5,FALSE)/S337)+VLOOKUP(P337,Start!$A$1:$D$9,3,FALSE)</f>
        <v>70.400122100122104</v>
      </c>
      <c r="Y337" s="10">
        <f>SUM(V$2:V337)</f>
        <v>57495.94838500004</v>
      </c>
      <c r="Z337" t="str">
        <f>VLOOKUP(O337,Start!$A$11:$B$17,2,FALSE)</f>
        <v>NaturalGas</v>
      </c>
      <c r="AA337" t="str">
        <f>VLOOKUP(P337,Start!$A$2:$B$9,2,FALSE)</f>
        <v>CombinedCycleGas</v>
      </c>
    </row>
    <row r="338" spans="1:27" x14ac:dyDescent="0.35">
      <c r="A338" t="s">
        <v>42</v>
      </c>
      <c r="B338" t="s">
        <v>2393</v>
      </c>
      <c r="C338" t="s">
        <v>521</v>
      </c>
      <c r="D338" t="s">
        <v>2394</v>
      </c>
      <c r="E338">
        <v>60327</v>
      </c>
      <c r="F338" t="s">
        <v>523</v>
      </c>
      <c r="G338" t="s">
        <v>529</v>
      </c>
      <c r="H338" t="s">
        <v>104</v>
      </c>
      <c r="I338" t="s">
        <v>2395</v>
      </c>
      <c r="J338" t="s">
        <v>2396</v>
      </c>
      <c r="K338" t="s">
        <v>68</v>
      </c>
      <c r="L338" t="s">
        <v>51</v>
      </c>
      <c r="M338" t="s">
        <v>78</v>
      </c>
      <c r="N338" t="s">
        <v>51</v>
      </c>
      <c r="O338" s="10" t="s">
        <v>51</v>
      </c>
      <c r="P338" t="s">
        <v>52</v>
      </c>
      <c r="Q338" t="s">
        <v>53</v>
      </c>
      <c r="R338" t="s">
        <v>54</v>
      </c>
      <c r="S338">
        <v>0.40479999999999999</v>
      </c>
      <c r="T338" t="s">
        <v>54</v>
      </c>
      <c r="U338">
        <v>38.700000000000003</v>
      </c>
      <c r="V338">
        <f>(1-VLOOKUP(P338,Start!$A$1:$E$9,4,FALSE)/100)*U338</f>
        <v>34.443000000000005</v>
      </c>
      <c r="W338">
        <f>VLOOKUP(O338,Start!$A$11:$E$17,3,FALSE)+VLOOKUP(O338,Start!$A$11:$E$17,4,FALSE)</f>
        <v>23.27</v>
      </c>
      <c r="X338" s="10">
        <f>(W338/S338)+Start!$D$19*(VLOOKUP(O338,Start!$A$11:ED$17,5,FALSE)/S338)+VLOOKUP(P338,Start!$A$1:$D$9,3,FALSE)</f>
        <v>71.20009881422925</v>
      </c>
      <c r="Y338" s="10">
        <f>SUM(V$2:V338)</f>
        <v>57530.391385000039</v>
      </c>
      <c r="Z338" t="str">
        <f>VLOOKUP(O338,Start!$A$11:$B$17,2,FALSE)</f>
        <v>NaturalGas</v>
      </c>
      <c r="AA338" t="str">
        <f>VLOOKUP(P338,Start!$A$2:$B$9,2,FALSE)</f>
        <v>CombinedCycleGas</v>
      </c>
    </row>
    <row r="339" spans="1:27" x14ac:dyDescent="0.35">
      <c r="A339" t="s">
        <v>42</v>
      </c>
      <c r="B339" t="s">
        <v>2417</v>
      </c>
      <c r="C339" t="s">
        <v>56</v>
      </c>
      <c r="D339" t="s">
        <v>2418</v>
      </c>
      <c r="E339">
        <v>70188</v>
      </c>
      <c r="F339" t="s">
        <v>1359</v>
      </c>
      <c r="H339" t="s">
        <v>60</v>
      </c>
      <c r="I339" t="s">
        <v>2419</v>
      </c>
      <c r="J339" t="s">
        <v>2420</v>
      </c>
      <c r="K339" t="s">
        <v>51</v>
      </c>
      <c r="L339" t="s">
        <v>2421</v>
      </c>
      <c r="N339" t="s">
        <v>51</v>
      </c>
      <c r="O339" s="10" t="s">
        <v>51</v>
      </c>
      <c r="P339" t="s">
        <v>52</v>
      </c>
      <c r="Q339" t="s">
        <v>53</v>
      </c>
      <c r="R339" t="s">
        <v>54</v>
      </c>
      <c r="S339">
        <v>0.40479999999999999</v>
      </c>
      <c r="T339" t="s">
        <v>54</v>
      </c>
      <c r="U339">
        <v>29.151</v>
      </c>
      <c r="V339">
        <f>(1-VLOOKUP(P339,Start!$A$1:$E$9,4,FALSE)/100)*U339</f>
        <v>25.944389999999999</v>
      </c>
      <c r="W339">
        <f>VLOOKUP(O339,Start!$A$11:$E$17,3,FALSE)+VLOOKUP(O339,Start!$A$11:$E$17,4,FALSE)</f>
        <v>23.27</v>
      </c>
      <c r="X339" s="10">
        <f>(W339/S339)+Start!$D$19*(VLOOKUP(O339,Start!$A$11:ED$17,5,FALSE)/S339)+VLOOKUP(P339,Start!$A$1:$D$9,3,FALSE)</f>
        <v>71.20009881422925</v>
      </c>
      <c r="Y339" s="10">
        <f>SUM(V$2:V339)</f>
        <v>57556.335775000036</v>
      </c>
      <c r="Z339" t="str">
        <f>VLOOKUP(O339,Start!$A$11:$B$17,2,FALSE)</f>
        <v>NaturalGas</v>
      </c>
      <c r="AA339" t="str">
        <f>VLOOKUP(P339,Start!$A$2:$B$9,2,FALSE)</f>
        <v>CombinedCycleGas</v>
      </c>
    </row>
    <row r="340" spans="1:27" x14ac:dyDescent="0.35">
      <c r="A340" t="s">
        <v>42</v>
      </c>
      <c r="B340" t="s">
        <v>129</v>
      </c>
      <c r="C340" t="s">
        <v>114</v>
      </c>
      <c r="D340" t="s">
        <v>130</v>
      </c>
      <c r="E340">
        <v>10317</v>
      </c>
      <c r="F340" t="s">
        <v>116</v>
      </c>
      <c r="G340" t="s">
        <v>131</v>
      </c>
      <c r="H340" t="s">
        <v>116</v>
      </c>
      <c r="I340" t="s">
        <v>130</v>
      </c>
      <c r="J340" t="s">
        <v>132</v>
      </c>
      <c r="K340" t="s">
        <v>68</v>
      </c>
      <c r="L340" t="s">
        <v>133</v>
      </c>
      <c r="M340" t="s">
        <v>134</v>
      </c>
      <c r="N340" t="s">
        <v>51</v>
      </c>
      <c r="O340" s="10" t="s">
        <v>51</v>
      </c>
      <c r="P340" t="s">
        <v>52</v>
      </c>
      <c r="Q340" t="s">
        <v>53</v>
      </c>
      <c r="R340" t="s">
        <v>54</v>
      </c>
      <c r="S340">
        <v>0.4037</v>
      </c>
      <c r="T340" t="s">
        <v>54</v>
      </c>
      <c r="U340">
        <v>164</v>
      </c>
      <c r="V340">
        <f>(1-VLOOKUP(P340,Start!$A$1:$E$9,4,FALSE)/100)*U340</f>
        <v>145.96</v>
      </c>
      <c r="W340">
        <f>VLOOKUP(O340,Start!$A$11:$E$17,3,FALSE)+VLOOKUP(O340,Start!$A$11:$E$17,4,FALSE)</f>
        <v>23.27</v>
      </c>
      <c r="X340" s="10">
        <f>(W340/S340)+Start!$D$19*(VLOOKUP(O340,Start!$A$11:ED$17,5,FALSE)/S340)+VLOOKUP(P340,Start!$A$1:$D$9,3,FALSE)</f>
        <v>71.390017339608619</v>
      </c>
      <c r="Y340" s="10">
        <f>SUM(V$2:V340)</f>
        <v>57702.295775000035</v>
      </c>
      <c r="Z340" t="str">
        <f>VLOOKUP(O340,Start!$A$11:$B$17,2,FALSE)</f>
        <v>NaturalGas</v>
      </c>
      <c r="AA340" t="str">
        <f>VLOOKUP(P340,Start!$A$2:$B$9,2,FALSE)</f>
        <v>CombinedCycleGas</v>
      </c>
    </row>
    <row r="341" spans="1:27" x14ac:dyDescent="0.35">
      <c r="A341" t="s">
        <v>42</v>
      </c>
      <c r="B341" t="s">
        <v>578</v>
      </c>
      <c r="C341" t="s">
        <v>579</v>
      </c>
      <c r="D341" t="s">
        <v>580</v>
      </c>
      <c r="E341">
        <v>79639</v>
      </c>
      <c r="F341" t="s">
        <v>581</v>
      </c>
      <c r="H341" t="s">
        <v>60</v>
      </c>
      <c r="J341" t="s">
        <v>582</v>
      </c>
      <c r="K341" t="s">
        <v>51</v>
      </c>
      <c r="N341" t="s">
        <v>51</v>
      </c>
      <c r="O341" s="10" t="s">
        <v>51</v>
      </c>
      <c r="P341" t="s">
        <v>52</v>
      </c>
      <c r="Q341" t="s">
        <v>53</v>
      </c>
      <c r="R341" t="s">
        <v>54</v>
      </c>
      <c r="S341">
        <v>0.4037</v>
      </c>
      <c r="T341" t="s">
        <v>54</v>
      </c>
      <c r="U341">
        <v>30</v>
      </c>
      <c r="V341">
        <f>(1-VLOOKUP(P341,Start!$A$1:$E$9,4,FALSE)/100)*U341</f>
        <v>26.7</v>
      </c>
      <c r="W341">
        <f>VLOOKUP(O341,Start!$A$11:$E$17,3,FALSE)+VLOOKUP(O341,Start!$A$11:$E$17,4,FALSE)</f>
        <v>23.27</v>
      </c>
      <c r="X341" s="10">
        <f>(W341/S341)+Start!$D$19*(VLOOKUP(O341,Start!$A$11:ED$17,5,FALSE)/S341)+VLOOKUP(P341,Start!$A$1:$D$9,3,FALSE)</f>
        <v>71.390017339608619</v>
      </c>
      <c r="Y341" s="10">
        <f>SUM(V$2:V341)</f>
        <v>57728.995775000032</v>
      </c>
      <c r="Z341" t="str">
        <f>VLOOKUP(O341,Start!$A$11:$B$17,2,FALSE)</f>
        <v>NaturalGas</v>
      </c>
      <c r="AA341" t="str">
        <f>VLOOKUP(P341,Start!$A$2:$B$9,2,FALSE)</f>
        <v>CombinedCycleGas</v>
      </c>
    </row>
    <row r="342" spans="1:27" x14ac:dyDescent="0.35">
      <c r="A342" t="s">
        <v>42</v>
      </c>
      <c r="B342" t="s">
        <v>1711</v>
      </c>
      <c r="C342" t="s">
        <v>1615</v>
      </c>
      <c r="D342" t="s">
        <v>1712</v>
      </c>
      <c r="E342">
        <v>32791</v>
      </c>
      <c r="F342" t="s">
        <v>1713</v>
      </c>
      <c r="G342" t="s">
        <v>1714</v>
      </c>
      <c r="H342" t="s">
        <v>110</v>
      </c>
      <c r="I342" t="s">
        <v>1715</v>
      </c>
      <c r="J342" t="s">
        <v>1716</v>
      </c>
      <c r="K342" t="s">
        <v>68</v>
      </c>
      <c r="L342" t="s">
        <v>51</v>
      </c>
      <c r="M342" t="s">
        <v>1717</v>
      </c>
      <c r="N342" t="s">
        <v>51</v>
      </c>
      <c r="O342" s="10" t="s">
        <v>51</v>
      </c>
      <c r="P342" t="s">
        <v>52</v>
      </c>
      <c r="Q342" t="s">
        <v>53</v>
      </c>
      <c r="R342" t="s">
        <v>54</v>
      </c>
      <c r="S342">
        <v>0.4037</v>
      </c>
      <c r="T342" t="s">
        <v>54</v>
      </c>
      <c r="U342">
        <v>10.199999999999999</v>
      </c>
      <c r="V342">
        <f>(1-VLOOKUP(P342,Start!$A$1:$E$9,4,FALSE)/100)*U342</f>
        <v>9.0779999999999994</v>
      </c>
      <c r="W342">
        <f>VLOOKUP(O342,Start!$A$11:$E$17,3,FALSE)+VLOOKUP(O342,Start!$A$11:$E$17,4,FALSE)</f>
        <v>23.27</v>
      </c>
      <c r="X342" s="10">
        <f>(W342/S342)+Start!$D$19*(VLOOKUP(O342,Start!$A$11:ED$17,5,FALSE)/S342)+VLOOKUP(P342,Start!$A$1:$D$9,3,FALSE)</f>
        <v>71.390017339608619</v>
      </c>
      <c r="Y342" s="10">
        <f>SUM(V$2:V342)</f>
        <v>57738.073775000033</v>
      </c>
      <c r="Z342" t="str">
        <f>VLOOKUP(O342,Start!$A$11:$B$17,2,FALSE)</f>
        <v>NaturalGas</v>
      </c>
      <c r="AA342" t="str">
        <f>VLOOKUP(P342,Start!$A$2:$B$9,2,FALSE)</f>
        <v>CombinedCycleGas</v>
      </c>
    </row>
    <row r="343" spans="1:27" x14ac:dyDescent="0.35">
      <c r="A343" t="s">
        <v>42</v>
      </c>
      <c r="B343" t="s">
        <v>2403</v>
      </c>
      <c r="C343" t="s">
        <v>2367</v>
      </c>
      <c r="D343" t="s">
        <v>2404</v>
      </c>
      <c r="E343">
        <v>84130</v>
      </c>
      <c r="F343" t="s">
        <v>2405</v>
      </c>
      <c r="G343" t="s">
        <v>2406</v>
      </c>
      <c r="H343" t="s">
        <v>90</v>
      </c>
      <c r="I343" t="s">
        <v>2407</v>
      </c>
      <c r="J343" t="s">
        <v>2408</v>
      </c>
      <c r="K343" t="s">
        <v>51</v>
      </c>
      <c r="N343" t="s">
        <v>51</v>
      </c>
      <c r="O343" s="10" t="s">
        <v>51</v>
      </c>
      <c r="P343" t="s">
        <v>52</v>
      </c>
      <c r="Q343" t="s">
        <v>53</v>
      </c>
      <c r="R343" t="s">
        <v>54</v>
      </c>
      <c r="S343">
        <v>0.4037</v>
      </c>
      <c r="T343" t="s">
        <v>54</v>
      </c>
      <c r="U343">
        <v>16</v>
      </c>
      <c r="V343">
        <f>(1-VLOOKUP(P343,Start!$A$1:$E$9,4,FALSE)/100)*U343</f>
        <v>14.24</v>
      </c>
      <c r="W343">
        <f>VLOOKUP(O343,Start!$A$11:$E$17,3,FALSE)+VLOOKUP(O343,Start!$A$11:$E$17,4,FALSE)</f>
        <v>23.27</v>
      </c>
      <c r="X343" s="10">
        <f>(W343/S343)+Start!$D$19*(VLOOKUP(O343,Start!$A$11:ED$17,5,FALSE)/S343)+VLOOKUP(P343,Start!$A$1:$D$9,3,FALSE)</f>
        <v>71.390017339608619</v>
      </c>
      <c r="Y343" s="10">
        <f>SUM(V$2:V343)</f>
        <v>57752.313775000031</v>
      </c>
      <c r="Z343" t="str">
        <f>VLOOKUP(O343,Start!$A$11:$B$17,2,FALSE)</f>
        <v>NaturalGas</v>
      </c>
      <c r="AA343" t="str">
        <f>VLOOKUP(P343,Start!$A$2:$B$9,2,FALSE)</f>
        <v>CombinedCycleGas</v>
      </c>
    </row>
    <row r="344" spans="1:27" x14ac:dyDescent="0.35">
      <c r="A344" t="s">
        <v>42</v>
      </c>
      <c r="B344" t="s">
        <v>2328</v>
      </c>
      <c r="C344" t="s">
        <v>1012</v>
      </c>
      <c r="D344" t="s">
        <v>2329</v>
      </c>
      <c r="E344">
        <v>45772</v>
      </c>
      <c r="F344" t="s">
        <v>1014</v>
      </c>
      <c r="G344" t="s">
        <v>1015</v>
      </c>
      <c r="H344" t="s">
        <v>110</v>
      </c>
      <c r="I344">
        <v>1</v>
      </c>
      <c r="J344" t="s">
        <v>2330</v>
      </c>
      <c r="K344" t="s">
        <v>51</v>
      </c>
      <c r="N344" t="s">
        <v>51</v>
      </c>
      <c r="O344" s="10" t="s">
        <v>51</v>
      </c>
      <c r="P344" t="s">
        <v>52</v>
      </c>
      <c r="Q344" t="s">
        <v>53</v>
      </c>
      <c r="R344" t="s">
        <v>54</v>
      </c>
      <c r="S344">
        <v>0.40260000000000001</v>
      </c>
      <c r="T344" t="s">
        <v>54</v>
      </c>
      <c r="U344">
        <v>60.76</v>
      </c>
      <c r="V344">
        <f>(1-VLOOKUP(P344,Start!$A$1:$E$9,4,FALSE)/100)*U344</f>
        <v>54.0764</v>
      </c>
      <c r="W344">
        <f>VLOOKUP(O344,Start!$A$11:$E$17,3,FALSE)+VLOOKUP(O344,Start!$A$11:$E$17,4,FALSE)</f>
        <v>23.27</v>
      </c>
      <c r="X344" s="10">
        <f>(W344/S344)+Start!$D$19*(VLOOKUP(O344,Start!$A$11:ED$17,5,FALSE)/S344)+VLOOKUP(P344,Start!$A$1:$D$9,3,FALSE)</f>
        <v>71.580973671137599</v>
      </c>
      <c r="Y344" s="10">
        <f>SUM(V$2:V344)</f>
        <v>57806.39017500003</v>
      </c>
      <c r="Z344" t="str">
        <f>VLOOKUP(O344,Start!$A$11:$B$17,2,FALSE)</f>
        <v>NaturalGas</v>
      </c>
      <c r="AA344" t="str">
        <f>VLOOKUP(P344,Start!$A$2:$B$9,2,FALSE)</f>
        <v>CombinedCycleGas</v>
      </c>
    </row>
    <row r="345" spans="1:27" x14ac:dyDescent="0.35">
      <c r="A345" t="s">
        <v>42</v>
      </c>
      <c r="B345" t="s">
        <v>2346</v>
      </c>
      <c r="C345" t="s">
        <v>832</v>
      </c>
      <c r="D345" t="s">
        <v>2347</v>
      </c>
      <c r="E345">
        <v>50735</v>
      </c>
      <c r="F345" t="s">
        <v>834</v>
      </c>
      <c r="H345" t="s">
        <v>110</v>
      </c>
      <c r="I345" t="s">
        <v>2348</v>
      </c>
      <c r="J345" t="s">
        <v>2349</v>
      </c>
      <c r="K345" t="s">
        <v>51</v>
      </c>
      <c r="N345" t="s">
        <v>51</v>
      </c>
      <c r="O345" s="10" t="s">
        <v>51</v>
      </c>
      <c r="P345" t="s">
        <v>52</v>
      </c>
      <c r="Q345" t="s">
        <v>53</v>
      </c>
      <c r="R345" t="s">
        <v>54</v>
      </c>
      <c r="S345">
        <v>0.40260000000000001</v>
      </c>
      <c r="T345" t="s">
        <v>54</v>
      </c>
      <c r="U345">
        <v>459.9</v>
      </c>
      <c r="V345">
        <f>(1-VLOOKUP(P345,Start!$A$1:$E$9,4,FALSE)/100)*U345</f>
        <v>409.31099999999998</v>
      </c>
      <c r="W345">
        <f>VLOOKUP(O345,Start!$A$11:$E$17,3,FALSE)+VLOOKUP(O345,Start!$A$11:$E$17,4,FALSE)</f>
        <v>23.27</v>
      </c>
      <c r="X345" s="10">
        <f>(W345/S345)+Start!$D$19*(VLOOKUP(O345,Start!$A$11:ED$17,5,FALSE)/S345)+VLOOKUP(P345,Start!$A$1:$D$9,3,FALSE)</f>
        <v>71.580973671137599</v>
      </c>
      <c r="Y345" s="10">
        <f>SUM(V$2:V345)</f>
        <v>58215.701175000031</v>
      </c>
      <c r="Z345" t="str">
        <f>VLOOKUP(O345,Start!$A$11:$B$17,2,FALSE)</f>
        <v>NaturalGas</v>
      </c>
      <c r="AA345" t="str">
        <f>VLOOKUP(P345,Start!$A$2:$B$9,2,FALSE)</f>
        <v>CombinedCycleGas</v>
      </c>
    </row>
    <row r="346" spans="1:27" x14ac:dyDescent="0.35">
      <c r="A346" t="s">
        <v>42</v>
      </c>
      <c r="B346" t="s">
        <v>2361</v>
      </c>
      <c r="C346" t="s">
        <v>2362</v>
      </c>
      <c r="D346" t="s">
        <v>2363</v>
      </c>
      <c r="E346">
        <v>66740</v>
      </c>
      <c r="F346" t="s">
        <v>2364</v>
      </c>
      <c r="H346" t="s">
        <v>1265</v>
      </c>
      <c r="J346" t="s">
        <v>2365</v>
      </c>
      <c r="K346" t="s">
        <v>51</v>
      </c>
      <c r="N346" t="s">
        <v>51</v>
      </c>
      <c r="O346" s="10" t="s">
        <v>51</v>
      </c>
      <c r="P346" t="s">
        <v>52</v>
      </c>
      <c r="Q346" t="s">
        <v>53</v>
      </c>
      <c r="R346" t="s">
        <v>54</v>
      </c>
      <c r="S346">
        <v>0.40260000000000001</v>
      </c>
      <c r="T346" t="s">
        <v>54</v>
      </c>
      <c r="U346">
        <v>22</v>
      </c>
      <c r="V346">
        <f>(1-VLOOKUP(P346,Start!$A$1:$E$9,4,FALSE)/100)*U346</f>
        <v>19.580000000000002</v>
      </c>
      <c r="W346">
        <f>VLOOKUP(O346,Start!$A$11:$E$17,3,FALSE)+VLOOKUP(O346,Start!$A$11:$E$17,4,FALSE)</f>
        <v>23.27</v>
      </c>
      <c r="X346" s="10">
        <f>(W346/S346)+Start!$D$19*(VLOOKUP(O346,Start!$A$11:ED$17,5,FALSE)/S346)+VLOOKUP(P346,Start!$A$1:$D$9,3,FALSE)</f>
        <v>71.580973671137599</v>
      </c>
      <c r="Y346" s="10">
        <f>SUM(V$2:V346)</f>
        <v>58235.281175000033</v>
      </c>
      <c r="Z346" t="str">
        <f>VLOOKUP(O346,Start!$A$11:$B$17,2,FALSE)</f>
        <v>NaturalGas</v>
      </c>
      <c r="AA346" t="str">
        <f>VLOOKUP(P346,Start!$A$2:$B$9,2,FALSE)</f>
        <v>CombinedCycleGas</v>
      </c>
    </row>
    <row r="347" spans="1:27" x14ac:dyDescent="0.35">
      <c r="A347" t="s">
        <v>42</v>
      </c>
      <c r="B347" t="s">
        <v>2371</v>
      </c>
      <c r="C347" t="s">
        <v>2367</v>
      </c>
      <c r="D347" t="s">
        <v>2368</v>
      </c>
      <c r="E347">
        <v>93055</v>
      </c>
      <c r="F347" t="s">
        <v>2368</v>
      </c>
      <c r="G347" t="s">
        <v>2369</v>
      </c>
      <c r="H347" t="s">
        <v>90</v>
      </c>
      <c r="J347" t="s">
        <v>2372</v>
      </c>
      <c r="K347" t="s">
        <v>51</v>
      </c>
      <c r="N347" t="s">
        <v>51</v>
      </c>
      <c r="O347" s="10" t="s">
        <v>51</v>
      </c>
      <c r="P347" t="s">
        <v>52</v>
      </c>
      <c r="Q347" t="s">
        <v>53</v>
      </c>
      <c r="R347" t="s">
        <v>54</v>
      </c>
      <c r="S347">
        <v>0.40260000000000001</v>
      </c>
      <c r="T347" t="s">
        <v>54</v>
      </c>
      <c r="U347">
        <v>2.65</v>
      </c>
      <c r="V347">
        <f>(1-VLOOKUP(P347,Start!$A$1:$E$9,4,FALSE)/100)*U347</f>
        <v>2.3584999999999998</v>
      </c>
      <c r="W347">
        <f>VLOOKUP(O347,Start!$A$11:$E$17,3,FALSE)+VLOOKUP(O347,Start!$A$11:$E$17,4,FALSE)</f>
        <v>23.27</v>
      </c>
      <c r="X347" s="10">
        <f>(W347/S347)+Start!$D$19*(VLOOKUP(O347,Start!$A$11:ED$17,5,FALSE)/S347)+VLOOKUP(P347,Start!$A$1:$D$9,3,FALSE)</f>
        <v>71.580973671137599</v>
      </c>
      <c r="Y347" s="10">
        <f>SUM(V$2:V347)</f>
        <v>58237.639675000035</v>
      </c>
      <c r="Z347" t="str">
        <f>VLOOKUP(O347,Start!$A$11:$B$17,2,FALSE)</f>
        <v>NaturalGas</v>
      </c>
      <c r="AA347" t="str">
        <f>VLOOKUP(P347,Start!$A$2:$B$9,2,FALSE)</f>
        <v>CombinedCycleGas</v>
      </c>
    </row>
    <row r="348" spans="1:27" x14ac:dyDescent="0.35">
      <c r="A348" t="s">
        <v>42</v>
      </c>
      <c r="B348" t="s">
        <v>2415</v>
      </c>
      <c r="C348" t="s">
        <v>500</v>
      </c>
      <c r="D348" t="s">
        <v>2416</v>
      </c>
      <c r="E348">
        <v>24939</v>
      </c>
      <c r="F348" t="s">
        <v>502</v>
      </c>
      <c r="G348" t="s">
        <v>503</v>
      </c>
      <c r="H348" t="s">
        <v>295</v>
      </c>
      <c r="J348" t="s">
        <v>2351</v>
      </c>
      <c r="K348" t="s">
        <v>68</v>
      </c>
      <c r="L348" t="s">
        <v>51</v>
      </c>
      <c r="M348" t="s">
        <v>882</v>
      </c>
      <c r="N348" t="s">
        <v>51</v>
      </c>
      <c r="O348" s="10" t="s">
        <v>51</v>
      </c>
      <c r="P348" t="s">
        <v>52</v>
      </c>
      <c r="Q348" t="s">
        <v>53</v>
      </c>
      <c r="R348" t="s">
        <v>54</v>
      </c>
      <c r="S348">
        <v>0.40260000000000001</v>
      </c>
      <c r="T348" t="s">
        <v>54</v>
      </c>
      <c r="U348">
        <v>29</v>
      </c>
      <c r="V348">
        <f>(1-VLOOKUP(P348,Start!$A$1:$E$9,4,FALSE)/100)*U348</f>
        <v>25.81</v>
      </c>
      <c r="W348">
        <f>VLOOKUP(O348,Start!$A$11:$E$17,3,FALSE)+VLOOKUP(O348,Start!$A$11:$E$17,4,FALSE)</f>
        <v>23.27</v>
      </c>
      <c r="X348" s="10">
        <f>(W348/S348)+Start!$D$19*(VLOOKUP(O348,Start!$A$11:ED$17,5,FALSE)/S348)+VLOOKUP(P348,Start!$A$1:$D$9,3,FALSE)</f>
        <v>71.580973671137599</v>
      </c>
      <c r="Y348" s="10">
        <f>SUM(V$2:V348)</f>
        <v>58263.449675000033</v>
      </c>
      <c r="Z348" t="str">
        <f>VLOOKUP(O348,Start!$A$11:$B$17,2,FALSE)</f>
        <v>NaturalGas</v>
      </c>
      <c r="AA348" t="str">
        <f>VLOOKUP(P348,Start!$A$2:$B$9,2,FALSE)</f>
        <v>CombinedCycleGas</v>
      </c>
    </row>
    <row r="349" spans="1:27" x14ac:dyDescent="0.35">
      <c r="A349" t="s">
        <v>42</v>
      </c>
      <c r="B349" t="s">
        <v>1798</v>
      </c>
      <c r="C349" t="s">
        <v>1799</v>
      </c>
      <c r="D349" t="s">
        <v>1800</v>
      </c>
      <c r="E349">
        <v>86956</v>
      </c>
      <c r="F349" t="s">
        <v>1801</v>
      </c>
      <c r="G349" t="s">
        <v>1802</v>
      </c>
      <c r="H349" t="s">
        <v>90</v>
      </c>
      <c r="I349" t="s">
        <v>1803</v>
      </c>
      <c r="J349" t="s">
        <v>1804</v>
      </c>
      <c r="K349" t="s">
        <v>51</v>
      </c>
      <c r="N349" t="s">
        <v>51</v>
      </c>
      <c r="O349" s="10" t="s">
        <v>51</v>
      </c>
      <c r="P349" t="s">
        <v>52</v>
      </c>
      <c r="Q349" t="s">
        <v>53</v>
      </c>
      <c r="R349" t="s">
        <v>54</v>
      </c>
      <c r="S349">
        <v>0.40039999999999998</v>
      </c>
      <c r="T349" t="s">
        <v>54</v>
      </c>
      <c r="U349">
        <v>76</v>
      </c>
      <c r="V349">
        <f>(1-VLOOKUP(P349,Start!$A$1:$E$9,4,FALSE)/100)*U349</f>
        <v>67.64</v>
      </c>
      <c r="W349">
        <f>VLOOKUP(O349,Start!$A$11:$E$17,3,FALSE)+VLOOKUP(O349,Start!$A$11:$E$17,4,FALSE)</f>
        <v>23.27</v>
      </c>
      <c r="X349" s="10">
        <f>(W349/S349)+Start!$D$19*(VLOOKUP(O349,Start!$A$11:ED$17,5,FALSE)/S349)+VLOOKUP(P349,Start!$A$1:$D$9,3,FALSE)</f>
        <v>71.966033966033962</v>
      </c>
      <c r="Y349" s="10">
        <f>SUM(V$2:V349)</f>
        <v>58331.089675000032</v>
      </c>
      <c r="Z349" t="str">
        <f>VLOOKUP(O349,Start!$A$11:$B$17,2,FALSE)</f>
        <v>NaturalGas</v>
      </c>
      <c r="AA349" t="str">
        <f>VLOOKUP(P349,Start!$A$2:$B$9,2,FALSE)</f>
        <v>CombinedCycleGas</v>
      </c>
    </row>
    <row r="350" spans="1:27" x14ac:dyDescent="0.35">
      <c r="A350" t="s">
        <v>42</v>
      </c>
      <c r="B350" t="s">
        <v>1881</v>
      </c>
      <c r="C350" t="s">
        <v>1882</v>
      </c>
      <c r="D350" t="s">
        <v>1883</v>
      </c>
      <c r="E350">
        <v>89522</v>
      </c>
      <c r="F350" t="s">
        <v>1884</v>
      </c>
      <c r="G350" t="s">
        <v>1885</v>
      </c>
      <c r="H350" t="s">
        <v>60</v>
      </c>
      <c r="I350" t="s">
        <v>1886</v>
      </c>
      <c r="J350" t="s">
        <v>1887</v>
      </c>
      <c r="K350" t="s">
        <v>51</v>
      </c>
      <c r="L350" t="s">
        <v>51</v>
      </c>
      <c r="M350" t="s">
        <v>339</v>
      </c>
      <c r="N350" t="s">
        <v>51</v>
      </c>
      <c r="O350" s="10" t="s">
        <v>51</v>
      </c>
      <c r="P350" t="s">
        <v>52</v>
      </c>
      <c r="Q350" t="s">
        <v>53</v>
      </c>
      <c r="R350" t="s">
        <v>54</v>
      </c>
      <c r="S350">
        <v>0.40039999999999998</v>
      </c>
      <c r="T350" t="s">
        <v>54</v>
      </c>
      <c r="U350">
        <v>18.899999999999999</v>
      </c>
      <c r="V350">
        <f>(1-VLOOKUP(P350,Start!$A$1:$E$9,4,FALSE)/100)*U350</f>
        <v>16.820999999999998</v>
      </c>
      <c r="W350">
        <f>VLOOKUP(O350,Start!$A$11:$E$17,3,FALSE)+VLOOKUP(O350,Start!$A$11:$E$17,4,FALSE)</f>
        <v>23.27</v>
      </c>
      <c r="X350" s="10">
        <f>(W350/S350)+Start!$D$19*(VLOOKUP(O350,Start!$A$11:ED$17,5,FALSE)/S350)+VLOOKUP(P350,Start!$A$1:$D$9,3,FALSE)</f>
        <v>71.966033966033962</v>
      </c>
      <c r="Y350" s="10">
        <f>SUM(V$2:V350)</f>
        <v>58347.910675000036</v>
      </c>
      <c r="Z350" t="str">
        <f>VLOOKUP(O350,Start!$A$11:$B$17,2,FALSE)</f>
        <v>NaturalGas</v>
      </c>
      <c r="AA350" t="str">
        <f>VLOOKUP(P350,Start!$A$2:$B$9,2,FALSE)</f>
        <v>CombinedCycleGas</v>
      </c>
    </row>
    <row r="351" spans="1:27" x14ac:dyDescent="0.35">
      <c r="A351" t="s">
        <v>42</v>
      </c>
      <c r="B351" t="s">
        <v>2331</v>
      </c>
      <c r="C351" t="s">
        <v>101</v>
      </c>
      <c r="D351" t="s">
        <v>2332</v>
      </c>
      <c r="E351">
        <v>38436</v>
      </c>
      <c r="F351" t="s">
        <v>1480</v>
      </c>
      <c r="G351" t="s">
        <v>2333</v>
      </c>
      <c r="H351" t="s">
        <v>48</v>
      </c>
      <c r="J351" t="s">
        <v>2334</v>
      </c>
      <c r="K351" t="s">
        <v>51</v>
      </c>
      <c r="N351" t="s">
        <v>51</v>
      </c>
      <c r="O351" s="10" t="s">
        <v>51</v>
      </c>
      <c r="P351" t="s">
        <v>52</v>
      </c>
      <c r="Q351" t="s">
        <v>53</v>
      </c>
      <c r="R351" t="s">
        <v>54</v>
      </c>
      <c r="S351">
        <v>0.40039999999999998</v>
      </c>
      <c r="T351" t="s">
        <v>54</v>
      </c>
      <c r="U351">
        <v>10.4</v>
      </c>
      <c r="V351">
        <f>(1-VLOOKUP(P351,Start!$A$1:$E$9,4,FALSE)/100)*U351</f>
        <v>9.2560000000000002</v>
      </c>
      <c r="W351">
        <f>VLOOKUP(O351,Start!$A$11:$E$17,3,FALSE)+VLOOKUP(O351,Start!$A$11:$E$17,4,FALSE)</f>
        <v>23.27</v>
      </c>
      <c r="X351" s="10">
        <f>(W351/S351)+Start!$D$19*(VLOOKUP(O351,Start!$A$11:ED$17,5,FALSE)/S351)+VLOOKUP(P351,Start!$A$1:$D$9,3,FALSE)</f>
        <v>71.966033966033962</v>
      </c>
      <c r="Y351" s="10">
        <f>SUM(V$2:V351)</f>
        <v>58357.166675000037</v>
      </c>
      <c r="Z351" t="str">
        <f>VLOOKUP(O351,Start!$A$11:$B$17,2,FALSE)</f>
        <v>NaturalGas</v>
      </c>
      <c r="AA351" t="str">
        <f>VLOOKUP(P351,Start!$A$2:$B$9,2,FALSE)</f>
        <v>CombinedCycleGas</v>
      </c>
    </row>
    <row r="352" spans="1:27" x14ac:dyDescent="0.35">
      <c r="A352" t="s">
        <v>42</v>
      </c>
      <c r="B352" t="s">
        <v>2335</v>
      </c>
      <c r="C352" t="s">
        <v>2336</v>
      </c>
      <c r="D352" t="s">
        <v>2337</v>
      </c>
      <c r="E352">
        <v>85326</v>
      </c>
      <c r="F352" t="s">
        <v>1039</v>
      </c>
      <c r="H352" t="s">
        <v>90</v>
      </c>
      <c r="J352" t="s">
        <v>2338</v>
      </c>
      <c r="K352" t="s">
        <v>51</v>
      </c>
      <c r="N352" t="s">
        <v>51</v>
      </c>
      <c r="O352" s="10" t="s">
        <v>51</v>
      </c>
      <c r="P352" t="s">
        <v>52</v>
      </c>
      <c r="Q352" t="s">
        <v>53</v>
      </c>
      <c r="R352" t="s">
        <v>54</v>
      </c>
      <c r="S352">
        <v>0.40039999999999998</v>
      </c>
      <c r="T352" t="s">
        <v>54</v>
      </c>
      <c r="U352">
        <v>16.8</v>
      </c>
      <c r="V352">
        <f>(1-VLOOKUP(P352,Start!$A$1:$E$9,4,FALSE)/100)*U352</f>
        <v>14.952000000000002</v>
      </c>
      <c r="W352">
        <f>VLOOKUP(O352,Start!$A$11:$E$17,3,FALSE)+VLOOKUP(O352,Start!$A$11:$E$17,4,FALSE)</f>
        <v>23.27</v>
      </c>
      <c r="X352" s="10">
        <f>(W352/S352)+Start!$D$19*(VLOOKUP(O352,Start!$A$11:ED$17,5,FALSE)/S352)+VLOOKUP(P352,Start!$A$1:$D$9,3,FALSE)</f>
        <v>71.966033966033962</v>
      </c>
      <c r="Y352" s="10">
        <f>SUM(V$2:V352)</f>
        <v>58372.118675000034</v>
      </c>
      <c r="Z352" t="str">
        <f>VLOOKUP(O352,Start!$A$11:$B$17,2,FALSE)</f>
        <v>NaturalGas</v>
      </c>
      <c r="AA352" t="str">
        <f>VLOOKUP(P352,Start!$A$2:$B$9,2,FALSE)</f>
        <v>CombinedCycleGas</v>
      </c>
    </row>
    <row r="353" spans="1:27" x14ac:dyDescent="0.35">
      <c r="A353" t="s">
        <v>42</v>
      </c>
      <c r="B353" t="s">
        <v>1271</v>
      </c>
      <c r="C353" t="s">
        <v>1272</v>
      </c>
      <c r="D353" t="s">
        <v>1273</v>
      </c>
      <c r="E353">
        <v>38239</v>
      </c>
      <c r="F353" t="s">
        <v>1274</v>
      </c>
      <c r="H353" t="s">
        <v>48</v>
      </c>
      <c r="I353" t="s">
        <v>1275</v>
      </c>
      <c r="J353" t="s">
        <v>1276</v>
      </c>
      <c r="K353" t="s">
        <v>385</v>
      </c>
      <c r="L353" t="s">
        <v>1277</v>
      </c>
      <c r="N353" t="s">
        <v>270</v>
      </c>
      <c r="O353" s="10" t="s">
        <v>51</v>
      </c>
      <c r="P353" t="s">
        <v>52</v>
      </c>
      <c r="Q353" t="s">
        <v>53</v>
      </c>
      <c r="R353" t="s">
        <v>54</v>
      </c>
      <c r="S353">
        <v>0.4</v>
      </c>
      <c r="T353" t="s">
        <v>1278</v>
      </c>
      <c r="U353">
        <v>94.5</v>
      </c>
      <c r="V353">
        <f>(1-VLOOKUP(P353,Start!$A$1:$E$9,4,FALSE)/100)*U353</f>
        <v>84.105000000000004</v>
      </c>
      <c r="W353">
        <f>VLOOKUP(O353,Start!$A$11:$E$17,3,FALSE)+VLOOKUP(O353,Start!$A$11:$E$17,4,FALSE)</f>
        <v>23.27</v>
      </c>
      <c r="X353" s="10">
        <f>(W353/S353)+Start!$D$19*(VLOOKUP(O353,Start!$A$11:ED$17,5,FALSE)/S353)+VLOOKUP(P353,Start!$A$1:$D$9,3,FALSE)</f>
        <v>72.03649999999999</v>
      </c>
      <c r="Y353" s="10">
        <f>SUM(V$2:V353)</f>
        <v>58456.223675000037</v>
      </c>
      <c r="Z353" t="str">
        <f>VLOOKUP(O353,Start!$A$11:$B$17,2,FALSE)</f>
        <v>NaturalGas</v>
      </c>
      <c r="AA353" t="str">
        <f>VLOOKUP(P353,Start!$A$2:$B$9,2,FALSE)</f>
        <v>CombinedCycleGas</v>
      </c>
    </row>
    <row r="354" spans="1:27" x14ac:dyDescent="0.35">
      <c r="A354" t="s">
        <v>42</v>
      </c>
      <c r="B354" t="s">
        <v>2136</v>
      </c>
      <c r="E354">
        <v>76855</v>
      </c>
      <c r="F354" t="s">
        <v>2137</v>
      </c>
      <c r="H354" t="s">
        <v>778</v>
      </c>
      <c r="J354" t="s">
        <v>2138</v>
      </c>
      <c r="K354" t="s">
        <v>68</v>
      </c>
      <c r="L354" t="s">
        <v>51</v>
      </c>
      <c r="M354" t="s">
        <v>1717</v>
      </c>
      <c r="N354" t="s">
        <v>51</v>
      </c>
      <c r="O354" s="10" t="s">
        <v>51</v>
      </c>
      <c r="P354" t="s">
        <v>52</v>
      </c>
      <c r="Q354" t="s">
        <v>862</v>
      </c>
      <c r="R354" t="s">
        <v>2139</v>
      </c>
      <c r="S354">
        <v>0.4</v>
      </c>
      <c r="T354" t="s">
        <v>271</v>
      </c>
      <c r="U354">
        <v>27.95</v>
      </c>
      <c r="V354">
        <f>(1-VLOOKUP(P354,Start!$A$1:$E$9,4,FALSE)/100)*U354</f>
        <v>24.875499999999999</v>
      </c>
      <c r="W354">
        <f>VLOOKUP(O354,Start!$A$11:$E$17,3,FALSE)+VLOOKUP(O354,Start!$A$11:$E$17,4,FALSE)</f>
        <v>23.27</v>
      </c>
      <c r="X354" s="10">
        <f>(W354/S354)+Start!$D$19*(VLOOKUP(O354,Start!$A$11:ED$17,5,FALSE)/S354)+VLOOKUP(P354,Start!$A$1:$D$9,3,FALSE)</f>
        <v>72.03649999999999</v>
      </c>
      <c r="Y354" s="10">
        <f>SUM(V$2:V354)</f>
        <v>58481.099175000039</v>
      </c>
      <c r="Z354" t="str">
        <f>VLOOKUP(O354,Start!$A$11:$B$17,2,FALSE)</f>
        <v>NaturalGas</v>
      </c>
      <c r="AA354" t="str">
        <f>VLOOKUP(P354,Start!$A$2:$B$9,2,FALSE)</f>
        <v>CombinedCycleGas</v>
      </c>
    </row>
    <row r="355" spans="1:27" x14ac:dyDescent="0.35">
      <c r="A355" t="s">
        <v>42</v>
      </c>
      <c r="B355" t="s">
        <v>2143</v>
      </c>
      <c r="C355" t="s">
        <v>2144</v>
      </c>
      <c r="E355">
        <v>37412</v>
      </c>
      <c r="F355" t="s">
        <v>2145</v>
      </c>
      <c r="G355" t="s">
        <v>2146</v>
      </c>
      <c r="H355" t="s">
        <v>48</v>
      </c>
      <c r="J355" t="s">
        <v>450</v>
      </c>
      <c r="K355" t="s">
        <v>51</v>
      </c>
      <c r="N355" t="s">
        <v>51</v>
      </c>
      <c r="O355" s="10" t="s">
        <v>51</v>
      </c>
      <c r="P355" t="s">
        <v>52</v>
      </c>
      <c r="Q355" t="s">
        <v>862</v>
      </c>
      <c r="R355" t="s">
        <v>434</v>
      </c>
      <c r="S355">
        <v>0.4</v>
      </c>
      <c r="T355" t="s">
        <v>271</v>
      </c>
      <c r="U355">
        <v>19.5</v>
      </c>
      <c r="V355">
        <f>(1-VLOOKUP(P355,Start!$A$1:$E$9,4,FALSE)/100)*U355</f>
        <v>17.355</v>
      </c>
      <c r="W355">
        <f>VLOOKUP(O355,Start!$A$11:$E$17,3,FALSE)+VLOOKUP(O355,Start!$A$11:$E$17,4,FALSE)</f>
        <v>23.27</v>
      </c>
      <c r="X355" s="10">
        <f>(W355/S355)+Start!$D$19*(VLOOKUP(O355,Start!$A$11:ED$17,5,FALSE)/S355)+VLOOKUP(P355,Start!$A$1:$D$9,3,FALSE)</f>
        <v>72.03649999999999</v>
      </c>
      <c r="Y355" s="10">
        <f>SUM(V$2:V355)</f>
        <v>58498.454175000043</v>
      </c>
      <c r="Z355" t="str">
        <f>VLOOKUP(O355,Start!$A$11:$B$17,2,FALSE)</f>
        <v>NaturalGas</v>
      </c>
      <c r="AA355" t="str">
        <f>VLOOKUP(P355,Start!$A$2:$B$9,2,FALSE)</f>
        <v>CombinedCycleGas</v>
      </c>
    </row>
    <row r="356" spans="1:27" x14ac:dyDescent="0.35">
      <c r="A356" t="s">
        <v>42</v>
      </c>
      <c r="B356" t="s">
        <v>192</v>
      </c>
      <c r="C356" t="s">
        <v>193</v>
      </c>
      <c r="D356" t="s">
        <v>194</v>
      </c>
      <c r="E356">
        <v>44805</v>
      </c>
      <c r="F356" t="s">
        <v>195</v>
      </c>
      <c r="H356" t="s">
        <v>110</v>
      </c>
      <c r="J356" t="s">
        <v>196</v>
      </c>
      <c r="K356" t="s">
        <v>51</v>
      </c>
      <c r="N356" t="s">
        <v>51</v>
      </c>
      <c r="O356" s="10" t="s">
        <v>51</v>
      </c>
      <c r="P356" t="s">
        <v>52</v>
      </c>
      <c r="Q356" t="s">
        <v>53</v>
      </c>
      <c r="R356" t="s">
        <v>54</v>
      </c>
      <c r="S356">
        <v>0.39929999999999999</v>
      </c>
      <c r="T356" t="s">
        <v>54</v>
      </c>
      <c r="U356">
        <v>44</v>
      </c>
      <c r="V356">
        <f>(1-VLOOKUP(P356,Start!$A$1:$E$9,4,FALSE)/100)*U356</f>
        <v>39.160000000000004</v>
      </c>
      <c r="W356">
        <f>VLOOKUP(O356,Start!$A$11:$E$17,3,FALSE)+VLOOKUP(O356,Start!$A$11:$E$17,4,FALSE)</f>
        <v>23.27</v>
      </c>
      <c r="X356" s="10">
        <f>(W356/S356)+Start!$D$19*(VLOOKUP(O356,Start!$A$11:ED$17,5,FALSE)/S356)+VLOOKUP(P356,Start!$A$1:$D$9,3,FALSE)</f>
        <v>72.160155271725515</v>
      </c>
      <c r="Y356" s="10">
        <f>SUM(V$2:V356)</f>
        <v>58537.614175000046</v>
      </c>
      <c r="Z356" t="str">
        <f>VLOOKUP(O356,Start!$A$11:$B$17,2,FALSE)</f>
        <v>NaturalGas</v>
      </c>
      <c r="AA356" t="str">
        <f>VLOOKUP(P356,Start!$A$2:$B$9,2,FALSE)</f>
        <v>CombinedCycleGas</v>
      </c>
    </row>
    <row r="357" spans="1:27" x14ac:dyDescent="0.35">
      <c r="A357" t="s">
        <v>42</v>
      </c>
      <c r="B357" t="s">
        <v>214</v>
      </c>
      <c r="C357" t="s">
        <v>210</v>
      </c>
      <c r="D357" t="s">
        <v>211</v>
      </c>
      <c r="E357">
        <v>53115</v>
      </c>
      <c r="F357" t="s">
        <v>212</v>
      </c>
      <c r="H357" t="s">
        <v>110</v>
      </c>
      <c r="I357" t="s">
        <v>211</v>
      </c>
      <c r="J357" t="s">
        <v>215</v>
      </c>
      <c r="K357" t="s">
        <v>68</v>
      </c>
      <c r="L357" t="s">
        <v>51</v>
      </c>
      <c r="M357" t="s">
        <v>150</v>
      </c>
      <c r="N357" t="s">
        <v>51</v>
      </c>
      <c r="O357" s="10" t="s">
        <v>51</v>
      </c>
      <c r="P357" t="s">
        <v>52</v>
      </c>
      <c r="Q357" t="s">
        <v>53</v>
      </c>
      <c r="R357" t="s">
        <v>54</v>
      </c>
      <c r="S357">
        <v>0.39929999999999999</v>
      </c>
      <c r="T357" t="s">
        <v>54</v>
      </c>
      <c r="U357">
        <v>95</v>
      </c>
      <c r="V357">
        <f>(1-VLOOKUP(P357,Start!$A$1:$E$9,4,FALSE)/100)*U357</f>
        <v>84.55</v>
      </c>
      <c r="W357">
        <f>VLOOKUP(O357,Start!$A$11:$E$17,3,FALSE)+VLOOKUP(O357,Start!$A$11:$E$17,4,FALSE)</f>
        <v>23.27</v>
      </c>
      <c r="X357" s="10">
        <f>(W357/S357)+Start!$D$19*(VLOOKUP(O357,Start!$A$11:ED$17,5,FALSE)/S357)+VLOOKUP(P357,Start!$A$1:$D$9,3,FALSE)</f>
        <v>72.160155271725515</v>
      </c>
      <c r="Y357" s="10">
        <f>SUM(V$2:V357)</f>
        <v>58622.164175000049</v>
      </c>
      <c r="Z357" t="str">
        <f>VLOOKUP(O357,Start!$A$11:$B$17,2,FALSE)</f>
        <v>NaturalGas</v>
      </c>
      <c r="AA357" t="str">
        <f>VLOOKUP(P357,Start!$A$2:$B$9,2,FALSE)</f>
        <v>CombinedCycleGas</v>
      </c>
    </row>
    <row r="358" spans="1:27" x14ac:dyDescent="0.35">
      <c r="A358" t="s">
        <v>42</v>
      </c>
      <c r="B358" t="s">
        <v>1191</v>
      </c>
      <c r="C358" t="s">
        <v>725</v>
      </c>
      <c r="D358" t="s">
        <v>1192</v>
      </c>
      <c r="E358">
        <v>36269</v>
      </c>
      <c r="F358" t="s">
        <v>1193</v>
      </c>
      <c r="H358" t="s">
        <v>104</v>
      </c>
      <c r="I358" t="s">
        <v>1192</v>
      </c>
      <c r="J358" t="s">
        <v>1194</v>
      </c>
      <c r="K358" t="s">
        <v>51</v>
      </c>
      <c r="N358" t="s">
        <v>51</v>
      </c>
      <c r="O358" s="10" t="s">
        <v>51</v>
      </c>
      <c r="P358" t="s">
        <v>52</v>
      </c>
      <c r="Q358" t="s">
        <v>53</v>
      </c>
      <c r="R358" t="s">
        <v>54</v>
      </c>
      <c r="S358">
        <v>0.39929999999999999</v>
      </c>
      <c r="T358" t="s">
        <v>54</v>
      </c>
      <c r="U358">
        <v>35</v>
      </c>
      <c r="V358">
        <f>(1-VLOOKUP(P358,Start!$A$1:$E$9,4,FALSE)/100)*U358</f>
        <v>31.150000000000002</v>
      </c>
      <c r="W358">
        <f>VLOOKUP(O358,Start!$A$11:$E$17,3,FALSE)+VLOOKUP(O358,Start!$A$11:$E$17,4,FALSE)</f>
        <v>23.27</v>
      </c>
      <c r="X358" s="10">
        <f>(W358/S358)+Start!$D$19*(VLOOKUP(O358,Start!$A$11:ED$17,5,FALSE)/S358)+VLOOKUP(P358,Start!$A$1:$D$9,3,FALSE)</f>
        <v>72.160155271725515</v>
      </c>
      <c r="Y358" s="10">
        <f>SUM(V$2:V358)</f>
        <v>58653.31417500005</v>
      </c>
      <c r="Z358" t="str">
        <f>VLOOKUP(O358,Start!$A$11:$B$17,2,FALSE)</f>
        <v>NaturalGas</v>
      </c>
      <c r="AA358" t="str">
        <f>VLOOKUP(P358,Start!$A$2:$B$9,2,FALSE)</f>
        <v>CombinedCycleGas</v>
      </c>
    </row>
    <row r="359" spans="1:27" x14ac:dyDescent="0.35">
      <c r="A359" t="s">
        <v>42</v>
      </c>
      <c r="B359" t="s">
        <v>1195</v>
      </c>
      <c r="C359" t="s">
        <v>725</v>
      </c>
      <c r="D359" t="s">
        <v>1192</v>
      </c>
      <c r="E359">
        <v>36269</v>
      </c>
      <c r="F359" t="s">
        <v>1193</v>
      </c>
      <c r="H359" t="s">
        <v>104</v>
      </c>
      <c r="I359" t="s">
        <v>1192</v>
      </c>
      <c r="J359" t="s">
        <v>1194</v>
      </c>
      <c r="K359" t="s">
        <v>51</v>
      </c>
      <c r="N359" t="s">
        <v>51</v>
      </c>
      <c r="O359" s="10" t="s">
        <v>51</v>
      </c>
      <c r="P359" t="s">
        <v>52</v>
      </c>
      <c r="Q359" t="s">
        <v>53</v>
      </c>
      <c r="R359" t="s">
        <v>54</v>
      </c>
      <c r="S359">
        <v>0.39929999999999999</v>
      </c>
      <c r="T359" t="s">
        <v>54</v>
      </c>
      <c r="U359">
        <v>17</v>
      </c>
      <c r="V359">
        <f>(1-VLOOKUP(P359,Start!$A$1:$E$9,4,FALSE)/100)*U359</f>
        <v>15.13</v>
      </c>
      <c r="W359">
        <f>VLOOKUP(O359,Start!$A$11:$E$17,3,FALSE)+VLOOKUP(O359,Start!$A$11:$E$17,4,FALSE)</f>
        <v>23.27</v>
      </c>
      <c r="X359" s="10">
        <f>(W359/S359)+Start!$D$19*(VLOOKUP(O359,Start!$A$11:ED$17,5,FALSE)/S359)+VLOOKUP(P359,Start!$A$1:$D$9,3,FALSE)</f>
        <v>72.160155271725515</v>
      </c>
      <c r="Y359" s="10">
        <f>SUM(V$2:V359)</f>
        <v>58668.444175000048</v>
      </c>
      <c r="Z359" t="str">
        <f>VLOOKUP(O359,Start!$A$11:$B$17,2,FALSE)</f>
        <v>NaturalGas</v>
      </c>
      <c r="AA359" t="str">
        <f>VLOOKUP(P359,Start!$A$2:$B$9,2,FALSE)</f>
        <v>CombinedCycleGas</v>
      </c>
    </row>
    <row r="360" spans="1:27" x14ac:dyDescent="0.35">
      <c r="A360" t="s">
        <v>42</v>
      </c>
      <c r="B360" t="s">
        <v>1824</v>
      </c>
      <c r="C360" t="s">
        <v>1197</v>
      </c>
      <c r="D360" t="s">
        <v>1825</v>
      </c>
      <c r="E360">
        <v>71059</v>
      </c>
      <c r="F360" t="s">
        <v>1826</v>
      </c>
      <c r="H360" t="s">
        <v>60</v>
      </c>
      <c r="I360" t="s">
        <v>1827</v>
      </c>
      <c r="J360" t="s">
        <v>1828</v>
      </c>
      <c r="K360" t="s">
        <v>51</v>
      </c>
      <c r="L360" t="s">
        <v>51</v>
      </c>
      <c r="M360" t="s">
        <v>788</v>
      </c>
      <c r="N360" t="s">
        <v>51</v>
      </c>
      <c r="O360" s="10" t="s">
        <v>51</v>
      </c>
      <c r="P360" t="s">
        <v>52</v>
      </c>
      <c r="Q360" t="s">
        <v>53</v>
      </c>
      <c r="R360" t="s">
        <v>54</v>
      </c>
      <c r="S360">
        <v>0.39929999999999999</v>
      </c>
      <c r="T360" t="s">
        <v>54</v>
      </c>
      <c r="U360">
        <v>95</v>
      </c>
      <c r="V360">
        <f>(1-VLOOKUP(P360,Start!$A$1:$E$9,4,FALSE)/100)*U360</f>
        <v>84.55</v>
      </c>
      <c r="W360">
        <f>VLOOKUP(O360,Start!$A$11:$E$17,3,FALSE)+VLOOKUP(O360,Start!$A$11:$E$17,4,FALSE)</f>
        <v>23.27</v>
      </c>
      <c r="X360" s="10">
        <f>(W360/S360)+Start!$D$19*(VLOOKUP(O360,Start!$A$11:ED$17,5,FALSE)/S360)+VLOOKUP(P360,Start!$A$1:$D$9,3,FALSE)</f>
        <v>72.160155271725515</v>
      </c>
      <c r="Y360" s="10">
        <f>SUM(V$2:V360)</f>
        <v>58752.994175000051</v>
      </c>
      <c r="Z360" t="str">
        <f>VLOOKUP(O360,Start!$A$11:$B$17,2,FALSE)</f>
        <v>NaturalGas</v>
      </c>
      <c r="AA360" t="str">
        <f>VLOOKUP(P360,Start!$A$2:$B$9,2,FALSE)</f>
        <v>CombinedCycleGas</v>
      </c>
    </row>
    <row r="361" spans="1:27" x14ac:dyDescent="0.35">
      <c r="A361" t="s">
        <v>42</v>
      </c>
      <c r="B361" t="s">
        <v>2204</v>
      </c>
      <c r="C361" t="s">
        <v>1197</v>
      </c>
      <c r="D361" t="s">
        <v>2205</v>
      </c>
      <c r="E361">
        <v>76742</v>
      </c>
      <c r="F361" t="s">
        <v>2206</v>
      </c>
      <c r="G361" t="s">
        <v>2207</v>
      </c>
      <c r="H361" t="s">
        <v>778</v>
      </c>
      <c r="J361" t="s">
        <v>2208</v>
      </c>
      <c r="K361" t="s">
        <v>51</v>
      </c>
      <c r="N361" t="s">
        <v>51</v>
      </c>
      <c r="O361" s="10" t="s">
        <v>51</v>
      </c>
      <c r="P361" t="s">
        <v>52</v>
      </c>
      <c r="Q361" t="s">
        <v>53</v>
      </c>
      <c r="R361" t="s">
        <v>54</v>
      </c>
      <c r="S361">
        <v>0.39929999999999999</v>
      </c>
      <c r="T361" t="s">
        <v>54</v>
      </c>
      <c r="U361">
        <v>13.04</v>
      </c>
      <c r="V361">
        <f>(1-VLOOKUP(P361,Start!$A$1:$E$9,4,FALSE)/100)*U361</f>
        <v>11.605599999999999</v>
      </c>
      <c r="W361">
        <f>VLOOKUP(O361,Start!$A$11:$E$17,3,FALSE)+VLOOKUP(O361,Start!$A$11:$E$17,4,FALSE)</f>
        <v>23.27</v>
      </c>
      <c r="X361" s="10">
        <f>(W361/S361)+Start!$D$19*(VLOOKUP(O361,Start!$A$11:ED$17,5,FALSE)/S361)+VLOOKUP(P361,Start!$A$1:$D$9,3,FALSE)</f>
        <v>72.160155271725515</v>
      </c>
      <c r="Y361" s="10">
        <f>SUM(V$2:V361)</f>
        <v>58764.599775000053</v>
      </c>
      <c r="Z361" t="str">
        <f>VLOOKUP(O361,Start!$A$11:$B$17,2,FALSE)</f>
        <v>NaturalGas</v>
      </c>
      <c r="AA361" t="str">
        <f>VLOOKUP(P361,Start!$A$2:$B$9,2,FALSE)</f>
        <v>CombinedCycleGas</v>
      </c>
    </row>
    <row r="362" spans="1:27" x14ac:dyDescent="0.35">
      <c r="A362" t="s">
        <v>42</v>
      </c>
      <c r="B362" t="s">
        <v>2283</v>
      </c>
      <c r="C362" t="s">
        <v>2284</v>
      </c>
      <c r="D362" t="s">
        <v>2285</v>
      </c>
      <c r="E362">
        <v>17509</v>
      </c>
      <c r="F362" t="s">
        <v>2286</v>
      </c>
      <c r="H362" t="s">
        <v>84</v>
      </c>
      <c r="J362" t="s">
        <v>196</v>
      </c>
      <c r="K362" t="s">
        <v>51</v>
      </c>
      <c r="N362" t="s">
        <v>51</v>
      </c>
      <c r="O362" s="10" t="s">
        <v>51</v>
      </c>
      <c r="P362" t="s">
        <v>52</v>
      </c>
      <c r="Q362" t="s">
        <v>53</v>
      </c>
      <c r="R362" t="s">
        <v>54</v>
      </c>
      <c r="S362">
        <v>0.39929999999999999</v>
      </c>
      <c r="T362" t="s">
        <v>54</v>
      </c>
      <c r="U362">
        <v>38</v>
      </c>
      <c r="V362">
        <f>(1-VLOOKUP(P362,Start!$A$1:$E$9,4,FALSE)/100)*U362</f>
        <v>33.82</v>
      </c>
      <c r="W362">
        <f>VLOOKUP(O362,Start!$A$11:$E$17,3,FALSE)+VLOOKUP(O362,Start!$A$11:$E$17,4,FALSE)</f>
        <v>23.27</v>
      </c>
      <c r="X362" s="10">
        <f>(W362/S362)+Start!$D$19*(VLOOKUP(O362,Start!$A$11:ED$17,5,FALSE)/S362)+VLOOKUP(P362,Start!$A$1:$D$9,3,FALSE)</f>
        <v>72.160155271725515</v>
      </c>
      <c r="Y362" s="10">
        <f>SUM(V$2:V362)</f>
        <v>58798.419775000053</v>
      </c>
      <c r="Z362" t="str">
        <f>VLOOKUP(O362,Start!$A$11:$B$17,2,FALSE)</f>
        <v>NaturalGas</v>
      </c>
      <c r="AA362" t="str">
        <f>VLOOKUP(P362,Start!$A$2:$B$9,2,FALSE)</f>
        <v>CombinedCycleGas</v>
      </c>
    </row>
    <row r="363" spans="1:27" x14ac:dyDescent="0.35">
      <c r="A363" t="s">
        <v>42</v>
      </c>
      <c r="B363" t="s">
        <v>2287</v>
      </c>
      <c r="C363" t="s">
        <v>2288</v>
      </c>
      <c r="D363" t="s">
        <v>2289</v>
      </c>
      <c r="E363">
        <v>9599</v>
      </c>
      <c r="F363" t="s">
        <v>2290</v>
      </c>
      <c r="H363" t="s">
        <v>202</v>
      </c>
      <c r="J363" t="s">
        <v>2291</v>
      </c>
      <c r="K363" t="s">
        <v>51</v>
      </c>
      <c r="N363" t="s">
        <v>51</v>
      </c>
      <c r="O363" s="10" t="s">
        <v>51</v>
      </c>
      <c r="P363" t="s">
        <v>52</v>
      </c>
      <c r="Q363" t="s">
        <v>53</v>
      </c>
      <c r="R363" t="s">
        <v>54</v>
      </c>
      <c r="S363">
        <v>0.39929999999999999</v>
      </c>
      <c r="T363" t="s">
        <v>54</v>
      </c>
      <c r="U363">
        <v>13.382999999999999</v>
      </c>
      <c r="V363">
        <f>(1-VLOOKUP(P363,Start!$A$1:$E$9,4,FALSE)/100)*U363</f>
        <v>11.910869999999999</v>
      </c>
      <c r="W363">
        <f>VLOOKUP(O363,Start!$A$11:$E$17,3,FALSE)+VLOOKUP(O363,Start!$A$11:$E$17,4,FALSE)</f>
        <v>23.27</v>
      </c>
      <c r="X363" s="10">
        <f>(W363/S363)+Start!$D$19*(VLOOKUP(O363,Start!$A$11:ED$17,5,FALSE)/S363)+VLOOKUP(P363,Start!$A$1:$D$9,3,FALSE)</f>
        <v>72.160155271725515</v>
      </c>
      <c r="Y363" s="10">
        <f>SUM(V$2:V363)</f>
        <v>58810.330645000053</v>
      </c>
      <c r="Z363" t="str">
        <f>VLOOKUP(O363,Start!$A$11:$B$17,2,FALSE)</f>
        <v>NaturalGas</v>
      </c>
      <c r="AA363" t="str">
        <f>VLOOKUP(P363,Start!$A$2:$B$9,2,FALSE)</f>
        <v>CombinedCycleGas</v>
      </c>
    </row>
    <row r="364" spans="1:27" x14ac:dyDescent="0.35">
      <c r="A364" t="s">
        <v>42</v>
      </c>
      <c r="B364" t="s">
        <v>447</v>
      </c>
      <c r="C364" t="s">
        <v>233</v>
      </c>
      <c r="D364" t="s">
        <v>448</v>
      </c>
      <c r="E364">
        <v>26931</v>
      </c>
      <c r="F364" t="s">
        <v>449</v>
      </c>
      <c r="H364" t="s">
        <v>48</v>
      </c>
      <c r="J364" t="s">
        <v>450</v>
      </c>
      <c r="K364" t="s">
        <v>51</v>
      </c>
      <c r="L364" t="s">
        <v>451</v>
      </c>
      <c r="N364" t="s">
        <v>51</v>
      </c>
      <c r="O364" s="10" t="s">
        <v>51</v>
      </c>
      <c r="P364" t="s">
        <v>63</v>
      </c>
      <c r="Q364" t="s">
        <v>64</v>
      </c>
      <c r="R364" t="s">
        <v>54</v>
      </c>
      <c r="S364">
        <v>0.39560000000000001</v>
      </c>
      <c r="T364" t="s">
        <v>54</v>
      </c>
      <c r="U364">
        <v>321</v>
      </c>
      <c r="V364">
        <f>(1-VLOOKUP(P364,Start!$A$1:$E$9,4,FALSE)/100)*U364</f>
        <v>285.69</v>
      </c>
      <c r="W364">
        <f>VLOOKUP(O364,Start!$A$11:$E$17,3,FALSE)+VLOOKUP(O364,Start!$A$11:$E$17,4,FALSE)</f>
        <v>23.27</v>
      </c>
      <c r="X364" s="10">
        <f>(W364/S364)+Start!$D$19*(VLOOKUP(O364,Start!$A$11:ED$17,5,FALSE)/S364)+VLOOKUP(P364,Start!$A$1:$D$9,3,FALSE)</f>
        <v>72.321031344792715</v>
      </c>
      <c r="Y364" s="10">
        <f>SUM(V$2:V364)</f>
        <v>59096.020645000055</v>
      </c>
      <c r="Z364" t="str">
        <f>VLOOKUP(O364,Start!$A$11:$B$17,2,FALSE)</f>
        <v>NaturalGas</v>
      </c>
      <c r="AA364" t="str">
        <f>VLOOKUP(P364,Start!$A$2:$B$9,2,FALSE)</f>
        <v>Gas</v>
      </c>
    </row>
    <row r="365" spans="1:27" x14ac:dyDescent="0.35">
      <c r="A365" t="s">
        <v>42</v>
      </c>
      <c r="B365" t="s">
        <v>1433</v>
      </c>
      <c r="C365" t="s">
        <v>543</v>
      </c>
      <c r="D365" t="s">
        <v>1430</v>
      </c>
      <c r="E365">
        <v>52249</v>
      </c>
      <c r="F365" t="s">
        <v>1434</v>
      </c>
      <c r="H365" t="s">
        <v>110</v>
      </c>
      <c r="I365" t="s">
        <v>1435</v>
      </c>
      <c r="J365" t="s">
        <v>1436</v>
      </c>
      <c r="K365" t="s">
        <v>51</v>
      </c>
      <c r="N365" t="s">
        <v>51</v>
      </c>
      <c r="O365" s="10" t="s">
        <v>51</v>
      </c>
      <c r="P365" t="s">
        <v>63</v>
      </c>
      <c r="Q365" t="s">
        <v>64</v>
      </c>
      <c r="R365" t="s">
        <v>54</v>
      </c>
      <c r="S365">
        <v>0.39560000000000001</v>
      </c>
      <c r="T365" t="s">
        <v>54</v>
      </c>
      <c r="U365">
        <v>200</v>
      </c>
      <c r="V365">
        <f>(1-VLOOKUP(P365,Start!$A$1:$E$9,4,FALSE)/100)*U365</f>
        <v>178</v>
      </c>
      <c r="W365">
        <f>VLOOKUP(O365,Start!$A$11:$E$17,3,FALSE)+VLOOKUP(O365,Start!$A$11:$E$17,4,FALSE)</f>
        <v>23.27</v>
      </c>
      <c r="X365" s="10">
        <f>(W365/S365)+Start!$D$19*(VLOOKUP(O365,Start!$A$11:ED$17,5,FALSE)/S365)+VLOOKUP(P365,Start!$A$1:$D$9,3,FALSE)</f>
        <v>72.321031344792715</v>
      </c>
      <c r="Y365" s="10">
        <f>SUM(V$2:V365)</f>
        <v>59274.020645000055</v>
      </c>
      <c r="Z365" t="str">
        <f>VLOOKUP(O365,Start!$A$11:$B$17,2,FALSE)</f>
        <v>NaturalGas</v>
      </c>
      <c r="AA365" t="str">
        <f>VLOOKUP(P365,Start!$A$2:$B$9,2,FALSE)</f>
        <v>Gas</v>
      </c>
    </row>
    <row r="366" spans="1:27" x14ac:dyDescent="0.35">
      <c r="A366" t="s">
        <v>42</v>
      </c>
      <c r="B366" t="s">
        <v>1437</v>
      </c>
      <c r="C366" t="s">
        <v>543</v>
      </c>
      <c r="D366" t="s">
        <v>1430</v>
      </c>
      <c r="E366">
        <v>52249</v>
      </c>
      <c r="F366" t="s">
        <v>1434</v>
      </c>
      <c r="H366" t="s">
        <v>110</v>
      </c>
      <c r="I366" t="s">
        <v>1438</v>
      </c>
      <c r="J366" t="s">
        <v>1439</v>
      </c>
      <c r="K366" t="s">
        <v>51</v>
      </c>
      <c r="N366" t="s">
        <v>51</v>
      </c>
      <c r="O366" s="10" t="s">
        <v>51</v>
      </c>
      <c r="P366" t="s">
        <v>63</v>
      </c>
      <c r="Q366" t="s">
        <v>64</v>
      </c>
      <c r="R366" t="s">
        <v>54</v>
      </c>
      <c r="S366">
        <v>0.39560000000000001</v>
      </c>
      <c r="T366" t="s">
        <v>54</v>
      </c>
      <c r="U366">
        <v>200</v>
      </c>
      <c r="V366">
        <f>(1-VLOOKUP(P366,Start!$A$1:$E$9,4,FALSE)/100)*U366</f>
        <v>178</v>
      </c>
      <c r="W366">
        <f>VLOOKUP(O366,Start!$A$11:$E$17,3,FALSE)+VLOOKUP(O366,Start!$A$11:$E$17,4,FALSE)</f>
        <v>23.27</v>
      </c>
      <c r="X366" s="10">
        <f>(W366/S366)+Start!$D$19*(VLOOKUP(O366,Start!$A$11:ED$17,5,FALSE)/S366)+VLOOKUP(P366,Start!$A$1:$D$9,3,FALSE)</f>
        <v>72.321031344792715</v>
      </c>
      <c r="Y366" s="10">
        <f>SUM(V$2:V366)</f>
        <v>59452.020645000055</v>
      </c>
      <c r="Z366" t="str">
        <f>VLOOKUP(O366,Start!$A$11:$B$17,2,FALSE)</f>
        <v>NaturalGas</v>
      </c>
      <c r="AA366" t="str">
        <f>VLOOKUP(P366,Start!$A$2:$B$9,2,FALSE)</f>
        <v>Gas</v>
      </c>
    </row>
    <row r="367" spans="1:27" x14ac:dyDescent="0.35">
      <c r="A367" t="s">
        <v>42</v>
      </c>
      <c r="B367" t="s">
        <v>2147</v>
      </c>
      <c r="C367" t="s">
        <v>2148</v>
      </c>
      <c r="D367" t="s">
        <v>2149</v>
      </c>
      <c r="E367">
        <v>66117</v>
      </c>
      <c r="F367" t="s">
        <v>1264</v>
      </c>
      <c r="G367" t="s">
        <v>2150</v>
      </c>
      <c r="H367" t="s">
        <v>1265</v>
      </c>
      <c r="J367" t="s">
        <v>2151</v>
      </c>
      <c r="K367" t="s">
        <v>51</v>
      </c>
      <c r="N367" t="s">
        <v>51</v>
      </c>
      <c r="O367" s="10" t="s">
        <v>51</v>
      </c>
      <c r="P367" t="s">
        <v>52</v>
      </c>
      <c r="Q367" t="s">
        <v>53</v>
      </c>
      <c r="R367" t="s">
        <v>54</v>
      </c>
      <c r="S367">
        <v>0.3982</v>
      </c>
      <c r="T367" t="s">
        <v>54</v>
      </c>
      <c r="U367">
        <v>38.61</v>
      </c>
      <c r="V367">
        <f>(1-VLOOKUP(P367,Start!$A$1:$E$9,4,FALSE)/100)*U367</f>
        <v>34.362900000000003</v>
      </c>
      <c r="W367">
        <f>VLOOKUP(O367,Start!$A$11:$E$17,3,FALSE)+VLOOKUP(O367,Start!$A$11:$E$17,4,FALSE)</f>
        <v>23.27</v>
      </c>
      <c r="X367" s="10">
        <f>(W367/S367)+Start!$D$19*(VLOOKUP(O367,Start!$A$11:ED$17,5,FALSE)/S367)+VLOOKUP(P367,Start!$A$1:$D$9,3,FALSE)</f>
        <v>72.355349070818676</v>
      </c>
      <c r="Y367" s="10">
        <f>SUM(V$2:V367)</f>
        <v>59486.383545000055</v>
      </c>
      <c r="Z367" t="str">
        <f>VLOOKUP(O367,Start!$A$11:$B$17,2,FALSE)</f>
        <v>NaturalGas</v>
      </c>
      <c r="AA367" t="str">
        <f>VLOOKUP(P367,Start!$A$2:$B$9,2,FALSE)</f>
        <v>CombinedCycleGas</v>
      </c>
    </row>
    <row r="368" spans="1:27" x14ac:dyDescent="0.35">
      <c r="A368" t="s">
        <v>42</v>
      </c>
      <c r="B368" t="s">
        <v>2188</v>
      </c>
      <c r="C368" t="s">
        <v>2189</v>
      </c>
      <c r="D368" t="s">
        <v>2190</v>
      </c>
      <c r="E368">
        <v>36039</v>
      </c>
      <c r="F368" t="s">
        <v>557</v>
      </c>
      <c r="G368" t="s">
        <v>2191</v>
      </c>
      <c r="H368" t="s">
        <v>104</v>
      </c>
      <c r="J368" t="s">
        <v>2192</v>
      </c>
      <c r="K368" t="s">
        <v>51</v>
      </c>
      <c r="N368" t="s">
        <v>51</v>
      </c>
      <c r="O368" s="10" t="s">
        <v>51</v>
      </c>
      <c r="P368" t="s">
        <v>52</v>
      </c>
      <c r="Q368" t="s">
        <v>53</v>
      </c>
      <c r="R368" t="s">
        <v>54</v>
      </c>
      <c r="S368">
        <v>0.3982</v>
      </c>
      <c r="T368" t="s">
        <v>54</v>
      </c>
      <c r="U368">
        <v>26.2</v>
      </c>
      <c r="V368">
        <f>(1-VLOOKUP(P368,Start!$A$1:$E$9,4,FALSE)/100)*U368</f>
        <v>23.318000000000001</v>
      </c>
      <c r="W368">
        <f>VLOOKUP(O368,Start!$A$11:$E$17,3,FALSE)+VLOOKUP(O368,Start!$A$11:$E$17,4,FALSE)</f>
        <v>23.27</v>
      </c>
      <c r="X368" s="10">
        <f>(W368/S368)+Start!$D$19*(VLOOKUP(O368,Start!$A$11:ED$17,5,FALSE)/S368)+VLOOKUP(P368,Start!$A$1:$D$9,3,FALSE)</f>
        <v>72.355349070818676</v>
      </c>
      <c r="Y368" s="10">
        <f>SUM(V$2:V368)</f>
        <v>59509.701545000054</v>
      </c>
      <c r="Z368" t="str">
        <f>VLOOKUP(O368,Start!$A$11:$B$17,2,FALSE)</f>
        <v>NaturalGas</v>
      </c>
      <c r="AA368" t="str">
        <f>VLOOKUP(P368,Start!$A$2:$B$9,2,FALSE)</f>
        <v>CombinedCycleGas</v>
      </c>
    </row>
    <row r="369" spans="1:27" x14ac:dyDescent="0.35">
      <c r="A369" t="s">
        <v>42</v>
      </c>
      <c r="B369" t="s">
        <v>2200</v>
      </c>
      <c r="C369" t="s">
        <v>1197</v>
      </c>
      <c r="D369" t="s">
        <v>2201</v>
      </c>
      <c r="E369">
        <v>40476</v>
      </c>
      <c r="F369" t="s">
        <v>396</v>
      </c>
      <c r="G369" t="s">
        <v>2202</v>
      </c>
      <c r="H369" t="s">
        <v>110</v>
      </c>
      <c r="J369" t="s">
        <v>2203</v>
      </c>
      <c r="K369" t="s">
        <v>51</v>
      </c>
      <c r="N369" t="s">
        <v>51</v>
      </c>
      <c r="O369" s="10" t="s">
        <v>51</v>
      </c>
      <c r="P369" t="s">
        <v>52</v>
      </c>
      <c r="Q369" t="s">
        <v>53</v>
      </c>
      <c r="R369" t="s">
        <v>54</v>
      </c>
      <c r="S369">
        <v>0.3982</v>
      </c>
      <c r="T369" t="s">
        <v>54</v>
      </c>
      <c r="U369">
        <v>21.1</v>
      </c>
      <c r="V369">
        <f>(1-VLOOKUP(P369,Start!$A$1:$E$9,4,FALSE)/100)*U369</f>
        <v>18.779</v>
      </c>
      <c r="W369">
        <f>VLOOKUP(O369,Start!$A$11:$E$17,3,FALSE)+VLOOKUP(O369,Start!$A$11:$E$17,4,FALSE)</f>
        <v>23.27</v>
      </c>
      <c r="X369" s="10">
        <f>(W369/S369)+Start!$D$19*(VLOOKUP(O369,Start!$A$11:ED$17,5,FALSE)/S369)+VLOOKUP(P369,Start!$A$1:$D$9,3,FALSE)</f>
        <v>72.355349070818676</v>
      </c>
      <c r="Y369" s="10">
        <f>SUM(V$2:V369)</f>
        <v>59528.480545000057</v>
      </c>
      <c r="Z369" t="str">
        <f>VLOOKUP(O369,Start!$A$11:$B$17,2,FALSE)</f>
        <v>NaturalGas</v>
      </c>
      <c r="AA369" t="str">
        <f>VLOOKUP(P369,Start!$A$2:$B$9,2,FALSE)</f>
        <v>CombinedCycleGas</v>
      </c>
    </row>
    <row r="370" spans="1:27" x14ac:dyDescent="0.35">
      <c r="A370" t="s">
        <v>42</v>
      </c>
      <c r="B370" t="s">
        <v>2366</v>
      </c>
      <c r="C370" t="s">
        <v>2367</v>
      </c>
      <c r="D370" t="s">
        <v>2368</v>
      </c>
      <c r="E370">
        <v>93055</v>
      </c>
      <c r="F370" t="s">
        <v>2368</v>
      </c>
      <c r="G370" t="s">
        <v>2369</v>
      </c>
      <c r="H370" t="s">
        <v>90</v>
      </c>
      <c r="J370" t="s">
        <v>2370</v>
      </c>
      <c r="K370" t="s">
        <v>51</v>
      </c>
      <c r="N370" t="s">
        <v>51</v>
      </c>
      <c r="O370" s="10" t="s">
        <v>51</v>
      </c>
      <c r="P370" t="s">
        <v>52</v>
      </c>
      <c r="Q370" t="s">
        <v>53</v>
      </c>
      <c r="R370" t="s">
        <v>54</v>
      </c>
      <c r="S370">
        <v>0.3982</v>
      </c>
      <c r="T370" t="s">
        <v>54</v>
      </c>
      <c r="U370">
        <v>10.6</v>
      </c>
      <c r="V370">
        <f>(1-VLOOKUP(P370,Start!$A$1:$E$9,4,FALSE)/100)*U370</f>
        <v>9.4339999999999993</v>
      </c>
      <c r="W370">
        <f>VLOOKUP(O370,Start!$A$11:$E$17,3,FALSE)+VLOOKUP(O370,Start!$A$11:$E$17,4,FALSE)</f>
        <v>23.27</v>
      </c>
      <c r="X370" s="10">
        <f>(W370/S370)+Start!$D$19*(VLOOKUP(O370,Start!$A$11:ED$17,5,FALSE)/S370)+VLOOKUP(P370,Start!$A$1:$D$9,3,FALSE)</f>
        <v>72.355349070818676</v>
      </c>
      <c r="Y370" s="10">
        <f>SUM(V$2:V370)</f>
        <v>59537.914545000058</v>
      </c>
      <c r="Z370" t="str">
        <f>VLOOKUP(O370,Start!$A$11:$B$17,2,FALSE)</f>
        <v>NaturalGas</v>
      </c>
      <c r="AA370" t="str">
        <f>VLOOKUP(P370,Start!$A$2:$B$9,2,FALSE)</f>
        <v>CombinedCycleGas</v>
      </c>
    </row>
    <row r="371" spans="1:27" x14ac:dyDescent="0.35">
      <c r="A371" t="s">
        <v>42</v>
      </c>
      <c r="B371" t="s">
        <v>2196</v>
      </c>
      <c r="C371" t="s">
        <v>2197</v>
      </c>
      <c r="D371" t="s">
        <v>2198</v>
      </c>
      <c r="E371">
        <v>47804</v>
      </c>
      <c r="F371" t="s">
        <v>854</v>
      </c>
      <c r="H371" t="s">
        <v>110</v>
      </c>
      <c r="J371" t="s">
        <v>2199</v>
      </c>
      <c r="K371" t="s">
        <v>51</v>
      </c>
      <c r="N371" t="s">
        <v>51</v>
      </c>
      <c r="O371" s="10" t="s">
        <v>51</v>
      </c>
      <c r="P371" t="s">
        <v>52</v>
      </c>
      <c r="Q371" t="s">
        <v>53</v>
      </c>
      <c r="R371" t="s">
        <v>54</v>
      </c>
      <c r="S371">
        <v>0.39710000000000001</v>
      </c>
      <c r="T371" t="s">
        <v>54</v>
      </c>
      <c r="U371">
        <v>12.6</v>
      </c>
      <c r="V371">
        <f>(1-VLOOKUP(P371,Start!$A$1:$E$9,4,FALSE)/100)*U371</f>
        <v>11.214</v>
      </c>
      <c r="W371">
        <f>VLOOKUP(O371,Start!$A$11:$E$17,3,FALSE)+VLOOKUP(O371,Start!$A$11:$E$17,4,FALSE)</f>
        <v>23.27</v>
      </c>
      <c r="X371" s="10">
        <f>(W371/S371)+Start!$D$19*(VLOOKUP(O371,Start!$A$11:ED$17,5,FALSE)/S371)+VLOOKUP(P371,Start!$A$1:$D$9,3,FALSE)</f>
        <v>72.551624276001007</v>
      </c>
      <c r="Y371" s="10">
        <f>SUM(V$2:V371)</f>
        <v>59549.128545000058</v>
      </c>
      <c r="Z371" t="str">
        <f>VLOOKUP(O371,Start!$A$11:$B$17,2,FALSE)</f>
        <v>NaturalGas</v>
      </c>
      <c r="AA371" t="str">
        <f>VLOOKUP(P371,Start!$A$2:$B$9,2,FALSE)</f>
        <v>CombinedCycleGas</v>
      </c>
    </row>
    <row r="372" spans="1:27" x14ac:dyDescent="0.35">
      <c r="A372" t="s">
        <v>42</v>
      </c>
      <c r="B372" t="s">
        <v>442</v>
      </c>
      <c r="C372" t="s">
        <v>443</v>
      </c>
      <c r="D372" t="s">
        <v>437</v>
      </c>
      <c r="E372">
        <v>15890</v>
      </c>
      <c r="F372" t="s">
        <v>430</v>
      </c>
      <c r="G372" t="s">
        <v>438</v>
      </c>
      <c r="H372" t="s">
        <v>230</v>
      </c>
      <c r="I372" t="s">
        <v>444</v>
      </c>
      <c r="J372" t="s">
        <v>445</v>
      </c>
      <c r="K372" t="s">
        <v>68</v>
      </c>
      <c r="L372" t="s">
        <v>440</v>
      </c>
      <c r="M372" t="s">
        <v>446</v>
      </c>
      <c r="N372" t="s">
        <v>270</v>
      </c>
      <c r="O372" s="10" t="s">
        <v>51</v>
      </c>
      <c r="P372" t="s">
        <v>52</v>
      </c>
      <c r="Q372" t="s">
        <v>53</v>
      </c>
      <c r="R372" t="s">
        <v>54</v>
      </c>
      <c r="S372">
        <v>0.39600000000000002</v>
      </c>
      <c r="T372" t="s">
        <v>271</v>
      </c>
      <c r="U372">
        <v>56</v>
      </c>
      <c r="V372">
        <f>(1-VLOOKUP(P372,Start!$A$1:$E$9,4,FALSE)/100)*U372</f>
        <v>49.84</v>
      </c>
      <c r="W372">
        <f>VLOOKUP(O372,Start!$A$11:$E$17,3,FALSE)+VLOOKUP(O372,Start!$A$11:$E$17,4,FALSE)</f>
        <v>23.27</v>
      </c>
      <c r="X372" s="10">
        <f>(W372/S372)+Start!$D$19*(VLOOKUP(O372,Start!$A$11:ED$17,5,FALSE)/S372)+VLOOKUP(P372,Start!$A$1:$D$9,3,FALSE)</f>
        <v>72.74898989898989</v>
      </c>
      <c r="Y372" s="10">
        <f>SUM(V$2:V372)</f>
        <v>59598.968545000054</v>
      </c>
      <c r="Z372" t="str">
        <f>VLOOKUP(O372,Start!$A$11:$B$17,2,FALSE)</f>
        <v>NaturalGas</v>
      </c>
      <c r="AA372" t="str">
        <f>VLOOKUP(P372,Start!$A$2:$B$9,2,FALSE)</f>
        <v>CombinedCycleGas</v>
      </c>
    </row>
    <row r="373" spans="1:27" x14ac:dyDescent="0.35">
      <c r="A373" t="s">
        <v>42</v>
      </c>
      <c r="B373" t="s">
        <v>1279</v>
      </c>
      <c r="C373" t="s">
        <v>1272</v>
      </c>
      <c r="D373" t="s">
        <v>1273</v>
      </c>
      <c r="E373">
        <v>38239</v>
      </c>
      <c r="F373" t="s">
        <v>1274</v>
      </c>
      <c r="H373" t="s">
        <v>48</v>
      </c>
      <c r="I373" t="s">
        <v>525</v>
      </c>
      <c r="J373" t="s">
        <v>1280</v>
      </c>
      <c r="K373" t="s">
        <v>385</v>
      </c>
      <c r="L373" t="s">
        <v>1277</v>
      </c>
      <c r="N373" t="s">
        <v>270</v>
      </c>
      <c r="O373" s="10" t="s">
        <v>51</v>
      </c>
      <c r="P373" t="s">
        <v>52</v>
      </c>
      <c r="Q373" t="s">
        <v>53</v>
      </c>
      <c r="R373" t="s">
        <v>54</v>
      </c>
      <c r="S373">
        <v>0.39600000000000002</v>
      </c>
      <c r="T373" t="s">
        <v>271</v>
      </c>
      <c r="U373">
        <v>97</v>
      </c>
      <c r="V373">
        <f>(1-VLOOKUP(P373,Start!$A$1:$E$9,4,FALSE)/100)*U373</f>
        <v>86.33</v>
      </c>
      <c r="W373">
        <f>VLOOKUP(O373,Start!$A$11:$E$17,3,FALSE)+VLOOKUP(O373,Start!$A$11:$E$17,4,FALSE)</f>
        <v>23.27</v>
      </c>
      <c r="X373" s="10">
        <f>(W373/S373)+Start!$D$19*(VLOOKUP(O373,Start!$A$11:ED$17,5,FALSE)/S373)+VLOOKUP(P373,Start!$A$1:$D$9,3,FALSE)</f>
        <v>72.74898989898989</v>
      </c>
      <c r="Y373" s="10">
        <f>SUM(V$2:V373)</f>
        <v>59685.298545000056</v>
      </c>
      <c r="Z373" t="str">
        <f>VLOOKUP(O373,Start!$A$11:$B$17,2,FALSE)</f>
        <v>NaturalGas</v>
      </c>
      <c r="AA373" t="str">
        <f>VLOOKUP(P373,Start!$A$2:$B$9,2,FALSE)</f>
        <v>CombinedCycleGas</v>
      </c>
    </row>
    <row r="374" spans="1:27" x14ac:dyDescent="0.35">
      <c r="A374" t="s">
        <v>42</v>
      </c>
      <c r="B374" t="s">
        <v>1281</v>
      </c>
      <c r="C374" t="s">
        <v>1272</v>
      </c>
      <c r="D374" t="s">
        <v>1273</v>
      </c>
      <c r="E374">
        <v>38239</v>
      </c>
      <c r="F374" t="s">
        <v>1274</v>
      </c>
      <c r="H374" t="s">
        <v>48</v>
      </c>
      <c r="I374" t="s">
        <v>383</v>
      </c>
      <c r="J374" t="s">
        <v>1282</v>
      </c>
      <c r="K374" t="s">
        <v>385</v>
      </c>
      <c r="L374" t="s">
        <v>1277</v>
      </c>
      <c r="N374" t="s">
        <v>270</v>
      </c>
      <c r="O374" s="10" t="s">
        <v>51</v>
      </c>
      <c r="P374" t="s">
        <v>52</v>
      </c>
      <c r="Q374" t="s">
        <v>53</v>
      </c>
      <c r="R374" t="s">
        <v>54</v>
      </c>
      <c r="S374">
        <v>0.39600000000000002</v>
      </c>
      <c r="T374" t="s">
        <v>271</v>
      </c>
      <c r="U374">
        <v>97</v>
      </c>
      <c r="V374">
        <f>(1-VLOOKUP(P374,Start!$A$1:$E$9,4,FALSE)/100)*U374</f>
        <v>86.33</v>
      </c>
      <c r="W374">
        <f>VLOOKUP(O374,Start!$A$11:$E$17,3,FALSE)+VLOOKUP(O374,Start!$A$11:$E$17,4,FALSE)</f>
        <v>23.27</v>
      </c>
      <c r="X374" s="10">
        <f>(W374/S374)+Start!$D$19*(VLOOKUP(O374,Start!$A$11:ED$17,5,FALSE)/S374)+VLOOKUP(P374,Start!$A$1:$D$9,3,FALSE)</f>
        <v>72.74898989898989</v>
      </c>
      <c r="Y374" s="10">
        <f>SUM(V$2:V374)</f>
        <v>59771.628545000058</v>
      </c>
      <c r="Z374" t="str">
        <f>VLOOKUP(O374,Start!$A$11:$B$17,2,FALSE)</f>
        <v>NaturalGas</v>
      </c>
      <c r="AA374" t="str">
        <f>VLOOKUP(P374,Start!$A$2:$B$9,2,FALSE)</f>
        <v>CombinedCycleGas</v>
      </c>
    </row>
    <row r="375" spans="1:27" x14ac:dyDescent="0.35">
      <c r="A375" t="s">
        <v>42</v>
      </c>
      <c r="B375" t="s">
        <v>1557</v>
      </c>
      <c r="C375" t="s">
        <v>1558</v>
      </c>
      <c r="D375" t="s">
        <v>1559</v>
      </c>
      <c r="E375">
        <v>66763</v>
      </c>
      <c r="F375" t="s">
        <v>1560</v>
      </c>
      <c r="G375" t="s">
        <v>438</v>
      </c>
      <c r="H375" t="s">
        <v>1265</v>
      </c>
      <c r="J375" t="s">
        <v>1561</v>
      </c>
      <c r="K375" t="s">
        <v>385</v>
      </c>
      <c r="L375" t="s">
        <v>1562</v>
      </c>
      <c r="M375" t="s">
        <v>1563</v>
      </c>
      <c r="N375" t="s">
        <v>270</v>
      </c>
      <c r="O375" s="10" t="s">
        <v>51</v>
      </c>
      <c r="P375" t="s">
        <v>52</v>
      </c>
      <c r="Q375" t="s">
        <v>53</v>
      </c>
      <c r="R375" t="s">
        <v>54</v>
      </c>
      <c r="S375">
        <v>0.39600000000000002</v>
      </c>
      <c r="T375" t="s">
        <v>271</v>
      </c>
      <c r="U375">
        <v>85</v>
      </c>
      <c r="V375">
        <f>(1-VLOOKUP(P375,Start!$A$1:$E$9,4,FALSE)/100)*U375</f>
        <v>75.650000000000006</v>
      </c>
      <c r="W375">
        <f>VLOOKUP(O375,Start!$A$11:$E$17,3,FALSE)+VLOOKUP(O375,Start!$A$11:$E$17,4,FALSE)</f>
        <v>23.27</v>
      </c>
      <c r="X375" s="10">
        <f>(W375/S375)+Start!$D$19*(VLOOKUP(O375,Start!$A$11:ED$17,5,FALSE)/S375)+VLOOKUP(P375,Start!$A$1:$D$9,3,FALSE)</f>
        <v>72.74898989898989</v>
      </c>
      <c r="Y375" s="10">
        <f>SUM(V$2:V375)</f>
        <v>59847.278545000059</v>
      </c>
      <c r="Z375" t="str">
        <f>VLOOKUP(O375,Start!$A$11:$B$17,2,FALSE)</f>
        <v>NaturalGas</v>
      </c>
      <c r="AA375" t="str">
        <f>VLOOKUP(P375,Start!$A$2:$B$9,2,FALSE)</f>
        <v>CombinedCycleGas</v>
      </c>
    </row>
    <row r="376" spans="1:27" x14ac:dyDescent="0.35">
      <c r="A376" t="s">
        <v>42</v>
      </c>
      <c r="B376" t="s">
        <v>1683</v>
      </c>
      <c r="C376" t="s">
        <v>832</v>
      </c>
      <c r="D376" t="s">
        <v>833</v>
      </c>
      <c r="E376">
        <v>50769</v>
      </c>
      <c r="F376" t="s">
        <v>834</v>
      </c>
      <c r="H376" t="s">
        <v>110</v>
      </c>
      <c r="I376" t="s">
        <v>266</v>
      </c>
      <c r="J376" t="s">
        <v>1684</v>
      </c>
      <c r="K376" t="s">
        <v>51</v>
      </c>
      <c r="N376" t="s">
        <v>51</v>
      </c>
      <c r="O376" s="10" t="s">
        <v>51</v>
      </c>
      <c r="P376" t="s">
        <v>52</v>
      </c>
      <c r="Q376" t="s">
        <v>53</v>
      </c>
      <c r="R376" t="s">
        <v>54</v>
      </c>
      <c r="S376">
        <v>0.39600000000000002</v>
      </c>
      <c r="T376" t="s">
        <v>54</v>
      </c>
      <c r="U376">
        <v>15.5</v>
      </c>
      <c r="V376">
        <f>(1-VLOOKUP(P376,Start!$A$1:$E$9,4,FALSE)/100)*U376</f>
        <v>13.795</v>
      </c>
      <c r="W376">
        <f>VLOOKUP(O376,Start!$A$11:$E$17,3,FALSE)+VLOOKUP(O376,Start!$A$11:$E$17,4,FALSE)</f>
        <v>23.27</v>
      </c>
      <c r="X376" s="10">
        <f>(W376/S376)+Start!$D$19*(VLOOKUP(O376,Start!$A$11:ED$17,5,FALSE)/S376)+VLOOKUP(P376,Start!$A$1:$D$9,3,FALSE)</f>
        <v>72.74898989898989</v>
      </c>
      <c r="Y376" s="10">
        <f>SUM(V$2:V376)</f>
        <v>59861.073545000057</v>
      </c>
      <c r="Z376" t="str">
        <f>VLOOKUP(O376,Start!$A$11:$B$17,2,FALSE)</f>
        <v>NaturalGas</v>
      </c>
      <c r="AA376" t="str">
        <f>VLOOKUP(P376,Start!$A$2:$B$9,2,FALSE)</f>
        <v>CombinedCycleGas</v>
      </c>
    </row>
    <row r="377" spans="1:27" x14ac:dyDescent="0.35">
      <c r="A377" t="s">
        <v>42</v>
      </c>
      <c r="B377" t="s">
        <v>1729</v>
      </c>
      <c r="C377" t="s">
        <v>884</v>
      </c>
      <c r="D377" t="s">
        <v>1730</v>
      </c>
      <c r="E377">
        <v>67065</v>
      </c>
      <c r="F377" t="s">
        <v>951</v>
      </c>
      <c r="G377" t="s">
        <v>1731</v>
      </c>
      <c r="H377" t="s">
        <v>778</v>
      </c>
      <c r="I377" t="s">
        <v>1732</v>
      </c>
      <c r="J377" t="s">
        <v>1733</v>
      </c>
      <c r="K377" t="s">
        <v>51</v>
      </c>
      <c r="N377" t="s">
        <v>51</v>
      </c>
      <c r="O377" s="10" t="s">
        <v>51</v>
      </c>
      <c r="P377" t="s">
        <v>52</v>
      </c>
      <c r="Q377" t="s">
        <v>53</v>
      </c>
      <c r="R377" t="s">
        <v>54</v>
      </c>
      <c r="S377">
        <v>0.39379999999999998</v>
      </c>
      <c r="T377" t="s">
        <v>54</v>
      </c>
      <c r="U377">
        <v>12.5</v>
      </c>
      <c r="V377">
        <f>(1-VLOOKUP(P377,Start!$A$1:$E$9,4,FALSE)/100)*U377</f>
        <v>11.125</v>
      </c>
      <c r="W377">
        <f>VLOOKUP(O377,Start!$A$11:$E$17,3,FALSE)+VLOOKUP(O377,Start!$A$11:$E$17,4,FALSE)</f>
        <v>23.27</v>
      </c>
      <c r="X377" s="10">
        <f>(W377/S377)+Start!$D$19*(VLOOKUP(O377,Start!$A$11:ED$17,5,FALSE)/S377)+VLOOKUP(P377,Start!$A$1:$D$9,3,FALSE)</f>
        <v>73.147028948704929</v>
      </c>
      <c r="Y377" s="10">
        <f>SUM(V$2:V377)</f>
        <v>59872.198545000057</v>
      </c>
      <c r="Z377" t="str">
        <f>VLOOKUP(O377,Start!$A$11:$B$17,2,FALSE)</f>
        <v>NaturalGas</v>
      </c>
      <c r="AA377" t="str">
        <f>VLOOKUP(P377,Start!$A$2:$B$9,2,FALSE)</f>
        <v>CombinedCycleGas</v>
      </c>
    </row>
    <row r="378" spans="1:27" x14ac:dyDescent="0.35">
      <c r="A378" t="s">
        <v>42</v>
      </c>
      <c r="B378" t="s">
        <v>86</v>
      </c>
      <c r="C378" t="s">
        <v>87</v>
      </c>
      <c r="D378" t="s">
        <v>63</v>
      </c>
      <c r="E378">
        <v>86165</v>
      </c>
      <c r="F378" t="s">
        <v>88</v>
      </c>
      <c r="G378" t="s">
        <v>89</v>
      </c>
      <c r="H378" t="s">
        <v>90</v>
      </c>
      <c r="I378" t="s">
        <v>91</v>
      </c>
      <c r="J378" t="s">
        <v>92</v>
      </c>
      <c r="K378" t="s">
        <v>51</v>
      </c>
      <c r="N378" t="s">
        <v>51</v>
      </c>
      <c r="O378" s="10" t="s">
        <v>51</v>
      </c>
      <c r="P378" t="s">
        <v>63</v>
      </c>
      <c r="Q378" t="s">
        <v>64</v>
      </c>
      <c r="R378" t="s">
        <v>54</v>
      </c>
      <c r="S378">
        <v>0.39040000000000002</v>
      </c>
      <c r="T378" t="s">
        <v>54</v>
      </c>
      <c r="U378">
        <v>30.7</v>
      </c>
      <c r="V378">
        <f>(1-VLOOKUP(P378,Start!$A$1:$E$9,4,FALSE)/100)*U378</f>
        <v>27.323</v>
      </c>
      <c r="W378">
        <f>VLOOKUP(O378,Start!$A$11:$E$17,3,FALSE)+VLOOKUP(O378,Start!$A$11:$E$17,4,FALSE)</f>
        <v>23.27</v>
      </c>
      <c r="X378" s="10">
        <f>(W378/S378)+Start!$D$19*(VLOOKUP(O378,Start!$A$11:ED$17,5,FALSE)/S378)+VLOOKUP(P378,Start!$A$1:$D$9,3,FALSE)</f>
        <v>73.271004098360649</v>
      </c>
      <c r="Y378" s="10">
        <f>SUM(V$2:V378)</f>
        <v>59899.521545000054</v>
      </c>
      <c r="Z378" t="str">
        <f>VLOOKUP(O378,Start!$A$11:$B$17,2,FALSE)</f>
        <v>NaturalGas</v>
      </c>
      <c r="AA378" t="str">
        <f>VLOOKUP(P378,Start!$A$2:$B$9,2,FALSE)</f>
        <v>Gas</v>
      </c>
    </row>
    <row r="379" spans="1:27" x14ac:dyDescent="0.35">
      <c r="A379" t="s">
        <v>42</v>
      </c>
      <c r="B379" t="s">
        <v>452</v>
      </c>
      <c r="C379" t="s">
        <v>453</v>
      </c>
      <c r="D379" t="s">
        <v>454</v>
      </c>
      <c r="E379">
        <v>97483</v>
      </c>
      <c r="F379" t="s">
        <v>455</v>
      </c>
      <c r="G379" t="s">
        <v>456</v>
      </c>
      <c r="H379" t="s">
        <v>90</v>
      </c>
      <c r="J379" t="s">
        <v>457</v>
      </c>
      <c r="K379" t="s">
        <v>51</v>
      </c>
      <c r="N379" t="s">
        <v>51</v>
      </c>
      <c r="O379" s="10" t="s">
        <v>51</v>
      </c>
      <c r="P379" t="s">
        <v>52</v>
      </c>
      <c r="Q379" t="s">
        <v>53</v>
      </c>
      <c r="R379" t="s">
        <v>54</v>
      </c>
      <c r="S379">
        <v>0.39269999999999999</v>
      </c>
      <c r="T379" t="s">
        <v>54</v>
      </c>
      <c r="U379">
        <v>57</v>
      </c>
      <c r="V379">
        <f>(1-VLOOKUP(P379,Start!$A$1:$E$9,4,FALSE)/100)*U379</f>
        <v>50.730000000000004</v>
      </c>
      <c r="W379">
        <f>VLOOKUP(O379,Start!$A$11:$E$17,3,FALSE)+VLOOKUP(O379,Start!$A$11:$E$17,4,FALSE)</f>
        <v>23.27</v>
      </c>
      <c r="X379" s="10">
        <f>(W379/S379)+Start!$D$19*(VLOOKUP(O379,Start!$A$11:ED$17,5,FALSE)/S379)+VLOOKUP(P379,Start!$A$1:$D$9,3,FALSE)</f>
        <v>73.347720906544438</v>
      </c>
      <c r="Y379" s="10">
        <f>SUM(V$2:V379)</f>
        <v>59950.251545000057</v>
      </c>
      <c r="Z379" t="str">
        <f>VLOOKUP(O379,Start!$A$11:$B$17,2,FALSE)</f>
        <v>NaturalGas</v>
      </c>
      <c r="AA379" t="str">
        <f>VLOOKUP(P379,Start!$A$2:$B$9,2,FALSE)</f>
        <v>CombinedCycleGas</v>
      </c>
    </row>
    <row r="380" spans="1:27" x14ac:dyDescent="0.35">
      <c r="A380" t="s">
        <v>42</v>
      </c>
      <c r="B380" t="s">
        <v>1488</v>
      </c>
      <c r="C380" t="s">
        <v>453</v>
      </c>
      <c r="D380" t="s">
        <v>1489</v>
      </c>
      <c r="E380">
        <v>76744</v>
      </c>
      <c r="F380" t="s">
        <v>1490</v>
      </c>
      <c r="G380" t="s">
        <v>1491</v>
      </c>
      <c r="H380" t="s">
        <v>778</v>
      </c>
      <c r="J380" t="s">
        <v>1492</v>
      </c>
      <c r="K380" t="s">
        <v>68</v>
      </c>
      <c r="L380" t="s">
        <v>51</v>
      </c>
      <c r="M380" t="s">
        <v>1493</v>
      </c>
      <c r="N380" t="s">
        <v>51</v>
      </c>
      <c r="O380" s="10" t="s">
        <v>51</v>
      </c>
      <c r="P380" t="s">
        <v>52</v>
      </c>
      <c r="Q380" t="s">
        <v>53</v>
      </c>
      <c r="R380" t="s">
        <v>54</v>
      </c>
      <c r="S380">
        <v>0.39269999999999999</v>
      </c>
      <c r="T380" t="s">
        <v>54</v>
      </c>
      <c r="U380">
        <v>59</v>
      </c>
      <c r="V380">
        <f>(1-VLOOKUP(P380,Start!$A$1:$E$9,4,FALSE)/100)*U380</f>
        <v>52.51</v>
      </c>
      <c r="W380">
        <f>VLOOKUP(O380,Start!$A$11:$E$17,3,FALSE)+VLOOKUP(O380,Start!$A$11:$E$17,4,FALSE)</f>
        <v>23.27</v>
      </c>
      <c r="X380" s="10">
        <f>(W380/S380)+Start!$D$19*(VLOOKUP(O380,Start!$A$11:ED$17,5,FALSE)/S380)+VLOOKUP(P380,Start!$A$1:$D$9,3,FALSE)</f>
        <v>73.347720906544438</v>
      </c>
      <c r="Y380" s="10">
        <f>SUM(V$2:V380)</f>
        <v>60002.761545000059</v>
      </c>
      <c r="Z380" t="str">
        <f>VLOOKUP(O380,Start!$A$11:$B$17,2,FALSE)</f>
        <v>NaturalGas</v>
      </c>
      <c r="AA380" t="str">
        <f>VLOOKUP(P380,Start!$A$2:$B$9,2,FALSE)</f>
        <v>CombinedCycleGas</v>
      </c>
    </row>
    <row r="381" spans="1:27" x14ac:dyDescent="0.35">
      <c r="A381" t="s">
        <v>42</v>
      </c>
      <c r="B381" t="s">
        <v>1465</v>
      </c>
      <c r="C381" t="s">
        <v>1466</v>
      </c>
      <c r="D381" t="s">
        <v>1467</v>
      </c>
      <c r="E381">
        <v>65203</v>
      </c>
      <c r="F381" t="s">
        <v>1468</v>
      </c>
      <c r="H381" t="s">
        <v>104</v>
      </c>
      <c r="I381" t="s">
        <v>525</v>
      </c>
      <c r="J381" t="s">
        <v>1469</v>
      </c>
      <c r="K381" t="s">
        <v>51</v>
      </c>
      <c r="L381" t="s">
        <v>51</v>
      </c>
      <c r="M381" t="s">
        <v>1470</v>
      </c>
      <c r="N381" t="s">
        <v>51</v>
      </c>
      <c r="O381" s="10" t="s">
        <v>51</v>
      </c>
      <c r="P381" t="s">
        <v>52</v>
      </c>
      <c r="Q381" t="s">
        <v>53</v>
      </c>
      <c r="R381" t="s">
        <v>54</v>
      </c>
      <c r="S381">
        <v>0.3916</v>
      </c>
      <c r="T381" t="s">
        <v>54</v>
      </c>
      <c r="U381">
        <v>25.015000000000001</v>
      </c>
      <c r="V381">
        <f>(1-VLOOKUP(P381,Start!$A$1:$E$9,4,FALSE)/100)*U381</f>
        <v>22.263349999999999</v>
      </c>
      <c r="W381">
        <f>VLOOKUP(O381,Start!$A$11:$E$17,3,FALSE)+VLOOKUP(O381,Start!$A$11:$E$17,4,FALSE)</f>
        <v>23.27</v>
      </c>
      <c r="X381" s="10">
        <f>(W381/S381)+Start!$D$19*(VLOOKUP(O381,Start!$A$11:ED$17,5,FALSE)/S381)+VLOOKUP(P381,Start!$A$1:$D$9,3,FALSE)</f>
        <v>73.54954034729316</v>
      </c>
      <c r="Y381" s="10">
        <f>SUM(V$2:V381)</f>
        <v>60025.02489500006</v>
      </c>
      <c r="Z381" t="str">
        <f>VLOOKUP(O381,Start!$A$11:$B$17,2,FALSE)</f>
        <v>NaturalGas</v>
      </c>
      <c r="AA381" t="str">
        <f>VLOOKUP(P381,Start!$A$2:$B$9,2,FALSE)</f>
        <v>CombinedCycleGas</v>
      </c>
    </row>
    <row r="382" spans="1:27" x14ac:dyDescent="0.35">
      <c r="A382" t="s">
        <v>42</v>
      </c>
      <c r="B382" t="s">
        <v>610</v>
      </c>
      <c r="C382" t="s">
        <v>611</v>
      </c>
      <c r="D382" t="s">
        <v>612</v>
      </c>
      <c r="E382">
        <v>6130</v>
      </c>
      <c r="F382" t="s">
        <v>613</v>
      </c>
      <c r="G382" t="s">
        <v>614</v>
      </c>
      <c r="H382" t="s">
        <v>98</v>
      </c>
      <c r="I382" t="s">
        <v>615</v>
      </c>
      <c r="J382" t="s">
        <v>616</v>
      </c>
      <c r="K382" t="s">
        <v>51</v>
      </c>
      <c r="N382" t="s">
        <v>51</v>
      </c>
      <c r="O382" s="10" t="s">
        <v>51</v>
      </c>
      <c r="P382" t="s">
        <v>52</v>
      </c>
      <c r="Q382" t="s">
        <v>53</v>
      </c>
      <c r="R382" t="s">
        <v>54</v>
      </c>
      <c r="S382">
        <v>0.39050000000000001</v>
      </c>
      <c r="T382" t="s">
        <v>54</v>
      </c>
      <c r="U382">
        <v>97</v>
      </c>
      <c r="V382">
        <f>(1-VLOOKUP(P382,Start!$A$1:$E$9,4,FALSE)/100)*U382</f>
        <v>86.33</v>
      </c>
      <c r="W382">
        <f>VLOOKUP(O382,Start!$A$11:$E$17,3,FALSE)+VLOOKUP(O382,Start!$A$11:$E$17,4,FALSE)</f>
        <v>23.27</v>
      </c>
      <c r="X382" s="10">
        <f>(W382/S382)+Start!$D$19*(VLOOKUP(O382,Start!$A$11:ED$17,5,FALSE)/S382)+VLOOKUP(P382,Start!$A$1:$D$9,3,FALSE)</f>
        <v>73.75249679897567</v>
      </c>
      <c r="Y382" s="10">
        <f>SUM(V$2:V382)</f>
        <v>60111.354895000062</v>
      </c>
      <c r="Z382" t="str">
        <f>VLOOKUP(O382,Start!$A$11:$B$17,2,FALSE)</f>
        <v>NaturalGas</v>
      </c>
      <c r="AA382" t="str">
        <f>VLOOKUP(P382,Start!$A$2:$B$9,2,FALSE)</f>
        <v>CombinedCycleGas</v>
      </c>
    </row>
    <row r="383" spans="1:27" x14ac:dyDescent="0.35">
      <c r="A383" t="s">
        <v>42</v>
      </c>
      <c r="B383" t="s">
        <v>822</v>
      </c>
      <c r="C383" t="s">
        <v>823</v>
      </c>
      <c r="D383" t="s">
        <v>824</v>
      </c>
      <c r="E383">
        <v>24116</v>
      </c>
      <c r="F383" t="s">
        <v>820</v>
      </c>
      <c r="H383" t="s">
        <v>295</v>
      </c>
      <c r="J383" t="s">
        <v>825</v>
      </c>
      <c r="K383" t="s">
        <v>51</v>
      </c>
      <c r="L383" t="s">
        <v>51</v>
      </c>
      <c r="M383" t="s">
        <v>788</v>
      </c>
      <c r="N383" t="s">
        <v>51</v>
      </c>
      <c r="O383" s="10" t="s">
        <v>51</v>
      </c>
      <c r="P383" t="s">
        <v>52</v>
      </c>
      <c r="Q383" t="s">
        <v>53</v>
      </c>
      <c r="R383" t="s">
        <v>54</v>
      </c>
      <c r="S383">
        <v>0.39050000000000001</v>
      </c>
      <c r="T383" t="s">
        <v>54</v>
      </c>
      <c r="U383">
        <v>21.5</v>
      </c>
      <c r="V383">
        <f>(1-VLOOKUP(P383,Start!$A$1:$E$9,4,FALSE)/100)*U383</f>
        <v>19.135000000000002</v>
      </c>
      <c r="W383">
        <f>VLOOKUP(O383,Start!$A$11:$E$17,3,FALSE)+VLOOKUP(O383,Start!$A$11:$E$17,4,FALSE)</f>
        <v>23.27</v>
      </c>
      <c r="X383" s="10">
        <f>(W383/S383)+Start!$D$19*(VLOOKUP(O383,Start!$A$11:ED$17,5,FALSE)/S383)+VLOOKUP(P383,Start!$A$1:$D$9,3,FALSE)</f>
        <v>73.75249679897567</v>
      </c>
      <c r="Y383" s="10">
        <f>SUM(V$2:V383)</f>
        <v>60130.489895000064</v>
      </c>
      <c r="Z383" t="str">
        <f>VLOOKUP(O383,Start!$A$11:$B$17,2,FALSE)</f>
        <v>NaturalGas</v>
      </c>
      <c r="AA383" t="str">
        <f>VLOOKUP(P383,Start!$A$2:$B$9,2,FALSE)</f>
        <v>CombinedCycleGas</v>
      </c>
    </row>
    <row r="384" spans="1:27" x14ac:dyDescent="0.35">
      <c r="A384" t="s">
        <v>42</v>
      </c>
      <c r="B384" t="s">
        <v>1587</v>
      </c>
      <c r="C384" t="s">
        <v>1582</v>
      </c>
      <c r="D384" t="s">
        <v>1583</v>
      </c>
      <c r="E384">
        <v>44579</v>
      </c>
      <c r="F384" t="s">
        <v>1584</v>
      </c>
      <c r="G384" t="s">
        <v>1585</v>
      </c>
      <c r="H384" t="s">
        <v>110</v>
      </c>
      <c r="I384" t="s">
        <v>1588</v>
      </c>
      <c r="J384" t="s">
        <v>1589</v>
      </c>
      <c r="K384" t="s">
        <v>68</v>
      </c>
      <c r="L384" t="s">
        <v>51</v>
      </c>
      <c r="M384" t="s">
        <v>788</v>
      </c>
      <c r="N384" t="s">
        <v>51</v>
      </c>
      <c r="O384" s="10" t="s">
        <v>51</v>
      </c>
      <c r="P384" t="s">
        <v>52</v>
      </c>
      <c r="Q384" t="s">
        <v>53</v>
      </c>
      <c r="R384" t="s">
        <v>54</v>
      </c>
      <c r="S384">
        <v>0.39050000000000001</v>
      </c>
      <c r="T384" t="s">
        <v>54</v>
      </c>
      <c r="U384">
        <v>0.88</v>
      </c>
      <c r="V384">
        <f>(1-VLOOKUP(P384,Start!$A$1:$E$9,4,FALSE)/100)*U384</f>
        <v>0.78320000000000001</v>
      </c>
      <c r="W384">
        <f>VLOOKUP(O384,Start!$A$11:$E$17,3,FALSE)+VLOOKUP(O384,Start!$A$11:$E$17,4,FALSE)</f>
        <v>23.27</v>
      </c>
      <c r="X384" s="10">
        <f>(W384/S384)+Start!$D$19*(VLOOKUP(O384,Start!$A$11:ED$17,5,FALSE)/S384)+VLOOKUP(P384,Start!$A$1:$D$9,3,FALSE)</f>
        <v>73.75249679897567</v>
      </c>
      <c r="Y384" s="10">
        <f>SUM(V$2:V384)</f>
        <v>60131.273095000062</v>
      </c>
      <c r="Z384" t="str">
        <f>VLOOKUP(O384,Start!$A$11:$B$17,2,FALSE)</f>
        <v>NaturalGas</v>
      </c>
      <c r="AA384" t="str">
        <f>VLOOKUP(P384,Start!$A$2:$B$9,2,FALSE)</f>
        <v>CombinedCycleGas</v>
      </c>
    </row>
    <row r="385" spans="1:27" x14ac:dyDescent="0.35">
      <c r="A385" t="s">
        <v>42</v>
      </c>
      <c r="B385" t="s">
        <v>348</v>
      </c>
      <c r="C385" t="s">
        <v>108</v>
      </c>
      <c r="D385" t="s">
        <v>349</v>
      </c>
      <c r="E385">
        <v>44143</v>
      </c>
      <c r="F385" t="s">
        <v>349</v>
      </c>
      <c r="H385" t="s">
        <v>110</v>
      </c>
      <c r="I385" t="s">
        <v>350</v>
      </c>
      <c r="J385" t="s">
        <v>351</v>
      </c>
      <c r="K385" t="s">
        <v>51</v>
      </c>
      <c r="N385" t="s">
        <v>51</v>
      </c>
      <c r="O385" s="10" t="s">
        <v>51</v>
      </c>
      <c r="P385" t="s">
        <v>52</v>
      </c>
      <c r="Q385" t="s">
        <v>53</v>
      </c>
      <c r="R385" t="s">
        <v>54</v>
      </c>
      <c r="S385">
        <v>0.38940000000000002</v>
      </c>
      <c r="T385" t="s">
        <v>54</v>
      </c>
      <c r="U385">
        <v>26</v>
      </c>
      <c r="V385">
        <f>(1-VLOOKUP(P385,Start!$A$1:$E$9,4,FALSE)/100)*U385</f>
        <v>23.14</v>
      </c>
      <c r="W385">
        <f>VLOOKUP(O385,Start!$A$11:$E$17,3,FALSE)+VLOOKUP(O385,Start!$A$11:$E$17,4,FALSE)</f>
        <v>23.27</v>
      </c>
      <c r="X385" s="10">
        <f>(W385/S385)+Start!$D$19*(VLOOKUP(O385,Start!$A$11:ED$17,5,FALSE)/S385)+VLOOKUP(P385,Start!$A$1:$D$9,3,FALSE)</f>
        <v>73.956599897277869</v>
      </c>
      <c r="Y385" s="10">
        <f>SUM(V$2:V385)</f>
        <v>60154.413095000062</v>
      </c>
      <c r="Z385" t="str">
        <f>VLOOKUP(O385,Start!$A$11:$B$17,2,FALSE)</f>
        <v>NaturalGas</v>
      </c>
      <c r="AA385" t="str">
        <f>VLOOKUP(P385,Start!$A$2:$B$9,2,FALSE)</f>
        <v>CombinedCycleGas</v>
      </c>
    </row>
    <row r="386" spans="1:27" x14ac:dyDescent="0.35">
      <c r="A386" t="s">
        <v>42</v>
      </c>
      <c r="B386" t="s">
        <v>520</v>
      </c>
      <c r="C386" t="s">
        <v>521</v>
      </c>
      <c r="D386" t="s">
        <v>522</v>
      </c>
      <c r="E386">
        <v>60528</v>
      </c>
      <c r="F386" t="s">
        <v>523</v>
      </c>
      <c r="G386" t="s">
        <v>524</v>
      </c>
      <c r="H386" t="s">
        <v>104</v>
      </c>
      <c r="I386" t="s">
        <v>525</v>
      </c>
      <c r="J386" t="s">
        <v>526</v>
      </c>
      <c r="K386" t="s">
        <v>51</v>
      </c>
      <c r="N386" t="s">
        <v>51</v>
      </c>
      <c r="O386" s="10" t="s">
        <v>51</v>
      </c>
      <c r="P386" t="s">
        <v>52</v>
      </c>
      <c r="Q386" t="s">
        <v>53</v>
      </c>
      <c r="R386" t="s">
        <v>54</v>
      </c>
      <c r="S386">
        <v>0.38940000000000002</v>
      </c>
      <c r="T386" t="s">
        <v>54</v>
      </c>
      <c r="U386">
        <v>70</v>
      </c>
      <c r="V386">
        <f>(1-VLOOKUP(P386,Start!$A$1:$E$9,4,FALSE)/100)*U386</f>
        <v>62.300000000000004</v>
      </c>
      <c r="W386">
        <f>VLOOKUP(O386,Start!$A$11:$E$17,3,FALSE)+VLOOKUP(O386,Start!$A$11:$E$17,4,FALSE)</f>
        <v>23.27</v>
      </c>
      <c r="X386" s="10">
        <f>(W386/S386)+Start!$D$19*(VLOOKUP(O386,Start!$A$11:ED$17,5,FALSE)/S386)+VLOOKUP(P386,Start!$A$1:$D$9,3,FALSE)</f>
        <v>73.956599897277869</v>
      </c>
      <c r="Y386" s="10">
        <f>SUM(V$2:V386)</f>
        <v>60216.713095000065</v>
      </c>
      <c r="Z386" t="str">
        <f>VLOOKUP(O386,Start!$A$11:$B$17,2,FALSE)</f>
        <v>NaturalGas</v>
      </c>
      <c r="AA386" t="str">
        <f>VLOOKUP(P386,Start!$A$2:$B$9,2,FALSE)</f>
        <v>CombinedCycleGas</v>
      </c>
    </row>
    <row r="387" spans="1:27" x14ac:dyDescent="0.35">
      <c r="A387" t="s">
        <v>42</v>
      </c>
      <c r="B387" t="s">
        <v>1914</v>
      </c>
      <c r="C387" t="s">
        <v>1915</v>
      </c>
      <c r="D387" t="s">
        <v>1916</v>
      </c>
      <c r="E387">
        <v>85326</v>
      </c>
      <c r="F387" t="s">
        <v>1039</v>
      </c>
      <c r="G387" t="s">
        <v>1917</v>
      </c>
      <c r="H387" t="s">
        <v>90</v>
      </c>
      <c r="I387" t="s">
        <v>1918</v>
      </c>
      <c r="J387" t="s">
        <v>1919</v>
      </c>
      <c r="K387" t="s">
        <v>51</v>
      </c>
      <c r="N387" t="s">
        <v>51</v>
      </c>
      <c r="O387" s="10" t="s">
        <v>51</v>
      </c>
      <c r="P387" t="s">
        <v>52</v>
      </c>
      <c r="Q387" t="s">
        <v>53</v>
      </c>
      <c r="R387" t="s">
        <v>54</v>
      </c>
      <c r="S387">
        <v>0.38829999999999998</v>
      </c>
      <c r="T387" t="s">
        <v>54</v>
      </c>
      <c r="U387">
        <v>7.44</v>
      </c>
      <c r="V387">
        <f>(1-VLOOKUP(P387,Start!$A$1:$E$9,4,FALSE)/100)*U387</f>
        <v>6.6216000000000008</v>
      </c>
      <c r="W387">
        <f>VLOOKUP(O387,Start!$A$11:$E$17,3,FALSE)+VLOOKUP(O387,Start!$A$11:$E$17,4,FALSE)</f>
        <v>23.27</v>
      </c>
      <c r="X387" s="10">
        <f>(W387/S387)+Start!$D$19*(VLOOKUP(O387,Start!$A$11:ED$17,5,FALSE)/S387)+VLOOKUP(P387,Start!$A$1:$D$9,3,FALSE)</f>
        <v>74.161859387071857</v>
      </c>
      <c r="Y387" s="10">
        <f>SUM(V$2:V387)</f>
        <v>60223.334695000063</v>
      </c>
      <c r="Z387" t="str">
        <f>VLOOKUP(O387,Start!$A$11:$B$17,2,FALSE)</f>
        <v>NaturalGas</v>
      </c>
      <c r="AA387" t="str">
        <f>VLOOKUP(P387,Start!$A$2:$B$9,2,FALSE)</f>
        <v>CombinedCycleGas</v>
      </c>
    </row>
    <row r="388" spans="1:27" x14ac:dyDescent="0.35">
      <c r="A388" t="s">
        <v>42</v>
      </c>
      <c r="B388" t="s">
        <v>309</v>
      </c>
      <c r="C388" t="s">
        <v>310</v>
      </c>
      <c r="D388" t="s">
        <v>311</v>
      </c>
      <c r="E388">
        <v>84508</v>
      </c>
      <c r="F388" t="s">
        <v>312</v>
      </c>
      <c r="H388" t="s">
        <v>90</v>
      </c>
      <c r="J388" t="s">
        <v>313</v>
      </c>
      <c r="K388" t="s">
        <v>51</v>
      </c>
      <c r="N388" t="s">
        <v>51</v>
      </c>
      <c r="O388" s="10" t="s">
        <v>51</v>
      </c>
      <c r="P388" t="s">
        <v>52</v>
      </c>
      <c r="Q388" t="s">
        <v>53</v>
      </c>
      <c r="R388" t="s">
        <v>54</v>
      </c>
      <c r="S388">
        <v>0.38719999999999999</v>
      </c>
      <c r="T388" t="s">
        <v>54</v>
      </c>
      <c r="U388">
        <v>73.099999999999994</v>
      </c>
      <c r="V388">
        <f>(1-VLOOKUP(P388,Start!$A$1:$E$9,4,FALSE)/100)*U388</f>
        <v>65.058999999999997</v>
      </c>
      <c r="W388">
        <f>VLOOKUP(O388,Start!$A$11:$E$17,3,FALSE)+VLOOKUP(O388,Start!$A$11:$E$17,4,FALSE)</f>
        <v>23.27</v>
      </c>
      <c r="X388" s="10">
        <f>(W388/S388)+Start!$D$19*(VLOOKUP(O388,Start!$A$11:ED$17,5,FALSE)/S388)+VLOOKUP(P388,Start!$A$1:$D$9,3,FALSE)</f>
        <v>74.368285123966942</v>
      </c>
      <c r="Y388" s="10">
        <f>SUM(V$2:V388)</f>
        <v>60288.393695000064</v>
      </c>
      <c r="Z388" t="str">
        <f>VLOOKUP(O388,Start!$A$11:$B$17,2,FALSE)</f>
        <v>NaturalGas</v>
      </c>
      <c r="AA388" t="str">
        <f>VLOOKUP(P388,Start!$A$2:$B$9,2,FALSE)</f>
        <v>CombinedCycleGas</v>
      </c>
    </row>
    <row r="389" spans="1:27" x14ac:dyDescent="0.35">
      <c r="A389" t="s">
        <v>42</v>
      </c>
      <c r="B389" t="s">
        <v>359</v>
      </c>
      <c r="C389" t="s">
        <v>360</v>
      </c>
      <c r="D389" t="s">
        <v>361</v>
      </c>
      <c r="E389">
        <v>47249</v>
      </c>
      <c r="F389" t="s">
        <v>362</v>
      </c>
      <c r="G389" t="s">
        <v>363</v>
      </c>
      <c r="H389" t="s">
        <v>110</v>
      </c>
      <c r="I389" t="s">
        <v>361</v>
      </c>
      <c r="J389" t="s">
        <v>364</v>
      </c>
      <c r="K389" t="s">
        <v>68</v>
      </c>
      <c r="L389" t="s">
        <v>51</v>
      </c>
      <c r="M389" t="s">
        <v>365</v>
      </c>
      <c r="N389" t="s">
        <v>51</v>
      </c>
      <c r="O389" s="10" t="s">
        <v>51</v>
      </c>
      <c r="P389" t="s">
        <v>52</v>
      </c>
      <c r="Q389" t="s">
        <v>53</v>
      </c>
      <c r="R389" t="s">
        <v>54</v>
      </c>
      <c r="S389">
        <v>0.38719999999999999</v>
      </c>
      <c r="T389" t="s">
        <v>54</v>
      </c>
      <c r="U389">
        <v>40</v>
      </c>
      <c r="V389">
        <f>(1-VLOOKUP(P389,Start!$A$1:$E$9,4,FALSE)/100)*U389</f>
        <v>35.6</v>
      </c>
      <c r="W389">
        <f>VLOOKUP(O389,Start!$A$11:$E$17,3,FALSE)+VLOOKUP(O389,Start!$A$11:$E$17,4,FALSE)</f>
        <v>23.27</v>
      </c>
      <c r="X389" s="10">
        <f>(W389/S389)+Start!$D$19*(VLOOKUP(O389,Start!$A$11:ED$17,5,FALSE)/S389)+VLOOKUP(P389,Start!$A$1:$D$9,3,FALSE)</f>
        <v>74.368285123966942</v>
      </c>
      <c r="Y389" s="10">
        <f>SUM(V$2:V389)</f>
        <v>60323.993695000063</v>
      </c>
      <c r="Z389" t="str">
        <f>VLOOKUP(O389,Start!$A$11:$B$17,2,FALSE)</f>
        <v>NaturalGas</v>
      </c>
      <c r="AA389" t="str">
        <f>VLOOKUP(P389,Start!$A$2:$B$9,2,FALSE)</f>
        <v>CombinedCycleGas</v>
      </c>
    </row>
    <row r="390" spans="1:27" x14ac:dyDescent="0.35">
      <c r="A390" t="s">
        <v>42</v>
      </c>
      <c r="B390" t="s">
        <v>1664</v>
      </c>
      <c r="C390" t="s">
        <v>1615</v>
      </c>
      <c r="D390" t="s">
        <v>1665</v>
      </c>
      <c r="E390">
        <v>47546</v>
      </c>
      <c r="F390" t="s">
        <v>1666</v>
      </c>
      <c r="G390" t="s">
        <v>1667</v>
      </c>
      <c r="H390" t="s">
        <v>110</v>
      </c>
      <c r="I390" t="s">
        <v>1668</v>
      </c>
      <c r="J390" t="s">
        <v>1669</v>
      </c>
      <c r="K390" t="s">
        <v>68</v>
      </c>
      <c r="L390" t="s">
        <v>51</v>
      </c>
      <c r="M390" t="s">
        <v>1670</v>
      </c>
      <c r="N390" t="s">
        <v>51</v>
      </c>
      <c r="O390" s="10" t="s">
        <v>51</v>
      </c>
      <c r="P390" t="s">
        <v>52</v>
      </c>
      <c r="Q390" t="s">
        <v>53</v>
      </c>
      <c r="R390" t="s">
        <v>54</v>
      </c>
      <c r="S390">
        <v>0.38719999999999999</v>
      </c>
      <c r="T390" t="s">
        <v>54</v>
      </c>
      <c r="U390">
        <v>11.4</v>
      </c>
      <c r="V390">
        <f>(1-VLOOKUP(P390,Start!$A$1:$E$9,4,FALSE)/100)*U390</f>
        <v>10.146000000000001</v>
      </c>
      <c r="W390">
        <f>VLOOKUP(O390,Start!$A$11:$E$17,3,FALSE)+VLOOKUP(O390,Start!$A$11:$E$17,4,FALSE)</f>
        <v>23.27</v>
      </c>
      <c r="X390" s="10">
        <f>(W390/S390)+Start!$D$19*(VLOOKUP(O390,Start!$A$11:ED$17,5,FALSE)/S390)+VLOOKUP(P390,Start!$A$1:$D$9,3,FALSE)</f>
        <v>74.368285123966942</v>
      </c>
      <c r="Y390" s="10">
        <f>SUM(V$2:V390)</f>
        <v>60334.139695000064</v>
      </c>
      <c r="Z390" t="str">
        <f>VLOOKUP(O390,Start!$A$11:$B$17,2,FALSE)</f>
        <v>NaturalGas</v>
      </c>
      <c r="AA390" t="str">
        <f>VLOOKUP(P390,Start!$A$2:$B$9,2,FALSE)</f>
        <v>CombinedCycleGas</v>
      </c>
    </row>
    <row r="391" spans="1:27" x14ac:dyDescent="0.35">
      <c r="A391" t="s">
        <v>42</v>
      </c>
      <c r="B391" t="s">
        <v>1634</v>
      </c>
      <c r="C391" t="s">
        <v>1635</v>
      </c>
      <c r="D391" t="s">
        <v>1636</v>
      </c>
      <c r="E391">
        <v>69120</v>
      </c>
      <c r="F391" t="s">
        <v>1637</v>
      </c>
      <c r="G391" t="s">
        <v>1638</v>
      </c>
      <c r="H391" t="s">
        <v>60</v>
      </c>
      <c r="J391" t="s">
        <v>1639</v>
      </c>
      <c r="K391" t="s">
        <v>51</v>
      </c>
      <c r="N391" t="s">
        <v>51</v>
      </c>
      <c r="O391" s="10" t="s">
        <v>51</v>
      </c>
      <c r="P391" t="s">
        <v>52</v>
      </c>
      <c r="Q391" t="s">
        <v>53</v>
      </c>
      <c r="R391" t="s">
        <v>54</v>
      </c>
      <c r="S391">
        <v>0.3861</v>
      </c>
      <c r="T391" t="s">
        <v>54</v>
      </c>
      <c r="U391">
        <v>13.5</v>
      </c>
      <c r="V391">
        <f>(1-VLOOKUP(P391,Start!$A$1:$E$9,4,FALSE)/100)*U391</f>
        <v>12.015000000000001</v>
      </c>
      <c r="W391">
        <f>VLOOKUP(O391,Start!$A$11:$E$17,3,FALSE)+VLOOKUP(O391,Start!$A$11:$E$17,4,FALSE)</f>
        <v>23.27</v>
      </c>
      <c r="X391" s="10">
        <f>(W391/S391)+Start!$D$19*(VLOOKUP(O391,Start!$A$11:ED$17,5,FALSE)/S391)+VLOOKUP(P391,Start!$A$1:$D$9,3,FALSE)</f>
        <v>74.575887075887081</v>
      </c>
      <c r="Y391" s="10">
        <f>SUM(V$2:V391)</f>
        <v>60346.154695000063</v>
      </c>
      <c r="Z391" t="str">
        <f>VLOOKUP(O391,Start!$A$11:$B$17,2,FALSE)</f>
        <v>NaturalGas</v>
      </c>
      <c r="AA391" t="str">
        <f>VLOOKUP(P391,Start!$A$2:$B$9,2,FALSE)</f>
        <v>CombinedCycleGas</v>
      </c>
    </row>
    <row r="392" spans="1:27" x14ac:dyDescent="0.35">
      <c r="A392" t="s">
        <v>42</v>
      </c>
      <c r="B392" t="s">
        <v>1723</v>
      </c>
      <c r="C392" t="s">
        <v>1724</v>
      </c>
      <c r="D392" t="s">
        <v>1725</v>
      </c>
      <c r="E392">
        <v>32657</v>
      </c>
      <c r="F392" t="s">
        <v>1726</v>
      </c>
      <c r="G392" t="s">
        <v>1727</v>
      </c>
      <c r="H392" t="s">
        <v>110</v>
      </c>
      <c r="J392" t="s">
        <v>1728</v>
      </c>
      <c r="K392" t="s">
        <v>51</v>
      </c>
      <c r="N392" t="s">
        <v>51</v>
      </c>
      <c r="O392" s="10" t="s">
        <v>51</v>
      </c>
      <c r="P392" t="s">
        <v>52</v>
      </c>
      <c r="Q392" t="s">
        <v>53</v>
      </c>
      <c r="R392" t="s">
        <v>54</v>
      </c>
      <c r="S392">
        <v>0.3861</v>
      </c>
      <c r="T392" t="s">
        <v>54</v>
      </c>
      <c r="U392">
        <v>12.8</v>
      </c>
      <c r="V392">
        <f>(1-VLOOKUP(P392,Start!$A$1:$E$9,4,FALSE)/100)*U392</f>
        <v>11.392000000000001</v>
      </c>
      <c r="W392">
        <f>VLOOKUP(O392,Start!$A$11:$E$17,3,FALSE)+VLOOKUP(O392,Start!$A$11:$E$17,4,FALSE)</f>
        <v>23.27</v>
      </c>
      <c r="X392" s="10">
        <f>(W392/S392)+Start!$D$19*(VLOOKUP(O392,Start!$A$11:ED$17,5,FALSE)/S392)+VLOOKUP(P392,Start!$A$1:$D$9,3,FALSE)</f>
        <v>74.575887075887081</v>
      </c>
      <c r="Y392" s="10">
        <f>SUM(V$2:V392)</f>
        <v>60357.546695000063</v>
      </c>
      <c r="Z392" t="str">
        <f>VLOOKUP(O392,Start!$A$11:$B$17,2,FALSE)</f>
        <v>NaturalGas</v>
      </c>
      <c r="AA392" t="str">
        <f>VLOOKUP(P392,Start!$A$2:$B$9,2,FALSE)</f>
        <v>CombinedCycleGas</v>
      </c>
    </row>
    <row r="393" spans="1:27" x14ac:dyDescent="0.35">
      <c r="A393" t="s">
        <v>42</v>
      </c>
      <c r="B393" t="s">
        <v>1906</v>
      </c>
      <c r="C393" t="s">
        <v>1907</v>
      </c>
      <c r="D393" t="s">
        <v>229</v>
      </c>
      <c r="E393">
        <v>79106</v>
      </c>
      <c r="F393" t="s">
        <v>551</v>
      </c>
      <c r="G393" t="s">
        <v>1908</v>
      </c>
      <c r="H393" t="s">
        <v>60</v>
      </c>
      <c r="I393" t="s">
        <v>229</v>
      </c>
      <c r="J393" t="s">
        <v>1909</v>
      </c>
      <c r="K393" t="s">
        <v>68</v>
      </c>
      <c r="L393" t="s">
        <v>51</v>
      </c>
      <c r="M393" t="s">
        <v>1910</v>
      </c>
      <c r="N393" t="s">
        <v>51</v>
      </c>
      <c r="O393" s="10" t="s">
        <v>51</v>
      </c>
      <c r="P393" t="s">
        <v>52</v>
      </c>
      <c r="Q393" t="s">
        <v>53</v>
      </c>
      <c r="R393" t="s">
        <v>54</v>
      </c>
      <c r="S393">
        <v>0.3861</v>
      </c>
      <c r="T393" t="s">
        <v>54</v>
      </c>
      <c r="U393">
        <v>27</v>
      </c>
      <c r="V393">
        <f>(1-VLOOKUP(P393,Start!$A$1:$E$9,4,FALSE)/100)*U393</f>
        <v>24.03</v>
      </c>
      <c r="W393">
        <f>VLOOKUP(O393,Start!$A$11:$E$17,3,FALSE)+VLOOKUP(O393,Start!$A$11:$E$17,4,FALSE)</f>
        <v>23.27</v>
      </c>
      <c r="X393" s="10">
        <f>(W393/S393)+Start!$D$19*(VLOOKUP(O393,Start!$A$11:ED$17,5,FALSE)/S393)+VLOOKUP(P393,Start!$A$1:$D$9,3,FALSE)</f>
        <v>74.575887075887081</v>
      </c>
      <c r="Y393" s="10">
        <f>SUM(V$2:V393)</f>
        <v>60381.576695000062</v>
      </c>
      <c r="Z393" t="str">
        <f>VLOOKUP(O393,Start!$A$11:$B$17,2,FALSE)</f>
        <v>NaturalGas</v>
      </c>
      <c r="AA393" t="str">
        <f>VLOOKUP(P393,Start!$A$2:$B$9,2,FALSE)</f>
        <v>CombinedCycleGas</v>
      </c>
    </row>
    <row r="394" spans="1:27" x14ac:dyDescent="0.35">
      <c r="A394" t="s">
        <v>42</v>
      </c>
      <c r="B394" t="s">
        <v>1920</v>
      </c>
      <c r="C394" t="s">
        <v>1921</v>
      </c>
      <c r="D394" t="s">
        <v>1922</v>
      </c>
      <c r="E394">
        <v>83064</v>
      </c>
      <c r="F394" t="s">
        <v>1923</v>
      </c>
      <c r="G394" t="s">
        <v>1924</v>
      </c>
      <c r="H394" t="s">
        <v>90</v>
      </c>
      <c r="I394" t="s">
        <v>1925</v>
      </c>
      <c r="J394" t="s">
        <v>1926</v>
      </c>
      <c r="K394" t="s">
        <v>51</v>
      </c>
      <c r="N394" t="s">
        <v>51</v>
      </c>
      <c r="O394" s="10" t="s">
        <v>51</v>
      </c>
      <c r="P394" t="s">
        <v>52</v>
      </c>
      <c r="Q394" t="s">
        <v>53</v>
      </c>
      <c r="R394" t="s">
        <v>54</v>
      </c>
      <c r="S394">
        <v>0.3861</v>
      </c>
      <c r="T394" t="s">
        <v>54</v>
      </c>
      <c r="U394">
        <v>24</v>
      </c>
      <c r="V394">
        <f>(1-VLOOKUP(P394,Start!$A$1:$E$9,4,FALSE)/100)*U394</f>
        <v>21.36</v>
      </c>
      <c r="W394">
        <f>VLOOKUP(O394,Start!$A$11:$E$17,3,FALSE)+VLOOKUP(O394,Start!$A$11:$E$17,4,FALSE)</f>
        <v>23.27</v>
      </c>
      <c r="X394" s="10">
        <f>(W394/S394)+Start!$D$19*(VLOOKUP(O394,Start!$A$11:ED$17,5,FALSE)/S394)+VLOOKUP(P394,Start!$A$1:$D$9,3,FALSE)</f>
        <v>74.575887075887081</v>
      </c>
      <c r="Y394" s="10">
        <f>SUM(V$2:V394)</f>
        <v>60402.936695000062</v>
      </c>
      <c r="Z394" t="str">
        <f>VLOOKUP(O394,Start!$A$11:$B$17,2,FALSE)</f>
        <v>NaturalGas</v>
      </c>
      <c r="AA394" t="str">
        <f>VLOOKUP(P394,Start!$A$2:$B$9,2,FALSE)</f>
        <v>CombinedCycleGas</v>
      </c>
    </row>
    <row r="395" spans="1:27" x14ac:dyDescent="0.35">
      <c r="A395" t="s">
        <v>42</v>
      </c>
      <c r="B395" t="s">
        <v>908</v>
      </c>
      <c r="C395" t="s">
        <v>894</v>
      </c>
      <c r="D395" t="s">
        <v>909</v>
      </c>
      <c r="E395">
        <v>6237</v>
      </c>
      <c r="F395" t="s">
        <v>886</v>
      </c>
      <c r="H395" t="s">
        <v>98</v>
      </c>
      <c r="I395" t="s">
        <v>910</v>
      </c>
      <c r="J395" t="s">
        <v>911</v>
      </c>
      <c r="K395" t="s">
        <v>385</v>
      </c>
      <c r="L395" t="s">
        <v>907</v>
      </c>
      <c r="N395" t="s">
        <v>270</v>
      </c>
      <c r="O395" s="10" t="s">
        <v>51</v>
      </c>
      <c r="P395" t="s">
        <v>52</v>
      </c>
      <c r="Q395" t="s">
        <v>53</v>
      </c>
      <c r="R395" t="s">
        <v>54</v>
      </c>
      <c r="S395">
        <v>0.38500000000000001</v>
      </c>
      <c r="T395" t="s">
        <v>271</v>
      </c>
      <c r="U395">
        <v>14</v>
      </c>
      <c r="V395">
        <f>(1-VLOOKUP(P395,Start!$A$1:$E$9,4,FALSE)/100)*U395</f>
        <v>12.46</v>
      </c>
      <c r="W395">
        <f>VLOOKUP(O395,Start!$A$11:$E$17,3,FALSE)+VLOOKUP(O395,Start!$A$11:$E$17,4,FALSE)</f>
        <v>23.27</v>
      </c>
      <c r="X395" s="10">
        <f>(W395/S395)+Start!$D$19*(VLOOKUP(O395,Start!$A$11:ED$17,5,FALSE)/S395)+VLOOKUP(P395,Start!$A$1:$D$9,3,FALSE)</f>
        <v>74.784675324675334</v>
      </c>
      <c r="Y395" s="10">
        <f>SUM(V$2:V395)</f>
        <v>60415.396695000061</v>
      </c>
      <c r="Z395" t="str">
        <f>VLOOKUP(O395,Start!$A$11:$B$17,2,FALSE)</f>
        <v>NaturalGas</v>
      </c>
      <c r="AA395" t="str">
        <f>VLOOKUP(P395,Start!$A$2:$B$9,2,FALSE)</f>
        <v>CombinedCycleGas</v>
      </c>
    </row>
    <row r="396" spans="1:27" x14ac:dyDescent="0.35">
      <c r="A396" t="s">
        <v>42</v>
      </c>
      <c r="B396" t="s">
        <v>1380</v>
      </c>
      <c r="C396" t="s">
        <v>1381</v>
      </c>
      <c r="D396" t="s">
        <v>1382</v>
      </c>
      <c r="E396">
        <v>72072</v>
      </c>
      <c r="F396" t="s">
        <v>1383</v>
      </c>
      <c r="H396" t="s">
        <v>60</v>
      </c>
      <c r="I396" t="s">
        <v>1384</v>
      </c>
      <c r="J396" t="s">
        <v>1385</v>
      </c>
      <c r="K396" t="s">
        <v>51</v>
      </c>
      <c r="N396" t="s">
        <v>51</v>
      </c>
      <c r="O396" s="10" t="s">
        <v>51</v>
      </c>
      <c r="P396" t="s">
        <v>52</v>
      </c>
      <c r="Q396" t="s">
        <v>53</v>
      </c>
      <c r="R396" t="s">
        <v>54</v>
      </c>
      <c r="S396">
        <v>0.38500000000000001</v>
      </c>
      <c r="T396" t="s">
        <v>54</v>
      </c>
      <c r="U396">
        <v>13.4</v>
      </c>
      <c r="V396">
        <f>(1-VLOOKUP(P396,Start!$A$1:$E$9,4,FALSE)/100)*U396</f>
        <v>11.926</v>
      </c>
      <c r="W396">
        <f>VLOOKUP(O396,Start!$A$11:$E$17,3,FALSE)+VLOOKUP(O396,Start!$A$11:$E$17,4,FALSE)</f>
        <v>23.27</v>
      </c>
      <c r="X396" s="10">
        <f>(W396/S396)+Start!$D$19*(VLOOKUP(O396,Start!$A$11:ED$17,5,FALSE)/S396)+VLOOKUP(P396,Start!$A$1:$D$9,3,FALSE)</f>
        <v>74.784675324675334</v>
      </c>
      <c r="Y396" s="10">
        <f>SUM(V$2:V396)</f>
        <v>60427.322695000061</v>
      </c>
      <c r="Z396" t="str">
        <f>VLOOKUP(O396,Start!$A$11:$B$17,2,FALSE)</f>
        <v>NaturalGas</v>
      </c>
      <c r="AA396" t="str">
        <f>VLOOKUP(P396,Start!$A$2:$B$9,2,FALSE)</f>
        <v>CombinedCycleGas</v>
      </c>
    </row>
    <row r="397" spans="1:27" x14ac:dyDescent="0.35">
      <c r="A397" t="s">
        <v>42</v>
      </c>
      <c r="B397" t="s">
        <v>1601</v>
      </c>
      <c r="C397" t="s">
        <v>1602</v>
      </c>
      <c r="D397" t="s">
        <v>1603</v>
      </c>
      <c r="E397">
        <v>40699</v>
      </c>
      <c r="F397" t="s">
        <v>1604</v>
      </c>
      <c r="G397" t="s">
        <v>1605</v>
      </c>
      <c r="H397" t="s">
        <v>110</v>
      </c>
      <c r="I397" t="s">
        <v>1606</v>
      </c>
      <c r="J397" t="s">
        <v>1607</v>
      </c>
      <c r="K397" t="s">
        <v>51</v>
      </c>
      <c r="N397" t="s">
        <v>51</v>
      </c>
      <c r="O397" s="10" t="s">
        <v>51</v>
      </c>
      <c r="P397" t="s">
        <v>52</v>
      </c>
      <c r="Q397" t="s">
        <v>53</v>
      </c>
      <c r="R397" t="s">
        <v>54</v>
      </c>
      <c r="S397">
        <v>0.38500000000000001</v>
      </c>
      <c r="T397" t="s">
        <v>54</v>
      </c>
      <c r="U397">
        <v>10.199999999999999</v>
      </c>
      <c r="V397">
        <f>(1-VLOOKUP(P397,Start!$A$1:$E$9,4,FALSE)/100)*U397</f>
        <v>9.0779999999999994</v>
      </c>
      <c r="W397">
        <f>VLOOKUP(O397,Start!$A$11:$E$17,3,FALSE)+VLOOKUP(O397,Start!$A$11:$E$17,4,FALSE)</f>
        <v>23.27</v>
      </c>
      <c r="X397" s="10">
        <f>(W397/S397)+Start!$D$19*(VLOOKUP(O397,Start!$A$11:ED$17,5,FALSE)/S397)+VLOOKUP(P397,Start!$A$1:$D$9,3,FALSE)</f>
        <v>74.784675324675334</v>
      </c>
      <c r="Y397" s="10">
        <f>SUM(V$2:V397)</f>
        <v>60436.400695000062</v>
      </c>
      <c r="Z397" t="str">
        <f>VLOOKUP(O397,Start!$A$11:$B$17,2,FALSE)</f>
        <v>NaturalGas</v>
      </c>
      <c r="AA397" t="str">
        <f>VLOOKUP(P397,Start!$A$2:$B$9,2,FALSE)</f>
        <v>CombinedCycleGas</v>
      </c>
    </row>
    <row r="398" spans="1:27" x14ac:dyDescent="0.35">
      <c r="A398" t="s">
        <v>42</v>
      </c>
      <c r="B398" t="s">
        <v>1782</v>
      </c>
      <c r="C398" t="s">
        <v>1783</v>
      </c>
      <c r="D398" t="s">
        <v>1784</v>
      </c>
      <c r="E398">
        <v>83512</v>
      </c>
      <c r="F398" t="s">
        <v>1785</v>
      </c>
      <c r="G398" t="s">
        <v>1786</v>
      </c>
      <c r="H398" t="s">
        <v>90</v>
      </c>
      <c r="J398" t="s">
        <v>1787</v>
      </c>
      <c r="K398" t="s">
        <v>51</v>
      </c>
      <c r="N398" t="s">
        <v>51</v>
      </c>
      <c r="O398" s="10" t="s">
        <v>51</v>
      </c>
      <c r="P398" t="s">
        <v>52</v>
      </c>
      <c r="Q398" t="s">
        <v>53</v>
      </c>
      <c r="R398" t="s">
        <v>54</v>
      </c>
      <c r="S398">
        <v>0.38500000000000001</v>
      </c>
      <c r="T398" t="s">
        <v>54</v>
      </c>
      <c r="U398">
        <v>15.1</v>
      </c>
      <c r="V398">
        <f>(1-VLOOKUP(P398,Start!$A$1:$E$9,4,FALSE)/100)*U398</f>
        <v>13.439</v>
      </c>
      <c r="W398">
        <f>VLOOKUP(O398,Start!$A$11:$E$17,3,FALSE)+VLOOKUP(O398,Start!$A$11:$E$17,4,FALSE)</f>
        <v>23.27</v>
      </c>
      <c r="X398" s="10">
        <f>(W398/S398)+Start!$D$19*(VLOOKUP(O398,Start!$A$11:ED$17,5,FALSE)/S398)+VLOOKUP(P398,Start!$A$1:$D$9,3,FALSE)</f>
        <v>74.784675324675334</v>
      </c>
      <c r="Y398" s="10">
        <f>SUM(V$2:V398)</f>
        <v>60449.839695000061</v>
      </c>
      <c r="Z398" t="str">
        <f>VLOOKUP(O398,Start!$A$11:$B$17,2,FALSE)</f>
        <v>NaturalGas</v>
      </c>
      <c r="AA398" t="str">
        <f>VLOOKUP(P398,Start!$A$2:$B$9,2,FALSE)</f>
        <v>CombinedCycleGas</v>
      </c>
    </row>
    <row r="399" spans="1:27" x14ac:dyDescent="0.35">
      <c r="A399" t="s">
        <v>42</v>
      </c>
      <c r="B399" t="s">
        <v>852</v>
      </c>
      <c r="C399" t="s">
        <v>94</v>
      </c>
      <c r="D399" t="s">
        <v>853</v>
      </c>
      <c r="E399">
        <v>47809</v>
      </c>
      <c r="F399" t="s">
        <v>854</v>
      </c>
      <c r="G399" t="s">
        <v>855</v>
      </c>
      <c r="H399" t="s">
        <v>110</v>
      </c>
      <c r="I399" t="s">
        <v>856</v>
      </c>
      <c r="J399" t="s">
        <v>857</v>
      </c>
      <c r="K399" t="s">
        <v>51</v>
      </c>
      <c r="N399" t="s">
        <v>51</v>
      </c>
      <c r="O399" s="10" t="s">
        <v>51</v>
      </c>
      <c r="P399" t="s">
        <v>52</v>
      </c>
      <c r="Q399" t="s">
        <v>53</v>
      </c>
      <c r="R399" t="s">
        <v>54</v>
      </c>
      <c r="S399">
        <v>0.38390000000000002</v>
      </c>
      <c r="T399" t="s">
        <v>54</v>
      </c>
      <c r="U399">
        <v>25.8</v>
      </c>
      <c r="V399">
        <f>(1-VLOOKUP(P399,Start!$A$1:$E$9,4,FALSE)/100)*U399</f>
        <v>22.962</v>
      </c>
      <c r="W399">
        <f>VLOOKUP(O399,Start!$A$11:$E$17,3,FALSE)+VLOOKUP(O399,Start!$A$11:$E$17,4,FALSE)</f>
        <v>23.27</v>
      </c>
      <c r="X399" s="10">
        <f>(W399/S399)+Start!$D$19*(VLOOKUP(O399,Start!$A$11:ED$17,5,FALSE)/S399)+VLOOKUP(P399,Start!$A$1:$D$9,3,FALSE)</f>
        <v>74.99466006772596</v>
      </c>
      <c r="Y399" s="10">
        <f>SUM(V$2:V399)</f>
        <v>60472.80169500006</v>
      </c>
      <c r="Z399" t="str">
        <f>VLOOKUP(O399,Start!$A$11:$B$17,2,FALSE)</f>
        <v>NaturalGas</v>
      </c>
      <c r="AA399" t="str">
        <f>VLOOKUP(P399,Start!$A$2:$B$9,2,FALSE)</f>
        <v>CombinedCycleGas</v>
      </c>
    </row>
    <row r="400" spans="1:27" x14ac:dyDescent="0.35">
      <c r="A400" t="s">
        <v>42</v>
      </c>
      <c r="B400" t="s">
        <v>1570</v>
      </c>
      <c r="C400" t="s">
        <v>1571</v>
      </c>
      <c r="D400" t="s">
        <v>1572</v>
      </c>
      <c r="E400">
        <v>64747</v>
      </c>
      <c r="F400" t="s">
        <v>1573</v>
      </c>
      <c r="G400" t="s">
        <v>1574</v>
      </c>
      <c r="H400" t="s">
        <v>104</v>
      </c>
      <c r="J400" t="s">
        <v>1575</v>
      </c>
      <c r="K400" t="s">
        <v>51</v>
      </c>
      <c r="N400" t="s">
        <v>51</v>
      </c>
      <c r="O400" s="10" t="s">
        <v>51</v>
      </c>
      <c r="P400" t="s">
        <v>52</v>
      </c>
      <c r="Q400" t="s">
        <v>53</v>
      </c>
      <c r="R400" t="s">
        <v>54</v>
      </c>
      <c r="S400">
        <v>0.38390000000000002</v>
      </c>
      <c r="T400" t="s">
        <v>54</v>
      </c>
      <c r="U400">
        <v>11.4</v>
      </c>
      <c r="V400">
        <f>(1-VLOOKUP(P400,Start!$A$1:$E$9,4,FALSE)/100)*U400</f>
        <v>10.146000000000001</v>
      </c>
      <c r="W400">
        <f>VLOOKUP(O400,Start!$A$11:$E$17,3,FALSE)+VLOOKUP(O400,Start!$A$11:$E$17,4,FALSE)</f>
        <v>23.27</v>
      </c>
      <c r="X400" s="10">
        <f>(W400/S400)+Start!$D$19*(VLOOKUP(O400,Start!$A$11:ED$17,5,FALSE)/S400)+VLOOKUP(P400,Start!$A$1:$D$9,3,FALSE)</f>
        <v>74.99466006772596</v>
      </c>
      <c r="Y400" s="10">
        <f>SUM(V$2:V400)</f>
        <v>60482.947695000061</v>
      </c>
      <c r="Z400" t="str">
        <f>VLOOKUP(O400,Start!$A$11:$B$17,2,FALSE)</f>
        <v>NaturalGas</v>
      </c>
      <c r="AA400" t="str">
        <f>VLOOKUP(P400,Start!$A$2:$B$9,2,FALSE)</f>
        <v>CombinedCycleGas</v>
      </c>
    </row>
    <row r="401" spans="1:27" x14ac:dyDescent="0.35">
      <c r="A401" t="s">
        <v>42</v>
      </c>
      <c r="B401" t="s">
        <v>2057</v>
      </c>
      <c r="C401" t="s">
        <v>2058</v>
      </c>
      <c r="D401" t="s">
        <v>2059</v>
      </c>
      <c r="E401">
        <v>29416</v>
      </c>
      <c r="F401" t="s">
        <v>2059</v>
      </c>
      <c r="G401" t="s">
        <v>2060</v>
      </c>
      <c r="H401" t="s">
        <v>98</v>
      </c>
      <c r="I401" t="s">
        <v>1925</v>
      </c>
      <c r="J401" t="s">
        <v>1771</v>
      </c>
      <c r="K401" t="s">
        <v>51</v>
      </c>
      <c r="L401" t="s">
        <v>2061</v>
      </c>
      <c r="N401" t="s">
        <v>51</v>
      </c>
      <c r="O401" s="10" t="s">
        <v>51</v>
      </c>
      <c r="P401" t="s">
        <v>52</v>
      </c>
      <c r="Q401" t="s">
        <v>53</v>
      </c>
      <c r="R401" t="s">
        <v>54</v>
      </c>
      <c r="S401">
        <v>0.38390000000000002</v>
      </c>
      <c r="T401" t="s">
        <v>54</v>
      </c>
      <c r="U401">
        <v>11.35</v>
      </c>
      <c r="V401">
        <f>(1-VLOOKUP(P401,Start!$A$1:$E$9,4,FALSE)/100)*U401</f>
        <v>10.1015</v>
      </c>
      <c r="W401">
        <f>VLOOKUP(O401,Start!$A$11:$E$17,3,FALSE)+VLOOKUP(O401,Start!$A$11:$E$17,4,FALSE)</f>
        <v>23.27</v>
      </c>
      <c r="X401" s="10">
        <f>(W401/S401)+Start!$D$19*(VLOOKUP(O401,Start!$A$11:ED$17,5,FALSE)/S401)+VLOOKUP(P401,Start!$A$1:$D$9,3,FALSE)</f>
        <v>74.99466006772596</v>
      </c>
      <c r="Y401" s="10">
        <f>SUM(V$2:V401)</f>
        <v>60493.049195000058</v>
      </c>
      <c r="Z401" t="str">
        <f>VLOOKUP(O401,Start!$A$11:$B$17,2,FALSE)</f>
        <v>NaturalGas</v>
      </c>
      <c r="AA401" t="str">
        <f>VLOOKUP(P401,Start!$A$2:$B$9,2,FALSE)</f>
        <v>CombinedCycleGas</v>
      </c>
    </row>
    <row r="402" spans="1:27" x14ac:dyDescent="0.35">
      <c r="A402" t="s">
        <v>42</v>
      </c>
      <c r="B402" t="s">
        <v>124</v>
      </c>
      <c r="C402" t="s">
        <v>114</v>
      </c>
      <c r="D402" t="s">
        <v>125</v>
      </c>
      <c r="E402">
        <v>12207</v>
      </c>
      <c r="F402" t="s">
        <v>116</v>
      </c>
      <c r="G402" t="s">
        <v>126</v>
      </c>
      <c r="H402" t="s">
        <v>116</v>
      </c>
      <c r="I402" t="s">
        <v>127</v>
      </c>
      <c r="J402" t="s">
        <v>128</v>
      </c>
      <c r="K402" t="s">
        <v>51</v>
      </c>
      <c r="N402" t="s">
        <v>51</v>
      </c>
      <c r="O402" s="10" t="s">
        <v>51</v>
      </c>
      <c r="P402" t="s">
        <v>52</v>
      </c>
      <c r="Q402" t="s">
        <v>53</v>
      </c>
      <c r="R402" t="s">
        <v>54</v>
      </c>
      <c r="S402">
        <v>0.38279999999999997</v>
      </c>
      <c r="T402" t="s">
        <v>54</v>
      </c>
      <c r="U402">
        <v>144</v>
      </c>
      <c r="V402">
        <f>(1-VLOOKUP(P402,Start!$A$1:$E$9,4,FALSE)/100)*U402</f>
        <v>128.16</v>
      </c>
      <c r="W402">
        <f>VLOOKUP(O402,Start!$A$11:$E$17,3,FALSE)+VLOOKUP(O402,Start!$A$11:$E$17,4,FALSE)</f>
        <v>23.27</v>
      </c>
      <c r="X402" s="10">
        <f>(W402/S402)+Start!$D$19*(VLOOKUP(O402,Start!$A$11:ED$17,5,FALSE)/S402)+VLOOKUP(P402,Start!$A$1:$D$9,3,FALSE)</f>
        <v>75.205851619644733</v>
      </c>
      <c r="Y402" s="10">
        <f>SUM(V$2:V402)</f>
        <v>60621.209195000061</v>
      </c>
      <c r="Z402" t="str">
        <f>VLOOKUP(O402,Start!$A$11:$B$17,2,FALSE)</f>
        <v>NaturalGas</v>
      </c>
      <c r="AA402" t="str">
        <f>VLOOKUP(P402,Start!$A$2:$B$9,2,FALSE)</f>
        <v>CombinedCycleGas</v>
      </c>
    </row>
    <row r="403" spans="1:27" x14ac:dyDescent="0.35">
      <c r="A403" t="s">
        <v>42</v>
      </c>
      <c r="B403" t="s">
        <v>568</v>
      </c>
      <c r="C403" t="s">
        <v>569</v>
      </c>
      <c r="D403" t="s">
        <v>570</v>
      </c>
      <c r="E403">
        <v>37075</v>
      </c>
      <c r="F403" t="s">
        <v>571</v>
      </c>
      <c r="G403" t="s">
        <v>572</v>
      </c>
      <c r="H403" t="s">
        <v>48</v>
      </c>
      <c r="J403" t="s">
        <v>573</v>
      </c>
      <c r="K403" t="s">
        <v>68</v>
      </c>
      <c r="L403" t="s">
        <v>51</v>
      </c>
      <c r="M403" t="s">
        <v>365</v>
      </c>
      <c r="N403" t="s">
        <v>51</v>
      </c>
      <c r="O403" s="10" t="s">
        <v>51</v>
      </c>
      <c r="P403" t="s">
        <v>52</v>
      </c>
      <c r="Q403" t="s">
        <v>53</v>
      </c>
      <c r="R403" t="s">
        <v>54</v>
      </c>
      <c r="S403">
        <v>0.38279999999999997</v>
      </c>
      <c r="T403" t="s">
        <v>54</v>
      </c>
      <c r="U403">
        <v>18.8</v>
      </c>
      <c r="V403">
        <f>(1-VLOOKUP(P403,Start!$A$1:$E$9,4,FALSE)/100)*U403</f>
        <v>16.731999999999999</v>
      </c>
      <c r="W403">
        <f>VLOOKUP(O403,Start!$A$11:$E$17,3,FALSE)+VLOOKUP(O403,Start!$A$11:$E$17,4,FALSE)</f>
        <v>23.27</v>
      </c>
      <c r="X403" s="10">
        <f>(W403/S403)+Start!$D$19*(VLOOKUP(O403,Start!$A$11:ED$17,5,FALSE)/S403)+VLOOKUP(P403,Start!$A$1:$D$9,3,FALSE)</f>
        <v>75.205851619644733</v>
      </c>
      <c r="Y403" s="10">
        <f>SUM(V$2:V403)</f>
        <v>60637.941195000065</v>
      </c>
      <c r="Z403" t="str">
        <f>VLOOKUP(O403,Start!$A$11:$B$17,2,FALSE)</f>
        <v>NaturalGas</v>
      </c>
      <c r="AA403" t="str">
        <f>VLOOKUP(P403,Start!$A$2:$B$9,2,FALSE)</f>
        <v>CombinedCycleGas</v>
      </c>
    </row>
    <row r="404" spans="1:27" x14ac:dyDescent="0.35">
      <c r="A404" t="s">
        <v>42</v>
      </c>
      <c r="B404" t="s">
        <v>2001</v>
      </c>
      <c r="C404" t="s">
        <v>2002</v>
      </c>
      <c r="D404" t="s">
        <v>2003</v>
      </c>
      <c r="E404">
        <v>1468</v>
      </c>
      <c r="F404" t="s">
        <v>2004</v>
      </c>
      <c r="G404" t="s">
        <v>2005</v>
      </c>
      <c r="H404" t="s">
        <v>202</v>
      </c>
      <c r="I404" t="s">
        <v>2006</v>
      </c>
      <c r="J404" t="s">
        <v>553</v>
      </c>
      <c r="K404" t="s">
        <v>51</v>
      </c>
      <c r="N404" t="s">
        <v>51</v>
      </c>
      <c r="O404" s="10" t="s">
        <v>51</v>
      </c>
      <c r="P404" t="s">
        <v>52</v>
      </c>
      <c r="Q404" t="s">
        <v>53</v>
      </c>
      <c r="R404" t="s">
        <v>54</v>
      </c>
      <c r="S404">
        <v>0.38279999999999997</v>
      </c>
      <c r="T404" t="s">
        <v>54</v>
      </c>
      <c r="U404">
        <v>34.299999999999997</v>
      </c>
      <c r="V404">
        <f>(1-VLOOKUP(P404,Start!$A$1:$E$9,4,FALSE)/100)*U404</f>
        <v>30.526999999999997</v>
      </c>
      <c r="W404">
        <f>VLOOKUP(O404,Start!$A$11:$E$17,3,FALSE)+VLOOKUP(O404,Start!$A$11:$E$17,4,FALSE)</f>
        <v>23.27</v>
      </c>
      <c r="X404" s="10">
        <f>(W404/S404)+Start!$D$19*(VLOOKUP(O404,Start!$A$11:ED$17,5,FALSE)/S404)+VLOOKUP(P404,Start!$A$1:$D$9,3,FALSE)</f>
        <v>75.205851619644733</v>
      </c>
      <c r="Y404" s="10">
        <f>SUM(V$2:V404)</f>
        <v>60668.468195000067</v>
      </c>
      <c r="Z404" t="str">
        <f>VLOOKUP(O404,Start!$A$11:$B$17,2,FALSE)</f>
        <v>NaturalGas</v>
      </c>
      <c r="AA404" t="str">
        <f>VLOOKUP(P404,Start!$A$2:$B$9,2,FALSE)</f>
        <v>CombinedCycleGas</v>
      </c>
    </row>
    <row r="405" spans="1:27" x14ac:dyDescent="0.35">
      <c r="A405" t="s">
        <v>42</v>
      </c>
      <c r="B405" t="s">
        <v>120</v>
      </c>
      <c r="C405" t="s">
        <v>114</v>
      </c>
      <c r="D405" t="s">
        <v>121</v>
      </c>
      <c r="E405">
        <v>10589</v>
      </c>
      <c r="F405" t="s">
        <v>116</v>
      </c>
      <c r="G405" t="s">
        <v>122</v>
      </c>
      <c r="H405" t="s">
        <v>116</v>
      </c>
      <c r="I405" t="s">
        <v>121</v>
      </c>
      <c r="J405" t="s">
        <v>75</v>
      </c>
      <c r="K405" t="s">
        <v>68</v>
      </c>
      <c r="L405" t="s">
        <v>51</v>
      </c>
      <c r="M405" t="s">
        <v>123</v>
      </c>
      <c r="N405" t="s">
        <v>51</v>
      </c>
      <c r="O405" s="10" t="s">
        <v>51</v>
      </c>
      <c r="P405" t="s">
        <v>63</v>
      </c>
      <c r="Q405" t="s">
        <v>64</v>
      </c>
      <c r="R405" t="s">
        <v>54</v>
      </c>
      <c r="S405">
        <v>0.38</v>
      </c>
      <c r="T405" t="s">
        <v>54</v>
      </c>
      <c r="U405">
        <v>144</v>
      </c>
      <c r="V405">
        <f>(1-VLOOKUP(P405,Start!$A$1:$E$9,4,FALSE)/100)*U405</f>
        <v>128.16</v>
      </c>
      <c r="W405">
        <f>VLOOKUP(O405,Start!$A$11:$E$17,3,FALSE)+VLOOKUP(O405,Start!$A$11:$E$17,4,FALSE)</f>
        <v>23.27</v>
      </c>
      <c r="X405" s="10">
        <f>(W405/S405)+Start!$D$19*(VLOOKUP(O405,Start!$A$11:ED$17,5,FALSE)/S405)+VLOOKUP(P405,Start!$A$1:$D$9,3,FALSE)</f>
        <v>75.248947368421057</v>
      </c>
      <c r="Y405" s="10">
        <f>SUM(V$2:V405)</f>
        <v>60796.62819500007</v>
      </c>
      <c r="Z405" t="str">
        <f>VLOOKUP(O405,Start!$A$11:$B$17,2,FALSE)</f>
        <v>NaturalGas</v>
      </c>
      <c r="AA405" t="str">
        <f>VLOOKUP(P405,Start!$A$2:$B$9,2,FALSE)</f>
        <v>Gas</v>
      </c>
    </row>
    <row r="406" spans="1:27" x14ac:dyDescent="0.35">
      <c r="A406" t="s">
        <v>42</v>
      </c>
      <c r="B406" t="s">
        <v>227</v>
      </c>
      <c r="C406" t="s">
        <v>228</v>
      </c>
      <c r="D406" t="s">
        <v>229</v>
      </c>
      <c r="E406">
        <v>14772</v>
      </c>
      <c r="F406" t="s">
        <v>230</v>
      </c>
      <c r="H406" t="s">
        <v>230</v>
      </c>
      <c r="J406" t="s">
        <v>231</v>
      </c>
      <c r="K406" t="s">
        <v>51</v>
      </c>
      <c r="L406" t="s">
        <v>51</v>
      </c>
      <c r="N406" t="s">
        <v>51</v>
      </c>
      <c r="O406" s="10" t="s">
        <v>51</v>
      </c>
      <c r="P406" t="s">
        <v>52</v>
      </c>
      <c r="Q406" t="s">
        <v>53</v>
      </c>
      <c r="R406" t="s">
        <v>54</v>
      </c>
      <c r="S406">
        <v>0.38169999999999998</v>
      </c>
      <c r="T406" t="s">
        <v>54</v>
      </c>
      <c r="U406">
        <v>36</v>
      </c>
      <c r="V406">
        <f>(1-VLOOKUP(P406,Start!$A$1:$E$9,4,FALSE)/100)*U406</f>
        <v>32.04</v>
      </c>
      <c r="W406">
        <f>VLOOKUP(O406,Start!$A$11:$E$17,3,FALSE)+VLOOKUP(O406,Start!$A$11:$E$17,4,FALSE)</f>
        <v>23.27</v>
      </c>
      <c r="X406" s="10">
        <f>(W406/S406)+Start!$D$19*(VLOOKUP(O406,Start!$A$11:ED$17,5,FALSE)/S406)+VLOOKUP(P406,Start!$A$1:$D$9,3,FALSE)</f>
        <v>75.418260413937645</v>
      </c>
      <c r="Y406" s="10">
        <f>SUM(V$2:V406)</f>
        <v>60828.668195000071</v>
      </c>
      <c r="Z406" t="str">
        <f>VLOOKUP(O406,Start!$A$11:$B$17,2,FALSE)</f>
        <v>NaturalGas</v>
      </c>
      <c r="AA406" t="str">
        <f>VLOOKUP(P406,Start!$A$2:$B$9,2,FALSE)</f>
        <v>CombinedCycleGas</v>
      </c>
    </row>
    <row r="407" spans="1:27" x14ac:dyDescent="0.35">
      <c r="A407" t="s">
        <v>42</v>
      </c>
      <c r="B407" t="s">
        <v>1474</v>
      </c>
      <c r="C407" t="s">
        <v>188</v>
      </c>
      <c r="D407" t="s">
        <v>1475</v>
      </c>
      <c r="E407">
        <v>6766</v>
      </c>
      <c r="F407" t="s">
        <v>1476</v>
      </c>
      <c r="H407" t="s">
        <v>98</v>
      </c>
      <c r="J407" t="s">
        <v>1477</v>
      </c>
      <c r="K407" t="s">
        <v>51</v>
      </c>
      <c r="N407" t="s">
        <v>51</v>
      </c>
      <c r="O407" s="10" t="s">
        <v>51</v>
      </c>
      <c r="P407" t="s">
        <v>52</v>
      </c>
      <c r="Q407" t="s">
        <v>53</v>
      </c>
      <c r="R407" t="s">
        <v>54</v>
      </c>
      <c r="S407">
        <v>0.38169999999999998</v>
      </c>
      <c r="T407" t="s">
        <v>54</v>
      </c>
      <c r="U407">
        <v>40</v>
      </c>
      <c r="V407">
        <f>(1-VLOOKUP(P407,Start!$A$1:$E$9,4,FALSE)/100)*U407</f>
        <v>35.6</v>
      </c>
      <c r="W407">
        <f>VLOOKUP(O407,Start!$A$11:$E$17,3,FALSE)+VLOOKUP(O407,Start!$A$11:$E$17,4,FALSE)</f>
        <v>23.27</v>
      </c>
      <c r="X407" s="10">
        <f>(W407/S407)+Start!$D$19*(VLOOKUP(O407,Start!$A$11:ED$17,5,FALSE)/S407)+VLOOKUP(P407,Start!$A$1:$D$9,3,FALSE)</f>
        <v>75.418260413937645</v>
      </c>
      <c r="Y407" s="10">
        <f>SUM(V$2:V407)</f>
        <v>60864.26819500007</v>
      </c>
      <c r="Z407" t="str">
        <f>VLOOKUP(O407,Start!$A$11:$B$17,2,FALSE)</f>
        <v>NaturalGas</v>
      </c>
      <c r="AA407" t="str">
        <f>VLOOKUP(P407,Start!$A$2:$B$9,2,FALSE)</f>
        <v>CombinedCycleGas</v>
      </c>
    </row>
    <row r="408" spans="1:27" x14ac:dyDescent="0.35">
      <c r="A408" t="s">
        <v>42</v>
      </c>
      <c r="B408" t="s">
        <v>2076</v>
      </c>
      <c r="C408" t="s">
        <v>2077</v>
      </c>
      <c r="D408" t="s">
        <v>2078</v>
      </c>
      <c r="E408">
        <v>9600</v>
      </c>
      <c r="F408" t="s">
        <v>2079</v>
      </c>
      <c r="G408" t="s">
        <v>2080</v>
      </c>
      <c r="H408" t="s">
        <v>202</v>
      </c>
      <c r="J408" t="s">
        <v>2081</v>
      </c>
      <c r="K408" t="s">
        <v>51</v>
      </c>
      <c r="N408" t="s">
        <v>51</v>
      </c>
      <c r="O408" s="10" t="s">
        <v>51</v>
      </c>
      <c r="P408" t="s">
        <v>52</v>
      </c>
      <c r="Q408" t="s">
        <v>53</v>
      </c>
      <c r="R408" t="s">
        <v>54</v>
      </c>
      <c r="S408">
        <v>0.38169999999999998</v>
      </c>
      <c r="T408" t="s">
        <v>54</v>
      </c>
      <c r="U408">
        <v>19.100000000000001</v>
      </c>
      <c r="V408">
        <f>(1-VLOOKUP(P408,Start!$A$1:$E$9,4,FALSE)/100)*U408</f>
        <v>16.999000000000002</v>
      </c>
      <c r="W408">
        <f>VLOOKUP(O408,Start!$A$11:$E$17,3,FALSE)+VLOOKUP(O408,Start!$A$11:$E$17,4,FALSE)</f>
        <v>23.27</v>
      </c>
      <c r="X408" s="10">
        <f>(W408/S408)+Start!$D$19*(VLOOKUP(O408,Start!$A$11:ED$17,5,FALSE)/S408)+VLOOKUP(P408,Start!$A$1:$D$9,3,FALSE)</f>
        <v>75.418260413937645</v>
      </c>
      <c r="Y408" s="10">
        <f>SUM(V$2:V408)</f>
        <v>60881.267195000073</v>
      </c>
      <c r="Z408" t="str">
        <f>VLOOKUP(O408,Start!$A$11:$B$17,2,FALSE)</f>
        <v>NaturalGas</v>
      </c>
      <c r="AA408" t="str">
        <f>VLOOKUP(P408,Start!$A$2:$B$9,2,FALSE)</f>
        <v>CombinedCycleGas</v>
      </c>
    </row>
    <row r="409" spans="1:27" x14ac:dyDescent="0.35">
      <c r="A409" t="s">
        <v>42</v>
      </c>
      <c r="B409" t="s">
        <v>467</v>
      </c>
      <c r="C409" t="s">
        <v>468</v>
      </c>
      <c r="D409" t="s">
        <v>469</v>
      </c>
      <c r="E409">
        <v>99085</v>
      </c>
      <c r="F409" t="s">
        <v>470</v>
      </c>
      <c r="H409" t="s">
        <v>471</v>
      </c>
      <c r="J409" t="s">
        <v>472</v>
      </c>
      <c r="K409" t="s">
        <v>51</v>
      </c>
      <c r="N409" t="s">
        <v>51</v>
      </c>
      <c r="O409" s="10" t="s">
        <v>51</v>
      </c>
      <c r="P409" t="s">
        <v>52</v>
      </c>
      <c r="Q409" t="s">
        <v>53</v>
      </c>
      <c r="R409" t="s">
        <v>54</v>
      </c>
      <c r="S409">
        <v>0.38059999999999999</v>
      </c>
      <c r="T409" t="s">
        <v>54</v>
      </c>
      <c r="U409">
        <v>11</v>
      </c>
      <c r="V409">
        <f>(1-VLOOKUP(P409,Start!$A$1:$E$9,4,FALSE)/100)*U409</f>
        <v>9.7900000000000009</v>
      </c>
      <c r="W409">
        <f>VLOOKUP(O409,Start!$A$11:$E$17,3,FALSE)+VLOOKUP(O409,Start!$A$11:$E$17,4,FALSE)</f>
        <v>23.27</v>
      </c>
      <c r="X409" s="10">
        <f>(W409/S409)+Start!$D$19*(VLOOKUP(O409,Start!$A$11:ED$17,5,FALSE)/S409)+VLOOKUP(P409,Start!$A$1:$D$9,3,FALSE)</f>
        <v>75.631897004729382</v>
      </c>
      <c r="Y409" s="10">
        <f>SUM(V$2:V409)</f>
        <v>60891.057195000074</v>
      </c>
      <c r="Z409" t="str">
        <f>VLOOKUP(O409,Start!$A$11:$B$17,2,FALSE)</f>
        <v>NaturalGas</v>
      </c>
      <c r="AA409" t="str">
        <f>VLOOKUP(P409,Start!$A$2:$B$9,2,FALSE)</f>
        <v>CombinedCycleGas</v>
      </c>
    </row>
    <row r="410" spans="1:27" x14ac:dyDescent="0.35">
      <c r="A410" t="s">
        <v>42</v>
      </c>
      <c r="B410" t="s">
        <v>1137</v>
      </c>
      <c r="C410" t="s">
        <v>1134</v>
      </c>
      <c r="D410" t="s">
        <v>1138</v>
      </c>
      <c r="E410">
        <v>46147</v>
      </c>
      <c r="F410" t="s">
        <v>1126</v>
      </c>
      <c r="H410" t="s">
        <v>110</v>
      </c>
      <c r="I410" t="s">
        <v>1138</v>
      </c>
      <c r="J410" t="s">
        <v>337</v>
      </c>
      <c r="K410" t="s">
        <v>51</v>
      </c>
      <c r="N410" t="s">
        <v>51</v>
      </c>
      <c r="O410" s="10" t="s">
        <v>51</v>
      </c>
      <c r="P410" t="s">
        <v>52</v>
      </c>
      <c r="Q410" t="s">
        <v>53</v>
      </c>
      <c r="R410" t="s">
        <v>54</v>
      </c>
      <c r="S410">
        <v>0.38059999999999999</v>
      </c>
      <c r="T410" t="s">
        <v>54</v>
      </c>
      <c r="U410">
        <v>24.5</v>
      </c>
      <c r="V410">
        <f>(1-VLOOKUP(P410,Start!$A$1:$E$9,4,FALSE)/100)*U410</f>
        <v>21.805</v>
      </c>
      <c r="W410">
        <f>VLOOKUP(O410,Start!$A$11:$E$17,3,FALSE)+VLOOKUP(O410,Start!$A$11:$E$17,4,FALSE)</f>
        <v>23.27</v>
      </c>
      <c r="X410" s="10">
        <f>(W410/S410)+Start!$D$19*(VLOOKUP(O410,Start!$A$11:ED$17,5,FALSE)/S410)+VLOOKUP(P410,Start!$A$1:$D$9,3,FALSE)</f>
        <v>75.631897004729382</v>
      </c>
      <c r="Y410" s="10">
        <f>SUM(V$2:V410)</f>
        <v>60912.862195000074</v>
      </c>
      <c r="Z410" t="str">
        <f>VLOOKUP(O410,Start!$A$11:$B$17,2,FALSE)</f>
        <v>NaturalGas</v>
      </c>
      <c r="AA410" t="str">
        <f>VLOOKUP(P410,Start!$A$2:$B$9,2,FALSE)</f>
        <v>CombinedCycleGas</v>
      </c>
    </row>
    <row r="411" spans="1:27" x14ac:dyDescent="0.35">
      <c r="A411" t="s">
        <v>42</v>
      </c>
      <c r="B411" t="s">
        <v>1201</v>
      </c>
      <c r="C411" t="s">
        <v>1202</v>
      </c>
      <c r="D411" t="s">
        <v>1203</v>
      </c>
      <c r="E411">
        <v>14478</v>
      </c>
      <c r="F411" t="s">
        <v>1204</v>
      </c>
      <c r="H411" t="s">
        <v>230</v>
      </c>
      <c r="I411" t="s">
        <v>1205</v>
      </c>
      <c r="J411" t="s">
        <v>337</v>
      </c>
      <c r="K411" t="s">
        <v>51</v>
      </c>
      <c r="N411" t="s">
        <v>51</v>
      </c>
      <c r="O411" s="10" t="s">
        <v>51</v>
      </c>
      <c r="P411" t="s">
        <v>52</v>
      </c>
      <c r="Q411" t="s">
        <v>53</v>
      </c>
      <c r="R411" t="s">
        <v>54</v>
      </c>
      <c r="S411">
        <v>0.38059999999999999</v>
      </c>
      <c r="T411" t="s">
        <v>54</v>
      </c>
      <c r="U411">
        <v>81.8</v>
      </c>
      <c r="V411">
        <f>(1-VLOOKUP(P411,Start!$A$1:$E$9,4,FALSE)/100)*U411</f>
        <v>72.801999999999992</v>
      </c>
      <c r="W411">
        <f>VLOOKUP(O411,Start!$A$11:$E$17,3,FALSE)+VLOOKUP(O411,Start!$A$11:$E$17,4,FALSE)</f>
        <v>23.27</v>
      </c>
      <c r="X411" s="10">
        <f>(W411/S411)+Start!$D$19*(VLOOKUP(O411,Start!$A$11:ED$17,5,FALSE)/S411)+VLOOKUP(P411,Start!$A$1:$D$9,3,FALSE)</f>
        <v>75.631897004729382</v>
      </c>
      <c r="Y411" s="10">
        <f>SUM(V$2:V411)</f>
        <v>60985.664195000078</v>
      </c>
      <c r="Z411" t="str">
        <f>VLOOKUP(O411,Start!$A$11:$B$17,2,FALSE)</f>
        <v>NaturalGas</v>
      </c>
      <c r="AA411" t="str">
        <f>VLOOKUP(P411,Start!$A$2:$B$9,2,FALSE)</f>
        <v>CombinedCycleGas</v>
      </c>
    </row>
    <row r="412" spans="1:27" x14ac:dyDescent="0.35">
      <c r="A412" t="s">
        <v>42</v>
      </c>
      <c r="B412" t="s">
        <v>1513</v>
      </c>
      <c r="C412" t="s">
        <v>725</v>
      </c>
      <c r="D412" t="s">
        <v>1514</v>
      </c>
      <c r="E412">
        <v>39326</v>
      </c>
      <c r="F412" t="s">
        <v>1514</v>
      </c>
      <c r="H412" t="s">
        <v>98</v>
      </c>
      <c r="I412" t="s">
        <v>1514</v>
      </c>
      <c r="J412" t="s">
        <v>337</v>
      </c>
      <c r="K412" t="s">
        <v>51</v>
      </c>
      <c r="N412" t="s">
        <v>51</v>
      </c>
      <c r="O412" s="10" t="s">
        <v>51</v>
      </c>
      <c r="P412" t="s">
        <v>52</v>
      </c>
      <c r="Q412" t="s">
        <v>53</v>
      </c>
      <c r="R412" t="s">
        <v>54</v>
      </c>
      <c r="S412">
        <v>0.38059999999999999</v>
      </c>
      <c r="T412" t="s">
        <v>54</v>
      </c>
      <c r="U412">
        <v>27</v>
      </c>
      <c r="V412">
        <f>(1-VLOOKUP(P412,Start!$A$1:$E$9,4,FALSE)/100)*U412</f>
        <v>24.03</v>
      </c>
      <c r="W412">
        <f>VLOOKUP(O412,Start!$A$11:$E$17,3,FALSE)+VLOOKUP(O412,Start!$A$11:$E$17,4,FALSE)</f>
        <v>23.27</v>
      </c>
      <c r="X412" s="10">
        <f>(W412/S412)+Start!$D$19*(VLOOKUP(O412,Start!$A$11:ED$17,5,FALSE)/S412)+VLOOKUP(P412,Start!$A$1:$D$9,3,FALSE)</f>
        <v>75.631897004729382</v>
      </c>
      <c r="Y412" s="10">
        <f>SUM(V$2:V412)</f>
        <v>61009.694195000076</v>
      </c>
      <c r="Z412" t="str">
        <f>VLOOKUP(O412,Start!$A$11:$B$17,2,FALSE)</f>
        <v>NaturalGas</v>
      </c>
      <c r="AA412" t="str">
        <f>VLOOKUP(P412,Start!$A$2:$B$9,2,FALSE)</f>
        <v>CombinedCycleGas</v>
      </c>
    </row>
    <row r="413" spans="1:27" x14ac:dyDescent="0.35">
      <c r="A413" t="s">
        <v>42</v>
      </c>
      <c r="B413" t="s">
        <v>1521</v>
      </c>
      <c r="C413" t="s">
        <v>1522</v>
      </c>
      <c r="D413" t="s">
        <v>49</v>
      </c>
      <c r="E413">
        <v>53910</v>
      </c>
      <c r="F413" t="s">
        <v>1523</v>
      </c>
      <c r="G413" t="s">
        <v>1524</v>
      </c>
      <c r="H413" t="s">
        <v>110</v>
      </c>
      <c r="I413" t="s">
        <v>1525</v>
      </c>
      <c r="J413" t="s">
        <v>1526</v>
      </c>
      <c r="K413" t="s">
        <v>51</v>
      </c>
      <c r="N413" t="s">
        <v>51</v>
      </c>
      <c r="O413" s="10" t="s">
        <v>51</v>
      </c>
      <c r="P413" t="s">
        <v>52</v>
      </c>
      <c r="Q413" t="s">
        <v>53</v>
      </c>
      <c r="R413" t="s">
        <v>54</v>
      </c>
      <c r="S413">
        <v>0.38059999999999999</v>
      </c>
      <c r="T413" t="s">
        <v>54</v>
      </c>
      <c r="U413">
        <v>15.1</v>
      </c>
      <c r="V413">
        <f>(1-VLOOKUP(P413,Start!$A$1:$E$9,4,FALSE)/100)*U413</f>
        <v>13.439</v>
      </c>
      <c r="W413">
        <f>VLOOKUP(O413,Start!$A$11:$E$17,3,FALSE)+VLOOKUP(O413,Start!$A$11:$E$17,4,FALSE)</f>
        <v>23.27</v>
      </c>
      <c r="X413" s="10">
        <f>(W413/S413)+Start!$D$19*(VLOOKUP(O413,Start!$A$11:ED$17,5,FALSE)/S413)+VLOOKUP(P413,Start!$A$1:$D$9,3,FALSE)</f>
        <v>75.631897004729382</v>
      </c>
      <c r="Y413" s="10">
        <f>SUM(V$2:V413)</f>
        <v>61023.133195000075</v>
      </c>
      <c r="Z413" t="str">
        <f>VLOOKUP(O413,Start!$A$11:$B$17,2,FALSE)</f>
        <v>NaturalGas</v>
      </c>
      <c r="AA413" t="str">
        <f>VLOOKUP(P413,Start!$A$2:$B$9,2,FALSE)</f>
        <v>CombinedCycleGas</v>
      </c>
    </row>
    <row r="414" spans="1:27" x14ac:dyDescent="0.35">
      <c r="A414" t="s">
        <v>42</v>
      </c>
      <c r="B414" t="s">
        <v>2051</v>
      </c>
      <c r="C414" t="s">
        <v>2052</v>
      </c>
      <c r="D414" t="s">
        <v>2053</v>
      </c>
      <c r="E414">
        <v>49638</v>
      </c>
      <c r="F414" t="s">
        <v>2054</v>
      </c>
      <c r="G414" t="s">
        <v>2055</v>
      </c>
      <c r="H414" t="s">
        <v>48</v>
      </c>
      <c r="J414" t="s">
        <v>2056</v>
      </c>
      <c r="K414" t="s">
        <v>51</v>
      </c>
      <c r="N414" t="s">
        <v>51</v>
      </c>
      <c r="O414" s="10" t="s">
        <v>51</v>
      </c>
      <c r="P414" t="s">
        <v>52</v>
      </c>
      <c r="Q414" t="s">
        <v>53</v>
      </c>
      <c r="R414" t="s">
        <v>54</v>
      </c>
      <c r="S414">
        <v>0.38059999999999999</v>
      </c>
      <c r="T414" t="s">
        <v>54</v>
      </c>
      <c r="U414">
        <v>18.100000000000001</v>
      </c>
      <c r="V414">
        <f>(1-VLOOKUP(P414,Start!$A$1:$E$9,4,FALSE)/100)*U414</f>
        <v>16.109000000000002</v>
      </c>
      <c r="W414">
        <f>VLOOKUP(O414,Start!$A$11:$E$17,3,FALSE)+VLOOKUP(O414,Start!$A$11:$E$17,4,FALSE)</f>
        <v>23.27</v>
      </c>
      <c r="X414" s="10">
        <f>(W414/S414)+Start!$D$19*(VLOOKUP(O414,Start!$A$11:ED$17,5,FALSE)/S414)+VLOOKUP(P414,Start!$A$1:$D$9,3,FALSE)</f>
        <v>75.631897004729382</v>
      </c>
      <c r="Y414" s="10">
        <f>SUM(V$2:V414)</f>
        <v>61039.242195000072</v>
      </c>
      <c r="Z414" t="str">
        <f>VLOOKUP(O414,Start!$A$11:$B$17,2,FALSE)</f>
        <v>NaturalGas</v>
      </c>
      <c r="AA414" t="str">
        <f>VLOOKUP(P414,Start!$A$2:$B$9,2,FALSE)</f>
        <v>CombinedCycleGas</v>
      </c>
    </row>
    <row r="415" spans="1:27" x14ac:dyDescent="0.35">
      <c r="A415" t="s">
        <v>42</v>
      </c>
      <c r="B415" t="s">
        <v>2225</v>
      </c>
      <c r="C415" t="s">
        <v>2226</v>
      </c>
      <c r="D415" t="s">
        <v>2227</v>
      </c>
      <c r="E415">
        <v>49808</v>
      </c>
      <c r="F415" t="s">
        <v>932</v>
      </c>
      <c r="G415" t="s">
        <v>2228</v>
      </c>
      <c r="H415" t="s">
        <v>48</v>
      </c>
      <c r="J415" t="s">
        <v>337</v>
      </c>
      <c r="K415" t="s">
        <v>51</v>
      </c>
      <c r="N415" t="s">
        <v>51</v>
      </c>
      <c r="O415" s="10" t="s">
        <v>51</v>
      </c>
      <c r="P415" t="s">
        <v>52</v>
      </c>
      <c r="Q415" t="s">
        <v>53</v>
      </c>
      <c r="R415" t="s">
        <v>54</v>
      </c>
      <c r="S415">
        <v>0.38059999999999999</v>
      </c>
      <c r="T415" t="s">
        <v>54</v>
      </c>
      <c r="U415">
        <v>66</v>
      </c>
      <c r="V415">
        <f>(1-VLOOKUP(P415,Start!$A$1:$E$9,4,FALSE)/100)*U415</f>
        <v>58.74</v>
      </c>
      <c r="W415">
        <f>VLOOKUP(O415,Start!$A$11:$E$17,3,FALSE)+VLOOKUP(O415,Start!$A$11:$E$17,4,FALSE)</f>
        <v>23.27</v>
      </c>
      <c r="X415" s="10">
        <f>(W415/S415)+Start!$D$19*(VLOOKUP(O415,Start!$A$11:ED$17,5,FALSE)/S415)+VLOOKUP(P415,Start!$A$1:$D$9,3,FALSE)</f>
        <v>75.631897004729382</v>
      </c>
      <c r="Y415" s="10">
        <f>SUM(V$2:V415)</f>
        <v>61097.98219500007</v>
      </c>
      <c r="Z415" t="str">
        <f>VLOOKUP(O415,Start!$A$11:$B$17,2,FALSE)</f>
        <v>NaturalGas</v>
      </c>
      <c r="AA415" t="str">
        <f>VLOOKUP(P415,Start!$A$2:$B$9,2,FALSE)</f>
        <v>CombinedCycleGas</v>
      </c>
    </row>
    <row r="416" spans="1:27" x14ac:dyDescent="0.35">
      <c r="A416" t="s">
        <v>42</v>
      </c>
      <c r="B416" t="s">
        <v>1590</v>
      </c>
      <c r="C416" t="s">
        <v>1591</v>
      </c>
      <c r="D416" t="s">
        <v>644</v>
      </c>
      <c r="E416">
        <v>64293</v>
      </c>
      <c r="F416" t="s">
        <v>1592</v>
      </c>
      <c r="G416" t="s">
        <v>1593</v>
      </c>
      <c r="H416" t="s">
        <v>104</v>
      </c>
      <c r="I416" t="s">
        <v>91</v>
      </c>
      <c r="J416" t="s">
        <v>1594</v>
      </c>
      <c r="K416" t="s">
        <v>68</v>
      </c>
      <c r="L416" t="s">
        <v>51</v>
      </c>
      <c r="M416" t="s">
        <v>882</v>
      </c>
      <c r="N416" t="s">
        <v>51</v>
      </c>
      <c r="O416" s="10" t="s">
        <v>51</v>
      </c>
      <c r="P416" t="s">
        <v>63</v>
      </c>
      <c r="Q416" t="s">
        <v>64</v>
      </c>
      <c r="R416" t="s">
        <v>54</v>
      </c>
      <c r="S416">
        <v>0.37740000000000001</v>
      </c>
      <c r="T416" t="s">
        <v>54</v>
      </c>
      <c r="U416">
        <v>10</v>
      </c>
      <c r="V416">
        <f>(1-VLOOKUP(P416,Start!$A$1:$E$9,4,FALSE)/100)*U416</f>
        <v>8.9</v>
      </c>
      <c r="W416">
        <f>VLOOKUP(O416,Start!$A$11:$E$17,3,FALSE)+VLOOKUP(O416,Start!$A$11:$E$17,4,FALSE)</f>
        <v>23.27</v>
      </c>
      <c r="X416" s="10">
        <f>(W416/S416)+Start!$D$19*(VLOOKUP(O416,Start!$A$11:ED$17,5,FALSE)/S416)+VLOOKUP(P416,Start!$A$1:$D$9,3,FALSE)</f>
        <v>75.760466348701641</v>
      </c>
      <c r="Y416" s="10">
        <f>SUM(V$2:V416)</f>
        <v>61106.882195000071</v>
      </c>
      <c r="Z416" t="str">
        <f>VLOOKUP(O416,Start!$A$11:$B$17,2,FALSE)</f>
        <v>NaturalGas</v>
      </c>
      <c r="AA416" t="str">
        <f>VLOOKUP(P416,Start!$A$2:$B$9,2,FALSE)</f>
        <v>Gas</v>
      </c>
    </row>
    <row r="417" spans="1:27" x14ac:dyDescent="0.35">
      <c r="A417" t="s">
        <v>42</v>
      </c>
      <c r="B417" t="s">
        <v>1838</v>
      </c>
      <c r="C417" t="s">
        <v>1839</v>
      </c>
      <c r="D417" t="s">
        <v>1840</v>
      </c>
      <c r="E417">
        <v>98528</v>
      </c>
      <c r="F417" t="s">
        <v>1841</v>
      </c>
      <c r="G417" t="s">
        <v>1842</v>
      </c>
      <c r="H417" t="s">
        <v>471</v>
      </c>
      <c r="J417" t="s">
        <v>1843</v>
      </c>
      <c r="K417" t="s">
        <v>68</v>
      </c>
      <c r="L417" t="s">
        <v>51</v>
      </c>
      <c r="M417" t="s">
        <v>339</v>
      </c>
      <c r="N417" t="s">
        <v>51</v>
      </c>
      <c r="O417" s="10" t="s">
        <v>51</v>
      </c>
      <c r="P417" t="s">
        <v>52</v>
      </c>
      <c r="Q417" t="s">
        <v>53</v>
      </c>
      <c r="R417" t="s">
        <v>54</v>
      </c>
      <c r="S417">
        <v>0.3795</v>
      </c>
      <c r="T417" t="s">
        <v>54</v>
      </c>
      <c r="U417">
        <v>13.5</v>
      </c>
      <c r="V417">
        <f>(1-VLOOKUP(P417,Start!$A$1:$E$9,4,FALSE)/100)*U417</f>
        <v>12.015000000000001</v>
      </c>
      <c r="W417">
        <f>VLOOKUP(O417,Start!$A$11:$E$17,3,FALSE)+VLOOKUP(O417,Start!$A$11:$E$17,4,FALSE)</f>
        <v>23.27</v>
      </c>
      <c r="X417" s="10">
        <f>(W417/S417)+Start!$D$19*(VLOOKUP(O417,Start!$A$11:ED$17,5,FALSE)/S417)+VLOOKUP(P417,Start!$A$1:$D$9,3,FALSE)</f>
        <v>75.8467720685112</v>
      </c>
      <c r="Y417" s="10">
        <f>SUM(V$2:V417)</f>
        <v>61118.89719500007</v>
      </c>
      <c r="Z417" t="str">
        <f>VLOOKUP(O417,Start!$A$11:$B$17,2,FALSE)</f>
        <v>NaturalGas</v>
      </c>
      <c r="AA417" t="str">
        <f>VLOOKUP(P417,Start!$A$2:$B$9,2,FALSE)</f>
        <v>CombinedCycleGas</v>
      </c>
    </row>
    <row r="418" spans="1:27" x14ac:dyDescent="0.35">
      <c r="A418" t="s">
        <v>42</v>
      </c>
      <c r="B418" t="s">
        <v>1844</v>
      </c>
      <c r="C418" t="s">
        <v>725</v>
      </c>
      <c r="D418" t="s">
        <v>1845</v>
      </c>
      <c r="E418">
        <v>36414</v>
      </c>
      <c r="F418" t="s">
        <v>1845</v>
      </c>
      <c r="H418" t="s">
        <v>471</v>
      </c>
      <c r="I418" t="s">
        <v>1845</v>
      </c>
      <c r="J418" t="s">
        <v>1144</v>
      </c>
      <c r="K418" t="s">
        <v>51</v>
      </c>
      <c r="N418" t="s">
        <v>51</v>
      </c>
      <c r="O418" s="10" t="s">
        <v>51</v>
      </c>
      <c r="P418" t="s">
        <v>52</v>
      </c>
      <c r="Q418" t="s">
        <v>53</v>
      </c>
      <c r="R418" t="s">
        <v>54</v>
      </c>
      <c r="S418">
        <v>0.3795</v>
      </c>
      <c r="T418" t="s">
        <v>54</v>
      </c>
      <c r="U418">
        <v>20</v>
      </c>
      <c r="V418">
        <f>(1-VLOOKUP(P418,Start!$A$1:$E$9,4,FALSE)/100)*U418</f>
        <v>17.8</v>
      </c>
      <c r="W418">
        <f>VLOOKUP(O418,Start!$A$11:$E$17,3,FALSE)+VLOOKUP(O418,Start!$A$11:$E$17,4,FALSE)</f>
        <v>23.27</v>
      </c>
      <c r="X418" s="10">
        <f>(W418/S418)+Start!$D$19*(VLOOKUP(O418,Start!$A$11:ED$17,5,FALSE)/S418)+VLOOKUP(P418,Start!$A$1:$D$9,3,FALSE)</f>
        <v>75.8467720685112</v>
      </c>
      <c r="Y418" s="10">
        <f>SUM(V$2:V418)</f>
        <v>61136.697195000073</v>
      </c>
      <c r="Z418" t="str">
        <f>VLOOKUP(O418,Start!$A$11:$B$17,2,FALSE)</f>
        <v>NaturalGas</v>
      </c>
      <c r="AA418" t="str">
        <f>VLOOKUP(P418,Start!$A$2:$B$9,2,FALSE)</f>
        <v>CombinedCycleGas</v>
      </c>
    </row>
    <row r="419" spans="1:27" x14ac:dyDescent="0.35">
      <c r="A419" t="s">
        <v>42</v>
      </c>
      <c r="B419" t="s">
        <v>1895</v>
      </c>
      <c r="C419" t="s">
        <v>1889</v>
      </c>
      <c r="D419" t="s">
        <v>1852</v>
      </c>
      <c r="E419">
        <v>50127</v>
      </c>
      <c r="F419" t="s">
        <v>1091</v>
      </c>
      <c r="G419" t="s">
        <v>1890</v>
      </c>
      <c r="H419" t="s">
        <v>110</v>
      </c>
      <c r="I419" t="s">
        <v>1896</v>
      </c>
      <c r="J419" t="s">
        <v>1892</v>
      </c>
      <c r="K419" t="s">
        <v>51</v>
      </c>
      <c r="N419" t="s">
        <v>51</v>
      </c>
      <c r="O419" s="10" t="s">
        <v>51</v>
      </c>
      <c r="P419" t="s">
        <v>52</v>
      </c>
      <c r="Q419" t="s">
        <v>53</v>
      </c>
      <c r="R419" t="s">
        <v>54</v>
      </c>
      <c r="S419">
        <v>0.3795</v>
      </c>
      <c r="T419" t="s">
        <v>54</v>
      </c>
      <c r="U419">
        <v>3</v>
      </c>
      <c r="V419">
        <f>(1-VLOOKUP(P419,Start!$A$1:$E$9,4,FALSE)/100)*U419</f>
        <v>2.67</v>
      </c>
      <c r="W419">
        <f>VLOOKUP(O419,Start!$A$11:$E$17,3,FALSE)+VLOOKUP(O419,Start!$A$11:$E$17,4,FALSE)</f>
        <v>23.27</v>
      </c>
      <c r="X419" s="10">
        <f>(W419/S419)+Start!$D$19*(VLOOKUP(O419,Start!$A$11:ED$17,5,FALSE)/S419)+VLOOKUP(P419,Start!$A$1:$D$9,3,FALSE)</f>
        <v>75.8467720685112</v>
      </c>
      <c r="Y419" s="10">
        <f>SUM(V$2:V419)</f>
        <v>61139.367195000072</v>
      </c>
      <c r="Z419" t="str">
        <f>VLOOKUP(O419,Start!$A$11:$B$17,2,FALSE)</f>
        <v>NaturalGas</v>
      </c>
      <c r="AA419" t="str">
        <f>VLOOKUP(P419,Start!$A$2:$B$9,2,FALSE)</f>
        <v>CombinedCycleGas</v>
      </c>
    </row>
    <row r="420" spans="1:27" x14ac:dyDescent="0.35">
      <c r="A420" t="s">
        <v>42</v>
      </c>
      <c r="B420" t="s">
        <v>1948</v>
      </c>
      <c r="C420" t="s">
        <v>1949</v>
      </c>
      <c r="D420" t="s">
        <v>1950</v>
      </c>
      <c r="E420">
        <v>47443</v>
      </c>
      <c r="F420" t="s">
        <v>1951</v>
      </c>
      <c r="G420" t="s">
        <v>1952</v>
      </c>
      <c r="H420" t="s">
        <v>110</v>
      </c>
      <c r="I420" t="s">
        <v>1953</v>
      </c>
      <c r="J420" t="s">
        <v>1954</v>
      </c>
      <c r="K420" t="s">
        <v>68</v>
      </c>
      <c r="L420" t="s">
        <v>51</v>
      </c>
      <c r="M420" t="s">
        <v>1955</v>
      </c>
      <c r="N420" t="s">
        <v>51</v>
      </c>
      <c r="O420" s="10" t="s">
        <v>51</v>
      </c>
      <c r="P420" t="s">
        <v>52</v>
      </c>
      <c r="Q420" t="s">
        <v>53</v>
      </c>
      <c r="R420" t="s">
        <v>54</v>
      </c>
      <c r="S420">
        <v>0.3795</v>
      </c>
      <c r="T420" t="s">
        <v>54</v>
      </c>
      <c r="U420">
        <v>24</v>
      </c>
      <c r="V420">
        <f>(1-VLOOKUP(P420,Start!$A$1:$E$9,4,FALSE)/100)*U420</f>
        <v>21.36</v>
      </c>
      <c r="W420">
        <f>VLOOKUP(O420,Start!$A$11:$E$17,3,FALSE)+VLOOKUP(O420,Start!$A$11:$E$17,4,FALSE)</f>
        <v>23.27</v>
      </c>
      <c r="X420" s="10">
        <f>(W420/S420)+Start!$D$19*(VLOOKUP(O420,Start!$A$11:ED$17,5,FALSE)/S420)+VLOOKUP(P420,Start!$A$1:$D$9,3,FALSE)</f>
        <v>75.8467720685112</v>
      </c>
      <c r="Y420" s="10">
        <f>SUM(V$2:V420)</f>
        <v>61160.727195000072</v>
      </c>
      <c r="Z420" t="str">
        <f>VLOOKUP(O420,Start!$A$11:$B$17,2,FALSE)</f>
        <v>NaturalGas</v>
      </c>
      <c r="AA420" t="str">
        <f>VLOOKUP(P420,Start!$A$2:$B$9,2,FALSE)</f>
        <v>CombinedCycleGas</v>
      </c>
    </row>
    <row r="421" spans="1:27" x14ac:dyDescent="0.35">
      <c r="A421" t="s">
        <v>42</v>
      </c>
      <c r="B421" t="s">
        <v>93</v>
      </c>
      <c r="C421" t="s">
        <v>94</v>
      </c>
      <c r="D421" t="s">
        <v>95</v>
      </c>
      <c r="E421">
        <v>39249</v>
      </c>
      <c r="F421" t="s">
        <v>96</v>
      </c>
      <c r="G421" t="s">
        <v>97</v>
      </c>
      <c r="H421" t="s">
        <v>98</v>
      </c>
      <c r="I421" t="s">
        <v>15</v>
      </c>
      <c r="J421" t="s">
        <v>99</v>
      </c>
      <c r="K421" t="s">
        <v>51</v>
      </c>
      <c r="N421" t="s">
        <v>51</v>
      </c>
      <c r="O421" s="10" t="s">
        <v>51</v>
      </c>
      <c r="P421" t="s">
        <v>52</v>
      </c>
      <c r="Q421" t="s">
        <v>53</v>
      </c>
      <c r="R421" t="s">
        <v>54</v>
      </c>
      <c r="S421">
        <v>0.37840000000000001</v>
      </c>
      <c r="T421" t="s">
        <v>54</v>
      </c>
      <c r="U421">
        <v>17.8</v>
      </c>
      <c r="V421">
        <f>(1-VLOOKUP(P421,Start!$A$1:$E$9,4,FALSE)/100)*U421</f>
        <v>15.842000000000001</v>
      </c>
      <c r="W421">
        <f>VLOOKUP(O421,Start!$A$11:$E$17,3,FALSE)+VLOOKUP(O421,Start!$A$11:$E$17,4,FALSE)</f>
        <v>23.27</v>
      </c>
      <c r="X421" s="10">
        <f>(W421/S421)+Start!$D$19*(VLOOKUP(O421,Start!$A$11:ED$17,5,FALSE)/S421)+VLOOKUP(P421,Start!$A$1:$D$9,3,FALSE)</f>
        <v>76.062896405919659</v>
      </c>
      <c r="Y421" s="10">
        <f>SUM(V$2:V421)</f>
        <v>61176.569195000069</v>
      </c>
      <c r="Z421" t="str">
        <f>VLOOKUP(O421,Start!$A$11:$B$17,2,FALSE)</f>
        <v>NaturalGas</v>
      </c>
      <c r="AA421" t="str">
        <f>VLOOKUP(P421,Start!$A$2:$B$9,2,FALSE)</f>
        <v>CombinedCycleGas</v>
      </c>
    </row>
    <row r="422" spans="1:27" x14ac:dyDescent="0.35">
      <c r="A422" t="s">
        <v>42</v>
      </c>
      <c r="B422" t="s">
        <v>527</v>
      </c>
      <c r="C422" t="s">
        <v>521</v>
      </c>
      <c r="D422" t="s">
        <v>528</v>
      </c>
      <c r="E422">
        <v>60627</v>
      </c>
      <c r="F422" t="s">
        <v>523</v>
      </c>
      <c r="G422" t="s">
        <v>529</v>
      </c>
      <c r="H422" t="s">
        <v>104</v>
      </c>
      <c r="I422" t="s">
        <v>266</v>
      </c>
      <c r="J422" t="s">
        <v>235</v>
      </c>
      <c r="K422" t="s">
        <v>51</v>
      </c>
      <c r="N422" t="s">
        <v>51</v>
      </c>
      <c r="O422" s="10" t="s">
        <v>51</v>
      </c>
      <c r="P422" t="s">
        <v>52</v>
      </c>
      <c r="Q422" t="s">
        <v>53</v>
      </c>
      <c r="R422" t="s">
        <v>54</v>
      </c>
      <c r="S422">
        <v>0.37840000000000001</v>
      </c>
      <c r="T422" t="s">
        <v>54</v>
      </c>
      <c r="U422">
        <v>99</v>
      </c>
      <c r="V422">
        <f>(1-VLOOKUP(P422,Start!$A$1:$E$9,4,FALSE)/100)*U422</f>
        <v>88.11</v>
      </c>
      <c r="W422">
        <f>VLOOKUP(O422,Start!$A$11:$E$17,3,FALSE)+VLOOKUP(O422,Start!$A$11:$E$17,4,FALSE)</f>
        <v>23.27</v>
      </c>
      <c r="X422" s="10">
        <f>(W422/S422)+Start!$D$19*(VLOOKUP(O422,Start!$A$11:ED$17,5,FALSE)/S422)+VLOOKUP(P422,Start!$A$1:$D$9,3,FALSE)</f>
        <v>76.062896405919659</v>
      </c>
      <c r="Y422" s="10">
        <f>SUM(V$2:V422)</f>
        <v>61264.67919500007</v>
      </c>
      <c r="Z422" t="str">
        <f>VLOOKUP(O422,Start!$A$11:$B$17,2,FALSE)</f>
        <v>NaturalGas</v>
      </c>
      <c r="AA422" t="str">
        <f>VLOOKUP(P422,Start!$A$2:$B$9,2,FALSE)</f>
        <v>CombinedCycleGas</v>
      </c>
    </row>
    <row r="423" spans="1:27" x14ac:dyDescent="0.35">
      <c r="A423" t="s">
        <v>42</v>
      </c>
      <c r="B423" t="s">
        <v>604</v>
      </c>
      <c r="C423" t="s">
        <v>605</v>
      </c>
      <c r="D423" t="s">
        <v>606</v>
      </c>
      <c r="E423">
        <v>33334</v>
      </c>
      <c r="F423" t="s">
        <v>607</v>
      </c>
      <c r="G423" t="s">
        <v>608</v>
      </c>
      <c r="H423" t="s">
        <v>110</v>
      </c>
      <c r="J423" t="s">
        <v>609</v>
      </c>
      <c r="K423" t="s">
        <v>51</v>
      </c>
      <c r="N423" t="s">
        <v>51</v>
      </c>
      <c r="O423" s="10" t="s">
        <v>51</v>
      </c>
      <c r="P423" t="s">
        <v>52</v>
      </c>
      <c r="Q423" t="s">
        <v>53</v>
      </c>
      <c r="R423" t="s">
        <v>54</v>
      </c>
      <c r="S423">
        <v>0.37840000000000001</v>
      </c>
      <c r="T423" t="s">
        <v>54</v>
      </c>
      <c r="U423">
        <v>25</v>
      </c>
      <c r="V423">
        <f>(1-VLOOKUP(P423,Start!$A$1:$E$9,4,FALSE)/100)*U423</f>
        <v>22.25</v>
      </c>
      <c r="W423">
        <f>VLOOKUP(O423,Start!$A$11:$E$17,3,FALSE)+VLOOKUP(O423,Start!$A$11:$E$17,4,FALSE)</f>
        <v>23.27</v>
      </c>
      <c r="X423" s="10">
        <f>(W423/S423)+Start!$D$19*(VLOOKUP(O423,Start!$A$11:ED$17,5,FALSE)/S423)+VLOOKUP(P423,Start!$A$1:$D$9,3,FALSE)</f>
        <v>76.062896405919659</v>
      </c>
      <c r="Y423" s="10">
        <f>SUM(V$2:V423)</f>
        <v>61286.92919500007</v>
      </c>
      <c r="Z423" t="str">
        <f>VLOOKUP(O423,Start!$A$11:$B$17,2,FALSE)</f>
        <v>NaturalGas</v>
      </c>
      <c r="AA423" t="str">
        <f>VLOOKUP(P423,Start!$A$2:$B$9,2,FALSE)</f>
        <v>CombinedCycleGas</v>
      </c>
    </row>
    <row r="424" spans="1:27" x14ac:dyDescent="0.35">
      <c r="A424" t="s">
        <v>42</v>
      </c>
      <c r="B424" t="s">
        <v>1321</v>
      </c>
      <c r="C424" t="s">
        <v>1322</v>
      </c>
      <c r="D424" t="s">
        <v>1323</v>
      </c>
      <c r="E424">
        <v>19061</v>
      </c>
      <c r="F424" t="s">
        <v>1324</v>
      </c>
      <c r="H424" t="s">
        <v>84</v>
      </c>
      <c r="J424" t="s">
        <v>1325</v>
      </c>
      <c r="K424" t="s">
        <v>68</v>
      </c>
      <c r="L424" t="s">
        <v>51</v>
      </c>
      <c r="M424" t="s">
        <v>339</v>
      </c>
      <c r="N424" t="s">
        <v>51</v>
      </c>
      <c r="O424" s="10" t="s">
        <v>51</v>
      </c>
      <c r="P424" t="s">
        <v>52</v>
      </c>
      <c r="Q424" t="s">
        <v>53</v>
      </c>
      <c r="R424" t="s">
        <v>54</v>
      </c>
      <c r="S424">
        <v>0.37840000000000001</v>
      </c>
      <c r="T424" t="s">
        <v>54</v>
      </c>
      <c r="U424">
        <v>44.9</v>
      </c>
      <c r="V424">
        <f>(1-VLOOKUP(P424,Start!$A$1:$E$9,4,FALSE)/100)*U424</f>
        <v>39.960999999999999</v>
      </c>
      <c r="W424">
        <f>VLOOKUP(O424,Start!$A$11:$E$17,3,FALSE)+VLOOKUP(O424,Start!$A$11:$E$17,4,FALSE)</f>
        <v>23.27</v>
      </c>
      <c r="X424" s="10">
        <f>(W424/S424)+Start!$D$19*(VLOOKUP(O424,Start!$A$11:ED$17,5,FALSE)/S424)+VLOOKUP(P424,Start!$A$1:$D$9,3,FALSE)</f>
        <v>76.062896405919659</v>
      </c>
      <c r="Y424" s="10">
        <f>SUM(V$2:V424)</f>
        <v>61326.890195000073</v>
      </c>
      <c r="Z424" t="str">
        <f>VLOOKUP(O424,Start!$A$11:$B$17,2,FALSE)</f>
        <v>NaturalGas</v>
      </c>
      <c r="AA424" t="str">
        <f>VLOOKUP(P424,Start!$A$2:$B$9,2,FALSE)</f>
        <v>CombinedCycleGas</v>
      </c>
    </row>
    <row r="425" spans="1:27" x14ac:dyDescent="0.35">
      <c r="A425" t="s">
        <v>42</v>
      </c>
      <c r="B425" t="s">
        <v>1326</v>
      </c>
      <c r="C425" t="s">
        <v>1322</v>
      </c>
      <c r="D425" t="s">
        <v>1327</v>
      </c>
      <c r="E425">
        <v>19057</v>
      </c>
      <c r="F425" t="s">
        <v>1324</v>
      </c>
      <c r="H425" t="s">
        <v>84</v>
      </c>
      <c r="J425" t="s">
        <v>1325</v>
      </c>
      <c r="K425" t="s">
        <v>68</v>
      </c>
      <c r="L425" t="s">
        <v>51</v>
      </c>
      <c r="M425" t="s">
        <v>339</v>
      </c>
      <c r="N425" t="s">
        <v>51</v>
      </c>
      <c r="O425" s="10" t="s">
        <v>51</v>
      </c>
      <c r="P425" t="s">
        <v>52</v>
      </c>
      <c r="Q425" t="s">
        <v>53</v>
      </c>
      <c r="R425" t="s">
        <v>54</v>
      </c>
      <c r="S425">
        <v>0.37840000000000001</v>
      </c>
      <c r="T425" t="s">
        <v>54</v>
      </c>
      <c r="U425">
        <v>23</v>
      </c>
      <c r="V425">
        <f>(1-VLOOKUP(P425,Start!$A$1:$E$9,4,FALSE)/100)*U425</f>
        <v>20.47</v>
      </c>
      <c r="W425">
        <f>VLOOKUP(O425,Start!$A$11:$E$17,3,FALSE)+VLOOKUP(O425,Start!$A$11:$E$17,4,FALSE)</f>
        <v>23.27</v>
      </c>
      <c r="X425" s="10">
        <f>(W425/S425)+Start!$D$19*(VLOOKUP(O425,Start!$A$11:ED$17,5,FALSE)/S425)+VLOOKUP(P425,Start!$A$1:$D$9,3,FALSE)</f>
        <v>76.062896405919659</v>
      </c>
      <c r="Y425" s="10">
        <f>SUM(V$2:V425)</f>
        <v>61347.360195000074</v>
      </c>
      <c r="Z425" t="str">
        <f>VLOOKUP(O425,Start!$A$11:$B$17,2,FALSE)</f>
        <v>NaturalGas</v>
      </c>
      <c r="AA425" t="str">
        <f>VLOOKUP(P425,Start!$A$2:$B$9,2,FALSE)</f>
        <v>CombinedCycleGas</v>
      </c>
    </row>
    <row r="426" spans="1:27" x14ac:dyDescent="0.35">
      <c r="A426" t="s">
        <v>42</v>
      </c>
      <c r="B426" t="s">
        <v>1537</v>
      </c>
      <c r="C426" t="s">
        <v>770</v>
      </c>
      <c r="D426" t="s">
        <v>1538</v>
      </c>
      <c r="E426">
        <v>36433</v>
      </c>
      <c r="F426" t="s">
        <v>1539</v>
      </c>
      <c r="H426" t="s">
        <v>471</v>
      </c>
      <c r="I426" t="s">
        <v>1538</v>
      </c>
      <c r="J426" t="s">
        <v>1243</v>
      </c>
      <c r="K426" t="s">
        <v>68</v>
      </c>
      <c r="L426" t="s">
        <v>1540</v>
      </c>
      <c r="M426" t="s">
        <v>339</v>
      </c>
      <c r="N426" t="s">
        <v>51</v>
      </c>
      <c r="O426" s="10" t="s">
        <v>51</v>
      </c>
      <c r="P426" t="s">
        <v>52</v>
      </c>
      <c r="Q426" t="s">
        <v>53</v>
      </c>
      <c r="R426" t="s">
        <v>54</v>
      </c>
      <c r="S426">
        <v>0.37840000000000001</v>
      </c>
      <c r="T426" t="s">
        <v>54</v>
      </c>
      <c r="U426">
        <v>9.6999999999999993</v>
      </c>
      <c r="V426">
        <f>(1-VLOOKUP(P426,Start!$A$1:$E$9,4,FALSE)/100)*U426</f>
        <v>8.6329999999999991</v>
      </c>
      <c r="W426">
        <f>VLOOKUP(O426,Start!$A$11:$E$17,3,FALSE)+VLOOKUP(O426,Start!$A$11:$E$17,4,FALSE)</f>
        <v>23.27</v>
      </c>
      <c r="X426" s="10">
        <f>(W426/S426)+Start!$D$19*(VLOOKUP(O426,Start!$A$11:ED$17,5,FALSE)/S426)+VLOOKUP(P426,Start!$A$1:$D$9,3,FALSE)</f>
        <v>76.062896405919659</v>
      </c>
      <c r="Y426" s="10">
        <f>SUM(V$2:V426)</f>
        <v>61355.993195000076</v>
      </c>
      <c r="Z426" t="str">
        <f>VLOOKUP(O426,Start!$A$11:$B$17,2,FALSE)</f>
        <v>NaturalGas</v>
      </c>
      <c r="AA426" t="str">
        <f>VLOOKUP(P426,Start!$A$2:$B$9,2,FALSE)</f>
        <v>CombinedCycleGas</v>
      </c>
    </row>
    <row r="427" spans="1:27" x14ac:dyDescent="0.35">
      <c r="A427" t="s">
        <v>42</v>
      </c>
      <c r="B427" t="s">
        <v>2176</v>
      </c>
      <c r="C427" t="s">
        <v>2177</v>
      </c>
      <c r="D427" t="s">
        <v>2178</v>
      </c>
      <c r="E427">
        <v>39576</v>
      </c>
      <c r="F427" t="s">
        <v>2179</v>
      </c>
      <c r="G427" t="s">
        <v>2180</v>
      </c>
      <c r="H427" t="s">
        <v>98</v>
      </c>
      <c r="J427" t="s">
        <v>2181</v>
      </c>
      <c r="K427" t="s">
        <v>68</v>
      </c>
      <c r="L427" t="s">
        <v>2182</v>
      </c>
      <c r="M427" t="s">
        <v>2183</v>
      </c>
      <c r="N427" t="s">
        <v>51</v>
      </c>
      <c r="O427" s="10" t="s">
        <v>51</v>
      </c>
      <c r="P427" t="s">
        <v>52</v>
      </c>
      <c r="Q427" t="s">
        <v>53</v>
      </c>
      <c r="R427" t="s">
        <v>54</v>
      </c>
      <c r="S427">
        <v>0.37840000000000001</v>
      </c>
      <c r="T427" t="s">
        <v>54</v>
      </c>
      <c r="U427">
        <v>22</v>
      </c>
      <c r="V427">
        <f>(1-VLOOKUP(P427,Start!$A$1:$E$9,4,FALSE)/100)*U427</f>
        <v>19.580000000000002</v>
      </c>
      <c r="W427">
        <f>VLOOKUP(O427,Start!$A$11:$E$17,3,FALSE)+VLOOKUP(O427,Start!$A$11:$E$17,4,FALSE)</f>
        <v>23.27</v>
      </c>
      <c r="X427" s="10">
        <f>(W427/S427)+Start!$D$19*(VLOOKUP(O427,Start!$A$11:ED$17,5,FALSE)/S427)+VLOOKUP(P427,Start!$A$1:$D$9,3,FALSE)</f>
        <v>76.062896405919659</v>
      </c>
      <c r="Y427" s="10">
        <f>SUM(V$2:V427)</f>
        <v>61375.573195000077</v>
      </c>
      <c r="Z427" t="str">
        <f>VLOOKUP(O427,Start!$A$11:$B$17,2,FALSE)</f>
        <v>NaturalGas</v>
      </c>
      <c r="AA427" t="str">
        <f>VLOOKUP(P427,Start!$A$2:$B$9,2,FALSE)</f>
        <v>CombinedCycleGas</v>
      </c>
    </row>
    <row r="428" spans="1:27" x14ac:dyDescent="0.35">
      <c r="A428" t="s">
        <v>42</v>
      </c>
      <c r="B428" t="s">
        <v>79</v>
      </c>
      <c r="C428" t="s">
        <v>80</v>
      </c>
      <c r="D428" t="s">
        <v>81</v>
      </c>
      <c r="E428">
        <v>17389</v>
      </c>
      <c r="F428" t="s">
        <v>82</v>
      </c>
      <c r="G428" t="s">
        <v>83</v>
      </c>
      <c r="H428" t="s">
        <v>84</v>
      </c>
      <c r="J428" t="s">
        <v>85</v>
      </c>
      <c r="K428" t="s">
        <v>68</v>
      </c>
      <c r="L428" t="s">
        <v>51</v>
      </c>
      <c r="M428" t="s">
        <v>51</v>
      </c>
      <c r="N428" t="s">
        <v>51</v>
      </c>
      <c r="O428" s="10" t="s">
        <v>51</v>
      </c>
      <c r="P428" t="s">
        <v>52</v>
      </c>
      <c r="Q428" t="s">
        <v>53</v>
      </c>
      <c r="R428" t="s">
        <v>54</v>
      </c>
      <c r="S428">
        <v>0.37730000000000002</v>
      </c>
      <c r="T428" t="s">
        <v>54</v>
      </c>
      <c r="U428">
        <v>15.1</v>
      </c>
      <c r="V428">
        <f>(1-VLOOKUP(P428,Start!$A$1:$E$9,4,FALSE)/100)*U428</f>
        <v>13.439</v>
      </c>
      <c r="W428">
        <f>VLOOKUP(O428,Start!$A$11:$E$17,3,FALSE)+VLOOKUP(O428,Start!$A$11:$E$17,4,FALSE)</f>
        <v>23.27</v>
      </c>
      <c r="X428" s="10">
        <f>(W428/S428)+Start!$D$19*(VLOOKUP(O428,Start!$A$11:ED$17,5,FALSE)/S428)+VLOOKUP(P428,Start!$A$1:$D$9,3,FALSE)</f>
        <v>76.280280943546245</v>
      </c>
      <c r="Y428" s="10">
        <f>SUM(V$2:V428)</f>
        <v>61389.012195000076</v>
      </c>
      <c r="Z428" t="str">
        <f>VLOOKUP(O428,Start!$A$11:$B$17,2,FALSE)</f>
        <v>NaturalGas</v>
      </c>
      <c r="AA428" t="str">
        <f>VLOOKUP(P428,Start!$A$2:$B$9,2,FALSE)</f>
        <v>CombinedCycleGas</v>
      </c>
    </row>
    <row r="429" spans="1:27" x14ac:dyDescent="0.35">
      <c r="A429" t="s">
        <v>42</v>
      </c>
      <c r="B429" t="s">
        <v>420</v>
      </c>
      <c r="C429" t="s">
        <v>421</v>
      </c>
      <c r="D429" t="s">
        <v>422</v>
      </c>
      <c r="E429">
        <v>4838</v>
      </c>
      <c r="F429" t="s">
        <v>423</v>
      </c>
      <c r="G429" t="s">
        <v>424</v>
      </c>
      <c r="H429" t="s">
        <v>202</v>
      </c>
      <c r="J429" t="s">
        <v>425</v>
      </c>
      <c r="K429" t="s">
        <v>68</v>
      </c>
      <c r="L429" t="s">
        <v>51</v>
      </c>
      <c r="M429" t="s">
        <v>426</v>
      </c>
      <c r="N429" t="s">
        <v>51</v>
      </c>
      <c r="O429" s="10" t="s">
        <v>51</v>
      </c>
      <c r="P429" t="s">
        <v>52</v>
      </c>
      <c r="Q429" t="s">
        <v>53</v>
      </c>
      <c r="R429" t="s">
        <v>54</v>
      </c>
      <c r="S429">
        <v>0.37730000000000002</v>
      </c>
      <c r="T429" t="s">
        <v>54</v>
      </c>
      <c r="U429">
        <v>46.6</v>
      </c>
      <c r="V429">
        <f>(1-VLOOKUP(P429,Start!$A$1:$E$9,4,FALSE)/100)*U429</f>
        <v>41.474000000000004</v>
      </c>
      <c r="W429">
        <f>VLOOKUP(O429,Start!$A$11:$E$17,3,FALSE)+VLOOKUP(O429,Start!$A$11:$E$17,4,FALSE)</f>
        <v>23.27</v>
      </c>
      <c r="X429" s="10">
        <f>(W429/S429)+Start!$D$19*(VLOOKUP(O429,Start!$A$11:ED$17,5,FALSE)/S429)+VLOOKUP(P429,Start!$A$1:$D$9,3,FALSE)</f>
        <v>76.280280943546245</v>
      </c>
      <c r="Y429" s="10">
        <f>SUM(V$2:V429)</f>
        <v>61430.486195000078</v>
      </c>
      <c r="Z429" t="str">
        <f>VLOOKUP(O429,Start!$A$11:$B$17,2,FALSE)</f>
        <v>NaturalGas</v>
      </c>
      <c r="AA429" t="str">
        <f>VLOOKUP(P429,Start!$A$2:$B$9,2,FALSE)</f>
        <v>CombinedCycleGas</v>
      </c>
    </row>
    <row r="430" spans="1:27" x14ac:dyDescent="0.35">
      <c r="A430" t="s">
        <v>42</v>
      </c>
      <c r="B430" t="s">
        <v>642</v>
      </c>
      <c r="C430" t="s">
        <v>643</v>
      </c>
      <c r="D430" t="s">
        <v>644</v>
      </c>
      <c r="E430">
        <v>21107</v>
      </c>
      <c r="F430" t="s">
        <v>634</v>
      </c>
      <c r="G430" t="s">
        <v>645</v>
      </c>
      <c r="H430" t="s">
        <v>634</v>
      </c>
      <c r="I430" t="s">
        <v>229</v>
      </c>
      <c r="J430" t="s">
        <v>646</v>
      </c>
      <c r="K430" t="s">
        <v>51</v>
      </c>
      <c r="L430" t="s">
        <v>51</v>
      </c>
      <c r="M430" t="s">
        <v>647</v>
      </c>
      <c r="N430" t="s">
        <v>51</v>
      </c>
      <c r="O430" s="10" t="s">
        <v>51</v>
      </c>
      <c r="P430" t="s">
        <v>52</v>
      </c>
      <c r="Q430" t="s">
        <v>53</v>
      </c>
      <c r="R430" t="s">
        <v>54</v>
      </c>
      <c r="S430">
        <v>0.37730000000000002</v>
      </c>
      <c r="T430" t="s">
        <v>54</v>
      </c>
      <c r="U430">
        <v>22.5</v>
      </c>
      <c r="V430">
        <f>(1-VLOOKUP(P430,Start!$A$1:$E$9,4,FALSE)/100)*U430</f>
        <v>20.024999999999999</v>
      </c>
      <c r="W430">
        <f>VLOOKUP(O430,Start!$A$11:$E$17,3,FALSE)+VLOOKUP(O430,Start!$A$11:$E$17,4,FALSE)</f>
        <v>23.27</v>
      </c>
      <c r="X430" s="10">
        <f>(W430/S430)+Start!$D$19*(VLOOKUP(O430,Start!$A$11:ED$17,5,FALSE)/S430)+VLOOKUP(P430,Start!$A$1:$D$9,3,FALSE)</f>
        <v>76.280280943546245</v>
      </c>
      <c r="Y430" s="10">
        <f>SUM(V$2:V430)</f>
        <v>61450.511195000079</v>
      </c>
      <c r="Z430" t="str">
        <f>VLOOKUP(O430,Start!$A$11:$B$17,2,FALSE)</f>
        <v>NaturalGas</v>
      </c>
      <c r="AA430" t="str">
        <f>VLOOKUP(P430,Start!$A$2:$B$9,2,FALSE)</f>
        <v>CombinedCycleGas</v>
      </c>
    </row>
    <row r="431" spans="1:27" x14ac:dyDescent="0.35">
      <c r="A431" t="s">
        <v>42</v>
      </c>
      <c r="B431" t="s">
        <v>2039</v>
      </c>
      <c r="C431" t="s">
        <v>2034</v>
      </c>
      <c r="D431" t="s">
        <v>2035</v>
      </c>
      <c r="E431">
        <v>6712</v>
      </c>
      <c r="F431" t="s">
        <v>2036</v>
      </c>
      <c r="G431" t="s">
        <v>2037</v>
      </c>
      <c r="H431" t="s">
        <v>98</v>
      </c>
      <c r="I431" t="s">
        <v>2040</v>
      </c>
      <c r="J431" t="s">
        <v>425</v>
      </c>
      <c r="K431" t="s">
        <v>68</v>
      </c>
      <c r="L431" t="s">
        <v>51</v>
      </c>
      <c r="M431" t="s">
        <v>339</v>
      </c>
      <c r="N431" t="s">
        <v>51</v>
      </c>
      <c r="O431" s="10" t="s">
        <v>51</v>
      </c>
      <c r="P431" t="s">
        <v>52</v>
      </c>
      <c r="Q431" t="s">
        <v>53</v>
      </c>
      <c r="R431" t="s">
        <v>54</v>
      </c>
      <c r="S431">
        <v>0.37730000000000002</v>
      </c>
      <c r="T431" t="s">
        <v>54</v>
      </c>
      <c r="U431">
        <v>23.3</v>
      </c>
      <c r="V431">
        <f>(1-VLOOKUP(P431,Start!$A$1:$E$9,4,FALSE)/100)*U431</f>
        <v>20.737000000000002</v>
      </c>
      <c r="W431">
        <f>VLOOKUP(O431,Start!$A$11:$E$17,3,FALSE)+VLOOKUP(O431,Start!$A$11:$E$17,4,FALSE)</f>
        <v>23.27</v>
      </c>
      <c r="X431" s="10">
        <f>(W431/S431)+Start!$D$19*(VLOOKUP(O431,Start!$A$11:ED$17,5,FALSE)/S431)+VLOOKUP(P431,Start!$A$1:$D$9,3,FALSE)</f>
        <v>76.280280943546245</v>
      </c>
      <c r="Y431" s="10">
        <f>SUM(V$2:V431)</f>
        <v>61471.24819500008</v>
      </c>
      <c r="Z431" t="str">
        <f>VLOOKUP(O431,Start!$A$11:$B$17,2,FALSE)</f>
        <v>NaturalGas</v>
      </c>
      <c r="AA431" t="str">
        <f>VLOOKUP(P431,Start!$A$2:$B$9,2,FALSE)</f>
        <v>CombinedCycleGas</v>
      </c>
    </row>
    <row r="432" spans="1:27" x14ac:dyDescent="0.35">
      <c r="A432" t="s">
        <v>42</v>
      </c>
      <c r="B432" t="s">
        <v>2209</v>
      </c>
      <c r="C432" t="s">
        <v>2210</v>
      </c>
      <c r="D432" t="s">
        <v>2211</v>
      </c>
      <c r="E432">
        <v>99817</v>
      </c>
      <c r="F432" t="s">
        <v>2212</v>
      </c>
      <c r="G432" t="s">
        <v>2213</v>
      </c>
      <c r="H432" t="s">
        <v>471</v>
      </c>
      <c r="J432" t="s">
        <v>2214</v>
      </c>
      <c r="K432" t="s">
        <v>68</v>
      </c>
      <c r="L432" t="s">
        <v>51</v>
      </c>
      <c r="M432" t="s">
        <v>788</v>
      </c>
      <c r="N432" t="s">
        <v>51</v>
      </c>
      <c r="O432" s="10" t="s">
        <v>51</v>
      </c>
      <c r="P432" t="s">
        <v>52</v>
      </c>
      <c r="Q432" t="s">
        <v>53</v>
      </c>
      <c r="R432" t="s">
        <v>54</v>
      </c>
      <c r="S432">
        <v>0.37730000000000002</v>
      </c>
      <c r="T432" t="s">
        <v>54</v>
      </c>
      <c r="U432">
        <v>22.1</v>
      </c>
      <c r="V432">
        <f>(1-VLOOKUP(P432,Start!$A$1:$E$9,4,FALSE)/100)*U432</f>
        <v>19.669</v>
      </c>
      <c r="W432">
        <f>VLOOKUP(O432,Start!$A$11:$E$17,3,FALSE)+VLOOKUP(O432,Start!$A$11:$E$17,4,FALSE)</f>
        <v>23.27</v>
      </c>
      <c r="X432" s="10">
        <f>(W432/S432)+Start!$D$19*(VLOOKUP(O432,Start!$A$11:ED$17,5,FALSE)/S432)+VLOOKUP(P432,Start!$A$1:$D$9,3,FALSE)</f>
        <v>76.280280943546245</v>
      </c>
      <c r="Y432" s="10">
        <f>SUM(V$2:V432)</f>
        <v>61490.917195000082</v>
      </c>
      <c r="Z432" t="str">
        <f>VLOOKUP(O432,Start!$A$11:$B$17,2,FALSE)</f>
        <v>NaturalGas</v>
      </c>
      <c r="AA432" t="str">
        <f>VLOOKUP(P432,Start!$A$2:$B$9,2,FALSE)</f>
        <v>CombinedCycleGas</v>
      </c>
    </row>
    <row r="433" spans="1:27" x14ac:dyDescent="0.35">
      <c r="A433" t="s">
        <v>42</v>
      </c>
      <c r="B433" t="s">
        <v>2070</v>
      </c>
      <c r="C433" t="s">
        <v>2071</v>
      </c>
      <c r="D433" t="s">
        <v>2072</v>
      </c>
      <c r="E433">
        <v>41460</v>
      </c>
      <c r="F433" t="s">
        <v>2073</v>
      </c>
      <c r="G433" t="s">
        <v>2074</v>
      </c>
      <c r="H433" t="s">
        <v>110</v>
      </c>
      <c r="J433" t="s">
        <v>2075</v>
      </c>
      <c r="K433" t="s">
        <v>51</v>
      </c>
      <c r="N433" t="s">
        <v>51</v>
      </c>
      <c r="O433" s="10" t="s">
        <v>51</v>
      </c>
      <c r="P433" t="s">
        <v>52</v>
      </c>
      <c r="Q433" t="s">
        <v>53</v>
      </c>
      <c r="R433" t="s">
        <v>54</v>
      </c>
      <c r="S433">
        <v>0.37619999999999998</v>
      </c>
      <c r="T433" t="s">
        <v>54</v>
      </c>
      <c r="U433">
        <v>18.879000000000001</v>
      </c>
      <c r="V433">
        <f>(1-VLOOKUP(P433,Start!$A$1:$E$9,4,FALSE)/100)*U433</f>
        <v>16.802310000000002</v>
      </c>
      <c r="W433">
        <f>VLOOKUP(O433,Start!$A$11:$E$17,3,FALSE)+VLOOKUP(O433,Start!$A$11:$E$17,4,FALSE)</f>
        <v>23.27</v>
      </c>
      <c r="X433" s="10">
        <f>(W433/S433)+Start!$D$19*(VLOOKUP(O433,Start!$A$11:ED$17,5,FALSE)/S433)+VLOOKUP(P433,Start!$A$1:$D$9,3,FALSE)</f>
        <v>76.498936735778841</v>
      </c>
      <c r="Y433" s="10">
        <f>SUM(V$2:V433)</f>
        <v>61507.719505000081</v>
      </c>
      <c r="Z433" t="str">
        <f>VLOOKUP(O433,Start!$A$11:$B$17,2,FALSE)</f>
        <v>NaturalGas</v>
      </c>
      <c r="AA433" t="str">
        <f>VLOOKUP(P433,Start!$A$2:$B$9,2,FALSE)</f>
        <v>CombinedCycleGas</v>
      </c>
    </row>
    <row r="434" spans="1:27" x14ac:dyDescent="0.35">
      <c r="A434" t="s">
        <v>42</v>
      </c>
      <c r="B434" t="s">
        <v>1856</v>
      </c>
      <c r="C434" t="s">
        <v>1857</v>
      </c>
      <c r="D434" t="s">
        <v>1858</v>
      </c>
      <c r="E434">
        <v>67547</v>
      </c>
      <c r="F434" t="s">
        <v>1859</v>
      </c>
      <c r="G434" t="s">
        <v>1860</v>
      </c>
      <c r="H434" t="s">
        <v>778</v>
      </c>
      <c r="I434" t="s">
        <v>15</v>
      </c>
      <c r="J434" t="s">
        <v>1861</v>
      </c>
      <c r="K434" t="s">
        <v>51</v>
      </c>
      <c r="N434" t="s">
        <v>51</v>
      </c>
      <c r="O434" s="10" t="s">
        <v>51</v>
      </c>
      <c r="P434" t="s">
        <v>52</v>
      </c>
      <c r="Q434" t="s">
        <v>53</v>
      </c>
      <c r="R434" t="s">
        <v>54</v>
      </c>
      <c r="S434">
        <v>0.37509999999999999</v>
      </c>
      <c r="T434" t="s">
        <v>54</v>
      </c>
      <c r="U434">
        <v>11.5</v>
      </c>
      <c r="V434">
        <f>(1-VLOOKUP(P434,Start!$A$1:$E$9,4,FALSE)/100)*U434</f>
        <v>10.234999999999999</v>
      </c>
      <c r="W434">
        <f>VLOOKUP(O434,Start!$A$11:$E$17,3,FALSE)+VLOOKUP(O434,Start!$A$11:$E$17,4,FALSE)</f>
        <v>23.27</v>
      </c>
      <c r="X434" s="10">
        <f>(W434/S434)+Start!$D$19*(VLOOKUP(O434,Start!$A$11:ED$17,5,FALSE)/S434)+VLOOKUP(P434,Start!$A$1:$D$9,3,FALSE)</f>
        <v>76.718874966675557</v>
      </c>
      <c r="Y434" s="10">
        <f>SUM(V$2:V434)</f>
        <v>61517.954505000082</v>
      </c>
      <c r="Z434" t="str">
        <f>VLOOKUP(O434,Start!$A$11:$B$17,2,FALSE)</f>
        <v>NaturalGas</v>
      </c>
      <c r="AA434" t="str">
        <f>VLOOKUP(P434,Start!$A$2:$B$9,2,FALSE)</f>
        <v>CombinedCycleGas</v>
      </c>
    </row>
    <row r="435" spans="1:27" x14ac:dyDescent="0.35">
      <c r="A435" t="s">
        <v>42</v>
      </c>
      <c r="B435" t="s">
        <v>55</v>
      </c>
      <c r="C435" t="s">
        <v>56</v>
      </c>
      <c r="D435" t="s">
        <v>57</v>
      </c>
      <c r="E435">
        <v>73776</v>
      </c>
      <c r="F435" t="s">
        <v>58</v>
      </c>
      <c r="G435" t="s">
        <v>59</v>
      </c>
      <c r="H435" t="s">
        <v>60</v>
      </c>
      <c r="I435" t="s">
        <v>61</v>
      </c>
      <c r="J435" t="s">
        <v>62</v>
      </c>
      <c r="K435" t="s">
        <v>51</v>
      </c>
      <c r="N435" t="s">
        <v>51</v>
      </c>
      <c r="O435" s="10" t="s">
        <v>51</v>
      </c>
      <c r="P435" t="s">
        <v>63</v>
      </c>
      <c r="Q435" t="s">
        <v>64</v>
      </c>
      <c r="R435" t="s">
        <v>54</v>
      </c>
      <c r="S435">
        <v>0.37219999999999998</v>
      </c>
      <c r="T435" t="s">
        <v>54</v>
      </c>
      <c r="U435">
        <v>65</v>
      </c>
      <c r="V435">
        <f>(1-VLOOKUP(P435,Start!$A$1:$E$9,4,FALSE)/100)*U435</f>
        <v>57.85</v>
      </c>
      <c r="W435">
        <f>VLOOKUP(O435,Start!$A$11:$E$17,3,FALSE)+VLOOKUP(O435,Start!$A$11:$E$17,4,FALSE)</f>
        <v>23.27</v>
      </c>
      <c r="X435" s="10">
        <f>(W435/S435)+Start!$D$19*(VLOOKUP(O435,Start!$A$11:ED$17,5,FALSE)/S435)+VLOOKUP(P435,Start!$A$1:$D$9,3,FALSE)</f>
        <v>76.804943578721122</v>
      </c>
      <c r="Y435" s="10">
        <f>SUM(V$2:V435)</f>
        <v>61575.80450500008</v>
      </c>
      <c r="Z435" t="str">
        <f>VLOOKUP(O435,Start!$A$11:$B$17,2,FALSE)</f>
        <v>NaturalGas</v>
      </c>
      <c r="AA435" t="str">
        <f>VLOOKUP(P435,Start!$A$2:$B$9,2,FALSE)</f>
        <v>Gas</v>
      </c>
    </row>
    <row r="436" spans="1:27" x14ac:dyDescent="0.35">
      <c r="A436" t="s">
        <v>42</v>
      </c>
      <c r="B436" t="s">
        <v>2262</v>
      </c>
      <c r="C436" t="s">
        <v>2255</v>
      </c>
      <c r="D436" t="s">
        <v>2256</v>
      </c>
      <c r="E436">
        <v>56727</v>
      </c>
      <c r="F436" t="s">
        <v>2257</v>
      </c>
      <c r="G436" t="s">
        <v>2258</v>
      </c>
      <c r="H436" t="s">
        <v>778</v>
      </c>
      <c r="I436" t="s">
        <v>2263</v>
      </c>
      <c r="J436" t="s">
        <v>594</v>
      </c>
      <c r="K436" t="s">
        <v>385</v>
      </c>
      <c r="L436" t="s">
        <v>2264</v>
      </c>
      <c r="N436" t="s">
        <v>270</v>
      </c>
      <c r="O436" s="10" t="s">
        <v>51</v>
      </c>
      <c r="P436" t="s">
        <v>52</v>
      </c>
      <c r="Q436" t="s">
        <v>53</v>
      </c>
      <c r="R436" t="s">
        <v>54</v>
      </c>
      <c r="S436">
        <v>0.374</v>
      </c>
      <c r="T436" t="s">
        <v>271</v>
      </c>
      <c r="U436">
        <v>10.3</v>
      </c>
      <c r="V436">
        <f>(1-VLOOKUP(P436,Start!$A$1:$E$9,4,FALSE)/100)*U436</f>
        <v>9.1670000000000016</v>
      </c>
      <c r="W436">
        <f>VLOOKUP(O436,Start!$A$11:$E$17,3,FALSE)+VLOOKUP(O436,Start!$A$11:$E$17,4,FALSE)</f>
        <v>23.27</v>
      </c>
      <c r="X436" s="10">
        <f>(W436/S436)+Start!$D$19*(VLOOKUP(O436,Start!$A$11:ED$17,5,FALSE)/S436)+VLOOKUP(P436,Start!$A$1:$D$9,3,FALSE)</f>
        <v>76.940106951871655</v>
      </c>
      <c r="Y436" s="10">
        <f>SUM(V$2:V436)</f>
        <v>61584.971505000081</v>
      </c>
      <c r="Z436" t="str">
        <f>VLOOKUP(O436,Start!$A$11:$B$17,2,FALSE)</f>
        <v>NaturalGas</v>
      </c>
      <c r="AA436" t="str">
        <f>VLOOKUP(P436,Start!$A$2:$B$9,2,FALSE)</f>
        <v>CombinedCycleGas</v>
      </c>
    </row>
    <row r="437" spans="1:27" x14ac:dyDescent="0.35">
      <c r="A437" t="s">
        <v>42</v>
      </c>
      <c r="B437" t="s">
        <v>774</v>
      </c>
      <c r="C437" t="s">
        <v>775</v>
      </c>
      <c r="D437" t="s">
        <v>776</v>
      </c>
      <c r="E437">
        <v>67655</v>
      </c>
      <c r="F437" t="s">
        <v>777</v>
      </c>
      <c r="H437" t="s">
        <v>778</v>
      </c>
      <c r="I437">
        <v>10</v>
      </c>
      <c r="J437" t="s">
        <v>779</v>
      </c>
      <c r="K437" t="s">
        <v>68</v>
      </c>
      <c r="L437" t="s">
        <v>51</v>
      </c>
      <c r="M437" t="s">
        <v>339</v>
      </c>
      <c r="N437" t="s">
        <v>51</v>
      </c>
      <c r="O437" s="10" t="s">
        <v>51</v>
      </c>
      <c r="P437" t="s">
        <v>52</v>
      </c>
      <c r="Q437" t="s">
        <v>53</v>
      </c>
      <c r="R437" t="s">
        <v>54</v>
      </c>
      <c r="S437">
        <v>0.37290000000000001</v>
      </c>
      <c r="T437" t="s">
        <v>54</v>
      </c>
      <c r="U437">
        <v>11.6</v>
      </c>
      <c r="V437">
        <f>(1-VLOOKUP(P437,Start!$A$1:$E$9,4,FALSE)/100)*U437</f>
        <v>10.324</v>
      </c>
      <c r="W437">
        <f>VLOOKUP(O437,Start!$A$11:$E$17,3,FALSE)+VLOOKUP(O437,Start!$A$11:$E$17,4,FALSE)</f>
        <v>23.27</v>
      </c>
      <c r="X437" s="10">
        <f>(W437/S437)+Start!$D$19*(VLOOKUP(O437,Start!$A$11:ED$17,5,FALSE)/S437)+VLOOKUP(P437,Start!$A$1:$D$9,3,FALSE)</f>
        <v>77.162644140520243</v>
      </c>
      <c r="Y437" s="10">
        <f>SUM(V$2:V437)</f>
        <v>61595.295505000082</v>
      </c>
      <c r="Z437" t="str">
        <f>VLOOKUP(O437,Start!$A$11:$B$17,2,FALSE)</f>
        <v>NaturalGas</v>
      </c>
      <c r="AA437" t="str">
        <f>VLOOKUP(P437,Start!$A$2:$B$9,2,FALSE)</f>
        <v>CombinedCycleGas</v>
      </c>
    </row>
    <row r="438" spans="1:27" x14ac:dyDescent="0.35">
      <c r="A438" t="s">
        <v>42</v>
      </c>
      <c r="B438" t="s">
        <v>1975</v>
      </c>
      <c r="C438" t="s">
        <v>1976</v>
      </c>
      <c r="D438" t="s">
        <v>1977</v>
      </c>
      <c r="E438">
        <v>26316</v>
      </c>
      <c r="F438" t="s">
        <v>1978</v>
      </c>
      <c r="G438" t="s">
        <v>1979</v>
      </c>
      <c r="H438" t="s">
        <v>48</v>
      </c>
      <c r="I438" t="s">
        <v>1980</v>
      </c>
      <c r="J438" t="s">
        <v>1981</v>
      </c>
      <c r="K438" t="s">
        <v>51</v>
      </c>
      <c r="L438" t="s">
        <v>1982</v>
      </c>
      <c r="N438" t="s">
        <v>51</v>
      </c>
      <c r="O438" s="10" t="s">
        <v>51</v>
      </c>
      <c r="P438" t="s">
        <v>52</v>
      </c>
      <c r="Q438" t="s">
        <v>53</v>
      </c>
      <c r="R438" t="s">
        <v>54</v>
      </c>
      <c r="S438">
        <v>0.37290000000000001</v>
      </c>
      <c r="T438" t="s">
        <v>54</v>
      </c>
      <c r="U438">
        <v>58.1</v>
      </c>
      <c r="V438">
        <f>(1-VLOOKUP(P438,Start!$A$1:$E$9,4,FALSE)/100)*U438</f>
        <v>51.709000000000003</v>
      </c>
      <c r="W438">
        <f>VLOOKUP(O438,Start!$A$11:$E$17,3,FALSE)+VLOOKUP(O438,Start!$A$11:$E$17,4,FALSE)</f>
        <v>23.27</v>
      </c>
      <c r="X438" s="10">
        <f>(W438/S438)+Start!$D$19*(VLOOKUP(O438,Start!$A$11:ED$17,5,FALSE)/S438)+VLOOKUP(P438,Start!$A$1:$D$9,3,FALSE)</f>
        <v>77.162644140520243</v>
      </c>
      <c r="Y438" s="10">
        <f>SUM(V$2:V438)</f>
        <v>61647.004505000084</v>
      </c>
      <c r="Z438" t="str">
        <f>VLOOKUP(O438,Start!$A$11:$B$17,2,FALSE)</f>
        <v>NaturalGas</v>
      </c>
      <c r="AA438" t="str">
        <f>VLOOKUP(P438,Start!$A$2:$B$9,2,FALSE)</f>
        <v>CombinedCycleGas</v>
      </c>
    </row>
    <row r="439" spans="1:27" x14ac:dyDescent="0.35">
      <c r="A439" t="s">
        <v>42</v>
      </c>
      <c r="B439" t="s">
        <v>285</v>
      </c>
      <c r="C439" t="s">
        <v>286</v>
      </c>
      <c r="D439" t="s">
        <v>287</v>
      </c>
      <c r="E439">
        <v>59929</v>
      </c>
      <c r="F439" t="s">
        <v>288</v>
      </c>
      <c r="G439" t="s">
        <v>289</v>
      </c>
      <c r="H439" t="s">
        <v>110</v>
      </c>
      <c r="I439" t="s">
        <v>290</v>
      </c>
      <c r="J439" t="s">
        <v>291</v>
      </c>
      <c r="K439" t="s">
        <v>51</v>
      </c>
      <c r="N439" t="s">
        <v>51</v>
      </c>
      <c r="O439" s="10" t="s">
        <v>51</v>
      </c>
      <c r="P439" t="s">
        <v>63</v>
      </c>
      <c r="Q439" t="s">
        <v>64</v>
      </c>
      <c r="R439" t="s">
        <v>54</v>
      </c>
      <c r="S439">
        <v>0.36959999999999998</v>
      </c>
      <c r="T439" t="s">
        <v>54</v>
      </c>
      <c r="U439">
        <v>13.5</v>
      </c>
      <c r="V439">
        <f>(1-VLOOKUP(P439,Start!$A$1:$E$9,4,FALSE)/100)*U439</f>
        <v>12.015000000000001</v>
      </c>
      <c r="W439">
        <f>VLOOKUP(O439,Start!$A$11:$E$17,3,FALSE)+VLOOKUP(O439,Start!$A$11:$E$17,4,FALSE)</f>
        <v>23.27</v>
      </c>
      <c r="X439" s="10">
        <f>(W439/S439)+Start!$D$19*(VLOOKUP(O439,Start!$A$11:ED$17,5,FALSE)/S439)+VLOOKUP(P439,Start!$A$1:$D$9,3,FALSE)</f>
        <v>77.33820346320347</v>
      </c>
      <c r="Y439" s="10">
        <f>SUM(V$2:V439)</f>
        <v>61659.019505000084</v>
      </c>
      <c r="Z439" t="str">
        <f>VLOOKUP(O439,Start!$A$11:$B$17,2,FALSE)</f>
        <v>NaturalGas</v>
      </c>
      <c r="AA439" t="str">
        <f>VLOOKUP(P439,Start!$A$2:$B$9,2,FALSE)</f>
        <v>Gas</v>
      </c>
    </row>
    <row r="440" spans="1:27" x14ac:dyDescent="0.35">
      <c r="A440" t="s">
        <v>42</v>
      </c>
      <c r="B440" t="s">
        <v>574</v>
      </c>
      <c r="C440" t="s">
        <v>575</v>
      </c>
      <c r="D440" t="s">
        <v>576</v>
      </c>
      <c r="E440">
        <v>17489</v>
      </c>
      <c r="F440" t="s">
        <v>577</v>
      </c>
      <c r="H440" t="s">
        <v>84</v>
      </c>
      <c r="I440" t="s">
        <v>63</v>
      </c>
      <c r="J440" t="s">
        <v>337</v>
      </c>
      <c r="K440" t="s">
        <v>51</v>
      </c>
      <c r="L440" t="s">
        <v>51</v>
      </c>
      <c r="M440" t="s">
        <v>339</v>
      </c>
      <c r="N440" t="s">
        <v>51</v>
      </c>
      <c r="O440" s="10" t="s">
        <v>51</v>
      </c>
      <c r="P440" t="s">
        <v>63</v>
      </c>
      <c r="Q440" t="s">
        <v>64</v>
      </c>
      <c r="R440" t="s">
        <v>54</v>
      </c>
      <c r="S440">
        <v>0.36959999999999998</v>
      </c>
      <c r="T440" t="s">
        <v>54</v>
      </c>
      <c r="U440">
        <v>14.7</v>
      </c>
      <c r="V440">
        <f>(1-VLOOKUP(P440,Start!$A$1:$E$9,4,FALSE)/100)*U440</f>
        <v>13.083</v>
      </c>
      <c r="W440">
        <f>VLOOKUP(O440,Start!$A$11:$E$17,3,FALSE)+VLOOKUP(O440,Start!$A$11:$E$17,4,FALSE)</f>
        <v>23.27</v>
      </c>
      <c r="X440" s="10">
        <f>(W440/S440)+Start!$D$19*(VLOOKUP(O440,Start!$A$11:ED$17,5,FALSE)/S440)+VLOOKUP(P440,Start!$A$1:$D$9,3,FALSE)</f>
        <v>77.33820346320347</v>
      </c>
      <c r="Y440" s="10">
        <f>SUM(V$2:V440)</f>
        <v>61672.102505000083</v>
      </c>
      <c r="Z440" t="str">
        <f>VLOOKUP(O440,Start!$A$11:$B$17,2,FALSE)</f>
        <v>NaturalGas</v>
      </c>
      <c r="AA440" t="str">
        <f>VLOOKUP(P440,Start!$A$2:$B$9,2,FALSE)</f>
        <v>Gas</v>
      </c>
    </row>
    <row r="441" spans="1:27" x14ac:dyDescent="0.35">
      <c r="A441" t="s">
        <v>42</v>
      </c>
      <c r="B441" t="s">
        <v>808</v>
      </c>
      <c r="C441" t="s">
        <v>809</v>
      </c>
      <c r="D441" t="s">
        <v>810</v>
      </c>
      <c r="E441">
        <v>34134</v>
      </c>
      <c r="F441" t="s">
        <v>811</v>
      </c>
      <c r="H441" t="s">
        <v>104</v>
      </c>
      <c r="J441" t="s">
        <v>812</v>
      </c>
      <c r="K441" t="s">
        <v>51</v>
      </c>
      <c r="N441" t="s">
        <v>51</v>
      </c>
      <c r="O441" s="10" t="s">
        <v>51</v>
      </c>
      <c r="P441" t="s">
        <v>52</v>
      </c>
      <c r="Q441" t="s">
        <v>53</v>
      </c>
      <c r="R441" t="s">
        <v>54</v>
      </c>
      <c r="S441">
        <v>0.37180000000000002</v>
      </c>
      <c r="T441" t="s">
        <v>54</v>
      </c>
      <c r="U441">
        <v>50</v>
      </c>
      <c r="V441">
        <f>(1-VLOOKUP(P441,Start!$A$1:$E$9,4,FALSE)/100)*U441</f>
        <v>44.5</v>
      </c>
      <c r="W441">
        <f>VLOOKUP(O441,Start!$A$11:$E$17,3,FALSE)+VLOOKUP(O441,Start!$A$11:$E$17,4,FALSE)</f>
        <v>23.27</v>
      </c>
      <c r="X441" s="10">
        <f>(W441/S441)+Start!$D$19*(VLOOKUP(O441,Start!$A$11:ED$17,5,FALSE)/S441)+VLOOKUP(P441,Start!$A$1:$D$9,3,FALSE)</f>
        <v>77.386498117267337</v>
      </c>
      <c r="Y441" s="10">
        <f>SUM(V$2:V441)</f>
        <v>61716.602505000083</v>
      </c>
      <c r="Z441" t="str">
        <f>VLOOKUP(O441,Start!$A$11:$B$17,2,FALSE)</f>
        <v>NaturalGas</v>
      </c>
      <c r="AA441" t="str">
        <f>VLOOKUP(P441,Start!$A$2:$B$9,2,FALSE)</f>
        <v>CombinedCycleGas</v>
      </c>
    </row>
    <row r="442" spans="1:27" x14ac:dyDescent="0.35">
      <c r="A442" t="s">
        <v>42</v>
      </c>
      <c r="B442" t="s">
        <v>1956</v>
      </c>
      <c r="C442" t="s">
        <v>1957</v>
      </c>
      <c r="D442" t="s">
        <v>1958</v>
      </c>
      <c r="E442">
        <v>70569</v>
      </c>
      <c r="F442" t="s">
        <v>1359</v>
      </c>
      <c r="G442" t="s">
        <v>1959</v>
      </c>
      <c r="H442" t="s">
        <v>60</v>
      </c>
      <c r="I442" t="s">
        <v>1960</v>
      </c>
      <c r="J442" t="s">
        <v>1961</v>
      </c>
      <c r="K442" t="s">
        <v>68</v>
      </c>
      <c r="L442" t="s">
        <v>1962</v>
      </c>
      <c r="M442" t="s">
        <v>788</v>
      </c>
      <c r="N442" t="s">
        <v>51</v>
      </c>
      <c r="O442" s="10" t="s">
        <v>51</v>
      </c>
      <c r="P442" t="s">
        <v>52</v>
      </c>
      <c r="Q442" t="s">
        <v>53</v>
      </c>
      <c r="R442" t="s">
        <v>54</v>
      </c>
      <c r="S442">
        <v>0.37180000000000002</v>
      </c>
      <c r="T442" t="s">
        <v>54</v>
      </c>
      <c r="U442">
        <v>12.181000000000001</v>
      </c>
      <c r="V442">
        <f>(1-VLOOKUP(P442,Start!$A$1:$E$9,4,FALSE)/100)*U442</f>
        <v>10.841090000000001</v>
      </c>
      <c r="W442">
        <f>VLOOKUP(O442,Start!$A$11:$E$17,3,FALSE)+VLOOKUP(O442,Start!$A$11:$E$17,4,FALSE)</f>
        <v>23.27</v>
      </c>
      <c r="X442" s="10">
        <f>(W442/S442)+Start!$D$19*(VLOOKUP(O442,Start!$A$11:ED$17,5,FALSE)/S442)+VLOOKUP(P442,Start!$A$1:$D$9,3,FALSE)</f>
        <v>77.386498117267337</v>
      </c>
      <c r="Y442" s="10">
        <f>SUM(V$2:V442)</f>
        <v>61727.443595000084</v>
      </c>
      <c r="Z442" t="str">
        <f>VLOOKUP(O442,Start!$A$11:$B$17,2,FALSE)</f>
        <v>NaturalGas</v>
      </c>
      <c r="AA442" t="str">
        <f>VLOOKUP(P442,Start!$A$2:$B$9,2,FALSE)</f>
        <v>CombinedCycleGas</v>
      </c>
    </row>
    <row r="443" spans="1:27" x14ac:dyDescent="0.35">
      <c r="A443" t="s">
        <v>42</v>
      </c>
      <c r="B443" t="s">
        <v>2103</v>
      </c>
      <c r="C443" t="s">
        <v>2096</v>
      </c>
      <c r="D443" t="s">
        <v>2104</v>
      </c>
      <c r="E443">
        <v>90471</v>
      </c>
      <c r="F443" t="s">
        <v>1110</v>
      </c>
      <c r="G443" t="s">
        <v>2098</v>
      </c>
      <c r="H443" t="s">
        <v>90</v>
      </c>
      <c r="J443" t="s">
        <v>1144</v>
      </c>
      <c r="K443" t="s">
        <v>51</v>
      </c>
      <c r="N443" t="s">
        <v>51</v>
      </c>
      <c r="O443" s="10" t="s">
        <v>51</v>
      </c>
      <c r="P443" t="s">
        <v>63</v>
      </c>
      <c r="Q443" t="s">
        <v>64</v>
      </c>
      <c r="R443" t="s">
        <v>54</v>
      </c>
      <c r="S443">
        <v>0.36699999999999999</v>
      </c>
      <c r="T443" t="s">
        <v>54</v>
      </c>
      <c r="U443">
        <v>5.0999999999999996</v>
      </c>
      <c r="V443">
        <f>(1-VLOOKUP(P443,Start!$A$1:$E$9,4,FALSE)/100)*U443</f>
        <v>4.5389999999999997</v>
      </c>
      <c r="W443">
        <f>VLOOKUP(O443,Start!$A$11:$E$17,3,FALSE)+VLOOKUP(O443,Start!$A$11:$E$17,4,FALSE)</f>
        <v>23.27</v>
      </c>
      <c r="X443" s="10">
        <f>(W443/S443)+Start!$D$19*(VLOOKUP(O443,Start!$A$11:ED$17,5,FALSE)/S443)+VLOOKUP(P443,Start!$A$1:$D$9,3,FALSE)</f>
        <v>77.879019073569481</v>
      </c>
      <c r="Y443" s="10">
        <f>SUM(V$2:V443)</f>
        <v>61731.982595000081</v>
      </c>
      <c r="Z443" t="str">
        <f>VLOOKUP(O443,Start!$A$11:$B$17,2,FALSE)</f>
        <v>NaturalGas</v>
      </c>
      <c r="AA443" t="str">
        <f>VLOOKUP(P443,Start!$A$2:$B$9,2,FALSE)</f>
        <v>Gas</v>
      </c>
    </row>
    <row r="444" spans="1:27" x14ac:dyDescent="0.35">
      <c r="A444" t="s">
        <v>42</v>
      </c>
      <c r="B444" t="s">
        <v>782</v>
      </c>
      <c r="C444" t="s">
        <v>783</v>
      </c>
      <c r="D444" t="s">
        <v>784</v>
      </c>
      <c r="E444">
        <v>76189</v>
      </c>
      <c r="F444" t="s">
        <v>785</v>
      </c>
      <c r="H444" t="s">
        <v>60</v>
      </c>
      <c r="I444" t="s">
        <v>786</v>
      </c>
      <c r="J444" t="s">
        <v>787</v>
      </c>
      <c r="K444" t="s">
        <v>68</v>
      </c>
      <c r="L444" t="s">
        <v>51</v>
      </c>
      <c r="M444" t="s">
        <v>788</v>
      </c>
      <c r="N444" t="s">
        <v>51</v>
      </c>
      <c r="O444" s="10" t="s">
        <v>51</v>
      </c>
      <c r="P444" t="s">
        <v>52</v>
      </c>
      <c r="Q444" t="s">
        <v>53</v>
      </c>
      <c r="R444" t="s">
        <v>54</v>
      </c>
      <c r="S444">
        <v>0.3674</v>
      </c>
      <c r="T444" t="s">
        <v>54</v>
      </c>
      <c r="U444">
        <v>33</v>
      </c>
      <c r="V444">
        <f>(1-VLOOKUP(P444,Start!$A$1:$E$9,4,FALSE)/100)*U444</f>
        <v>29.37</v>
      </c>
      <c r="W444">
        <f>VLOOKUP(O444,Start!$A$11:$E$17,3,FALSE)+VLOOKUP(O444,Start!$A$11:$E$17,4,FALSE)</f>
        <v>23.27</v>
      </c>
      <c r="X444" s="10">
        <f>(W444/S444)+Start!$D$19*(VLOOKUP(O444,Start!$A$11:ED$17,5,FALSE)/S444)+VLOOKUP(P444,Start!$A$1:$D$9,3,FALSE)</f>
        <v>78.295318454001091</v>
      </c>
      <c r="Y444" s="10">
        <f>SUM(V$2:V444)</f>
        <v>61761.352595000084</v>
      </c>
      <c r="Z444" t="str">
        <f>VLOOKUP(O444,Start!$A$11:$B$17,2,FALSE)</f>
        <v>NaturalGas</v>
      </c>
      <c r="AA444" t="str">
        <f>VLOOKUP(P444,Start!$A$2:$B$9,2,FALSE)</f>
        <v>CombinedCycleGas</v>
      </c>
    </row>
    <row r="445" spans="1:27" x14ac:dyDescent="0.35">
      <c r="A445" t="s">
        <v>42</v>
      </c>
      <c r="B445" t="s">
        <v>2101</v>
      </c>
      <c r="C445" t="s">
        <v>2096</v>
      </c>
      <c r="D445" t="s">
        <v>2102</v>
      </c>
      <c r="E445">
        <v>90471</v>
      </c>
      <c r="F445" t="s">
        <v>1110</v>
      </c>
      <c r="G445" t="s">
        <v>2098</v>
      </c>
      <c r="H445" t="s">
        <v>90</v>
      </c>
      <c r="J445" t="s">
        <v>235</v>
      </c>
      <c r="K445" t="s">
        <v>51</v>
      </c>
      <c r="N445" t="s">
        <v>51</v>
      </c>
      <c r="O445" s="10" t="s">
        <v>51</v>
      </c>
      <c r="P445" t="s">
        <v>63</v>
      </c>
      <c r="Q445" t="s">
        <v>64</v>
      </c>
      <c r="R445" t="s">
        <v>54</v>
      </c>
      <c r="S445">
        <v>0.3644</v>
      </c>
      <c r="T445" t="s">
        <v>54</v>
      </c>
      <c r="U445">
        <v>5.0999999999999996</v>
      </c>
      <c r="V445">
        <f>(1-VLOOKUP(P445,Start!$A$1:$E$9,4,FALSE)/100)*U445</f>
        <v>4.5389999999999997</v>
      </c>
      <c r="W445">
        <f>VLOOKUP(O445,Start!$A$11:$E$17,3,FALSE)+VLOOKUP(O445,Start!$A$11:$E$17,4,FALSE)</f>
        <v>23.27</v>
      </c>
      <c r="X445" s="10">
        <f>(W445/S445)+Start!$D$19*(VLOOKUP(O445,Start!$A$11:ED$17,5,FALSE)/S445)+VLOOKUP(P445,Start!$A$1:$D$9,3,FALSE)</f>
        <v>78.427552140504943</v>
      </c>
      <c r="Y445" s="10">
        <f>SUM(V$2:V445)</f>
        <v>61765.891595000081</v>
      </c>
      <c r="Z445" t="str">
        <f>VLOOKUP(O445,Start!$A$11:$B$17,2,FALSE)</f>
        <v>NaturalGas</v>
      </c>
      <c r="AA445" t="str">
        <f>VLOOKUP(P445,Start!$A$2:$B$9,2,FALSE)</f>
        <v>Gas</v>
      </c>
    </row>
    <row r="446" spans="1:27" x14ac:dyDescent="0.35">
      <c r="A446" t="s">
        <v>42</v>
      </c>
      <c r="B446" t="s">
        <v>2193</v>
      </c>
      <c r="C446" t="s">
        <v>2189</v>
      </c>
      <c r="D446" t="s">
        <v>2194</v>
      </c>
      <c r="E446">
        <v>36039</v>
      </c>
      <c r="F446" t="s">
        <v>557</v>
      </c>
      <c r="G446" t="s">
        <v>2191</v>
      </c>
      <c r="H446" t="s">
        <v>104</v>
      </c>
      <c r="J446" t="s">
        <v>2195</v>
      </c>
      <c r="K446" t="s">
        <v>51</v>
      </c>
      <c r="N446" t="s">
        <v>51</v>
      </c>
      <c r="O446" s="10" t="s">
        <v>51</v>
      </c>
      <c r="P446" t="s">
        <v>52</v>
      </c>
      <c r="Q446" t="s">
        <v>53</v>
      </c>
      <c r="R446" t="s">
        <v>54</v>
      </c>
      <c r="S446">
        <v>0.36520000000000002</v>
      </c>
      <c r="T446" t="s">
        <v>54</v>
      </c>
      <c r="U446">
        <v>7.48</v>
      </c>
      <c r="V446">
        <f>(1-VLOOKUP(P446,Start!$A$1:$E$9,4,FALSE)/100)*U446</f>
        <v>6.6572000000000005</v>
      </c>
      <c r="W446">
        <f>VLOOKUP(O446,Start!$A$11:$E$17,3,FALSE)+VLOOKUP(O446,Start!$A$11:$E$17,4,FALSE)</f>
        <v>23.27</v>
      </c>
      <c r="X446" s="10">
        <f>(W446/S446)+Start!$D$19*(VLOOKUP(O446,Start!$A$11:ED$17,5,FALSE)/S446)+VLOOKUP(P446,Start!$A$1:$D$9,3,FALSE)</f>
        <v>78.757940854326392</v>
      </c>
      <c r="Y446" s="10">
        <f>SUM(V$2:V446)</f>
        <v>61772.548795000082</v>
      </c>
      <c r="Z446" t="str">
        <f>VLOOKUP(O446,Start!$A$11:$B$17,2,FALSE)</f>
        <v>NaturalGas</v>
      </c>
      <c r="AA446" t="str">
        <f>VLOOKUP(P446,Start!$A$2:$B$9,2,FALSE)</f>
        <v>CombinedCycleGas</v>
      </c>
    </row>
    <row r="447" spans="1:27" x14ac:dyDescent="0.35">
      <c r="A447" t="s">
        <v>42</v>
      </c>
      <c r="B447" t="s">
        <v>2095</v>
      </c>
      <c r="C447" t="s">
        <v>2096</v>
      </c>
      <c r="D447" t="s">
        <v>2097</v>
      </c>
      <c r="E447">
        <v>90471</v>
      </c>
      <c r="F447" t="s">
        <v>1110</v>
      </c>
      <c r="G447" t="s">
        <v>2098</v>
      </c>
      <c r="H447" t="s">
        <v>90</v>
      </c>
      <c r="J447" t="s">
        <v>1507</v>
      </c>
      <c r="K447" t="s">
        <v>51</v>
      </c>
      <c r="N447" t="s">
        <v>51</v>
      </c>
      <c r="O447" s="10" t="s">
        <v>51</v>
      </c>
      <c r="P447" t="s">
        <v>63</v>
      </c>
      <c r="Q447" t="s">
        <v>64</v>
      </c>
      <c r="R447" t="s">
        <v>54</v>
      </c>
      <c r="S447">
        <v>0.36180000000000001</v>
      </c>
      <c r="T447" t="s">
        <v>54</v>
      </c>
      <c r="U447">
        <v>4.2</v>
      </c>
      <c r="V447">
        <f>(1-VLOOKUP(P447,Start!$A$1:$E$9,4,FALSE)/100)*U447</f>
        <v>3.7380000000000004</v>
      </c>
      <c r="W447">
        <f>VLOOKUP(O447,Start!$A$11:$E$17,3,FALSE)+VLOOKUP(O447,Start!$A$11:$E$17,4,FALSE)</f>
        <v>23.27</v>
      </c>
      <c r="X447" s="10">
        <f>(W447/S447)+Start!$D$19*(VLOOKUP(O447,Start!$A$11:ED$17,5,FALSE)/S447)+VLOOKUP(P447,Start!$A$1:$D$9,3,FALSE)</f>
        <v>78.983969043670541</v>
      </c>
      <c r="Y447" s="10">
        <f>SUM(V$2:V447)</f>
        <v>61776.28679500008</v>
      </c>
      <c r="Z447" t="str">
        <f>VLOOKUP(O447,Start!$A$11:$B$17,2,FALSE)</f>
        <v>NaturalGas</v>
      </c>
      <c r="AA447" t="str">
        <f>VLOOKUP(P447,Start!$A$2:$B$9,2,FALSE)</f>
        <v>Gas</v>
      </c>
    </row>
    <row r="448" spans="1:27" x14ac:dyDescent="0.35">
      <c r="A448" t="s">
        <v>42</v>
      </c>
      <c r="B448" t="s">
        <v>2099</v>
      </c>
      <c r="C448" t="s">
        <v>2096</v>
      </c>
      <c r="D448" t="s">
        <v>2100</v>
      </c>
      <c r="E448">
        <v>90471</v>
      </c>
      <c r="F448" t="s">
        <v>1110</v>
      </c>
      <c r="G448" t="s">
        <v>2098</v>
      </c>
      <c r="H448" t="s">
        <v>90</v>
      </c>
      <c r="J448" t="s">
        <v>1507</v>
      </c>
      <c r="K448" t="s">
        <v>51</v>
      </c>
      <c r="N448" t="s">
        <v>51</v>
      </c>
      <c r="O448" s="10" t="s">
        <v>51</v>
      </c>
      <c r="P448" t="s">
        <v>63</v>
      </c>
      <c r="Q448" t="s">
        <v>64</v>
      </c>
      <c r="R448" t="s">
        <v>54</v>
      </c>
      <c r="S448">
        <v>0.36180000000000001</v>
      </c>
      <c r="T448" t="s">
        <v>54</v>
      </c>
      <c r="U448">
        <v>4.2</v>
      </c>
      <c r="V448">
        <f>(1-VLOOKUP(P448,Start!$A$1:$E$9,4,FALSE)/100)*U448</f>
        <v>3.7380000000000004</v>
      </c>
      <c r="W448">
        <f>VLOOKUP(O448,Start!$A$11:$E$17,3,FALSE)+VLOOKUP(O448,Start!$A$11:$E$17,4,FALSE)</f>
        <v>23.27</v>
      </c>
      <c r="X448" s="10">
        <f>(W448/S448)+Start!$D$19*(VLOOKUP(O448,Start!$A$11:ED$17,5,FALSE)/S448)+VLOOKUP(P448,Start!$A$1:$D$9,3,FALSE)</f>
        <v>78.983969043670541</v>
      </c>
      <c r="Y448" s="10">
        <f>SUM(V$2:V448)</f>
        <v>61780.024795000078</v>
      </c>
      <c r="Z448" t="str">
        <f>VLOOKUP(O448,Start!$A$11:$B$17,2,FALSE)</f>
        <v>NaturalGas</v>
      </c>
      <c r="AA448" t="str">
        <f>VLOOKUP(P448,Start!$A$2:$B$9,2,FALSE)</f>
        <v>Gas</v>
      </c>
    </row>
    <row r="449" spans="1:27" x14ac:dyDescent="0.35">
      <c r="A449" t="s">
        <v>42</v>
      </c>
      <c r="B449" t="s">
        <v>921</v>
      </c>
      <c r="C449" t="s">
        <v>864</v>
      </c>
      <c r="D449" t="s">
        <v>922</v>
      </c>
      <c r="E449">
        <v>51368</v>
      </c>
      <c r="F449" t="s">
        <v>917</v>
      </c>
      <c r="G449" t="s">
        <v>923</v>
      </c>
      <c r="H449" t="s">
        <v>110</v>
      </c>
      <c r="J449" t="s">
        <v>924</v>
      </c>
      <c r="K449" t="s">
        <v>51</v>
      </c>
      <c r="N449" t="s">
        <v>51</v>
      </c>
      <c r="O449" s="10" t="s">
        <v>51</v>
      </c>
      <c r="P449" t="s">
        <v>52</v>
      </c>
      <c r="Q449" t="s">
        <v>53</v>
      </c>
      <c r="R449" t="s">
        <v>54</v>
      </c>
      <c r="S449">
        <v>0.36409999999999998</v>
      </c>
      <c r="T449" t="s">
        <v>54</v>
      </c>
      <c r="U449">
        <v>27</v>
      </c>
      <c r="V449">
        <f>(1-VLOOKUP(P449,Start!$A$1:$E$9,4,FALSE)/100)*U449</f>
        <v>24.03</v>
      </c>
      <c r="W449">
        <f>VLOOKUP(O449,Start!$A$11:$E$17,3,FALSE)+VLOOKUP(O449,Start!$A$11:$E$17,4,FALSE)</f>
        <v>23.27</v>
      </c>
      <c r="X449" s="10">
        <f>(W449/S449)+Start!$D$19*(VLOOKUP(O449,Start!$A$11:ED$17,5,FALSE)/S449)+VLOOKUP(P449,Start!$A$1:$D$9,3,FALSE)</f>
        <v>78.991348530623469</v>
      </c>
      <c r="Y449" s="10">
        <f>SUM(V$2:V449)</f>
        <v>61804.054795000076</v>
      </c>
      <c r="Z449" t="str">
        <f>VLOOKUP(O449,Start!$A$11:$B$17,2,FALSE)</f>
        <v>NaturalGas</v>
      </c>
      <c r="AA449" t="str">
        <f>VLOOKUP(P449,Start!$A$2:$B$9,2,FALSE)</f>
        <v>CombinedCycleGas</v>
      </c>
    </row>
    <row r="450" spans="1:27" x14ac:dyDescent="0.35">
      <c r="A450" t="s">
        <v>42</v>
      </c>
      <c r="B450" t="s">
        <v>1805</v>
      </c>
      <c r="C450" t="s">
        <v>1799</v>
      </c>
      <c r="D450" t="s">
        <v>1806</v>
      </c>
      <c r="E450">
        <v>86956</v>
      </c>
      <c r="F450" t="s">
        <v>1801</v>
      </c>
      <c r="G450" t="s">
        <v>1802</v>
      </c>
      <c r="H450" t="s">
        <v>90</v>
      </c>
      <c r="I450" t="s">
        <v>1807</v>
      </c>
      <c r="J450" t="s">
        <v>1808</v>
      </c>
      <c r="K450" t="s">
        <v>68</v>
      </c>
      <c r="L450" t="s">
        <v>1809</v>
      </c>
      <c r="N450" t="s">
        <v>270</v>
      </c>
      <c r="O450" s="10" t="s">
        <v>51</v>
      </c>
      <c r="P450" t="s">
        <v>52</v>
      </c>
      <c r="Q450" t="s">
        <v>53</v>
      </c>
      <c r="R450" t="s">
        <v>54</v>
      </c>
      <c r="S450">
        <v>0.36299999999999999</v>
      </c>
      <c r="T450" t="s">
        <v>271</v>
      </c>
      <c r="U450">
        <v>6</v>
      </c>
      <c r="V450">
        <f>(1-VLOOKUP(P450,Start!$A$1:$E$9,4,FALSE)/100)*U450</f>
        <v>5.34</v>
      </c>
      <c r="W450">
        <f>VLOOKUP(O450,Start!$A$11:$E$17,3,FALSE)+VLOOKUP(O450,Start!$A$11:$E$17,4,FALSE)</f>
        <v>23.27</v>
      </c>
      <c r="X450" s="10">
        <f>(W450/S450)+Start!$D$19*(VLOOKUP(O450,Start!$A$11:ED$17,5,FALSE)/S450)+VLOOKUP(P450,Start!$A$1:$D$9,3,FALSE)</f>
        <v>79.226170798898067</v>
      </c>
      <c r="Y450" s="10">
        <f>SUM(V$2:V450)</f>
        <v>61809.394795000073</v>
      </c>
      <c r="Z450" t="str">
        <f>VLOOKUP(O450,Start!$A$11:$B$17,2,FALSE)</f>
        <v>NaturalGas</v>
      </c>
      <c r="AA450" t="str">
        <f>VLOOKUP(P450,Start!$A$2:$B$9,2,FALSE)</f>
        <v>CombinedCycleGas</v>
      </c>
    </row>
    <row r="451" spans="1:27" x14ac:dyDescent="0.35">
      <c r="A451" t="s">
        <v>42</v>
      </c>
      <c r="B451" t="s">
        <v>2314</v>
      </c>
      <c r="C451" t="s">
        <v>1724</v>
      </c>
      <c r="D451" t="s">
        <v>238</v>
      </c>
      <c r="E451">
        <v>32657</v>
      </c>
      <c r="F451" t="s">
        <v>2315</v>
      </c>
      <c r="G451" t="s">
        <v>2316</v>
      </c>
      <c r="H451" t="s">
        <v>110</v>
      </c>
      <c r="J451" t="s">
        <v>2317</v>
      </c>
      <c r="K451" t="s">
        <v>51</v>
      </c>
      <c r="N451" t="s">
        <v>51</v>
      </c>
      <c r="O451" s="10" t="s">
        <v>51</v>
      </c>
      <c r="P451" t="s">
        <v>52</v>
      </c>
      <c r="Q451" t="s">
        <v>53</v>
      </c>
      <c r="R451" t="s">
        <v>54</v>
      </c>
      <c r="S451">
        <v>0.36299999999999999</v>
      </c>
      <c r="T451" t="s">
        <v>54</v>
      </c>
      <c r="U451">
        <v>11.3</v>
      </c>
      <c r="V451">
        <f>(1-VLOOKUP(P451,Start!$A$1:$E$9,4,FALSE)/100)*U451</f>
        <v>10.057</v>
      </c>
      <c r="W451">
        <f>VLOOKUP(O451,Start!$A$11:$E$17,3,FALSE)+VLOOKUP(O451,Start!$A$11:$E$17,4,FALSE)</f>
        <v>23.27</v>
      </c>
      <c r="X451" s="10">
        <f>(W451/S451)+Start!$D$19*(VLOOKUP(O451,Start!$A$11:ED$17,5,FALSE)/S451)+VLOOKUP(P451,Start!$A$1:$D$9,3,FALSE)</f>
        <v>79.226170798898067</v>
      </c>
      <c r="Y451" s="10">
        <f>SUM(V$2:V451)</f>
        <v>61819.451795000074</v>
      </c>
      <c r="Z451" t="str">
        <f>VLOOKUP(O451,Start!$A$11:$B$17,2,FALSE)</f>
        <v>NaturalGas</v>
      </c>
      <c r="AA451" t="str">
        <f>VLOOKUP(P451,Start!$A$2:$B$9,2,FALSE)</f>
        <v>CombinedCycleGas</v>
      </c>
    </row>
    <row r="452" spans="1:27" x14ac:dyDescent="0.35">
      <c r="A452" t="s">
        <v>42</v>
      </c>
      <c r="B452" t="s">
        <v>305</v>
      </c>
      <c r="C452" t="s">
        <v>300</v>
      </c>
      <c r="D452" t="s">
        <v>306</v>
      </c>
      <c r="E452">
        <v>84489</v>
      </c>
      <c r="F452" t="s">
        <v>302</v>
      </c>
      <c r="G452" t="s">
        <v>303</v>
      </c>
      <c r="H452" t="s">
        <v>90</v>
      </c>
      <c r="J452" t="s">
        <v>307</v>
      </c>
      <c r="K452" t="s">
        <v>51</v>
      </c>
      <c r="L452" t="s">
        <v>308</v>
      </c>
      <c r="N452" t="s">
        <v>51</v>
      </c>
      <c r="O452" s="10" t="s">
        <v>51</v>
      </c>
      <c r="P452" t="s">
        <v>52</v>
      </c>
      <c r="Q452" t="s">
        <v>53</v>
      </c>
      <c r="R452" t="s">
        <v>54</v>
      </c>
      <c r="S452">
        <v>0.3619</v>
      </c>
      <c r="T452" t="s">
        <v>54</v>
      </c>
      <c r="U452">
        <v>50</v>
      </c>
      <c r="V452">
        <f>(1-VLOOKUP(P452,Start!$A$1:$E$9,4,FALSE)/100)*U452</f>
        <v>44.5</v>
      </c>
      <c r="W452">
        <f>VLOOKUP(O452,Start!$A$11:$E$17,3,FALSE)+VLOOKUP(O452,Start!$A$11:$E$17,4,FALSE)</f>
        <v>23.27</v>
      </c>
      <c r="X452" s="10">
        <f>(W452/S452)+Start!$D$19*(VLOOKUP(O452,Start!$A$11:ED$17,5,FALSE)/S452)+VLOOKUP(P452,Start!$A$1:$D$9,3,FALSE)</f>
        <v>79.462420558165235</v>
      </c>
      <c r="Y452" s="10">
        <f>SUM(V$2:V452)</f>
        <v>61863.951795000074</v>
      </c>
      <c r="Z452" t="str">
        <f>VLOOKUP(O452,Start!$A$11:$B$17,2,FALSE)</f>
        <v>NaturalGas</v>
      </c>
      <c r="AA452" t="str">
        <f>VLOOKUP(P452,Start!$A$2:$B$9,2,FALSE)</f>
        <v>CombinedCycleGas</v>
      </c>
    </row>
    <row r="453" spans="1:27" x14ac:dyDescent="0.35">
      <c r="A453" t="s">
        <v>42</v>
      </c>
      <c r="B453" t="s">
        <v>2082</v>
      </c>
      <c r="C453" t="s">
        <v>1012</v>
      </c>
      <c r="D453" t="s">
        <v>2083</v>
      </c>
      <c r="E453">
        <v>79618</v>
      </c>
      <c r="F453" t="s">
        <v>2084</v>
      </c>
      <c r="G453" t="s">
        <v>2085</v>
      </c>
      <c r="H453" t="s">
        <v>60</v>
      </c>
      <c r="J453" t="s">
        <v>2086</v>
      </c>
      <c r="K453" t="s">
        <v>51</v>
      </c>
      <c r="L453" t="s">
        <v>51</v>
      </c>
      <c r="M453" t="s">
        <v>2087</v>
      </c>
      <c r="N453" t="s">
        <v>51</v>
      </c>
      <c r="O453" s="10" t="s">
        <v>51</v>
      </c>
      <c r="P453" t="s">
        <v>52</v>
      </c>
      <c r="Q453" t="s">
        <v>53</v>
      </c>
      <c r="R453" t="s">
        <v>54</v>
      </c>
      <c r="S453">
        <v>0.3619</v>
      </c>
      <c r="T453" t="s">
        <v>54</v>
      </c>
      <c r="U453">
        <v>15.68</v>
      </c>
      <c r="V453">
        <f>(1-VLOOKUP(P453,Start!$A$1:$E$9,4,FALSE)/100)*U453</f>
        <v>13.9552</v>
      </c>
      <c r="W453">
        <f>VLOOKUP(O453,Start!$A$11:$E$17,3,FALSE)+VLOOKUP(O453,Start!$A$11:$E$17,4,FALSE)</f>
        <v>23.27</v>
      </c>
      <c r="X453" s="10">
        <f>(W453/S453)+Start!$D$19*(VLOOKUP(O453,Start!$A$11:ED$17,5,FALSE)/S453)+VLOOKUP(P453,Start!$A$1:$D$9,3,FALSE)</f>
        <v>79.462420558165235</v>
      </c>
      <c r="Y453" s="10">
        <f>SUM(V$2:V453)</f>
        <v>61877.90699500007</v>
      </c>
      <c r="Z453" t="str">
        <f>VLOOKUP(O453,Start!$A$11:$B$17,2,FALSE)</f>
        <v>NaturalGas</v>
      </c>
      <c r="AA453" t="str">
        <f>VLOOKUP(P453,Start!$A$2:$B$9,2,FALSE)</f>
        <v>CombinedCycleGas</v>
      </c>
    </row>
    <row r="454" spans="1:27" x14ac:dyDescent="0.35">
      <c r="A454" t="s">
        <v>42</v>
      </c>
      <c r="B454" t="s">
        <v>948</v>
      </c>
      <c r="C454" t="s">
        <v>949</v>
      </c>
      <c r="D454" t="s">
        <v>950</v>
      </c>
      <c r="E454">
        <v>67056</v>
      </c>
      <c r="F454" t="s">
        <v>951</v>
      </c>
      <c r="G454" t="s">
        <v>952</v>
      </c>
      <c r="H454" t="s">
        <v>778</v>
      </c>
      <c r="I454" t="s">
        <v>699</v>
      </c>
      <c r="J454" t="s">
        <v>953</v>
      </c>
      <c r="K454" t="s">
        <v>51</v>
      </c>
      <c r="N454" t="s">
        <v>51</v>
      </c>
      <c r="O454" s="10" t="s">
        <v>51</v>
      </c>
      <c r="P454" t="s">
        <v>63</v>
      </c>
      <c r="Q454" t="s">
        <v>64</v>
      </c>
      <c r="R454" t="s">
        <v>54</v>
      </c>
      <c r="S454">
        <v>0.35920000000000002</v>
      </c>
      <c r="T454" t="s">
        <v>54</v>
      </c>
      <c r="U454">
        <v>47</v>
      </c>
      <c r="V454">
        <f>(1-VLOOKUP(P454,Start!$A$1:$E$9,4,FALSE)/100)*U454</f>
        <v>41.83</v>
      </c>
      <c r="W454">
        <f>VLOOKUP(O454,Start!$A$11:$E$17,3,FALSE)+VLOOKUP(O454,Start!$A$11:$E$17,4,FALSE)</f>
        <v>23.27</v>
      </c>
      <c r="X454" s="10">
        <f>(W454/S454)+Start!$D$19*(VLOOKUP(O454,Start!$A$11:ED$17,5,FALSE)/S454)+VLOOKUP(P454,Start!$A$1:$D$9,3,FALSE)</f>
        <v>79.548440979955444</v>
      </c>
      <c r="Y454" s="10">
        <f>SUM(V$2:V454)</f>
        <v>61919.736995000072</v>
      </c>
      <c r="Z454" t="str">
        <f>VLOOKUP(O454,Start!$A$11:$B$17,2,FALSE)</f>
        <v>NaturalGas</v>
      </c>
      <c r="AA454" t="str">
        <f>VLOOKUP(P454,Start!$A$2:$B$9,2,FALSE)</f>
        <v>Gas</v>
      </c>
    </row>
    <row r="455" spans="1:27" x14ac:dyDescent="0.35">
      <c r="A455" t="s">
        <v>42</v>
      </c>
      <c r="B455" t="s">
        <v>414</v>
      </c>
      <c r="C455" t="s">
        <v>415</v>
      </c>
      <c r="D455" t="s">
        <v>416</v>
      </c>
      <c r="E455">
        <v>89584</v>
      </c>
      <c r="F455" t="s">
        <v>417</v>
      </c>
      <c r="G455" t="s">
        <v>418</v>
      </c>
      <c r="H455" t="s">
        <v>60</v>
      </c>
      <c r="J455" t="s">
        <v>419</v>
      </c>
      <c r="K455" t="s">
        <v>51</v>
      </c>
      <c r="N455" t="s">
        <v>51</v>
      </c>
      <c r="O455" s="10" t="s">
        <v>51</v>
      </c>
      <c r="P455" t="s">
        <v>52</v>
      </c>
      <c r="Q455" t="s">
        <v>53</v>
      </c>
      <c r="R455" t="s">
        <v>54</v>
      </c>
      <c r="S455">
        <v>0.35970000000000002</v>
      </c>
      <c r="T455" t="s">
        <v>54</v>
      </c>
      <c r="U455">
        <v>4</v>
      </c>
      <c r="V455">
        <f>(1-VLOOKUP(P455,Start!$A$1:$E$9,4,FALSE)/100)*U455</f>
        <v>3.56</v>
      </c>
      <c r="W455">
        <f>VLOOKUP(O455,Start!$A$11:$E$17,3,FALSE)+VLOOKUP(O455,Start!$A$11:$E$17,4,FALSE)</f>
        <v>23.27</v>
      </c>
      <c r="X455" s="10">
        <f>(W455/S455)+Start!$D$19*(VLOOKUP(O455,Start!$A$11:ED$17,5,FALSE)/S455)+VLOOKUP(P455,Start!$A$1:$D$9,3,FALSE)</f>
        <v>79.939254934667787</v>
      </c>
      <c r="Y455" s="10">
        <f>SUM(V$2:V455)</f>
        <v>61923.29699500007</v>
      </c>
      <c r="Z455" t="str">
        <f>VLOOKUP(O455,Start!$A$11:$B$17,2,FALSE)</f>
        <v>NaturalGas</v>
      </c>
      <c r="AA455" t="str">
        <f>VLOOKUP(P455,Start!$A$2:$B$9,2,FALSE)</f>
        <v>CombinedCycleGas</v>
      </c>
    </row>
    <row r="456" spans="1:27" x14ac:dyDescent="0.35">
      <c r="A456" t="s">
        <v>42</v>
      </c>
      <c r="B456" t="s">
        <v>1581</v>
      </c>
      <c r="C456" t="s">
        <v>1582</v>
      </c>
      <c r="D456" t="s">
        <v>1583</v>
      </c>
      <c r="E456">
        <v>44579</v>
      </c>
      <c r="F456" t="s">
        <v>1584</v>
      </c>
      <c r="G456" t="s">
        <v>1585</v>
      </c>
      <c r="H456" t="s">
        <v>110</v>
      </c>
      <c r="I456" t="s">
        <v>63</v>
      </c>
      <c r="J456" t="s">
        <v>1586</v>
      </c>
      <c r="K456" t="s">
        <v>68</v>
      </c>
      <c r="L456" t="s">
        <v>51</v>
      </c>
      <c r="M456" t="s">
        <v>788</v>
      </c>
      <c r="N456" t="s">
        <v>51</v>
      </c>
      <c r="O456" s="10" t="s">
        <v>51</v>
      </c>
      <c r="P456" t="s">
        <v>63</v>
      </c>
      <c r="Q456" t="s">
        <v>64</v>
      </c>
      <c r="R456" t="s">
        <v>54</v>
      </c>
      <c r="S456">
        <v>0.35659999999999997</v>
      </c>
      <c r="T456" t="s">
        <v>54</v>
      </c>
      <c r="U456">
        <v>10.199999999999999</v>
      </c>
      <c r="V456">
        <f>(1-VLOOKUP(P456,Start!$A$1:$E$9,4,FALSE)/100)*U456</f>
        <v>9.0779999999999994</v>
      </c>
      <c r="W456">
        <f>VLOOKUP(O456,Start!$A$11:$E$17,3,FALSE)+VLOOKUP(O456,Start!$A$11:$E$17,4,FALSE)</f>
        <v>23.27</v>
      </c>
      <c r="X456" s="10">
        <f>(W456/S456)+Start!$D$19*(VLOOKUP(O456,Start!$A$11:ED$17,5,FALSE)/S456)+VLOOKUP(P456,Start!$A$1:$D$9,3,FALSE)</f>
        <v>80.121144139091427</v>
      </c>
      <c r="Y456" s="10">
        <f>SUM(V$2:V456)</f>
        <v>61932.374995000071</v>
      </c>
      <c r="Z456" t="str">
        <f>VLOOKUP(O456,Start!$A$11:$B$17,2,FALSE)</f>
        <v>NaturalGas</v>
      </c>
      <c r="AA456" t="str">
        <f>VLOOKUP(P456,Start!$A$2:$B$9,2,FALSE)</f>
        <v>Gas</v>
      </c>
    </row>
    <row r="457" spans="1:27" x14ac:dyDescent="0.35">
      <c r="A457" t="s">
        <v>42</v>
      </c>
      <c r="B457" t="s">
        <v>1533</v>
      </c>
      <c r="C457" t="s">
        <v>87</v>
      </c>
      <c r="D457" t="s">
        <v>644</v>
      </c>
      <c r="E457">
        <v>86152</v>
      </c>
      <c r="F457" t="s">
        <v>88</v>
      </c>
      <c r="G457" t="s">
        <v>1534</v>
      </c>
      <c r="H457" t="s">
        <v>90</v>
      </c>
      <c r="I457" t="s">
        <v>1535</v>
      </c>
      <c r="J457" t="s">
        <v>1536</v>
      </c>
      <c r="K457" t="s">
        <v>68</v>
      </c>
      <c r="L457" t="s">
        <v>51</v>
      </c>
      <c r="M457" t="s">
        <v>365</v>
      </c>
      <c r="N457" t="s">
        <v>51</v>
      </c>
      <c r="O457" s="10" t="s">
        <v>51</v>
      </c>
      <c r="P457" t="s">
        <v>52</v>
      </c>
      <c r="Q457" t="s">
        <v>53</v>
      </c>
      <c r="R457" t="s">
        <v>54</v>
      </c>
      <c r="S457">
        <v>0.35859999999999997</v>
      </c>
      <c r="T457" t="s">
        <v>54</v>
      </c>
      <c r="U457">
        <v>20.399999999999999</v>
      </c>
      <c r="V457">
        <f>(1-VLOOKUP(P457,Start!$A$1:$E$9,4,FALSE)/100)*U457</f>
        <v>18.155999999999999</v>
      </c>
      <c r="W457">
        <f>VLOOKUP(O457,Start!$A$11:$E$17,3,FALSE)+VLOOKUP(O457,Start!$A$11:$E$17,4,FALSE)</f>
        <v>23.27</v>
      </c>
      <c r="X457" s="10">
        <f>(W457/S457)+Start!$D$19*(VLOOKUP(O457,Start!$A$11:ED$17,5,FALSE)/S457)+VLOOKUP(P457,Start!$A$1:$D$9,3,FALSE)</f>
        <v>80.179866146123814</v>
      </c>
      <c r="Y457" s="10">
        <f>SUM(V$2:V457)</f>
        <v>61950.530995000074</v>
      </c>
      <c r="Z457" t="str">
        <f>VLOOKUP(O457,Start!$A$11:$B$17,2,FALSE)</f>
        <v>NaturalGas</v>
      </c>
      <c r="AA457" t="str">
        <f>VLOOKUP(P457,Start!$A$2:$B$9,2,FALSE)</f>
        <v>CombinedCycleGas</v>
      </c>
    </row>
    <row r="458" spans="1:27" x14ac:dyDescent="0.35">
      <c r="A458" t="s">
        <v>42</v>
      </c>
      <c r="B458" t="s">
        <v>1862</v>
      </c>
      <c r="C458" t="s">
        <v>725</v>
      </c>
      <c r="D458" t="s">
        <v>1863</v>
      </c>
      <c r="E458">
        <v>31515</v>
      </c>
      <c r="F458" t="s">
        <v>1864</v>
      </c>
      <c r="H458" t="s">
        <v>48</v>
      </c>
      <c r="I458" t="s">
        <v>1863</v>
      </c>
      <c r="J458" t="s">
        <v>934</v>
      </c>
      <c r="K458" t="s">
        <v>51</v>
      </c>
      <c r="N458" t="s">
        <v>51</v>
      </c>
      <c r="O458" s="10" t="s">
        <v>51</v>
      </c>
      <c r="P458" t="s">
        <v>52</v>
      </c>
      <c r="Q458" t="s">
        <v>53</v>
      </c>
      <c r="R458" t="s">
        <v>54</v>
      </c>
      <c r="S458">
        <v>0.35639999999999999</v>
      </c>
      <c r="T458" t="s">
        <v>54</v>
      </c>
      <c r="U458">
        <v>11</v>
      </c>
      <c r="V458">
        <f>(1-VLOOKUP(P458,Start!$A$1:$E$9,4,FALSE)/100)*U458</f>
        <v>9.7900000000000009</v>
      </c>
      <c r="W458">
        <f>VLOOKUP(O458,Start!$A$11:$E$17,3,FALSE)+VLOOKUP(O458,Start!$A$11:$E$17,4,FALSE)</f>
        <v>23.27</v>
      </c>
      <c r="X458" s="10">
        <f>(W458/S458)+Start!$D$19*(VLOOKUP(O458,Start!$A$11:ED$17,5,FALSE)/S458)+VLOOKUP(P458,Start!$A$1:$D$9,3,FALSE)</f>
        <v>80.665544332210999</v>
      </c>
      <c r="Y458" s="10">
        <f>SUM(V$2:V458)</f>
        <v>61960.320995000075</v>
      </c>
      <c r="Z458" t="str">
        <f>VLOOKUP(O458,Start!$A$11:$B$17,2,FALSE)</f>
        <v>NaturalGas</v>
      </c>
      <c r="AA458" t="str">
        <f>VLOOKUP(P458,Start!$A$2:$B$9,2,FALSE)</f>
        <v>CombinedCycleGas</v>
      </c>
    </row>
    <row r="459" spans="1:27" x14ac:dyDescent="0.35">
      <c r="A459" t="s">
        <v>42</v>
      </c>
      <c r="C459" t="s">
        <v>2444</v>
      </c>
      <c r="K459" t="s">
        <v>51</v>
      </c>
      <c r="N459" t="s">
        <v>51</v>
      </c>
      <c r="O459" s="10" t="s">
        <v>51</v>
      </c>
      <c r="P459" t="s">
        <v>63</v>
      </c>
      <c r="Q459" t="s">
        <v>64</v>
      </c>
      <c r="R459" t="s">
        <v>434</v>
      </c>
      <c r="S459">
        <v>0.35399999999999998</v>
      </c>
      <c r="T459" t="s">
        <v>271</v>
      </c>
      <c r="U459">
        <v>3328.1768078703249</v>
      </c>
      <c r="V459">
        <f>(1-VLOOKUP(P459,Start!$A$1:$E$9,4,FALSE)/100)*U459</f>
        <v>2962.0773590045892</v>
      </c>
      <c r="W459">
        <f>VLOOKUP(O459,Start!$A$11:$E$17,3,FALSE)+VLOOKUP(O459,Start!$A$11:$E$17,4,FALSE)</f>
        <v>23.27</v>
      </c>
      <c r="X459" s="10">
        <f>(W459/S459)+Start!$D$19*(VLOOKUP(O459,Start!$A$11:ED$17,5,FALSE)/S459)+VLOOKUP(P459,Start!$A$1:$D$9,3,FALSE)</f>
        <v>80.702259887005653</v>
      </c>
      <c r="Y459" s="10">
        <f>SUM(V$2:V459)</f>
        <v>64922.398354004661</v>
      </c>
      <c r="Z459" t="str">
        <f>VLOOKUP(O459,Start!$A$11:$B$17,2,FALSE)</f>
        <v>NaturalGas</v>
      </c>
      <c r="AA459" t="str">
        <f>VLOOKUP(P459,Start!$A$2:$B$9,2,FALSE)</f>
        <v>Gas</v>
      </c>
    </row>
    <row r="460" spans="1:27" x14ac:dyDescent="0.35">
      <c r="A460" t="s">
        <v>42</v>
      </c>
      <c r="B460" t="s">
        <v>2355</v>
      </c>
      <c r="C460" t="s">
        <v>2356</v>
      </c>
      <c r="D460" t="s">
        <v>2357</v>
      </c>
      <c r="E460">
        <v>13353</v>
      </c>
      <c r="F460" t="s">
        <v>116</v>
      </c>
      <c r="G460" t="s">
        <v>2358</v>
      </c>
      <c r="H460" t="s">
        <v>116</v>
      </c>
      <c r="J460" t="s">
        <v>2359</v>
      </c>
      <c r="K460" t="s">
        <v>68</v>
      </c>
      <c r="L460" t="s">
        <v>51</v>
      </c>
      <c r="M460" t="s">
        <v>2360</v>
      </c>
      <c r="N460" t="s">
        <v>51</v>
      </c>
      <c r="O460" s="10" t="s">
        <v>51</v>
      </c>
      <c r="P460" t="s">
        <v>52</v>
      </c>
      <c r="Q460" t="s">
        <v>53</v>
      </c>
      <c r="R460" t="s">
        <v>54</v>
      </c>
      <c r="S460">
        <v>0.35420000000000001</v>
      </c>
      <c r="T460" t="s">
        <v>54</v>
      </c>
      <c r="U460">
        <v>15</v>
      </c>
      <c r="V460">
        <f>(1-VLOOKUP(P460,Start!$A$1:$E$9,4,FALSE)/100)*U460</f>
        <v>13.35</v>
      </c>
      <c r="W460">
        <f>VLOOKUP(O460,Start!$A$11:$E$17,3,FALSE)+VLOOKUP(O460,Start!$A$11:$E$17,4,FALSE)</f>
        <v>23.27</v>
      </c>
      <c r="X460" s="10">
        <f>(W460/S460)+Start!$D$19*(VLOOKUP(O460,Start!$A$11:ED$17,5,FALSE)/S460)+VLOOKUP(P460,Start!$A$1:$D$9,3,FALSE)</f>
        <v>81.157255787690573</v>
      </c>
      <c r="Y460" s="10">
        <f>SUM(V$2:V460)</f>
        <v>64935.74835400466</v>
      </c>
      <c r="Z460" t="str">
        <f>VLOOKUP(O460,Start!$A$11:$B$17,2,FALSE)</f>
        <v>NaturalGas</v>
      </c>
      <c r="AA460" t="str">
        <f>VLOOKUP(P460,Start!$A$2:$B$9,2,FALSE)</f>
        <v>CombinedCycleGas</v>
      </c>
    </row>
    <row r="461" spans="1:27" x14ac:dyDescent="0.35">
      <c r="A461" t="s">
        <v>42</v>
      </c>
      <c r="B461" t="s">
        <v>1133</v>
      </c>
      <c r="C461" t="s">
        <v>1134</v>
      </c>
      <c r="D461" t="s">
        <v>1135</v>
      </c>
      <c r="E461">
        <v>46045</v>
      </c>
      <c r="F461" t="s">
        <v>1126</v>
      </c>
      <c r="H461" t="s">
        <v>110</v>
      </c>
      <c r="I461" t="s">
        <v>1135</v>
      </c>
      <c r="J461" t="s">
        <v>1136</v>
      </c>
      <c r="K461" t="s">
        <v>51</v>
      </c>
      <c r="N461" t="s">
        <v>51</v>
      </c>
      <c r="O461" s="10" t="s">
        <v>51</v>
      </c>
      <c r="P461" t="s">
        <v>52</v>
      </c>
      <c r="Q461" t="s">
        <v>53</v>
      </c>
      <c r="R461" t="s">
        <v>54</v>
      </c>
      <c r="S461">
        <v>0.35310000000000002</v>
      </c>
      <c r="T461" t="s">
        <v>54</v>
      </c>
      <c r="U461">
        <v>23.1</v>
      </c>
      <c r="V461">
        <f>(1-VLOOKUP(P461,Start!$A$1:$E$9,4,FALSE)/100)*U461</f>
        <v>20.559000000000001</v>
      </c>
      <c r="W461">
        <f>VLOOKUP(O461,Start!$A$11:$E$17,3,FALSE)+VLOOKUP(O461,Start!$A$11:$E$17,4,FALSE)</f>
        <v>23.27</v>
      </c>
      <c r="X461" s="10">
        <f>(W461/S461)+Start!$D$19*(VLOOKUP(O461,Start!$A$11:ED$17,5,FALSE)/S461)+VLOOKUP(P461,Start!$A$1:$D$9,3,FALSE)</f>
        <v>81.405409232512042</v>
      </c>
      <c r="Y461" s="10">
        <f>SUM(V$2:V461)</f>
        <v>64956.307354004661</v>
      </c>
      <c r="Z461" t="str">
        <f>VLOOKUP(O461,Start!$A$11:$B$17,2,FALSE)</f>
        <v>NaturalGas</v>
      </c>
      <c r="AA461" t="str">
        <f>VLOOKUP(P461,Start!$A$2:$B$9,2,FALSE)</f>
        <v>CombinedCycleGas</v>
      </c>
    </row>
    <row r="462" spans="1:27" x14ac:dyDescent="0.35">
      <c r="A462" t="s">
        <v>42</v>
      </c>
      <c r="B462" t="s">
        <v>264</v>
      </c>
      <c r="C462" t="s">
        <v>265</v>
      </c>
      <c r="D462" t="s">
        <v>261</v>
      </c>
      <c r="E462">
        <v>28237</v>
      </c>
      <c r="F462" t="s">
        <v>256</v>
      </c>
      <c r="G462" t="s">
        <v>262</v>
      </c>
      <c r="H462" t="s">
        <v>256</v>
      </c>
      <c r="I462" t="s">
        <v>266</v>
      </c>
      <c r="J462" t="s">
        <v>267</v>
      </c>
      <c r="K462" t="s">
        <v>268</v>
      </c>
      <c r="L462" t="s">
        <v>269</v>
      </c>
      <c r="M462" t="s">
        <v>51</v>
      </c>
      <c r="N462" t="s">
        <v>270</v>
      </c>
      <c r="O462" s="10" t="s">
        <v>51</v>
      </c>
      <c r="P462" t="s">
        <v>52</v>
      </c>
      <c r="Q462" t="s">
        <v>53</v>
      </c>
      <c r="R462" t="s">
        <v>54</v>
      </c>
      <c r="S462">
        <v>0.35199999999999998</v>
      </c>
      <c r="T462" t="s">
        <v>271</v>
      </c>
      <c r="U462">
        <v>160</v>
      </c>
      <c r="V462">
        <f>(1-VLOOKUP(P462,Start!$A$1:$E$9,4,FALSE)/100)*U462</f>
        <v>142.4</v>
      </c>
      <c r="W462">
        <f>VLOOKUP(O462,Start!$A$11:$E$17,3,FALSE)+VLOOKUP(O462,Start!$A$11:$E$17,4,FALSE)</f>
        <v>23.27</v>
      </c>
      <c r="X462" s="10">
        <f>(W462/S462)+Start!$D$19*(VLOOKUP(O462,Start!$A$11:ED$17,5,FALSE)/S462)+VLOOKUP(P462,Start!$A$1:$D$9,3,FALSE)</f>
        <v>81.655113636363637</v>
      </c>
      <c r="Y462" s="10">
        <f>SUM(V$2:V462)</f>
        <v>65098.707354004662</v>
      </c>
      <c r="Z462" t="str">
        <f>VLOOKUP(O462,Start!$A$11:$B$17,2,FALSE)</f>
        <v>NaturalGas</v>
      </c>
      <c r="AA462" t="str">
        <f>VLOOKUP(P462,Start!$A$2:$B$9,2,FALSE)</f>
        <v>CombinedCycleGas</v>
      </c>
    </row>
    <row r="463" spans="1:27" x14ac:dyDescent="0.35">
      <c r="A463" t="s">
        <v>42</v>
      </c>
      <c r="B463" t="s">
        <v>625</v>
      </c>
      <c r="C463" t="s">
        <v>380</v>
      </c>
      <c r="D463" t="s">
        <v>626</v>
      </c>
      <c r="E463">
        <v>47166</v>
      </c>
      <c r="F463" t="s">
        <v>623</v>
      </c>
      <c r="H463" t="s">
        <v>110</v>
      </c>
      <c r="I463" t="s">
        <v>266</v>
      </c>
      <c r="J463" t="s">
        <v>627</v>
      </c>
      <c r="K463" t="s">
        <v>385</v>
      </c>
      <c r="L463" t="s">
        <v>386</v>
      </c>
      <c r="N463" t="s">
        <v>270</v>
      </c>
      <c r="O463" s="10" t="s">
        <v>51</v>
      </c>
      <c r="P463" t="s">
        <v>52</v>
      </c>
      <c r="Q463" t="s">
        <v>53</v>
      </c>
      <c r="R463" t="s">
        <v>54</v>
      </c>
      <c r="S463">
        <v>0.35199999999999998</v>
      </c>
      <c r="T463" t="s">
        <v>271</v>
      </c>
      <c r="U463">
        <v>101</v>
      </c>
      <c r="V463">
        <f>(1-VLOOKUP(P463,Start!$A$1:$E$9,4,FALSE)/100)*U463</f>
        <v>89.89</v>
      </c>
      <c r="W463">
        <f>VLOOKUP(O463,Start!$A$11:$E$17,3,FALSE)+VLOOKUP(O463,Start!$A$11:$E$17,4,FALSE)</f>
        <v>23.27</v>
      </c>
      <c r="X463" s="10">
        <f>(W463/S463)+Start!$D$19*(VLOOKUP(O463,Start!$A$11:ED$17,5,FALSE)/S463)+VLOOKUP(P463,Start!$A$1:$D$9,3,FALSE)</f>
        <v>81.655113636363637</v>
      </c>
      <c r="Y463" s="10">
        <f>SUM(V$2:V463)</f>
        <v>65188.597354004662</v>
      </c>
      <c r="Z463" t="str">
        <f>VLOOKUP(O463,Start!$A$11:$B$17,2,FALSE)</f>
        <v>NaturalGas</v>
      </c>
      <c r="AA463" t="str">
        <f>VLOOKUP(P463,Start!$A$2:$B$9,2,FALSE)</f>
        <v>CombinedCycleGas</v>
      </c>
    </row>
    <row r="464" spans="1:27" x14ac:dyDescent="0.35">
      <c r="A464" t="s">
        <v>42</v>
      </c>
      <c r="B464" t="s">
        <v>1963</v>
      </c>
      <c r="C464" t="s">
        <v>1957</v>
      </c>
      <c r="D464" t="s">
        <v>1958</v>
      </c>
      <c r="E464">
        <v>70569</v>
      </c>
      <c r="F464" t="s">
        <v>1359</v>
      </c>
      <c r="G464" t="s">
        <v>1959</v>
      </c>
      <c r="H464" t="s">
        <v>60</v>
      </c>
      <c r="I464" t="s">
        <v>1964</v>
      </c>
      <c r="J464" t="s">
        <v>1965</v>
      </c>
      <c r="K464" t="s">
        <v>68</v>
      </c>
      <c r="L464" t="s">
        <v>1962</v>
      </c>
      <c r="M464" t="s">
        <v>788</v>
      </c>
      <c r="N464" t="s">
        <v>51</v>
      </c>
      <c r="O464" s="10" t="s">
        <v>51</v>
      </c>
      <c r="P464" t="s">
        <v>52</v>
      </c>
      <c r="Q464" t="s">
        <v>53</v>
      </c>
      <c r="R464" t="s">
        <v>54</v>
      </c>
      <c r="S464">
        <v>0.35089999999999999</v>
      </c>
      <c r="T464" t="s">
        <v>54</v>
      </c>
      <c r="U464">
        <v>11.3377</v>
      </c>
      <c r="V464">
        <f>(1-VLOOKUP(P464,Start!$A$1:$E$9,4,FALSE)/100)*U464</f>
        <v>10.090553</v>
      </c>
      <c r="W464">
        <f>VLOOKUP(O464,Start!$A$11:$E$17,3,FALSE)+VLOOKUP(O464,Start!$A$11:$E$17,4,FALSE)</f>
        <v>23.27</v>
      </c>
      <c r="X464" s="10">
        <f>(W464/S464)+Start!$D$19*(VLOOKUP(O464,Start!$A$11:ED$17,5,FALSE)/S464)+VLOOKUP(P464,Start!$A$1:$D$9,3,FALSE)</f>
        <v>81.906383585066962</v>
      </c>
      <c r="Y464" s="10">
        <f>SUM(V$2:V464)</f>
        <v>65198.687907004663</v>
      </c>
      <c r="Z464" t="str">
        <f>VLOOKUP(O464,Start!$A$11:$B$17,2,FALSE)</f>
        <v>NaturalGas</v>
      </c>
      <c r="AA464" t="str">
        <f>VLOOKUP(P464,Start!$A$2:$B$9,2,FALSE)</f>
        <v>CombinedCycleGas</v>
      </c>
    </row>
    <row r="465" spans="1:27" x14ac:dyDescent="0.35">
      <c r="A465" t="s">
        <v>42</v>
      </c>
      <c r="B465" t="s">
        <v>2265</v>
      </c>
      <c r="C465" t="s">
        <v>1882</v>
      </c>
      <c r="D465" t="s">
        <v>2266</v>
      </c>
      <c r="E465">
        <v>29699</v>
      </c>
      <c r="F465" t="s">
        <v>2267</v>
      </c>
      <c r="G465" t="s">
        <v>2268</v>
      </c>
      <c r="H465" t="s">
        <v>48</v>
      </c>
      <c r="J465" t="s">
        <v>2269</v>
      </c>
      <c r="K465" t="s">
        <v>51</v>
      </c>
      <c r="N465" t="s">
        <v>51</v>
      </c>
      <c r="O465" s="10" t="s">
        <v>51</v>
      </c>
      <c r="P465" t="s">
        <v>52</v>
      </c>
      <c r="Q465" t="s">
        <v>53</v>
      </c>
      <c r="R465" t="s">
        <v>54</v>
      </c>
      <c r="S465">
        <v>0.35089999999999999</v>
      </c>
      <c r="T465" t="s">
        <v>54</v>
      </c>
      <c r="U465">
        <v>15.6</v>
      </c>
      <c r="V465">
        <f>(1-VLOOKUP(P465,Start!$A$1:$E$9,4,FALSE)/100)*U465</f>
        <v>13.884</v>
      </c>
      <c r="W465">
        <f>VLOOKUP(O465,Start!$A$11:$E$17,3,FALSE)+VLOOKUP(O465,Start!$A$11:$E$17,4,FALSE)</f>
        <v>23.27</v>
      </c>
      <c r="X465" s="10">
        <f>(W465/S465)+Start!$D$19*(VLOOKUP(O465,Start!$A$11:ED$17,5,FALSE)/S465)+VLOOKUP(P465,Start!$A$1:$D$9,3,FALSE)</f>
        <v>81.906383585066962</v>
      </c>
      <c r="Y465" s="10">
        <f>SUM(V$2:V465)</f>
        <v>65212.571907004662</v>
      </c>
      <c r="Z465" t="str">
        <f>VLOOKUP(O465,Start!$A$11:$B$17,2,FALSE)</f>
        <v>NaturalGas</v>
      </c>
      <c r="AA465" t="str">
        <f>VLOOKUP(P465,Start!$A$2:$B$9,2,FALSE)</f>
        <v>CombinedCycleGas</v>
      </c>
    </row>
    <row r="466" spans="1:27" x14ac:dyDescent="0.35">
      <c r="A466" t="s">
        <v>42</v>
      </c>
      <c r="B466" t="s">
        <v>1966</v>
      </c>
      <c r="C466" t="s">
        <v>1957</v>
      </c>
      <c r="D466" t="s">
        <v>1958</v>
      </c>
      <c r="E466">
        <v>70569</v>
      </c>
      <c r="F466" t="s">
        <v>1359</v>
      </c>
      <c r="G466" t="s">
        <v>1959</v>
      </c>
      <c r="H466" t="s">
        <v>60</v>
      </c>
      <c r="I466" t="s">
        <v>1967</v>
      </c>
      <c r="J466" t="s">
        <v>1968</v>
      </c>
      <c r="K466" t="s">
        <v>68</v>
      </c>
      <c r="L466" t="s">
        <v>1962</v>
      </c>
      <c r="M466" t="s">
        <v>788</v>
      </c>
      <c r="N466" t="s">
        <v>51</v>
      </c>
      <c r="O466" s="10" t="s">
        <v>51</v>
      </c>
      <c r="P466" t="s">
        <v>52</v>
      </c>
      <c r="Q466" t="s">
        <v>53</v>
      </c>
      <c r="R466" t="s">
        <v>54</v>
      </c>
      <c r="S466">
        <v>0.3498</v>
      </c>
      <c r="T466" t="s">
        <v>54</v>
      </c>
      <c r="U466">
        <v>11.6188</v>
      </c>
      <c r="V466">
        <f>(1-VLOOKUP(P466,Start!$A$1:$E$9,4,FALSE)/100)*U466</f>
        <v>10.340732000000001</v>
      </c>
      <c r="W466">
        <f>VLOOKUP(O466,Start!$A$11:$E$17,3,FALSE)+VLOOKUP(O466,Start!$A$11:$E$17,4,FALSE)</f>
        <v>23.27</v>
      </c>
      <c r="X466" s="10">
        <f>(W466/S466)+Start!$D$19*(VLOOKUP(O466,Start!$A$11:ED$17,5,FALSE)/S466)+VLOOKUP(P466,Start!$A$1:$D$9,3,FALSE)</f>
        <v>82.1592338479131</v>
      </c>
      <c r="Y466" s="10">
        <f>SUM(V$2:V466)</f>
        <v>65222.912639004659</v>
      </c>
      <c r="Z466" t="str">
        <f>VLOOKUP(O466,Start!$A$11:$B$17,2,FALSE)</f>
        <v>NaturalGas</v>
      </c>
      <c r="AA466" t="str">
        <f>VLOOKUP(P466,Start!$A$2:$B$9,2,FALSE)</f>
        <v>CombinedCycleGas</v>
      </c>
    </row>
    <row r="467" spans="1:27" x14ac:dyDescent="0.35">
      <c r="A467" t="s">
        <v>42</v>
      </c>
      <c r="B467" t="s">
        <v>1983</v>
      </c>
      <c r="C467" t="s">
        <v>1976</v>
      </c>
      <c r="D467" t="s">
        <v>1977</v>
      </c>
      <c r="E467">
        <v>26316</v>
      </c>
      <c r="F467" t="s">
        <v>1978</v>
      </c>
      <c r="G467" t="s">
        <v>1979</v>
      </c>
      <c r="H467" t="s">
        <v>48</v>
      </c>
      <c r="I467" t="s">
        <v>1984</v>
      </c>
      <c r="J467" t="s">
        <v>1985</v>
      </c>
      <c r="K467" t="s">
        <v>51</v>
      </c>
      <c r="L467" t="s">
        <v>1986</v>
      </c>
      <c r="N467" t="s">
        <v>51</v>
      </c>
      <c r="O467" s="10" t="s">
        <v>51</v>
      </c>
      <c r="P467" t="s">
        <v>52</v>
      </c>
      <c r="Q467" t="s">
        <v>53</v>
      </c>
      <c r="R467" t="s">
        <v>54</v>
      </c>
      <c r="S467">
        <v>0.3498</v>
      </c>
      <c r="T467" t="s">
        <v>54</v>
      </c>
      <c r="U467">
        <v>0.48</v>
      </c>
      <c r="V467">
        <f>(1-VLOOKUP(P467,Start!$A$1:$E$9,4,FALSE)/100)*U467</f>
        <v>0.42719999999999997</v>
      </c>
      <c r="W467">
        <f>VLOOKUP(O467,Start!$A$11:$E$17,3,FALSE)+VLOOKUP(O467,Start!$A$11:$E$17,4,FALSE)</f>
        <v>23.27</v>
      </c>
      <c r="X467" s="10">
        <f>(W467/S467)+Start!$D$19*(VLOOKUP(O467,Start!$A$11:ED$17,5,FALSE)/S467)+VLOOKUP(P467,Start!$A$1:$D$9,3,FALSE)</f>
        <v>82.1592338479131</v>
      </c>
      <c r="Y467" s="10">
        <f>SUM(V$2:V467)</f>
        <v>65223.339839004657</v>
      </c>
      <c r="Z467" t="str">
        <f>VLOOKUP(O467,Start!$A$11:$B$17,2,FALSE)</f>
        <v>NaturalGas</v>
      </c>
      <c r="AA467" t="str">
        <f>VLOOKUP(P467,Start!$A$2:$B$9,2,FALSE)</f>
        <v>CombinedCycleGas</v>
      </c>
    </row>
    <row r="468" spans="1:27" x14ac:dyDescent="0.35">
      <c r="A468" t="s">
        <v>42</v>
      </c>
      <c r="B468" t="s">
        <v>1941</v>
      </c>
      <c r="C468" t="s">
        <v>1942</v>
      </c>
      <c r="D468" t="s">
        <v>1943</v>
      </c>
      <c r="E468">
        <v>59821</v>
      </c>
      <c r="F468" t="s">
        <v>1944</v>
      </c>
      <c r="G468" t="s">
        <v>1945</v>
      </c>
      <c r="H468" t="s">
        <v>110</v>
      </c>
      <c r="I468" t="s">
        <v>1946</v>
      </c>
      <c r="J468" t="s">
        <v>1947</v>
      </c>
      <c r="K468" t="s">
        <v>78</v>
      </c>
      <c r="N468" t="s">
        <v>78</v>
      </c>
      <c r="O468" s="10" t="s">
        <v>78</v>
      </c>
      <c r="P468" t="s">
        <v>78</v>
      </c>
      <c r="Q468" t="s">
        <v>53</v>
      </c>
      <c r="R468" t="s">
        <v>54</v>
      </c>
      <c r="S468">
        <v>0.23250000000000001</v>
      </c>
      <c r="T468" t="s">
        <v>54</v>
      </c>
      <c r="U468">
        <v>19.239999999999998</v>
      </c>
      <c r="V468">
        <f>(1-VLOOKUP(P468,Start!$A$1:$E$9,4,FALSE)/100)*U468</f>
        <v>15.007199999999999</v>
      </c>
      <c r="W468">
        <f>VLOOKUP(O468,Start!$A$11:$E$17,3,FALSE)+VLOOKUP(O468,Start!$A$11:$E$17,4,FALSE)</f>
        <v>12.53</v>
      </c>
      <c r="X468" s="10">
        <f>(W468/S468)+Start!$D$19*(VLOOKUP(O468,Start!$A$11:ED$17,5,FALSE)/S468)+VLOOKUP(P468,Start!$A$1:$D$9,3,FALSE)</f>
        <v>90.849247311827938</v>
      </c>
      <c r="Y468" s="10">
        <f>SUM(V$2:V468)</f>
        <v>65238.347039004657</v>
      </c>
      <c r="Z468" t="str">
        <f>VLOOKUP(O468,Start!$A$11:$B$17,2,FALSE)</f>
        <v>HardCoal</v>
      </c>
      <c r="AA468" t="str">
        <f>VLOOKUP(P468,Start!$A$2:$B$9,2,FALSE)</f>
        <v>HardCoal</v>
      </c>
    </row>
    <row r="469" spans="1:27" x14ac:dyDescent="0.35">
      <c r="A469" t="s">
        <v>42</v>
      </c>
      <c r="B469" t="s">
        <v>2240</v>
      </c>
      <c r="C469" t="s">
        <v>2241</v>
      </c>
      <c r="D469" t="s">
        <v>2242</v>
      </c>
      <c r="E469">
        <v>67283</v>
      </c>
      <c r="F469" t="s">
        <v>2243</v>
      </c>
      <c r="G469" t="s">
        <v>2244</v>
      </c>
      <c r="H469" t="s">
        <v>778</v>
      </c>
      <c r="J469" t="s">
        <v>2245</v>
      </c>
      <c r="K469" t="s">
        <v>51</v>
      </c>
      <c r="M469" t="s">
        <v>2246</v>
      </c>
      <c r="N469" t="s">
        <v>51</v>
      </c>
      <c r="O469" s="10" t="s">
        <v>51</v>
      </c>
      <c r="P469" t="s">
        <v>52</v>
      </c>
      <c r="Q469" t="s">
        <v>53</v>
      </c>
      <c r="R469" t="s">
        <v>54</v>
      </c>
      <c r="S469">
        <v>0.34210000000000002</v>
      </c>
      <c r="T469" t="s">
        <v>54</v>
      </c>
      <c r="U469">
        <v>30</v>
      </c>
      <c r="V469">
        <f>(1-VLOOKUP(P469,Start!$A$1:$E$9,4,FALSE)/100)*U469</f>
        <v>26.7</v>
      </c>
      <c r="W469">
        <f>VLOOKUP(O469,Start!$A$11:$E$17,3,FALSE)+VLOOKUP(O469,Start!$A$11:$E$17,4,FALSE)</f>
        <v>23.27</v>
      </c>
      <c r="X469" s="10">
        <f>(W469/S469)+Start!$D$19*(VLOOKUP(O469,Start!$A$11:ED$17,5,FALSE)/S469)+VLOOKUP(P469,Start!$A$1:$D$9,3,FALSE)</f>
        <v>83.974714995615301</v>
      </c>
      <c r="Y469" s="10">
        <f>SUM(V$2:V469)</f>
        <v>65265.047039004654</v>
      </c>
      <c r="Z469" t="str">
        <f>VLOOKUP(O469,Start!$A$11:$B$17,2,FALSE)</f>
        <v>NaturalGas</v>
      </c>
      <c r="AA469" t="str">
        <f>VLOOKUP(P469,Start!$A$2:$B$9,2,FALSE)</f>
        <v>CombinedCycleGas</v>
      </c>
    </row>
    <row r="470" spans="1:27" x14ac:dyDescent="0.35">
      <c r="A470" t="s">
        <v>42</v>
      </c>
      <c r="B470" t="s">
        <v>387</v>
      </c>
      <c r="C470" t="s">
        <v>380</v>
      </c>
      <c r="D470" t="s">
        <v>388</v>
      </c>
      <c r="E470">
        <v>47166</v>
      </c>
      <c r="F470" t="s">
        <v>382</v>
      </c>
      <c r="H470" t="s">
        <v>110</v>
      </c>
      <c r="I470" t="s">
        <v>389</v>
      </c>
      <c r="J470" t="s">
        <v>390</v>
      </c>
      <c r="K470" t="s">
        <v>385</v>
      </c>
      <c r="L470" t="s">
        <v>386</v>
      </c>
      <c r="N470" t="s">
        <v>270</v>
      </c>
      <c r="O470" s="10" t="s">
        <v>51</v>
      </c>
      <c r="P470" t="s">
        <v>52</v>
      </c>
      <c r="Q470" t="s">
        <v>53</v>
      </c>
      <c r="R470" t="s">
        <v>54</v>
      </c>
      <c r="S470">
        <v>0.34100000000000003</v>
      </c>
      <c r="T470" t="s">
        <v>271</v>
      </c>
      <c r="U470">
        <v>95</v>
      </c>
      <c r="V470">
        <f>(1-VLOOKUP(P470,Start!$A$1:$E$9,4,FALSE)/100)*U470</f>
        <v>84.55</v>
      </c>
      <c r="W470">
        <f>VLOOKUP(O470,Start!$A$11:$E$17,3,FALSE)+VLOOKUP(O470,Start!$A$11:$E$17,4,FALSE)</f>
        <v>23.27</v>
      </c>
      <c r="X470" s="10">
        <f>(W470/S470)+Start!$D$19*(VLOOKUP(O470,Start!$A$11:ED$17,5,FALSE)/S470)+VLOOKUP(P470,Start!$A$1:$D$9,3,FALSE)</f>
        <v>84.240762463343103</v>
      </c>
      <c r="Y470" s="10">
        <f>SUM(V$2:V470)</f>
        <v>65349.597039004657</v>
      </c>
      <c r="Z470" t="str">
        <f>VLOOKUP(O470,Start!$A$11:$B$17,2,FALSE)</f>
        <v>NaturalGas</v>
      </c>
      <c r="AA470" t="str">
        <f>VLOOKUP(P470,Start!$A$2:$B$9,2,FALSE)</f>
        <v>CombinedCycleGas</v>
      </c>
    </row>
    <row r="471" spans="1:27" x14ac:dyDescent="0.35">
      <c r="A471" t="s">
        <v>42</v>
      </c>
      <c r="B471" t="s">
        <v>391</v>
      </c>
      <c r="C471" t="s">
        <v>380</v>
      </c>
      <c r="D471" t="s">
        <v>392</v>
      </c>
      <c r="E471">
        <v>47166</v>
      </c>
      <c r="F471" t="s">
        <v>382</v>
      </c>
      <c r="H471" t="s">
        <v>110</v>
      </c>
      <c r="I471" t="s">
        <v>266</v>
      </c>
      <c r="J471" t="s">
        <v>393</v>
      </c>
      <c r="K471" t="s">
        <v>385</v>
      </c>
      <c r="L471" t="s">
        <v>386</v>
      </c>
      <c r="N471" t="s">
        <v>270</v>
      </c>
      <c r="O471" s="10" t="s">
        <v>51</v>
      </c>
      <c r="P471" t="s">
        <v>52</v>
      </c>
      <c r="Q471" t="s">
        <v>53</v>
      </c>
      <c r="R471" t="s">
        <v>54</v>
      </c>
      <c r="S471">
        <v>0.34100000000000003</v>
      </c>
      <c r="T471" t="s">
        <v>271</v>
      </c>
      <c r="U471">
        <v>170</v>
      </c>
      <c r="V471">
        <f>(1-VLOOKUP(P471,Start!$A$1:$E$9,4,FALSE)/100)*U471</f>
        <v>151.30000000000001</v>
      </c>
      <c r="W471">
        <f>VLOOKUP(O471,Start!$A$11:$E$17,3,FALSE)+VLOOKUP(O471,Start!$A$11:$E$17,4,FALSE)</f>
        <v>23.27</v>
      </c>
      <c r="X471" s="10">
        <f>(W471/S471)+Start!$D$19*(VLOOKUP(O471,Start!$A$11:ED$17,5,FALSE)/S471)+VLOOKUP(P471,Start!$A$1:$D$9,3,FALSE)</f>
        <v>84.240762463343103</v>
      </c>
      <c r="Y471" s="10">
        <f>SUM(V$2:V471)</f>
        <v>65500.89703900466</v>
      </c>
      <c r="Z471" t="str">
        <f>VLOOKUP(O471,Start!$A$11:$B$17,2,FALSE)</f>
        <v>NaturalGas</v>
      </c>
      <c r="AA471" t="str">
        <f>VLOOKUP(P471,Start!$A$2:$B$9,2,FALSE)</f>
        <v>CombinedCycleGas</v>
      </c>
    </row>
    <row r="472" spans="1:27" x14ac:dyDescent="0.35">
      <c r="A472" t="s">
        <v>42</v>
      </c>
      <c r="B472" t="s">
        <v>2397</v>
      </c>
      <c r="C472" t="s">
        <v>2398</v>
      </c>
      <c r="D472" t="s">
        <v>2399</v>
      </c>
      <c r="E472">
        <v>50997</v>
      </c>
      <c r="F472" t="s">
        <v>834</v>
      </c>
      <c r="G472" t="s">
        <v>2400</v>
      </c>
      <c r="H472" t="s">
        <v>110</v>
      </c>
      <c r="J472" t="s">
        <v>2401</v>
      </c>
      <c r="K472" t="s">
        <v>385</v>
      </c>
      <c r="L472" t="s">
        <v>2402</v>
      </c>
      <c r="N472" t="s">
        <v>270</v>
      </c>
      <c r="O472" s="10" t="s">
        <v>51</v>
      </c>
      <c r="P472" t="s">
        <v>52</v>
      </c>
      <c r="Q472" t="s">
        <v>53</v>
      </c>
      <c r="R472" t="s">
        <v>54</v>
      </c>
      <c r="S472">
        <v>0.34100000000000003</v>
      </c>
      <c r="T472" t="s">
        <v>271</v>
      </c>
      <c r="U472">
        <v>26.5</v>
      </c>
      <c r="V472">
        <f>(1-VLOOKUP(P472,Start!$A$1:$E$9,4,FALSE)/100)*U472</f>
        <v>23.585000000000001</v>
      </c>
      <c r="W472">
        <f>VLOOKUP(O472,Start!$A$11:$E$17,3,FALSE)+VLOOKUP(O472,Start!$A$11:$E$17,4,FALSE)</f>
        <v>23.27</v>
      </c>
      <c r="X472" s="10">
        <f>(W472/S472)+Start!$D$19*(VLOOKUP(O472,Start!$A$11:ED$17,5,FALSE)/S472)+VLOOKUP(P472,Start!$A$1:$D$9,3,FALSE)</f>
        <v>84.240762463343103</v>
      </c>
      <c r="Y472" s="10">
        <f>SUM(V$2:V472)</f>
        <v>65524.482039004659</v>
      </c>
      <c r="Z472" t="str">
        <f>VLOOKUP(O472,Start!$A$11:$B$17,2,FALSE)</f>
        <v>NaturalGas</v>
      </c>
      <c r="AA472" t="str">
        <f>VLOOKUP(P472,Start!$A$2:$B$9,2,FALSE)</f>
        <v>CombinedCycleGas</v>
      </c>
    </row>
    <row r="473" spans="1:27" x14ac:dyDescent="0.35">
      <c r="A473" t="s">
        <v>42</v>
      </c>
      <c r="B473" t="s">
        <v>1463</v>
      </c>
      <c r="C473" t="s">
        <v>108</v>
      </c>
      <c r="D473" t="s">
        <v>1451</v>
      </c>
      <c r="E473">
        <v>59368</v>
      </c>
      <c r="F473" t="s">
        <v>1452</v>
      </c>
      <c r="H473" t="s">
        <v>110</v>
      </c>
      <c r="I473" t="s">
        <v>1464</v>
      </c>
      <c r="J473" t="s">
        <v>1462</v>
      </c>
      <c r="K473" t="s">
        <v>51</v>
      </c>
      <c r="N473" t="s">
        <v>51</v>
      </c>
      <c r="O473" s="10" t="s">
        <v>51</v>
      </c>
      <c r="P473" t="s">
        <v>63</v>
      </c>
      <c r="Q473" t="s">
        <v>64</v>
      </c>
      <c r="R473" t="s">
        <v>54</v>
      </c>
      <c r="S473">
        <v>0.33839999999999998</v>
      </c>
      <c r="T473" t="s">
        <v>54</v>
      </c>
      <c r="U473">
        <v>112</v>
      </c>
      <c r="V473">
        <f>(1-VLOOKUP(P473,Start!$A$1:$E$9,4,FALSE)/100)*U473</f>
        <v>99.68</v>
      </c>
      <c r="W473">
        <f>VLOOKUP(O473,Start!$A$11:$E$17,3,FALSE)+VLOOKUP(O473,Start!$A$11:$E$17,4,FALSE)</f>
        <v>23.27</v>
      </c>
      <c r="X473" s="10">
        <f>(W473/S473)+Start!$D$19*(VLOOKUP(O473,Start!$A$11:ED$17,5,FALSE)/S473)+VLOOKUP(P473,Start!$A$1:$D$9,3,FALSE)</f>
        <v>84.376477541371173</v>
      </c>
      <c r="Y473" s="10">
        <f>SUM(V$2:V473)</f>
        <v>65624.162039004659</v>
      </c>
      <c r="Z473" t="str">
        <f>VLOOKUP(O473,Start!$A$11:$B$17,2,FALSE)</f>
        <v>NaturalGas</v>
      </c>
      <c r="AA473" t="str">
        <f>VLOOKUP(P473,Start!$A$2:$B$9,2,FALSE)</f>
        <v>Gas</v>
      </c>
    </row>
    <row r="474" spans="1:27" x14ac:dyDescent="0.35">
      <c r="A474" t="s">
        <v>42</v>
      </c>
      <c r="B474" t="s">
        <v>379</v>
      </c>
      <c r="C474" t="s">
        <v>380</v>
      </c>
      <c r="D474" t="s">
        <v>381</v>
      </c>
      <c r="E474">
        <v>47166</v>
      </c>
      <c r="F474" t="s">
        <v>382</v>
      </c>
      <c r="H474" t="s">
        <v>110</v>
      </c>
      <c r="I474" t="s">
        <v>383</v>
      </c>
      <c r="J474" t="s">
        <v>384</v>
      </c>
      <c r="K474" t="s">
        <v>385</v>
      </c>
      <c r="L474" t="s">
        <v>386</v>
      </c>
      <c r="N474" t="s">
        <v>270</v>
      </c>
      <c r="O474" s="10" t="s">
        <v>51</v>
      </c>
      <c r="P474" t="s">
        <v>52</v>
      </c>
      <c r="Q474" t="s">
        <v>53</v>
      </c>
      <c r="R474" t="s">
        <v>54</v>
      </c>
      <c r="S474">
        <v>0.33</v>
      </c>
      <c r="T474" t="s">
        <v>271</v>
      </c>
      <c r="U474">
        <v>60</v>
      </c>
      <c r="V474">
        <f>(1-VLOOKUP(P474,Start!$A$1:$E$9,4,FALSE)/100)*U474</f>
        <v>53.4</v>
      </c>
      <c r="W474">
        <f>VLOOKUP(O474,Start!$A$11:$E$17,3,FALSE)+VLOOKUP(O474,Start!$A$11:$E$17,4,FALSE)</f>
        <v>23.27</v>
      </c>
      <c r="X474" s="10">
        <f>(W474/S474)+Start!$D$19*(VLOOKUP(O474,Start!$A$11:ED$17,5,FALSE)/S474)+VLOOKUP(P474,Start!$A$1:$D$9,3,FALSE)</f>
        <v>86.99878787878788</v>
      </c>
      <c r="Y474" s="10">
        <f>SUM(V$2:V474)</f>
        <v>65677.562039004653</v>
      </c>
      <c r="Z474" t="str">
        <f>VLOOKUP(O474,Start!$A$11:$B$17,2,FALSE)</f>
        <v>NaturalGas</v>
      </c>
      <c r="AA474" t="str">
        <f>VLOOKUP(P474,Start!$A$2:$B$9,2,FALSE)</f>
        <v>CombinedCycleGas</v>
      </c>
    </row>
    <row r="475" spans="1:27" x14ac:dyDescent="0.35">
      <c r="A475" t="s">
        <v>42</v>
      </c>
      <c r="B475" t="s">
        <v>435</v>
      </c>
      <c r="C475" t="s">
        <v>436</v>
      </c>
      <c r="D475" t="s">
        <v>437</v>
      </c>
      <c r="E475">
        <v>15890</v>
      </c>
      <c r="F475" t="s">
        <v>430</v>
      </c>
      <c r="G475" t="s">
        <v>438</v>
      </c>
      <c r="H475" t="s">
        <v>230</v>
      </c>
      <c r="J475" t="s">
        <v>439</v>
      </c>
      <c r="K475" t="s">
        <v>68</v>
      </c>
      <c r="L475" t="s">
        <v>440</v>
      </c>
      <c r="M475" t="s">
        <v>441</v>
      </c>
      <c r="N475" t="s">
        <v>270</v>
      </c>
      <c r="O475" s="10" t="s">
        <v>51</v>
      </c>
      <c r="P475" t="s">
        <v>52</v>
      </c>
      <c r="Q475" t="s">
        <v>53</v>
      </c>
      <c r="R475" t="s">
        <v>54</v>
      </c>
      <c r="S475">
        <v>0.33</v>
      </c>
      <c r="T475" t="s">
        <v>271</v>
      </c>
      <c r="U475">
        <v>45</v>
      </c>
      <c r="V475">
        <f>(1-VLOOKUP(P475,Start!$A$1:$E$9,4,FALSE)/100)*U475</f>
        <v>40.049999999999997</v>
      </c>
      <c r="W475">
        <f>VLOOKUP(O475,Start!$A$11:$E$17,3,FALSE)+VLOOKUP(O475,Start!$A$11:$E$17,4,FALSE)</f>
        <v>23.27</v>
      </c>
      <c r="X475" s="10">
        <f>(W475/S475)+Start!$D$19*(VLOOKUP(O475,Start!$A$11:ED$17,5,FALSE)/S475)+VLOOKUP(P475,Start!$A$1:$D$9,3,FALSE)</f>
        <v>86.99878787878788</v>
      </c>
      <c r="Y475" s="10">
        <f>SUM(V$2:V475)</f>
        <v>65717.612039004656</v>
      </c>
      <c r="Z475" t="str">
        <f>VLOOKUP(O475,Start!$A$11:$B$17,2,FALSE)</f>
        <v>NaturalGas</v>
      </c>
      <c r="AA475" t="str">
        <f>VLOOKUP(P475,Start!$A$2:$B$9,2,FALSE)</f>
        <v>CombinedCycleGas</v>
      </c>
    </row>
    <row r="476" spans="1:27" x14ac:dyDescent="0.35">
      <c r="A476" t="s">
        <v>42</v>
      </c>
      <c r="B476" t="s">
        <v>621</v>
      </c>
      <c r="C476" t="s">
        <v>380</v>
      </c>
      <c r="D476" t="s">
        <v>622</v>
      </c>
      <c r="E476">
        <v>47166</v>
      </c>
      <c r="F476" t="s">
        <v>623</v>
      </c>
      <c r="H476" t="s">
        <v>110</v>
      </c>
      <c r="I476" t="s">
        <v>389</v>
      </c>
      <c r="J476" t="s">
        <v>624</v>
      </c>
      <c r="K476" t="s">
        <v>385</v>
      </c>
      <c r="L476" t="s">
        <v>386</v>
      </c>
      <c r="N476" t="s">
        <v>270</v>
      </c>
      <c r="O476" s="10" t="s">
        <v>51</v>
      </c>
      <c r="P476" t="s">
        <v>52</v>
      </c>
      <c r="Q476" t="s">
        <v>53</v>
      </c>
      <c r="R476" t="s">
        <v>54</v>
      </c>
      <c r="S476">
        <v>0.33</v>
      </c>
      <c r="T476" t="s">
        <v>271</v>
      </c>
      <c r="U476">
        <v>59</v>
      </c>
      <c r="V476">
        <f>(1-VLOOKUP(P476,Start!$A$1:$E$9,4,FALSE)/100)*U476</f>
        <v>52.51</v>
      </c>
      <c r="W476">
        <f>VLOOKUP(O476,Start!$A$11:$E$17,3,FALSE)+VLOOKUP(O476,Start!$A$11:$E$17,4,FALSE)</f>
        <v>23.27</v>
      </c>
      <c r="X476" s="10">
        <f>(W476/S476)+Start!$D$19*(VLOOKUP(O476,Start!$A$11:ED$17,5,FALSE)/S476)+VLOOKUP(P476,Start!$A$1:$D$9,3,FALSE)</f>
        <v>86.99878787878788</v>
      </c>
      <c r="Y476" s="10">
        <f>SUM(V$2:V476)</f>
        <v>65770.122039004651</v>
      </c>
      <c r="Z476" t="str">
        <f>VLOOKUP(O476,Start!$A$11:$B$17,2,FALSE)</f>
        <v>NaturalGas</v>
      </c>
      <c r="AA476" t="str">
        <f>VLOOKUP(P476,Start!$A$2:$B$9,2,FALSE)</f>
        <v>CombinedCycleGas</v>
      </c>
    </row>
    <row r="477" spans="1:27" x14ac:dyDescent="0.35">
      <c r="A477" t="s">
        <v>42</v>
      </c>
      <c r="B477" t="s">
        <v>2027</v>
      </c>
      <c r="C477" t="s">
        <v>2028</v>
      </c>
      <c r="D477" t="s">
        <v>2029</v>
      </c>
      <c r="E477">
        <v>46147</v>
      </c>
      <c r="F477" t="s">
        <v>1126</v>
      </c>
      <c r="G477" t="s">
        <v>2030</v>
      </c>
      <c r="H477" t="s">
        <v>110</v>
      </c>
      <c r="J477" t="s">
        <v>2031</v>
      </c>
      <c r="K477" t="s">
        <v>68</v>
      </c>
      <c r="L477" t="s">
        <v>2032</v>
      </c>
      <c r="M477" t="s">
        <v>332</v>
      </c>
      <c r="N477" t="s">
        <v>270</v>
      </c>
      <c r="O477" s="10" t="s">
        <v>51</v>
      </c>
      <c r="P477" t="s">
        <v>52</v>
      </c>
      <c r="Q477" t="s">
        <v>53</v>
      </c>
      <c r="R477" t="s">
        <v>54</v>
      </c>
      <c r="S477">
        <v>0.33</v>
      </c>
      <c r="T477" t="s">
        <v>271</v>
      </c>
      <c r="U477">
        <v>38</v>
      </c>
      <c r="V477">
        <f>(1-VLOOKUP(P477,Start!$A$1:$E$9,4,FALSE)/100)*U477</f>
        <v>33.82</v>
      </c>
      <c r="W477">
        <f>VLOOKUP(O477,Start!$A$11:$E$17,3,FALSE)+VLOOKUP(O477,Start!$A$11:$E$17,4,FALSE)</f>
        <v>23.27</v>
      </c>
      <c r="X477" s="10">
        <f>(W477/S477)+Start!$D$19*(VLOOKUP(O477,Start!$A$11:ED$17,5,FALSE)/S477)+VLOOKUP(P477,Start!$A$1:$D$9,3,FALSE)</f>
        <v>86.99878787878788</v>
      </c>
      <c r="Y477" s="10">
        <f>SUM(V$2:V477)</f>
        <v>65803.942039004658</v>
      </c>
      <c r="Z477" t="str">
        <f>VLOOKUP(O477,Start!$A$11:$B$17,2,FALSE)</f>
        <v>NaturalGas</v>
      </c>
      <c r="AA477" t="str">
        <f>VLOOKUP(P477,Start!$A$2:$B$9,2,FALSE)</f>
        <v>CombinedCycleGas</v>
      </c>
    </row>
    <row r="478" spans="1:27" x14ac:dyDescent="0.35">
      <c r="A478" t="s">
        <v>42</v>
      </c>
      <c r="B478" t="s">
        <v>1987</v>
      </c>
      <c r="C478" t="s">
        <v>1988</v>
      </c>
      <c r="D478" t="s">
        <v>1989</v>
      </c>
      <c r="E478">
        <v>40589</v>
      </c>
      <c r="F478" t="s">
        <v>396</v>
      </c>
      <c r="G478" t="s">
        <v>1990</v>
      </c>
      <c r="H478" t="s">
        <v>110</v>
      </c>
      <c r="J478" t="s">
        <v>1991</v>
      </c>
      <c r="K478" t="s">
        <v>68</v>
      </c>
      <c r="L478" t="s">
        <v>51</v>
      </c>
      <c r="M478" t="s">
        <v>1992</v>
      </c>
      <c r="N478" t="s">
        <v>51</v>
      </c>
      <c r="O478" s="10" t="s">
        <v>51</v>
      </c>
      <c r="P478" t="s">
        <v>52</v>
      </c>
      <c r="Q478" t="s">
        <v>53</v>
      </c>
      <c r="R478" t="s">
        <v>54</v>
      </c>
      <c r="S478">
        <v>0.32779999999999998</v>
      </c>
      <c r="T478" t="s">
        <v>54</v>
      </c>
      <c r="U478">
        <v>84</v>
      </c>
      <c r="V478">
        <f>(1-VLOOKUP(P478,Start!$A$1:$E$9,4,FALSE)/100)*U478</f>
        <v>74.760000000000005</v>
      </c>
      <c r="W478">
        <f>VLOOKUP(O478,Start!$A$11:$E$17,3,FALSE)+VLOOKUP(O478,Start!$A$11:$E$17,4,FALSE)</f>
        <v>23.27</v>
      </c>
      <c r="X478" s="10">
        <f>(W478/S478)+Start!$D$19*(VLOOKUP(O478,Start!$A$11:ED$17,5,FALSE)/S478)+VLOOKUP(P478,Start!$A$1:$D$9,3,FALSE)</f>
        <v>87.57260524710189</v>
      </c>
      <c r="Y478" s="10">
        <f>SUM(V$2:V478)</f>
        <v>65878.702039004653</v>
      </c>
      <c r="Z478" t="str">
        <f>VLOOKUP(O478,Start!$A$11:$B$17,2,FALSE)</f>
        <v>NaturalGas</v>
      </c>
      <c r="AA478" t="str">
        <f>VLOOKUP(P478,Start!$A$2:$B$9,2,FALSE)</f>
        <v>CombinedCycleGas</v>
      </c>
    </row>
    <row r="479" spans="1:27" x14ac:dyDescent="0.35">
      <c r="A479" t="s">
        <v>42</v>
      </c>
      <c r="B479" t="s">
        <v>43</v>
      </c>
      <c r="C479" t="s">
        <v>44</v>
      </c>
      <c r="D479" t="s">
        <v>45</v>
      </c>
      <c r="E479">
        <v>31061</v>
      </c>
      <c r="F479" t="s">
        <v>46</v>
      </c>
      <c r="G479" t="s">
        <v>47</v>
      </c>
      <c r="H479" t="s">
        <v>48</v>
      </c>
      <c r="I479" t="s">
        <v>49</v>
      </c>
      <c r="J479" t="s">
        <v>50</v>
      </c>
      <c r="K479" t="s">
        <v>51</v>
      </c>
      <c r="N479" t="s">
        <v>51</v>
      </c>
      <c r="O479" s="10" t="s">
        <v>51</v>
      </c>
      <c r="P479" t="s">
        <v>52</v>
      </c>
      <c r="Q479" t="s">
        <v>53</v>
      </c>
      <c r="R479" t="s">
        <v>54</v>
      </c>
      <c r="S479">
        <v>0.32669999999999999</v>
      </c>
      <c r="T479" t="s">
        <v>54</v>
      </c>
      <c r="U479">
        <v>11</v>
      </c>
      <c r="V479">
        <f>(1-VLOOKUP(P479,Start!$A$1:$E$9,4,FALSE)/100)*U479</f>
        <v>9.7900000000000009</v>
      </c>
      <c r="W479">
        <f>VLOOKUP(O479,Start!$A$11:$E$17,3,FALSE)+VLOOKUP(O479,Start!$A$11:$E$17,4,FALSE)</f>
        <v>23.27</v>
      </c>
      <c r="X479" s="10">
        <f>(W479/S479)+Start!$D$19*(VLOOKUP(O479,Start!$A$11:ED$17,5,FALSE)/S479)+VLOOKUP(P479,Start!$A$1:$D$9,3,FALSE)</f>
        <v>87.862411998775642</v>
      </c>
      <c r="Y479" s="10">
        <f>SUM(V$2:V479)</f>
        <v>65888.492039004646</v>
      </c>
      <c r="Z479" t="str">
        <f>VLOOKUP(O479,Start!$A$11:$B$17,2,FALSE)</f>
        <v>NaturalGas</v>
      </c>
      <c r="AA479" t="str">
        <f>VLOOKUP(P479,Start!$A$2:$B$9,2,FALSE)</f>
        <v>CombinedCycleGas</v>
      </c>
    </row>
    <row r="480" spans="1:27" x14ac:dyDescent="0.35">
      <c r="A480" t="s">
        <v>42</v>
      </c>
      <c r="B480" t="s">
        <v>1595</v>
      </c>
      <c r="C480" t="s">
        <v>1596</v>
      </c>
      <c r="D480" t="s">
        <v>1597</v>
      </c>
      <c r="E480">
        <v>52349</v>
      </c>
      <c r="F480" t="s">
        <v>1598</v>
      </c>
      <c r="G480" t="s">
        <v>1599</v>
      </c>
      <c r="H480" t="s">
        <v>110</v>
      </c>
      <c r="J480" t="s">
        <v>1600</v>
      </c>
      <c r="K480" t="s">
        <v>51</v>
      </c>
      <c r="N480" t="s">
        <v>51</v>
      </c>
      <c r="O480" s="10" t="s">
        <v>51</v>
      </c>
      <c r="P480" t="s">
        <v>52</v>
      </c>
      <c r="Q480" t="s">
        <v>53</v>
      </c>
      <c r="R480" t="s">
        <v>54</v>
      </c>
      <c r="S480">
        <v>0.31900000000000001</v>
      </c>
      <c r="T480" t="s">
        <v>54</v>
      </c>
      <c r="U480">
        <v>14</v>
      </c>
      <c r="V480">
        <f>(1-VLOOKUP(P480,Start!$A$1:$E$9,4,FALSE)/100)*U480</f>
        <v>12.46</v>
      </c>
      <c r="W480">
        <f>VLOOKUP(O480,Start!$A$11:$E$17,3,FALSE)+VLOOKUP(O480,Start!$A$11:$E$17,4,FALSE)</f>
        <v>23.27</v>
      </c>
      <c r="X480" s="10">
        <f>(W480/S480)+Start!$D$19*(VLOOKUP(O480,Start!$A$11:ED$17,5,FALSE)/S480)+VLOOKUP(P480,Start!$A$1:$D$9,3,FALSE)</f>
        <v>89.947021943573674</v>
      </c>
      <c r="Y480" s="10">
        <f>SUM(V$2:V480)</f>
        <v>65900.952039004653</v>
      </c>
      <c r="Z480" t="str">
        <f>VLOOKUP(O480,Start!$A$11:$B$17,2,FALSE)</f>
        <v>NaturalGas</v>
      </c>
      <c r="AA480" t="str">
        <f>VLOOKUP(P480,Start!$A$2:$B$9,2,FALSE)</f>
        <v>CombinedCycleGas</v>
      </c>
    </row>
    <row r="481" spans="1:27" x14ac:dyDescent="0.35">
      <c r="A481" t="s">
        <v>42</v>
      </c>
      <c r="B481" t="s">
        <v>73</v>
      </c>
      <c r="C481" t="s">
        <v>56</v>
      </c>
      <c r="D481" t="s">
        <v>57</v>
      </c>
      <c r="F481" t="s">
        <v>58</v>
      </c>
      <c r="G481" t="s">
        <v>59</v>
      </c>
      <c r="H481" t="s">
        <v>60</v>
      </c>
      <c r="I481" t="s">
        <v>74</v>
      </c>
      <c r="J481" t="s">
        <v>75</v>
      </c>
      <c r="K481" t="s">
        <v>68</v>
      </c>
      <c r="L481" t="s">
        <v>51</v>
      </c>
      <c r="M481" t="s">
        <v>69</v>
      </c>
      <c r="N481" t="s">
        <v>51</v>
      </c>
      <c r="O481" s="10" t="s">
        <v>51</v>
      </c>
      <c r="P481" t="s">
        <v>63</v>
      </c>
      <c r="Q481" t="s">
        <v>64</v>
      </c>
      <c r="R481" t="s">
        <v>54</v>
      </c>
      <c r="S481">
        <v>0.315</v>
      </c>
      <c r="T481" t="s">
        <v>54</v>
      </c>
      <c r="U481">
        <v>81</v>
      </c>
      <c r="V481">
        <f>(1-VLOOKUP(P481,Start!$A$1:$E$9,4,FALSE)/100)*U481</f>
        <v>72.09</v>
      </c>
      <c r="W481">
        <f>VLOOKUP(O481,Start!$A$11:$E$17,3,FALSE)+VLOOKUP(O481,Start!$A$11:$E$17,4,FALSE)</f>
        <v>23.27</v>
      </c>
      <c r="X481" s="10">
        <f>(W481/S481)+Start!$D$19*(VLOOKUP(O481,Start!$A$11:ED$17,5,FALSE)/S481)+VLOOKUP(P481,Start!$A$1:$D$9,3,FALSE)</f>
        <v>90.570158730158738</v>
      </c>
      <c r="Y481" s="10">
        <f>SUM(V$2:V481)</f>
        <v>65973.042039004649</v>
      </c>
      <c r="Z481" t="str">
        <f>VLOOKUP(O481,Start!$A$11:$B$17,2,FALSE)</f>
        <v>NaturalGas</v>
      </c>
      <c r="AA481" t="str">
        <f>VLOOKUP(P481,Start!$A$2:$B$9,2,FALSE)</f>
        <v>Gas</v>
      </c>
    </row>
    <row r="482" spans="1:27" x14ac:dyDescent="0.35">
      <c r="A482" t="s">
        <v>42</v>
      </c>
      <c r="B482" t="s">
        <v>400</v>
      </c>
      <c r="C482" t="s">
        <v>395</v>
      </c>
      <c r="D482" t="s">
        <v>91</v>
      </c>
      <c r="E482">
        <v>40221</v>
      </c>
      <c r="F482" t="s">
        <v>396</v>
      </c>
      <c r="G482" t="s">
        <v>397</v>
      </c>
      <c r="H482" t="s">
        <v>110</v>
      </c>
      <c r="I482" t="s">
        <v>401</v>
      </c>
      <c r="J482" t="s">
        <v>402</v>
      </c>
      <c r="K482" t="s">
        <v>51</v>
      </c>
      <c r="N482" t="s">
        <v>51</v>
      </c>
      <c r="O482" s="10" t="s">
        <v>51</v>
      </c>
      <c r="P482" t="s">
        <v>63</v>
      </c>
      <c r="Q482" t="s">
        <v>64</v>
      </c>
      <c r="R482" t="s">
        <v>54</v>
      </c>
      <c r="S482">
        <v>0.315</v>
      </c>
      <c r="T482" t="s">
        <v>54</v>
      </c>
      <c r="U482">
        <v>64.7</v>
      </c>
      <c r="V482">
        <f>(1-VLOOKUP(P482,Start!$A$1:$E$9,4,FALSE)/100)*U482</f>
        <v>57.583000000000006</v>
      </c>
      <c r="W482">
        <f>VLOOKUP(O482,Start!$A$11:$E$17,3,FALSE)+VLOOKUP(O482,Start!$A$11:$E$17,4,FALSE)</f>
        <v>23.27</v>
      </c>
      <c r="X482" s="10">
        <f>(W482/S482)+Start!$D$19*(VLOOKUP(O482,Start!$A$11:ED$17,5,FALSE)/S482)+VLOOKUP(P482,Start!$A$1:$D$9,3,FALSE)</f>
        <v>90.570158730158738</v>
      </c>
      <c r="Y482" s="10">
        <f>SUM(V$2:V482)</f>
        <v>66030.625039004648</v>
      </c>
      <c r="Z482" t="str">
        <f>VLOOKUP(O482,Start!$A$11:$B$17,2,FALSE)</f>
        <v>NaturalGas</v>
      </c>
      <c r="AA482" t="str">
        <f>VLOOKUP(P482,Start!$A$2:$B$9,2,FALSE)</f>
        <v>Gas</v>
      </c>
    </row>
    <row r="483" spans="1:27" x14ac:dyDescent="0.35">
      <c r="A483" t="s">
        <v>42</v>
      </c>
      <c r="B483" t="s">
        <v>1249</v>
      </c>
      <c r="C483" t="s">
        <v>1250</v>
      </c>
      <c r="D483" t="s">
        <v>1251</v>
      </c>
      <c r="E483">
        <v>7407</v>
      </c>
      <c r="F483" t="s">
        <v>1252</v>
      </c>
      <c r="H483" t="s">
        <v>471</v>
      </c>
      <c r="J483" t="s">
        <v>1253</v>
      </c>
      <c r="K483" t="s">
        <v>68</v>
      </c>
      <c r="L483" t="s">
        <v>51</v>
      </c>
      <c r="M483" t="s">
        <v>1254</v>
      </c>
      <c r="N483" t="s">
        <v>51</v>
      </c>
      <c r="O483" s="10" t="s">
        <v>51</v>
      </c>
      <c r="P483" t="s">
        <v>52</v>
      </c>
      <c r="Q483" t="s">
        <v>53</v>
      </c>
      <c r="R483" t="s">
        <v>54</v>
      </c>
      <c r="S483">
        <v>0.31459999999999999</v>
      </c>
      <c r="T483" t="s">
        <v>54</v>
      </c>
      <c r="U483">
        <v>26.5</v>
      </c>
      <c r="V483">
        <f>(1-VLOOKUP(P483,Start!$A$1:$E$9,4,FALSE)/100)*U483</f>
        <v>23.585000000000001</v>
      </c>
      <c r="W483">
        <f>VLOOKUP(O483,Start!$A$11:$E$17,3,FALSE)+VLOOKUP(O483,Start!$A$11:$E$17,4,FALSE)</f>
        <v>23.27</v>
      </c>
      <c r="X483" s="10">
        <f>(W483/S483)+Start!$D$19*(VLOOKUP(O483,Start!$A$11:ED$17,5,FALSE)/S483)+VLOOKUP(P483,Start!$A$1:$D$9,3,FALSE)</f>
        <v>91.184043229497775</v>
      </c>
      <c r="Y483" s="10">
        <f>SUM(V$2:V483)</f>
        <v>66054.210039004654</v>
      </c>
      <c r="Z483" t="str">
        <f>VLOOKUP(O483,Start!$A$11:$B$17,2,FALSE)</f>
        <v>NaturalGas</v>
      </c>
      <c r="AA483" t="str">
        <f>VLOOKUP(P483,Start!$A$2:$B$9,2,FALSE)</f>
        <v>CombinedCycleGas</v>
      </c>
    </row>
    <row r="484" spans="1:27" x14ac:dyDescent="0.35">
      <c r="A484" t="s">
        <v>42</v>
      </c>
      <c r="B484" t="s">
        <v>403</v>
      </c>
      <c r="C484" t="s">
        <v>395</v>
      </c>
      <c r="D484" t="s">
        <v>91</v>
      </c>
      <c r="E484">
        <v>40221</v>
      </c>
      <c r="F484" t="s">
        <v>396</v>
      </c>
      <c r="G484" t="s">
        <v>397</v>
      </c>
      <c r="H484" t="s">
        <v>110</v>
      </c>
      <c r="I484" t="s">
        <v>404</v>
      </c>
      <c r="J484" t="s">
        <v>405</v>
      </c>
      <c r="K484" t="s">
        <v>51</v>
      </c>
      <c r="N484" t="s">
        <v>51</v>
      </c>
      <c r="O484" s="10" t="s">
        <v>51</v>
      </c>
      <c r="P484" t="s">
        <v>63</v>
      </c>
      <c r="Q484" t="s">
        <v>64</v>
      </c>
      <c r="R484" t="s">
        <v>54</v>
      </c>
      <c r="S484">
        <v>0.31240000000000001</v>
      </c>
      <c r="T484" t="s">
        <v>54</v>
      </c>
      <c r="U484">
        <v>66.7</v>
      </c>
      <c r="V484">
        <f>(1-VLOOKUP(P484,Start!$A$1:$E$9,4,FALSE)/100)*U484</f>
        <v>59.363000000000007</v>
      </c>
      <c r="W484">
        <f>VLOOKUP(O484,Start!$A$11:$E$17,3,FALSE)+VLOOKUP(O484,Start!$A$11:$E$17,4,FALSE)</f>
        <v>23.27</v>
      </c>
      <c r="X484" s="10">
        <f>(W484/S484)+Start!$D$19*(VLOOKUP(O484,Start!$A$11:ED$17,5,FALSE)/S484)+VLOOKUP(P484,Start!$A$1:$D$9,3,FALSE)</f>
        <v>91.315620998719595</v>
      </c>
      <c r="Y484" s="10">
        <f>SUM(V$2:V484)</f>
        <v>66113.573039004652</v>
      </c>
      <c r="Z484" t="str">
        <f>VLOOKUP(O484,Start!$A$11:$B$17,2,FALSE)</f>
        <v>NaturalGas</v>
      </c>
      <c r="AA484" t="str">
        <f>VLOOKUP(P484,Start!$A$2:$B$9,2,FALSE)</f>
        <v>Gas</v>
      </c>
    </row>
    <row r="485" spans="1:27" x14ac:dyDescent="0.35">
      <c r="A485" t="s">
        <v>42</v>
      </c>
      <c r="B485" t="s">
        <v>70</v>
      </c>
      <c r="C485" t="s">
        <v>56</v>
      </c>
      <c r="D485" t="s">
        <v>57</v>
      </c>
      <c r="E485">
        <v>73776</v>
      </c>
      <c r="F485" t="s">
        <v>58</v>
      </c>
      <c r="G485" t="s">
        <v>59</v>
      </c>
      <c r="H485" t="s">
        <v>60</v>
      </c>
      <c r="I485" t="s">
        <v>71</v>
      </c>
      <c r="J485" t="s">
        <v>72</v>
      </c>
      <c r="K485" t="s">
        <v>68</v>
      </c>
      <c r="L485" t="s">
        <v>51</v>
      </c>
      <c r="M485" t="s">
        <v>69</v>
      </c>
      <c r="N485" t="s">
        <v>51</v>
      </c>
      <c r="O485" s="10" t="s">
        <v>51</v>
      </c>
      <c r="P485" t="s">
        <v>63</v>
      </c>
      <c r="Q485" t="s">
        <v>64</v>
      </c>
      <c r="R485" t="s">
        <v>54</v>
      </c>
      <c r="S485">
        <v>0.30980000000000002</v>
      </c>
      <c r="T485" t="s">
        <v>54</v>
      </c>
      <c r="U485">
        <v>57</v>
      </c>
      <c r="V485">
        <f>(1-VLOOKUP(P485,Start!$A$1:$E$9,4,FALSE)/100)*U485</f>
        <v>50.730000000000004</v>
      </c>
      <c r="W485">
        <f>VLOOKUP(O485,Start!$A$11:$E$17,3,FALSE)+VLOOKUP(O485,Start!$A$11:$E$17,4,FALSE)</f>
        <v>23.27</v>
      </c>
      <c r="X485" s="10">
        <f>(W485/S485)+Start!$D$19*(VLOOKUP(O485,Start!$A$11:ED$17,5,FALSE)/S485)+VLOOKUP(P485,Start!$A$1:$D$9,3,FALSE)</f>
        <v>92.073595868302121</v>
      </c>
      <c r="Y485" s="10">
        <f>SUM(V$2:V485)</f>
        <v>66164.303039004648</v>
      </c>
      <c r="Z485" t="str">
        <f>VLOOKUP(O485,Start!$A$11:$B$17,2,FALSE)</f>
        <v>NaturalGas</v>
      </c>
      <c r="AA485" t="str">
        <f>VLOOKUP(P485,Start!$A$2:$B$9,2,FALSE)</f>
        <v>Gas</v>
      </c>
    </row>
    <row r="486" spans="1:27" x14ac:dyDescent="0.35">
      <c r="A486" t="s">
        <v>42</v>
      </c>
      <c r="B486" t="s">
        <v>458</v>
      </c>
      <c r="C486" t="s">
        <v>459</v>
      </c>
      <c r="D486" t="s">
        <v>460</v>
      </c>
      <c r="E486">
        <v>26725</v>
      </c>
      <c r="F486" t="s">
        <v>461</v>
      </c>
      <c r="H486" t="s">
        <v>48</v>
      </c>
      <c r="I486" t="s">
        <v>63</v>
      </c>
      <c r="J486" t="s">
        <v>72</v>
      </c>
      <c r="K486" t="s">
        <v>51</v>
      </c>
      <c r="N486" t="s">
        <v>51</v>
      </c>
      <c r="O486" s="10" t="s">
        <v>51</v>
      </c>
      <c r="P486" t="s">
        <v>63</v>
      </c>
      <c r="Q486" t="s">
        <v>64</v>
      </c>
      <c r="R486" t="s">
        <v>54</v>
      </c>
      <c r="S486">
        <v>0.30980000000000002</v>
      </c>
      <c r="T486" t="s">
        <v>54</v>
      </c>
      <c r="U486">
        <v>52</v>
      </c>
      <c r="V486">
        <f>(1-VLOOKUP(P486,Start!$A$1:$E$9,4,FALSE)/100)*U486</f>
        <v>46.28</v>
      </c>
      <c r="W486">
        <f>VLOOKUP(O486,Start!$A$11:$E$17,3,FALSE)+VLOOKUP(O486,Start!$A$11:$E$17,4,FALSE)</f>
        <v>23.27</v>
      </c>
      <c r="X486" s="10">
        <f>(W486/S486)+Start!$D$19*(VLOOKUP(O486,Start!$A$11:ED$17,5,FALSE)/S486)+VLOOKUP(P486,Start!$A$1:$D$9,3,FALSE)</f>
        <v>92.073595868302121</v>
      </c>
      <c r="Y486" s="10">
        <f>SUM(V$2:V486)</f>
        <v>66210.583039004647</v>
      </c>
      <c r="Z486" t="str">
        <f>VLOOKUP(O486,Start!$A$11:$B$17,2,FALSE)</f>
        <v>NaturalGas</v>
      </c>
      <c r="AA486" t="str">
        <f>VLOOKUP(P486,Start!$A$2:$B$9,2,FALSE)</f>
        <v>Gas</v>
      </c>
    </row>
    <row r="487" spans="1:27" x14ac:dyDescent="0.35">
      <c r="A487" t="s">
        <v>42</v>
      </c>
      <c r="B487" t="s">
        <v>874</v>
      </c>
      <c r="C487" t="s">
        <v>459</v>
      </c>
      <c r="D487" t="s">
        <v>875</v>
      </c>
      <c r="E487">
        <v>31628</v>
      </c>
      <c r="F487" t="s">
        <v>876</v>
      </c>
      <c r="H487" t="s">
        <v>48</v>
      </c>
      <c r="I487" t="s">
        <v>63</v>
      </c>
      <c r="J487" t="s">
        <v>72</v>
      </c>
      <c r="K487" t="s">
        <v>51</v>
      </c>
      <c r="N487" t="s">
        <v>51</v>
      </c>
      <c r="O487" s="10" t="s">
        <v>51</v>
      </c>
      <c r="P487" t="s">
        <v>63</v>
      </c>
      <c r="Q487" t="s">
        <v>64</v>
      </c>
      <c r="R487" t="s">
        <v>54</v>
      </c>
      <c r="S487">
        <v>0.30980000000000002</v>
      </c>
      <c r="T487" t="s">
        <v>54</v>
      </c>
      <c r="U487">
        <v>56</v>
      </c>
      <c r="V487">
        <f>(1-VLOOKUP(P487,Start!$A$1:$E$9,4,FALSE)/100)*U487</f>
        <v>49.84</v>
      </c>
      <c r="W487">
        <f>VLOOKUP(O487,Start!$A$11:$E$17,3,FALSE)+VLOOKUP(O487,Start!$A$11:$E$17,4,FALSE)</f>
        <v>23.27</v>
      </c>
      <c r="X487" s="10">
        <f>(W487/S487)+Start!$D$19*(VLOOKUP(O487,Start!$A$11:ED$17,5,FALSE)/S487)+VLOOKUP(P487,Start!$A$1:$D$9,3,FALSE)</f>
        <v>92.073595868302121</v>
      </c>
      <c r="Y487" s="10">
        <f>SUM(V$2:V487)</f>
        <v>66260.423039004643</v>
      </c>
      <c r="Z487" t="str">
        <f>VLOOKUP(O487,Start!$A$11:$B$17,2,FALSE)</f>
        <v>NaturalGas</v>
      </c>
      <c r="AA487" t="str">
        <f>VLOOKUP(P487,Start!$A$2:$B$9,2,FALSE)</f>
        <v>Gas</v>
      </c>
    </row>
    <row r="488" spans="1:27" x14ac:dyDescent="0.35">
      <c r="A488" t="s">
        <v>42</v>
      </c>
      <c r="B488" t="s">
        <v>1456</v>
      </c>
      <c r="C488" t="s">
        <v>108</v>
      </c>
      <c r="D488" t="s">
        <v>1451</v>
      </c>
      <c r="E488">
        <v>59368</v>
      </c>
      <c r="F488" t="s">
        <v>1452</v>
      </c>
      <c r="H488" t="s">
        <v>110</v>
      </c>
      <c r="I488" t="s">
        <v>1457</v>
      </c>
      <c r="J488" t="s">
        <v>72</v>
      </c>
      <c r="K488" t="s">
        <v>51</v>
      </c>
      <c r="N488" t="s">
        <v>51</v>
      </c>
      <c r="O488" s="10" t="s">
        <v>51</v>
      </c>
      <c r="P488" t="s">
        <v>63</v>
      </c>
      <c r="Q488" t="s">
        <v>64</v>
      </c>
      <c r="R488" t="s">
        <v>54</v>
      </c>
      <c r="S488">
        <v>0.30980000000000002</v>
      </c>
      <c r="T488" t="s">
        <v>54</v>
      </c>
      <c r="U488">
        <v>55</v>
      </c>
      <c r="V488">
        <f>(1-VLOOKUP(P488,Start!$A$1:$E$9,4,FALSE)/100)*U488</f>
        <v>48.95</v>
      </c>
      <c r="W488">
        <f>VLOOKUP(O488,Start!$A$11:$E$17,3,FALSE)+VLOOKUP(O488,Start!$A$11:$E$17,4,FALSE)</f>
        <v>23.27</v>
      </c>
      <c r="X488" s="10">
        <f>(W488/S488)+Start!$D$19*(VLOOKUP(O488,Start!$A$11:ED$17,5,FALSE)/S488)+VLOOKUP(P488,Start!$A$1:$D$9,3,FALSE)</f>
        <v>92.073595868302121</v>
      </c>
      <c r="Y488" s="10">
        <f>SUM(V$2:V488)</f>
        <v>66309.37303900464</v>
      </c>
      <c r="Z488" t="str">
        <f>VLOOKUP(O488,Start!$A$11:$B$17,2,FALSE)</f>
        <v>NaturalGas</v>
      </c>
      <c r="AA488" t="str">
        <f>VLOOKUP(P488,Start!$A$2:$B$9,2,FALSE)</f>
        <v>Gas</v>
      </c>
    </row>
    <row r="489" spans="1:27" x14ac:dyDescent="0.35">
      <c r="A489" t="s">
        <v>42</v>
      </c>
      <c r="B489" t="s">
        <v>65</v>
      </c>
      <c r="C489" t="s">
        <v>56</v>
      </c>
      <c r="D489" t="s">
        <v>57</v>
      </c>
      <c r="E489">
        <v>73776</v>
      </c>
      <c r="F489" t="s">
        <v>58</v>
      </c>
      <c r="G489" t="s">
        <v>59</v>
      </c>
      <c r="H489" t="s">
        <v>60</v>
      </c>
      <c r="I489" t="s">
        <v>66</v>
      </c>
      <c r="J489" t="s">
        <v>67</v>
      </c>
      <c r="K489" t="s">
        <v>68</v>
      </c>
      <c r="L489" t="s">
        <v>51</v>
      </c>
      <c r="M489" t="s">
        <v>69</v>
      </c>
      <c r="N489" t="s">
        <v>51</v>
      </c>
      <c r="O489" s="10" t="s">
        <v>51</v>
      </c>
      <c r="P489" t="s">
        <v>63</v>
      </c>
      <c r="Q489" t="s">
        <v>64</v>
      </c>
      <c r="R489" t="s">
        <v>54</v>
      </c>
      <c r="S489">
        <v>0.30459999999999998</v>
      </c>
      <c r="T489" t="s">
        <v>54</v>
      </c>
      <c r="U489">
        <v>50</v>
      </c>
      <c r="V489">
        <f>(1-VLOOKUP(P489,Start!$A$1:$E$9,4,FALSE)/100)*U489</f>
        <v>44.5</v>
      </c>
      <c r="W489">
        <f>VLOOKUP(O489,Start!$A$11:$E$17,3,FALSE)+VLOOKUP(O489,Start!$A$11:$E$17,4,FALSE)</f>
        <v>23.27</v>
      </c>
      <c r="X489" s="10">
        <f>(W489/S489)+Start!$D$19*(VLOOKUP(O489,Start!$A$11:ED$17,5,FALSE)/S489)+VLOOKUP(P489,Start!$A$1:$D$9,3,FALSE)</f>
        <v>93.628365068942884</v>
      </c>
      <c r="Y489" s="10">
        <f>SUM(V$2:V489)</f>
        <v>66353.87303900464</v>
      </c>
      <c r="Z489" t="str">
        <f>VLOOKUP(O489,Start!$A$11:$B$17,2,FALSE)</f>
        <v>NaturalGas</v>
      </c>
      <c r="AA489" t="str">
        <f>VLOOKUP(P489,Start!$A$2:$B$9,2,FALSE)</f>
        <v>Gas</v>
      </c>
    </row>
    <row r="490" spans="1:27" x14ac:dyDescent="0.35">
      <c r="A490" t="s">
        <v>42</v>
      </c>
      <c r="B490" t="s">
        <v>246</v>
      </c>
      <c r="C490" t="s">
        <v>237</v>
      </c>
      <c r="D490" t="s">
        <v>247</v>
      </c>
      <c r="E490">
        <v>38112</v>
      </c>
      <c r="F490" t="s">
        <v>239</v>
      </c>
      <c r="H490" t="s">
        <v>48</v>
      </c>
      <c r="I490" t="s">
        <v>91</v>
      </c>
      <c r="J490" t="s">
        <v>248</v>
      </c>
      <c r="K490" t="s">
        <v>68</v>
      </c>
      <c r="L490" t="s">
        <v>51</v>
      </c>
      <c r="M490" t="s">
        <v>249</v>
      </c>
      <c r="N490" t="s">
        <v>51</v>
      </c>
      <c r="O490" s="10" t="s">
        <v>51</v>
      </c>
      <c r="P490" t="s">
        <v>63</v>
      </c>
      <c r="Q490" t="s">
        <v>64</v>
      </c>
      <c r="R490" t="s">
        <v>54</v>
      </c>
      <c r="S490">
        <v>0.28899999999999998</v>
      </c>
      <c r="T490" t="s">
        <v>54</v>
      </c>
      <c r="U490">
        <v>25</v>
      </c>
      <c r="V490">
        <f>(1-VLOOKUP(P490,Start!$A$1:$E$9,4,FALSE)/100)*U490</f>
        <v>22.25</v>
      </c>
      <c r="W490">
        <f>VLOOKUP(O490,Start!$A$11:$E$17,3,FALSE)+VLOOKUP(O490,Start!$A$11:$E$17,4,FALSE)</f>
        <v>23.27</v>
      </c>
      <c r="X490" s="10">
        <f>(W490/S490)+Start!$D$19*(VLOOKUP(O490,Start!$A$11:ED$17,5,FALSE)/S490)+VLOOKUP(P490,Start!$A$1:$D$9,3,FALSE)</f>
        <v>98.628373702422152</v>
      </c>
      <c r="Y490" s="10">
        <f>SUM(V$2:V490)</f>
        <v>66376.12303900464</v>
      </c>
      <c r="Z490" t="str">
        <f>VLOOKUP(O490,Start!$A$11:$B$17,2,FALSE)</f>
        <v>NaturalGas</v>
      </c>
      <c r="AA490" t="str">
        <f>VLOOKUP(P490,Start!$A$2:$B$9,2,FALSE)</f>
        <v>Gas</v>
      </c>
    </row>
    <row r="491" spans="1:27" x14ac:dyDescent="0.35">
      <c r="A491" t="s">
        <v>42</v>
      </c>
      <c r="B491" t="s">
        <v>554</v>
      </c>
      <c r="C491" t="s">
        <v>555</v>
      </c>
      <c r="D491" t="s">
        <v>556</v>
      </c>
      <c r="E491">
        <v>36043</v>
      </c>
      <c r="F491" t="s">
        <v>557</v>
      </c>
      <c r="H491" t="s">
        <v>104</v>
      </c>
      <c r="J491" t="s">
        <v>558</v>
      </c>
      <c r="K491" t="s">
        <v>69</v>
      </c>
      <c r="N491" t="s">
        <v>69</v>
      </c>
      <c r="O491" s="10" t="s">
        <v>145</v>
      </c>
      <c r="P491" t="s">
        <v>145</v>
      </c>
      <c r="Q491" t="s">
        <v>53</v>
      </c>
      <c r="R491" t="s">
        <v>54</v>
      </c>
      <c r="S491">
        <v>0.39710000000000001</v>
      </c>
      <c r="T491" t="s">
        <v>54</v>
      </c>
      <c r="U491">
        <v>24.81</v>
      </c>
      <c r="V491">
        <f>(1-VLOOKUP(P491,Start!$A$1:$E$9,4,FALSE)/100)*U491</f>
        <v>21.0885</v>
      </c>
      <c r="W491">
        <f>VLOOKUP(O491,Start!$A$11:$E$17,3,FALSE)+VLOOKUP(O491,Start!$A$11:$E$17,4,FALSE)</f>
        <v>33.223832923832894</v>
      </c>
      <c r="X491" s="10">
        <f>(W491/S491)+Start!$D$19*(VLOOKUP(O491,Start!$A$11:ED$17,5,FALSE)/S491)+VLOOKUP(P491,Start!$A$1:$D$9,3,FALSE)</f>
        <v>102.01191872030445</v>
      </c>
      <c r="Y491" s="10">
        <f>SUM(V$2:V491)</f>
        <v>66397.211539004638</v>
      </c>
      <c r="Z491" t="str">
        <f>VLOOKUP(O491,Start!$A$11:$B$17,2,FALSE)</f>
        <v>Oil</v>
      </c>
      <c r="AA491" t="str">
        <f>VLOOKUP(P491,Start!$A$2:$B$9,2,FALSE)</f>
        <v>Oil</v>
      </c>
    </row>
    <row r="492" spans="1:27" x14ac:dyDescent="0.35">
      <c r="A492" t="s">
        <v>42</v>
      </c>
      <c r="B492" t="s">
        <v>1311</v>
      </c>
      <c r="C492" t="s">
        <v>1292</v>
      </c>
      <c r="D492" t="s">
        <v>1293</v>
      </c>
      <c r="E492">
        <v>16303</v>
      </c>
      <c r="F492" t="s">
        <v>1294</v>
      </c>
      <c r="H492" t="s">
        <v>230</v>
      </c>
      <c r="I492" t="s">
        <v>1312</v>
      </c>
      <c r="J492" t="s">
        <v>1313</v>
      </c>
      <c r="K492" t="s">
        <v>69</v>
      </c>
      <c r="N492" t="s">
        <v>69</v>
      </c>
      <c r="O492" s="10" t="s">
        <v>145</v>
      </c>
      <c r="P492" t="s">
        <v>145</v>
      </c>
      <c r="Q492" t="s">
        <v>53</v>
      </c>
      <c r="R492" t="s">
        <v>54</v>
      </c>
      <c r="S492">
        <v>0.39710000000000001</v>
      </c>
      <c r="T492" t="s">
        <v>54</v>
      </c>
      <c r="U492">
        <v>59</v>
      </c>
      <c r="V492">
        <f>(1-VLOOKUP(P492,Start!$A$1:$E$9,4,FALSE)/100)*U492</f>
        <v>50.15</v>
      </c>
      <c r="W492">
        <f>VLOOKUP(O492,Start!$A$11:$E$17,3,FALSE)+VLOOKUP(O492,Start!$A$11:$E$17,4,FALSE)</f>
        <v>33.223832923832894</v>
      </c>
      <c r="X492" s="10">
        <f>(W492/S492)+Start!$D$19*(VLOOKUP(O492,Start!$A$11:ED$17,5,FALSE)/S492)+VLOOKUP(P492,Start!$A$1:$D$9,3,FALSE)</f>
        <v>102.01191872030445</v>
      </c>
      <c r="Y492" s="10">
        <f>SUM(V$2:V492)</f>
        <v>66447.361539004633</v>
      </c>
      <c r="Z492" t="str">
        <f>VLOOKUP(O492,Start!$A$11:$B$17,2,FALSE)</f>
        <v>Oil</v>
      </c>
      <c r="AA492" t="str">
        <f>VLOOKUP(P492,Start!$A$2:$B$9,2,FALSE)</f>
        <v>Oil</v>
      </c>
    </row>
    <row r="493" spans="1:27" x14ac:dyDescent="0.35">
      <c r="A493" t="s">
        <v>42</v>
      </c>
      <c r="B493" t="s">
        <v>2007</v>
      </c>
      <c r="C493" t="s">
        <v>2008</v>
      </c>
      <c r="D493" t="s">
        <v>2009</v>
      </c>
      <c r="E493">
        <v>50769</v>
      </c>
      <c r="F493" t="s">
        <v>834</v>
      </c>
      <c r="G493" t="s">
        <v>2010</v>
      </c>
      <c r="H493" t="s">
        <v>110</v>
      </c>
      <c r="I493" t="s">
        <v>2011</v>
      </c>
      <c r="J493" t="s">
        <v>2012</v>
      </c>
      <c r="K493" t="s">
        <v>68</v>
      </c>
      <c r="L493" t="s">
        <v>2013</v>
      </c>
      <c r="M493" t="s">
        <v>2014</v>
      </c>
      <c r="N493" t="s">
        <v>270</v>
      </c>
      <c r="O493" s="10" t="s">
        <v>51</v>
      </c>
      <c r="P493" t="s">
        <v>63</v>
      </c>
      <c r="Q493" t="s">
        <v>64</v>
      </c>
      <c r="R493" t="s">
        <v>54</v>
      </c>
      <c r="S493">
        <v>0.27600000000000002</v>
      </c>
      <c r="T493" t="s">
        <v>271</v>
      </c>
      <c r="U493">
        <v>15.5</v>
      </c>
      <c r="V493">
        <f>(1-VLOOKUP(P493,Start!$A$1:$E$9,4,FALSE)/100)*U493</f>
        <v>13.795</v>
      </c>
      <c r="W493">
        <f>VLOOKUP(O493,Start!$A$11:$E$17,3,FALSE)+VLOOKUP(O493,Start!$A$11:$E$17,4,FALSE)</f>
        <v>23.27</v>
      </c>
      <c r="X493" s="10">
        <f>(W493/S493)+Start!$D$19*(VLOOKUP(O493,Start!$A$11:ED$17,5,FALSE)/S493)+VLOOKUP(P493,Start!$A$1:$D$9,3,FALSE)</f>
        <v>103.2268115942029</v>
      </c>
      <c r="Y493" s="10">
        <f>SUM(V$2:V493)</f>
        <v>66461.156539004631</v>
      </c>
      <c r="Z493" t="str">
        <f>VLOOKUP(O493,Start!$A$11:$B$17,2,FALSE)</f>
        <v>NaturalGas</v>
      </c>
      <c r="AA493" t="str">
        <f>VLOOKUP(P493,Start!$A$2:$B$9,2,FALSE)</f>
        <v>Gas</v>
      </c>
    </row>
    <row r="494" spans="1:27" x14ac:dyDescent="0.35">
      <c r="A494" t="s">
        <v>42</v>
      </c>
      <c r="B494" t="s">
        <v>2015</v>
      </c>
      <c r="C494" t="s">
        <v>2008</v>
      </c>
      <c r="D494" t="s">
        <v>2009</v>
      </c>
      <c r="E494">
        <v>50769</v>
      </c>
      <c r="F494" t="s">
        <v>834</v>
      </c>
      <c r="G494" t="s">
        <v>2010</v>
      </c>
      <c r="H494" t="s">
        <v>110</v>
      </c>
      <c r="I494" t="s">
        <v>2016</v>
      </c>
      <c r="J494" t="s">
        <v>2017</v>
      </c>
      <c r="K494" t="s">
        <v>68</v>
      </c>
      <c r="L494" t="s">
        <v>2013</v>
      </c>
      <c r="M494" t="s">
        <v>2014</v>
      </c>
      <c r="N494" t="s">
        <v>270</v>
      </c>
      <c r="O494" s="10" t="s">
        <v>51</v>
      </c>
      <c r="P494" t="s">
        <v>63</v>
      </c>
      <c r="Q494" t="s">
        <v>64</v>
      </c>
      <c r="R494" t="s">
        <v>54</v>
      </c>
      <c r="S494">
        <v>0.27600000000000002</v>
      </c>
      <c r="T494" t="s">
        <v>271</v>
      </c>
      <c r="U494">
        <v>19.2</v>
      </c>
      <c r="V494">
        <f>(1-VLOOKUP(P494,Start!$A$1:$E$9,4,FALSE)/100)*U494</f>
        <v>17.088000000000001</v>
      </c>
      <c r="W494">
        <f>VLOOKUP(O494,Start!$A$11:$E$17,3,FALSE)+VLOOKUP(O494,Start!$A$11:$E$17,4,FALSE)</f>
        <v>23.27</v>
      </c>
      <c r="X494" s="10">
        <f>(W494/S494)+Start!$D$19*(VLOOKUP(O494,Start!$A$11:ED$17,5,FALSE)/S494)+VLOOKUP(P494,Start!$A$1:$D$9,3,FALSE)</f>
        <v>103.2268115942029</v>
      </c>
      <c r="Y494" s="10">
        <f>SUM(V$2:V494)</f>
        <v>66478.244539004634</v>
      </c>
      <c r="Z494" t="str">
        <f>VLOOKUP(O494,Start!$A$11:$B$17,2,FALSE)</f>
        <v>NaturalGas</v>
      </c>
      <c r="AA494" t="str">
        <f>VLOOKUP(P494,Start!$A$2:$B$9,2,FALSE)</f>
        <v>Gas</v>
      </c>
    </row>
    <row r="495" spans="1:27" x14ac:dyDescent="0.35">
      <c r="A495" t="s">
        <v>42</v>
      </c>
      <c r="B495" t="s">
        <v>2018</v>
      </c>
      <c r="C495" t="s">
        <v>2008</v>
      </c>
      <c r="D495" t="s">
        <v>2009</v>
      </c>
      <c r="E495">
        <v>50769</v>
      </c>
      <c r="F495" t="s">
        <v>834</v>
      </c>
      <c r="G495" t="s">
        <v>2010</v>
      </c>
      <c r="H495" t="s">
        <v>110</v>
      </c>
      <c r="I495" t="s">
        <v>2019</v>
      </c>
      <c r="J495" t="s">
        <v>2020</v>
      </c>
      <c r="K495" t="s">
        <v>68</v>
      </c>
      <c r="L495" t="s">
        <v>2013</v>
      </c>
      <c r="M495" t="s">
        <v>2014</v>
      </c>
      <c r="N495" t="s">
        <v>270</v>
      </c>
      <c r="O495" s="10" t="s">
        <v>51</v>
      </c>
      <c r="P495" t="s">
        <v>63</v>
      </c>
      <c r="Q495" t="s">
        <v>64</v>
      </c>
      <c r="R495" t="s">
        <v>54</v>
      </c>
      <c r="S495">
        <v>0.27600000000000002</v>
      </c>
      <c r="T495" t="s">
        <v>271</v>
      </c>
      <c r="U495">
        <v>15.5</v>
      </c>
      <c r="V495">
        <f>(1-VLOOKUP(P495,Start!$A$1:$E$9,4,FALSE)/100)*U495</f>
        <v>13.795</v>
      </c>
      <c r="W495">
        <f>VLOOKUP(O495,Start!$A$11:$E$17,3,FALSE)+VLOOKUP(O495,Start!$A$11:$E$17,4,FALSE)</f>
        <v>23.27</v>
      </c>
      <c r="X495" s="10">
        <f>(W495/S495)+Start!$D$19*(VLOOKUP(O495,Start!$A$11:ED$17,5,FALSE)/S495)+VLOOKUP(P495,Start!$A$1:$D$9,3,FALSE)</f>
        <v>103.2268115942029</v>
      </c>
      <c r="Y495" s="10">
        <f>SUM(V$2:V495)</f>
        <v>66492.039539004632</v>
      </c>
      <c r="Z495" t="str">
        <f>VLOOKUP(O495,Start!$A$11:$B$17,2,FALSE)</f>
        <v>NaturalGas</v>
      </c>
      <c r="AA495" t="str">
        <f>VLOOKUP(P495,Start!$A$2:$B$9,2,FALSE)</f>
        <v>Gas</v>
      </c>
    </row>
    <row r="496" spans="1:27" x14ac:dyDescent="0.35">
      <c r="A496" t="s">
        <v>42</v>
      </c>
      <c r="B496" t="s">
        <v>2021</v>
      </c>
      <c r="C496" t="s">
        <v>2008</v>
      </c>
      <c r="D496" t="s">
        <v>2009</v>
      </c>
      <c r="E496">
        <v>50769</v>
      </c>
      <c r="F496" t="s">
        <v>834</v>
      </c>
      <c r="G496" t="s">
        <v>2010</v>
      </c>
      <c r="H496" t="s">
        <v>110</v>
      </c>
      <c r="I496" t="s">
        <v>2022</v>
      </c>
      <c r="J496" t="s">
        <v>2023</v>
      </c>
      <c r="K496" t="s">
        <v>68</v>
      </c>
      <c r="L496" t="s">
        <v>2013</v>
      </c>
      <c r="M496" t="s">
        <v>2014</v>
      </c>
      <c r="N496" t="s">
        <v>270</v>
      </c>
      <c r="O496" s="10" t="s">
        <v>51</v>
      </c>
      <c r="P496" t="s">
        <v>63</v>
      </c>
      <c r="Q496" t="s">
        <v>64</v>
      </c>
      <c r="R496" t="s">
        <v>54</v>
      </c>
      <c r="S496">
        <v>0.27600000000000002</v>
      </c>
      <c r="T496" t="s">
        <v>271</v>
      </c>
      <c r="U496">
        <v>10.4</v>
      </c>
      <c r="V496">
        <f>(1-VLOOKUP(P496,Start!$A$1:$E$9,4,FALSE)/100)*U496</f>
        <v>9.2560000000000002</v>
      </c>
      <c r="W496">
        <f>VLOOKUP(O496,Start!$A$11:$E$17,3,FALSE)+VLOOKUP(O496,Start!$A$11:$E$17,4,FALSE)</f>
        <v>23.27</v>
      </c>
      <c r="X496" s="10">
        <f>(W496/S496)+Start!$D$19*(VLOOKUP(O496,Start!$A$11:ED$17,5,FALSE)/S496)+VLOOKUP(P496,Start!$A$1:$D$9,3,FALSE)</f>
        <v>103.2268115942029</v>
      </c>
      <c r="Y496" s="10">
        <f>SUM(V$2:V496)</f>
        <v>66501.295539004626</v>
      </c>
      <c r="Z496" t="str">
        <f>VLOOKUP(O496,Start!$A$11:$B$17,2,FALSE)</f>
        <v>NaturalGas</v>
      </c>
      <c r="AA496" t="str">
        <f>VLOOKUP(P496,Start!$A$2:$B$9,2,FALSE)</f>
        <v>Gas</v>
      </c>
    </row>
    <row r="497" spans="1:27" x14ac:dyDescent="0.35">
      <c r="A497" t="s">
        <v>42</v>
      </c>
      <c r="B497" t="s">
        <v>2024</v>
      </c>
      <c r="C497" t="s">
        <v>2008</v>
      </c>
      <c r="D497" t="s">
        <v>2009</v>
      </c>
      <c r="E497">
        <v>50769</v>
      </c>
      <c r="F497" t="s">
        <v>834</v>
      </c>
      <c r="G497" t="s">
        <v>2010</v>
      </c>
      <c r="H497" t="s">
        <v>110</v>
      </c>
      <c r="I497" t="s">
        <v>2025</v>
      </c>
      <c r="J497" t="s">
        <v>2026</v>
      </c>
      <c r="K497" t="s">
        <v>68</v>
      </c>
      <c r="L497" t="s">
        <v>2013</v>
      </c>
      <c r="M497" t="s">
        <v>2014</v>
      </c>
      <c r="N497" t="s">
        <v>270</v>
      </c>
      <c r="O497" s="10" t="s">
        <v>51</v>
      </c>
      <c r="P497" t="s">
        <v>63</v>
      </c>
      <c r="Q497" t="s">
        <v>64</v>
      </c>
      <c r="R497" t="s">
        <v>54</v>
      </c>
      <c r="S497">
        <v>0.27600000000000002</v>
      </c>
      <c r="T497" t="s">
        <v>271</v>
      </c>
      <c r="U497">
        <v>33.6</v>
      </c>
      <c r="V497">
        <f>(1-VLOOKUP(P497,Start!$A$1:$E$9,4,FALSE)/100)*U497</f>
        <v>29.904000000000003</v>
      </c>
      <c r="W497">
        <f>VLOOKUP(O497,Start!$A$11:$E$17,3,FALSE)+VLOOKUP(O497,Start!$A$11:$E$17,4,FALSE)</f>
        <v>23.27</v>
      </c>
      <c r="X497" s="10">
        <f>(W497/S497)+Start!$D$19*(VLOOKUP(O497,Start!$A$11:ED$17,5,FALSE)/S497)+VLOOKUP(P497,Start!$A$1:$D$9,3,FALSE)</f>
        <v>103.2268115942029</v>
      </c>
      <c r="Y497" s="10">
        <f>SUM(V$2:V497)</f>
        <v>66531.199539004621</v>
      </c>
      <c r="Z497" t="str">
        <f>VLOOKUP(O497,Start!$A$11:$B$17,2,FALSE)</f>
        <v>NaturalGas</v>
      </c>
      <c r="AA497" t="str">
        <f>VLOOKUP(P497,Start!$A$2:$B$9,2,FALSE)</f>
        <v>Gas</v>
      </c>
    </row>
    <row r="498" spans="1:27" x14ac:dyDescent="0.35">
      <c r="A498" t="s">
        <v>42</v>
      </c>
      <c r="B498" t="s">
        <v>1304</v>
      </c>
      <c r="C498" t="s">
        <v>1292</v>
      </c>
      <c r="D498" t="s">
        <v>1293</v>
      </c>
      <c r="E498">
        <v>16303</v>
      </c>
      <c r="F498" t="s">
        <v>1294</v>
      </c>
      <c r="H498" t="s">
        <v>230</v>
      </c>
      <c r="I498" t="s">
        <v>1305</v>
      </c>
      <c r="J498" t="s">
        <v>1306</v>
      </c>
      <c r="K498" t="s">
        <v>69</v>
      </c>
      <c r="L498" t="s">
        <v>1297</v>
      </c>
      <c r="M498" t="s">
        <v>1298</v>
      </c>
      <c r="N498" t="s">
        <v>69</v>
      </c>
      <c r="O498" s="10" t="s">
        <v>145</v>
      </c>
      <c r="P498" t="s">
        <v>145</v>
      </c>
      <c r="Q498" t="s">
        <v>53</v>
      </c>
      <c r="R498" t="s">
        <v>54</v>
      </c>
      <c r="S498">
        <v>0.38279999999999997</v>
      </c>
      <c r="T498" t="s">
        <v>54</v>
      </c>
      <c r="U498">
        <v>106</v>
      </c>
      <c r="V498">
        <f>(1-VLOOKUP(P498,Start!$A$1:$E$9,4,FALSE)/100)*U498</f>
        <v>90.1</v>
      </c>
      <c r="W498">
        <f>VLOOKUP(O498,Start!$A$11:$E$17,3,FALSE)+VLOOKUP(O498,Start!$A$11:$E$17,4,FALSE)</f>
        <v>33.223832923832894</v>
      </c>
      <c r="X498" s="10">
        <f>(W498/S498)+Start!$D$19*(VLOOKUP(O498,Start!$A$11:ED$17,5,FALSE)/S498)+VLOOKUP(P498,Start!$A$1:$D$9,3,FALSE)</f>
        <v>105.78535246560318</v>
      </c>
      <c r="Y498" s="10">
        <f>SUM(V$2:V498)</f>
        <v>66621.299539004627</v>
      </c>
      <c r="Z498" t="str">
        <f>VLOOKUP(O498,Start!$A$11:$B$17,2,FALSE)</f>
        <v>Oil</v>
      </c>
      <c r="AA498" t="str">
        <f>VLOOKUP(P498,Start!$A$2:$B$9,2,FALSE)</f>
        <v>Oil</v>
      </c>
    </row>
    <row r="499" spans="1:27" x14ac:dyDescent="0.35">
      <c r="A499" t="s">
        <v>42</v>
      </c>
      <c r="B499" t="s">
        <v>1307</v>
      </c>
      <c r="C499" t="s">
        <v>1292</v>
      </c>
      <c r="D499" t="s">
        <v>1293</v>
      </c>
      <c r="E499">
        <v>16303</v>
      </c>
      <c r="F499" t="s">
        <v>1294</v>
      </c>
      <c r="H499" t="s">
        <v>230</v>
      </c>
      <c r="I499" t="s">
        <v>1308</v>
      </c>
      <c r="J499" t="s">
        <v>1309</v>
      </c>
      <c r="K499" t="s">
        <v>69</v>
      </c>
      <c r="L499" t="s">
        <v>1297</v>
      </c>
      <c r="M499" t="s">
        <v>1310</v>
      </c>
      <c r="N499" t="s">
        <v>69</v>
      </c>
      <c r="O499" s="10" t="s">
        <v>145</v>
      </c>
      <c r="P499" t="s">
        <v>145</v>
      </c>
      <c r="Q499" t="s">
        <v>53</v>
      </c>
      <c r="R499" t="s">
        <v>54</v>
      </c>
      <c r="S499">
        <v>0.38279999999999997</v>
      </c>
      <c r="T499" t="s">
        <v>54</v>
      </c>
      <c r="U499">
        <v>106</v>
      </c>
      <c r="V499">
        <f>(1-VLOOKUP(P499,Start!$A$1:$E$9,4,FALSE)/100)*U499</f>
        <v>90.1</v>
      </c>
      <c r="W499">
        <f>VLOOKUP(O499,Start!$A$11:$E$17,3,FALSE)+VLOOKUP(O499,Start!$A$11:$E$17,4,FALSE)</f>
        <v>33.223832923832894</v>
      </c>
      <c r="X499" s="10">
        <f>(W499/S499)+Start!$D$19*(VLOOKUP(O499,Start!$A$11:ED$17,5,FALSE)/S499)+VLOOKUP(P499,Start!$A$1:$D$9,3,FALSE)</f>
        <v>105.78535246560318</v>
      </c>
      <c r="Y499" s="10">
        <f>SUM(V$2:V499)</f>
        <v>66711.399539004633</v>
      </c>
      <c r="Z499" t="str">
        <f>VLOOKUP(O499,Start!$A$11:$B$17,2,FALSE)</f>
        <v>Oil</v>
      </c>
      <c r="AA499" t="str">
        <f>VLOOKUP(P499,Start!$A$2:$B$9,2,FALSE)</f>
        <v>Oil</v>
      </c>
    </row>
    <row r="500" spans="1:27" x14ac:dyDescent="0.35">
      <c r="A500" t="s">
        <v>42</v>
      </c>
      <c r="B500" t="s">
        <v>1671</v>
      </c>
      <c r="C500" t="s">
        <v>1672</v>
      </c>
      <c r="D500" t="s">
        <v>1673</v>
      </c>
      <c r="E500">
        <v>47475</v>
      </c>
      <c r="F500" t="s">
        <v>1674</v>
      </c>
      <c r="G500" t="s">
        <v>1675</v>
      </c>
      <c r="H500" t="s">
        <v>110</v>
      </c>
      <c r="I500" t="s">
        <v>1676</v>
      </c>
      <c r="J500" t="s">
        <v>1677</v>
      </c>
      <c r="K500" t="s">
        <v>69</v>
      </c>
      <c r="L500" t="s">
        <v>339</v>
      </c>
      <c r="M500" t="s">
        <v>788</v>
      </c>
      <c r="N500" t="s">
        <v>69</v>
      </c>
      <c r="O500" s="10" t="s">
        <v>145</v>
      </c>
      <c r="P500" t="s">
        <v>145</v>
      </c>
      <c r="Q500" t="s">
        <v>53</v>
      </c>
      <c r="R500" t="s">
        <v>54</v>
      </c>
      <c r="S500">
        <v>0.38169999999999998</v>
      </c>
      <c r="T500" t="s">
        <v>54</v>
      </c>
      <c r="U500">
        <v>4.8</v>
      </c>
      <c r="V500">
        <f>(1-VLOOKUP(P500,Start!$A$1:$E$9,4,FALSE)/100)*U500</f>
        <v>4.08</v>
      </c>
      <c r="W500">
        <f>VLOOKUP(O500,Start!$A$11:$E$17,3,FALSE)+VLOOKUP(O500,Start!$A$11:$E$17,4,FALSE)</f>
        <v>33.223832923832894</v>
      </c>
      <c r="X500" s="10">
        <f>(W500/S500)+Start!$D$19*(VLOOKUP(O500,Start!$A$11:ED$17,5,FALSE)/S500)+VLOOKUP(P500,Start!$A$1:$D$9,3,FALSE)</f>
        <v>106.08732754475477</v>
      </c>
      <c r="Y500" s="10">
        <f>SUM(V$2:V500)</f>
        <v>66715.479539004635</v>
      </c>
      <c r="Z500" t="str">
        <f>VLOOKUP(O500,Start!$A$11:$B$17,2,FALSE)</f>
        <v>Oil</v>
      </c>
      <c r="AA500" t="str">
        <f>VLOOKUP(P500,Start!$A$2:$B$9,2,FALSE)</f>
        <v>Oil</v>
      </c>
    </row>
    <row r="501" spans="1:27" x14ac:dyDescent="0.35">
      <c r="A501" t="s">
        <v>42</v>
      </c>
      <c r="B501" t="s">
        <v>841</v>
      </c>
      <c r="C501" t="s">
        <v>842</v>
      </c>
      <c r="D501" t="s">
        <v>843</v>
      </c>
      <c r="E501">
        <v>50997</v>
      </c>
      <c r="F501" t="s">
        <v>834</v>
      </c>
      <c r="G501" t="s">
        <v>844</v>
      </c>
      <c r="H501" t="s">
        <v>110</v>
      </c>
      <c r="J501" t="s">
        <v>845</v>
      </c>
      <c r="K501" t="s">
        <v>69</v>
      </c>
      <c r="N501" t="s">
        <v>69</v>
      </c>
      <c r="O501" s="10" t="s">
        <v>145</v>
      </c>
      <c r="P501" t="s">
        <v>145</v>
      </c>
      <c r="Q501" t="s">
        <v>106</v>
      </c>
      <c r="R501" t="s">
        <v>54</v>
      </c>
      <c r="S501">
        <v>0.38</v>
      </c>
      <c r="T501" t="s">
        <v>54</v>
      </c>
      <c r="U501">
        <v>114.4</v>
      </c>
      <c r="V501">
        <f>(1-VLOOKUP(P501,Start!$A$1:$E$9,4,FALSE)/100)*U501</f>
        <v>97.240000000000009</v>
      </c>
      <c r="W501">
        <f>VLOOKUP(O501,Start!$A$11:$E$17,3,FALSE)+VLOOKUP(O501,Start!$A$11:$E$17,4,FALSE)</f>
        <v>33.223832923832894</v>
      </c>
      <c r="X501" s="10">
        <f>(W501/S501)+Start!$D$19*(VLOOKUP(O501,Start!$A$11:ED$17,5,FALSE)/S501)+VLOOKUP(P501,Start!$A$1:$D$9,3,FALSE)</f>
        <v>106.55745506271813</v>
      </c>
      <c r="Y501" s="10">
        <f>SUM(V$2:V501)</f>
        <v>66812.71953900464</v>
      </c>
      <c r="Z501" t="str">
        <f>VLOOKUP(O501,Start!$A$11:$B$17,2,FALSE)</f>
        <v>Oil</v>
      </c>
      <c r="AA501" t="str">
        <f>VLOOKUP(P501,Start!$A$2:$B$9,2,FALSE)</f>
        <v>Oil</v>
      </c>
    </row>
    <row r="502" spans="1:27" x14ac:dyDescent="0.35">
      <c r="A502" t="s">
        <v>42</v>
      </c>
      <c r="B502" t="s">
        <v>903</v>
      </c>
      <c r="C502" t="s">
        <v>900</v>
      </c>
      <c r="D502" t="s">
        <v>904</v>
      </c>
      <c r="E502">
        <v>6237</v>
      </c>
      <c r="F502" t="s">
        <v>886</v>
      </c>
      <c r="H502" t="s">
        <v>98</v>
      </c>
      <c r="J502" t="s">
        <v>62</v>
      </c>
      <c r="K502" t="s">
        <v>69</v>
      </c>
      <c r="N502" t="s">
        <v>69</v>
      </c>
      <c r="O502" s="10" t="s">
        <v>145</v>
      </c>
      <c r="P502" t="s">
        <v>145</v>
      </c>
      <c r="Q502" t="s">
        <v>106</v>
      </c>
      <c r="R502" t="s">
        <v>54</v>
      </c>
      <c r="S502">
        <v>0.38</v>
      </c>
      <c r="T502" t="s">
        <v>54</v>
      </c>
      <c r="U502">
        <v>92.5</v>
      </c>
      <c r="V502">
        <f>(1-VLOOKUP(P502,Start!$A$1:$E$9,4,FALSE)/100)*U502</f>
        <v>78.625</v>
      </c>
      <c r="W502">
        <f>VLOOKUP(O502,Start!$A$11:$E$17,3,FALSE)+VLOOKUP(O502,Start!$A$11:$E$17,4,FALSE)</f>
        <v>33.223832923832894</v>
      </c>
      <c r="X502" s="10">
        <f>(W502/S502)+Start!$D$19*(VLOOKUP(O502,Start!$A$11:ED$17,5,FALSE)/S502)+VLOOKUP(P502,Start!$A$1:$D$9,3,FALSE)</f>
        <v>106.55745506271813</v>
      </c>
      <c r="Y502" s="10">
        <f>SUM(V$2:V502)</f>
        <v>66891.34453900464</v>
      </c>
      <c r="Z502" t="str">
        <f>VLOOKUP(O502,Start!$A$11:$B$17,2,FALSE)</f>
        <v>Oil</v>
      </c>
      <c r="AA502" t="str">
        <f>VLOOKUP(P502,Start!$A$2:$B$9,2,FALSE)</f>
        <v>Oil</v>
      </c>
    </row>
    <row r="503" spans="1:27" x14ac:dyDescent="0.35">
      <c r="A503" t="s">
        <v>42</v>
      </c>
      <c r="B503" t="s">
        <v>1494</v>
      </c>
      <c r="C503" t="s">
        <v>1495</v>
      </c>
      <c r="D503" t="s">
        <v>1496</v>
      </c>
      <c r="E503">
        <v>42275</v>
      </c>
      <c r="F503" t="s">
        <v>1497</v>
      </c>
      <c r="H503" t="s">
        <v>110</v>
      </c>
      <c r="I503" t="s">
        <v>383</v>
      </c>
      <c r="J503" t="s">
        <v>1498</v>
      </c>
      <c r="K503" t="s">
        <v>69</v>
      </c>
      <c r="N503" t="s">
        <v>69</v>
      </c>
      <c r="O503" s="10" t="s">
        <v>145</v>
      </c>
      <c r="P503" t="s">
        <v>145</v>
      </c>
      <c r="Q503" t="s">
        <v>106</v>
      </c>
      <c r="R503" t="s">
        <v>54</v>
      </c>
      <c r="S503">
        <v>0.38</v>
      </c>
      <c r="T503" t="s">
        <v>54</v>
      </c>
      <c r="U503">
        <v>60</v>
      </c>
      <c r="V503">
        <f>(1-VLOOKUP(P503,Start!$A$1:$E$9,4,FALSE)/100)*U503</f>
        <v>51</v>
      </c>
      <c r="W503">
        <f>VLOOKUP(O503,Start!$A$11:$E$17,3,FALSE)+VLOOKUP(O503,Start!$A$11:$E$17,4,FALSE)</f>
        <v>33.223832923832894</v>
      </c>
      <c r="X503" s="10">
        <f>(W503/S503)+Start!$D$19*(VLOOKUP(O503,Start!$A$11:ED$17,5,FALSE)/S503)+VLOOKUP(P503,Start!$A$1:$D$9,3,FALSE)</f>
        <v>106.55745506271813</v>
      </c>
      <c r="Y503" s="10">
        <f>SUM(V$2:V503)</f>
        <v>66942.34453900464</v>
      </c>
      <c r="Z503" t="str">
        <f>VLOOKUP(O503,Start!$A$11:$B$17,2,FALSE)</f>
        <v>Oil</v>
      </c>
      <c r="AA503" t="str">
        <f>VLOOKUP(P503,Start!$A$2:$B$9,2,FALSE)</f>
        <v>Oil</v>
      </c>
    </row>
    <row r="504" spans="1:27" x14ac:dyDescent="0.35">
      <c r="A504" t="s">
        <v>42</v>
      </c>
      <c r="B504" t="s">
        <v>1851</v>
      </c>
      <c r="C504" t="s">
        <v>1847</v>
      </c>
      <c r="D504" t="s">
        <v>1852</v>
      </c>
      <c r="E504">
        <v>50389</v>
      </c>
      <c r="F504" t="s">
        <v>1848</v>
      </c>
      <c r="H504" t="s">
        <v>110</v>
      </c>
      <c r="I504" t="s">
        <v>1853</v>
      </c>
      <c r="J504" t="s">
        <v>1854</v>
      </c>
      <c r="K504" t="s">
        <v>68</v>
      </c>
      <c r="L504" t="s">
        <v>1855</v>
      </c>
      <c r="M504" t="s">
        <v>133</v>
      </c>
      <c r="N504" t="s">
        <v>69</v>
      </c>
      <c r="O504" s="10" t="s">
        <v>145</v>
      </c>
      <c r="P504" t="s">
        <v>145</v>
      </c>
      <c r="Q504" t="s">
        <v>106</v>
      </c>
      <c r="R504" t="s">
        <v>54</v>
      </c>
      <c r="S504">
        <v>0.38</v>
      </c>
      <c r="T504" t="s">
        <v>54</v>
      </c>
      <c r="U504">
        <v>66.3</v>
      </c>
      <c r="V504">
        <f>(1-VLOOKUP(P504,Start!$A$1:$E$9,4,FALSE)/100)*U504</f>
        <v>56.354999999999997</v>
      </c>
      <c r="W504">
        <f>VLOOKUP(O504,Start!$A$11:$E$17,3,FALSE)+VLOOKUP(O504,Start!$A$11:$E$17,4,FALSE)</f>
        <v>33.223832923832894</v>
      </c>
      <c r="X504" s="10">
        <f>(W504/S504)+Start!$D$19*(VLOOKUP(O504,Start!$A$11:ED$17,5,FALSE)/S504)+VLOOKUP(P504,Start!$A$1:$D$9,3,FALSE)</f>
        <v>106.55745506271813</v>
      </c>
      <c r="Y504" s="10">
        <f>SUM(V$2:V504)</f>
        <v>66998.699539004636</v>
      </c>
      <c r="Z504" t="str">
        <f>VLOOKUP(O504,Start!$A$11:$B$17,2,FALSE)</f>
        <v>Oil</v>
      </c>
      <c r="AA504" t="str">
        <f>VLOOKUP(P504,Start!$A$2:$B$9,2,FALSE)</f>
        <v>Oil</v>
      </c>
    </row>
    <row r="505" spans="1:27" x14ac:dyDescent="0.35">
      <c r="A505" t="s">
        <v>42</v>
      </c>
      <c r="B505" t="s">
        <v>583</v>
      </c>
      <c r="C505" t="s">
        <v>188</v>
      </c>
      <c r="D505" t="s">
        <v>584</v>
      </c>
      <c r="E505">
        <v>4668</v>
      </c>
      <c r="F505" t="s">
        <v>585</v>
      </c>
      <c r="H505" t="s">
        <v>202</v>
      </c>
      <c r="J505" t="s">
        <v>586</v>
      </c>
      <c r="K505" t="s">
        <v>69</v>
      </c>
      <c r="N505" t="s">
        <v>69</v>
      </c>
      <c r="O505" s="10" t="s">
        <v>145</v>
      </c>
      <c r="P505" t="s">
        <v>145</v>
      </c>
      <c r="Q505" t="s">
        <v>53</v>
      </c>
      <c r="R505" t="s">
        <v>54</v>
      </c>
      <c r="S505">
        <v>0.3795</v>
      </c>
      <c r="T505" t="s">
        <v>54</v>
      </c>
      <c r="U505">
        <v>17</v>
      </c>
      <c r="V505">
        <f>(1-VLOOKUP(P505,Start!$A$1:$E$9,4,FALSE)/100)*U505</f>
        <v>14.45</v>
      </c>
      <c r="W505">
        <f>VLOOKUP(O505,Start!$A$11:$E$17,3,FALSE)+VLOOKUP(O505,Start!$A$11:$E$17,4,FALSE)</f>
        <v>33.223832923832894</v>
      </c>
      <c r="X505" s="10">
        <f>(W505/S505)+Start!$D$19*(VLOOKUP(O505,Start!$A$11:ED$17,5,FALSE)/S505)+VLOOKUP(P505,Start!$A$1:$D$9,3,FALSE)</f>
        <v>106.69652944356494</v>
      </c>
      <c r="Y505" s="10">
        <f>SUM(V$2:V505)</f>
        <v>67013.149539004633</v>
      </c>
      <c r="Z505" t="str">
        <f>VLOOKUP(O505,Start!$A$11:$B$17,2,FALSE)</f>
        <v>Oil</v>
      </c>
      <c r="AA505" t="str">
        <f>VLOOKUP(P505,Start!$A$2:$B$9,2,FALSE)</f>
        <v>Oil</v>
      </c>
    </row>
    <row r="506" spans="1:27" x14ac:dyDescent="0.35">
      <c r="A506" t="s">
        <v>42</v>
      </c>
      <c r="B506" t="s">
        <v>789</v>
      </c>
      <c r="C506" t="s">
        <v>790</v>
      </c>
      <c r="D506" t="s">
        <v>791</v>
      </c>
      <c r="E506">
        <v>76187</v>
      </c>
      <c r="F506" t="s">
        <v>785</v>
      </c>
      <c r="H506" t="s">
        <v>60</v>
      </c>
      <c r="I506" t="s">
        <v>792</v>
      </c>
      <c r="J506" t="s">
        <v>793</v>
      </c>
      <c r="K506" t="s">
        <v>68</v>
      </c>
      <c r="L506" t="s">
        <v>69</v>
      </c>
      <c r="M506" t="s">
        <v>51</v>
      </c>
      <c r="N506" t="s">
        <v>69</v>
      </c>
      <c r="O506" s="10" t="s">
        <v>145</v>
      </c>
      <c r="P506" t="s">
        <v>145</v>
      </c>
      <c r="Q506" t="s">
        <v>53</v>
      </c>
      <c r="R506" t="s">
        <v>54</v>
      </c>
      <c r="S506">
        <v>0.3795</v>
      </c>
      <c r="T506" t="s">
        <v>54</v>
      </c>
      <c r="U506">
        <v>45</v>
      </c>
      <c r="V506">
        <f>(1-VLOOKUP(P506,Start!$A$1:$E$9,4,FALSE)/100)*U506</f>
        <v>38.25</v>
      </c>
      <c r="W506">
        <f>VLOOKUP(O506,Start!$A$11:$E$17,3,FALSE)+VLOOKUP(O506,Start!$A$11:$E$17,4,FALSE)</f>
        <v>33.223832923832894</v>
      </c>
      <c r="X506" s="10">
        <f>(W506/S506)+Start!$D$19*(VLOOKUP(O506,Start!$A$11:ED$17,5,FALSE)/S506)+VLOOKUP(P506,Start!$A$1:$D$9,3,FALSE)</f>
        <v>106.69652944356494</v>
      </c>
      <c r="Y506" s="10">
        <f>SUM(V$2:V506)</f>
        <v>67051.399539004633</v>
      </c>
      <c r="Z506" t="str">
        <f>VLOOKUP(O506,Start!$A$11:$B$17,2,FALSE)</f>
        <v>Oil</v>
      </c>
      <c r="AA506" t="str">
        <f>VLOOKUP(P506,Start!$A$2:$B$9,2,FALSE)</f>
        <v>Oil</v>
      </c>
    </row>
    <row r="507" spans="1:27" x14ac:dyDescent="0.35">
      <c r="A507" t="s">
        <v>42</v>
      </c>
      <c r="B507" t="s">
        <v>794</v>
      </c>
      <c r="C507" t="s">
        <v>790</v>
      </c>
      <c r="D507" t="s">
        <v>791</v>
      </c>
      <c r="E507">
        <v>76187</v>
      </c>
      <c r="F507" t="s">
        <v>785</v>
      </c>
      <c r="H507" t="s">
        <v>60</v>
      </c>
      <c r="I507" t="s">
        <v>795</v>
      </c>
      <c r="J507" t="s">
        <v>793</v>
      </c>
      <c r="K507" t="s">
        <v>68</v>
      </c>
      <c r="L507" t="s">
        <v>69</v>
      </c>
      <c r="M507" t="s">
        <v>51</v>
      </c>
      <c r="N507" t="s">
        <v>69</v>
      </c>
      <c r="O507" s="10" t="s">
        <v>145</v>
      </c>
      <c r="P507" t="s">
        <v>145</v>
      </c>
      <c r="Q507" t="s">
        <v>53</v>
      </c>
      <c r="R507" t="s">
        <v>54</v>
      </c>
      <c r="S507">
        <v>0.3795</v>
      </c>
      <c r="T507" t="s">
        <v>54</v>
      </c>
      <c r="U507">
        <v>25</v>
      </c>
      <c r="V507">
        <f>(1-VLOOKUP(P507,Start!$A$1:$E$9,4,FALSE)/100)*U507</f>
        <v>21.25</v>
      </c>
      <c r="W507">
        <f>VLOOKUP(O507,Start!$A$11:$E$17,3,FALSE)+VLOOKUP(O507,Start!$A$11:$E$17,4,FALSE)</f>
        <v>33.223832923832894</v>
      </c>
      <c r="X507" s="10">
        <f>(W507/S507)+Start!$D$19*(VLOOKUP(O507,Start!$A$11:ED$17,5,FALSE)/S507)+VLOOKUP(P507,Start!$A$1:$D$9,3,FALSE)</f>
        <v>106.69652944356494</v>
      </c>
      <c r="Y507" s="10">
        <f>SUM(V$2:V507)</f>
        <v>67072.649539004633</v>
      </c>
      <c r="Z507" t="str">
        <f>VLOOKUP(O507,Start!$A$11:$B$17,2,FALSE)</f>
        <v>Oil</v>
      </c>
      <c r="AA507" t="str">
        <f>VLOOKUP(P507,Start!$A$2:$B$9,2,FALSE)</f>
        <v>Oil</v>
      </c>
    </row>
    <row r="508" spans="1:27" x14ac:dyDescent="0.35">
      <c r="A508" t="s">
        <v>42</v>
      </c>
      <c r="B508" t="s">
        <v>1897</v>
      </c>
      <c r="C508" t="s">
        <v>1889</v>
      </c>
      <c r="D508" t="s">
        <v>1852</v>
      </c>
      <c r="E508">
        <v>50127</v>
      </c>
      <c r="F508" t="s">
        <v>1091</v>
      </c>
      <c r="G508" t="s">
        <v>1890</v>
      </c>
      <c r="H508" t="s">
        <v>110</v>
      </c>
      <c r="I508" t="s">
        <v>1898</v>
      </c>
      <c r="J508" t="s">
        <v>1892</v>
      </c>
      <c r="K508" t="s">
        <v>69</v>
      </c>
      <c r="N508" t="s">
        <v>69</v>
      </c>
      <c r="O508" s="10" t="s">
        <v>145</v>
      </c>
      <c r="P508" t="s">
        <v>145</v>
      </c>
      <c r="Q508" t="s">
        <v>53</v>
      </c>
      <c r="R508" t="s">
        <v>54</v>
      </c>
      <c r="S508">
        <v>0.3795</v>
      </c>
      <c r="T508" t="s">
        <v>54</v>
      </c>
      <c r="U508">
        <v>0.76</v>
      </c>
      <c r="V508">
        <f>(1-VLOOKUP(P508,Start!$A$1:$E$9,4,FALSE)/100)*U508</f>
        <v>0.64600000000000002</v>
      </c>
      <c r="W508">
        <f>VLOOKUP(O508,Start!$A$11:$E$17,3,FALSE)+VLOOKUP(O508,Start!$A$11:$E$17,4,FALSE)</f>
        <v>33.223832923832894</v>
      </c>
      <c r="X508" s="10">
        <f>(W508/S508)+Start!$D$19*(VLOOKUP(O508,Start!$A$11:ED$17,5,FALSE)/S508)+VLOOKUP(P508,Start!$A$1:$D$9,3,FALSE)</f>
        <v>106.69652944356494</v>
      </c>
      <c r="Y508" s="10">
        <f>SUM(V$2:V508)</f>
        <v>67073.295539004626</v>
      </c>
      <c r="Z508" t="str">
        <f>VLOOKUP(O508,Start!$A$11:$B$17,2,FALSE)</f>
        <v>Oil</v>
      </c>
      <c r="AA508" t="str">
        <f>VLOOKUP(P508,Start!$A$2:$B$9,2,FALSE)</f>
        <v>Oil</v>
      </c>
    </row>
    <row r="509" spans="1:27" x14ac:dyDescent="0.35">
      <c r="A509" t="s">
        <v>42</v>
      </c>
      <c r="B509" t="s">
        <v>1299</v>
      </c>
      <c r="C509" t="s">
        <v>1292</v>
      </c>
      <c r="D509" t="s">
        <v>1293</v>
      </c>
      <c r="E509">
        <v>16303</v>
      </c>
      <c r="F509" t="s">
        <v>1294</v>
      </c>
      <c r="H509" t="s">
        <v>230</v>
      </c>
      <c r="I509" t="s">
        <v>1300</v>
      </c>
      <c r="J509" t="s">
        <v>1301</v>
      </c>
      <c r="K509" t="s">
        <v>69</v>
      </c>
      <c r="L509" t="s">
        <v>1302</v>
      </c>
      <c r="M509" t="s">
        <v>1303</v>
      </c>
      <c r="N509" t="s">
        <v>69</v>
      </c>
      <c r="O509" s="10" t="s">
        <v>145</v>
      </c>
      <c r="P509" t="s">
        <v>145</v>
      </c>
      <c r="Q509" t="s">
        <v>53</v>
      </c>
      <c r="R509" t="s">
        <v>54</v>
      </c>
      <c r="S509">
        <v>0.37840000000000001</v>
      </c>
      <c r="T509" t="s">
        <v>54</v>
      </c>
      <c r="U509">
        <v>34.5</v>
      </c>
      <c r="V509">
        <f>(1-VLOOKUP(P509,Start!$A$1:$E$9,4,FALSE)/100)*U509</f>
        <v>29.324999999999999</v>
      </c>
      <c r="W509">
        <f>VLOOKUP(O509,Start!$A$11:$E$17,3,FALSE)+VLOOKUP(O509,Start!$A$11:$E$17,4,FALSE)</f>
        <v>33.223832923832894</v>
      </c>
      <c r="X509" s="10">
        <f>(W509/S509)+Start!$D$19*(VLOOKUP(O509,Start!$A$11:ED$17,5,FALSE)/S509)+VLOOKUP(P509,Start!$A$1:$D$9,3,FALSE)</f>
        <v>107.00378679659855</v>
      </c>
      <c r="Y509" s="10">
        <f>SUM(V$2:V509)</f>
        <v>67102.620539004623</v>
      </c>
      <c r="Z509" t="str">
        <f>VLOOKUP(O509,Start!$A$11:$B$17,2,FALSE)</f>
        <v>Oil</v>
      </c>
      <c r="AA509" t="str">
        <f>VLOOKUP(P509,Start!$A$2:$B$9,2,FALSE)</f>
        <v>Oil</v>
      </c>
    </row>
    <row r="510" spans="1:27" x14ac:dyDescent="0.35">
      <c r="A510" t="s">
        <v>42</v>
      </c>
      <c r="B510" t="s">
        <v>1993</v>
      </c>
      <c r="C510" t="s">
        <v>1994</v>
      </c>
      <c r="D510" t="s">
        <v>1676</v>
      </c>
      <c r="E510">
        <v>63741</v>
      </c>
      <c r="F510" t="s">
        <v>1995</v>
      </c>
      <c r="G510" t="s">
        <v>1996</v>
      </c>
      <c r="H510" t="s">
        <v>90</v>
      </c>
      <c r="I510" t="s">
        <v>1676</v>
      </c>
      <c r="J510" t="s">
        <v>1997</v>
      </c>
      <c r="K510" t="s">
        <v>69</v>
      </c>
      <c r="L510" t="s">
        <v>1998</v>
      </c>
      <c r="N510" t="s">
        <v>69</v>
      </c>
      <c r="O510" s="10" t="s">
        <v>145</v>
      </c>
      <c r="P510" t="s">
        <v>145</v>
      </c>
      <c r="Q510" t="s">
        <v>53</v>
      </c>
      <c r="R510" t="s">
        <v>54</v>
      </c>
      <c r="S510">
        <v>0.37509999999999999</v>
      </c>
      <c r="T510" t="s">
        <v>54</v>
      </c>
      <c r="U510">
        <v>0.52</v>
      </c>
      <c r="V510">
        <f>(1-VLOOKUP(P510,Start!$A$1:$E$9,4,FALSE)/100)*U510</f>
        <v>0.442</v>
      </c>
      <c r="W510">
        <f>VLOOKUP(O510,Start!$A$11:$E$17,3,FALSE)+VLOOKUP(O510,Start!$A$11:$E$17,4,FALSE)</f>
        <v>33.223832923832894</v>
      </c>
      <c r="X510" s="10">
        <f>(W510/S510)+Start!$D$19*(VLOOKUP(O510,Start!$A$11:ED$17,5,FALSE)/S510)+VLOOKUP(P510,Start!$A$1:$D$9,3,FALSE)</f>
        <v>107.93637143117274</v>
      </c>
      <c r="Y510" s="10">
        <f>SUM(V$2:V510)</f>
        <v>67103.062539004619</v>
      </c>
      <c r="Z510" t="str">
        <f>VLOOKUP(O510,Start!$A$11:$B$17,2,FALSE)</f>
        <v>Oil</v>
      </c>
      <c r="AA510" t="str">
        <f>VLOOKUP(P510,Start!$A$2:$B$9,2,FALSE)</f>
        <v>Oil</v>
      </c>
    </row>
    <row r="511" spans="1:27" x14ac:dyDescent="0.35">
      <c r="A511" t="s">
        <v>42</v>
      </c>
      <c r="C511" t="s">
        <v>2444</v>
      </c>
      <c r="K511" t="s">
        <v>69</v>
      </c>
      <c r="N511" t="s">
        <v>69</v>
      </c>
      <c r="O511" s="10" t="s">
        <v>145</v>
      </c>
      <c r="P511" t="s">
        <v>145</v>
      </c>
      <c r="Q511" t="s">
        <v>53</v>
      </c>
      <c r="R511" t="s">
        <v>434</v>
      </c>
      <c r="S511">
        <v>0.374</v>
      </c>
      <c r="T511" t="s">
        <v>271</v>
      </c>
      <c r="U511">
        <v>407.55932512967502</v>
      </c>
      <c r="V511">
        <f>(1-VLOOKUP(P511,Start!$A$1:$E$9,4,FALSE)/100)*U511</f>
        <v>346.42542636022375</v>
      </c>
      <c r="W511">
        <f>VLOOKUP(O511,Start!$A$11:$E$17,3,FALSE)+VLOOKUP(O511,Start!$A$11:$E$17,4,FALSE)</f>
        <v>33.223832923832894</v>
      </c>
      <c r="X511" s="10">
        <f>(W511/S511)+Start!$D$19*(VLOOKUP(O511,Start!$A$11:ED$17,5,FALSE)/S511)+VLOOKUP(P511,Start!$A$1:$D$9,3,FALSE)</f>
        <v>108.25089017067619</v>
      </c>
      <c r="Y511" s="10">
        <f>SUM(V$2:V511)</f>
        <v>67449.487965364839</v>
      </c>
      <c r="Z511" t="str">
        <f>VLOOKUP(O511,Start!$A$11:$B$17,2,FALSE)</f>
        <v>Oil</v>
      </c>
      <c r="AA511" t="str">
        <f>VLOOKUP(P511,Start!$A$2:$B$9,2,FALSE)</f>
        <v>Oil</v>
      </c>
    </row>
    <row r="512" spans="1:27" x14ac:dyDescent="0.35">
      <c r="A512" t="s">
        <v>42</v>
      </c>
      <c r="B512" t="s">
        <v>1755</v>
      </c>
      <c r="C512" t="s">
        <v>1756</v>
      </c>
      <c r="D512" t="s">
        <v>1757</v>
      </c>
      <c r="E512">
        <v>87719</v>
      </c>
      <c r="F512" t="s">
        <v>1758</v>
      </c>
      <c r="G512" t="s">
        <v>1759</v>
      </c>
      <c r="H512" t="s">
        <v>90</v>
      </c>
      <c r="J512" t="s">
        <v>1760</v>
      </c>
      <c r="K512" t="s">
        <v>69</v>
      </c>
      <c r="L512" t="s">
        <v>69</v>
      </c>
      <c r="M512" t="s">
        <v>365</v>
      </c>
      <c r="N512" t="s">
        <v>69</v>
      </c>
      <c r="O512" s="10" t="s">
        <v>145</v>
      </c>
      <c r="P512" t="s">
        <v>145</v>
      </c>
      <c r="Q512" t="s">
        <v>53</v>
      </c>
      <c r="R512" t="s">
        <v>54</v>
      </c>
      <c r="S512">
        <v>0.37180000000000002</v>
      </c>
      <c r="T512" t="s">
        <v>54</v>
      </c>
      <c r="U512">
        <v>11.4</v>
      </c>
      <c r="V512">
        <f>(1-VLOOKUP(P512,Start!$A$1:$E$9,4,FALSE)/100)*U512</f>
        <v>9.69</v>
      </c>
      <c r="W512">
        <f>VLOOKUP(O512,Start!$A$11:$E$17,3,FALSE)+VLOOKUP(O512,Start!$A$11:$E$17,4,FALSE)</f>
        <v>33.223832923832894</v>
      </c>
      <c r="X512" s="10">
        <f>(W512/S512)+Start!$D$19*(VLOOKUP(O512,Start!$A$11:ED$17,5,FALSE)/S512)+VLOOKUP(P512,Start!$A$1:$D$9,3,FALSE)</f>
        <v>108.88551082257368</v>
      </c>
      <c r="Y512" s="10">
        <f>SUM(V$2:V512)</f>
        <v>67459.177965364841</v>
      </c>
      <c r="Z512" t="str">
        <f>VLOOKUP(O512,Start!$A$11:$B$17,2,FALSE)</f>
        <v>Oil</v>
      </c>
      <c r="AA512" t="str">
        <f>VLOOKUP(P512,Start!$A$2:$B$9,2,FALSE)</f>
        <v>Oil</v>
      </c>
    </row>
    <row r="513" spans="1:27" x14ac:dyDescent="0.35">
      <c r="A513" t="s">
        <v>42</v>
      </c>
      <c r="B513" t="s">
        <v>587</v>
      </c>
      <c r="C513" t="s">
        <v>188</v>
      </c>
      <c r="D513" t="s">
        <v>588</v>
      </c>
      <c r="E513">
        <v>6242</v>
      </c>
      <c r="F513" t="s">
        <v>589</v>
      </c>
      <c r="H513" t="s">
        <v>98</v>
      </c>
      <c r="J513" t="s">
        <v>590</v>
      </c>
      <c r="K513" t="s">
        <v>69</v>
      </c>
      <c r="N513" t="s">
        <v>69</v>
      </c>
      <c r="O513" s="10" t="s">
        <v>145</v>
      </c>
      <c r="P513" t="s">
        <v>145</v>
      </c>
      <c r="Q513" t="s">
        <v>64</v>
      </c>
      <c r="R513" t="s">
        <v>54</v>
      </c>
      <c r="S513">
        <v>0.3644</v>
      </c>
      <c r="T513" t="s">
        <v>54</v>
      </c>
      <c r="U513">
        <v>120</v>
      </c>
      <c r="V513">
        <f>(1-VLOOKUP(P513,Start!$A$1:$E$9,4,FALSE)/100)*U513</f>
        <v>102</v>
      </c>
      <c r="W513">
        <f>VLOOKUP(O513,Start!$A$11:$E$17,3,FALSE)+VLOOKUP(O513,Start!$A$11:$E$17,4,FALSE)</f>
        <v>33.223832923832894</v>
      </c>
      <c r="X513" s="10">
        <f>(W513/S513)+Start!$D$19*(VLOOKUP(O513,Start!$A$11:ED$17,5,FALSE)/S513)+VLOOKUP(P513,Start!$A$1:$D$9,3,FALSE)</f>
        <v>111.07638014224175</v>
      </c>
      <c r="Y513" s="10">
        <f>SUM(V$2:V513)</f>
        <v>67561.177965364841</v>
      </c>
      <c r="Z513" t="str">
        <f>VLOOKUP(O513,Start!$A$11:$B$17,2,FALSE)</f>
        <v>Oil</v>
      </c>
      <c r="AA513" t="str">
        <f>VLOOKUP(P513,Start!$A$2:$B$9,2,FALSE)</f>
        <v>Oil</v>
      </c>
    </row>
    <row r="514" spans="1:27" x14ac:dyDescent="0.35">
      <c r="A514" t="s">
        <v>42</v>
      </c>
      <c r="B514" t="s">
        <v>1420</v>
      </c>
      <c r="C514" t="s">
        <v>1415</v>
      </c>
      <c r="D514" t="s">
        <v>1421</v>
      </c>
      <c r="E514">
        <v>87448</v>
      </c>
      <c r="F514" t="s">
        <v>1417</v>
      </c>
      <c r="G514">
        <v>13</v>
      </c>
      <c r="H514" t="s">
        <v>90</v>
      </c>
      <c r="I514" t="s">
        <v>1421</v>
      </c>
      <c r="J514" t="s">
        <v>1422</v>
      </c>
      <c r="K514" t="s">
        <v>69</v>
      </c>
      <c r="N514" t="s">
        <v>69</v>
      </c>
      <c r="O514" s="10" t="s">
        <v>145</v>
      </c>
      <c r="P514" t="s">
        <v>145</v>
      </c>
      <c r="Q514" t="s">
        <v>53</v>
      </c>
      <c r="R514" t="s">
        <v>54</v>
      </c>
      <c r="S514">
        <v>0.36080000000000001</v>
      </c>
      <c r="T514" t="s">
        <v>54</v>
      </c>
      <c r="U514">
        <v>10.5</v>
      </c>
      <c r="V514">
        <f>(1-VLOOKUP(P514,Start!$A$1:$E$9,4,FALSE)/100)*U514</f>
        <v>8.9249999999999989</v>
      </c>
      <c r="W514">
        <f>VLOOKUP(O514,Start!$A$11:$E$17,3,FALSE)+VLOOKUP(O514,Start!$A$11:$E$17,4,FALSE)</f>
        <v>33.223832923832894</v>
      </c>
      <c r="X514" s="10">
        <f>(W514/S514)+Start!$D$19*(VLOOKUP(O514,Start!$A$11:ED$17,5,FALSE)/S514)+VLOOKUP(P514,Start!$A$1:$D$9,3,FALSE)</f>
        <v>112.17470322570092</v>
      </c>
      <c r="Y514" s="10">
        <f>SUM(V$2:V514)</f>
        <v>67570.102965364844</v>
      </c>
      <c r="Z514" t="str">
        <f>VLOOKUP(O514,Start!$A$11:$B$17,2,FALSE)</f>
        <v>Oil</v>
      </c>
      <c r="AA514" t="str">
        <f>VLOOKUP(P514,Start!$A$2:$B$9,2,FALSE)</f>
        <v>Oil</v>
      </c>
    </row>
    <row r="515" spans="1:27" x14ac:dyDescent="0.35">
      <c r="A515" t="s">
        <v>42</v>
      </c>
      <c r="B515" t="s">
        <v>1763</v>
      </c>
      <c r="C515" t="s">
        <v>1756</v>
      </c>
      <c r="D515" t="s">
        <v>1764</v>
      </c>
      <c r="E515">
        <v>87666</v>
      </c>
      <c r="F515" t="s">
        <v>1765</v>
      </c>
      <c r="G515" t="s">
        <v>218</v>
      </c>
      <c r="H515" t="s">
        <v>90</v>
      </c>
      <c r="J515" t="s">
        <v>1766</v>
      </c>
      <c r="K515" t="s">
        <v>69</v>
      </c>
      <c r="L515" t="s">
        <v>69</v>
      </c>
      <c r="M515" t="s">
        <v>365</v>
      </c>
      <c r="N515" t="s">
        <v>69</v>
      </c>
      <c r="O515" s="10" t="s">
        <v>145</v>
      </c>
      <c r="P515" t="s">
        <v>145</v>
      </c>
      <c r="Q515" t="s">
        <v>53</v>
      </c>
      <c r="R515" t="s">
        <v>54</v>
      </c>
      <c r="S515">
        <v>0.36080000000000001</v>
      </c>
      <c r="T515" t="s">
        <v>54</v>
      </c>
      <c r="U515">
        <v>11.4</v>
      </c>
      <c r="V515">
        <f>(1-VLOOKUP(P515,Start!$A$1:$E$9,4,FALSE)/100)*U515</f>
        <v>9.69</v>
      </c>
      <c r="W515">
        <f>VLOOKUP(O515,Start!$A$11:$E$17,3,FALSE)+VLOOKUP(O515,Start!$A$11:$E$17,4,FALSE)</f>
        <v>33.223832923832894</v>
      </c>
      <c r="X515" s="10">
        <f>(W515/S515)+Start!$D$19*(VLOOKUP(O515,Start!$A$11:ED$17,5,FALSE)/S515)+VLOOKUP(P515,Start!$A$1:$D$9,3,FALSE)</f>
        <v>112.17470322570092</v>
      </c>
      <c r="Y515" s="10">
        <f>SUM(V$2:V515)</f>
        <v>67579.792965364846</v>
      </c>
      <c r="Z515" t="str">
        <f>VLOOKUP(O515,Start!$A$11:$B$17,2,FALSE)</f>
        <v>Oil</v>
      </c>
      <c r="AA515" t="str">
        <f>VLOOKUP(P515,Start!$A$2:$B$9,2,FALSE)</f>
        <v>Oil</v>
      </c>
    </row>
    <row r="516" spans="1:27" x14ac:dyDescent="0.35">
      <c r="A516" t="s">
        <v>42</v>
      </c>
      <c r="B516" t="s">
        <v>141</v>
      </c>
      <c r="C516" t="s">
        <v>114</v>
      </c>
      <c r="D516" t="s">
        <v>142</v>
      </c>
      <c r="E516">
        <v>14199</v>
      </c>
      <c r="F516" t="s">
        <v>116</v>
      </c>
      <c r="G516" t="s">
        <v>143</v>
      </c>
      <c r="H516" t="s">
        <v>116</v>
      </c>
      <c r="I516" t="s">
        <v>142</v>
      </c>
      <c r="J516" t="s">
        <v>144</v>
      </c>
      <c r="K516" t="s">
        <v>69</v>
      </c>
      <c r="N516" t="s">
        <v>69</v>
      </c>
      <c r="O516" s="10" t="s">
        <v>145</v>
      </c>
      <c r="P516" t="s">
        <v>145</v>
      </c>
      <c r="Q516" t="s">
        <v>53</v>
      </c>
      <c r="R516" t="s">
        <v>54</v>
      </c>
      <c r="S516">
        <v>0.35970000000000002</v>
      </c>
      <c r="T516" t="s">
        <v>54</v>
      </c>
      <c r="U516">
        <v>184</v>
      </c>
      <c r="V516">
        <f>(1-VLOOKUP(P516,Start!$A$1:$E$9,4,FALSE)/100)*U516</f>
        <v>156.4</v>
      </c>
      <c r="W516">
        <f>VLOOKUP(O516,Start!$A$11:$E$17,3,FALSE)+VLOOKUP(O516,Start!$A$11:$E$17,4,FALSE)</f>
        <v>33.223832923832894</v>
      </c>
      <c r="X516" s="10">
        <f>(W516/S516)+Start!$D$19*(VLOOKUP(O516,Start!$A$11:ED$17,5,FALSE)/S516)+VLOOKUP(P516,Start!$A$1:$D$9,3,FALSE)</f>
        <v>112.51468702761439</v>
      </c>
      <c r="Y516" s="10">
        <f>SUM(V$2:V516)</f>
        <v>67736.19296536484</v>
      </c>
      <c r="Z516" t="str">
        <f>VLOOKUP(O516,Start!$A$11:$B$17,2,FALSE)</f>
        <v>Oil</v>
      </c>
      <c r="AA516" t="str">
        <f>VLOOKUP(P516,Start!$A$2:$B$9,2,FALSE)</f>
        <v>Oil</v>
      </c>
    </row>
    <row r="517" spans="1:27" x14ac:dyDescent="0.35">
      <c r="A517" t="s">
        <v>42</v>
      </c>
      <c r="B517" t="s">
        <v>1155</v>
      </c>
      <c r="C517" t="s">
        <v>233</v>
      </c>
      <c r="D517" t="s">
        <v>1156</v>
      </c>
      <c r="E517">
        <v>24783</v>
      </c>
      <c r="F517" t="s">
        <v>1157</v>
      </c>
      <c r="H517" t="s">
        <v>295</v>
      </c>
      <c r="J517" t="s">
        <v>72</v>
      </c>
      <c r="K517" t="s">
        <v>69</v>
      </c>
      <c r="N517" t="s">
        <v>69</v>
      </c>
      <c r="O517" s="10" t="s">
        <v>145</v>
      </c>
      <c r="P517" t="s">
        <v>145</v>
      </c>
      <c r="Q517" t="s">
        <v>53</v>
      </c>
      <c r="R517" t="s">
        <v>54</v>
      </c>
      <c r="S517">
        <v>0.3553</v>
      </c>
      <c r="T517" t="s">
        <v>54</v>
      </c>
      <c r="U517">
        <v>87</v>
      </c>
      <c r="V517">
        <f>(1-VLOOKUP(P517,Start!$A$1:$E$9,4,FALSE)/100)*U517</f>
        <v>73.95</v>
      </c>
      <c r="W517">
        <f>VLOOKUP(O517,Start!$A$11:$E$17,3,FALSE)+VLOOKUP(O517,Start!$A$11:$E$17,4,FALSE)</f>
        <v>33.223832923832894</v>
      </c>
      <c r="X517" s="10">
        <f>(W517/S517)+Start!$D$19*(VLOOKUP(O517,Start!$A$11:ED$17,5,FALSE)/S517)+VLOOKUP(P517,Start!$A$1:$D$9,3,FALSE)</f>
        <v>113.89567386386967</v>
      </c>
      <c r="Y517" s="10">
        <f>SUM(V$2:V517)</f>
        <v>67810.142965364837</v>
      </c>
      <c r="Z517" t="str">
        <f>VLOOKUP(O517,Start!$A$11:$B$17,2,FALSE)</f>
        <v>Oil</v>
      </c>
      <c r="AA517" t="str">
        <f>VLOOKUP(P517,Start!$A$2:$B$9,2,FALSE)</f>
        <v>Oil</v>
      </c>
    </row>
    <row r="518" spans="1:27" x14ac:dyDescent="0.35">
      <c r="A518" t="s">
        <v>42</v>
      </c>
      <c r="B518" t="s">
        <v>1151</v>
      </c>
      <c r="C518" t="s">
        <v>233</v>
      </c>
      <c r="D518" t="s">
        <v>1152</v>
      </c>
      <c r="E518">
        <v>25588</v>
      </c>
      <c r="F518" t="s">
        <v>1153</v>
      </c>
      <c r="H518" t="s">
        <v>295</v>
      </c>
      <c r="J518" t="s">
        <v>1154</v>
      </c>
      <c r="K518" t="s">
        <v>69</v>
      </c>
      <c r="N518" t="s">
        <v>69</v>
      </c>
      <c r="O518" s="10" t="s">
        <v>145</v>
      </c>
      <c r="P518" t="s">
        <v>145</v>
      </c>
      <c r="Q518" t="s">
        <v>53</v>
      </c>
      <c r="R518" t="s">
        <v>54</v>
      </c>
      <c r="S518">
        <v>0.35420000000000001</v>
      </c>
      <c r="T518" t="s">
        <v>54</v>
      </c>
      <c r="U518">
        <v>88</v>
      </c>
      <c r="V518">
        <f>(1-VLOOKUP(P518,Start!$A$1:$E$9,4,FALSE)/100)*U518</f>
        <v>74.8</v>
      </c>
      <c r="W518">
        <f>VLOOKUP(O518,Start!$A$11:$E$17,3,FALSE)+VLOOKUP(O518,Start!$A$11:$E$17,4,FALSE)</f>
        <v>33.223832923832894</v>
      </c>
      <c r="X518" s="10">
        <f>(W518/S518)+Start!$D$19*(VLOOKUP(O518,Start!$A$11:ED$17,5,FALSE)/S518)+VLOOKUP(P518,Start!$A$1:$D$9,3,FALSE)</f>
        <v>114.24628154667671</v>
      </c>
      <c r="Y518" s="10">
        <f>SUM(V$2:V518)</f>
        <v>67884.94296536484</v>
      </c>
      <c r="Z518" t="str">
        <f>VLOOKUP(O518,Start!$A$11:$B$17,2,FALSE)</f>
        <v>Oil</v>
      </c>
      <c r="AA518" t="str">
        <f>VLOOKUP(P518,Start!$A$2:$B$9,2,FALSE)</f>
        <v>Oil</v>
      </c>
    </row>
    <row r="519" spans="1:27" x14ac:dyDescent="0.35">
      <c r="A519" t="s">
        <v>42</v>
      </c>
      <c r="B519" t="s">
        <v>1291</v>
      </c>
      <c r="C519" t="s">
        <v>1292</v>
      </c>
      <c r="D519" t="s">
        <v>1293</v>
      </c>
      <c r="E519">
        <v>16303</v>
      </c>
      <c r="F519" t="s">
        <v>1294</v>
      </c>
      <c r="H519" t="s">
        <v>230</v>
      </c>
      <c r="I519" t="s">
        <v>1295</v>
      </c>
      <c r="J519" t="s">
        <v>1296</v>
      </c>
      <c r="K519" t="s">
        <v>69</v>
      </c>
      <c r="L519" t="s">
        <v>1297</v>
      </c>
      <c r="M519" t="s">
        <v>1298</v>
      </c>
      <c r="N519" t="s">
        <v>69</v>
      </c>
      <c r="O519" s="10" t="s">
        <v>145</v>
      </c>
      <c r="P519" t="s">
        <v>145</v>
      </c>
      <c r="Q519" t="s">
        <v>53</v>
      </c>
      <c r="R519" t="s">
        <v>54</v>
      </c>
      <c r="S519">
        <v>0.35420000000000001</v>
      </c>
      <c r="T519" t="s">
        <v>54</v>
      </c>
      <c r="U519">
        <v>28</v>
      </c>
      <c r="V519">
        <f>(1-VLOOKUP(P519,Start!$A$1:$E$9,4,FALSE)/100)*U519</f>
        <v>23.8</v>
      </c>
      <c r="W519">
        <f>VLOOKUP(O519,Start!$A$11:$E$17,3,FALSE)+VLOOKUP(O519,Start!$A$11:$E$17,4,FALSE)</f>
        <v>33.223832923832894</v>
      </c>
      <c r="X519" s="10">
        <f>(W519/S519)+Start!$D$19*(VLOOKUP(O519,Start!$A$11:ED$17,5,FALSE)/S519)+VLOOKUP(P519,Start!$A$1:$D$9,3,FALSE)</f>
        <v>114.24628154667671</v>
      </c>
      <c r="Y519" s="10">
        <f>SUM(V$2:V519)</f>
        <v>67908.742965364843</v>
      </c>
      <c r="Z519" t="str">
        <f>VLOOKUP(O519,Start!$A$11:$B$17,2,FALSE)</f>
        <v>Oil</v>
      </c>
      <c r="AA519" t="str">
        <f>VLOOKUP(P519,Start!$A$2:$B$9,2,FALSE)</f>
        <v>Oil</v>
      </c>
    </row>
    <row r="520" spans="1:27" x14ac:dyDescent="0.35">
      <c r="A520" t="s">
        <v>42</v>
      </c>
      <c r="B520" t="s">
        <v>1414</v>
      </c>
      <c r="C520" t="s">
        <v>1415</v>
      </c>
      <c r="D520" t="s">
        <v>1416</v>
      </c>
      <c r="E520">
        <v>87448</v>
      </c>
      <c r="F520" t="s">
        <v>1417</v>
      </c>
      <c r="G520">
        <v>13</v>
      </c>
      <c r="H520" t="s">
        <v>90</v>
      </c>
      <c r="I520" t="s">
        <v>1416</v>
      </c>
      <c r="J520" t="s">
        <v>1418</v>
      </c>
      <c r="K520" t="s">
        <v>69</v>
      </c>
      <c r="L520" t="s">
        <v>1419</v>
      </c>
      <c r="N520" t="s">
        <v>69</v>
      </c>
      <c r="O520" s="10" t="s">
        <v>145</v>
      </c>
      <c r="P520" t="s">
        <v>145</v>
      </c>
      <c r="Q520" t="s">
        <v>64</v>
      </c>
      <c r="R520" t="s">
        <v>54</v>
      </c>
      <c r="S520">
        <v>0.3488</v>
      </c>
      <c r="T520" t="s">
        <v>54</v>
      </c>
      <c r="U520">
        <v>24</v>
      </c>
      <c r="V520">
        <f>(1-VLOOKUP(P520,Start!$A$1:$E$9,4,FALSE)/100)*U520</f>
        <v>20.399999999999999</v>
      </c>
      <c r="W520">
        <f>VLOOKUP(O520,Start!$A$11:$E$17,3,FALSE)+VLOOKUP(O520,Start!$A$11:$E$17,4,FALSE)</f>
        <v>33.223832923832894</v>
      </c>
      <c r="X520" s="10">
        <f>(W520/S520)+Start!$D$19*(VLOOKUP(O520,Start!$A$11:ED$17,5,FALSE)/S520)+VLOOKUP(P520,Start!$A$1:$D$9,3,FALSE)</f>
        <v>115.99952099722734</v>
      </c>
      <c r="Y520" s="10">
        <f>SUM(V$2:V520)</f>
        <v>67929.142965364837</v>
      </c>
      <c r="Z520" t="str">
        <f>VLOOKUP(O520,Start!$A$11:$B$17,2,FALSE)</f>
        <v>Oil</v>
      </c>
      <c r="AA520" t="str">
        <f>VLOOKUP(P520,Start!$A$2:$B$9,2,FALSE)</f>
        <v>Oil</v>
      </c>
    </row>
    <row r="521" spans="1:27" x14ac:dyDescent="0.35">
      <c r="A521" t="s">
        <v>42</v>
      </c>
      <c r="B521" t="s">
        <v>2270</v>
      </c>
      <c r="C521" t="s">
        <v>2271</v>
      </c>
      <c r="D521" t="s">
        <v>2272</v>
      </c>
      <c r="E521">
        <v>25770</v>
      </c>
      <c r="F521" t="s">
        <v>2273</v>
      </c>
      <c r="G521" t="s">
        <v>2274</v>
      </c>
      <c r="H521" t="s">
        <v>295</v>
      </c>
      <c r="J521" t="s">
        <v>2275</v>
      </c>
      <c r="K521" t="s">
        <v>68</v>
      </c>
      <c r="L521" t="s">
        <v>69</v>
      </c>
      <c r="M521" t="s">
        <v>2276</v>
      </c>
      <c r="N521" t="s">
        <v>69</v>
      </c>
      <c r="O521" s="10" t="s">
        <v>145</v>
      </c>
      <c r="P521" t="s">
        <v>145</v>
      </c>
      <c r="Q521" t="s">
        <v>53</v>
      </c>
      <c r="R521" t="s">
        <v>54</v>
      </c>
      <c r="S521">
        <v>0.34320000000000001</v>
      </c>
      <c r="T521" t="s">
        <v>54</v>
      </c>
      <c r="U521">
        <v>44.5</v>
      </c>
      <c r="V521">
        <f>(1-VLOOKUP(P521,Start!$A$1:$E$9,4,FALSE)/100)*U521</f>
        <v>37.824999999999996</v>
      </c>
      <c r="W521">
        <f>VLOOKUP(O521,Start!$A$11:$E$17,3,FALSE)+VLOOKUP(O521,Start!$A$11:$E$17,4,FALSE)</f>
        <v>33.223832923832894</v>
      </c>
      <c r="X521" s="10">
        <f>(W521/S521)+Start!$D$19*(VLOOKUP(O521,Start!$A$11:ED$17,5,FALSE)/S521)+VLOOKUP(P521,Start!$A$1:$D$9,3,FALSE)</f>
        <v>117.87597005778815</v>
      </c>
      <c r="Y521" s="10">
        <f>SUM(V$2:V521)</f>
        <v>67966.967965364835</v>
      </c>
      <c r="Z521" t="str">
        <f>VLOOKUP(O521,Start!$A$11:$B$17,2,FALSE)</f>
        <v>Oil</v>
      </c>
      <c r="AA521" t="str">
        <f>VLOOKUP(P521,Start!$A$2:$B$9,2,FALSE)</f>
        <v>Oil</v>
      </c>
    </row>
    <row r="522" spans="1:27" x14ac:dyDescent="0.35">
      <c r="A522" t="s">
        <v>42</v>
      </c>
      <c r="B522" t="s">
        <v>2409</v>
      </c>
      <c r="C522" t="s">
        <v>2410</v>
      </c>
      <c r="E522">
        <v>72359</v>
      </c>
      <c r="F522" t="s">
        <v>2411</v>
      </c>
      <c r="G522" t="s">
        <v>2412</v>
      </c>
      <c r="H522" t="s">
        <v>60</v>
      </c>
      <c r="J522" t="s">
        <v>2413</v>
      </c>
      <c r="K522" t="s">
        <v>385</v>
      </c>
      <c r="L522" t="s">
        <v>2414</v>
      </c>
      <c r="N522" t="s">
        <v>270</v>
      </c>
      <c r="O522" s="10" t="s">
        <v>1035</v>
      </c>
      <c r="P522" t="s">
        <v>1035</v>
      </c>
      <c r="Q522" t="s">
        <v>53</v>
      </c>
      <c r="R522" t="s">
        <v>434</v>
      </c>
      <c r="S522">
        <v>0.33</v>
      </c>
      <c r="T522" t="s">
        <v>434</v>
      </c>
      <c r="U522">
        <v>10.119999999999999</v>
      </c>
      <c r="V522">
        <f>(1-VLOOKUP(P522,Start!$A$1:$E$9,4,FALSE)/100)*U522</f>
        <v>8.6019999999999985</v>
      </c>
      <c r="W522">
        <f>VLOOKUP(O522,Start!$A$11:$E$17,3,FALSE)+VLOOKUP(O522,Start!$A$11:$E$17,4,FALSE)</f>
        <v>32.923832923832919</v>
      </c>
      <c r="X522" s="10">
        <f>(W522/S522)+Start!$D$19*(VLOOKUP(O522,Start!$A$11:ED$17,5,FALSE)/S522)+VLOOKUP(P522,Start!$A$1:$D$9,3,FALSE)</f>
        <v>116.72191795100883</v>
      </c>
      <c r="Y522" s="10">
        <f>SUM(V$2:V522)</f>
        <v>67975.569965364833</v>
      </c>
      <c r="Z522" t="str">
        <f>VLOOKUP(O522,Start!$A$11:$B$17,2,FALSE)</f>
        <v>Special</v>
      </c>
      <c r="AA522" t="str">
        <f>VLOOKUP(P522,Start!$A$2:$B$9,2,FALSE)</f>
        <v>Special</v>
      </c>
    </row>
    <row r="523" spans="1:27" x14ac:dyDescent="0.35">
      <c r="A523" t="s">
        <v>42</v>
      </c>
      <c r="C523" t="s">
        <v>2444</v>
      </c>
      <c r="K523" t="s">
        <v>385</v>
      </c>
      <c r="N523" t="s">
        <v>270</v>
      </c>
      <c r="O523" s="10" t="s">
        <v>1035</v>
      </c>
      <c r="P523" t="s">
        <v>1035</v>
      </c>
      <c r="Q523" t="s">
        <v>53</v>
      </c>
      <c r="R523" t="s">
        <v>434</v>
      </c>
      <c r="S523">
        <v>0.33</v>
      </c>
      <c r="T523" t="s">
        <v>434</v>
      </c>
      <c r="U523">
        <v>487.56326999999999</v>
      </c>
      <c r="V523">
        <f>(1-VLOOKUP(P523,Start!$A$1:$E$9,4,FALSE)/100)*U523</f>
        <v>414.42877949999996</v>
      </c>
      <c r="W523">
        <f>VLOOKUP(O523,Start!$A$11:$E$17,3,FALSE)+VLOOKUP(O523,Start!$A$11:$E$17,4,FALSE)</f>
        <v>32.923832923832919</v>
      </c>
      <c r="X523" s="10">
        <f>(W523/S523)+Start!$D$19*(VLOOKUP(O523,Start!$A$11:ED$17,5,FALSE)/S523)+VLOOKUP(P523,Start!$A$1:$D$9,3,FALSE)</f>
        <v>116.72191795100883</v>
      </c>
      <c r="Y523" s="10">
        <f>SUM(V$2:V523)</f>
        <v>68389.998744864832</v>
      </c>
      <c r="Z523" t="str">
        <f>VLOOKUP(O523,Start!$A$11:$B$17,2,FALSE)</f>
        <v>Special</v>
      </c>
      <c r="AA523" t="str">
        <f>VLOOKUP(P523,Start!$A$2:$B$9,2,FALSE)</f>
        <v>Special</v>
      </c>
    </row>
    <row r="524" spans="1:27" x14ac:dyDescent="0.35">
      <c r="A524" t="s">
        <v>42</v>
      </c>
      <c r="B524" t="s">
        <v>695</v>
      </c>
      <c r="C524" t="s">
        <v>696</v>
      </c>
      <c r="D524" t="s">
        <v>697</v>
      </c>
      <c r="E524">
        <v>83734</v>
      </c>
      <c r="F524" t="s">
        <v>698</v>
      </c>
      <c r="H524" t="s">
        <v>90</v>
      </c>
      <c r="I524" t="s">
        <v>699</v>
      </c>
      <c r="J524" t="s">
        <v>700</v>
      </c>
      <c r="K524" t="s">
        <v>69</v>
      </c>
      <c r="N524" t="s">
        <v>69</v>
      </c>
      <c r="O524" s="10" t="s">
        <v>145</v>
      </c>
      <c r="P524" t="s">
        <v>145</v>
      </c>
      <c r="Q524" t="s">
        <v>64</v>
      </c>
      <c r="R524" t="s">
        <v>54</v>
      </c>
      <c r="S524">
        <v>0.3332</v>
      </c>
      <c r="T524" t="s">
        <v>54</v>
      </c>
      <c r="U524">
        <v>23.2</v>
      </c>
      <c r="V524">
        <f>(1-VLOOKUP(P524,Start!$A$1:$E$9,4,FALSE)/100)*U524</f>
        <v>19.72</v>
      </c>
      <c r="W524">
        <f>VLOOKUP(O524,Start!$A$11:$E$17,3,FALSE)+VLOOKUP(O524,Start!$A$11:$E$17,4,FALSE)</f>
        <v>33.223832923832894</v>
      </c>
      <c r="X524" s="10">
        <f>(W524/S524)+Start!$D$19*(VLOOKUP(O524,Start!$A$11:ED$17,5,FALSE)/S524)+VLOOKUP(P524,Start!$A$1:$D$9,3,FALSE)</f>
        <v>121.38365223239165</v>
      </c>
      <c r="Y524" s="10">
        <f>SUM(V$2:V524)</f>
        <v>68409.718744864833</v>
      </c>
      <c r="Z524" t="str">
        <f>VLOOKUP(O524,Start!$A$11:$B$17,2,FALSE)</f>
        <v>Oil</v>
      </c>
      <c r="AA524" t="str">
        <f>VLOOKUP(P524,Start!$A$2:$B$9,2,FALSE)</f>
        <v>Oil</v>
      </c>
    </row>
    <row r="525" spans="1:27" x14ac:dyDescent="0.35">
      <c r="A525" t="s">
        <v>42</v>
      </c>
      <c r="B525" t="s">
        <v>701</v>
      </c>
      <c r="C525" t="s">
        <v>696</v>
      </c>
      <c r="D525" t="s">
        <v>697</v>
      </c>
      <c r="E525">
        <v>83734</v>
      </c>
      <c r="F525" t="s">
        <v>698</v>
      </c>
      <c r="H525" t="s">
        <v>90</v>
      </c>
      <c r="I525" t="s">
        <v>702</v>
      </c>
      <c r="J525" t="s">
        <v>700</v>
      </c>
      <c r="K525" t="s">
        <v>69</v>
      </c>
      <c r="N525" t="s">
        <v>69</v>
      </c>
      <c r="O525" s="10" t="s">
        <v>145</v>
      </c>
      <c r="P525" t="s">
        <v>145</v>
      </c>
      <c r="Q525" t="s">
        <v>64</v>
      </c>
      <c r="R525" t="s">
        <v>54</v>
      </c>
      <c r="S525">
        <v>0.3332</v>
      </c>
      <c r="T525" t="s">
        <v>54</v>
      </c>
      <c r="U525">
        <v>23.2</v>
      </c>
      <c r="V525">
        <f>(1-VLOOKUP(P525,Start!$A$1:$E$9,4,FALSE)/100)*U525</f>
        <v>19.72</v>
      </c>
      <c r="W525">
        <f>VLOOKUP(O525,Start!$A$11:$E$17,3,FALSE)+VLOOKUP(O525,Start!$A$11:$E$17,4,FALSE)</f>
        <v>33.223832923832894</v>
      </c>
      <c r="X525" s="10">
        <f>(W525/S525)+Start!$D$19*(VLOOKUP(O525,Start!$A$11:ED$17,5,FALSE)/S525)+VLOOKUP(P525,Start!$A$1:$D$9,3,FALSE)</f>
        <v>121.38365223239165</v>
      </c>
      <c r="Y525" s="10">
        <f>SUM(V$2:V525)</f>
        <v>68429.438744864834</v>
      </c>
      <c r="Z525" t="str">
        <f>VLOOKUP(O525,Start!$A$11:$B$17,2,FALSE)</f>
        <v>Oil</v>
      </c>
      <c r="AA525" t="str">
        <f>VLOOKUP(P525,Start!$A$2:$B$9,2,FALSE)</f>
        <v>Oil</v>
      </c>
    </row>
    <row r="526" spans="1:27" x14ac:dyDescent="0.35">
      <c r="A526" t="s">
        <v>42</v>
      </c>
      <c r="B526" t="s">
        <v>703</v>
      </c>
      <c r="C526" t="s">
        <v>696</v>
      </c>
      <c r="D526" t="s">
        <v>697</v>
      </c>
      <c r="E526">
        <v>83734</v>
      </c>
      <c r="F526" t="s">
        <v>698</v>
      </c>
      <c r="H526" t="s">
        <v>90</v>
      </c>
      <c r="I526" t="s">
        <v>263</v>
      </c>
      <c r="J526" t="s">
        <v>700</v>
      </c>
      <c r="K526" t="s">
        <v>69</v>
      </c>
      <c r="N526" t="s">
        <v>69</v>
      </c>
      <c r="O526" s="10" t="s">
        <v>145</v>
      </c>
      <c r="P526" t="s">
        <v>145</v>
      </c>
      <c r="Q526" t="s">
        <v>64</v>
      </c>
      <c r="R526" t="s">
        <v>54</v>
      </c>
      <c r="S526">
        <v>0.3332</v>
      </c>
      <c r="T526" t="s">
        <v>54</v>
      </c>
      <c r="U526">
        <v>23.2</v>
      </c>
      <c r="V526">
        <f>(1-VLOOKUP(P526,Start!$A$1:$E$9,4,FALSE)/100)*U526</f>
        <v>19.72</v>
      </c>
      <c r="W526">
        <f>VLOOKUP(O526,Start!$A$11:$E$17,3,FALSE)+VLOOKUP(O526,Start!$A$11:$E$17,4,FALSE)</f>
        <v>33.223832923832894</v>
      </c>
      <c r="X526" s="10">
        <f>(W526/S526)+Start!$D$19*(VLOOKUP(O526,Start!$A$11:ED$17,5,FALSE)/S526)+VLOOKUP(P526,Start!$A$1:$D$9,3,FALSE)</f>
        <v>121.38365223239165</v>
      </c>
      <c r="Y526" s="10">
        <f>SUM(V$2:V526)</f>
        <v>68449.158744864835</v>
      </c>
      <c r="Z526" t="str">
        <f>VLOOKUP(O526,Start!$A$11:$B$17,2,FALSE)</f>
        <v>Oil</v>
      </c>
      <c r="AA526" t="str">
        <f>VLOOKUP(P526,Start!$A$2:$B$9,2,FALSE)</f>
        <v>Oil</v>
      </c>
    </row>
    <row r="527" spans="1:27" x14ac:dyDescent="0.35">
      <c r="A527" t="s">
        <v>42</v>
      </c>
      <c r="B527" t="s">
        <v>704</v>
      </c>
      <c r="C527" t="s">
        <v>696</v>
      </c>
      <c r="D527" t="s">
        <v>697</v>
      </c>
      <c r="E527">
        <v>83734</v>
      </c>
      <c r="F527" t="s">
        <v>698</v>
      </c>
      <c r="H527" t="s">
        <v>90</v>
      </c>
      <c r="I527" t="s">
        <v>705</v>
      </c>
      <c r="J527" t="s">
        <v>700</v>
      </c>
      <c r="K527" t="s">
        <v>69</v>
      </c>
      <c r="N527" t="s">
        <v>69</v>
      </c>
      <c r="O527" s="10" t="s">
        <v>145</v>
      </c>
      <c r="P527" t="s">
        <v>145</v>
      </c>
      <c r="Q527" t="s">
        <v>64</v>
      </c>
      <c r="R527" t="s">
        <v>54</v>
      </c>
      <c r="S527">
        <v>0.3332</v>
      </c>
      <c r="T527" t="s">
        <v>54</v>
      </c>
      <c r="U527">
        <v>23.2</v>
      </c>
      <c r="V527">
        <f>(1-VLOOKUP(P527,Start!$A$1:$E$9,4,FALSE)/100)*U527</f>
        <v>19.72</v>
      </c>
      <c r="W527">
        <f>VLOOKUP(O527,Start!$A$11:$E$17,3,FALSE)+VLOOKUP(O527,Start!$A$11:$E$17,4,FALSE)</f>
        <v>33.223832923832894</v>
      </c>
      <c r="X527" s="10">
        <f>(W527/S527)+Start!$D$19*(VLOOKUP(O527,Start!$A$11:ED$17,5,FALSE)/S527)+VLOOKUP(P527,Start!$A$1:$D$9,3,FALSE)</f>
        <v>121.38365223239165</v>
      </c>
      <c r="Y527" s="10">
        <f>SUM(V$2:V527)</f>
        <v>68468.878744864836</v>
      </c>
      <c r="Z527" t="str">
        <f>VLOOKUP(O527,Start!$A$11:$B$17,2,FALSE)</f>
        <v>Oil</v>
      </c>
      <c r="AA527" t="str">
        <f>VLOOKUP(P527,Start!$A$2:$B$9,2,FALSE)</f>
        <v>Oil</v>
      </c>
    </row>
    <row r="528" spans="1:27" x14ac:dyDescent="0.35">
      <c r="A528" t="s">
        <v>42</v>
      </c>
      <c r="B528" t="s">
        <v>1409</v>
      </c>
      <c r="C528" t="s">
        <v>56</v>
      </c>
      <c r="D528" t="s">
        <v>1410</v>
      </c>
      <c r="E528">
        <v>74399</v>
      </c>
      <c r="F528" t="s">
        <v>1411</v>
      </c>
      <c r="G528" t="s">
        <v>1412</v>
      </c>
      <c r="H528" t="s">
        <v>60</v>
      </c>
      <c r="I528" t="s">
        <v>1413</v>
      </c>
      <c r="J528" t="s">
        <v>924</v>
      </c>
      <c r="K528" t="s">
        <v>69</v>
      </c>
      <c r="N528" t="s">
        <v>69</v>
      </c>
      <c r="O528" s="10" t="s">
        <v>145</v>
      </c>
      <c r="P528" t="s">
        <v>145</v>
      </c>
      <c r="Q528" t="s">
        <v>64</v>
      </c>
      <c r="R528" t="s">
        <v>54</v>
      </c>
      <c r="S528">
        <v>0.3306</v>
      </c>
      <c r="T528" t="s">
        <v>54</v>
      </c>
      <c r="U528">
        <v>136</v>
      </c>
      <c r="V528">
        <f>(1-VLOOKUP(P528,Start!$A$1:$E$9,4,FALSE)/100)*U528</f>
        <v>115.6</v>
      </c>
      <c r="W528">
        <f>VLOOKUP(O528,Start!$A$11:$E$17,3,FALSE)+VLOOKUP(O528,Start!$A$11:$E$17,4,FALSE)</f>
        <v>33.223832923832894</v>
      </c>
      <c r="X528" s="10">
        <f>(W528/S528)+Start!$D$19*(VLOOKUP(O528,Start!$A$11:ED$17,5,FALSE)/S528)+VLOOKUP(P528,Start!$A$1:$D$9,3,FALSE)</f>
        <v>122.33040811806684</v>
      </c>
      <c r="Y528" s="10">
        <f>SUM(V$2:V528)</f>
        <v>68584.478744864842</v>
      </c>
      <c r="Z528" t="str">
        <f>VLOOKUP(O528,Start!$A$11:$B$17,2,FALSE)</f>
        <v>Oil</v>
      </c>
      <c r="AA528" t="str">
        <f>VLOOKUP(P528,Start!$A$2:$B$9,2,FALSE)</f>
        <v>Oil</v>
      </c>
    </row>
    <row r="529" spans="1:27" x14ac:dyDescent="0.35">
      <c r="A529" t="s">
        <v>42</v>
      </c>
      <c r="B529" t="s">
        <v>1515</v>
      </c>
      <c r="C529" t="s">
        <v>281</v>
      </c>
      <c r="D529" t="s">
        <v>1516</v>
      </c>
      <c r="E529">
        <v>85406</v>
      </c>
      <c r="F529" t="s">
        <v>1516</v>
      </c>
      <c r="G529" t="s">
        <v>1517</v>
      </c>
      <c r="H529" t="s">
        <v>90</v>
      </c>
      <c r="I529" t="s">
        <v>1518</v>
      </c>
      <c r="J529" t="s">
        <v>627</v>
      </c>
      <c r="K529" t="s">
        <v>69</v>
      </c>
      <c r="N529" t="s">
        <v>69</v>
      </c>
      <c r="O529" s="10" t="s">
        <v>145</v>
      </c>
      <c r="P529" t="s">
        <v>145</v>
      </c>
      <c r="Q529" t="s">
        <v>64</v>
      </c>
      <c r="R529" t="s">
        <v>54</v>
      </c>
      <c r="S529">
        <v>0.31759999999999999</v>
      </c>
      <c r="T529" t="s">
        <v>54</v>
      </c>
      <c r="U529">
        <v>46</v>
      </c>
      <c r="V529">
        <f>(1-VLOOKUP(P529,Start!$A$1:$E$9,4,FALSE)/100)*U529</f>
        <v>39.1</v>
      </c>
      <c r="W529">
        <f>VLOOKUP(O529,Start!$A$11:$E$17,3,FALSE)+VLOOKUP(O529,Start!$A$11:$E$17,4,FALSE)</f>
        <v>33.223832923832894</v>
      </c>
      <c r="X529" s="10">
        <f>(W529/S529)+Start!$D$19*(VLOOKUP(O529,Start!$A$11:ED$17,5,FALSE)/S529)+VLOOKUP(P529,Start!$A$1:$D$9,3,FALSE)</f>
        <v>127.29670316068292</v>
      </c>
      <c r="Y529" s="10">
        <f>SUM(V$2:V529)</f>
        <v>68623.578744864848</v>
      </c>
      <c r="Z529" t="str">
        <f>VLOOKUP(O529,Start!$A$11:$B$17,2,FALSE)</f>
        <v>Oil</v>
      </c>
      <c r="AA529" t="str">
        <f>VLOOKUP(P529,Start!$A$2:$B$9,2,FALSE)</f>
        <v>Oil</v>
      </c>
    </row>
    <row r="530" spans="1:27" x14ac:dyDescent="0.35">
      <c r="A530" t="s">
        <v>42</v>
      </c>
      <c r="B530" t="s">
        <v>259</v>
      </c>
      <c r="C530" t="s">
        <v>260</v>
      </c>
      <c r="D530" t="s">
        <v>261</v>
      </c>
      <c r="E530">
        <v>28237</v>
      </c>
      <c r="F530" t="s">
        <v>256</v>
      </c>
      <c r="G530" t="s">
        <v>262</v>
      </c>
      <c r="H530" t="s">
        <v>256</v>
      </c>
      <c r="I530" t="s">
        <v>263</v>
      </c>
      <c r="J530" t="s">
        <v>75</v>
      </c>
      <c r="K530" t="s">
        <v>69</v>
      </c>
      <c r="L530" t="s">
        <v>145</v>
      </c>
      <c r="N530" t="s">
        <v>69</v>
      </c>
      <c r="O530" s="10" t="s">
        <v>145</v>
      </c>
      <c r="P530" t="s">
        <v>145</v>
      </c>
      <c r="Q530" t="s">
        <v>64</v>
      </c>
      <c r="R530" t="s">
        <v>54</v>
      </c>
      <c r="S530">
        <v>0.315</v>
      </c>
      <c r="T530" t="s">
        <v>54</v>
      </c>
      <c r="U530">
        <v>86</v>
      </c>
      <c r="V530">
        <f>(1-VLOOKUP(P530,Start!$A$1:$E$9,4,FALSE)/100)*U530</f>
        <v>73.099999999999994</v>
      </c>
      <c r="W530">
        <f>VLOOKUP(O530,Start!$A$11:$E$17,3,FALSE)+VLOOKUP(O530,Start!$A$11:$E$17,4,FALSE)</f>
        <v>33.223832923832894</v>
      </c>
      <c r="X530" s="10">
        <f>(W530/S530)+Start!$D$19*(VLOOKUP(O530,Start!$A$11:ED$17,5,FALSE)/S530)+VLOOKUP(P530,Start!$A$1:$D$9,3,FALSE)</f>
        <v>128.33915213915205</v>
      </c>
      <c r="Y530" s="10">
        <f>SUM(V$2:V530)</f>
        <v>68696.678744864854</v>
      </c>
      <c r="Z530" t="str">
        <f>VLOOKUP(O530,Start!$A$11:$B$17,2,FALSE)</f>
        <v>Oil</v>
      </c>
      <c r="AA530" t="str">
        <f>VLOOKUP(P530,Start!$A$2:$B$9,2,FALSE)</f>
        <v>Oil</v>
      </c>
    </row>
    <row r="531" spans="1:27" x14ac:dyDescent="0.35">
      <c r="A531" t="s">
        <v>42</v>
      </c>
      <c r="B531" t="s">
        <v>1370</v>
      </c>
      <c r="C531" t="s">
        <v>56</v>
      </c>
      <c r="D531" t="s">
        <v>1364</v>
      </c>
      <c r="E531">
        <v>70376</v>
      </c>
      <c r="F531" t="s">
        <v>1359</v>
      </c>
      <c r="G531" t="s">
        <v>1365</v>
      </c>
      <c r="H531" t="s">
        <v>60</v>
      </c>
      <c r="I531" t="s">
        <v>1371</v>
      </c>
      <c r="J531" t="s">
        <v>934</v>
      </c>
      <c r="K531" t="s">
        <v>69</v>
      </c>
      <c r="N531" t="s">
        <v>69</v>
      </c>
      <c r="O531" s="10" t="s">
        <v>145</v>
      </c>
      <c r="P531" t="s">
        <v>145</v>
      </c>
      <c r="Q531" t="s">
        <v>64</v>
      </c>
      <c r="R531" t="s">
        <v>54</v>
      </c>
      <c r="S531">
        <v>0.31240000000000001</v>
      </c>
      <c r="T531" t="s">
        <v>54</v>
      </c>
      <c r="U531">
        <v>23.3</v>
      </c>
      <c r="V531">
        <f>(1-VLOOKUP(P531,Start!$A$1:$E$9,4,FALSE)/100)*U531</f>
        <v>19.805</v>
      </c>
      <c r="W531">
        <f>VLOOKUP(O531,Start!$A$11:$E$17,3,FALSE)+VLOOKUP(O531,Start!$A$11:$E$17,4,FALSE)</f>
        <v>33.223832923832894</v>
      </c>
      <c r="X531" s="10">
        <f>(W531/S531)+Start!$D$19*(VLOOKUP(O531,Start!$A$11:ED$17,5,FALSE)/S531)+VLOOKUP(P531,Start!$A$1:$D$9,3,FALSE)</f>
        <v>129.39895302123205</v>
      </c>
      <c r="Y531" s="10">
        <f>SUM(V$2:V531)</f>
        <v>68716.483744864847</v>
      </c>
      <c r="Z531" t="str">
        <f>VLOOKUP(O531,Start!$A$11:$B$17,2,FALSE)</f>
        <v>Oil</v>
      </c>
      <c r="AA531" t="str">
        <f>VLOOKUP(P531,Start!$A$2:$B$9,2,FALSE)</f>
        <v>Oil</v>
      </c>
    </row>
    <row r="532" spans="1:27" x14ac:dyDescent="0.35">
      <c r="A532" t="s">
        <v>42</v>
      </c>
      <c r="B532" t="s">
        <v>1372</v>
      </c>
      <c r="C532" t="s">
        <v>56</v>
      </c>
      <c r="D532" t="s">
        <v>1364</v>
      </c>
      <c r="E532">
        <v>70376</v>
      </c>
      <c r="F532" t="s">
        <v>1359</v>
      </c>
      <c r="G532" t="s">
        <v>1365</v>
      </c>
      <c r="H532" t="s">
        <v>60</v>
      </c>
      <c r="I532" t="s">
        <v>1373</v>
      </c>
      <c r="J532" t="s">
        <v>934</v>
      </c>
      <c r="K532" t="s">
        <v>69</v>
      </c>
      <c r="N532" t="s">
        <v>69</v>
      </c>
      <c r="O532" s="10" t="s">
        <v>145</v>
      </c>
      <c r="P532" t="s">
        <v>145</v>
      </c>
      <c r="Q532" t="s">
        <v>64</v>
      </c>
      <c r="R532" t="s">
        <v>54</v>
      </c>
      <c r="S532">
        <v>0.31240000000000001</v>
      </c>
      <c r="T532" t="s">
        <v>54</v>
      </c>
      <c r="U532">
        <v>23.3</v>
      </c>
      <c r="V532">
        <f>(1-VLOOKUP(P532,Start!$A$1:$E$9,4,FALSE)/100)*U532</f>
        <v>19.805</v>
      </c>
      <c r="W532">
        <f>VLOOKUP(O532,Start!$A$11:$E$17,3,FALSE)+VLOOKUP(O532,Start!$A$11:$E$17,4,FALSE)</f>
        <v>33.223832923832894</v>
      </c>
      <c r="X532" s="10">
        <f>(W532/S532)+Start!$D$19*(VLOOKUP(O532,Start!$A$11:ED$17,5,FALSE)/S532)+VLOOKUP(P532,Start!$A$1:$D$9,3,FALSE)</f>
        <v>129.39895302123205</v>
      </c>
      <c r="Y532" s="10">
        <f>SUM(V$2:V532)</f>
        <v>68736.28874486484</v>
      </c>
      <c r="Z532" t="str">
        <f>VLOOKUP(O532,Start!$A$11:$B$17,2,FALSE)</f>
        <v>Oil</v>
      </c>
      <c r="AA532" t="str">
        <f>VLOOKUP(P532,Start!$A$2:$B$9,2,FALSE)</f>
        <v>Oil</v>
      </c>
    </row>
    <row r="533" spans="1:27" x14ac:dyDescent="0.35">
      <c r="A533" t="s">
        <v>42</v>
      </c>
      <c r="B533" t="s">
        <v>1378</v>
      </c>
      <c r="C533" t="s">
        <v>56</v>
      </c>
      <c r="D533" t="s">
        <v>1364</v>
      </c>
      <c r="E533">
        <v>70376</v>
      </c>
      <c r="F533" t="s">
        <v>1359</v>
      </c>
      <c r="G533" t="s">
        <v>1365</v>
      </c>
      <c r="H533" t="s">
        <v>60</v>
      </c>
      <c r="I533" t="s">
        <v>1379</v>
      </c>
      <c r="J533" t="s">
        <v>934</v>
      </c>
      <c r="K533" t="s">
        <v>69</v>
      </c>
      <c r="N533" t="s">
        <v>69</v>
      </c>
      <c r="O533" s="10" t="s">
        <v>145</v>
      </c>
      <c r="P533" t="s">
        <v>145</v>
      </c>
      <c r="Q533" t="s">
        <v>64</v>
      </c>
      <c r="R533" t="s">
        <v>54</v>
      </c>
      <c r="S533">
        <v>0.31240000000000001</v>
      </c>
      <c r="T533" t="s">
        <v>54</v>
      </c>
      <c r="U533">
        <v>23.3</v>
      </c>
      <c r="V533">
        <f>(1-VLOOKUP(P533,Start!$A$1:$E$9,4,FALSE)/100)*U533</f>
        <v>19.805</v>
      </c>
      <c r="W533">
        <f>VLOOKUP(O533,Start!$A$11:$E$17,3,FALSE)+VLOOKUP(O533,Start!$A$11:$E$17,4,FALSE)</f>
        <v>33.223832923832894</v>
      </c>
      <c r="X533" s="10">
        <f>(W533/S533)+Start!$D$19*(VLOOKUP(O533,Start!$A$11:ED$17,5,FALSE)/S533)+VLOOKUP(P533,Start!$A$1:$D$9,3,FALSE)</f>
        <v>129.39895302123205</v>
      </c>
      <c r="Y533" s="10">
        <f>SUM(V$2:V533)</f>
        <v>68756.093744864833</v>
      </c>
      <c r="Z533" t="str">
        <f>VLOOKUP(O533,Start!$A$11:$B$17,2,FALSE)</f>
        <v>Oil</v>
      </c>
      <c r="AA533" t="str">
        <f>VLOOKUP(P533,Start!$A$2:$B$9,2,FALSE)</f>
        <v>Oil</v>
      </c>
    </row>
    <row r="534" spans="1:27" x14ac:dyDescent="0.35">
      <c r="A534" t="s">
        <v>42</v>
      </c>
      <c r="B534" t="s">
        <v>1471</v>
      </c>
      <c r="C534" t="s">
        <v>233</v>
      </c>
      <c r="D534" t="s">
        <v>1472</v>
      </c>
      <c r="E534">
        <v>26386</v>
      </c>
      <c r="F534" t="s">
        <v>1472</v>
      </c>
      <c r="H534" t="s">
        <v>48</v>
      </c>
      <c r="I534" t="s">
        <v>91</v>
      </c>
      <c r="J534" t="s">
        <v>72</v>
      </c>
      <c r="K534" t="s">
        <v>69</v>
      </c>
      <c r="N534" t="s">
        <v>69</v>
      </c>
      <c r="O534" s="10" t="s">
        <v>145</v>
      </c>
      <c r="P534" t="s">
        <v>145</v>
      </c>
      <c r="Q534" t="s">
        <v>64</v>
      </c>
      <c r="R534" t="s">
        <v>54</v>
      </c>
      <c r="S534">
        <v>0.30980000000000002</v>
      </c>
      <c r="T534" t="s">
        <v>54</v>
      </c>
      <c r="U534">
        <v>56</v>
      </c>
      <c r="V534">
        <f>(1-VLOOKUP(P534,Start!$A$1:$E$9,4,FALSE)/100)*U534</f>
        <v>47.6</v>
      </c>
      <c r="W534">
        <f>VLOOKUP(O534,Start!$A$11:$E$17,3,FALSE)+VLOOKUP(O534,Start!$A$11:$E$17,4,FALSE)</f>
        <v>33.223832923832894</v>
      </c>
      <c r="X534" s="10">
        <f>(W534/S534)+Start!$D$19*(VLOOKUP(O534,Start!$A$11:ED$17,5,FALSE)/S534)+VLOOKUP(P534,Start!$A$1:$D$9,3,FALSE)</f>
        <v>130.4765426850642</v>
      </c>
      <c r="Y534" s="10">
        <f>SUM(V$2:V534)</f>
        <v>68803.693744864839</v>
      </c>
      <c r="Z534" t="str">
        <f>VLOOKUP(O534,Start!$A$11:$B$17,2,FALSE)</f>
        <v>Oil</v>
      </c>
      <c r="AA534" t="str">
        <f>VLOOKUP(P534,Start!$A$2:$B$9,2,FALSE)</f>
        <v>Oil</v>
      </c>
    </row>
    <row r="535" spans="1:27" x14ac:dyDescent="0.35">
      <c r="A535" t="s">
        <v>42</v>
      </c>
      <c r="B535" t="s">
        <v>406</v>
      </c>
      <c r="C535" t="s">
        <v>395</v>
      </c>
      <c r="D535" t="s">
        <v>91</v>
      </c>
      <c r="E535">
        <v>40233</v>
      </c>
      <c r="F535" t="s">
        <v>396</v>
      </c>
      <c r="G535" t="s">
        <v>407</v>
      </c>
      <c r="H535" t="s">
        <v>110</v>
      </c>
      <c r="I535" t="s">
        <v>408</v>
      </c>
      <c r="J535" t="s">
        <v>409</v>
      </c>
      <c r="K535" t="s">
        <v>69</v>
      </c>
      <c r="N535" t="s">
        <v>69</v>
      </c>
      <c r="O535" s="10" t="s">
        <v>145</v>
      </c>
      <c r="P535" t="s">
        <v>145</v>
      </c>
      <c r="Q535" t="s">
        <v>64</v>
      </c>
      <c r="R535" t="s">
        <v>54</v>
      </c>
      <c r="S535">
        <v>0.30719999999999997</v>
      </c>
      <c r="T535" t="s">
        <v>54</v>
      </c>
      <c r="U535">
        <v>86.2</v>
      </c>
      <c r="V535">
        <f>(1-VLOOKUP(P535,Start!$A$1:$E$9,4,FALSE)/100)*U535</f>
        <v>73.27</v>
      </c>
      <c r="W535">
        <f>VLOOKUP(O535,Start!$A$11:$E$17,3,FALSE)+VLOOKUP(O535,Start!$A$11:$E$17,4,FALSE)</f>
        <v>33.223832923832894</v>
      </c>
      <c r="X535" s="10">
        <f>(W535/S535)+Start!$D$19*(VLOOKUP(O535,Start!$A$11:ED$17,5,FALSE)/S535)+VLOOKUP(P535,Start!$A$1:$D$9,3,FALSE)</f>
        <v>131.57237279893522</v>
      </c>
      <c r="Y535" s="10">
        <f>SUM(V$2:V535)</f>
        <v>68876.963744864843</v>
      </c>
      <c r="Z535" t="str">
        <f>VLOOKUP(O535,Start!$A$11:$B$17,2,FALSE)</f>
        <v>Oil</v>
      </c>
      <c r="AA535" t="str">
        <f>VLOOKUP(P535,Start!$A$2:$B$9,2,FALSE)</f>
        <v>Oil</v>
      </c>
    </row>
    <row r="536" spans="1:27" x14ac:dyDescent="0.35">
      <c r="A536" t="s">
        <v>42</v>
      </c>
      <c r="B536" t="s">
        <v>1423</v>
      </c>
      <c r="C536" t="s">
        <v>638</v>
      </c>
      <c r="D536" t="s">
        <v>653</v>
      </c>
      <c r="E536">
        <v>22880</v>
      </c>
      <c r="F536" t="s">
        <v>653</v>
      </c>
      <c r="H536" t="s">
        <v>295</v>
      </c>
      <c r="I536" t="s">
        <v>1424</v>
      </c>
      <c r="J536" t="s">
        <v>1425</v>
      </c>
      <c r="K536" t="s">
        <v>69</v>
      </c>
      <c r="N536" t="s">
        <v>69</v>
      </c>
      <c r="O536" s="10" t="s">
        <v>145</v>
      </c>
      <c r="P536" t="s">
        <v>145</v>
      </c>
      <c r="Q536" t="s">
        <v>64</v>
      </c>
      <c r="R536" t="s">
        <v>54</v>
      </c>
      <c r="S536">
        <v>0.30719999999999997</v>
      </c>
      <c r="T536" t="s">
        <v>54</v>
      </c>
      <c r="U536">
        <v>50.5</v>
      </c>
      <c r="V536">
        <f>(1-VLOOKUP(P536,Start!$A$1:$E$9,4,FALSE)/100)*U536</f>
        <v>42.924999999999997</v>
      </c>
      <c r="W536">
        <f>VLOOKUP(O536,Start!$A$11:$E$17,3,FALSE)+VLOOKUP(O536,Start!$A$11:$E$17,4,FALSE)</f>
        <v>33.223832923832894</v>
      </c>
      <c r="X536" s="10">
        <f>(W536/S536)+Start!$D$19*(VLOOKUP(O536,Start!$A$11:ED$17,5,FALSE)/S536)+VLOOKUP(P536,Start!$A$1:$D$9,3,FALSE)</f>
        <v>131.57237279893522</v>
      </c>
      <c r="Y536" s="10">
        <f>SUM(V$2:V536)</f>
        <v>68919.888744864846</v>
      </c>
      <c r="Z536" t="str">
        <f>VLOOKUP(O536,Start!$A$11:$B$17,2,FALSE)</f>
        <v>Oil</v>
      </c>
      <c r="AA536" t="str">
        <f>VLOOKUP(P536,Start!$A$2:$B$9,2,FALSE)</f>
        <v>Oil</v>
      </c>
    </row>
    <row r="537" spans="1:27" x14ac:dyDescent="0.35">
      <c r="A537" t="s">
        <v>42</v>
      </c>
      <c r="B537" t="s">
        <v>1426</v>
      </c>
      <c r="C537" t="s">
        <v>638</v>
      </c>
      <c r="D537" t="s">
        <v>653</v>
      </c>
      <c r="E537">
        <v>22880</v>
      </c>
      <c r="F537" t="s">
        <v>653</v>
      </c>
      <c r="H537" t="s">
        <v>295</v>
      </c>
      <c r="I537" t="s">
        <v>1427</v>
      </c>
      <c r="J537" t="s">
        <v>1425</v>
      </c>
      <c r="K537" t="s">
        <v>69</v>
      </c>
      <c r="N537" t="s">
        <v>69</v>
      </c>
      <c r="O537" s="10" t="s">
        <v>145</v>
      </c>
      <c r="P537" t="s">
        <v>145</v>
      </c>
      <c r="Q537" t="s">
        <v>64</v>
      </c>
      <c r="R537" t="s">
        <v>54</v>
      </c>
      <c r="S537">
        <v>0.30719999999999997</v>
      </c>
      <c r="T537" t="s">
        <v>54</v>
      </c>
      <c r="U537">
        <v>50.5</v>
      </c>
      <c r="V537">
        <f>(1-VLOOKUP(P537,Start!$A$1:$E$9,4,FALSE)/100)*U537</f>
        <v>42.924999999999997</v>
      </c>
      <c r="W537">
        <f>VLOOKUP(O537,Start!$A$11:$E$17,3,FALSE)+VLOOKUP(O537,Start!$A$11:$E$17,4,FALSE)</f>
        <v>33.223832923832894</v>
      </c>
      <c r="X537" s="10">
        <f>(W537/S537)+Start!$D$19*(VLOOKUP(O537,Start!$A$11:ED$17,5,FALSE)/S537)+VLOOKUP(P537,Start!$A$1:$D$9,3,FALSE)</f>
        <v>131.57237279893522</v>
      </c>
      <c r="Y537" s="10">
        <f>SUM(V$2:V537)</f>
        <v>68962.813744864849</v>
      </c>
      <c r="Z537" t="str">
        <f>VLOOKUP(O537,Start!$A$11:$B$17,2,FALSE)</f>
        <v>Oil</v>
      </c>
      <c r="AA537" t="str">
        <f>VLOOKUP(P537,Start!$A$2:$B$9,2,FALSE)</f>
        <v>Oil</v>
      </c>
    </row>
    <row r="538" spans="1:27" x14ac:dyDescent="0.35">
      <c r="A538" t="s">
        <v>42</v>
      </c>
      <c r="B538" t="s">
        <v>156</v>
      </c>
      <c r="C538" t="s">
        <v>114</v>
      </c>
      <c r="D538" t="s">
        <v>152</v>
      </c>
      <c r="E538">
        <v>13353</v>
      </c>
      <c r="F538" t="s">
        <v>116</v>
      </c>
      <c r="G538" t="s">
        <v>153</v>
      </c>
      <c r="H538" t="s">
        <v>116</v>
      </c>
      <c r="I538" t="s">
        <v>157</v>
      </c>
      <c r="J538" t="s">
        <v>158</v>
      </c>
      <c r="K538" t="s">
        <v>69</v>
      </c>
      <c r="N538" t="s">
        <v>69</v>
      </c>
      <c r="O538" s="10" t="s">
        <v>145</v>
      </c>
      <c r="P538" t="s">
        <v>145</v>
      </c>
      <c r="Q538" t="s">
        <v>64</v>
      </c>
      <c r="R538" t="s">
        <v>54</v>
      </c>
      <c r="S538">
        <v>0.30459999999999998</v>
      </c>
      <c r="T538" t="s">
        <v>54</v>
      </c>
      <c r="U538">
        <v>34</v>
      </c>
      <c r="V538">
        <f>(1-VLOOKUP(P538,Start!$A$1:$E$9,4,FALSE)/100)*U538</f>
        <v>28.9</v>
      </c>
      <c r="W538">
        <f>VLOOKUP(O538,Start!$A$11:$E$17,3,FALSE)+VLOOKUP(O538,Start!$A$11:$E$17,4,FALSE)</f>
        <v>33.223832923832894</v>
      </c>
      <c r="X538" s="10">
        <f>(W538/S538)+Start!$D$19*(VLOOKUP(O538,Start!$A$11:ED$17,5,FALSE)/S538)+VLOOKUP(P538,Start!$A$1:$D$9,3,FALSE)</f>
        <v>132.68691045250458</v>
      </c>
      <c r="Y538" s="10">
        <f>SUM(V$2:V538)</f>
        <v>68991.713744864843</v>
      </c>
      <c r="Z538" t="str">
        <f>VLOOKUP(O538,Start!$A$11:$B$17,2,FALSE)</f>
        <v>Oil</v>
      </c>
      <c r="AA538" t="str">
        <f>VLOOKUP(P538,Start!$A$2:$B$9,2,FALSE)</f>
        <v>Oil</v>
      </c>
    </row>
    <row r="539" spans="1:27" x14ac:dyDescent="0.35">
      <c r="A539" t="s">
        <v>42</v>
      </c>
      <c r="B539" t="s">
        <v>1030</v>
      </c>
      <c r="C539" t="s">
        <v>1012</v>
      </c>
      <c r="D539" t="s">
        <v>1031</v>
      </c>
      <c r="E539">
        <v>45772</v>
      </c>
      <c r="F539" t="s">
        <v>1014</v>
      </c>
      <c r="G539" t="s">
        <v>1015</v>
      </c>
      <c r="H539" t="s">
        <v>110</v>
      </c>
      <c r="I539" t="s">
        <v>1032</v>
      </c>
      <c r="J539" t="s">
        <v>1033</v>
      </c>
      <c r="K539" t="s">
        <v>68</v>
      </c>
      <c r="N539" t="s">
        <v>1034</v>
      </c>
      <c r="O539" s="10" t="s">
        <v>1035</v>
      </c>
      <c r="P539" t="s">
        <v>1035</v>
      </c>
      <c r="Q539" t="s">
        <v>106</v>
      </c>
      <c r="R539" t="s">
        <v>54</v>
      </c>
      <c r="S539">
        <v>0.27</v>
      </c>
      <c r="T539" t="s">
        <v>54</v>
      </c>
      <c r="U539">
        <v>169.32</v>
      </c>
      <c r="V539">
        <f>(1-VLOOKUP(P539,Start!$A$1:$E$9,4,FALSE)/100)*U539</f>
        <v>143.922</v>
      </c>
      <c r="W539">
        <f>VLOOKUP(O539,Start!$A$11:$E$17,3,FALSE)+VLOOKUP(O539,Start!$A$11:$E$17,4,FALSE)</f>
        <v>32.923832923832919</v>
      </c>
      <c r="X539" s="10">
        <f>(W539/S539)+Start!$D$19*(VLOOKUP(O539,Start!$A$11:ED$17,5,FALSE)/S539)+VLOOKUP(P539,Start!$A$1:$D$9,3,FALSE)</f>
        <v>142.43789971789968</v>
      </c>
      <c r="Y539" s="10">
        <f>SUM(V$2:V539)</f>
        <v>69135.635744864849</v>
      </c>
      <c r="Z539" t="str">
        <f>VLOOKUP(O539,Start!$A$11:$B$17,2,FALSE)</f>
        <v>Special</v>
      </c>
      <c r="AA539" t="str">
        <f>VLOOKUP(P539,Start!$A$2:$B$9,2,FALSE)</f>
        <v>Special</v>
      </c>
    </row>
    <row r="540" spans="1:27" x14ac:dyDescent="0.35">
      <c r="A540" t="s">
        <v>42</v>
      </c>
      <c r="B540" t="s">
        <v>1139</v>
      </c>
      <c r="C540" t="s">
        <v>1140</v>
      </c>
      <c r="D540" t="s">
        <v>1141</v>
      </c>
      <c r="E540">
        <v>63784</v>
      </c>
      <c r="F540" t="s">
        <v>1141</v>
      </c>
      <c r="H540" t="s">
        <v>90</v>
      </c>
      <c r="I540">
        <v>2</v>
      </c>
      <c r="J540" t="s">
        <v>1142</v>
      </c>
      <c r="K540" t="s">
        <v>51</v>
      </c>
      <c r="N540" t="s">
        <v>51</v>
      </c>
      <c r="O540" s="10" t="s">
        <v>51</v>
      </c>
      <c r="P540" t="s">
        <v>52</v>
      </c>
      <c r="Q540" t="s">
        <v>106</v>
      </c>
      <c r="R540" t="s">
        <v>54</v>
      </c>
      <c r="S540">
        <v>0.18</v>
      </c>
      <c r="T540" t="s">
        <v>54</v>
      </c>
      <c r="U540">
        <v>36</v>
      </c>
      <c r="V540">
        <f>(1-VLOOKUP(P540,Start!$A$1:$E$9,4,FALSE)/100)*U540</f>
        <v>32.04</v>
      </c>
      <c r="W540">
        <f>VLOOKUP(O540,Start!$A$11:$E$17,3,FALSE)+VLOOKUP(O540,Start!$A$11:$E$17,4,FALSE)</f>
        <v>23.27</v>
      </c>
      <c r="X540" s="10">
        <f>(W540/S540)+Start!$D$19*(VLOOKUP(O540,Start!$A$11:ED$17,5,FALSE)/S540)+VLOOKUP(P540,Start!$A$1:$D$9,3,FALSE)</f>
        <v>158.24777777777777</v>
      </c>
      <c r="Y540" s="10">
        <f>SUM(V$2:V540)</f>
        <v>69167.675744864842</v>
      </c>
      <c r="Z540" t="str">
        <f>VLOOKUP(O540,Start!$A$11:$B$17,2,FALSE)</f>
        <v>NaturalGas</v>
      </c>
      <c r="AA540" t="str">
        <f>VLOOKUP(P540,Start!$A$2:$B$9,2,FALSE)</f>
        <v>CombinedCycleGas</v>
      </c>
    </row>
  </sheetData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prices</vt:lpstr>
      <vt:lpstr>Start</vt:lpstr>
      <vt:lpstr>Sheet1</vt:lpstr>
      <vt:lpstr>Plants</vt:lpstr>
    </vt:vector>
  </TitlesOfParts>
  <Company>TU Delft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Ingrid Sanchez Jimenez</dc:creator>
  <cp:lastModifiedBy>Ingrid Sanchez Jimenez</cp:lastModifiedBy>
  <dcterms:created xsi:type="dcterms:W3CDTF">2021-01-07T20:55:09Z</dcterms:created>
  <dcterms:modified xsi:type="dcterms:W3CDTF">2021-01-08T11:19:40Z</dcterms:modified>
</cp:coreProperties>
</file>