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nchezjimene\Documents\ModellingAssignementSEN1522\smard\"/>
    </mc:Choice>
  </mc:AlternateContent>
  <bookViews>
    <workbookView xWindow="0" yWindow="0" windowWidth="23200" windowHeight="6680" activeTab="1"/>
  </bookViews>
  <sheets>
    <sheet name="Installed generation capacity" sheetId="1" r:id="rId1"/>
    <sheet name="capacity" sheetId="2" r:id="rId2"/>
  </sheets>
  <calcPr calcId="162913"/>
</workbook>
</file>

<file path=xl/calcChain.xml><?xml version="1.0" encoding="utf-8"?>
<calcChain xmlns="http://schemas.openxmlformats.org/spreadsheetml/2006/main">
  <c r="H16" i="2" l="1"/>
  <c r="I16" i="2"/>
  <c r="J16" i="2"/>
  <c r="K16" i="2"/>
  <c r="K9" i="2" l="1"/>
  <c r="K10" i="2"/>
  <c r="K15" i="2"/>
  <c r="H14" i="2"/>
  <c r="I10" i="2" l="1"/>
  <c r="M15" i="2"/>
  <c r="I15" i="2"/>
  <c r="J15" i="2"/>
  <c r="H15" i="2"/>
  <c r="M11" i="2"/>
  <c r="M12" i="2"/>
  <c r="M13" i="2"/>
  <c r="M14" i="2"/>
  <c r="J14" i="2"/>
  <c r="K14" i="2"/>
  <c r="I14" i="2"/>
  <c r="I9" i="2"/>
  <c r="I11" i="2"/>
  <c r="H10" i="2" l="1"/>
  <c r="M10" i="2"/>
  <c r="M8" i="2"/>
  <c r="M9" i="2"/>
  <c r="J11" i="2"/>
  <c r="K11" i="2"/>
  <c r="H11" i="2"/>
  <c r="K7" i="2"/>
  <c r="H9" i="2"/>
  <c r="H7" i="2"/>
  <c r="I4" i="2"/>
  <c r="I8" i="2"/>
  <c r="J7" i="2"/>
  <c r="I7" i="2" s="1"/>
  <c r="I6" i="2"/>
  <c r="I5" i="2"/>
  <c r="J9" i="2" l="1"/>
  <c r="J10" i="2" s="1"/>
</calcChain>
</file>

<file path=xl/sharedStrings.xml><?xml version="1.0" encoding="utf-8"?>
<sst xmlns="http://schemas.openxmlformats.org/spreadsheetml/2006/main" count="73" uniqueCount="69">
  <si>
    <t>Data category: Installed generation capacity</t>
  </si>
  <si>
    <t>Region: DE</t>
  </si>
  <si>
    <t>Period: Jan 1, 2016, 12:00 AM - Dec 31, 2016, 11:59 PM</t>
  </si>
  <si>
    <t>State: Jan 4, 2021, 3:42 PM</t>
  </si>
  <si>
    <t>(c) Bundesnetzagentur | SMARD.de</t>
  </si>
  <si>
    <t>Date</t>
  </si>
  <si>
    <t>Time of day</t>
  </si>
  <si>
    <t>Biomass[MW]</t>
  </si>
  <si>
    <t>Hydropower[MW]</t>
  </si>
  <si>
    <t>Wind offshore[MW]</t>
  </si>
  <si>
    <t>Wind onshore[MW]</t>
  </si>
  <si>
    <t>Photovoltaics[MW]</t>
  </si>
  <si>
    <t>Other renewable[MW]</t>
  </si>
  <si>
    <t>Nuclear[MW]</t>
  </si>
  <si>
    <t>Fossil brown coal[MW]</t>
  </si>
  <si>
    <t>Fossil hard coal[MW]</t>
  </si>
  <si>
    <t>Fossil gas[MW]</t>
  </si>
  <si>
    <t>Hydro pumped storage[MW]</t>
  </si>
  <si>
    <t>Other conventional[MW]</t>
  </si>
  <si>
    <t>Jan 1, 2016</t>
  </si>
  <si>
    <t>12:00 AM</t>
  </si>
  <si>
    <t>Biomass</t>
  </si>
  <si>
    <t>Hydropower</t>
  </si>
  <si>
    <t>Photovoltaics</t>
  </si>
  <si>
    <t>Nuclear</t>
  </si>
  <si>
    <t>WindOffshore</t>
  </si>
  <si>
    <t>WindOnshore</t>
  </si>
  <si>
    <t>OtherRE</t>
  </si>
  <si>
    <t>BrownCoal</t>
  </si>
  <si>
    <t>HardCoal</t>
  </si>
  <si>
    <t>Gas</t>
  </si>
  <si>
    <t>HydroPumpedStorage</t>
  </si>
  <si>
    <t>OtherConventional</t>
  </si>
  <si>
    <t>Fuel unit</t>
  </si>
  <si>
    <t>(MJ/fuel unit)</t>
  </si>
  <si>
    <t>(ton CO2/fuel unit)</t>
  </si>
  <si>
    <t>m3</t>
  </si>
  <si>
    <t>kg</t>
  </si>
  <si>
    <t>ton</t>
  </si>
  <si>
    <t xml:space="preserve"> </t>
  </si>
  <si>
    <t>(MWh/fuel unit)</t>
  </si>
  <si>
    <t>[euro/MWh]</t>
  </si>
  <si>
    <t>Capacity</t>
  </si>
  <si>
    <t>MW</t>
  </si>
  <si>
    <t>EnergyValue</t>
  </si>
  <si>
    <t xml:space="preserve">EmissionFactor </t>
  </si>
  <si>
    <t>FuelUnitPrice</t>
  </si>
  <si>
    <t>Efficiency</t>
  </si>
  <si>
    <t>EnergyValuewithEfficiency</t>
  </si>
  <si>
    <t>EnergyValue_MJ</t>
  </si>
  <si>
    <t>Names</t>
  </si>
  <si>
    <t>EmissionsperMWh</t>
  </si>
  <si>
    <t>t CO2/MWh</t>
  </si>
  <si>
    <t>%</t>
  </si>
  <si>
    <t>eumayors</t>
  </si>
  <si>
    <t>Average</t>
  </si>
  <si>
    <t>Euro/ Unit</t>
  </si>
  <si>
    <t>Price</t>
  </si>
  <si>
    <t>CO2priceGermany2016</t>
  </si>
  <si>
    <t>eur/ ton</t>
  </si>
  <si>
    <t>PriceCO2</t>
  </si>
  <si>
    <t>Euro/MWh</t>
  </si>
  <si>
    <t>PricewithCO2</t>
  </si>
  <si>
    <t>Low (€/MWh)</t>
  </si>
  <si>
    <t>Normal (€/MWh)</t>
  </si>
  <si>
    <t>Hard coal</t>
  </si>
  <si>
    <t>Lignite</t>
  </si>
  <si>
    <t>Fuel prices</t>
  </si>
  <si>
    <t>RealCapacity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</si>
</sst>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0"/>
      <color rgb="FF000000"/>
      <name val="Segoe UI"/>
      <family val="2"/>
    </font>
    <font>
      <sz val="8"/>
      <color rgb="FF2E2E2E"/>
      <name val="Georgia"/>
      <family val="1"/>
    </font>
    <font>
      <b/>
      <sz val="8"/>
      <color rgb="FF2E2E2E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" fontId="0" fillId="2" borderId="0" xfId="0" applyNumberFormat="1" applyFill="1"/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I32" sqref="I32"/>
    </sheetView>
  </sheetViews>
  <sheetFormatPr defaultRowHeight="14.5" x14ac:dyDescent="0.35"/>
  <cols>
    <col min="1" max="1" width="17" customWidth="1"/>
  </cols>
  <sheetData>
    <row r="1" spans="1:14" x14ac:dyDescent="0.35">
      <c r="A1" t="s">
        <v>0</v>
      </c>
    </row>
    <row r="2" spans="1:14" x14ac:dyDescent="0.35">
      <c r="A2" t="s">
        <v>1</v>
      </c>
    </row>
    <row r="3" spans="1:14" x14ac:dyDescent="0.35">
      <c r="A3" t="s">
        <v>2</v>
      </c>
    </row>
    <row r="4" spans="1:14" x14ac:dyDescent="0.35">
      <c r="A4" t="s">
        <v>3</v>
      </c>
    </row>
    <row r="5" spans="1:14" x14ac:dyDescent="0.35">
      <c r="A5" t="s">
        <v>4</v>
      </c>
    </row>
    <row r="7" spans="1:14" x14ac:dyDescent="0.3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  <c r="L7" t="s">
        <v>16</v>
      </c>
      <c r="M7" t="s">
        <v>17</v>
      </c>
      <c r="N7" t="s">
        <v>18</v>
      </c>
    </row>
    <row r="8" spans="1:14" x14ac:dyDescent="0.35">
      <c r="A8" t="s">
        <v>19</v>
      </c>
      <c r="B8" t="s">
        <v>20</v>
      </c>
      <c r="C8" s="1">
        <v>6815</v>
      </c>
      <c r="D8" s="1">
        <v>5514</v>
      </c>
      <c r="E8" s="1">
        <v>3283</v>
      </c>
      <c r="F8" s="1">
        <v>41168</v>
      </c>
      <c r="G8" s="1">
        <v>38686</v>
      </c>
      <c r="H8" s="1">
        <v>545</v>
      </c>
      <c r="I8" s="1">
        <v>10793</v>
      </c>
      <c r="J8" s="1">
        <v>21062</v>
      </c>
      <c r="K8" s="1">
        <v>26264</v>
      </c>
      <c r="L8" s="1">
        <v>32398</v>
      </c>
      <c r="M8" s="1">
        <v>8699</v>
      </c>
      <c r="N8" s="1">
        <v>7576</v>
      </c>
    </row>
    <row r="13" spans="1:14" ht="15" thickBot="1" x14ac:dyDescent="0.4"/>
    <row r="14" spans="1:14" x14ac:dyDescent="0.35">
      <c r="A14" s="6">
        <v>2006</v>
      </c>
      <c r="B14" s="8" t="s">
        <v>67</v>
      </c>
      <c r="C14" s="8"/>
    </row>
    <row r="15" spans="1:14" ht="20.5" thickBot="1" x14ac:dyDescent="0.4">
      <c r="A15" s="5"/>
      <c r="B15" s="5" t="s">
        <v>63</v>
      </c>
      <c r="C15" s="5" t="s">
        <v>64</v>
      </c>
    </row>
    <row r="16" spans="1:14" x14ac:dyDescent="0.35">
      <c r="A16" s="4" t="s">
        <v>24</v>
      </c>
      <c r="B16" s="4">
        <v>2.99</v>
      </c>
      <c r="C16" s="4">
        <v>3.75</v>
      </c>
    </row>
    <row r="17" spans="1:3" x14ac:dyDescent="0.35">
      <c r="A17" s="4" t="s">
        <v>65</v>
      </c>
      <c r="B17" s="4">
        <v>6.37</v>
      </c>
      <c r="C17" s="4">
        <v>7.98</v>
      </c>
    </row>
    <row r="18" spans="1:3" x14ac:dyDescent="0.35">
      <c r="A18" s="4" t="s">
        <v>66</v>
      </c>
      <c r="B18" s="4">
        <v>3.03</v>
      </c>
      <c r="C18" s="4">
        <v>3.79</v>
      </c>
    </row>
  </sheetData>
  <mergeCells count="1"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O12" sqref="O12"/>
    </sheetView>
  </sheetViews>
  <sheetFormatPr defaultRowHeight="14.5" x14ac:dyDescent="0.35"/>
  <cols>
    <col min="1" max="1" width="23.54296875" customWidth="1"/>
    <col min="2" max="2" width="11" customWidth="1"/>
  </cols>
  <sheetData>
    <row r="1" spans="1:15" x14ac:dyDescent="0.35">
      <c r="A1" t="s">
        <v>50</v>
      </c>
      <c r="B1" t="s">
        <v>21</v>
      </c>
      <c r="C1" t="s">
        <v>22</v>
      </c>
      <c r="D1" t="s">
        <v>25</v>
      </c>
      <c r="E1" t="s">
        <v>26</v>
      </c>
      <c r="F1" t="s">
        <v>23</v>
      </c>
      <c r="G1" t="s">
        <v>27</v>
      </c>
      <c r="H1" t="s">
        <v>24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5" x14ac:dyDescent="0.35">
      <c r="A2" t="s">
        <v>42</v>
      </c>
      <c r="B2" s="1">
        <v>6815</v>
      </c>
      <c r="C2" s="1">
        <v>5514</v>
      </c>
      <c r="D2" s="1">
        <v>3283</v>
      </c>
      <c r="E2" s="1">
        <v>41168</v>
      </c>
      <c r="F2" s="1">
        <v>38686</v>
      </c>
      <c r="G2" s="1">
        <v>545</v>
      </c>
      <c r="H2" s="1">
        <v>10793</v>
      </c>
      <c r="I2" s="1">
        <v>21062</v>
      </c>
      <c r="J2" s="1">
        <v>26264</v>
      </c>
      <c r="K2" s="1">
        <v>32398</v>
      </c>
      <c r="L2" s="1">
        <v>8699</v>
      </c>
      <c r="M2" s="1">
        <v>7576</v>
      </c>
      <c r="N2" t="s">
        <v>43</v>
      </c>
    </row>
    <row r="3" spans="1:15" x14ac:dyDescent="0.35">
      <c r="A3" t="s">
        <v>33</v>
      </c>
      <c r="H3" t="s">
        <v>37</v>
      </c>
      <c r="I3" t="s">
        <v>38</v>
      </c>
      <c r="J3" t="s">
        <v>38</v>
      </c>
      <c r="K3" t="s">
        <v>36</v>
      </c>
      <c r="M3" t="s">
        <v>55</v>
      </c>
    </row>
    <row r="4" spans="1:15" x14ac:dyDescent="0.35">
      <c r="A4" t="s">
        <v>46</v>
      </c>
      <c r="B4" t="s">
        <v>39</v>
      </c>
      <c r="H4">
        <v>1366</v>
      </c>
      <c r="I4">
        <f>J4</f>
        <v>40</v>
      </c>
      <c r="J4">
        <v>40</v>
      </c>
      <c r="K4">
        <v>0.15</v>
      </c>
      <c r="N4" t="s">
        <v>56</v>
      </c>
    </row>
    <row r="5" spans="1:15" x14ac:dyDescent="0.35">
      <c r="A5" t="s">
        <v>45</v>
      </c>
      <c r="H5">
        <v>0</v>
      </c>
      <c r="I5">
        <f>J5</f>
        <v>2.66</v>
      </c>
      <c r="J5">
        <v>2.66</v>
      </c>
      <c r="K5">
        <v>1.8699999999999999E-3</v>
      </c>
      <c r="N5" t="s">
        <v>35</v>
      </c>
    </row>
    <row r="6" spans="1:15" x14ac:dyDescent="0.35">
      <c r="A6" t="s">
        <v>49</v>
      </c>
      <c r="H6">
        <v>3888000</v>
      </c>
      <c r="I6">
        <f>J6</f>
        <v>25000</v>
      </c>
      <c r="J6">
        <v>25000</v>
      </c>
      <c r="K6">
        <v>35.069000000000003</v>
      </c>
      <c r="N6" t="s">
        <v>34</v>
      </c>
    </row>
    <row r="7" spans="1:15" x14ac:dyDescent="0.35">
      <c r="A7" t="s">
        <v>44</v>
      </c>
      <c r="H7">
        <f>H6/3600</f>
        <v>1080</v>
      </c>
      <c r="I7">
        <f t="shared" ref="I7:I8" si="0">J7</f>
        <v>6.9444444444444446</v>
      </c>
      <c r="J7">
        <f t="shared" ref="J7" si="1">J6/3600</f>
        <v>6.9444444444444446</v>
      </c>
      <c r="K7">
        <f>K6/3600</f>
        <v>9.7413888888888897E-3</v>
      </c>
      <c r="N7" t="s">
        <v>40</v>
      </c>
    </row>
    <row r="8" spans="1:15" x14ac:dyDescent="0.35">
      <c r="A8" t="s">
        <v>47</v>
      </c>
      <c r="H8">
        <v>0.3</v>
      </c>
      <c r="I8">
        <f t="shared" si="0"/>
        <v>0.4</v>
      </c>
      <c r="J8">
        <v>0.4</v>
      </c>
      <c r="K8">
        <v>0.35</v>
      </c>
      <c r="M8">
        <f t="shared" ref="M8:M9" si="2">AVERAGE(I8:K8)</f>
        <v>0.3833333333333333</v>
      </c>
      <c r="N8" t="s">
        <v>53</v>
      </c>
    </row>
    <row r="9" spans="1:15" x14ac:dyDescent="0.35">
      <c r="A9" t="s">
        <v>48</v>
      </c>
      <c r="B9" s="1"/>
      <c r="H9">
        <f>H7*H8</f>
        <v>324</v>
      </c>
      <c r="I9">
        <f>I7*I8</f>
        <v>2.7777777777777781</v>
      </c>
      <c r="J9">
        <f t="shared" ref="J9" si="3">J7*J8</f>
        <v>2.7777777777777781</v>
      </c>
      <c r="K9">
        <f>K7*K8</f>
        <v>3.4094861111111114E-3</v>
      </c>
      <c r="M9">
        <f t="shared" si="2"/>
        <v>1.8529883472222224</v>
      </c>
      <c r="N9" t="s">
        <v>40</v>
      </c>
    </row>
    <row r="10" spans="1:15" x14ac:dyDescent="0.35">
      <c r="A10" s="3" t="s">
        <v>57</v>
      </c>
      <c r="B10" s="7"/>
      <c r="C10" s="3"/>
      <c r="D10" s="3"/>
      <c r="E10" s="3"/>
      <c r="F10" s="3"/>
      <c r="G10" s="3"/>
      <c r="H10" s="3">
        <f>H4/H9</f>
        <v>4.216049382716049</v>
      </c>
      <c r="I10" s="3">
        <f>I4/I9</f>
        <v>14.399999999999999</v>
      </c>
      <c r="J10" s="3">
        <f t="shared" ref="J10" si="4">J4/J9</f>
        <v>14.399999999999999</v>
      </c>
      <c r="K10" s="3">
        <f>K4/K9</f>
        <v>43.994899850498804</v>
      </c>
      <c r="L10" s="3"/>
      <c r="M10" s="3">
        <f>AVERAGE(I10:K10)</f>
        <v>24.264966616832936</v>
      </c>
      <c r="N10" s="3" t="s">
        <v>41</v>
      </c>
    </row>
    <row r="11" spans="1:15" x14ac:dyDescent="0.35">
      <c r="A11" t="s">
        <v>51</v>
      </c>
      <c r="C11" s="1"/>
      <c r="H11">
        <f>(H5/H7)</f>
        <v>0</v>
      </c>
      <c r="I11">
        <f>(I5/I7)/I8</f>
        <v>0.9575999999999999</v>
      </c>
      <c r="J11">
        <f t="shared" ref="J11:K11" si="5">(J5/J7)/J8</f>
        <v>0.9575999999999999</v>
      </c>
      <c r="K11">
        <f t="shared" si="5"/>
        <v>0.5484697514695519</v>
      </c>
      <c r="M11">
        <f t="shared" ref="M11:M15" si="6">AVERAGE(I11:K11)</f>
        <v>0.82122325048985056</v>
      </c>
      <c r="N11" t="s">
        <v>52</v>
      </c>
    </row>
    <row r="12" spans="1:15" x14ac:dyDescent="0.35">
      <c r="A12" t="s">
        <v>54</v>
      </c>
      <c r="C12" s="1"/>
      <c r="I12">
        <v>0.36399999999999999</v>
      </c>
      <c r="J12">
        <v>0.35</v>
      </c>
      <c r="K12">
        <v>0.20200000000000001</v>
      </c>
      <c r="M12">
        <f t="shared" si="6"/>
        <v>0.30533333333333329</v>
      </c>
      <c r="N12" t="s">
        <v>52</v>
      </c>
    </row>
    <row r="13" spans="1:15" x14ac:dyDescent="0.35">
      <c r="A13" s="3" t="s">
        <v>58</v>
      </c>
      <c r="B13" s="3"/>
      <c r="C13" s="3"/>
      <c r="D13" s="3"/>
      <c r="E13" s="3"/>
      <c r="F13" s="3"/>
      <c r="G13" s="3"/>
      <c r="H13" s="3">
        <v>5</v>
      </c>
      <c r="I13" s="3">
        <v>5</v>
      </c>
      <c r="J13" s="3">
        <v>5</v>
      </c>
      <c r="K13" s="3">
        <v>5</v>
      </c>
      <c r="L13" s="3"/>
      <c r="M13" s="3">
        <f t="shared" si="6"/>
        <v>5</v>
      </c>
      <c r="N13" s="3" t="s">
        <v>59</v>
      </c>
    </row>
    <row r="14" spans="1:15" ht="16" x14ac:dyDescent="0.45">
      <c r="A14" t="s">
        <v>60</v>
      </c>
      <c r="H14">
        <f>H13*H5/H9</f>
        <v>0</v>
      </c>
      <c r="I14">
        <f>I13*I5/I9</f>
        <v>4.7879999999999994</v>
      </c>
      <c r="J14">
        <f t="shared" ref="J14:K14" si="7">J13*J5/J9</f>
        <v>4.7879999999999994</v>
      </c>
      <c r="K14">
        <f t="shared" si="7"/>
        <v>2.742348757347759</v>
      </c>
      <c r="M14">
        <f t="shared" si="6"/>
        <v>4.1061162524492527</v>
      </c>
      <c r="N14" t="s">
        <v>61</v>
      </c>
      <c r="O14" s="2"/>
    </row>
    <row r="15" spans="1:15" x14ac:dyDescent="0.35">
      <c r="A15" s="3" t="s">
        <v>62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f>H14+H10</f>
        <v>4.216049382716049</v>
      </c>
      <c r="I15" s="3">
        <f t="shared" ref="I15:J15" si="8">I14+I10</f>
        <v>19.187999999999999</v>
      </c>
      <c r="J15" s="3">
        <f t="shared" si="8"/>
        <v>19.187999999999999</v>
      </c>
      <c r="K15" s="3">
        <f>K14+K10</f>
        <v>46.73724860784656</v>
      </c>
      <c r="L15" s="3"/>
      <c r="M15" s="3">
        <f t="shared" si="6"/>
        <v>28.371082869282187</v>
      </c>
    </row>
    <row r="16" spans="1:15" x14ac:dyDescent="0.35">
      <c r="A16" t="s">
        <v>68</v>
      </c>
      <c r="H16" s="3">
        <f>H8*H2</f>
        <v>3237.9</v>
      </c>
      <c r="I16" s="3">
        <f t="shared" ref="I16:K16" si="9">I8*I2</f>
        <v>8424.8000000000011</v>
      </c>
      <c r="J16" s="3">
        <f t="shared" si="9"/>
        <v>10505.6</v>
      </c>
      <c r="K16" s="3">
        <f t="shared" si="9"/>
        <v>11339.3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Installed generation capacity</vt:lpstr>
      <vt:lpstr>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Ingrid Sanchez Jimenez</cp:lastModifiedBy>
  <dcterms:created xsi:type="dcterms:W3CDTF">2021-01-04T14:42:28Z</dcterms:created>
  <dcterms:modified xsi:type="dcterms:W3CDTF">2021-01-06T19:01:44Z</dcterms:modified>
</cp:coreProperties>
</file>