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ago O destruidor\Desktop\Mil Grau - Projeto\"/>
    </mc:Choice>
  </mc:AlternateContent>
  <bookViews>
    <workbookView xWindow="0" yWindow="0" windowWidth="28800" windowHeight="12435"/>
  </bookViews>
  <sheets>
    <sheet name="Folha" sheetId="2" r:id="rId1"/>
    <sheet name="Funcionarios" sheetId="3" r:id="rId2"/>
  </sheets>
  <definedNames>
    <definedName name="Loja_Online___Trabalho_PMI.accdb" localSheetId="1" hidden="1">Funcionarios!$A$1:$N$4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2" l="1"/>
  <c r="D10" i="2"/>
  <c r="F5" i="2" l="1"/>
  <c r="E5" i="2"/>
  <c r="E8" i="2"/>
  <c r="C5" i="2"/>
  <c r="D3" i="2"/>
  <c r="E10" i="2" l="1"/>
  <c r="D9" i="2"/>
  <c r="F9" i="2" s="1"/>
  <c r="F21" i="2" s="1"/>
  <c r="F22" i="2" l="1"/>
</calcChain>
</file>

<file path=xl/connections.xml><?xml version="1.0" encoding="utf-8"?>
<connections xmlns="http://schemas.openxmlformats.org/spreadsheetml/2006/main">
  <connection id="1" sourceFile="C:\Users\Matheus\Documents\FATEC\1º Semestre\PMI\Projeto - Flawless Store\Loja Online - Trabalho PMI.accdb" keepAlive="1" name="Loja Online - Trabalho PMI" type="5" refreshedVersion="5" background="1" saveData="1">
    <dbPr connection="Provider=Microsoft.ACE.OLEDB.12.0;User ID=Admin;Data Source=C:\Users\Matheus\Documents\FATEC\1º Semestre\PMI\Projeto - Flawless Store\Loja Online - Trabalho PMI.accdb;Mode=ReadWrite;Extended Properties=&quot;&quot;;Jet OLEDB:System database=&quot;&quot;;Jet OLEDB:Registry Path=&quot;&quot;;Jet OLEDB:Engine Type=6;Jet OLEDB:Database Locking Mode=1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tb_funcionarios" commandType="3"/>
  </connection>
</connections>
</file>

<file path=xl/sharedStrings.xml><?xml version="1.0" encoding="utf-8"?>
<sst xmlns="http://schemas.openxmlformats.org/spreadsheetml/2006/main" count="68" uniqueCount="60">
  <si>
    <t>Código do funcionário</t>
  </si>
  <si>
    <t>Nome</t>
  </si>
  <si>
    <t>Endereço</t>
  </si>
  <si>
    <t>Cidade</t>
  </si>
  <si>
    <t>Estado</t>
  </si>
  <si>
    <t>CEP</t>
  </si>
  <si>
    <t>Cargo</t>
  </si>
  <si>
    <t>CPF</t>
  </si>
  <si>
    <t>Foto</t>
  </si>
  <si>
    <t>Telefone</t>
  </si>
  <si>
    <t>E-mail</t>
  </si>
  <si>
    <t>Data de Nascimento</t>
  </si>
  <si>
    <t>Número de Filhos</t>
  </si>
  <si>
    <t>Salário</t>
  </si>
  <si>
    <t>R. Aquilino Limonig, 213, Mayard</t>
  </si>
  <si>
    <t>Itu</t>
  </si>
  <si>
    <t>SP</t>
  </si>
  <si>
    <t/>
  </si>
  <si>
    <t>Estoquista</t>
  </si>
  <si>
    <t>Recibo de Pagamento de Salário</t>
  </si>
  <si>
    <t>Código</t>
  </si>
  <si>
    <t>Nome do Funcionario</t>
  </si>
  <si>
    <t>CNPJ: 000.000.000/00001-00</t>
  </si>
  <si>
    <t>Nº Filhos</t>
  </si>
  <si>
    <t>Cód.</t>
  </si>
  <si>
    <t>Descrição</t>
  </si>
  <si>
    <t>Referências</t>
  </si>
  <si>
    <t>Vencimentos</t>
  </si>
  <si>
    <t>Descontos</t>
  </si>
  <si>
    <t>SALÁRIO</t>
  </si>
  <si>
    <t>30d</t>
  </si>
  <si>
    <t>Total Vencimentos</t>
  </si>
  <si>
    <t>Total Descontos</t>
  </si>
  <si>
    <t>Valor Líquido</t>
  </si>
  <si>
    <t>INSS</t>
  </si>
  <si>
    <t>SALÁRIO FAMÍLIA</t>
  </si>
  <si>
    <t>Financeiro</t>
  </si>
  <si>
    <t>1</t>
  </si>
  <si>
    <t>Declaro que estou ciente de todas as informações apresentadas neste documento, e atesto de que todas elas são verdadeiras.</t>
  </si>
  <si>
    <t>Assinatura do Funcionário</t>
  </si>
  <si>
    <t>Marco Luque</t>
  </si>
  <si>
    <t>Rua do Sei Lá onde ele mora</t>
  </si>
  <si>
    <t>São Paulo</t>
  </si>
  <si>
    <t>13300-000</t>
  </si>
  <si>
    <t>Gerente</t>
  </si>
  <si>
    <t>123.456.789-87</t>
  </si>
  <si>
    <t>(11)98764-7654</t>
  </si>
  <si>
    <t>marco.lucao@gmail.com</t>
  </si>
  <si>
    <t xml:space="preserve">2 </t>
  </si>
  <si>
    <t>Taz</t>
  </si>
  <si>
    <t>13311-530</t>
  </si>
  <si>
    <t>123.456.789-07</t>
  </si>
  <si>
    <t>0</t>
  </si>
  <si>
    <t>(11)88888-8888</t>
  </si>
  <si>
    <t>Alberto.S@gmail.com</t>
  </si>
  <si>
    <t xml:space="preserve">1 </t>
  </si>
  <si>
    <t>Olofmeister boostmeister</t>
  </si>
  <si>
    <t>123.456.789-08</t>
  </si>
  <si>
    <t xml:space="preserve">5 </t>
  </si>
  <si>
    <t>Mil Grau Store LDTA.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</si>
</sst>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 &quot;#,##0.00;&quot;-R$ &quot;#,##0.00"/>
  </numFmts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u/>
      <sz val="11"/>
      <color indexed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22"/>
        <bgColor indexed="0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/>
  </cellStyleXfs>
  <cellXfs count="57">
    <xf numFmtId="0" fontId="0" fillId="0" borderId="0" xfId="0"/>
    <xf numFmtId="0" fontId="1" fillId="2" borderId="6" xfId="1" applyBorder="1" applyAlignment="1"/>
    <xf numFmtId="0" fontId="1" fillId="2" borderId="0" xfId="1" applyBorder="1" applyAlignment="1"/>
    <xf numFmtId="0" fontId="1" fillId="2" borderId="9" xfId="1" applyBorder="1"/>
    <xf numFmtId="0" fontId="1" fillId="2" borderId="10" xfId="1" applyBorder="1" applyAlignment="1">
      <alignment horizontal="center"/>
    </xf>
    <xf numFmtId="0" fontId="1" fillId="2" borderId="11" xfId="1" applyBorder="1" applyAlignment="1">
      <alignment horizontal="center"/>
    </xf>
    <xf numFmtId="0" fontId="1" fillId="2" borderId="14" xfId="1" applyBorder="1" applyAlignment="1">
      <alignment horizontal="center"/>
    </xf>
    <xf numFmtId="0" fontId="1" fillId="2" borderId="15" xfId="1" applyBorder="1" applyAlignment="1">
      <alignment horizontal="center"/>
    </xf>
    <xf numFmtId="0" fontId="1" fillId="2" borderId="16" xfId="1" applyBorder="1" applyAlignment="1">
      <alignment horizontal="center"/>
    </xf>
    <xf numFmtId="0" fontId="1" fillId="2" borderId="0" xfId="1"/>
    <xf numFmtId="0" fontId="1" fillId="2" borderId="10" xfId="1" applyBorder="1"/>
    <xf numFmtId="0" fontId="1" fillId="2" borderId="10" xfId="1" applyBorder="1" applyAlignment="1"/>
    <xf numFmtId="0" fontId="1" fillId="2" borderId="11" xfId="1" applyBorder="1" applyAlignment="1"/>
    <xf numFmtId="0" fontId="1" fillId="2" borderId="12" xfId="1" applyBorder="1"/>
    <xf numFmtId="0" fontId="1" fillId="2" borderId="8" xfId="1" applyBorder="1"/>
    <xf numFmtId="0" fontId="1" fillId="2" borderId="8" xfId="1" applyBorder="1" applyAlignment="1">
      <alignment horizontal="center"/>
    </xf>
    <xf numFmtId="44" fontId="1" fillId="2" borderId="8" xfId="1" applyNumberFormat="1" applyBorder="1"/>
    <xf numFmtId="0" fontId="1" fillId="2" borderId="13" xfId="1" applyBorder="1"/>
    <xf numFmtId="9" fontId="1" fillId="2" borderId="8" xfId="1" applyNumberFormat="1" applyBorder="1" applyAlignment="1">
      <alignment horizontal="center"/>
    </xf>
    <xf numFmtId="44" fontId="1" fillId="2" borderId="21" xfId="1" applyNumberFormat="1" applyBorder="1"/>
    <xf numFmtId="44" fontId="1" fillId="2" borderId="13" xfId="1" applyNumberFormat="1" applyBorder="1"/>
    <xf numFmtId="44" fontId="1" fillId="2" borderId="8" xfId="1" applyNumberFormat="1" applyBorder="1" applyAlignment="1">
      <alignment horizontal="center"/>
    </xf>
    <xf numFmtId="0" fontId="1" fillId="2" borderId="14" xfId="1" applyBorder="1"/>
    <xf numFmtId="0" fontId="1" fillId="2" borderId="15" xfId="1" applyBorder="1"/>
    <xf numFmtId="44" fontId="1" fillId="2" borderId="17" xfId="1" applyNumberFormat="1" applyBorder="1"/>
    <xf numFmtId="0" fontId="1" fillId="2" borderId="18" xfId="1" applyBorder="1"/>
    <xf numFmtId="0" fontId="1" fillId="2" borderId="1" xfId="1" applyBorder="1"/>
    <xf numFmtId="0" fontId="1" fillId="2" borderId="3" xfId="1" applyBorder="1"/>
    <xf numFmtId="44" fontId="1" fillId="2" borderId="12" xfId="1" applyNumberFormat="1" applyBorder="1" applyAlignment="1">
      <alignment vertical="center"/>
    </xf>
    <xf numFmtId="44" fontId="1" fillId="2" borderId="13" xfId="1" applyNumberFormat="1" applyBorder="1" applyAlignment="1">
      <alignment vertical="center"/>
    </xf>
    <xf numFmtId="0" fontId="1" fillId="2" borderId="19" xfId="1" applyBorder="1" applyAlignment="1">
      <alignment horizontal="left" vertical="center"/>
    </xf>
    <xf numFmtId="44" fontId="1" fillId="2" borderId="20" xfId="1" applyNumberFormat="1" applyBorder="1" applyAlignment="1">
      <alignment vertical="center"/>
    </xf>
    <xf numFmtId="0" fontId="2" fillId="3" borderId="25" xfId="2" applyFont="1" applyFill="1" applyBorder="1" applyAlignment="1">
      <alignment horizontal="center"/>
    </xf>
    <xf numFmtId="0" fontId="2" fillId="0" borderId="26" xfId="2" applyFont="1" applyFill="1" applyBorder="1" applyAlignment="1">
      <alignment horizontal="right" wrapText="1"/>
    </xf>
    <xf numFmtId="0" fontId="2" fillId="0" borderId="26" xfId="2" applyFont="1" applyFill="1" applyBorder="1" applyAlignment="1">
      <alignment wrapText="1"/>
    </xf>
    <xf numFmtId="0" fontId="4" fillId="0" borderId="26" xfId="2" applyFont="1" applyFill="1" applyBorder="1" applyAlignment="1">
      <alignment wrapText="1"/>
    </xf>
    <xf numFmtId="14" fontId="2" fillId="0" borderId="26" xfId="2" applyNumberFormat="1" applyFont="1" applyFill="1" applyBorder="1" applyAlignment="1">
      <alignment horizontal="right" wrapText="1"/>
    </xf>
    <xf numFmtId="164" fontId="2" fillId="0" borderId="26" xfId="2" applyNumberFormat="1" applyFont="1" applyFill="1" applyBorder="1" applyAlignment="1">
      <alignment horizontal="right" wrapText="1"/>
    </xf>
    <xf numFmtId="0" fontId="3" fillId="0" borderId="0" xfId="2"/>
    <xf numFmtId="0" fontId="1" fillId="2" borderId="1" xfId="1" applyBorder="1" applyAlignment="1">
      <alignment horizontal="center" wrapText="1"/>
    </xf>
    <xf numFmtId="0" fontId="1" fillId="2" borderId="2" xfId="1" applyBorder="1" applyAlignment="1">
      <alignment horizontal="center" wrapText="1"/>
    </xf>
    <xf numFmtId="0" fontId="1" fillId="2" borderId="3" xfId="1" applyBorder="1" applyAlignment="1">
      <alignment horizontal="center" wrapText="1"/>
    </xf>
    <xf numFmtId="0" fontId="1" fillId="2" borderId="6" xfId="1" applyBorder="1" applyAlignment="1">
      <alignment horizontal="center" wrapText="1"/>
    </xf>
    <xf numFmtId="0" fontId="1" fillId="2" borderId="0" xfId="1" applyBorder="1" applyAlignment="1">
      <alignment horizontal="center" wrapText="1"/>
    </xf>
    <xf numFmtId="0" fontId="1" fillId="2" borderId="7" xfId="1" applyBorder="1" applyAlignment="1">
      <alignment horizontal="center" wrapText="1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24" xfId="1" applyBorder="1" applyAlignment="1">
      <alignment horizontal="center"/>
    </xf>
    <xf numFmtId="0" fontId="1" fillId="2" borderId="15" xfId="1" applyBorder="1" applyAlignment="1">
      <alignment horizont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14" fontId="1" fillId="2" borderId="0" xfId="1" applyNumberFormat="1" applyBorder="1" applyAlignment="1">
      <alignment horizontal="center"/>
    </xf>
    <xf numFmtId="14" fontId="1" fillId="2" borderId="7" xfId="1" applyNumberFormat="1" applyBorder="1" applyAlignment="1">
      <alignment horizontal="center"/>
    </xf>
    <xf numFmtId="0" fontId="1" fillId="2" borderId="22" xfId="1" applyBorder="1" applyAlignment="1">
      <alignment horizontal="center"/>
    </xf>
    <xf numFmtId="0" fontId="1" fillId="2" borderId="23" xfId="1" applyBorder="1" applyAlignment="1">
      <alignment horizontal="center"/>
    </xf>
    <xf numFmtId="0" fontId="1" fillId="2" borderId="1" xfId="1" applyBorder="1" applyAlignment="1">
      <alignment horizontal="right" vertical="center"/>
    </xf>
    <xf numFmtId="0" fontId="1" fillId="2" borderId="2" xfId="1" applyBorder="1" applyAlignment="1">
      <alignment horizontal="right" vertical="center"/>
    </xf>
  </cellXfs>
  <cellStyles count="3">
    <cellStyle name="Incorreto" xfId="1" builtinId="27"/>
    <cellStyle name="Normal" xfId="0" builtinId="0"/>
    <cellStyle name="Normal_Funcionario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57149</xdr:colOff>
      <xdr:row>1</xdr:row>
      <xdr:rowOff>95780</xdr:rowOff>
    </xdr:from>
    <xdr:to>
      <xdr:col>2</xdr:col>
      <xdr:colOff>857250</xdr:colOff>
      <xdr:row>1</xdr:row>
      <xdr:rowOff>442687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4" y="295805"/>
          <a:ext cx="1314451" cy="34690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Loja Online - Trabalho PMI.accdb" connectionId="1" autoFormatId="16" applyNumberFormats="0" applyBorderFormats="0" applyFontFormats="0" applyPatternFormats="0" applyAlignmentFormats="0" applyWidthHeightFormats="0">
  <queryTableRefresh nextId="15">
    <queryTableFields count="14">
      <queryTableField id="1" name="Código do funcionário" tableColumnId="1"/>
      <queryTableField id="2" name="Nome" tableColumnId="2"/>
      <queryTableField id="3" name="Endereço" tableColumnId="3"/>
      <queryTableField id="4" name="Cidade" tableColumnId="4"/>
      <queryTableField id="5" name="Estado" tableColumnId="5"/>
      <queryTableField id="6" name="CEP" tableColumnId="6"/>
      <queryTableField id="7" name="Cargo" tableColumnId="7"/>
      <queryTableField id="8" name="CPF" tableColumnId="8"/>
      <queryTableField id="9" name="Foto" tableColumnId="9"/>
      <queryTableField id="10" name="Telefone" tableColumnId="10"/>
      <queryTableField id="11" name="E-mail" tableColumnId="11"/>
      <queryTableField id="12" name="Data de Nascimento" tableColumnId="12"/>
      <queryTableField id="13" name="Número de Filhos" tableColumnId="13"/>
      <queryTableField id="14" name="Salário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ela_Loja_Online___Trabalho_PMI.accdb" displayName="Tabela_Loja_Online___Trabalho_PMI.accdb" ref="A1:N4" tableType="queryTable" totalsRowShown="0">
  <autoFilter ref="A1:N4"/>
  <tableColumns count="14">
    <tableColumn id="1" uniqueName="1" name="Código do funcionário" queryTableFieldId="1"/>
    <tableColumn id="2" uniqueName="2" name="Nome" queryTableFieldId="2"/>
    <tableColumn id="3" uniqueName="3" name="Endereço" queryTableFieldId="3"/>
    <tableColumn id="4" uniqueName="4" name="Cidade" queryTableFieldId="4"/>
    <tableColumn id="5" uniqueName="5" name="Estado" queryTableFieldId="5"/>
    <tableColumn id="6" uniqueName="6" name="CEP" queryTableFieldId="6"/>
    <tableColumn id="7" uniqueName="7" name="Cargo" queryTableFieldId="7"/>
    <tableColumn id="8" uniqueName="8" name="CPF" queryTableFieldId="8"/>
    <tableColumn id="9" uniqueName="9" name="Foto" queryTableFieldId="9"/>
    <tableColumn id="10" uniqueName="10" name="Telefone" queryTableFieldId="10"/>
    <tableColumn id="11" uniqueName="11" name="E-mail" queryTableFieldId="11"/>
    <tableColumn id="12" uniqueName="12" name="Data de Nascimento" queryTableFieldId="12"/>
    <tableColumn id="13" uniqueName="13" name="Número de Filhos" queryTableFieldId="13"/>
    <tableColumn id="14" uniqueName="14" name="Salário" queryTableField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Alberto.S@gmail.com" TargetMode="External"/><Relationship Id="rId1" Type="http://schemas.openxmlformats.org/officeDocument/2006/relationships/hyperlink" Target="mailto:marco.luca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tabSelected="1" topLeftCell="A4" zoomScale="145" zoomScaleNormal="145" workbookViewId="0">
      <selection activeCell="E21" sqref="E21"/>
    </sheetView>
  </sheetViews>
  <sheetFormatPr defaultRowHeight="15" x14ac:dyDescent="0.25"/>
  <cols>
    <col min="1" max="1" width="3.5703125" customWidth="1"/>
    <col min="2" max="2" width="7.7109375" customWidth="1"/>
    <col min="3" max="3" width="32.140625" customWidth="1"/>
    <col min="4" max="4" width="12.7109375" customWidth="1"/>
    <col min="5" max="5" width="17.140625" customWidth="1"/>
    <col min="6" max="6" width="15.7109375" customWidth="1"/>
  </cols>
  <sheetData>
    <row r="1" spans="2:6" ht="15.75" thickBot="1" x14ac:dyDescent="0.3"/>
    <row r="2" spans="2:6" ht="37.5" customHeight="1" x14ac:dyDescent="0.25">
      <c r="B2" s="55" t="s">
        <v>59</v>
      </c>
      <c r="C2" s="56"/>
      <c r="D2" s="49" t="s">
        <v>19</v>
      </c>
      <c r="E2" s="49"/>
      <c r="F2" s="50"/>
    </row>
    <row r="3" spans="2:6" ht="15.75" thickBot="1" x14ac:dyDescent="0.3">
      <c r="B3" s="1"/>
      <c r="C3" s="2" t="s">
        <v>22</v>
      </c>
      <c r="D3" s="51">
        <f ca="1">TODAY()</f>
        <v>42331</v>
      </c>
      <c r="E3" s="51"/>
      <c r="F3" s="52"/>
    </row>
    <row r="4" spans="2:6" x14ac:dyDescent="0.25">
      <c r="B4" s="3" t="s">
        <v>20</v>
      </c>
      <c r="C4" s="53" t="s">
        <v>21</v>
      </c>
      <c r="D4" s="54"/>
      <c r="E4" s="4" t="s">
        <v>6</v>
      </c>
      <c r="F4" s="5" t="s">
        <v>23</v>
      </c>
    </row>
    <row r="5" spans="2:6" ht="15.75" thickBot="1" x14ac:dyDescent="0.3">
      <c r="B5" s="6">
        <v>3</v>
      </c>
      <c r="C5" s="48" t="str">
        <f>VLOOKUP(B5,Funcionarios!A1:N4,2,0)</f>
        <v>Olofmeister boostmeister</v>
      </c>
      <c r="D5" s="48"/>
      <c r="E5" s="7" t="str">
        <f>VLOOKUP(B5,Funcionarios!A1:N4,7,0)</f>
        <v>Estoquista</v>
      </c>
      <c r="F5" s="8" t="str">
        <f>VLOOKUP(B5,Tabela_Loja_Online___Trabalho_PMI.accdb[#All],13,0)</f>
        <v xml:space="preserve">5 </v>
      </c>
    </row>
    <row r="6" spans="2:6" ht="15.75" thickBot="1" x14ac:dyDescent="0.3">
      <c r="B6" s="9"/>
      <c r="C6" s="9"/>
      <c r="D6" s="9"/>
      <c r="E6" s="9"/>
      <c r="F6" s="9"/>
    </row>
    <row r="7" spans="2:6" x14ac:dyDescent="0.25">
      <c r="B7" s="3" t="s">
        <v>24</v>
      </c>
      <c r="C7" s="10" t="s">
        <v>25</v>
      </c>
      <c r="D7" s="10" t="s">
        <v>26</v>
      </c>
      <c r="E7" s="11" t="s">
        <v>27</v>
      </c>
      <c r="F7" s="12" t="s">
        <v>28</v>
      </c>
    </row>
    <row r="8" spans="2:6" x14ac:dyDescent="0.25">
      <c r="B8" s="13">
        <v>1</v>
      </c>
      <c r="C8" s="14" t="s">
        <v>29</v>
      </c>
      <c r="D8" s="15" t="s">
        <v>30</v>
      </c>
      <c r="E8" s="16">
        <f>VLOOKUP(B5,Funcionarios!A1:N4,14,0)</f>
        <v>900</v>
      </c>
      <c r="F8" s="17"/>
    </row>
    <row r="9" spans="2:6" x14ac:dyDescent="0.25">
      <c r="B9" s="13">
        <v>2</v>
      </c>
      <c r="C9" s="14" t="s">
        <v>34</v>
      </c>
      <c r="D9" s="18">
        <f>IF(E8&lt;=1399.12,8%,IF(E8&lt;=2331.88,9%,11%))</f>
        <v>0.08</v>
      </c>
      <c r="E9" s="19"/>
      <c r="F9" s="20">
        <f>D9*E8</f>
        <v>72</v>
      </c>
    </row>
    <row r="10" spans="2:6" x14ac:dyDescent="0.25">
      <c r="B10" s="13">
        <v>3</v>
      </c>
      <c r="C10" s="14" t="s">
        <v>35</v>
      </c>
      <c r="D10" s="21">
        <f>IF(E8&lt;=725.02,37.18,IF(E8&lt;=1089.72,26.2,0))</f>
        <v>26.2</v>
      </c>
      <c r="E10" s="16">
        <f>D10*F5</f>
        <v>131</v>
      </c>
      <c r="F10" s="17"/>
    </row>
    <row r="11" spans="2:6" x14ac:dyDescent="0.25">
      <c r="B11" s="13"/>
      <c r="C11" s="14"/>
      <c r="D11" s="15"/>
      <c r="E11" s="16"/>
      <c r="F11" s="17"/>
    </row>
    <row r="12" spans="2:6" x14ac:dyDescent="0.25">
      <c r="B12" s="13"/>
      <c r="C12" s="14"/>
      <c r="D12" s="15"/>
      <c r="E12" s="16"/>
      <c r="F12" s="17"/>
    </row>
    <row r="13" spans="2:6" x14ac:dyDescent="0.25">
      <c r="B13" s="13"/>
      <c r="C13" s="14"/>
      <c r="D13" s="15"/>
      <c r="E13" s="16"/>
      <c r="F13" s="17"/>
    </row>
    <row r="14" spans="2:6" x14ac:dyDescent="0.25">
      <c r="B14" s="13"/>
      <c r="C14" s="14"/>
      <c r="D14" s="15"/>
      <c r="E14" s="16"/>
      <c r="F14" s="17"/>
    </row>
    <row r="15" spans="2:6" x14ac:dyDescent="0.25">
      <c r="B15" s="13"/>
      <c r="C15" s="14"/>
      <c r="D15" s="15"/>
      <c r="E15" s="16"/>
      <c r="F15" s="17"/>
    </row>
    <row r="16" spans="2:6" x14ac:dyDescent="0.25">
      <c r="B16" s="13"/>
      <c r="C16" s="14"/>
      <c r="D16" s="15"/>
      <c r="E16" s="16"/>
      <c r="F16" s="17"/>
    </row>
    <row r="17" spans="2:6" x14ac:dyDescent="0.25">
      <c r="B17" s="13"/>
      <c r="C17" s="14"/>
      <c r="D17" s="15"/>
      <c r="E17" s="16"/>
      <c r="F17" s="17"/>
    </row>
    <row r="18" spans="2:6" x14ac:dyDescent="0.25">
      <c r="B18" s="13"/>
      <c r="C18" s="14"/>
      <c r="D18" s="15"/>
      <c r="E18" s="16"/>
      <c r="F18" s="17"/>
    </row>
    <row r="19" spans="2:6" ht="15.75" thickBot="1" x14ac:dyDescent="0.3">
      <c r="B19" s="22"/>
      <c r="C19" s="23"/>
      <c r="D19" s="7"/>
      <c r="E19" s="24"/>
      <c r="F19" s="25"/>
    </row>
    <row r="20" spans="2:6" x14ac:dyDescent="0.25">
      <c r="B20" s="39" t="s">
        <v>38</v>
      </c>
      <c r="C20" s="40"/>
      <c r="D20" s="41"/>
      <c r="E20" s="26" t="s">
        <v>31</v>
      </c>
      <c r="F20" s="27" t="s">
        <v>32</v>
      </c>
    </row>
    <row r="21" spans="2:6" ht="31.5" customHeight="1" x14ac:dyDescent="0.25">
      <c r="B21" s="42"/>
      <c r="C21" s="43"/>
      <c r="D21" s="44"/>
      <c r="E21" s="28">
        <f>SUM(E8:E19)</f>
        <v>1031</v>
      </c>
      <c r="F21" s="29">
        <f>SUM(F8:F19)</f>
        <v>72</v>
      </c>
    </row>
    <row r="22" spans="2:6" ht="30.75" customHeight="1" thickBot="1" x14ac:dyDescent="0.3">
      <c r="B22" s="45" t="s">
        <v>39</v>
      </c>
      <c r="C22" s="46"/>
      <c r="D22" s="47"/>
      <c r="E22" s="30" t="s">
        <v>33</v>
      </c>
      <c r="F22" s="31">
        <f>E21-F21</f>
        <v>959</v>
      </c>
    </row>
  </sheetData>
  <mergeCells count="7">
    <mergeCell ref="B20:D21"/>
    <mergeCell ref="B22:D22"/>
    <mergeCell ref="C5:D5"/>
    <mergeCell ref="D2:F2"/>
    <mergeCell ref="D3:F3"/>
    <mergeCell ref="C4:D4"/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Código do Funcionário Inválido!">
          <x14:formula1>
            <xm:f>Funcionarios!$A$2:$A$22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A4" sqref="A4"/>
    </sheetView>
  </sheetViews>
  <sheetFormatPr defaultRowHeight="15" x14ac:dyDescent="0.25"/>
  <cols>
    <col min="1" max="1" width="23" bestFit="1" customWidth="1"/>
    <col min="2" max="2" width="21.5703125" bestFit="1" customWidth="1"/>
    <col min="3" max="3" width="30.42578125" bestFit="1" customWidth="1"/>
    <col min="4" max="4" width="9.42578125" bestFit="1" customWidth="1"/>
    <col min="6" max="6" width="9" bestFit="1" customWidth="1"/>
    <col min="7" max="7" width="10.28515625" bestFit="1" customWidth="1"/>
    <col min="8" max="8" width="12" bestFit="1" customWidth="1"/>
    <col min="9" max="9" width="7.28515625" bestFit="1" customWidth="1"/>
    <col min="10" max="10" width="12" bestFit="1" customWidth="1"/>
    <col min="11" max="11" width="67.28515625" bestFit="1" customWidth="1"/>
    <col min="12" max="12" width="21.28515625" bestFit="1" customWidth="1"/>
    <col min="13" max="13" width="19.140625" bestFit="1" customWidth="1"/>
    <col min="14" max="14" width="11.5703125" bestFit="1" customWidth="1"/>
  </cols>
  <sheetData>
    <row r="1" spans="1:14" x14ac:dyDescent="0.2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</row>
    <row r="2" spans="1:14" ht="15.75" customHeight="1" x14ac:dyDescent="0.25">
      <c r="A2" s="33">
        <v>1</v>
      </c>
      <c r="B2" s="34" t="s">
        <v>40</v>
      </c>
      <c r="C2" s="34" t="s">
        <v>41</v>
      </c>
      <c r="D2" s="34" t="s">
        <v>42</v>
      </c>
      <c r="E2" s="34" t="s">
        <v>16</v>
      </c>
      <c r="F2" s="34" t="s">
        <v>43</v>
      </c>
      <c r="G2" s="34" t="s">
        <v>44</v>
      </c>
      <c r="H2" s="34" t="s">
        <v>45</v>
      </c>
      <c r="I2" s="34" t="s">
        <v>37</v>
      </c>
      <c r="J2" s="34" t="s">
        <v>46</v>
      </c>
      <c r="K2" s="35" t="s">
        <v>47</v>
      </c>
      <c r="L2" s="36">
        <v>29496</v>
      </c>
      <c r="M2" s="34" t="s">
        <v>48</v>
      </c>
      <c r="N2" s="37">
        <v>2000</v>
      </c>
    </row>
    <row r="3" spans="1:14" ht="15" customHeight="1" x14ac:dyDescent="0.25">
      <c r="A3" s="33">
        <v>2</v>
      </c>
      <c r="B3" s="34" t="s">
        <v>49</v>
      </c>
      <c r="C3" s="34" t="s">
        <v>14</v>
      </c>
      <c r="D3" s="34" t="s">
        <v>15</v>
      </c>
      <c r="E3" s="34" t="s">
        <v>16</v>
      </c>
      <c r="F3" s="34" t="s">
        <v>50</v>
      </c>
      <c r="G3" s="34" t="s">
        <v>36</v>
      </c>
      <c r="H3" s="34" t="s">
        <v>51</v>
      </c>
      <c r="I3" s="34" t="s">
        <v>52</v>
      </c>
      <c r="J3" s="34" t="s">
        <v>53</v>
      </c>
      <c r="K3" s="35" t="s">
        <v>54</v>
      </c>
      <c r="L3" s="36">
        <v>25914</v>
      </c>
      <c r="M3" s="34" t="s">
        <v>55</v>
      </c>
      <c r="N3" s="37">
        <v>1100</v>
      </c>
    </row>
    <row r="4" spans="1:14" ht="15.75" customHeight="1" x14ac:dyDescent="0.25">
      <c r="A4" s="33">
        <v>3</v>
      </c>
      <c r="B4" s="34" t="s">
        <v>56</v>
      </c>
      <c r="C4" s="34" t="s">
        <v>17</v>
      </c>
      <c r="D4" s="34" t="s">
        <v>15</v>
      </c>
      <c r="E4" s="34" t="s">
        <v>16</v>
      </c>
      <c r="F4" s="34" t="s">
        <v>43</v>
      </c>
      <c r="G4" s="34" t="s">
        <v>18</v>
      </c>
      <c r="H4" s="34" t="s">
        <v>57</v>
      </c>
      <c r="I4" s="34" t="s">
        <v>52</v>
      </c>
      <c r="J4" s="34" t="s">
        <v>17</v>
      </c>
      <c r="K4" s="35" t="s">
        <v>17</v>
      </c>
      <c r="L4" s="38"/>
      <c r="M4" s="34" t="s">
        <v>58</v>
      </c>
      <c r="N4" s="37">
        <v>900</v>
      </c>
    </row>
  </sheetData>
  <hyperlinks>
    <hyperlink ref="K2" r:id="rId1"/>
    <hyperlink ref="K3" r:id="rId2"/>
    <hyperlink ref="K4"/>
  </hyperlinks>
  <pageMargins left="0.511811024" right="0.511811024" top="0.78740157499999996" bottom="0.78740157499999996" header="0.31496062000000002" footer="0.3149606200000000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Folha</vt:lpstr>
      <vt:lpstr>Funcionarios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</dc:creator>
  <cp:lastModifiedBy>Thiago</cp:lastModifiedBy>
  <dcterms:created xsi:type="dcterms:W3CDTF">2015-06-03T18:40:12Z</dcterms:created>
  <dcterms:modified xsi:type="dcterms:W3CDTF">2015-11-24T00:18:22Z</dcterms:modified>
</cp:coreProperties>
</file>