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Characteristics!$A$1:$O$72</definedName>
    <definedName name="_xlnm._FilterDatabase" localSheetId="1" hidden="1">Performance!$A$1:$I$72</definedName>
  </definedNames>
  <calcPr calcId="124519" fullCalcOnLoad="1"/>
</workbook>
</file>

<file path=xl/sharedStrings.xml><?xml version="1.0" encoding="utf-8"?>
<sst xmlns="http://schemas.openxmlformats.org/spreadsheetml/2006/main" count="315" uniqueCount="100">
  <si>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</si>
  <si>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</si>
  <si>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</si>
  <si>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</si>
  <si>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</si>
  <si>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</si>
  <si>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</si>
  <si>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</si>
  <si>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</si>
  <si>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</si>
  <si>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</si>
  <si>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</si>
  <si>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</si>
  <si>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</si>
  <si>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ACI</t>
  </si>
  <si>
    <t>ADM</t>
  </si>
  <si>
    <t>ANDE</t>
  </si>
  <si>
    <t>BF.B</t>
  </si>
  <si>
    <t>BG</t>
  </si>
  <si>
    <t>BGS</t>
  </si>
  <si>
    <t>CAG</t>
  </si>
  <si>
    <t>CALM</t>
  </si>
  <si>
    <t>CCEP</t>
  </si>
  <si>
    <t>CELH</t>
  </si>
  <si>
    <t>CENT</t>
  </si>
  <si>
    <t>CHD</t>
  </si>
  <si>
    <t>CHEF</t>
  </si>
  <si>
    <t>CL</t>
  </si>
  <si>
    <t>CLX</t>
  </si>
  <si>
    <t>COKE</t>
  </si>
  <si>
    <t>COST</t>
  </si>
  <si>
    <t>CPB</t>
  </si>
  <si>
    <t>CVGW</t>
  </si>
  <si>
    <t>DAR</t>
  </si>
  <si>
    <t>DOLE</t>
  </si>
  <si>
    <t>EL</t>
  </si>
  <si>
    <t>ELF</t>
  </si>
  <si>
    <t>EPC</t>
  </si>
  <si>
    <t>FDP</t>
  </si>
  <si>
    <t>FIZZ</t>
  </si>
  <si>
    <t>GIS</t>
  </si>
  <si>
    <t>HAIN</t>
  </si>
  <si>
    <t>HLF</t>
  </si>
  <si>
    <t>HRL</t>
  </si>
  <si>
    <t>HSY</t>
  </si>
  <si>
    <t>IPAR</t>
  </si>
  <si>
    <t>JBSS</t>
  </si>
  <si>
    <t>JJSF</t>
  </si>
  <si>
    <t>K</t>
  </si>
  <si>
    <t>KDP</t>
  </si>
  <si>
    <t>KHC</t>
  </si>
  <si>
    <t>KMB</t>
  </si>
  <si>
    <t>KO</t>
  </si>
  <si>
    <t>KR</t>
  </si>
  <si>
    <t>LW</t>
  </si>
  <si>
    <t>MDLZ</t>
  </si>
  <si>
    <t>MED</t>
  </si>
  <si>
    <t>MGPI</t>
  </si>
  <si>
    <t>MKC</t>
  </si>
  <si>
    <t>MNST</t>
  </si>
  <si>
    <t>MO</t>
  </si>
  <si>
    <t>NOMD</t>
  </si>
  <si>
    <t>PEP</t>
  </si>
  <si>
    <t>PG</t>
  </si>
  <si>
    <t>PM</t>
  </si>
  <si>
    <t>PPC</t>
  </si>
  <si>
    <t>PSMT</t>
  </si>
  <si>
    <t>SAFM</t>
  </si>
  <si>
    <t>SENEA</t>
  </si>
  <si>
    <t>SJM</t>
  </si>
  <si>
    <t>SMPL</t>
  </si>
  <si>
    <t>SPTN</t>
  </si>
  <si>
    <t>STZ</t>
  </si>
  <si>
    <t>SYY</t>
  </si>
  <si>
    <t>TAP</t>
  </si>
  <si>
    <t>THS</t>
  </si>
  <si>
    <t>TSN</t>
  </si>
  <si>
    <t>TWNK</t>
  </si>
  <si>
    <t>UNFI</t>
  </si>
  <si>
    <t>USNA</t>
  </si>
  <si>
    <t>UVV</t>
  </si>
  <si>
    <t>VGR</t>
  </si>
  <si>
    <t>WBA</t>
  </si>
  <si>
    <t>WDFC</t>
  </si>
  <si>
    <t>WMT</t>
  </si>
  <si>
    <t>N/A</t>
  </si>
  <si>
    <t>Consumer Defensive</t>
  </si>
  <si>
    <t>Consumer Cyclical</t>
  </si>
  <si>
    <t>Healthcare</t>
  </si>
  <si>
    <t>Basic Materials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</si>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</sst>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HYPERLINK("https://www.suredividend.com/sure-analysis-ACI/","Albertsons Companies Inc")</f>
        <v>0</v>
      </c>
      <c r="C2" t="s">
        <v>85</v>
      </c>
      <c r="D2">
        <v>21.01</v>
      </c>
      <c r="E2">
        <v>0.02284626368396002</v>
      </c>
      <c r="F2" t="s">
        <v>85</v>
      </c>
      <c r="G2" t="s">
        <v>85</v>
      </c>
      <c r="H2">
        <v>0.387590770801765</v>
      </c>
      <c r="I2">
        <v>11255.424255</v>
      </c>
      <c r="J2">
        <v>9.636493368835618</v>
      </c>
      <c r="K2">
        <v>0.1556589440970944</v>
      </c>
      <c r="L2">
        <v>0.547983782351364</v>
      </c>
      <c r="M2">
        <v>28.13</v>
      </c>
      <c r="N2">
        <v>18.17</v>
      </c>
    </row>
    <row r="3" spans="1:14">
      <c r="A3" s="1" t="s">
        <v>15</v>
      </c>
      <c r="B3">
        <f>HYPERLINK("https://www.suredividend.com/sure-analysis-ADM/","Archer Daniels Midland Co.")</f>
        <v>0</v>
      </c>
      <c r="C3" t="s">
        <v>86</v>
      </c>
      <c r="D3">
        <v>84.75</v>
      </c>
      <c r="E3">
        <v>0.01887905604719764</v>
      </c>
      <c r="F3">
        <v>0.08108108108108114</v>
      </c>
      <c r="G3">
        <v>0.03610325209611243</v>
      </c>
      <c r="H3">
        <v>1.58939059316575</v>
      </c>
      <c r="I3">
        <v>46556.075738</v>
      </c>
      <c r="J3">
        <v>11.34683785967585</v>
      </c>
      <c r="K3">
        <v>0.2195290874538329</v>
      </c>
      <c r="L3">
        <v>0.5701475437231961</v>
      </c>
      <c r="M3">
        <v>98.12</v>
      </c>
      <c r="N3">
        <v>64.42</v>
      </c>
    </row>
    <row r="4" spans="1:14">
      <c r="A4" s="1" t="s">
        <v>16</v>
      </c>
      <c r="B4">
        <f>HYPERLINK("https://www.suredividend.com/sure-analysis-ANDE/","Andersons Inc.")</f>
        <v>0</v>
      </c>
      <c r="C4" t="s">
        <v>86</v>
      </c>
      <c r="D4">
        <v>35.8</v>
      </c>
      <c r="E4">
        <v>0.02067039106145252</v>
      </c>
      <c r="F4">
        <v>0.0277777777777779</v>
      </c>
      <c r="G4">
        <v>0.02314587308046168</v>
      </c>
      <c r="H4">
        <v>0.719106123364027</v>
      </c>
      <c r="I4">
        <v>1199.404321</v>
      </c>
      <c r="J4">
        <v>7.906526923229046</v>
      </c>
      <c r="K4">
        <v>0.1630626130077159</v>
      </c>
      <c r="L4">
        <v>0.564407173443583</v>
      </c>
      <c r="M4">
        <v>58.03</v>
      </c>
      <c r="N4">
        <v>29.03</v>
      </c>
    </row>
    <row r="5" spans="1:14">
      <c r="A5" s="1" t="s">
        <v>17</v>
      </c>
      <c r="B5">
        <f>HYPERLINK("https://www.suredividend.com/sure-analysis-BF.B/","Brown-Forman Corp.")</f>
        <v>0</v>
      </c>
      <c r="C5" t="s">
        <v>86</v>
      </c>
      <c r="D5">
        <v>66.25</v>
      </c>
      <c r="E5">
        <v>0.01237735849056604</v>
      </c>
      <c r="F5">
        <v>-0.7945</v>
      </c>
      <c r="G5">
        <v>0.05397654882697389</v>
      </c>
      <c r="H5">
        <v>0.7678990419127231</v>
      </c>
      <c r="I5">
        <v>31714.933608</v>
      </c>
      <c r="J5">
        <v>35.79563612653499</v>
      </c>
      <c r="K5">
        <v>0.4173364358221321</v>
      </c>
      <c r="L5">
        <v>0.6551100236808001</v>
      </c>
      <c r="M5">
        <v>77.73</v>
      </c>
      <c r="N5">
        <v>59.73</v>
      </c>
    </row>
    <row r="6" spans="1:14">
      <c r="A6" s="1" t="s">
        <v>18</v>
      </c>
      <c r="B6">
        <f>HYPERLINK("https://www.suredividend.com/sure-analysis-BG/","Bunge Ltd.")</f>
        <v>0</v>
      </c>
      <c r="C6" t="s">
        <v>86</v>
      </c>
      <c r="D6">
        <v>97.43000000000001</v>
      </c>
      <c r="E6">
        <v>0.02565944780868316</v>
      </c>
      <c r="F6">
        <v>0.1904761904761905</v>
      </c>
      <c r="G6">
        <v>0.06322318187613063</v>
      </c>
      <c r="H6">
        <v>2.280617848902487</v>
      </c>
      <c r="I6">
        <v>14595.029881</v>
      </c>
      <c r="J6">
        <v>9.749518958643955</v>
      </c>
      <c r="K6">
        <v>0.2336698615678778</v>
      </c>
      <c r="L6">
        <v>0.5301458960285931</v>
      </c>
      <c r="M6">
        <v>126.22</v>
      </c>
      <c r="N6">
        <v>79.90000000000001</v>
      </c>
    </row>
    <row r="7" spans="1:14">
      <c r="A7" s="1" t="s">
        <v>19</v>
      </c>
      <c r="B7">
        <f>HYPERLINK("https://www.suredividend.com/sure-analysis-BGS/","B&amp;G Foods, Inc")</f>
        <v>0</v>
      </c>
      <c r="C7" t="s">
        <v>86</v>
      </c>
      <c r="D7">
        <v>14.43</v>
      </c>
      <c r="E7">
        <v>0.05266805266805267</v>
      </c>
      <c r="F7">
        <v>-0.6000000000000001</v>
      </c>
      <c r="G7">
        <v>-0.1638963302313647</v>
      </c>
      <c r="H7">
        <v>1.558052824918865</v>
      </c>
      <c r="I7">
        <v>1034.171318</v>
      </c>
      <c r="J7" t="s">
        <v>85</v>
      </c>
      <c r="K7" t="s">
        <v>85</v>
      </c>
      <c r="L7">
        <v>0.534495150894512</v>
      </c>
      <c r="M7">
        <v>29.74</v>
      </c>
      <c r="N7">
        <v>10.81</v>
      </c>
    </row>
    <row r="8" spans="1:14">
      <c r="A8" s="1" t="s">
        <v>20</v>
      </c>
      <c r="B8">
        <f>HYPERLINK("https://www.suredividend.com/sure-analysis-CAG/","Conagra Brands Inc")</f>
        <v>0</v>
      </c>
      <c r="C8" t="s">
        <v>86</v>
      </c>
      <c r="D8">
        <v>37.98</v>
      </c>
      <c r="E8">
        <v>0.03475513428120064</v>
      </c>
      <c r="F8">
        <v>0.05600000000000005</v>
      </c>
      <c r="G8">
        <v>0.09202102764142772</v>
      </c>
      <c r="H8">
        <v>1.26777066076538</v>
      </c>
      <c r="I8">
        <v>18102.122588</v>
      </c>
      <c r="J8">
        <v>26.55438255534692</v>
      </c>
      <c r="K8">
        <v>0.8927962399756197</v>
      </c>
      <c r="L8">
        <v>0.370858958311438</v>
      </c>
      <c r="M8">
        <v>41.3</v>
      </c>
      <c r="N8">
        <v>29.25</v>
      </c>
    </row>
    <row r="9" spans="1:14">
      <c r="A9" s="1" t="s">
        <v>21</v>
      </c>
      <c r="B9">
        <f>HYPERLINK("https://www.suredividend.com/sure-analysis-research-database/","Cal-Maine Foods, Inc.")</f>
        <v>0</v>
      </c>
      <c r="C9" t="s">
        <v>86</v>
      </c>
      <c r="D9">
        <v>54.67</v>
      </c>
      <c r="E9">
        <v>0.031325140304559</v>
      </c>
      <c r="F9" t="s">
        <v>85</v>
      </c>
      <c r="G9" t="s">
        <v>85</v>
      </c>
      <c r="H9">
        <v>1.712545420450253</v>
      </c>
      <c r="I9">
        <v>2412.595246</v>
      </c>
      <c r="J9">
        <v>5.09656203370675</v>
      </c>
      <c r="K9">
        <v>0.176187800457845</v>
      </c>
      <c r="L9">
        <v>0.2602941765595</v>
      </c>
      <c r="M9">
        <v>65.31999999999999</v>
      </c>
      <c r="N9">
        <v>37.07</v>
      </c>
    </row>
    <row r="10" spans="1:14">
      <c r="A10" s="1" t="s">
        <v>22</v>
      </c>
      <c r="B10">
        <f>HYPERLINK("https://www.suredividend.com/sure-analysis-research-database/","Coca-Cola Europacific Partners Plc")</f>
        <v>0</v>
      </c>
      <c r="C10" t="s">
        <v>86</v>
      </c>
      <c r="D10">
        <v>55.73</v>
      </c>
      <c r="E10">
        <v>0.030444000447874</v>
      </c>
      <c r="F10" t="s">
        <v>85</v>
      </c>
      <c r="G10" t="s">
        <v>85</v>
      </c>
      <c r="H10">
        <v>1.696644144960071</v>
      </c>
      <c r="I10">
        <v>25474.542626</v>
      </c>
      <c r="J10">
        <v>0</v>
      </c>
      <c r="K10" t="s">
        <v>85</v>
      </c>
      <c r="L10">
        <v>0.8396152841802421</v>
      </c>
      <c r="M10">
        <v>57.66</v>
      </c>
      <c r="N10">
        <v>40.85</v>
      </c>
    </row>
    <row r="11" spans="1:14">
      <c r="A11" s="1" t="s">
        <v>23</v>
      </c>
      <c r="B11">
        <f>HYPERLINK("https://www.suredividend.com/sure-analysis-research-database/","Celsius Holdings Inc")</f>
        <v>0</v>
      </c>
      <c r="C11" t="s">
        <v>86</v>
      </c>
      <c r="D11">
        <v>99.88</v>
      </c>
      <c r="E11">
        <v>0</v>
      </c>
      <c r="F11" t="s">
        <v>85</v>
      </c>
      <c r="G11" t="s">
        <v>85</v>
      </c>
      <c r="H11">
        <v>0</v>
      </c>
      <c r="I11">
        <v>7613.373076</v>
      </c>
      <c r="J11">
        <v>0</v>
      </c>
      <c r="K11" t="s">
        <v>85</v>
      </c>
      <c r="L11">
        <v>2.12417275876208</v>
      </c>
      <c r="M11">
        <v>122.24</v>
      </c>
      <c r="N11">
        <v>38.31</v>
      </c>
    </row>
    <row r="12" spans="1:14">
      <c r="A12" s="1" t="s">
        <v>24</v>
      </c>
      <c r="B12">
        <f>HYPERLINK("https://www.suredividend.com/sure-analysis-research-database/","Central Garden &amp; Pet Co.")</f>
        <v>0</v>
      </c>
      <c r="C12" t="s">
        <v>86</v>
      </c>
      <c r="D12">
        <v>40.79</v>
      </c>
      <c r="E12">
        <v>0</v>
      </c>
      <c r="F12" t="s">
        <v>85</v>
      </c>
      <c r="G12" t="s">
        <v>85</v>
      </c>
      <c r="H12">
        <v>0</v>
      </c>
      <c r="I12">
        <v>2056.658171</v>
      </c>
      <c r="J12">
        <v>13.51712873048005</v>
      </c>
      <c r="K12">
        <v>0</v>
      </c>
      <c r="L12">
        <v>0.6212997374389491</v>
      </c>
      <c r="M12">
        <v>49.09</v>
      </c>
      <c r="N12">
        <v>35.61</v>
      </c>
    </row>
    <row r="13" spans="1:14">
      <c r="A13" s="1" t="s">
        <v>25</v>
      </c>
      <c r="B13">
        <f>HYPERLINK("https://www.suredividend.com/sure-analysis-CHD/","Church &amp; Dwight Co., Inc.")</f>
        <v>0</v>
      </c>
      <c r="C13" t="s">
        <v>86</v>
      </c>
      <c r="D13">
        <v>83.2</v>
      </c>
      <c r="E13">
        <v>0.01262019230769231</v>
      </c>
      <c r="F13">
        <v>0.03960396039603964</v>
      </c>
      <c r="G13">
        <v>0.0383266700886169</v>
      </c>
      <c r="H13">
        <v>1.044955469520638</v>
      </c>
      <c r="I13">
        <v>20289.84647</v>
      </c>
      <c r="J13">
        <v>27.54153179095968</v>
      </c>
      <c r="K13">
        <v>0.3506561978257174</v>
      </c>
      <c r="L13">
        <v>0.418727249586954</v>
      </c>
      <c r="M13">
        <v>104.31</v>
      </c>
      <c r="N13">
        <v>69.91</v>
      </c>
    </row>
    <row r="14" spans="1:14">
      <c r="A14" s="1" t="s">
        <v>26</v>
      </c>
      <c r="B14">
        <f>HYPERLINK("https://www.suredividend.com/sure-analysis-research-database/","Chefs` Warehouse Inc")</f>
        <v>0</v>
      </c>
      <c r="C14" t="s">
        <v>86</v>
      </c>
      <c r="D14">
        <v>36.16</v>
      </c>
      <c r="E14">
        <v>0</v>
      </c>
      <c r="F14" t="s">
        <v>85</v>
      </c>
      <c r="G14" t="s">
        <v>85</v>
      </c>
      <c r="H14">
        <v>0</v>
      </c>
      <c r="I14">
        <v>1383.847069</v>
      </c>
      <c r="J14">
        <v>0</v>
      </c>
      <c r="K14" t="s">
        <v>85</v>
      </c>
      <c r="L14">
        <v>1.022955350864262</v>
      </c>
      <c r="M14">
        <v>42.16</v>
      </c>
      <c r="N14">
        <v>26.28</v>
      </c>
    </row>
    <row r="15" spans="1:14">
      <c r="A15" s="1" t="s">
        <v>27</v>
      </c>
      <c r="B15">
        <f>HYPERLINK("https://www.suredividend.com/sure-analysis-CL/","Colgate-Palmolive Co.")</f>
        <v>0</v>
      </c>
      <c r="C15" t="s">
        <v>86</v>
      </c>
      <c r="D15">
        <v>75.44</v>
      </c>
      <c r="E15">
        <v>0.02492046659597031</v>
      </c>
      <c r="F15">
        <v>0.04444444444444451</v>
      </c>
      <c r="G15">
        <v>0.02275053066212362</v>
      </c>
      <c r="H15">
        <v>1.86225525275799</v>
      </c>
      <c r="I15">
        <v>63008.560002</v>
      </c>
      <c r="J15">
        <v>32.68078838298755</v>
      </c>
      <c r="K15">
        <v>0.8132119007676811</v>
      </c>
      <c r="L15">
        <v>0.41006936421082</v>
      </c>
      <c r="M15">
        <v>82.73999999999999</v>
      </c>
      <c r="N15">
        <v>66.97</v>
      </c>
    </row>
    <row r="16" spans="1:14">
      <c r="A16" s="1" t="s">
        <v>28</v>
      </c>
      <c r="B16">
        <f>HYPERLINK("https://www.suredividend.com/sure-analysis-CLX/","Clorox Co.")</f>
        <v>0</v>
      </c>
      <c r="C16" t="s">
        <v>86</v>
      </c>
      <c r="D16">
        <v>142.56</v>
      </c>
      <c r="E16">
        <v>0.03310886644219977</v>
      </c>
      <c r="F16">
        <v>0.01724137931034475</v>
      </c>
      <c r="G16">
        <v>0.07033701387905711</v>
      </c>
      <c r="H16">
        <v>4.623132285030756</v>
      </c>
      <c r="I16">
        <v>17589.73666</v>
      </c>
      <c r="J16">
        <v>43.431448544</v>
      </c>
      <c r="K16">
        <v>1.413801922027754</v>
      </c>
      <c r="L16">
        <v>0.466592502886826</v>
      </c>
      <c r="M16">
        <v>176.81</v>
      </c>
      <c r="N16">
        <v>118.52</v>
      </c>
    </row>
    <row r="17" spans="1:14">
      <c r="A17" s="1" t="s">
        <v>29</v>
      </c>
      <c r="B17">
        <f>HYPERLINK("https://www.suredividend.com/sure-analysis-research-database/","Coca-Cola Consolidated Inc")</f>
        <v>0</v>
      </c>
      <c r="C17" t="s">
        <v>86</v>
      </c>
      <c r="D17">
        <v>483.42</v>
      </c>
      <c r="E17">
        <v>0.002066986419106</v>
      </c>
      <c r="F17">
        <v>0</v>
      </c>
      <c r="G17">
        <v>0</v>
      </c>
      <c r="H17">
        <v>0.9992225747246131</v>
      </c>
      <c r="I17">
        <v>4045.738596</v>
      </c>
      <c r="J17">
        <v>12.2294256576386</v>
      </c>
      <c r="K17">
        <v>0.02837088514266363</v>
      </c>
      <c r="L17">
        <v>0.9873995707397891</v>
      </c>
      <c r="M17">
        <v>655.4400000000001</v>
      </c>
      <c r="N17">
        <v>404.81</v>
      </c>
    </row>
    <row r="18" spans="1:14">
      <c r="A18" s="1" t="s">
        <v>30</v>
      </c>
      <c r="B18">
        <f>HYPERLINK("https://www.suredividend.com/sure-analysis-COST/","Costco Wholesale Corp")</f>
        <v>0</v>
      </c>
      <c r="C18" t="s">
        <v>86</v>
      </c>
      <c r="D18">
        <v>480.11</v>
      </c>
      <c r="E18">
        <v>0.007498281643789965</v>
      </c>
      <c r="F18">
        <v>0.139240506329114</v>
      </c>
      <c r="G18">
        <v>0.09565425774785385</v>
      </c>
      <c r="H18">
        <v>3.481147228633501</v>
      </c>
      <c r="I18">
        <v>213038.747474</v>
      </c>
      <c r="J18">
        <v>36.20644926477906</v>
      </c>
      <c r="K18">
        <v>0.2631252629352608</v>
      </c>
      <c r="L18">
        <v>0.9334157177856011</v>
      </c>
      <c r="M18">
        <v>609.12</v>
      </c>
      <c r="N18">
        <v>405.08</v>
      </c>
    </row>
    <row r="19" spans="1:14">
      <c r="A19" s="1" t="s">
        <v>31</v>
      </c>
      <c r="B19">
        <f>HYPERLINK("https://www.suredividend.com/sure-analysis-CPB/","Campbell Soup Co.")</f>
        <v>0</v>
      </c>
      <c r="C19" t="s">
        <v>86</v>
      </c>
      <c r="D19">
        <v>52.04</v>
      </c>
      <c r="E19">
        <v>0.02843966179861645</v>
      </c>
      <c r="F19">
        <v>0</v>
      </c>
      <c r="G19">
        <v>0.0111759598354646</v>
      </c>
      <c r="H19">
        <v>1.464236120833399</v>
      </c>
      <c r="I19">
        <v>15584.292031</v>
      </c>
      <c r="J19">
        <v>19.65232286325347</v>
      </c>
      <c r="K19">
        <v>0.5567437721799996</v>
      </c>
      <c r="L19">
        <v>0.247869645713725</v>
      </c>
      <c r="M19">
        <v>57.39</v>
      </c>
      <c r="N19">
        <v>40.48</v>
      </c>
    </row>
    <row r="20" spans="1:14">
      <c r="A20" s="1" t="s">
        <v>32</v>
      </c>
      <c r="B20">
        <f>HYPERLINK("https://www.suredividend.com/sure-analysis-research-database/","Calavo Growers, Inc")</f>
        <v>0</v>
      </c>
      <c r="C20" t="s">
        <v>86</v>
      </c>
      <c r="D20">
        <v>31.99</v>
      </c>
      <c r="E20">
        <v>0.008987183308519001</v>
      </c>
      <c r="F20" t="s">
        <v>85</v>
      </c>
      <c r="G20" t="s">
        <v>85</v>
      </c>
      <c r="H20">
        <v>0.287499994039535</v>
      </c>
      <c r="I20">
        <v>567.235835</v>
      </c>
      <c r="J20" t="s">
        <v>85</v>
      </c>
      <c r="K20" t="s">
        <v>85</v>
      </c>
      <c r="L20">
        <v>0.3779823514562251</v>
      </c>
      <c r="M20">
        <v>45.13</v>
      </c>
      <c r="N20">
        <v>27.29</v>
      </c>
    </row>
    <row r="21" spans="1:14">
      <c r="A21" s="1" t="s">
        <v>33</v>
      </c>
      <c r="B21">
        <f>HYPERLINK("https://www.suredividend.com/sure-analysis-research-database/","Darling Ingredients Inc")</f>
        <v>0</v>
      </c>
      <c r="C21" t="s">
        <v>86</v>
      </c>
      <c r="D21">
        <v>65.63</v>
      </c>
      <c r="E21">
        <v>0</v>
      </c>
      <c r="F21" t="s">
        <v>85</v>
      </c>
      <c r="G21" t="s">
        <v>85</v>
      </c>
      <c r="H21">
        <v>0</v>
      </c>
      <c r="I21">
        <v>10518.613163</v>
      </c>
      <c r="J21">
        <v>14.27444911728304</v>
      </c>
      <c r="K21">
        <v>0</v>
      </c>
      <c r="L21">
        <v>1.085602692637117</v>
      </c>
      <c r="M21">
        <v>87.59</v>
      </c>
      <c r="N21">
        <v>55.71</v>
      </c>
    </row>
    <row r="22" spans="1:14">
      <c r="A22" s="1" t="s">
        <v>34</v>
      </c>
      <c r="B22">
        <f>HYPERLINK("https://www.suredividend.com/sure-analysis-research-database/","Dole plc")</f>
        <v>0</v>
      </c>
      <c r="C22" t="s">
        <v>85</v>
      </c>
      <c r="D22">
        <v>10.11</v>
      </c>
      <c r="E22">
        <v>0.031264500360381</v>
      </c>
      <c r="F22" t="s">
        <v>85</v>
      </c>
      <c r="G22" t="s">
        <v>85</v>
      </c>
      <c r="H22">
        <v>0.316084098643454</v>
      </c>
      <c r="I22">
        <v>959.213608</v>
      </c>
      <c r="J22">
        <v>0</v>
      </c>
      <c r="K22" t="s">
        <v>85</v>
      </c>
      <c r="L22">
        <v>0.751320333450147</v>
      </c>
      <c r="M22">
        <v>15.29</v>
      </c>
      <c r="N22">
        <v>7.14</v>
      </c>
    </row>
    <row r="23" spans="1:14">
      <c r="A23" s="1" t="s">
        <v>35</v>
      </c>
      <c r="B23">
        <f>HYPERLINK("https://www.suredividend.com/sure-analysis-research-database/","Estee Lauder Cos., Inc.")</f>
        <v>0</v>
      </c>
      <c r="C23" t="s">
        <v>86</v>
      </c>
      <c r="D23">
        <v>267.56</v>
      </c>
      <c r="E23">
        <v>0.009157875027158001</v>
      </c>
      <c r="F23" t="s">
        <v>85</v>
      </c>
      <c r="G23" t="s">
        <v>85</v>
      </c>
      <c r="H23">
        <v>2.450281042266523</v>
      </c>
      <c r="I23">
        <v>95492.164</v>
      </c>
      <c r="J23">
        <v>28.29386416684042</v>
      </c>
      <c r="K23">
        <v>0.4070234289479275</v>
      </c>
      <c r="L23">
        <v>1.299037217966921</v>
      </c>
      <c r="M23">
        <v>321.5</v>
      </c>
      <c r="N23">
        <v>185.9</v>
      </c>
    </row>
    <row r="24" spans="1:14">
      <c r="A24" s="1" t="s">
        <v>36</v>
      </c>
      <c r="B24">
        <f>HYPERLINK("https://www.suredividend.com/sure-analysis-research-database/","e.l.f. Beauty Inc")</f>
        <v>0</v>
      </c>
      <c r="C24" t="s">
        <v>86</v>
      </c>
      <c r="D24">
        <v>54.17</v>
      </c>
      <c r="E24">
        <v>0</v>
      </c>
      <c r="F24" t="s">
        <v>85</v>
      </c>
      <c r="G24" t="s">
        <v>85</v>
      </c>
      <c r="H24">
        <v>0</v>
      </c>
      <c r="I24">
        <v>2867.657527</v>
      </c>
      <c r="J24">
        <v>84.46957280155527</v>
      </c>
      <c r="K24">
        <v>0</v>
      </c>
      <c r="L24">
        <v>1.052769306153659</v>
      </c>
      <c r="M24">
        <v>58.76</v>
      </c>
      <c r="N24">
        <v>20.49</v>
      </c>
    </row>
    <row r="25" spans="1:14">
      <c r="A25" s="1" t="s">
        <v>37</v>
      </c>
      <c r="B25">
        <f>HYPERLINK("https://www.suredividend.com/sure-analysis-research-database/","Edgewell Personal Care Co")</f>
        <v>0</v>
      </c>
      <c r="C25" t="s">
        <v>86</v>
      </c>
      <c r="D25">
        <v>41.14</v>
      </c>
      <c r="E25">
        <v>0.014502058144515</v>
      </c>
      <c r="F25" t="s">
        <v>85</v>
      </c>
      <c r="G25" t="s">
        <v>85</v>
      </c>
      <c r="H25">
        <v>0.596614672065377</v>
      </c>
      <c r="I25">
        <v>2116.383615</v>
      </c>
      <c r="J25">
        <v>19.41636344293578</v>
      </c>
      <c r="K25">
        <v>0.2983073360326885</v>
      </c>
      <c r="L25">
        <v>0.574358253725576</v>
      </c>
      <c r="M25">
        <v>47.39</v>
      </c>
      <c r="N25">
        <v>31.63</v>
      </c>
    </row>
    <row r="26" spans="1:14">
      <c r="A26" s="1" t="s">
        <v>38</v>
      </c>
      <c r="B26">
        <f>HYPERLINK("https://www.suredividend.com/sure-analysis-research-database/","Fresh Del Monte Produce Inc")</f>
        <v>0</v>
      </c>
      <c r="C26" t="s">
        <v>86</v>
      </c>
      <c r="D26">
        <v>27.25</v>
      </c>
      <c r="E26">
        <v>0.021840189963142</v>
      </c>
      <c r="F26" t="s">
        <v>85</v>
      </c>
      <c r="G26" t="s">
        <v>85</v>
      </c>
      <c r="H26">
        <v>0.595145176495639</v>
      </c>
      <c r="I26">
        <v>1303.833502</v>
      </c>
      <c r="J26">
        <v>18.86879163892909</v>
      </c>
      <c r="K26">
        <v>0.4132952614553049</v>
      </c>
      <c r="L26">
        <v>0.50556229135024</v>
      </c>
      <c r="M26">
        <v>31.11</v>
      </c>
      <c r="N26">
        <v>22.39</v>
      </c>
    </row>
    <row r="27" spans="1:14">
      <c r="A27" s="1" t="s">
        <v>39</v>
      </c>
      <c r="B27">
        <f>HYPERLINK("https://www.suredividend.com/sure-analysis-research-database/","National Beverage Corp.")</f>
        <v>0</v>
      </c>
      <c r="C27" t="s">
        <v>86</v>
      </c>
      <c r="D27">
        <v>42.83</v>
      </c>
      <c r="E27">
        <v>0</v>
      </c>
      <c r="F27" t="s">
        <v>85</v>
      </c>
      <c r="G27" t="s">
        <v>85</v>
      </c>
      <c r="H27">
        <v>0</v>
      </c>
      <c r="I27">
        <v>3998.306677</v>
      </c>
      <c r="J27">
        <v>29.20347871026645</v>
      </c>
      <c r="K27">
        <v>0</v>
      </c>
      <c r="L27">
        <v>0.837215655207957</v>
      </c>
      <c r="M27">
        <v>57.65</v>
      </c>
      <c r="N27">
        <v>38.1</v>
      </c>
    </row>
    <row r="28" spans="1:14">
      <c r="A28" s="1" t="s">
        <v>40</v>
      </c>
      <c r="B28">
        <f>HYPERLINK("https://www.suredividend.com/sure-analysis-GIS/","General Mills, Inc.")</f>
        <v>0</v>
      </c>
      <c r="C28" t="s">
        <v>86</v>
      </c>
      <c r="D28">
        <v>77.45999999999999</v>
      </c>
      <c r="E28">
        <v>0.02788536018590241</v>
      </c>
      <c r="F28">
        <v>0.05882352941176472</v>
      </c>
      <c r="G28">
        <v>0.01962279460665517</v>
      </c>
      <c r="H28">
        <v>2.109193318496256</v>
      </c>
      <c r="I28">
        <v>45671.246139</v>
      </c>
      <c r="J28">
        <v>15.69998148464077</v>
      </c>
      <c r="K28">
        <v>0.4403326343415983</v>
      </c>
      <c r="L28">
        <v>0.271570951531463</v>
      </c>
      <c r="M28">
        <v>87.79000000000001</v>
      </c>
      <c r="N28">
        <v>59.98</v>
      </c>
    </row>
    <row r="29" spans="1:14">
      <c r="A29" s="1" t="s">
        <v>41</v>
      </c>
      <c r="B29">
        <f>HYPERLINK("https://www.suredividend.com/sure-analysis-research-database/","Hain Celestial Group Inc")</f>
        <v>0</v>
      </c>
      <c r="C29" t="s">
        <v>86</v>
      </c>
      <c r="D29">
        <v>18.86</v>
      </c>
      <c r="E29">
        <v>0</v>
      </c>
      <c r="F29" t="s">
        <v>85</v>
      </c>
      <c r="G29" t="s">
        <v>85</v>
      </c>
      <c r="H29">
        <v>0</v>
      </c>
      <c r="I29">
        <v>1684.455194</v>
      </c>
      <c r="J29">
        <v>25.76210436369198</v>
      </c>
      <c r="K29">
        <v>0</v>
      </c>
      <c r="L29">
        <v>1.009582488004697</v>
      </c>
      <c r="M29">
        <v>37.58</v>
      </c>
      <c r="N29">
        <v>15.2</v>
      </c>
    </row>
    <row r="30" spans="1:14">
      <c r="A30" s="1" t="s">
        <v>42</v>
      </c>
      <c r="B30">
        <f>HYPERLINK("https://www.suredividend.com/sure-analysis-research-database/","Herbalife Nutrition Ltd")</f>
        <v>0</v>
      </c>
      <c r="C30" t="s">
        <v>86</v>
      </c>
      <c r="D30">
        <v>17.37</v>
      </c>
      <c r="E30">
        <v>0</v>
      </c>
      <c r="F30" t="s">
        <v>85</v>
      </c>
      <c r="G30" t="s">
        <v>85</v>
      </c>
      <c r="H30">
        <v>0</v>
      </c>
      <c r="I30">
        <v>1700.234936</v>
      </c>
      <c r="J30">
        <v>5.572713654277286</v>
      </c>
      <c r="K30">
        <v>0</v>
      </c>
      <c r="L30">
        <v>0.9841251510080911</v>
      </c>
      <c r="M30">
        <v>44.79</v>
      </c>
      <c r="N30">
        <v>12.04</v>
      </c>
    </row>
    <row r="31" spans="1:14">
      <c r="A31" s="1" t="s">
        <v>43</v>
      </c>
      <c r="B31">
        <f>HYPERLINK("https://www.suredividend.com/sure-analysis-HRL/","Hormel Foods Corp.")</f>
        <v>0</v>
      </c>
      <c r="C31" t="s">
        <v>86</v>
      </c>
      <c r="D31">
        <v>44.58</v>
      </c>
      <c r="E31">
        <v>0.0246747420367878</v>
      </c>
      <c r="F31">
        <v>0.05769230769230771</v>
      </c>
      <c r="G31">
        <v>0.0796084730466029</v>
      </c>
      <c r="H31">
        <v>1.046085118391836</v>
      </c>
      <c r="I31">
        <v>24359.590569</v>
      </c>
      <c r="J31">
        <v>24.35990724731421</v>
      </c>
      <c r="K31">
        <v>0.5747720430724373</v>
      </c>
      <c r="L31">
        <v>0.266008492273286</v>
      </c>
      <c r="M31">
        <v>54.18</v>
      </c>
      <c r="N31">
        <v>43.47</v>
      </c>
    </row>
    <row r="32" spans="1:14">
      <c r="A32" s="1" t="s">
        <v>44</v>
      </c>
      <c r="B32">
        <f>HYPERLINK("https://www.suredividend.com/sure-analysis-HSY/","Hershey Company")</f>
        <v>0</v>
      </c>
      <c r="C32" t="s">
        <v>86</v>
      </c>
      <c r="D32">
        <v>214.52</v>
      </c>
      <c r="E32">
        <v>0.01929889986947604</v>
      </c>
      <c r="F32">
        <v>0.1498335183129855</v>
      </c>
      <c r="G32">
        <v>0.0956987929182207</v>
      </c>
      <c r="H32">
        <v>3.848889122707796</v>
      </c>
      <c r="I32">
        <v>43993.7616</v>
      </c>
      <c r="J32">
        <v>19.90291302852071</v>
      </c>
      <c r="K32">
        <v>0.5024659429122449</v>
      </c>
      <c r="L32">
        <v>0.327071588302664</v>
      </c>
      <c r="M32">
        <v>242.64</v>
      </c>
      <c r="N32">
        <v>187.6</v>
      </c>
    </row>
    <row r="33" spans="1:14">
      <c r="A33" s="1" t="s">
        <v>45</v>
      </c>
      <c r="B33">
        <f>HYPERLINK("https://www.suredividend.com/sure-analysis-IPAR/","Inter Parfums, Inc.")</f>
        <v>0</v>
      </c>
      <c r="C33" t="s">
        <v>86</v>
      </c>
      <c r="D33">
        <v>113.02</v>
      </c>
      <c r="E33">
        <v>0.01769598301185631</v>
      </c>
      <c r="F33" t="s">
        <v>85</v>
      </c>
      <c r="G33" t="s">
        <v>85</v>
      </c>
      <c r="H33">
        <v>1.982146912727636</v>
      </c>
      <c r="I33">
        <v>3602.583138</v>
      </c>
      <c r="J33">
        <v>34.93752739659603</v>
      </c>
      <c r="K33">
        <v>0.6136677748382774</v>
      </c>
      <c r="L33">
        <v>0.9379707550600711</v>
      </c>
      <c r="M33">
        <v>113.69</v>
      </c>
      <c r="N33">
        <v>63.77</v>
      </c>
    </row>
    <row r="34" spans="1:14">
      <c r="A34" s="1" t="s">
        <v>46</v>
      </c>
      <c r="B34">
        <f>HYPERLINK("https://www.suredividend.com/sure-analysis-research-database/","Sanfilippo (John B.) &amp; Son, Inc")</f>
        <v>0</v>
      </c>
      <c r="C34" t="s">
        <v>86</v>
      </c>
      <c r="D34">
        <v>78.69</v>
      </c>
      <c r="E34">
        <v>0.009418531178816001</v>
      </c>
      <c r="F34" t="s">
        <v>85</v>
      </c>
      <c r="G34" t="s">
        <v>85</v>
      </c>
      <c r="H34">
        <v>0.7411442184611</v>
      </c>
      <c r="I34">
        <v>702.659129</v>
      </c>
      <c r="J34">
        <v>12.09750062341821</v>
      </c>
      <c r="K34">
        <v>0.1479329777367465</v>
      </c>
      <c r="L34">
        <v>0.37334041161639</v>
      </c>
      <c r="M34">
        <v>86.62</v>
      </c>
      <c r="N34">
        <v>65.56</v>
      </c>
    </row>
    <row r="35" spans="1:14">
      <c r="A35" s="1" t="s">
        <v>47</v>
      </c>
      <c r="B35">
        <f>HYPERLINK("https://www.suredividend.com/sure-analysis-JJSF/","J&amp;J Snack Foods Corp.")</f>
        <v>0</v>
      </c>
      <c r="C35" t="s">
        <v>86</v>
      </c>
      <c r="D35">
        <v>144.25</v>
      </c>
      <c r="E35">
        <v>0.0194107452339688</v>
      </c>
      <c r="F35">
        <v>0.1058451816745656</v>
      </c>
      <c r="G35">
        <v>0.09238846414037294</v>
      </c>
      <c r="H35">
        <v>2.647544598446039</v>
      </c>
      <c r="I35">
        <v>2773.830853</v>
      </c>
      <c r="J35">
        <v>58.72405742563777</v>
      </c>
      <c r="K35">
        <v>1.076237641644731</v>
      </c>
      <c r="L35">
        <v>0.418509389616913</v>
      </c>
      <c r="M35">
        <v>165.14</v>
      </c>
      <c r="N35">
        <v>115.74</v>
      </c>
    </row>
    <row r="36" spans="1:14">
      <c r="A36" s="1" t="s">
        <v>48</v>
      </c>
      <c r="B36">
        <f>HYPERLINK("https://www.suredividend.com/sure-analysis-K/","Kellogg Co")</f>
        <v>0</v>
      </c>
      <c r="C36" t="s">
        <v>86</v>
      </c>
      <c r="D36">
        <v>67.5</v>
      </c>
      <c r="E36">
        <v>0.03496296296296296</v>
      </c>
      <c r="F36">
        <v>0.01724137931034475</v>
      </c>
      <c r="G36">
        <v>0.01786844354535022</v>
      </c>
      <c r="H36">
        <v>2.316464910926566</v>
      </c>
      <c r="I36">
        <v>22957.425</v>
      </c>
      <c r="J36">
        <v>15.45035364688129</v>
      </c>
      <c r="K36">
        <v>0.5325206691785209</v>
      </c>
      <c r="L36">
        <v>0.211269455193695</v>
      </c>
      <c r="M36">
        <v>76.54000000000001</v>
      </c>
      <c r="N36">
        <v>58.58</v>
      </c>
    </row>
    <row r="37" spans="1:14">
      <c r="A37" s="1" t="s">
        <v>49</v>
      </c>
      <c r="B37">
        <f>HYPERLINK("https://www.suredividend.com/sure-analysis-KDP/","Keurig Dr Pepper Inc")</f>
        <v>0</v>
      </c>
      <c r="C37" t="s">
        <v>86</v>
      </c>
      <c r="D37">
        <v>34.71</v>
      </c>
      <c r="E37">
        <v>0.02304811293575339</v>
      </c>
      <c r="F37">
        <v>0.06666666666666665</v>
      </c>
      <c r="G37">
        <v>-0.1917971074960995</v>
      </c>
      <c r="H37">
        <v>0.7687768979359061</v>
      </c>
      <c r="I37">
        <v>49158.082866</v>
      </c>
      <c r="J37">
        <v>26.92118448300657</v>
      </c>
      <c r="K37">
        <v>0.6006069515124266</v>
      </c>
      <c r="L37">
        <v>0.481256978616787</v>
      </c>
      <c r="M37">
        <v>40.85</v>
      </c>
      <c r="N37">
        <v>32.81</v>
      </c>
    </row>
    <row r="38" spans="1:14">
      <c r="A38" s="1" t="s">
        <v>50</v>
      </c>
      <c r="B38">
        <f>HYPERLINK("https://www.suredividend.com/sure-analysis-KHC/","Kraft Heinz Co")</f>
        <v>0</v>
      </c>
      <c r="C38" t="s">
        <v>86</v>
      </c>
      <c r="D38">
        <v>39.88</v>
      </c>
      <c r="E38">
        <v>0.04012036108324975</v>
      </c>
      <c r="F38">
        <v>0</v>
      </c>
      <c r="G38">
        <v>-0.08538989614534731</v>
      </c>
      <c r="H38">
        <v>1.575609799858212</v>
      </c>
      <c r="I38">
        <v>48850.21494</v>
      </c>
      <c r="J38">
        <v>40.17287412855264</v>
      </c>
      <c r="K38">
        <v>1.605471571080306</v>
      </c>
      <c r="L38">
        <v>0.281801355934668</v>
      </c>
      <c r="M38">
        <v>43.51</v>
      </c>
      <c r="N38">
        <v>32.39</v>
      </c>
    </row>
    <row r="39" spans="1:14">
      <c r="A39" s="1" t="s">
        <v>51</v>
      </c>
      <c r="B39">
        <f>HYPERLINK("https://www.suredividend.com/sure-analysis-KMB/","Kimberly-Clark Corp.")</f>
        <v>0</v>
      </c>
      <c r="C39" t="s">
        <v>86</v>
      </c>
      <c r="D39">
        <v>135.13</v>
      </c>
      <c r="E39">
        <v>0.03433730481758307</v>
      </c>
      <c r="F39">
        <v>0.01754385964912264</v>
      </c>
      <c r="G39">
        <v>0.03012896281839894</v>
      </c>
      <c r="H39">
        <v>4.579424984645341</v>
      </c>
      <c r="I39">
        <v>45605.306662</v>
      </c>
      <c r="J39">
        <v>25.56351270303812</v>
      </c>
      <c r="K39">
        <v>0.8689610976556624</v>
      </c>
      <c r="L39">
        <v>0.375681697982133</v>
      </c>
      <c r="M39">
        <v>140.74</v>
      </c>
      <c r="N39">
        <v>107.82</v>
      </c>
    </row>
    <row r="40" spans="1:14">
      <c r="A40" s="1" t="s">
        <v>52</v>
      </c>
      <c r="B40">
        <f>HYPERLINK("https://www.suredividend.com/sure-analysis-KO/","Coca-Cola Co")</f>
        <v>0</v>
      </c>
      <c r="C40" t="s">
        <v>86</v>
      </c>
      <c r="D40">
        <v>60.08</v>
      </c>
      <c r="E40">
        <v>0.02929427430093209</v>
      </c>
      <c r="F40">
        <v>0.04761904761904767</v>
      </c>
      <c r="G40">
        <v>0.02441897433224605</v>
      </c>
      <c r="H40">
        <v>1.741268720121097</v>
      </c>
      <c r="I40">
        <v>259816.756901</v>
      </c>
      <c r="J40">
        <v>26.1780107708937</v>
      </c>
      <c r="K40">
        <v>0.7637143509303056</v>
      </c>
      <c r="L40">
        <v>0.505027271627558</v>
      </c>
      <c r="M40">
        <v>65.77</v>
      </c>
      <c r="N40">
        <v>53.63</v>
      </c>
    </row>
    <row r="41" spans="1:14">
      <c r="A41" s="1" t="s">
        <v>53</v>
      </c>
      <c r="B41">
        <f>HYPERLINK("https://www.suredividend.com/sure-analysis-KR/","Kroger Co.")</f>
        <v>0</v>
      </c>
      <c r="C41" t="s">
        <v>86</v>
      </c>
      <c r="D41">
        <v>44.45</v>
      </c>
      <c r="E41">
        <v>0.0233970753655793</v>
      </c>
      <c r="F41">
        <v>0.2380952380952381</v>
      </c>
      <c r="G41">
        <v>0.1577443413531583</v>
      </c>
      <c r="H41">
        <v>0.9331423000543501</v>
      </c>
      <c r="I41">
        <v>31818.282344</v>
      </c>
      <c r="J41">
        <v>13.49375841550042</v>
      </c>
      <c r="K41">
        <v>0.2897957453584938</v>
      </c>
      <c r="L41">
        <v>0.368438658374632</v>
      </c>
      <c r="M41">
        <v>61.85</v>
      </c>
      <c r="N41">
        <v>41.58</v>
      </c>
    </row>
    <row r="42" spans="1:14">
      <c r="A42" s="1" t="s">
        <v>54</v>
      </c>
      <c r="B42">
        <f>HYPERLINK("https://www.suredividend.com/sure-analysis-research-database/","Lamb Weston Holdings Inc")</f>
        <v>0</v>
      </c>
      <c r="C42" t="s">
        <v>86</v>
      </c>
      <c r="D42">
        <v>96.56</v>
      </c>
      <c r="E42">
        <v>0.010102946290615</v>
      </c>
      <c r="F42">
        <v>0.04255319148936154</v>
      </c>
      <c r="G42">
        <v>0.05078273417212786</v>
      </c>
      <c r="H42">
        <v>0.9755404938217891</v>
      </c>
      <c r="I42">
        <v>13892.14417</v>
      </c>
      <c r="J42">
        <v>29.33307468412162</v>
      </c>
      <c r="K42">
        <v>0.2983304262451955</v>
      </c>
      <c r="L42">
        <v>0.6556754704211021</v>
      </c>
      <c r="M42">
        <v>100.77</v>
      </c>
      <c r="N42">
        <v>49.24</v>
      </c>
    </row>
    <row r="43" spans="1:14">
      <c r="A43" s="1" t="s">
        <v>55</v>
      </c>
      <c r="B43">
        <f>HYPERLINK("https://www.suredividend.com/sure-analysis-MDLZ/","Mondelez International Inc.")</f>
        <v>0</v>
      </c>
      <c r="C43" t="s">
        <v>86</v>
      </c>
      <c r="D43">
        <v>64.04000000000001</v>
      </c>
      <c r="E43">
        <v>0.0240474703310431</v>
      </c>
      <c r="F43">
        <v>0.09999999999999987</v>
      </c>
      <c r="G43">
        <v>0.1184269147201447</v>
      </c>
      <c r="H43">
        <v>1.457180075346527</v>
      </c>
      <c r="I43">
        <v>87454.209252</v>
      </c>
      <c r="J43">
        <v>27.87829431058974</v>
      </c>
      <c r="K43">
        <v>0.6476355890429009</v>
      </c>
      <c r="L43">
        <v>0.562408829397538</v>
      </c>
      <c r="M43">
        <v>68.41</v>
      </c>
      <c r="N43">
        <v>54.4</v>
      </c>
    </row>
    <row r="44" spans="1:14">
      <c r="A44" s="1" t="s">
        <v>56</v>
      </c>
      <c r="B44">
        <f>HYPERLINK("https://www.suredividend.com/sure-analysis-MED/","Medifast Inc")</f>
        <v>0</v>
      </c>
      <c r="C44" t="s">
        <v>87</v>
      </c>
      <c r="D44">
        <v>118.22</v>
      </c>
      <c r="E44">
        <v>0.05548976484520386</v>
      </c>
      <c r="F44">
        <v>0.154929577464789</v>
      </c>
      <c r="G44">
        <v>0.2785582595476348</v>
      </c>
      <c r="H44">
        <v>6.43264245894151</v>
      </c>
      <c r="I44">
        <v>1291.78864</v>
      </c>
      <c r="J44">
        <v>8.550814443311799</v>
      </c>
      <c r="K44">
        <v>0.4880608845934378</v>
      </c>
      <c r="L44">
        <v>0.9706474783425931</v>
      </c>
      <c r="M44">
        <v>194.9</v>
      </c>
      <c r="N44">
        <v>94.65000000000001</v>
      </c>
    </row>
    <row r="45" spans="1:14">
      <c r="A45" s="1" t="s">
        <v>57</v>
      </c>
      <c r="B45">
        <f>HYPERLINK("https://www.suredividend.com/sure-analysis-research-database/","MGP Ingredients, Inc.")</f>
        <v>0</v>
      </c>
      <c r="C45" t="s">
        <v>86</v>
      </c>
      <c r="D45">
        <v>102.22</v>
      </c>
      <c r="E45">
        <v>0.004688252591860001</v>
      </c>
      <c r="F45">
        <v>0</v>
      </c>
      <c r="G45">
        <v>0.08447177119769855</v>
      </c>
      <c r="H45">
        <v>0.4792331799399711</v>
      </c>
      <c r="I45">
        <v>2248.23036</v>
      </c>
      <c r="J45">
        <v>19.09973969858126</v>
      </c>
      <c r="K45">
        <v>0.09093608727513683</v>
      </c>
      <c r="L45">
        <v>0.7084210433609871</v>
      </c>
      <c r="M45">
        <v>125.74</v>
      </c>
      <c r="N45">
        <v>72.67</v>
      </c>
    </row>
    <row r="46" spans="1:14">
      <c r="A46" s="1" t="s">
        <v>58</v>
      </c>
      <c r="B46">
        <f>HYPERLINK("https://www.suredividend.com/sure-analysis-MKC/","McCormick &amp; Co., Inc.")</f>
        <v>0</v>
      </c>
      <c r="C46" t="s">
        <v>86</v>
      </c>
      <c r="D46">
        <v>77.44</v>
      </c>
      <c r="E46">
        <v>0.01911157024793388</v>
      </c>
      <c r="F46">
        <v>0.05405405405405417</v>
      </c>
      <c r="G46">
        <v>-0.05591248870509802</v>
      </c>
      <c r="H46">
        <v>1.489397240505706</v>
      </c>
      <c r="I46">
        <v>20799.178054</v>
      </c>
      <c r="J46">
        <v>29.98295812901831</v>
      </c>
      <c r="K46">
        <v>0.5795320001967728</v>
      </c>
      <c r="L46">
        <v>0.4904566886842061</v>
      </c>
      <c r="M46">
        <v>105.45</v>
      </c>
      <c r="N46">
        <v>70.48999999999999</v>
      </c>
    </row>
    <row r="47" spans="1:14">
      <c r="A47" s="1" t="s">
        <v>59</v>
      </c>
      <c r="B47">
        <f>HYPERLINK("https://www.suredividend.com/sure-analysis-research-database/","Monster Beverage Corp.")</f>
        <v>0</v>
      </c>
      <c r="C47" t="s">
        <v>86</v>
      </c>
      <c r="D47">
        <v>100</v>
      </c>
      <c r="E47">
        <v>0</v>
      </c>
      <c r="F47" t="s">
        <v>85</v>
      </c>
      <c r="G47" t="s">
        <v>85</v>
      </c>
      <c r="H47">
        <v>0</v>
      </c>
      <c r="I47">
        <v>52174.3612</v>
      </c>
      <c r="J47">
        <v>43.07431014213252</v>
      </c>
      <c r="K47">
        <v>0</v>
      </c>
      <c r="L47">
        <v>0.811599297049255</v>
      </c>
      <c r="M47">
        <v>104.65</v>
      </c>
      <c r="N47">
        <v>71.78</v>
      </c>
    </row>
    <row r="48" spans="1:14">
      <c r="A48" s="1" t="s">
        <v>60</v>
      </c>
      <c r="B48">
        <f>HYPERLINK("https://www.suredividend.com/sure-analysis-MO/","Altria Group Inc.")</f>
        <v>0</v>
      </c>
      <c r="C48" t="s">
        <v>86</v>
      </c>
      <c r="D48">
        <v>44.94</v>
      </c>
      <c r="E48">
        <v>0.08366711170449488</v>
      </c>
      <c r="F48">
        <v>0.04444444444444451</v>
      </c>
      <c r="G48">
        <v>0.06073271303853334</v>
      </c>
      <c r="H48">
        <v>3.569500084064888</v>
      </c>
      <c r="I48">
        <v>80540.23745299999</v>
      </c>
      <c r="J48">
        <v>17.19475607449189</v>
      </c>
      <c r="K48">
        <v>1.383527164366236</v>
      </c>
      <c r="L48">
        <v>0.355306857963284</v>
      </c>
      <c r="M48">
        <v>53.63</v>
      </c>
      <c r="N48">
        <v>39.29</v>
      </c>
    </row>
    <row r="49" spans="1:14">
      <c r="A49" s="1" t="s">
        <v>61</v>
      </c>
      <c r="B49">
        <f>HYPERLINK("https://www.suredividend.com/sure-analysis-research-database/","Nomad Foods Limited")</f>
        <v>0</v>
      </c>
      <c r="C49" t="s">
        <v>86</v>
      </c>
      <c r="D49">
        <v>17.28</v>
      </c>
      <c r="E49">
        <v>0</v>
      </c>
      <c r="F49" t="s">
        <v>85</v>
      </c>
      <c r="G49" t="s">
        <v>85</v>
      </c>
      <c r="H49">
        <v>0</v>
      </c>
      <c r="I49">
        <v>2981.429614</v>
      </c>
      <c r="J49">
        <v>0</v>
      </c>
      <c r="K49" t="s">
        <v>85</v>
      </c>
      <c r="L49">
        <v>0.7580942727323871</v>
      </c>
      <c r="M49">
        <v>26.79</v>
      </c>
      <c r="N49">
        <v>12.5</v>
      </c>
    </row>
    <row r="50" spans="1:14">
      <c r="A50" s="1" t="s">
        <v>62</v>
      </c>
      <c r="B50">
        <f>HYPERLINK("https://www.suredividend.com/sure-analysis-PEP/","PepsiCo Inc")</f>
        <v>0</v>
      </c>
      <c r="C50" t="s">
        <v>86</v>
      </c>
      <c r="D50">
        <v>169.88</v>
      </c>
      <c r="E50">
        <v>0.02707793736755357</v>
      </c>
      <c r="F50">
        <v>0.06976744186046502</v>
      </c>
      <c r="G50">
        <v>0.07394092378577932</v>
      </c>
      <c r="H50">
        <v>4.481986479150072</v>
      </c>
      <c r="I50">
        <v>234045.240425</v>
      </c>
      <c r="J50">
        <v>24.09360103200741</v>
      </c>
      <c r="K50">
        <v>0.6411997824249029</v>
      </c>
      <c r="L50">
        <v>0.5033935620745771</v>
      </c>
      <c r="M50">
        <v>186.84</v>
      </c>
      <c r="N50">
        <v>150.36</v>
      </c>
    </row>
    <row r="51" spans="1:14">
      <c r="A51" s="1" t="s">
        <v>63</v>
      </c>
      <c r="B51">
        <f>HYPERLINK("https://www.suredividend.com/sure-analysis-PG/","Procter &amp; Gamble Co.")</f>
        <v>0</v>
      </c>
      <c r="C51" t="s">
        <v>86</v>
      </c>
      <c r="D51">
        <v>142.97</v>
      </c>
      <c r="E51">
        <v>0.0255298314331678</v>
      </c>
      <c r="F51">
        <v>0.05001149689583806</v>
      </c>
      <c r="G51">
        <v>0.04952946419705073</v>
      </c>
      <c r="H51">
        <v>3.617497850516997</v>
      </c>
      <c r="I51">
        <v>337286.831405</v>
      </c>
      <c r="J51">
        <v>24.09708018897764</v>
      </c>
      <c r="K51">
        <v>0.6482971058274188</v>
      </c>
      <c r="L51">
        <v>0.4984731204162761</v>
      </c>
      <c r="M51">
        <v>161.67</v>
      </c>
      <c r="N51">
        <v>120.56</v>
      </c>
    </row>
    <row r="52" spans="1:14">
      <c r="A52" s="1" t="s">
        <v>64</v>
      </c>
      <c r="B52">
        <f>HYPERLINK("https://www.suredividend.com/sure-analysis-PM/","Philip Morris International Inc")</f>
        <v>0</v>
      </c>
      <c r="C52" t="s">
        <v>86</v>
      </c>
      <c r="D52">
        <v>101.82</v>
      </c>
      <c r="E52">
        <v>0.04989196621488903</v>
      </c>
      <c r="F52">
        <v>0.01600000000000001</v>
      </c>
      <c r="G52">
        <v>0.03486569022617725</v>
      </c>
      <c r="H52">
        <v>4.943318793118779</v>
      </c>
      <c r="I52">
        <v>157841.598695</v>
      </c>
      <c r="J52">
        <v>18.10317682017433</v>
      </c>
      <c r="K52">
        <v>0.8811619952083385</v>
      </c>
      <c r="L52">
        <v>0.441421342837969</v>
      </c>
      <c r="M52">
        <v>106.73</v>
      </c>
      <c r="N52">
        <v>81.81</v>
      </c>
    </row>
    <row r="53" spans="1:14">
      <c r="A53" s="1" t="s">
        <v>65</v>
      </c>
      <c r="B53">
        <f>HYPERLINK("https://www.suredividend.com/sure-analysis-research-database/","Pilgrim`s Pride Corp.")</f>
        <v>0</v>
      </c>
      <c r="C53" t="s">
        <v>86</v>
      </c>
      <c r="D53">
        <v>26.01</v>
      </c>
      <c r="E53">
        <v>0</v>
      </c>
      <c r="F53" t="s">
        <v>85</v>
      </c>
      <c r="G53" t="s">
        <v>85</v>
      </c>
      <c r="H53">
        <v>0</v>
      </c>
      <c r="I53">
        <v>6150.568184</v>
      </c>
      <c r="J53">
        <v>6.559486576850885</v>
      </c>
      <c r="K53">
        <v>0</v>
      </c>
      <c r="L53">
        <v>0.747110428314358</v>
      </c>
      <c r="M53">
        <v>34.66</v>
      </c>
      <c r="N53">
        <v>20.23</v>
      </c>
    </row>
    <row r="54" spans="1:14">
      <c r="A54" s="1" t="s">
        <v>66</v>
      </c>
      <c r="B54">
        <f>HYPERLINK("https://www.suredividend.com/sure-analysis-research-database/","Pricesmart Inc.")</f>
        <v>0</v>
      </c>
      <c r="C54" t="s">
        <v>86</v>
      </c>
      <c r="D54">
        <v>69.66</v>
      </c>
      <c r="E54">
        <v>0.012304253110175</v>
      </c>
      <c r="F54" t="s">
        <v>85</v>
      </c>
      <c r="G54" t="s">
        <v>85</v>
      </c>
      <c r="H54">
        <v>0.85711427165482</v>
      </c>
      <c r="I54">
        <v>2163.006878</v>
      </c>
      <c r="J54">
        <v>20.47196946932054</v>
      </c>
      <c r="K54">
        <v>0.2484389193202377</v>
      </c>
      <c r="L54">
        <v>0.7306174524292861</v>
      </c>
      <c r="M54">
        <v>87.70999999999999</v>
      </c>
      <c r="N54">
        <v>56.29</v>
      </c>
    </row>
    <row r="55" spans="1:14">
      <c r="A55" s="1" t="s">
        <v>67</v>
      </c>
      <c r="B55">
        <f>HYPERLINK("https://www.suredividend.com/sure-analysis-research-database/","Sanderson Farms, Inc.")</f>
        <v>0</v>
      </c>
      <c r="C55" t="s">
        <v>86</v>
      </c>
      <c r="D55">
        <v>204</v>
      </c>
      <c r="E55">
        <v>0</v>
      </c>
      <c r="F55" t="s">
        <v>85</v>
      </c>
      <c r="G55" t="s">
        <v>85</v>
      </c>
      <c r="H55">
        <v>1.759999990463256</v>
      </c>
      <c r="I55">
        <v>0</v>
      </c>
      <c r="J55">
        <v>0</v>
      </c>
      <c r="K55">
        <v>0.04553686909348657</v>
      </c>
    </row>
    <row r="56" spans="1:14">
      <c r="A56" s="1" t="s">
        <v>68</v>
      </c>
      <c r="B56">
        <f>HYPERLINK("https://www.suredividend.com/sure-analysis-research-database/","Seneca Foods Corp.")</f>
        <v>0</v>
      </c>
      <c r="C56" t="s">
        <v>86</v>
      </c>
      <c r="D56">
        <v>61.29</v>
      </c>
      <c r="E56">
        <v>0</v>
      </c>
      <c r="F56" t="s">
        <v>85</v>
      </c>
      <c r="G56" t="s">
        <v>85</v>
      </c>
      <c r="H56">
        <v>0</v>
      </c>
      <c r="I56">
        <v>471.066962</v>
      </c>
      <c r="J56">
        <v>10.1861125792501</v>
      </c>
      <c r="K56">
        <v>0</v>
      </c>
      <c r="L56">
        <v>0.6080401866071881</v>
      </c>
      <c r="M56">
        <v>68.73999999999999</v>
      </c>
      <c r="N56">
        <v>44.19</v>
      </c>
    </row>
    <row r="57" spans="1:14">
      <c r="A57" s="1" t="s">
        <v>69</v>
      </c>
      <c r="B57">
        <f>HYPERLINK("https://www.suredividend.com/sure-analysis-SJM/","J.M. Smucker Co.")</f>
        <v>0</v>
      </c>
      <c r="C57" t="s">
        <v>86</v>
      </c>
      <c r="D57">
        <v>148.93</v>
      </c>
      <c r="E57">
        <v>0.02739542066742765</v>
      </c>
      <c r="F57">
        <v>0.03030303030303028</v>
      </c>
      <c r="G57">
        <v>0.05511819868320456</v>
      </c>
      <c r="H57">
        <v>3.950438662184704</v>
      </c>
      <c r="I57">
        <v>15869.585391</v>
      </c>
      <c r="J57">
        <v>27.768303396063</v>
      </c>
      <c r="K57">
        <v>0.7453657853178687</v>
      </c>
      <c r="L57">
        <v>0.264783596144907</v>
      </c>
      <c r="M57">
        <v>163.07</v>
      </c>
      <c r="N57">
        <v>117.28</v>
      </c>
    </row>
    <row r="58" spans="1:14">
      <c r="A58" s="1" t="s">
        <v>70</v>
      </c>
      <c r="B58">
        <f>HYPERLINK("https://www.suredividend.com/sure-analysis-research-database/","Simply Good Foods Co")</f>
        <v>0</v>
      </c>
      <c r="C58" t="s">
        <v>86</v>
      </c>
      <c r="D58">
        <v>34.51</v>
      </c>
      <c r="E58">
        <v>0</v>
      </c>
      <c r="F58" t="s">
        <v>85</v>
      </c>
      <c r="G58" t="s">
        <v>85</v>
      </c>
      <c r="H58">
        <v>0</v>
      </c>
      <c r="I58">
        <v>3433.44673</v>
      </c>
      <c r="J58">
        <v>27.85034903773462</v>
      </c>
      <c r="K58">
        <v>0</v>
      </c>
      <c r="L58">
        <v>0.9025890966598551</v>
      </c>
      <c r="M58">
        <v>45.77</v>
      </c>
      <c r="N58">
        <v>29.21</v>
      </c>
    </row>
    <row r="59" spans="1:14">
      <c r="A59" s="1" t="s">
        <v>71</v>
      </c>
      <c r="B59">
        <f>HYPERLINK("https://www.suredividend.com/sure-analysis-SPTN/","SpartanNash Co")</f>
        <v>0</v>
      </c>
      <c r="C59" t="s">
        <v>86</v>
      </c>
      <c r="D59">
        <v>31.06</v>
      </c>
      <c r="E59">
        <v>0.02704443013522215</v>
      </c>
      <c r="F59">
        <v>0.04999999999999982</v>
      </c>
      <c r="G59">
        <v>0.03131030647754507</v>
      </c>
      <c r="H59">
        <v>0.831556940369184</v>
      </c>
      <c r="I59">
        <v>1095.646376</v>
      </c>
      <c r="J59">
        <v>19.66731365524421</v>
      </c>
      <c r="K59">
        <v>0.5364883486252801</v>
      </c>
      <c r="L59">
        <v>0.6086962630793581</v>
      </c>
      <c r="M59">
        <v>37.5</v>
      </c>
      <c r="N59">
        <v>23.12</v>
      </c>
    </row>
    <row r="60" spans="1:14">
      <c r="A60" s="1" t="s">
        <v>72</v>
      </c>
      <c r="B60">
        <f>HYPERLINK("https://www.suredividend.com/sure-analysis-STZ/","Constellation Brands Inc")</f>
        <v>0</v>
      </c>
      <c r="C60" t="s">
        <v>86</v>
      </c>
      <c r="D60">
        <v>220.88</v>
      </c>
      <c r="E60">
        <v>0.01448750452734517</v>
      </c>
      <c r="F60" t="s">
        <v>85</v>
      </c>
      <c r="G60" t="s">
        <v>85</v>
      </c>
      <c r="H60">
        <v>3.144349217386945</v>
      </c>
      <c r="I60">
        <v>40751.966613</v>
      </c>
      <c r="J60">
        <v>401.893161861144</v>
      </c>
      <c r="K60">
        <v>5.373118963408996</v>
      </c>
      <c r="L60">
        <v>0.5635893803253831</v>
      </c>
      <c r="M60">
        <v>261.32</v>
      </c>
      <c r="N60">
        <v>205.52</v>
      </c>
    </row>
    <row r="61" spans="1:14">
      <c r="A61" s="1" t="s">
        <v>73</v>
      </c>
      <c r="B61">
        <f>HYPERLINK("https://www.suredividend.com/sure-analysis-SYY/","Sysco Corp.")</f>
        <v>0</v>
      </c>
      <c r="C61" t="s">
        <v>86</v>
      </c>
      <c r="D61">
        <v>77.83</v>
      </c>
      <c r="E61">
        <v>0.02518309135294873</v>
      </c>
      <c r="F61">
        <v>0.04255319148936154</v>
      </c>
      <c r="G61">
        <v>0.06360094824680784</v>
      </c>
      <c r="H61">
        <v>1.921878276641909</v>
      </c>
      <c r="I61">
        <v>39441.716549</v>
      </c>
      <c r="J61">
        <v>27.2703376414397</v>
      </c>
      <c r="K61">
        <v>0.6815171193765633</v>
      </c>
      <c r="L61">
        <v>0.8229092557547221</v>
      </c>
      <c r="M61">
        <v>89.84</v>
      </c>
      <c r="N61">
        <v>69.7</v>
      </c>
    </row>
    <row r="62" spans="1:14">
      <c r="A62" s="1" t="s">
        <v>74</v>
      </c>
      <c r="B62">
        <f>HYPERLINK("https://www.suredividend.com/sure-analysis-TAP/","Molson Coors Beverage Company")</f>
        <v>0</v>
      </c>
      <c r="C62" t="s">
        <v>86</v>
      </c>
      <c r="D62">
        <v>49.98</v>
      </c>
      <c r="E62">
        <v>0.03041216486594638</v>
      </c>
      <c r="F62" t="s">
        <v>85</v>
      </c>
      <c r="G62" t="s">
        <v>85</v>
      </c>
      <c r="H62">
        <v>1.503987307133877</v>
      </c>
      <c r="I62">
        <v>745.27266</v>
      </c>
      <c r="J62">
        <v>1.50499325549273</v>
      </c>
      <c r="K62">
        <v>0.6625494745083158</v>
      </c>
      <c r="L62">
        <v>0.530910004530729</v>
      </c>
      <c r="M62">
        <v>59.27</v>
      </c>
      <c r="N62">
        <v>45.87</v>
      </c>
    </row>
    <row r="63" spans="1:14">
      <c r="A63" s="1" t="s">
        <v>75</v>
      </c>
      <c r="B63">
        <f>HYPERLINK("https://www.suredividend.com/sure-analysis-research-database/","Treehouse Foods Inc")</f>
        <v>0</v>
      </c>
      <c r="C63" t="s">
        <v>86</v>
      </c>
      <c r="D63">
        <v>46.7</v>
      </c>
      <c r="E63">
        <v>0</v>
      </c>
      <c r="F63" t="s">
        <v>85</v>
      </c>
      <c r="G63" t="s">
        <v>85</v>
      </c>
      <c r="H63">
        <v>0</v>
      </c>
      <c r="I63">
        <v>2619.050041</v>
      </c>
      <c r="J63" t="s">
        <v>85</v>
      </c>
      <c r="K63">
        <v>-0</v>
      </c>
      <c r="L63">
        <v>0.457854337787253</v>
      </c>
      <c r="M63">
        <v>51.55</v>
      </c>
      <c r="N63">
        <v>29.47</v>
      </c>
    </row>
    <row r="64" spans="1:14">
      <c r="A64" s="1" t="s">
        <v>76</v>
      </c>
      <c r="B64">
        <f>HYPERLINK("https://www.suredividend.com/sure-analysis-TSN/","Tyson Foods, Inc.")</f>
        <v>0</v>
      </c>
      <c r="C64" t="s">
        <v>86</v>
      </c>
      <c r="D64">
        <v>64.7</v>
      </c>
      <c r="E64">
        <v>0.02967542503863987</v>
      </c>
      <c r="F64">
        <v>0.04347826086956519</v>
      </c>
      <c r="G64">
        <v>0.09856054330611763</v>
      </c>
      <c r="H64">
        <v>1.84455678378169</v>
      </c>
      <c r="I64">
        <v>23268.061</v>
      </c>
      <c r="J64">
        <v>4.592277094623921</v>
      </c>
      <c r="K64">
        <v>0.1654311016844565</v>
      </c>
      <c r="L64">
        <v>0.558833331138443</v>
      </c>
      <c r="M64">
        <v>98.90000000000001</v>
      </c>
      <c r="N64">
        <v>59.38</v>
      </c>
    </row>
    <row r="65" spans="1:14">
      <c r="A65" s="1" t="s">
        <v>77</v>
      </c>
      <c r="B65">
        <f>HYPERLINK("https://www.suredividend.com/sure-analysis-research-database/","Hostess Brands Inc")</f>
        <v>0</v>
      </c>
      <c r="C65" t="s">
        <v>86</v>
      </c>
      <c r="D65">
        <v>21.81</v>
      </c>
      <c r="E65">
        <v>0</v>
      </c>
      <c r="F65" t="s">
        <v>85</v>
      </c>
      <c r="G65" t="s">
        <v>85</v>
      </c>
      <c r="H65">
        <v>0</v>
      </c>
      <c r="I65">
        <v>2920.069734</v>
      </c>
      <c r="J65">
        <v>17.39886989870763</v>
      </c>
      <c r="K65">
        <v>0</v>
      </c>
      <c r="L65">
        <v>0.4600758918393341</v>
      </c>
      <c r="M65">
        <v>29</v>
      </c>
      <c r="N65">
        <v>18.97</v>
      </c>
    </row>
    <row r="66" spans="1:14">
      <c r="A66" s="1" t="s">
        <v>78</v>
      </c>
      <c r="B66">
        <f>HYPERLINK("https://www.suredividend.com/sure-analysis-research-database/","United Natural Foods Inc.")</f>
        <v>0</v>
      </c>
      <c r="C66" t="s">
        <v>86</v>
      </c>
      <c r="D66">
        <v>39.99</v>
      </c>
      <c r="E66">
        <v>0</v>
      </c>
      <c r="F66" t="s">
        <v>85</v>
      </c>
      <c r="G66" t="s">
        <v>85</v>
      </c>
      <c r="H66">
        <v>0</v>
      </c>
      <c r="I66">
        <v>2392.662005</v>
      </c>
      <c r="J66">
        <v>10.05320170134454</v>
      </c>
      <c r="K66">
        <v>0</v>
      </c>
      <c r="L66">
        <v>0.9530286641053701</v>
      </c>
      <c r="M66">
        <v>49.56</v>
      </c>
      <c r="N66">
        <v>32.9</v>
      </c>
    </row>
    <row r="67" spans="1:14">
      <c r="A67" s="1" t="s">
        <v>79</v>
      </c>
      <c r="B67">
        <f>HYPERLINK("https://www.suredividend.com/sure-analysis-research-database/","Usana Health Sciences Inc")</f>
        <v>0</v>
      </c>
      <c r="C67" t="s">
        <v>86</v>
      </c>
      <c r="D67">
        <v>56.88</v>
      </c>
      <c r="E67">
        <v>0</v>
      </c>
      <c r="F67" t="s">
        <v>85</v>
      </c>
      <c r="G67" t="s">
        <v>85</v>
      </c>
      <c r="H67">
        <v>0</v>
      </c>
      <c r="I67">
        <v>1092.453718</v>
      </c>
      <c r="J67">
        <v>14.21078007570732</v>
      </c>
      <c r="K67">
        <v>0</v>
      </c>
      <c r="L67">
        <v>0.5371918392699351</v>
      </c>
      <c r="M67">
        <v>99.51000000000001</v>
      </c>
      <c r="N67">
        <v>48.61</v>
      </c>
    </row>
    <row r="68" spans="1:14">
      <c r="A68" s="1" t="s">
        <v>80</v>
      </c>
      <c r="B68">
        <f>HYPERLINK("https://www.suredividend.com/sure-analysis-UVV/","Universal Corp.")</f>
        <v>0</v>
      </c>
      <c r="C68" t="s">
        <v>86</v>
      </c>
      <c r="D68">
        <v>54.4</v>
      </c>
      <c r="E68">
        <v>0.05808823529411765</v>
      </c>
      <c r="F68">
        <v>0.01282051282051277</v>
      </c>
      <c r="G68">
        <v>0.01044613160468888</v>
      </c>
      <c r="H68">
        <v>3.078816137406259</v>
      </c>
      <c r="I68">
        <v>1335.811638</v>
      </c>
      <c r="J68">
        <v>14.94280036243638</v>
      </c>
      <c r="K68">
        <v>0.8600045076553796</v>
      </c>
      <c r="L68">
        <v>0.447844930635302</v>
      </c>
      <c r="M68">
        <v>61.29</v>
      </c>
      <c r="N68">
        <v>42.99</v>
      </c>
    </row>
    <row r="69" spans="1:14">
      <c r="A69" s="1" t="s">
        <v>81</v>
      </c>
      <c r="B69">
        <f>HYPERLINK("https://www.suredividend.com/sure-analysis-VGR/","Vector Group Ltd")</f>
        <v>0</v>
      </c>
      <c r="C69" t="s">
        <v>86</v>
      </c>
      <c r="D69">
        <v>12.43</v>
      </c>
      <c r="E69">
        <v>0.06436041834271923</v>
      </c>
      <c r="F69" t="s">
        <v>85</v>
      </c>
      <c r="G69" t="s">
        <v>85</v>
      </c>
      <c r="H69">
        <v>0.7772543629552211</v>
      </c>
      <c r="I69">
        <v>1924.113062</v>
      </c>
      <c r="J69">
        <v>12.81861829450444</v>
      </c>
      <c r="K69">
        <v>0.7909375831436055</v>
      </c>
      <c r="L69">
        <v>0.72605207610258</v>
      </c>
      <c r="M69">
        <v>12.62</v>
      </c>
      <c r="N69">
        <v>8.48</v>
      </c>
    </row>
    <row r="70" spans="1:14">
      <c r="A70" s="1" t="s">
        <v>82</v>
      </c>
      <c r="B70">
        <f>HYPERLINK("https://www.suredividend.com/sure-analysis-WBA/","Walgreens Boots Alliance Inc")</f>
        <v>0</v>
      </c>
      <c r="C70" t="s">
        <v>88</v>
      </c>
      <c r="D70">
        <v>35.88</v>
      </c>
      <c r="E70">
        <v>0.05351170568561872</v>
      </c>
      <c r="F70">
        <v>0.005235602094240788</v>
      </c>
      <c r="G70">
        <v>0.03713728933664817</v>
      </c>
      <c r="H70">
        <v>1.881811112496192</v>
      </c>
      <c r="I70">
        <v>30946.627518</v>
      </c>
      <c r="J70" t="s">
        <v>85</v>
      </c>
      <c r="K70" t="s">
        <v>85</v>
      </c>
      <c r="L70">
        <v>0.7992688875427071</v>
      </c>
      <c r="M70">
        <v>50.44</v>
      </c>
      <c r="N70">
        <v>30.04</v>
      </c>
    </row>
    <row r="71" spans="1:14">
      <c r="A71" s="1" t="s">
        <v>83</v>
      </c>
      <c r="B71">
        <f>HYPERLINK("https://www.suredividend.com/sure-analysis-WDFC/","WD-40 Co.")</f>
        <v>0</v>
      </c>
      <c r="C71" t="s">
        <v>89</v>
      </c>
      <c r="D71">
        <v>176.71</v>
      </c>
      <c r="E71">
        <v>0.01878784449097391</v>
      </c>
      <c r="F71">
        <v>0.0641025641025641</v>
      </c>
      <c r="G71">
        <v>0.08977506465822516</v>
      </c>
      <c r="H71">
        <v>3.147938182480959</v>
      </c>
      <c r="I71">
        <v>2401.064089</v>
      </c>
      <c r="J71">
        <v>38.39859410139133</v>
      </c>
      <c r="K71">
        <v>0.6873227472665849</v>
      </c>
      <c r="L71">
        <v>0.596163641639447</v>
      </c>
      <c r="M71">
        <v>231.21</v>
      </c>
      <c r="N71">
        <v>144.45</v>
      </c>
    </row>
    <row r="72" spans="1:14">
      <c r="A72" s="1" t="s">
        <v>84</v>
      </c>
      <c r="B72">
        <f>HYPERLINK("https://www.suredividend.com/sure-analysis-WMT/","Walmart Inc")</f>
        <v>0</v>
      </c>
      <c r="C72" t="s">
        <v>86</v>
      </c>
      <c r="D72">
        <v>140.54</v>
      </c>
      <c r="E72">
        <v>0.01593852284047247</v>
      </c>
      <c r="F72">
        <v>0.0181818181818183</v>
      </c>
      <c r="G72">
        <v>0.01493197894539389</v>
      </c>
      <c r="H72">
        <v>2.226840039871083</v>
      </c>
      <c r="I72">
        <v>379008.279589</v>
      </c>
      <c r="J72">
        <v>42.26701010250473</v>
      </c>
      <c r="K72">
        <v>0.6830797668316206</v>
      </c>
      <c r="L72">
        <v>0.4622498401351071</v>
      </c>
      <c r="M72">
        <v>158.89</v>
      </c>
      <c r="N72">
        <v>116.32</v>
      </c>
    </row>
  </sheetData>
  <autoFilter ref="A1:O72"/>
  <conditionalFormatting sqref="A1:N1">
    <cfRule type="cellIs" dxfId="8" priority="15" operator="notEqual">
      <formula>-13.345</formula>
    </cfRule>
  </conditionalFormatting>
  <conditionalFormatting sqref="A2:A72">
    <cfRule type="cellIs" dxfId="0" priority="1" operator="notEqual">
      <formula>"None"</formula>
    </cfRule>
  </conditionalFormatting>
  <conditionalFormatting sqref="B2:B72">
    <cfRule type="cellIs" dxfId="1" priority="2" operator="notEqual">
      <formula>"None"</formula>
    </cfRule>
  </conditionalFormatting>
  <conditionalFormatting sqref="C2:C72">
    <cfRule type="cellIs" dxfId="0" priority="3" operator="notEqual">
      <formula>"None"</formula>
    </cfRule>
  </conditionalFormatting>
  <conditionalFormatting sqref="D2:D72">
    <cfRule type="cellIs" dxfId="2" priority="4" operator="notEqual">
      <formula>"None"</formula>
    </cfRule>
  </conditionalFormatting>
  <conditionalFormatting sqref="E2:E72">
    <cfRule type="cellIs" dxfId="3" priority="5" operator="notEqual">
      <formula>"None"</formula>
    </cfRule>
  </conditionalFormatting>
  <conditionalFormatting sqref="F2:F72">
    <cfRule type="cellIs" dxfId="4" priority="6" operator="notEqual">
      <formula>"None"</formula>
    </cfRule>
  </conditionalFormatting>
  <conditionalFormatting sqref="G2:G72">
    <cfRule type="cellIs" dxfId="3" priority="7" operator="notEqual">
      <formula>"None"</formula>
    </cfRule>
  </conditionalFormatting>
  <conditionalFormatting sqref="H2:H72">
    <cfRule type="cellIs" dxfId="2" priority="8" operator="notEqual">
      <formula>"None"</formula>
    </cfRule>
  </conditionalFormatting>
  <conditionalFormatting sqref="I2:I72">
    <cfRule type="cellIs" dxfId="5" priority="9" operator="notEqual">
      <formula>"None"</formula>
    </cfRule>
  </conditionalFormatting>
  <conditionalFormatting sqref="J2:J72">
    <cfRule type="cellIs" dxfId="6" priority="10" operator="notEqual">
      <formula>"None"</formula>
    </cfRule>
  </conditionalFormatting>
  <conditionalFormatting sqref="K2:K72">
    <cfRule type="cellIs" dxfId="3" priority="11" operator="notEqual">
      <formula>"None"</formula>
    </cfRule>
  </conditionalFormatting>
  <conditionalFormatting sqref="L2:L72">
    <cfRule type="cellIs" dxfId="7" priority="12" operator="notEqual">
      <formula>"None"</formula>
    </cfRule>
  </conditionalFormatting>
  <conditionalFormatting sqref="M2:M72">
    <cfRule type="cellIs" dxfId="2" priority="13" operator="notEqual">
      <formula>"None"</formula>
    </cfRule>
  </conditionalFormatting>
  <conditionalFormatting sqref="N2:N72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</row>
    <row r="2" spans="1:9">
      <c r="A2" s="1" t="s">
        <v>14</v>
      </c>
      <c r="B2">
        <f>HYPERLINK("https://www.suredividend.com/sure-analysis-ACI/","Albertsons Companies Inc")</f>
        <v>0</v>
      </c>
      <c r="C2">
        <v>0.00142993326978</v>
      </c>
      <c r="D2">
        <v>0.002586396128995</v>
      </c>
      <c r="E2">
        <v>0.066919897218187</v>
      </c>
      <c r="F2">
        <v>0.013018322082931</v>
      </c>
      <c r="G2">
        <v>0.007751194336256001</v>
      </c>
      <c r="H2">
        <v>0.661237269909545</v>
      </c>
      <c r="I2">
        <v>0.894550799390425</v>
      </c>
    </row>
    <row r="3" spans="1:9">
      <c r="A3" s="1" t="s">
        <v>15</v>
      </c>
      <c r="B3">
        <f>HYPERLINK("https://www.suredividend.com/sure-analysis-ADM/","Archer Daniels Midland Co.")</f>
        <v>0</v>
      </c>
      <c r="C3">
        <v>-0.09348593432452601</v>
      </c>
      <c r="D3">
        <v>-0.051052799534204</v>
      </c>
      <c r="E3">
        <v>0.158019438329828</v>
      </c>
      <c r="F3">
        <v>-0.08723747980613801</v>
      </c>
      <c r="G3">
        <v>0.252664220953709</v>
      </c>
      <c r="H3">
        <v>0.674530538694992</v>
      </c>
      <c r="I3">
        <v>1.280267013213441</v>
      </c>
    </row>
    <row r="4" spans="1:9">
      <c r="A4" s="1" t="s">
        <v>16</v>
      </c>
      <c r="B4">
        <f>HYPERLINK("https://www.suredividend.com/sure-analysis-ANDE/","Andersons Inc.")</f>
        <v>0</v>
      </c>
      <c r="C4">
        <v>0.012887436517704</v>
      </c>
      <c r="D4">
        <v>0.020643803865332</v>
      </c>
      <c r="E4">
        <v>0.131250315991708</v>
      </c>
      <c r="F4">
        <v>0.023149471277507</v>
      </c>
      <c r="G4">
        <v>-0.02331494546387</v>
      </c>
      <c r="H4">
        <v>0.4791249199495941</v>
      </c>
      <c r="I4">
        <v>0.170183208851553</v>
      </c>
    </row>
    <row r="5" spans="1:9">
      <c r="A5" s="1" t="s">
        <v>17</v>
      </c>
      <c r="B5">
        <f>HYPERLINK("https://www.suredividend.com/sure-analysis-BF.B/","Brown-Forman Corp.")</f>
        <v>0</v>
      </c>
      <c r="C5">
        <v>-0.004058929645219</v>
      </c>
      <c r="D5">
        <v>0.03970169585155101</v>
      </c>
      <c r="E5">
        <v>-0.06472656840060401</v>
      </c>
      <c r="F5">
        <v>0.0086784409257</v>
      </c>
      <c r="G5">
        <v>0.018245420969554</v>
      </c>
      <c r="H5">
        <v>-0.058385767625241</v>
      </c>
      <c r="I5">
        <v>0.331556584622682</v>
      </c>
    </row>
    <row r="6" spans="1:9">
      <c r="A6" s="1" t="s">
        <v>18</v>
      </c>
      <c r="B6">
        <f>HYPERLINK("https://www.suredividend.com/sure-analysis-BG/","Bunge Ltd.")</f>
        <v>0</v>
      </c>
      <c r="C6">
        <v>0.003295232210895</v>
      </c>
      <c r="D6">
        <v>0.07980684723664501</v>
      </c>
      <c r="E6">
        <v>0.083964709678137</v>
      </c>
      <c r="F6">
        <v>-0.023453944071364</v>
      </c>
      <c r="G6">
        <v>0.056163210441305</v>
      </c>
      <c r="H6">
        <v>0.4883216473427741</v>
      </c>
      <c r="I6">
        <v>0.386483528837519</v>
      </c>
    </row>
    <row r="7" spans="1:9">
      <c r="A7" s="1" t="s">
        <v>19</v>
      </c>
      <c r="B7">
        <f>HYPERLINK("https://www.suredividend.com/sure-analysis-BGS/","B&amp;G Foods, Inc")</f>
        <v>0</v>
      </c>
      <c r="C7">
        <v>0.322251951764835</v>
      </c>
      <c r="D7">
        <v>0.018528321863419</v>
      </c>
      <c r="E7">
        <v>-0.369508321354137</v>
      </c>
      <c r="F7">
        <v>0.294170403587443</v>
      </c>
      <c r="G7">
        <v>-0.5128209456607971</v>
      </c>
      <c r="H7">
        <v>-0.447668187524879</v>
      </c>
      <c r="I7">
        <v>-0.362860460700897</v>
      </c>
    </row>
    <row r="8" spans="1:9">
      <c r="A8" s="1" t="s">
        <v>20</v>
      </c>
      <c r="B8">
        <f>HYPERLINK("https://www.suredividend.com/sure-analysis-CAG/","Conagra Brands Inc")</f>
        <v>0</v>
      </c>
      <c r="C8">
        <v>-0.020123839009287</v>
      </c>
      <c r="D8">
        <v>0.104872727272727</v>
      </c>
      <c r="E8">
        <v>0.150598777905352</v>
      </c>
      <c r="F8">
        <v>-0.01860465116279</v>
      </c>
      <c r="G8">
        <v>0.117305287931161</v>
      </c>
      <c r="H8">
        <v>0.185356262288942</v>
      </c>
      <c r="I8">
        <v>0.169774361059264</v>
      </c>
    </row>
    <row r="9" spans="1:9">
      <c r="A9" s="1" t="s">
        <v>21</v>
      </c>
      <c r="B9">
        <f>HYPERLINK("https://www.suredividend.com/sure-analysis-research-database/","Cal-Maine Foods, Inc.")</f>
        <v>0</v>
      </c>
      <c r="C9">
        <v>-0.133322764743183</v>
      </c>
      <c r="D9">
        <v>-0.05475733526980901</v>
      </c>
      <c r="E9">
        <v>0.04139284149570401</v>
      </c>
      <c r="F9">
        <v>0.004040404040404001</v>
      </c>
      <c r="G9">
        <v>0.3801443004357281</v>
      </c>
      <c r="H9">
        <v>0.5083418172387431</v>
      </c>
      <c r="I9">
        <v>0.333089490368202</v>
      </c>
    </row>
    <row r="10" spans="1:9">
      <c r="A10" s="1" t="s">
        <v>22</v>
      </c>
      <c r="B10">
        <f>HYPERLINK("https://www.suredividend.com/sure-analysis-research-database/","Coca-Cola Europacific Partners Plc")</f>
        <v>0</v>
      </c>
      <c r="C10">
        <v>0.014563990533406</v>
      </c>
      <c r="D10">
        <v>0.248264122205796</v>
      </c>
      <c r="E10">
        <v>0.107199478684472</v>
      </c>
      <c r="F10">
        <v>0.007411424439623001</v>
      </c>
      <c r="G10">
        <v>0.017931150373618</v>
      </c>
      <c r="H10">
        <v>0.241617466859752</v>
      </c>
      <c r="I10">
        <v>0.435175051182673</v>
      </c>
    </row>
    <row r="11" spans="1:9">
      <c r="A11" s="1" t="s">
        <v>23</v>
      </c>
      <c r="B11">
        <f>HYPERLINK("https://www.suredividend.com/sure-analysis-research-database/","Celsius Holdings Inc")</f>
        <v>0</v>
      </c>
      <c r="C11">
        <v>-0.055061494796594</v>
      </c>
      <c r="D11">
        <v>0.166005136586504</v>
      </c>
      <c r="E11">
        <v>0.248031988004498</v>
      </c>
      <c r="F11">
        <v>-0.03998462129950001</v>
      </c>
      <c r="G11">
        <v>1.274134790528232</v>
      </c>
      <c r="H11">
        <v>0.5442176870748291</v>
      </c>
      <c r="I11">
        <v>15.87162162162162</v>
      </c>
    </row>
    <row r="12" spans="1:9">
      <c r="A12" s="1" t="s">
        <v>24</v>
      </c>
      <c r="B12">
        <f>HYPERLINK("https://www.suredividend.com/sure-analysis-research-database/","Central Garden &amp; Pet Co.")</f>
        <v>0</v>
      </c>
      <c r="C12">
        <v>0.078815128272943</v>
      </c>
      <c r="D12">
        <v>0.064179493869032</v>
      </c>
      <c r="E12">
        <v>-0.07147735033007001</v>
      </c>
      <c r="F12">
        <v>0.089185580774365</v>
      </c>
      <c r="G12">
        <v>-0.09556541019955601</v>
      </c>
      <c r="H12">
        <v>-0.040461067984003</v>
      </c>
      <c r="I12">
        <v>0.078529878371232</v>
      </c>
    </row>
    <row r="13" spans="1:9">
      <c r="A13" s="1" t="s">
        <v>25</v>
      </c>
      <c r="B13">
        <f>HYPERLINK("https://www.suredividend.com/sure-analysis-CHD/","Church &amp; Dwight Co., Inc.")</f>
        <v>0</v>
      </c>
      <c r="C13">
        <v>0.016617790811339</v>
      </c>
      <c r="D13">
        <v>0.140788679866176</v>
      </c>
      <c r="E13">
        <v>-0.109661457330097</v>
      </c>
      <c r="F13">
        <v>0.032130008683786</v>
      </c>
      <c r="G13">
        <v>-0.185718759787034</v>
      </c>
      <c r="H13">
        <v>0.003201321524817</v>
      </c>
      <c r="I13">
        <v>0.7710078354325021</v>
      </c>
    </row>
    <row r="14" spans="1:9">
      <c r="A14" s="1" t="s">
        <v>26</v>
      </c>
      <c r="B14">
        <f>HYPERLINK("https://www.suredividend.com/sure-analysis-research-database/","Chefs` Warehouse Inc")</f>
        <v>0</v>
      </c>
      <c r="C14">
        <v>0.078437220399641</v>
      </c>
      <c r="D14">
        <v>0.121936084393422</v>
      </c>
      <c r="E14">
        <v>-0.040594322101353</v>
      </c>
      <c r="F14">
        <v>0.08653846153846101</v>
      </c>
      <c r="G14">
        <v>0.183633387888706</v>
      </c>
      <c r="H14">
        <v>0.263452131376659</v>
      </c>
      <c r="I14">
        <v>0.7856790123456781</v>
      </c>
    </row>
    <row r="15" spans="1:9">
      <c r="A15" s="1" t="s">
        <v>27</v>
      </c>
      <c r="B15">
        <f>HYPERLINK("https://www.suredividend.com/sure-analysis-CL/","Colgate-Palmolive Co.")</f>
        <v>0</v>
      </c>
      <c r="C15">
        <v>-0.042451243582176</v>
      </c>
      <c r="D15">
        <v>0.06218663452697901</v>
      </c>
      <c r="E15">
        <v>-0.013617672247536</v>
      </c>
      <c r="F15">
        <v>-0.03649664868399501</v>
      </c>
      <c r="G15">
        <v>-0.075750707521164</v>
      </c>
      <c r="H15">
        <v>0.011472923926349</v>
      </c>
      <c r="I15">
        <v>0.09213040708784501</v>
      </c>
    </row>
    <row r="16" spans="1:9">
      <c r="A16" s="1" t="s">
        <v>28</v>
      </c>
      <c r="B16">
        <f>HYPERLINK("https://www.suredividend.com/sure-analysis-CLX/","Clorox Co.")</f>
        <v>0</v>
      </c>
      <c r="C16">
        <v>-0.019532324621733</v>
      </c>
      <c r="D16">
        <v>0.05529959375111</v>
      </c>
      <c r="E16">
        <v>-0.019668519229102</v>
      </c>
      <c r="F16">
        <v>0.015891113803178</v>
      </c>
      <c r="G16">
        <v>-0.176829268292682</v>
      </c>
      <c r="H16">
        <v>-0.25536382497289</v>
      </c>
      <c r="I16">
        <v>0.118189561995359</v>
      </c>
    </row>
    <row r="17" spans="1:9">
      <c r="A17" s="1" t="s">
        <v>29</v>
      </c>
      <c r="B17">
        <f>HYPERLINK("https://www.suredividend.com/sure-analysis-research-database/","Coca-Cola Consolidated Inc")</f>
        <v>0</v>
      </c>
      <c r="C17">
        <v>-0.06024377442118101</v>
      </c>
      <c r="D17">
        <v>0.088481019356102</v>
      </c>
      <c r="E17">
        <v>-0.026071161556505</v>
      </c>
      <c r="F17">
        <v>-0.056483722382699</v>
      </c>
      <c r="G17">
        <v>-0.159050187005305</v>
      </c>
      <c r="H17">
        <v>0.8501452039821251</v>
      </c>
      <c r="I17">
        <v>1.391489538531862</v>
      </c>
    </row>
    <row r="18" spans="1:9">
      <c r="A18" s="1" t="s">
        <v>30</v>
      </c>
      <c r="B18">
        <f>HYPERLINK("https://www.suredividend.com/sure-analysis-COST/","Costco Wholesale Corp")</f>
        <v>0</v>
      </c>
      <c r="C18">
        <v>0.04665256916134301</v>
      </c>
      <c r="D18">
        <v>0.005848717721486</v>
      </c>
      <c r="E18">
        <v>-0.09044976994598601</v>
      </c>
      <c r="F18">
        <v>0.05171960569550901</v>
      </c>
      <c r="G18">
        <v>0.003555325348117</v>
      </c>
      <c r="H18">
        <v>0.344218259988963</v>
      </c>
      <c r="I18">
        <v>1.645858086645225</v>
      </c>
    </row>
    <row r="19" spans="1:9">
      <c r="A19" s="1" t="s">
        <v>31</v>
      </c>
      <c r="B19">
        <f>HYPERLINK("https://www.suredividend.com/sure-analysis-CPB/","Campbell Soup Co.")</f>
        <v>0</v>
      </c>
      <c r="C19">
        <v>-0.07805527062195801</v>
      </c>
      <c r="D19">
        <v>0.042484655202807</v>
      </c>
      <c r="E19">
        <v>0.10326697619199</v>
      </c>
      <c r="F19">
        <v>-0.076918710666165</v>
      </c>
      <c r="G19">
        <v>0.184140167245008</v>
      </c>
      <c r="H19">
        <v>0.189907281436851</v>
      </c>
      <c r="I19">
        <v>0.282787622726342</v>
      </c>
    </row>
    <row r="20" spans="1:9">
      <c r="A20" s="1" t="s">
        <v>32</v>
      </c>
      <c r="B20">
        <f>HYPERLINK("https://www.suredividend.com/sure-analysis-research-database/","Calavo Growers, Inc")</f>
        <v>0</v>
      </c>
      <c r="C20">
        <v>0.062084993359893</v>
      </c>
      <c r="D20">
        <v>0.018705457509887</v>
      </c>
      <c r="E20">
        <v>-0.252641686193612</v>
      </c>
      <c r="F20">
        <v>0.088095238095238</v>
      </c>
      <c r="G20">
        <v>-0.218505706691682</v>
      </c>
      <c r="H20">
        <v>-0.5522404772369081</v>
      </c>
      <c r="I20">
        <v>-0.607931091959094</v>
      </c>
    </row>
    <row r="21" spans="1:9">
      <c r="A21" s="1" t="s">
        <v>33</v>
      </c>
      <c r="B21">
        <f>HYPERLINK("https://www.suredividend.com/sure-analysis-research-database/","Darling Ingredients Inc")</f>
        <v>0</v>
      </c>
      <c r="C21">
        <v>0.070112506114462</v>
      </c>
      <c r="D21">
        <v>-0.15588424437299</v>
      </c>
      <c r="E21">
        <v>0.087309476474486</v>
      </c>
      <c r="F21">
        <v>0.048570059114874</v>
      </c>
      <c r="G21">
        <v>0.046229874063446</v>
      </c>
      <c r="H21">
        <v>-0.017220724767894</v>
      </c>
      <c r="I21">
        <v>2.398757120662869</v>
      </c>
    </row>
    <row r="22" spans="1:9">
      <c r="A22" s="1" t="s">
        <v>34</v>
      </c>
      <c r="B22">
        <f>HYPERLINK("https://www.suredividend.com/sure-analysis-research-database/","Dole plc")</f>
        <v>0</v>
      </c>
      <c r="C22">
        <v>0.047668393782383</v>
      </c>
      <c r="D22">
        <v>0.328427829971749</v>
      </c>
      <c r="E22">
        <v>0.09925954920572701</v>
      </c>
      <c r="F22">
        <v>0.047668393782383</v>
      </c>
      <c r="G22">
        <v>-0.204957416858677</v>
      </c>
      <c r="H22">
        <v>-0.276150927185508</v>
      </c>
      <c r="I22">
        <v>-0.276150927185508</v>
      </c>
    </row>
    <row r="23" spans="1:9">
      <c r="A23" s="1" t="s">
        <v>35</v>
      </c>
      <c r="B23">
        <f>HYPERLINK("https://www.suredividend.com/sure-analysis-research-database/","Estee Lauder Cos., Inc.")</f>
        <v>0</v>
      </c>
      <c r="C23">
        <v>0.104615638675584</v>
      </c>
      <c r="D23">
        <v>0.329906340913507</v>
      </c>
      <c r="E23">
        <v>0.03420338972568601</v>
      </c>
      <c r="F23">
        <v>0.07839264842207</v>
      </c>
      <c r="G23">
        <v>-0.090221307169318</v>
      </c>
      <c r="H23">
        <v>0.08910238197388201</v>
      </c>
      <c r="I23">
        <v>1.069933359224262</v>
      </c>
    </row>
    <row r="24" spans="1:9">
      <c r="A24" s="1" t="s">
        <v>36</v>
      </c>
      <c r="B24">
        <f>HYPERLINK("https://www.suredividend.com/sure-analysis-research-database/","e.l.f. Beauty Inc")</f>
        <v>0</v>
      </c>
      <c r="C24">
        <v>-0.015448927662668</v>
      </c>
      <c r="D24">
        <v>0.303416746871992</v>
      </c>
      <c r="E24">
        <v>0.6455042527339</v>
      </c>
      <c r="F24">
        <v>-0.020433996383363</v>
      </c>
      <c r="G24">
        <v>0.9996308600959761</v>
      </c>
      <c r="H24">
        <v>1.384242957746479</v>
      </c>
      <c r="I24">
        <v>1.711211211211211</v>
      </c>
    </row>
    <row r="25" spans="1:9">
      <c r="A25" s="1" t="s">
        <v>37</v>
      </c>
      <c r="B25">
        <f>HYPERLINK("https://www.suredividend.com/sure-analysis-research-database/","Edgewell Personal Care Co")</f>
        <v>0</v>
      </c>
      <c r="C25">
        <v>0.03967652261814501</v>
      </c>
      <c r="D25">
        <v>0.071878940731399</v>
      </c>
      <c r="E25">
        <v>0.074906396398514</v>
      </c>
      <c r="F25">
        <v>0.06746237675142701</v>
      </c>
      <c r="G25">
        <v>-0.121020931837459</v>
      </c>
      <c r="H25">
        <v>0.263847330683165</v>
      </c>
      <c r="I25">
        <v>-0.275166981160331</v>
      </c>
    </row>
    <row r="26" spans="1:9">
      <c r="A26" s="1" t="s">
        <v>38</v>
      </c>
      <c r="B26">
        <f>HYPERLINK("https://www.suredividend.com/sure-analysis-research-database/","Fresh Del Monte Produce Inc")</f>
        <v>0</v>
      </c>
      <c r="C26">
        <v>0.045262754123513</v>
      </c>
      <c r="D26">
        <v>0.06894603881941201</v>
      </c>
      <c r="E26">
        <v>-0.057171722763507</v>
      </c>
      <c r="F26">
        <v>0.040473463153875</v>
      </c>
      <c r="G26">
        <v>-0.007763115733053</v>
      </c>
      <c r="H26">
        <v>0.17802688062805</v>
      </c>
      <c r="I26">
        <v>-0.408716709123338</v>
      </c>
    </row>
    <row r="27" spans="1:9">
      <c r="A27" s="1" t="s">
        <v>39</v>
      </c>
      <c r="B27">
        <f>HYPERLINK("https://www.suredividend.com/sure-analysis-research-database/","National Beverage Corp.")</f>
        <v>0</v>
      </c>
      <c r="C27">
        <v>-0.10937824911624</v>
      </c>
      <c r="D27">
        <v>0.02907256126862</v>
      </c>
      <c r="E27">
        <v>-0.118542910063799</v>
      </c>
      <c r="F27">
        <v>-0.079518590156888</v>
      </c>
      <c r="G27">
        <v>-0.003026070763501</v>
      </c>
      <c r="H27">
        <v>-0.07602165082118201</v>
      </c>
      <c r="I27">
        <v>-0.052437821071588</v>
      </c>
    </row>
    <row r="28" spans="1:9">
      <c r="A28" s="1" t="s">
        <v>40</v>
      </c>
      <c r="B28">
        <f>HYPERLINK("https://www.suredividend.com/sure-analysis-GIS/","General Mills, Inc.")</f>
        <v>0</v>
      </c>
      <c r="C28">
        <v>-0.08477580197317901</v>
      </c>
      <c r="D28">
        <v>0.011808349443544</v>
      </c>
      <c r="E28">
        <v>0.066077245870774</v>
      </c>
      <c r="F28">
        <v>-0.070368072315906</v>
      </c>
      <c r="G28">
        <v>0.153669147467393</v>
      </c>
      <c r="H28">
        <v>0.4575136465501181</v>
      </c>
      <c r="I28">
        <v>0.531947210515177</v>
      </c>
    </row>
    <row r="29" spans="1:9">
      <c r="A29" s="1" t="s">
        <v>41</v>
      </c>
      <c r="B29">
        <f>HYPERLINK("https://www.suredividend.com/sure-analysis-research-database/","Hain Celestial Group Inc")</f>
        <v>0</v>
      </c>
      <c r="C29">
        <v>0.199745547073791</v>
      </c>
      <c r="D29">
        <v>0.187657430730478</v>
      </c>
      <c r="E29">
        <v>-0.183196188826331</v>
      </c>
      <c r="F29">
        <v>0.165636588380716</v>
      </c>
      <c r="G29">
        <v>-0.478717523493642</v>
      </c>
      <c r="H29">
        <v>-0.5280280280280281</v>
      </c>
      <c r="I29">
        <v>-0.5236170750189441</v>
      </c>
    </row>
    <row r="30" spans="1:9">
      <c r="A30" s="1" t="s">
        <v>42</v>
      </c>
      <c r="B30">
        <f>HYPERLINK("https://www.suredividend.com/sure-analysis-research-database/","Herbalife Nutrition Ltd")</f>
        <v>0</v>
      </c>
      <c r="C30">
        <v>0.202076124567474</v>
      </c>
      <c r="D30">
        <v>-0.173250832936696</v>
      </c>
      <c r="E30">
        <v>-0.261165461505742</v>
      </c>
      <c r="F30">
        <v>0.167338709677419</v>
      </c>
      <c r="G30">
        <v>-0.6084310189359781</v>
      </c>
      <c r="H30">
        <v>-0.650221506242448</v>
      </c>
      <c r="I30">
        <v>-0.5367999999999991</v>
      </c>
    </row>
    <row r="31" spans="1:9">
      <c r="A31" s="1" t="s">
        <v>43</v>
      </c>
      <c r="B31">
        <f>HYPERLINK("https://www.suredividend.com/sure-analysis-HRL/","Hormel Foods Corp.")</f>
        <v>0</v>
      </c>
      <c r="C31">
        <v>-0.012440852783242</v>
      </c>
      <c r="D31">
        <v>-0.002778262445139</v>
      </c>
      <c r="E31">
        <v>-0.052320093875156</v>
      </c>
      <c r="F31">
        <v>-0.015476758361159</v>
      </c>
      <c r="G31">
        <v>-0.072504051813277</v>
      </c>
      <c r="H31">
        <v>0.025122161540672</v>
      </c>
      <c r="I31">
        <v>0.417456527199712</v>
      </c>
    </row>
    <row r="32" spans="1:9">
      <c r="A32" s="1" t="s">
        <v>44</v>
      </c>
      <c r="B32">
        <f>HYPERLINK("https://www.suredividend.com/sure-analysis-HSY/","Hershey Company")</f>
        <v>0</v>
      </c>
      <c r="C32">
        <v>-0.08687694206785</v>
      </c>
      <c r="D32">
        <v>-0.055645677835715</v>
      </c>
      <c r="E32">
        <v>0.002657144259329</v>
      </c>
      <c r="F32">
        <v>-0.07362784471218101</v>
      </c>
      <c r="G32">
        <v>0.09013260264839401</v>
      </c>
      <c r="H32">
        <v>0.503624483593446</v>
      </c>
      <c r="I32">
        <v>1.176654839079538</v>
      </c>
    </row>
    <row r="33" spans="1:9">
      <c r="A33" s="1" t="s">
        <v>45</v>
      </c>
      <c r="B33">
        <f>HYPERLINK("https://www.suredividend.com/sure-analysis-IPAR/","Inter Parfums, Inc.")</f>
        <v>0</v>
      </c>
      <c r="C33">
        <v>0.171555924121488</v>
      </c>
      <c r="D33">
        <v>0.519927701899438</v>
      </c>
      <c r="E33">
        <v>0.414635001139017</v>
      </c>
      <c r="F33">
        <v>0.170949026108578</v>
      </c>
      <c r="G33">
        <v>0.288464695474526</v>
      </c>
      <c r="H33">
        <v>0.9843004647357391</v>
      </c>
      <c r="I33">
        <v>1.660439671670389</v>
      </c>
    </row>
    <row r="34" spans="1:9">
      <c r="A34" s="1" t="s">
        <v>46</v>
      </c>
      <c r="B34">
        <f>HYPERLINK("https://www.suredividend.com/sure-analysis-research-database/","Sanfilippo (John B.) &amp; Son, Inc")</f>
        <v>0</v>
      </c>
      <c r="C34">
        <v>-0.027437893956247</v>
      </c>
      <c r="D34">
        <v>0.002017022447015</v>
      </c>
      <c r="E34">
        <v>0.081113014710226</v>
      </c>
      <c r="F34">
        <v>-0.032341367437284</v>
      </c>
      <c r="G34">
        <v>-0.06458622591627501</v>
      </c>
      <c r="H34">
        <v>0.061808623467468</v>
      </c>
      <c r="I34">
        <v>0.333279114332623</v>
      </c>
    </row>
    <row r="35" spans="1:9">
      <c r="A35" s="1" t="s">
        <v>47</v>
      </c>
      <c r="B35">
        <f>HYPERLINK("https://www.suredividend.com/sure-analysis-JJSF/","J&amp;J Snack Foods Corp.")</f>
        <v>0</v>
      </c>
      <c r="C35">
        <v>-0.058420365535247</v>
      </c>
      <c r="D35">
        <v>0.045467129933626</v>
      </c>
      <c r="E35">
        <v>0.075097317734671</v>
      </c>
      <c r="F35">
        <v>-0.036470509651993</v>
      </c>
      <c r="G35">
        <v>-0.020752577949452</v>
      </c>
      <c r="H35">
        <v>-0.025038761890471</v>
      </c>
      <c r="I35">
        <v>0.039136360623899</v>
      </c>
    </row>
    <row r="36" spans="1:9">
      <c r="A36" s="1" t="s">
        <v>48</v>
      </c>
      <c r="B36">
        <f>HYPERLINK("https://www.suredividend.com/sure-analysis-K/","Kellogg Co")</f>
        <v>0</v>
      </c>
      <c r="C36">
        <v>-0.058183340309753</v>
      </c>
      <c r="D36">
        <v>-0.057937539165374</v>
      </c>
      <c r="E36">
        <v>-0.035597179657529</v>
      </c>
      <c r="F36">
        <v>-0.05249859629421601</v>
      </c>
      <c r="G36">
        <v>0.039164973212636</v>
      </c>
      <c r="H36">
        <v>0.232239773779032</v>
      </c>
      <c r="I36">
        <v>0.179888408776272</v>
      </c>
    </row>
    <row r="37" spans="1:9">
      <c r="A37" s="1" t="s">
        <v>49</v>
      </c>
      <c r="B37">
        <f>HYPERLINK("https://www.suredividend.com/sure-analysis-KDP/","Keurig Dr Pepper Inc")</f>
        <v>0</v>
      </c>
      <c r="C37">
        <v>-0.038171111880845</v>
      </c>
      <c r="D37">
        <v>-0.072175695868228</v>
      </c>
      <c r="E37">
        <v>-0.036598702142186</v>
      </c>
      <c r="F37">
        <v>-0.02117819576436</v>
      </c>
      <c r="G37">
        <v>-0.06274302255249201</v>
      </c>
      <c r="H37">
        <v>0.149562331713811</v>
      </c>
      <c r="I37">
        <v>-0.639510706667026</v>
      </c>
    </row>
    <row r="38" spans="1:9">
      <c r="A38" s="1" t="s">
        <v>50</v>
      </c>
      <c r="B38">
        <f>HYPERLINK("https://www.suredividend.com/sure-analysis-KHC/","Kraft Heinz Co")</f>
        <v>0</v>
      </c>
      <c r="C38">
        <v>-0.011892963330029</v>
      </c>
      <c r="D38">
        <v>0.144382111138212</v>
      </c>
      <c r="E38">
        <v>0.062426904869101</v>
      </c>
      <c r="F38">
        <v>-0.020388111029231</v>
      </c>
      <c r="G38">
        <v>0.12324739044958</v>
      </c>
      <c r="H38">
        <v>0.316532251408801</v>
      </c>
      <c r="I38">
        <v>-0.372190955960486</v>
      </c>
    </row>
    <row r="39" spans="1:9">
      <c r="A39" s="1" t="s">
        <v>51</v>
      </c>
      <c r="B39">
        <f>HYPERLINK("https://www.suredividend.com/sure-analysis-KMB/","Kimberly-Clark Corp.")</f>
        <v>0</v>
      </c>
      <c r="C39">
        <v>-0.016807334109429</v>
      </c>
      <c r="D39">
        <v>0.195914791181754</v>
      </c>
      <c r="E39">
        <v>0.03880948573818201</v>
      </c>
      <c r="F39">
        <v>-0.004567219152854</v>
      </c>
      <c r="G39">
        <v>-0.023024322811908</v>
      </c>
      <c r="H39">
        <v>0.095681815233325</v>
      </c>
      <c r="I39">
        <v>0.353648580286797</v>
      </c>
    </row>
    <row r="40" spans="1:9">
      <c r="A40" s="1" t="s">
        <v>52</v>
      </c>
      <c r="B40">
        <f>HYPERLINK("https://www.suredividend.com/sure-analysis-KO/","Coca-Cola Co")</f>
        <v>0</v>
      </c>
      <c r="C40">
        <v>-0.05146826649826301</v>
      </c>
      <c r="D40">
        <v>0.08123867335902001</v>
      </c>
      <c r="E40">
        <v>-0.010435882569967</v>
      </c>
      <c r="F40">
        <v>-0.05549441911649101</v>
      </c>
      <c r="G40">
        <v>0.023282748284025</v>
      </c>
      <c r="H40">
        <v>0.315893221660548</v>
      </c>
      <c r="I40">
        <v>0.475615986167327</v>
      </c>
    </row>
    <row r="41" spans="1:9">
      <c r="A41" s="1" t="s">
        <v>53</v>
      </c>
      <c r="B41">
        <f>HYPERLINK("https://www.suredividend.com/sure-analysis-KR/","Kroger Co.")</f>
        <v>0</v>
      </c>
      <c r="C41">
        <v>-0.017679558011049</v>
      </c>
      <c r="D41">
        <v>0.024448480266978</v>
      </c>
      <c r="E41">
        <v>-0.028020134961973</v>
      </c>
      <c r="F41">
        <v>-0.002916105877074</v>
      </c>
      <c r="G41">
        <v>-0.034006450098663</v>
      </c>
      <c r="H41">
        <v>0.378072372826707</v>
      </c>
      <c r="I41">
        <v>0.662564800754045</v>
      </c>
    </row>
    <row r="42" spans="1:9">
      <c r="A42" s="1" t="s">
        <v>54</v>
      </c>
      <c r="B42">
        <f>HYPERLINK("https://www.suredividend.com/sure-analysis-research-database/","Lamb Weston Holdings Inc")</f>
        <v>0</v>
      </c>
      <c r="C42">
        <v>0.090088055994581</v>
      </c>
      <c r="D42">
        <v>0.184964111148062</v>
      </c>
      <c r="E42">
        <v>0.295882994756612</v>
      </c>
      <c r="F42">
        <v>0.080572963294538</v>
      </c>
      <c r="G42">
        <v>0.509981578725147</v>
      </c>
      <c r="H42">
        <v>0.269458968051861</v>
      </c>
      <c r="I42">
        <v>0.7057810360817911</v>
      </c>
    </row>
    <row r="43" spans="1:9">
      <c r="A43" s="1" t="s">
        <v>55</v>
      </c>
      <c r="B43">
        <f>HYPERLINK("https://www.suredividend.com/sure-analysis-MDLZ/","Mondelez International Inc.")</f>
        <v>0</v>
      </c>
      <c r="C43">
        <v>-0.034751362562098</v>
      </c>
      <c r="D43">
        <v>0.123122575395127</v>
      </c>
      <c r="E43">
        <v>0.04598136702774001</v>
      </c>
      <c r="F43">
        <v>-0.039159789947486</v>
      </c>
      <c r="G43">
        <v>-0.040751581022339</v>
      </c>
      <c r="H43">
        <v>0.191113888640895</v>
      </c>
      <c r="I43">
        <v>0.6167348721431331</v>
      </c>
    </row>
    <row r="44" spans="1:9">
      <c r="A44" s="1" t="s">
        <v>56</v>
      </c>
      <c r="B44">
        <f>HYPERLINK("https://www.suredividend.com/sure-analysis-MED/","Medifast Inc")</f>
        <v>0</v>
      </c>
      <c r="C44">
        <v>0.004503356274959</v>
      </c>
      <c r="D44">
        <v>0.020873415841413</v>
      </c>
      <c r="E44">
        <v>-0.295324656126538</v>
      </c>
      <c r="F44">
        <v>0.024880797572605</v>
      </c>
      <c r="G44">
        <v>-0.355190952819635</v>
      </c>
      <c r="H44">
        <v>-0.425216103089645</v>
      </c>
      <c r="I44">
        <v>0.89729688956936</v>
      </c>
    </row>
    <row r="45" spans="1:9">
      <c r="A45" s="1" t="s">
        <v>57</v>
      </c>
      <c r="B45">
        <f>HYPERLINK("https://www.suredividend.com/sure-analysis-research-database/","MGP Ingredients, Inc.")</f>
        <v>0</v>
      </c>
      <c r="C45">
        <v>-0.06134067952249701</v>
      </c>
      <c r="D45">
        <v>-0.014793518185647</v>
      </c>
      <c r="E45">
        <v>0.032053010087303</v>
      </c>
      <c r="F45">
        <v>-0.039105094942658</v>
      </c>
      <c r="G45">
        <v>0.336039743980175</v>
      </c>
      <c r="H45">
        <v>0.9470772887967811</v>
      </c>
      <c r="I45">
        <v>0.3614955939860841</v>
      </c>
    </row>
    <row r="46" spans="1:9">
      <c r="A46" s="1" t="s">
        <v>58</v>
      </c>
      <c r="B46">
        <f>HYPERLINK("https://www.suredividend.com/sure-analysis-MKC/","McCormick &amp; Co., Inc.")</f>
        <v>0</v>
      </c>
      <c r="C46">
        <v>-0.07573616468701</v>
      </c>
      <c r="D46">
        <v>0.05369145780607901</v>
      </c>
      <c r="E46">
        <v>-0.07021754556162101</v>
      </c>
      <c r="F46">
        <v>-0.06574978887682401</v>
      </c>
      <c r="G46">
        <v>-0.17627449290994</v>
      </c>
      <c r="H46">
        <v>-0.128154725516222</v>
      </c>
      <c r="I46">
        <v>0.6922300331497021</v>
      </c>
    </row>
    <row r="47" spans="1:9">
      <c r="A47" s="1" t="s">
        <v>59</v>
      </c>
      <c r="B47">
        <f>HYPERLINK("https://www.suredividend.com/sure-analysis-research-database/","Monster Beverage Corp.")</f>
        <v>0</v>
      </c>
      <c r="C47">
        <v>-0.008034917170915</v>
      </c>
      <c r="D47">
        <v>0.141682840506907</v>
      </c>
      <c r="E47">
        <v>0.051856526769748</v>
      </c>
      <c r="F47">
        <v>-0.015069437604648</v>
      </c>
      <c r="G47">
        <v>0.167951413221209</v>
      </c>
      <c r="H47">
        <v>0.133786848072562</v>
      </c>
      <c r="I47">
        <v>0.475579164822192</v>
      </c>
    </row>
    <row r="48" spans="1:9">
      <c r="A48" s="1" t="s">
        <v>60</v>
      </c>
      <c r="B48">
        <f>HYPERLINK("https://www.suredividend.com/sure-analysis-MO/","Altria Group Inc.")</f>
        <v>0</v>
      </c>
      <c r="C48">
        <v>-0.018348623853211</v>
      </c>
      <c r="D48">
        <v>0.031214074442917</v>
      </c>
      <c r="E48">
        <v>0.08828579247014701</v>
      </c>
      <c r="F48">
        <v>-0.016845329249617</v>
      </c>
      <c r="G48">
        <v>-0.033604500383848</v>
      </c>
      <c r="H48">
        <v>0.24903070881242</v>
      </c>
      <c r="I48">
        <v>-0.09912257666178201</v>
      </c>
    </row>
    <row r="49" spans="1:9">
      <c r="A49" s="1" t="s">
        <v>61</v>
      </c>
      <c r="B49">
        <f>HYPERLINK("https://www.suredividend.com/sure-analysis-research-database/","Nomad Foods Limited")</f>
        <v>0</v>
      </c>
      <c r="C49">
        <v>0.012302284710017</v>
      </c>
      <c r="D49">
        <v>0.320091673032849</v>
      </c>
      <c r="E49">
        <v>-0.07046799354491601</v>
      </c>
      <c r="F49">
        <v>0.002320185614849</v>
      </c>
      <c r="G49">
        <v>-0.336660268714011</v>
      </c>
      <c r="H49">
        <v>-0.332818532818532</v>
      </c>
      <c r="I49">
        <v>0.007580174927113</v>
      </c>
    </row>
    <row r="50" spans="1:9">
      <c r="A50" s="1" t="s">
        <v>62</v>
      </c>
      <c r="B50">
        <f>HYPERLINK("https://www.suredividend.com/sure-analysis-PEP/","PepsiCo Inc")</f>
        <v>0</v>
      </c>
      <c r="C50">
        <v>-0.06190292119940301</v>
      </c>
      <c r="D50">
        <v>-0.012252074572991</v>
      </c>
      <c r="E50">
        <v>0.014612983199877</v>
      </c>
      <c r="F50">
        <v>-0.05967009852762001</v>
      </c>
      <c r="G50">
        <v>0.001177509220286</v>
      </c>
      <c r="H50">
        <v>0.295335404792313</v>
      </c>
      <c r="I50">
        <v>0.604780712402476</v>
      </c>
    </row>
    <row r="51" spans="1:9">
      <c r="A51" s="1" t="s">
        <v>63</v>
      </c>
      <c r="B51">
        <f>HYPERLINK("https://www.suredividend.com/sure-analysis-PG/","Procter &amp; Gamble Co.")</f>
        <v>0</v>
      </c>
      <c r="C51">
        <v>-0.054685051500721</v>
      </c>
      <c r="D51">
        <v>0.118894581926921</v>
      </c>
      <c r="E51">
        <v>0.013066337882459</v>
      </c>
      <c r="F51">
        <v>-0.05075603560345401</v>
      </c>
      <c r="G51">
        <v>-0.09821604843659001</v>
      </c>
      <c r="H51">
        <v>0.155702568057276</v>
      </c>
      <c r="I51">
        <v>0.7803995407348741</v>
      </c>
    </row>
    <row r="52" spans="1:9">
      <c r="A52" s="1" t="s">
        <v>64</v>
      </c>
      <c r="B52">
        <f>HYPERLINK("https://www.suredividend.com/sure-analysis-PM/","Philip Morris International Inc")</f>
        <v>0</v>
      </c>
      <c r="C52">
        <v>0.009518143961927001</v>
      </c>
      <c r="D52">
        <v>0.191974367048967</v>
      </c>
      <c r="E52">
        <v>0.09000751507833001</v>
      </c>
      <c r="F52">
        <v>0.006027072423673001</v>
      </c>
      <c r="G52">
        <v>0.042642672163529</v>
      </c>
      <c r="H52">
        <v>0.3999282299611041</v>
      </c>
      <c r="I52">
        <v>0.237047269493335</v>
      </c>
    </row>
    <row r="53" spans="1:9">
      <c r="A53" s="1" t="s">
        <v>65</v>
      </c>
      <c r="B53">
        <f>HYPERLINK("https://www.suredividend.com/sure-analysis-research-database/","Pilgrim`s Pride Corp.")</f>
        <v>0</v>
      </c>
      <c r="C53">
        <v>0.109641638225256</v>
      </c>
      <c r="D53">
        <v>0.192025664527956</v>
      </c>
      <c r="E53">
        <v>-0.178977272727272</v>
      </c>
      <c r="F53">
        <v>0.096080910240202</v>
      </c>
      <c r="G53">
        <v>-0.04899451553930501</v>
      </c>
      <c r="H53">
        <v>0.275</v>
      </c>
      <c r="I53">
        <v>-0.166880204996796</v>
      </c>
    </row>
    <row r="54" spans="1:9">
      <c r="A54" s="1" t="s">
        <v>66</v>
      </c>
      <c r="B54">
        <f>HYPERLINK("https://www.suredividend.com/sure-analysis-research-database/","Pricesmart Inc.")</f>
        <v>0</v>
      </c>
      <c r="C54">
        <v>0.121377978106889</v>
      </c>
      <c r="D54">
        <v>0.1165250841481</v>
      </c>
      <c r="E54">
        <v>0.064197085756013</v>
      </c>
      <c r="F54">
        <v>0.146100691016781</v>
      </c>
      <c r="G54">
        <v>-0.000259765980989</v>
      </c>
      <c r="H54">
        <v>-0.278939463417512</v>
      </c>
      <c r="I54">
        <v>-0.141508189932994</v>
      </c>
    </row>
    <row r="55" spans="1:9">
      <c r="A55" s="1" t="s">
        <v>67</v>
      </c>
      <c r="B55">
        <f>HYPERLINK("https://www.suredividend.com/sure-analysis-research-database/","Sanderson Farms, Inc.")</f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 s="1" t="s">
        <v>68</v>
      </c>
      <c r="B56">
        <f>HYPERLINK("https://www.suredividend.com/sure-analysis-research-database/","Seneca Foods Corp.")</f>
        <v>0</v>
      </c>
      <c r="C56">
        <v>0.012555757475631</v>
      </c>
      <c r="D56">
        <v>0.04110752505520601</v>
      </c>
      <c r="E56">
        <v>0.07056768558951901</v>
      </c>
      <c r="F56">
        <v>0.005578342904019</v>
      </c>
      <c r="G56">
        <v>0.337333624263582</v>
      </c>
      <c r="H56">
        <v>0.5956782087997911</v>
      </c>
      <c r="I56">
        <v>0.918309859154929</v>
      </c>
    </row>
    <row r="57" spans="1:9">
      <c r="A57" s="1" t="s">
        <v>69</v>
      </c>
      <c r="B57">
        <f>HYPERLINK("https://www.suredividend.com/sure-analysis-SJM/","J.M. Smucker Co.")</f>
        <v>0</v>
      </c>
      <c r="C57">
        <v>-0.06067486597287901</v>
      </c>
      <c r="D57">
        <v>0.057308941796538</v>
      </c>
      <c r="E57">
        <v>0.168690733654965</v>
      </c>
      <c r="F57">
        <v>-0.060141360595733</v>
      </c>
      <c r="G57">
        <v>0.07750855538754201</v>
      </c>
      <c r="H57">
        <v>0.391707876844178</v>
      </c>
      <c r="I57">
        <v>0.366350331747989</v>
      </c>
    </row>
    <row r="58" spans="1:9">
      <c r="A58" s="1" t="s">
        <v>70</v>
      </c>
      <c r="B58">
        <f>HYPERLINK("https://www.suredividend.com/sure-analysis-research-database/","Simply Good Foods Co")</f>
        <v>0</v>
      </c>
      <c r="C58">
        <v>-0.08727849775191701</v>
      </c>
      <c r="D58">
        <v>-0.031434184675835</v>
      </c>
      <c r="E58">
        <v>0.018595041322313</v>
      </c>
      <c r="F58">
        <v>-0.092558506442282</v>
      </c>
      <c r="G58">
        <v>-0.025966694891335</v>
      </c>
      <c r="H58">
        <v>0.25948905109489</v>
      </c>
      <c r="I58">
        <v>1.442321302193913</v>
      </c>
    </row>
    <row r="59" spans="1:9">
      <c r="A59" s="1" t="s">
        <v>71</v>
      </c>
      <c r="B59">
        <f>HYPERLINK("https://www.suredividend.com/sure-analysis-SPTN/","SpartanNash Co")</f>
        <v>0</v>
      </c>
      <c r="C59">
        <v>-0.00384862091084</v>
      </c>
      <c r="D59">
        <v>-0.064477556196104</v>
      </c>
      <c r="E59">
        <v>0.023538755078973</v>
      </c>
      <c r="F59">
        <v>0.027116402116402</v>
      </c>
      <c r="G59">
        <v>0.303957212067271</v>
      </c>
      <c r="H59">
        <v>0.82930779605515</v>
      </c>
      <c r="I59">
        <v>0.54156161283278</v>
      </c>
    </row>
    <row r="60" spans="1:9">
      <c r="A60" s="1" t="s">
        <v>72</v>
      </c>
      <c r="B60">
        <f>HYPERLINK("https://www.suredividend.com/sure-analysis-STZ/","Constellation Brands Inc")</f>
        <v>0</v>
      </c>
      <c r="C60">
        <v>-0.043850915544781</v>
      </c>
      <c r="D60">
        <v>-0.015673992367106</v>
      </c>
      <c r="E60">
        <v>-0.08252155376520001</v>
      </c>
      <c r="F60">
        <v>-0.04690399137001</v>
      </c>
      <c r="G60">
        <v>-0.07131390918486001</v>
      </c>
      <c r="H60">
        <v>-0.000306859810326</v>
      </c>
      <c r="I60">
        <v>0.08239225938603301</v>
      </c>
    </row>
    <row r="61" spans="1:9">
      <c r="A61" s="1" t="s">
        <v>73</v>
      </c>
      <c r="B61">
        <f>HYPERLINK("https://www.suredividend.com/sure-analysis-SYY/","Sysco Corp.")</f>
        <v>0</v>
      </c>
      <c r="C61">
        <v>0.014382253849712</v>
      </c>
      <c r="D61">
        <v>-0.021480163694311</v>
      </c>
      <c r="E61">
        <v>-0.09230647222921901</v>
      </c>
      <c r="F61">
        <v>0.024597987138221</v>
      </c>
      <c r="G61">
        <v>0.030220962077861</v>
      </c>
      <c r="H61">
        <v>0.08576466682105101</v>
      </c>
      <c r="I61">
        <v>0.378366220729862</v>
      </c>
    </row>
    <row r="62" spans="1:9">
      <c r="A62" s="1" t="s">
        <v>74</v>
      </c>
      <c r="B62">
        <f>HYPERLINK("https://www.suredividend.com/sure-analysis-TAP/","Molson Coors Beverage Company")</f>
        <v>0</v>
      </c>
      <c r="C62">
        <v>-0.028382581648522</v>
      </c>
      <c r="D62">
        <v>0.023739784109297</v>
      </c>
      <c r="E62">
        <v>-0.12450492838212</v>
      </c>
      <c r="F62">
        <v>-0.029891304347826</v>
      </c>
      <c r="G62">
        <v>0.05793450881612001</v>
      </c>
      <c r="H62">
        <v>0.033528679490307</v>
      </c>
      <c r="I62">
        <v>-0.339652306724765</v>
      </c>
    </row>
    <row r="63" spans="1:9">
      <c r="A63" s="1" t="s">
        <v>75</v>
      </c>
      <c r="B63">
        <f>HYPERLINK("https://www.suredividend.com/sure-analysis-research-database/","Treehouse Foods Inc")</f>
        <v>0</v>
      </c>
      <c r="C63">
        <v>-0.002988898377455</v>
      </c>
      <c r="D63">
        <v>-0.024441194902861</v>
      </c>
      <c r="E63">
        <v>0.05751811594202901</v>
      </c>
      <c r="F63">
        <v>-0.054272985014175</v>
      </c>
      <c r="G63">
        <v>0.149114173228346</v>
      </c>
      <c r="H63">
        <v>0.152517275419545</v>
      </c>
      <c r="I63">
        <v>-0.06337745687926101</v>
      </c>
    </row>
    <row r="64" spans="1:9">
      <c r="A64" s="1" t="s">
        <v>76</v>
      </c>
      <c r="B64">
        <f>HYPERLINK("https://www.suredividend.com/sure-analysis-TSN/","Tyson Foods, Inc.")</f>
        <v>0</v>
      </c>
      <c r="C64">
        <v>0.062746386333771</v>
      </c>
      <c r="D64">
        <v>0.000779587190021</v>
      </c>
      <c r="E64">
        <v>-0.201220761840328</v>
      </c>
      <c r="F64">
        <v>0.039357429718875</v>
      </c>
      <c r="G64">
        <v>-0.267337047606105</v>
      </c>
      <c r="H64">
        <v>0.014047774658836</v>
      </c>
      <c r="I64">
        <v>-0.109513342848373</v>
      </c>
    </row>
    <row r="65" spans="1:9">
      <c r="A65" s="1" t="s">
        <v>77</v>
      </c>
      <c r="B65">
        <f>HYPERLINK("https://www.suredividend.com/sure-analysis-research-database/","Hostess Brands Inc")</f>
        <v>0</v>
      </c>
      <c r="C65">
        <v>-0.048013967699694</v>
      </c>
      <c r="D65">
        <v>-0.125150421179302</v>
      </c>
      <c r="E65">
        <v>0.027803958529688</v>
      </c>
      <c r="F65">
        <v>-0.02807486631016</v>
      </c>
      <c r="G65">
        <v>0.123647604327665</v>
      </c>
      <c r="H65">
        <v>0.550106609808102</v>
      </c>
      <c r="I65">
        <v>0.4696765498652291</v>
      </c>
    </row>
    <row r="66" spans="1:9">
      <c r="A66" s="1" t="s">
        <v>78</v>
      </c>
      <c r="B66">
        <f>HYPERLINK("https://www.suredividend.com/sure-analysis-research-database/","United Natural Foods Inc.")</f>
        <v>0</v>
      </c>
      <c r="C66">
        <v>0.030404534913682</v>
      </c>
      <c r="D66">
        <v>0.010614101592115</v>
      </c>
      <c r="E66">
        <v>-0.036153289949385</v>
      </c>
      <c r="F66">
        <v>0.033066391113407</v>
      </c>
      <c r="G66">
        <v>0.056818181818181</v>
      </c>
      <c r="H66">
        <v>0.5983213429256591</v>
      </c>
      <c r="I66">
        <v>-0.188349908666531</v>
      </c>
    </row>
    <row r="67" spans="1:9">
      <c r="A67" s="1" t="s">
        <v>79</v>
      </c>
      <c r="B67">
        <f>HYPERLINK("https://www.suredividend.com/sure-analysis-research-database/","Usana Health Sciences Inc")</f>
        <v>0</v>
      </c>
      <c r="C67">
        <v>0.04770675999263201</v>
      </c>
      <c r="D67">
        <v>-0.00385288966725</v>
      </c>
      <c r="E67">
        <v>-0.17815344603381</v>
      </c>
      <c r="F67">
        <v>0.06917293233082701</v>
      </c>
      <c r="G67">
        <v>-0.418523819259865</v>
      </c>
      <c r="H67">
        <v>-0.343717549325026</v>
      </c>
      <c r="I67">
        <v>-0.254521625163826</v>
      </c>
    </row>
    <row r="68" spans="1:9">
      <c r="A68" s="1" t="s">
        <v>80</v>
      </c>
      <c r="B68">
        <f>HYPERLINK("https://www.suredividend.com/sure-analysis-UVV/","Universal Corp.")</f>
        <v>0</v>
      </c>
      <c r="C68">
        <v>0.041136369725897</v>
      </c>
      <c r="D68">
        <v>0.187568083234551</v>
      </c>
      <c r="E68">
        <v>0.015097712484768</v>
      </c>
      <c r="F68">
        <v>0.045671228663693</v>
      </c>
      <c r="G68">
        <v>0.030402557822819</v>
      </c>
      <c r="H68">
        <v>0.252731715068013</v>
      </c>
      <c r="I68">
        <v>0.396508216037767</v>
      </c>
    </row>
    <row r="69" spans="1:9">
      <c r="A69" s="1" t="s">
        <v>81</v>
      </c>
      <c r="B69">
        <f>HYPERLINK("https://www.suredividend.com/sure-analysis-VGR/","Vector Group Ltd")</f>
        <v>0</v>
      </c>
      <c r="C69">
        <v>0.08939526730937701</v>
      </c>
      <c r="D69">
        <v>0.32016356008709</v>
      </c>
      <c r="E69">
        <v>0.206456434596084</v>
      </c>
      <c r="F69">
        <v>0.048060708263069</v>
      </c>
      <c r="G69">
        <v>0.158574664218404</v>
      </c>
      <c r="H69">
        <v>0.167026570275091</v>
      </c>
      <c r="I69">
        <v>-0.068139051945812</v>
      </c>
    </row>
    <row r="70" spans="1:9">
      <c r="A70" s="1" t="s">
        <v>82</v>
      </c>
      <c r="B70">
        <f>HYPERLINK("https://www.suredividend.com/sure-analysis-WBA/","Walgreens Boots Alliance Inc")</f>
        <v>0</v>
      </c>
      <c r="C70">
        <v>-0.066597294484911</v>
      </c>
      <c r="D70">
        <v>0.05837585911920001</v>
      </c>
      <c r="E70">
        <v>-0.049825880857486</v>
      </c>
      <c r="F70">
        <v>-0.039614561027837</v>
      </c>
      <c r="G70">
        <v>-0.284968393530438</v>
      </c>
      <c r="H70">
        <v>-0.17868800673897</v>
      </c>
      <c r="I70">
        <v>-0.4495134146584691</v>
      </c>
    </row>
    <row r="71" spans="1:9">
      <c r="A71" s="1" t="s">
        <v>83</v>
      </c>
      <c r="B71">
        <f>HYPERLINK("https://www.suredividend.com/sure-analysis-WDFC/","WD-40 Co.")</f>
        <v>0</v>
      </c>
      <c r="C71">
        <v>0.101749231874227</v>
      </c>
      <c r="D71">
        <v>0.172068022527371</v>
      </c>
      <c r="E71">
        <v>-0.010753458668125</v>
      </c>
      <c r="F71">
        <v>0.101544568576775</v>
      </c>
      <c r="G71">
        <v>-0.211079442974138</v>
      </c>
      <c r="H71">
        <v>-0.369618471309631</v>
      </c>
      <c r="I71">
        <v>0.4855059975907071</v>
      </c>
    </row>
    <row r="72" spans="1:9">
      <c r="A72" s="1" t="s">
        <v>84</v>
      </c>
      <c r="B72">
        <f>HYPERLINK("https://www.suredividend.com/sure-analysis-WMT/","Walmart Inc")</f>
        <v>0</v>
      </c>
      <c r="C72">
        <v>-0.020490660719263</v>
      </c>
      <c r="D72">
        <v>0.031212257734091</v>
      </c>
      <c r="E72">
        <v>0.07166032622578601</v>
      </c>
      <c r="F72">
        <v>-0.008815854432611001</v>
      </c>
      <c r="G72">
        <v>0.018255272409006</v>
      </c>
      <c r="H72">
        <v>-0.008957042582268001</v>
      </c>
      <c r="I72">
        <v>0.452449186498237</v>
      </c>
    </row>
  </sheetData>
  <autoFilter ref="A1:I72"/>
  <conditionalFormatting sqref="A1:I1">
    <cfRule type="cellIs" dxfId="8" priority="10" operator="notEqual">
      <formula>-13.345</formula>
    </cfRule>
  </conditionalFormatting>
  <conditionalFormatting sqref="A2:A72">
    <cfRule type="cellIs" dxfId="0" priority="1" operator="notEqual">
      <formula>"None"</formula>
    </cfRule>
  </conditionalFormatting>
  <conditionalFormatting sqref="B2:B72">
    <cfRule type="cellIs" dxfId="0" priority="2" operator="notEqual">
      <formula>"None"</formula>
    </cfRule>
  </conditionalFormatting>
  <conditionalFormatting sqref="C2:C72">
    <cfRule type="cellIs" dxfId="3" priority="3" operator="notEqual">
      <formula>"None"</formula>
    </cfRule>
  </conditionalFormatting>
  <conditionalFormatting sqref="D2:D72">
    <cfRule type="cellIs" dxfId="3" priority="4" operator="notEqual">
      <formula>"None"</formula>
    </cfRule>
  </conditionalFormatting>
  <conditionalFormatting sqref="E2:E72">
    <cfRule type="cellIs" dxfId="3" priority="5" operator="notEqual">
      <formula>"None"</formula>
    </cfRule>
  </conditionalFormatting>
  <conditionalFormatting sqref="F2:F72">
    <cfRule type="cellIs" dxfId="3" priority="6" operator="notEqual">
      <formula>"None"</formula>
    </cfRule>
  </conditionalFormatting>
  <conditionalFormatting sqref="G2:G72">
    <cfRule type="cellIs" dxfId="3" priority="7" operator="notEqual">
      <formula>"None"</formula>
    </cfRule>
  </conditionalFormatting>
  <conditionalFormatting sqref="H2:H72">
    <cfRule type="cellIs" dxfId="3" priority="8" operator="notEqual">
      <formula>"None"</formula>
    </cfRule>
  </conditionalFormatting>
  <conditionalFormatting sqref="I2:I72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97</v>
      </c>
      <c r="B1" s="1"/>
    </row>
    <row r="2" spans="1:2">
      <c r="A2" s="1" t="s">
        <v>98</v>
      </c>
    </row>
    <row r="3" spans="1:2">
      <c r="A3" s="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2023-01-23T12:31:07Z</dcterms:created>
  <dcterms:modified xsi:type="dcterms:W3CDTF">2023-01-23T12:31:07Z</dcterms:modified>
</cp:coreProperties>
</file>