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Characteristics!$A$1:$O$110</definedName>
    <definedName name="_xlnm._FilterDatabase" localSheetId="1" hidden="1">Performance!$A$1:$I$110</definedName>
  </definedNames>
  <calcPr calcId="124519" fullCalcOnLoad="1"/>
</workbook>
</file>

<file path=xl/sharedStrings.xml><?xml version="1.0" encoding="utf-8"?>
<sst xmlns="http://schemas.openxmlformats.org/spreadsheetml/2006/main" count="546" uniqueCount="139">
  <si>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</si>
  <si>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</si>
  <si>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</si>
  <si>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</si>
  <si>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</si>
  <si>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</si>
  <si>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</si>
  <si>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</si>
  <si>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</si>
  <si>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</si>
  <si>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</si>
  <si>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</si>
  <si>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</si>
  <si>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</si>
  <si>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ALTO</t>
  </si>
  <si>
    <t>AM</t>
  </si>
  <si>
    <t>APA</t>
  </si>
  <si>
    <t>AR</t>
  </si>
  <si>
    <t>ARCH</t>
  </si>
  <si>
    <t>BKR</t>
  </si>
  <si>
    <t>BOOM</t>
  </si>
  <si>
    <t>BP</t>
  </si>
  <si>
    <t>BRY</t>
  </si>
  <si>
    <t>CCO</t>
  </si>
  <si>
    <t>CDEV</t>
  </si>
  <si>
    <t>CHX</t>
  </si>
  <si>
    <t>CLB</t>
  </si>
  <si>
    <t>CLNE</t>
  </si>
  <si>
    <t>CLR</t>
  </si>
  <si>
    <t>CNQ</t>
  </si>
  <si>
    <t>CNX</t>
  </si>
  <si>
    <t>COG</t>
  </si>
  <si>
    <t>COP</t>
  </si>
  <si>
    <t>CPE</t>
  </si>
  <si>
    <t>CRC</t>
  </si>
  <si>
    <t>CRK</t>
  </si>
  <si>
    <t>CTRA</t>
  </si>
  <si>
    <t>CVE</t>
  </si>
  <si>
    <t>CVI</t>
  </si>
  <si>
    <t>CVX</t>
  </si>
  <si>
    <t>DEN</t>
  </si>
  <si>
    <t>DK</t>
  </si>
  <si>
    <t>DRQ</t>
  </si>
  <si>
    <t>DTM</t>
  </si>
  <si>
    <t>DVN</t>
  </si>
  <si>
    <t>EC</t>
  </si>
  <si>
    <t>ENB</t>
  </si>
  <si>
    <t>EOG</t>
  </si>
  <si>
    <t>EQNR</t>
  </si>
  <si>
    <t>EQT</t>
  </si>
  <si>
    <t>ETRN</t>
  </si>
  <si>
    <t>FANG</t>
  </si>
  <si>
    <t>FTI</t>
  </si>
  <si>
    <t>GEVO</t>
  </si>
  <si>
    <t>GPRE</t>
  </si>
  <si>
    <t>HAL</t>
  </si>
  <si>
    <t>HES</t>
  </si>
  <si>
    <t>HESM</t>
  </si>
  <si>
    <t>HLX</t>
  </si>
  <si>
    <t>HP</t>
  </si>
  <si>
    <t>IMO</t>
  </si>
  <si>
    <t>INSW</t>
  </si>
  <si>
    <t>INT</t>
  </si>
  <si>
    <t>KMI</t>
  </si>
  <si>
    <t>KOS</t>
  </si>
  <si>
    <t>LBRT</t>
  </si>
  <si>
    <t>LNG</t>
  </si>
  <si>
    <t>LPG</t>
  </si>
  <si>
    <t>LPI</t>
  </si>
  <si>
    <t>MCF</t>
  </si>
  <si>
    <t>MGY</t>
  </si>
  <si>
    <t>MNRL</t>
  </si>
  <si>
    <t>MPC</t>
  </si>
  <si>
    <t>MRO</t>
  </si>
  <si>
    <t>MTDR</t>
  </si>
  <si>
    <t>MUR</t>
  </si>
  <si>
    <t>NBR</t>
  </si>
  <si>
    <t>NEX</t>
  </si>
  <si>
    <t>NFE</t>
  </si>
  <si>
    <t>NOG</t>
  </si>
  <si>
    <t>NOV</t>
  </si>
  <si>
    <t>OAS</t>
  </si>
  <si>
    <t>OII</t>
  </si>
  <si>
    <t>OKE</t>
  </si>
  <si>
    <t>OSH</t>
  </si>
  <si>
    <t>OVV</t>
  </si>
  <si>
    <t>OXY</t>
  </si>
  <si>
    <t>PAGP</t>
  </si>
  <si>
    <t>PARR</t>
  </si>
  <si>
    <t>PBF</t>
  </si>
  <si>
    <t>PBR</t>
  </si>
  <si>
    <t>PBRA</t>
  </si>
  <si>
    <t>PDCE</t>
  </si>
  <si>
    <t>PPL</t>
  </si>
  <si>
    <t>PSX</t>
  </si>
  <si>
    <t>PTEN</t>
  </si>
  <si>
    <t>PUMP</t>
  </si>
  <si>
    <t>PXD</t>
  </si>
  <si>
    <t>REGI</t>
  </si>
  <si>
    <t>RES</t>
  </si>
  <si>
    <t>REX</t>
  </si>
  <si>
    <t>RIG</t>
  </si>
  <si>
    <t>RRC</t>
  </si>
  <si>
    <t>SLB</t>
  </si>
  <si>
    <t>SLCA</t>
  </si>
  <si>
    <t>SM</t>
  </si>
  <si>
    <t>SU</t>
  </si>
  <si>
    <t>SWN</t>
  </si>
  <si>
    <t>TALO</t>
  </si>
  <si>
    <t>TDW</t>
  </si>
  <si>
    <t>TELL</t>
  </si>
  <si>
    <t>TPL</t>
  </si>
  <si>
    <t>TRGP</t>
  </si>
  <si>
    <t>TRP</t>
  </si>
  <si>
    <t>TTE</t>
  </si>
  <si>
    <t>VLO</t>
  </si>
  <si>
    <t>VNOM</t>
  </si>
  <si>
    <t>WHD</t>
  </si>
  <si>
    <t>WLL</t>
  </si>
  <si>
    <t>WMB</t>
  </si>
  <si>
    <t>WTI</t>
  </si>
  <si>
    <t>XEC</t>
  </si>
  <si>
    <t>XOM</t>
  </si>
  <si>
    <t>N/A</t>
  </si>
  <si>
    <t>Energy</t>
  </si>
  <si>
    <t>Communication Services</t>
  </si>
  <si>
    <t>Basic Materials</t>
  </si>
  <si>
    <t>Industrials</t>
  </si>
  <si>
    <t>Utilities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</si>
  <si>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</si>
  <si>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</si>
  <si>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</si>
  <si>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</si>
  <si>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</si>
  <si>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</si>
  <si>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</si>
  <si>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</si>
  <si>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</si>
  <si>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2023-01-23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</si>
</sst>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20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14</v>
      </c>
      <c r="B2">
        <f>HYPERLINK("https://www.suredividend.com/sure-analysis-research-database/","Alto Ingredients Inc")</f>
        <v>0</v>
      </c>
      <c r="C2" t="s">
        <v>123</v>
      </c>
      <c r="D2">
        <v>3.15</v>
      </c>
      <c r="E2">
        <v>0</v>
      </c>
      <c r="F2" t="s">
        <v>123</v>
      </c>
      <c r="G2" t="s">
        <v>123</v>
      </c>
      <c r="H2">
        <v>0</v>
      </c>
      <c r="I2">
        <v>236.736659</v>
      </c>
      <c r="J2">
        <v>9.293996825219477</v>
      </c>
      <c r="K2">
        <v>0</v>
      </c>
      <c r="L2">
        <v>1.249487889638538</v>
      </c>
      <c r="M2">
        <v>7.37</v>
      </c>
      <c r="N2">
        <v>2.61</v>
      </c>
    </row>
    <row r="3" spans="1:14">
      <c r="A3" s="1" t="s">
        <v>15</v>
      </c>
      <c r="B3">
        <f>HYPERLINK("https://www.suredividend.com/sure-analysis-AM/","Antero Midstream Corp")</f>
        <v>0</v>
      </c>
      <c r="C3" t="s">
        <v>124</v>
      </c>
      <c r="D3">
        <v>11.21</v>
      </c>
      <c r="E3">
        <v>0.08028545941123996</v>
      </c>
      <c r="F3" t="s">
        <v>123</v>
      </c>
      <c r="G3" t="s">
        <v>123</v>
      </c>
      <c r="H3">
        <v>0.8705079703335971</v>
      </c>
      <c r="I3">
        <v>5363.811962</v>
      </c>
      <c r="J3">
        <v>16.68241027117643</v>
      </c>
      <c r="K3">
        <v>1.300430191714367</v>
      </c>
      <c r="L3">
        <v>0.9224936424436171</v>
      </c>
      <c r="M3">
        <v>11.61</v>
      </c>
      <c r="N3">
        <v>8.18</v>
      </c>
    </row>
    <row r="4" spans="1:14">
      <c r="A4" s="1" t="s">
        <v>16</v>
      </c>
      <c r="B4">
        <f>HYPERLINK("https://www.suredividend.com/sure-analysis-APA/","APA Corporation")</f>
        <v>0</v>
      </c>
      <c r="C4" t="s">
        <v>124</v>
      </c>
      <c r="D4">
        <v>45.09</v>
      </c>
      <c r="E4">
        <v>0.02217786648924373</v>
      </c>
      <c r="F4">
        <v>1</v>
      </c>
      <c r="G4">
        <v>0</v>
      </c>
      <c r="H4">
        <v>0.7453075305870691</v>
      </c>
      <c r="I4">
        <v>14496.967107</v>
      </c>
      <c r="J4">
        <v>4.012445919482425</v>
      </c>
      <c r="K4">
        <v>0.07125310999876378</v>
      </c>
      <c r="L4">
        <v>1.06027347354101</v>
      </c>
      <c r="M4">
        <v>51.17</v>
      </c>
      <c r="N4">
        <v>27.49</v>
      </c>
    </row>
    <row r="5" spans="1:14">
      <c r="A5" s="1" t="s">
        <v>17</v>
      </c>
      <c r="B5">
        <f>HYPERLINK("https://www.suredividend.com/sure-analysis-research-database/","Antero Resources Corp")</f>
        <v>0</v>
      </c>
      <c r="C5" t="s">
        <v>124</v>
      </c>
      <c r="D5">
        <v>29.4</v>
      </c>
      <c r="E5">
        <v>0</v>
      </c>
      <c r="F5" t="s">
        <v>123</v>
      </c>
      <c r="G5" t="s">
        <v>123</v>
      </c>
      <c r="H5">
        <v>0</v>
      </c>
      <c r="I5">
        <v>8824.011511999999</v>
      </c>
      <c r="J5">
        <v>4.263095819234151</v>
      </c>
      <c r="K5">
        <v>0</v>
      </c>
      <c r="L5">
        <v>0.966141197036087</v>
      </c>
      <c r="M5">
        <v>48.8</v>
      </c>
      <c r="N5">
        <v>15.98</v>
      </c>
    </row>
    <row r="6" spans="1:14">
      <c r="A6" s="1" t="s">
        <v>18</v>
      </c>
      <c r="B6">
        <f>HYPERLINK("https://www.suredividend.com/sure-analysis-research-database/","Arch Resources Inc")</f>
        <v>0</v>
      </c>
      <c r="C6" t="s">
        <v>124</v>
      </c>
      <c r="D6">
        <v>149.4</v>
      </c>
      <c r="E6">
        <v>0.07662312772574001</v>
      </c>
      <c r="F6" t="s">
        <v>123</v>
      </c>
      <c r="G6" t="s">
        <v>123</v>
      </c>
      <c r="H6">
        <v>11.44749528222567</v>
      </c>
      <c r="I6">
        <v>2701.57032</v>
      </c>
      <c r="J6">
        <v>2.485235536977208</v>
      </c>
      <c r="K6">
        <v>0.2206108167705852</v>
      </c>
      <c r="L6">
        <v>0.6702038038332681</v>
      </c>
      <c r="M6">
        <v>170.44</v>
      </c>
      <c r="N6">
        <v>80.15000000000001</v>
      </c>
    </row>
    <row r="7" spans="1:14">
      <c r="A7" s="1" t="s">
        <v>19</v>
      </c>
      <c r="B7">
        <f>HYPERLINK("https://www.suredividend.com/sure-analysis-BKR/","Baker Hughes Co")</f>
        <v>0</v>
      </c>
      <c r="C7" t="s">
        <v>124</v>
      </c>
      <c r="D7">
        <v>31.07</v>
      </c>
      <c r="E7">
        <v>0.02446089475378178</v>
      </c>
      <c r="F7">
        <v>0.05555555555555558</v>
      </c>
      <c r="G7">
        <v>0.01087212085035083</v>
      </c>
      <c r="H7">
        <v>0.7228368412463611</v>
      </c>
      <c r="I7">
        <v>31115.596747</v>
      </c>
      <c r="J7" t="s">
        <v>123</v>
      </c>
      <c r="K7" t="s">
        <v>123</v>
      </c>
      <c r="L7">
        <v>0.6726851314185801</v>
      </c>
      <c r="M7">
        <v>39.03</v>
      </c>
      <c r="N7">
        <v>20.28</v>
      </c>
    </row>
    <row r="8" spans="1:14">
      <c r="A8" s="1" t="s">
        <v>20</v>
      </c>
      <c r="B8">
        <f>HYPERLINK("https://www.suredividend.com/sure-analysis-research-database/","DMC Global Inc")</f>
        <v>0</v>
      </c>
      <c r="C8" t="s">
        <v>124</v>
      </c>
      <c r="D8">
        <v>22.03</v>
      </c>
      <c r="E8">
        <v>0</v>
      </c>
      <c r="F8" t="s">
        <v>123</v>
      </c>
      <c r="G8" t="s">
        <v>123</v>
      </c>
      <c r="H8">
        <v>0</v>
      </c>
      <c r="I8">
        <v>430.238057</v>
      </c>
      <c r="J8" t="s">
        <v>123</v>
      </c>
      <c r="K8">
        <v>-0</v>
      </c>
      <c r="L8">
        <v>1.403318310735717</v>
      </c>
      <c r="M8">
        <v>42.74</v>
      </c>
      <c r="N8">
        <v>13.95</v>
      </c>
    </row>
    <row r="9" spans="1:14">
      <c r="A9" s="1" t="s">
        <v>21</v>
      </c>
      <c r="B9">
        <f>HYPERLINK("https://www.suredividend.com/sure-analysis-BP/","BP plc")</f>
        <v>0</v>
      </c>
      <c r="C9" t="s">
        <v>124</v>
      </c>
      <c r="D9">
        <v>35.5</v>
      </c>
      <c r="E9">
        <v>0.04056338028169014</v>
      </c>
      <c r="F9" t="s">
        <v>123</v>
      </c>
      <c r="G9" t="s">
        <v>123</v>
      </c>
      <c r="H9">
        <v>1.338920059773908</v>
      </c>
      <c r="I9">
        <v>107230.90911</v>
      </c>
      <c r="J9" t="s">
        <v>123</v>
      </c>
      <c r="K9" t="s">
        <v>123</v>
      </c>
      <c r="L9">
        <v>0.6234926900795851</v>
      </c>
      <c r="M9">
        <v>36.23</v>
      </c>
      <c r="N9">
        <v>24.52</v>
      </c>
    </row>
    <row r="10" spans="1:14">
      <c r="A10" s="1" t="s">
        <v>22</v>
      </c>
      <c r="B10">
        <f>HYPERLINK("https://www.suredividend.com/sure-analysis-research-database/","Berry Corp")</f>
        <v>0</v>
      </c>
      <c r="C10" t="s">
        <v>124</v>
      </c>
      <c r="D10">
        <v>9.119999999999999</v>
      </c>
      <c r="E10">
        <v>0.025240216042508</v>
      </c>
      <c r="F10" t="s">
        <v>123</v>
      </c>
      <c r="G10" t="s">
        <v>123</v>
      </c>
      <c r="H10">
        <v>0.230190770307681</v>
      </c>
      <c r="I10">
        <v>700.119627</v>
      </c>
      <c r="J10">
        <v>0</v>
      </c>
      <c r="K10" t="s">
        <v>123</v>
      </c>
      <c r="L10">
        <v>0.83702303451208</v>
      </c>
      <c r="M10">
        <v>11.97</v>
      </c>
      <c r="N10">
        <v>6.44</v>
      </c>
    </row>
    <row r="11" spans="1:14">
      <c r="A11" s="1" t="s">
        <v>23</v>
      </c>
      <c r="B11">
        <f>HYPERLINK("https://www.suredividend.com/sure-analysis-research-database/","Clear Channel Outdoor Holdings Inc.")</f>
        <v>0</v>
      </c>
      <c r="C11" t="s">
        <v>125</v>
      </c>
      <c r="D11">
        <v>1.51</v>
      </c>
      <c r="E11">
        <v>0</v>
      </c>
      <c r="F11" t="s">
        <v>123</v>
      </c>
      <c r="G11" t="s">
        <v>123</v>
      </c>
      <c r="H11">
        <v>0</v>
      </c>
      <c r="I11">
        <v>718.843674</v>
      </c>
      <c r="J11" t="s">
        <v>123</v>
      </c>
      <c r="K11">
        <v>-0</v>
      </c>
      <c r="L11">
        <v>2.0485520443838</v>
      </c>
      <c r="M11">
        <v>4.1</v>
      </c>
      <c r="N11">
        <v>0.9069</v>
      </c>
    </row>
    <row r="12" spans="1:14">
      <c r="A12" s="1" t="s">
        <v>24</v>
      </c>
      <c r="B12">
        <f>HYPERLINK("https://www.suredividend.com/sure-analysis-research-database/","Permian Resources Corp")</f>
        <v>0</v>
      </c>
      <c r="C12" t="s">
        <v>124</v>
      </c>
      <c r="D12">
        <v>7.62</v>
      </c>
      <c r="E12">
        <v>0</v>
      </c>
      <c r="F12" t="s">
        <v>123</v>
      </c>
      <c r="G12" t="s">
        <v>123</v>
      </c>
      <c r="H12">
        <v>0</v>
      </c>
      <c r="I12">
        <v>2171.643993</v>
      </c>
      <c r="J12">
        <v>5.355432618254365</v>
      </c>
      <c r="K12">
        <v>0</v>
      </c>
      <c r="L12">
        <v>1.201022598731073</v>
      </c>
      <c r="M12">
        <v>9.699999999999999</v>
      </c>
      <c r="N12">
        <v>5.05</v>
      </c>
    </row>
    <row r="13" spans="1:14">
      <c r="A13" s="1" t="s">
        <v>25</v>
      </c>
      <c r="B13">
        <f>HYPERLINK("https://www.suredividend.com/sure-analysis-research-database/","ChampionX Corporation")</f>
        <v>0</v>
      </c>
      <c r="C13" t="s">
        <v>123</v>
      </c>
      <c r="D13">
        <v>31.75</v>
      </c>
      <c r="E13">
        <v>0.009405320175978001</v>
      </c>
      <c r="F13" t="s">
        <v>123</v>
      </c>
      <c r="G13" t="s">
        <v>123</v>
      </c>
      <c r="H13">
        <v>0.29861891558731</v>
      </c>
      <c r="I13">
        <v>6329.67219</v>
      </c>
      <c r="J13">
        <v>48.48057375096698</v>
      </c>
      <c r="K13">
        <v>0.4763421846982134</v>
      </c>
      <c r="L13">
        <v>0.9663913802386641</v>
      </c>
      <c r="M13">
        <v>33.04</v>
      </c>
      <c r="N13">
        <v>16.54</v>
      </c>
    </row>
    <row r="14" spans="1:14">
      <c r="A14" s="1" t="s">
        <v>26</v>
      </c>
      <c r="B14">
        <f>HYPERLINK("https://www.suredividend.com/sure-analysis-research-database/","Core Laboratories N.V.")</f>
        <v>0</v>
      </c>
      <c r="C14" t="s">
        <v>124</v>
      </c>
      <c r="D14">
        <v>24.29</v>
      </c>
      <c r="E14">
        <v>0.001645495616447</v>
      </c>
      <c r="F14">
        <v>0</v>
      </c>
      <c r="G14">
        <v>-0.5513295553650404</v>
      </c>
      <c r="H14">
        <v>0.03996908852352</v>
      </c>
      <c r="I14">
        <v>1126.359096</v>
      </c>
      <c r="J14">
        <v>73.18772551072125</v>
      </c>
      <c r="K14">
        <v>0.1214127840933172</v>
      </c>
      <c r="L14">
        <v>0.9675575480012431</v>
      </c>
      <c r="M14">
        <v>35.78</v>
      </c>
      <c r="N14">
        <v>13.18</v>
      </c>
    </row>
    <row r="15" spans="1:14">
      <c r="A15" s="1" t="s">
        <v>27</v>
      </c>
      <c r="B15">
        <f>HYPERLINK("https://www.suredividend.com/sure-analysis-research-database/","Clean Energy Fuels Corp")</f>
        <v>0</v>
      </c>
      <c r="C15" t="s">
        <v>124</v>
      </c>
      <c r="D15">
        <v>5.5</v>
      </c>
      <c r="E15">
        <v>0</v>
      </c>
      <c r="F15" t="s">
        <v>123</v>
      </c>
      <c r="G15" t="s">
        <v>123</v>
      </c>
      <c r="H15">
        <v>0</v>
      </c>
      <c r="I15">
        <v>1223.354787</v>
      </c>
      <c r="J15" t="s">
        <v>123</v>
      </c>
      <c r="K15">
        <v>-0</v>
      </c>
      <c r="L15">
        <v>1.706934041597169</v>
      </c>
      <c r="M15">
        <v>8.65</v>
      </c>
      <c r="N15">
        <v>4.02</v>
      </c>
    </row>
    <row r="16" spans="1:14">
      <c r="A16" s="1" t="s">
        <v>28</v>
      </c>
      <c r="B16">
        <f>HYPERLINK("https://www.suredividend.com/sure-analysis-research-database/","Continental Resources Inc (OKLA)")</f>
        <v>0</v>
      </c>
      <c r="C16" t="s">
        <v>124</v>
      </c>
      <c r="D16">
        <v>74.27</v>
      </c>
      <c r="E16">
        <v>0</v>
      </c>
      <c r="F16" t="s">
        <v>123</v>
      </c>
      <c r="G16" t="s">
        <v>123</v>
      </c>
      <c r="H16">
        <v>0.7867554645615901</v>
      </c>
      <c r="I16">
        <v>26961.475199</v>
      </c>
      <c r="J16">
        <v>0</v>
      </c>
      <c r="K16">
        <v>0.08011766441564054</v>
      </c>
    </row>
    <row r="17" spans="1:14">
      <c r="A17" s="1" t="s">
        <v>29</v>
      </c>
      <c r="B17">
        <f>HYPERLINK("https://www.suredividend.com/sure-analysis-CNQ/","Canadian Natural Resources Ltd.")</f>
        <v>0</v>
      </c>
      <c r="C17" t="s">
        <v>124</v>
      </c>
      <c r="D17">
        <v>60.35</v>
      </c>
      <c r="E17">
        <v>0.04241922120961061</v>
      </c>
      <c r="F17">
        <v>0.1333333333333333</v>
      </c>
      <c r="G17">
        <v>0.2046886641168946</v>
      </c>
      <c r="H17">
        <v>3.013623546828315</v>
      </c>
      <c r="I17">
        <v>66562.18947100001</v>
      </c>
      <c r="J17">
        <v>7.240556533492043</v>
      </c>
      <c r="K17">
        <v>0.3883535498490097</v>
      </c>
      <c r="L17">
        <v>0.7530121743609001</v>
      </c>
      <c r="M17">
        <v>66.73999999999999</v>
      </c>
      <c r="N17">
        <v>42.57</v>
      </c>
    </row>
    <row r="18" spans="1:14">
      <c r="A18" s="1" t="s">
        <v>30</v>
      </c>
      <c r="B18">
        <f>HYPERLINK("https://www.suredividend.com/sure-analysis-research-database/","CNX Resources Corp")</f>
        <v>0</v>
      </c>
      <c r="C18" t="s">
        <v>124</v>
      </c>
      <c r="D18">
        <v>16.54</v>
      </c>
      <c r="E18">
        <v>0</v>
      </c>
      <c r="F18" t="s">
        <v>123</v>
      </c>
      <c r="G18" t="s">
        <v>123</v>
      </c>
      <c r="H18">
        <v>0</v>
      </c>
      <c r="I18">
        <v>2985.089514</v>
      </c>
      <c r="J18" t="s">
        <v>123</v>
      </c>
      <c r="K18">
        <v>-0</v>
      </c>
      <c r="L18">
        <v>0.761683338139119</v>
      </c>
      <c r="M18">
        <v>24.21</v>
      </c>
      <c r="N18">
        <v>14.11</v>
      </c>
    </row>
    <row r="19" spans="1:14">
      <c r="A19" s="1" t="s">
        <v>31</v>
      </c>
      <c r="B19">
        <f>HYPERLINK("https://www.suredividend.com/sure-analysis-research-database/","Cabot Oil &amp; Gas Corp.")</f>
        <v>0</v>
      </c>
      <c r="C19" t="s">
        <v>124</v>
      </c>
      <c r="D19">
        <v>22.25</v>
      </c>
      <c r="E19">
        <v>0.018702595578168</v>
      </c>
      <c r="F19" t="s">
        <v>123</v>
      </c>
      <c r="G19" t="s">
        <v>123</v>
      </c>
      <c r="H19">
        <v>0.41613275161424</v>
      </c>
      <c r="I19">
        <v>8892.528027</v>
      </c>
      <c r="J19">
        <v>32.56584754159297</v>
      </c>
      <c r="K19">
        <v>0.6114204402207465</v>
      </c>
      <c r="L19">
        <v>0.585574518545935</v>
      </c>
      <c r="M19">
        <v>23.1</v>
      </c>
      <c r="N19">
        <v>14.28</v>
      </c>
    </row>
    <row r="20" spans="1:14">
      <c r="A20" s="1" t="s">
        <v>32</v>
      </c>
      <c r="B20">
        <f>HYPERLINK("https://www.suredividend.com/sure-analysis-COP/","Conoco Phillips")</f>
        <v>0</v>
      </c>
      <c r="C20" t="s">
        <v>124</v>
      </c>
      <c r="D20">
        <v>121.8</v>
      </c>
      <c r="E20">
        <v>0.01683087027914614</v>
      </c>
      <c r="F20">
        <v>0.5217391304347827</v>
      </c>
      <c r="G20">
        <v>0.1807545835541851</v>
      </c>
      <c r="H20">
        <v>4.894953141673644</v>
      </c>
      <c r="I20">
        <v>151771.455839</v>
      </c>
      <c r="J20">
        <v>8.404665845542143</v>
      </c>
      <c r="K20">
        <v>0.3519017355624475</v>
      </c>
      <c r="L20">
        <v>0.654165471528386</v>
      </c>
      <c r="M20">
        <v>137.11</v>
      </c>
      <c r="N20">
        <v>75.06</v>
      </c>
    </row>
    <row r="21" spans="1:14">
      <c r="A21" s="1" t="s">
        <v>33</v>
      </c>
      <c r="B21">
        <f>HYPERLINK("https://www.suredividend.com/sure-analysis-research-database/","Callon Petroleum Co.")</f>
        <v>0</v>
      </c>
      <c r="C21" t="s">
        <v>124</v>
      </c>
      <c r="D21">
        <v>42.65</v>
      </c>
      <c r="E21">
        <v>0</v>
      </c>
      <c r="F21" t="s">
        <v>123</v>
      </c>
      <c r="G21" t="s">
        <v>123</v>
      </c>
      <c r="H21">
        <v>0</v>
      </c>
      <c r="I21">
        <v>2627.603421</v>
      </c>
      <c r="J21">
        <v>2.14901727377934</v>
      </c>
      <c r="K21">
        <v>0</v>
      </c>
      <c r="L21">
        <v>1.082911814503256</v>
      </c>
      <c r="M21">
        <v>66.48</v>
      </c>
      <c r="N21">
        <v>31.23</v>
      </c>
    </row>
    <row r="22" spans="1:14">
      <c r="A22" s="1" t="s">
        <v>34</v>
      </c>
      <c r="B22">
        <f>HYPERLINK("https://www.suredividend.com/sure-analysis-research-database/","California Resources Corporation")</f>
        <v>0</v>
      </c>
      <c r="C22" t="s">
        <v>124</v>
      </c>
      <c r="D22">
        <v>47.32</v>
      </c>
      <c r="E22">
        <v>0.016654822402776</v>
      </c>
      <c r="F22" t="s">
        <v>123</v>
      </c>
      <c r="G22" t="s">
        <v>123</v>
      </c>
      <c r="H22">
        <v>0.788106196099401</v>
      </c>
      <c r="I22">
        <v>3476.644502</v>
      </c>
      <c r="J22">
        <v>0</v>
      </c>
      <c r="K22" t="s">
        <v>123</v>
      </c>
      <c r="L22">
        <v>0.862611061337567</v>
      </c>
      <c r="M22">
        <v>50.96</v>
      </c>
      <c r="N22">
        <v>35.6</v>
      </c>
    </row>
    <row r="23" spans="1:14">
      <c r="A23" s="1" t="s">
        <v>35</v>
      </c>
      <c r="B23">
        <f>HYPERLINK("https://www.suredividend.com/sure-analysis-research-database/","Comstock Resources, Inc.")</f>
        <v>0</v>
      </c>
      <c r="C23" t="s">
        <v>124</v>
      </c>
      <c r="D23">
        <v>12.67</v>
      </c>
      <c r="E23">
        <v>0.009865824782951001</v>
      </c>
      <c r="F23" t="s">
        <v>123</v>
      </c>
      <c r="G23" t="s">
        <v>123</v>
      </c>
      <c r="H23">
        <v>0.125</v>
      </c>
      <c r="I23">
        <v>2961.70978</v>
      </c>
      <c r="J23">
        <v>3.072427788029428</v>
      </c>
      <c r="K23">
        <v>0.03306878306878307</v>
      </c>
      <c r="L23">
        <v>1.095838668678263</v>
      </c>
      <c r="M23">
        <v>21.96</v>
      </c>
      <c r="N23">
        <v>6.83</v>
      </c>
    </row>
    <row r="24" spans="1:14">
      <c r="A24" s="1" t="s">
        <v>36</v>
      </c>
      <c r="B24">
        <f>HYPERLINK("https://www.suredividend.com/sure-analysis-CTRA/","Coterra Energy Inc")</f>
        <v>0</v>
      </c>
      <c r="C24" t="s">
        <v>124</v>
      </c>
      <c r="D24">
        <v>25.62</v>
      </c>
      <c r="E24">
        <v>0.0234192037470726</v>
      </c>
      <c r="F24" t="s">
        <v>123</v>
      </c>
      <c r="G24" t="s">
        <v>123</v>
      </c>
      <c r="H24">
        <v>0.5843032847000631</v>
      </c>
      <c r="I24">
        <v>20200.533533</v>
      </c>
      <c r="J24">
        <v>5.090259901962168</v>
      </c>
      <c r="K24">
        <v>0.1187608302235901</v>
      </c>
      <c r="L24">
        <v>0.671648713063676</v>
      </c>
      <c r="M24">
        <v>35.25</v>
      </c>
      <c r="N24">
        <v>17.19</v>
      </c>
    </row>
    <row r="25" spans="1:14">
      <c r="A25" s="1" t="s">
        <v>37</v>
      </c>
      <c r="B25">
        <f>HYPERLINK("https://www.suredividend.com/sure-analysis-research-database/","Cenovus Energy Inc")</f>
        <v>0</v>
      </c>
      <c r="C25" t="s">
        <v>124</v>
      </c>
      <c r="D25">
        <v>19.04</v>
      </c>
      <c r="E25">
        <v>0.018238109243022</v>
      </c>
      <c r="F25" t="s">
        <v>123</v>
      </c>
      <c r="G25" t="s">
        <v>123</v>
      </c>
      <c r="H25">
        <v>0.3472535999871481</v>
      </c>
      <c r="I25">
        <v>36508.441637</v>
      </c>
      <c r="J25">
        <v>79.18108796972817</v>
      </c>
      <c r="K25">
        <v>1.53992727267028</v>
      </c>
      <c r="L25">
        <v>0.8062946109837481</v>
      </c>
      <c r="M25">
        <v>24.51</v>
      </c>
      <c r="N25">
        <v>12.78</v>
      </c>
    </row>
    <row r="26" spans="1:14">
      <c r="A26" s="1" t="s">
        <v>38</v>
      </c>
      <c r="B26">
        <f>HYPERLINK("https://www.suredividend.com/sure-analysis-research-database/","CVR Energy Inc")</f>
        <v>0</v>
      </c>
      <c r="C26" t="s">
        <v>124</v>
      </c>
      <c r="D26">
        <v>32.72</v>
      </c>
      <c r="E26">
        <v>0.03587625889237801</v>
      </c>
      <c r="F26">
        <v>-0.6153846153846154</v>
      </c>
      <c r="G26">
        <v>0.1486983549970351</v>
      </c>
      <c r="H26">
        <v>1.173871190958626</v>
      </c>
      <c r="I26">
        <v>3289.361199</v>
      </c>
      <c r="J26">
        <v>9.731837867692308</v>
      </c>
      <c r="K26">
        <v>0.3493664258805435</v>
      </c>
      <c r="L26">
        <v>0.7561041577536051</v>
      </c>
      <c r="M26">
        <v>42.17</v>
      </c>
      <c r="N26">
        <v>16.06</v>
      </c>
    </row>
    <row r="27" spans="1:14">
      <c r="A27" s="1" t="s">
        <v>39</v>
      </c>
      <c r="B27">
        <f>HYPERLINK("https://www.suredividend.com/sure-analysis-CVX/","Chevron Corp.")</f>
        <v>0</v>
      </c>
      <c r="C27" t="s">
        <v>124</v>
      </c>
      <c r="D27">
        <v>180.9</v>
      </c>
      <c r="E27">
        <v>0.03139856274184632</v>
      </c>
      <c r="F27">
        <v>0.05970149253731338</v>
      </c>
      <c r="G27">
        <v>0.04861016738492974</v>
      </c>
      <c r="H27">
        <v>5.610529513098272</v>
      </c>
      <c r="I27">
        <v>349795.212971</v>
      </c>
      <c r="J27">
        <v>10.23780879127228</v>
      </c>
      <c r="K27">
        <v>0.3185990637761654</v>
      </c>
      <c r="L27">
        <v>0.5488936554831541</v>
      </c>
      <c r="M27">
        <v>188.22</v>
      </c>
      <c r="N27">
        <v>118.57</v>
      </c>
    </row>
    <row r="28" spans="1:14">
      <c r="A28" s="1" t="s">
        <v>40</v>
      </c>
      <c r="B28">
        <f>HYPERLINK("https://www.suredividend.com/sure-analysis-research-database/","Denbury Inc.")</f>
        <v>0</v>
      </c>
      <c r="C28" t="s">
        <v>123</v>
      </c>
      <c r="D28">
        <v>89.39</v>
      </c>
      <c r="E28">
        <v>0</v>
      </c>
      <c r="F28" t="s">
        <v>123</v>
      </c>
      <c r="G28" t="s">
        <v>123</v>
      </c>
      <c r="H28">
        <v>0</v>
      </c>
      <c r="I28">
        <v>4451.632101</v>
      </c>
      <c r="J28" t="s">
        <v>123</v>
      </c>
      <c r="K28">
        <v>-0</v>
      </c>
      <c r="L28">
        <v>0.9719837063867841</v>
      </c>
      <c r="M28">
        <v>104.05</v>
      </c>
      <c r="N28">
        <v>56.59</v>
      </c>
    </row>
    <row r="29" spans="1:14">
      <c r="A29" s="1" t="s">
        <v>41</v>
      </c>
      <c r="B29">
        <f>HYPERLINK("https://www.suredividend.com/sure-analysis-research-database/","Delek US Holdings Inc")</f>
        <v>0</v>
      </c>
      <c r="C29" t="s">
        <v>124</v>
      </c>
      <c r="D29">
        <v>26.34</v>
      </c>
      <c r="E29">
        <v>0.015519235192387</v>
      </c>
      <c r="F29" t="s">
        <v>123</v>
      </c>
      <c r="G29" t="s">
        <v>123</v>
      </c>
      <c r="H29">
        <v>0.408776654967492</v>
      </c>
      <c r="I29">
        <v>1835.695603</v>
      </c>
      <c r="J29">
        <v>0</v>
      </c>
      <c r="K29" t="s">
        <v>123</v>
      </c>
      <c r="L29">
        <v>0.68145294108869</v>
      </c>
      <c r="M29">
        <v>35.45</v>
      </c>
      <c r="N29">
        <v>14.4</v>
      </c>
    </row>
    <row r="30" spans="1:14">
      <c r="A30" s="1" t="s">
        <v>42</v>
      </c>
      <c r="B30">
        <f>HYPERLINK("https://www.suredividend.com/sure-analysis-research-database/","Dril-Quip, Inc.")</f>
        <v>0</v>
      </c>
      <c r="C30" t="s">
        <v>124</v>
      </c>
      <c r="D30">
        <v>28.08</v>
      </c>
      <c r="E30">
        <v>0</v>
      </c>
      <c r="F30" t="s">
        <v>123</v>
      </c>
      <c r="G30" t="s">
        <v>123</v>
      </c>
      <c r="H30">
        <v>0</v>
      </c>
      <c r="I30">
        <v>952.465906</v>
      </c>
      <c r="J30" t="s">
        <v>123</v>
      </c>
      <c r="K30">
        <v>-0</v>
      </c>
      <c r="L30">
        <v>0.7163128907821781</v>
      </c>
      <c r="M30">
        <v>41.23</v>
      </c>
      <c r="N30">
        <v>19.1</v>
      </c>
    </row>
    <row r="31" spans="1:14">
      <c r="A31" s="1" t="s">
        <v>43</v>
      </c>
      <c r="B31">
        <f>HYPERLINK("https://www.suredividend.com/sure-analysis-research-database/","DT Midstream Inc")</f>
        <v>0</v>
      </c>
      <c r="C31" t="s">
        <v>123</v>
      </c>
      <c r="D31">
        <v>53.53</v>
      </c>
      <c r="E31">
        <v>0.047011644106064</v>
      </c>
      <c r="F31" t="s">
        <v>123</v>
      </c>
      <c r="G31" t="s">
        <v>123</v>
      </c>
      <c r="H31">
        <v>2.516533308997616</v>
      </c>
      <c r="I31">
        <v>5179.08012</v>
      </c>
      <c r="J31">
        <v>13.92225838706989</v>
      </c>
      <c r="K31">
        <v>0.6570583052213096</v>
      </c>
      <c r="L31">
        <v>0.7457996955012831</v>
      </c>
      <c r="M31">
        <v>60.43</v>
      </c>
      <c r="N31">
        <v>44.57</v>
      </c>
    </row>
    <row r="32" spans="1:14">
      <c r="A32" s="1" t="s">
        <v>44</v>
      </c>
      <c r="B32">
        <f>HYPERLINK("https://www.suredividend.com/sure-analysis-DVN/","Devon Energy Corp.")</f>
        <v>0</v>
      </c>
      <c r="C32" t="s">
        <v>124</v>
      </c>
      <c r="D32">
        <v>64.75</v>
      </c>
      <c r="E32">
        <v>0.0833976833976834</v>
      </c>
      <c r="F32">
        <v>-0.8582677165354331</v>
      </c>
      <c r="G32">
        <v>0.1035092145999348</v>
      </c>
      <c r="H32">
        <v>2.556186365884678</v>
      </c>
      <c r="I32">
        <v>42327.075</v>
      </c>
      <c r="J32">
        <v>6.771248600223964</v>
      </c>
      <c r="K32">
        <v>0.2685069712063737</v>
      </c>
      <c r="L32">
        <v>0.8957360351825151</v>
      </c>
      <c r="M32">
        <v>77.14</v>
      </c>
      <c r="N32">
        <v>40.49</v>
      </c>
    </row>
    <row r="33" spans="1:14">
      <c r="A33" s="1" t="s">
        <v>45</v>
      </c>
      <c r="B33">
        <f>HYPERLINK("https://www.suredividend.com/sure-analysis-research-database/","Ecopetrol SA")</f>
        <v>0</v>
      </c>
      <c r="C33" t="s">
        <v>124</v>
      </c>
      <c r="D33">
        <v>12.09</v>
      </c>
      <c r="E33">
        <v>0.111858682137596</v>
      </c>
      <c r="F33" t="s">
        <v>123</v>
      </c>
      <c r="G33" t="s">
        <v>123</v>
      </c>
      <c r="H33">
        <v>1.352371467043544</v>
      </c>
      <c r="I33">
        <v>24855.041946</v>
      </c>
      <c r="J33">
        <v>0</v>
      </c>
      <c r="K33" t="s">
        <v>123</v>
      </c>
      <c r="L33">
        <v>0.61908114953186</v>
      </c>
      <c r="M33">
        <v>16.95</v>
      </c>
      <c r="N33">
        <v>8.59</v>
      </c>
    </row>
    <row r="34" spans="1:14">
      <c r="A34" s="1" t="s">
        <v>46</v>
      </c>
      <c r="B34">
        <f>HYPERLINK("https://www.suredividend.com/sure-analysis-ENB/","Enbridge Inc")</f>
        <v>0</v>
      </c>
      <c r="C34" t="s">
        <v>124</v>
      </c>
      <c r="D34">
        <v>41.86</v>
      </c>
      <c r="E34">
        <v>0.06402293358815099</v>
      </c>
      <c r="F34">
        <v>-0.2253820359281437</v>
      </c>
      <c r="G34">
        <v>0.03835146012512891</v>
      </c>
      <c r="H34">
        <v>3.148226704990232</v>
      </c>
      <c r="I34">
        <v>84762.088793</v>
      </c>
      <c r="J34">
        <v>20.07244592270418</v>
      </c>
      <c r="K34">
        <v>1.513570531245304</v>
      </c>
      <c r="L34">
        <v>0.6327278991556651</v>
      </c>
      <c r="M34">
        <v>46.22</v>
      </c>
      <c r="N34">
        <v>34.48</v>
      </c>
    </row>
    <row r="35" spans="1:14">
      <c r="A35" s="1" t="s">
        <v>47</v>
      </c>
      <c r="B35">
        <f>HYPERLINK("https://www.suredividend.com/sure-analysis-EOG/","EOG Resources, Inc.")</f>
        <v>0</v>
      </c>
      <c r="C35" t="s">
        <v>124</v>
      </c>
      <c r="D35">
        <v>132.75</v>
      </c>
      <c r="E35">
        <v>0.02485875706214689</v>
      </c>
      <c r="F35">
        <v>0.1000000000000001</v>
      </c>
      <c r="G35">
        <v>0.2347050371268358</v>
      </c>
      <c r="H35">
        <v>2.992721316870054</v>
      </c>
      <c r="I35">
        <v>77975.955594</v>
      </c>
      <c r="J35">
        <v>10.4427421446364</v>
      </c>
      <c r="K35">
        <v>0.2350920123228636</v>
      </c>
      <c r="L35">
        <v>0.648761168861678</v>
      </c>
      <c r="M35">
        <v>148.16</v>
      </c>
      <c r="N35">
        <v>88.87</v>
      </c>
    </row>
    <row r="36" spans="1:14">
      <c r="A36" s="1" t="s">
        <v>48</v>
      </c>
      <c r="B36">
        <f>HYPERLINK("https://www.suredividend.com/sure-analysis-EQNR/","Equinor ASA")</f>
        <v>0</v>
      </c>
      <c r="C36" t="s">
        <v>124</v>
      </c>
      <c r="D36">
        <v>31.31</v>
      </c>
      <c r="E36">
        <v>0.02555094219099329</v>
      </c>
      <c r="F36">
        <v>2.5</v>
      </c>
      <c r="G36">
        <v>0.21905959874044</v>
      </c>
      <c r="H36">
        <v>2.147517514773295</v>
      </c>
      <c r="I36">
        <v>99423.970678</v>
      </c>
      <c r="J36">
        <v>11.61494984559462</v>
      </c>
      <c r="K36">
        <v>0.8165465835639905</v>
      </c>
      <c r="L36">
        <v>0.393343197368293</v>
      </c>
      <c r="M36">
        <v>41.42</v>
      </c>
      <c r="N36">
        <v>25.87</v>
      </c>
    </row>
    <row r="37" spans="1:14">
      <c r="A37" s="1" t="s">
        <v>49</v>
      </c>
      <c r="B37">
        <f>HYPERLINK("https://www.suredividend.com/sure-analysis-research-database/","EQT Corp")</f>
        <v>0</v>
      </c>
      <c r="C37" t="s">
        <v>124</v>
      </c>
      <c r="D37">
        <v>33.95</v>
      </c>
      <c r="E37">
        <v>0.016121744650565</v>
      </c>
      <c r="F37" t="s">
        <v>123</v>
      </c>
      <c r="G37" t="s">
        <v>123</v>
      </c>
      <c r="H37">
        <v>0.5473332308866911</v>
      </c>
      <c r="I37">
        <v>12461.21187</v>
      </c>
      <c r="J37">
        <v>6.69843825981715</v>
      </c>
      <c r="K37">
        <v>0.1149859728753553</v>
      </c>
      <c r="L37">
        <v>0.96218037165874</v>
      </c>
      <c r="M37">
        <v>51.79</v>
      </c>
      <c r="N37">
        <v>18.89</v>
      </c>
    </row>
    <row r="38" spans="1:14">
      <c r="A38" s="1" t="s">
        <v>50</v>
      </c>
      <c r="B38">
        <f>HYPERLINK("https://www.suredividend.com/sure-analysis-research-database/","Equitrans Midstream Corporation")</f>
        <v>0</v>
      </c>
      <c r="C38" t="s">
        <v>124</v>
      </c>
      <c r="D38">
        <v>6.94</v>
      </c>
      <c r="E38">
        <v>0.08408800470797401</v>
      </c>
      <c r="F38" t="s">
        <v>123</v>
      </c>
      <c r="G38" t="s">
        <v>123</v>
      </c>
      <c r="H38">
        <v>0.583570752673339</v>
      </c>
      <c r="I38">
        <v>3014.928911</v>
      </c>
      <c r="J38" t="s">
        <v>123</v>
      </c>
      <c r="K38" t="s">
        <v>123</v>
      </c>
      <c r="L38">
        <v>1.068707685189815</v>
      </c>
      <c r="M38">
        <v>9.720000000000001</v>
      </c>
      <c r="N38">
        <v>5.55</v>
      </c>
    </row>
    <row r="39" spans="1:14">
      <c r="A39" s="1" t="s">
        <v>51</v>
      </c>
      <c r="B39">
        <f>HYPERLINK("https://www.suredividend.com/sure-analysis-FANG/","Diamondback Energy Inc")</f>
        <v>0</v>
      </c>
      <c r="C39" t="s">
        <v>124</v>
      </c>
      <c r="D39">
        <v>147.55</v>
      </c>
      <c r="E39">
        <v>0.02033209081667231</v>
      </c>
      <c r="F39">
        <v>-0.6808510638297873</v>
      </c>
      <c r="G39">
        <v>0.4309690811052556</v>
      </c>
      <c r="H39">
        <v>2.765272238562598</v>
      </c>
      <c r="I39">
        <v>25968.590036</v>
      </c>
      <c r="J39">
        <v>5.927548513204748</v>
      </c>
      <c r="K39">
        <v>0.112090483930385</v>
      </c>
      <c r="L39">
        <v>0.7488345873470991</v>
      </c>
      <c r="M39">
        <v>168.19</v>
      </c>
      <c r="N39">
        <v>101.46</v>
      </c>
    </row>
    <row r="40" spans="1:14">
      <c r="A40" s="1" t="s">
        <v>52</v>
      </c>
      <c r="B40">
        <f>HYPERLINK("https://www.suredividend.com/sure-analysis-research-database/","TechnipFMC plc")</f>
        <v>0</v>
      </c>
      <c r="C40" t="s">
        <v>124</v>
      </c>
      <c r="D40">
        <v>13.03</v>
      </c>
      <c r="E40">
        <v>0</v>
      </c>
      <c r="F40" t="s">
        <v>123</v>
      </c>
      <c r="G40" t="s">
        <v>123</v>
      </c>
      <c r="H40">
        <v>0</v>
      </c>
      <c r="I40">
        <v>5817.113995</v>
      </c>
      <c r="J40" t="s">
        <v>123</v>
      </c>
      <c r="K40">
        <v>-0</v>
      </c>
      <c r="L40">
        <v>0.9078823852439291</v>
      </c>
      <c r="M40">
        <v>13.2</v>
      </c>
      <c r="N40">
        <v>5.48</v>
      </c>
    </row>
    <row r="41" spans="1:14">
      <c r="A41" s="1" t="s">
        <v>53</v>
      </c>
      <c r="B41">
        <f>HYPERLINK("https://www.suredividend.com/sure-analysis-research-database/","Gevo Inc")</f>
        <v>0</v>
      </c>
      <c r="C41" t="s">
        <v>126</v>
      </c>
      <c r="D41">
        <v>2.05</v>
      </c>
      <c r="E41">
        <v>0</v>
      </c>
      <c r="F41" t="s">
        <v>123</v>
      </c>
      <c r="G41" t="s">
        <v>123</v>
      </c>
      <c r="H41">
        <v>0</v>
      </c>
      <c r="I41">
        <v>486.304551</v>
      </c>
      <c r="J41">
        <v>0</v>
      </c>
      <c r="K41" t="s">
        <v>123</v>
      </c>
      <c r="L41">
        <v>2.100179354914451</v>
      </c>
      <c r="M41">
        <v>5.49</v>
      </c>
      <c r="N41">
        <v>1.65</v>
      </c>
    </row>
    <row r="42" spans="1:14">
      <c r="A42" s="1" t="s">
        <v>54</v>
      </c>
      <c r="B42">
        <f>HYPERLINK("https://www.suredividend.com/sure-analysis-research-database/","Green Plains Inc")</f>
        <v>0</v>
      </c>
      <c r="C42" t="s">
        <v>126</v>
      </c>
      <c r="D42">
        <v>31.06</v>
      </c>
      <c r="E42">
        <v>0</v>
      </c>
      <c r="F42" t="s">
        <v>123</v>
      </c>
      <c r="G42" t="s">
        <v>123</v>
      </c>
      <c r="H42">
        <v>0</v>
      </c>
      <c r="I42">
        <v>1841.718106</v>
      </c>
      <c r="J42" t="s">
        <v>123</v>
      </c>
      <c r="K42">
        <v>-0</v>
      </c>
      <c r="L42">
        <v>1.338671344599301</v>
      </c>
      <c r="M42">
        <v>41.25</v>
      </c>
      <c r="N42">
        <v>26.09</v>
      </c>
    </row>
    <row r="43" spans="1:14">
      <c r="A43" s="1" t="s">
        <v>55</v>
      </c>
      <c r="B43">
        <f>HYPERLINK("https://www.suredividend.com/sure-analysis-HAL/","Halliburton Co.")</f>
        <v>0</v>
      </c>
      <c r="C43" t="s">
        <v>124</v>
      </c>
      <c r="D43">
        <v>40.69</v>
      </c>
      <c r="E43">
        <v>0.01179651019906611</v>
      </c>
      <c r="F43">
        <v>1.666666666666667</v>
      </c>
      <c r="G43">
        <v>-0.07789208851827223</v>
      </c>
      <c r="H43">
        <v>0.478806462756146</v>
      </c>
      <c r="I43">
        <v>36948.423356</v>
      </c>
      <c r="J43">
        <v>21.23472606674138</v>
      </c>
      <c r="K43">
        <v>0.2493783660188261</v>
      </c>
      <c r="L43">
        <v>0.8402315626803161</v>
      </c>
      <c r="M43">
        <v>43.84</v>
      </c>
      <c r="N43">
        <v>23.22</v>
      </c>
    </row>
    <row r="44" spans="1:14">
      <c r="A44" s="1" t="s">
        <v>56</v>
      </c>
      <c r="B44">
        <f>HYPERLINK("https://www.suredividend.com/sure-analysis-research-database/","Hess Corporation")</f>
        <v>0</v>
      </c>
      <c r="C44" t="s">
        <v>124</v>
      </c>
      <c r="D44">
        <v>154.8</v>
      </c>
      <c r="E44">
        <v>0.009647755232428001</v>
      </c>
      <c r="F44">
        <v>0.5</v>
      </c>
      <c r="G44">
        <v>0.08447177119769855</v>
      </c>
      <c r="H44">
        <v>1.493472509979974</v>
      </c>
      <c r="I44">
        <v>47726.150537</v>
      </c>
      <c r="J44">
        <v>25.60415801330472</v>
      </c>
      <c r="K44">
        <v>0.2489120849966623</v>
      </c>
      <c r="L44">
        <v>0.7600509322435131</v>
      </c>
      <c r="M44">
        <v>156.98</v>
      </c>
      <c r="N44">
        <v>82.5</v>
      </c>
    </row>
    <row r="45" spans="1:14">
      <c r="A45" s="1" t="s">
        <v>57</v>
      </c>
      <c r="B45">
        <f>HYPERLINK("https://www.suredividend.com/sure-analysis-research-database/","Hess Midstream LP")</f>
        <v>0</v>
      </c>
      <c r="C45" t="s">
        <v>124</v>
      </c>
      <c r="D45">
        <v>31.11</v>
      </c>
      <c r="E45">
        <v>0.06829300499776801</v>
      </c>
      <c r="F45" t="s">
        <v>123</v>
      </c>
      <c r="G45" t="s">
        <v>123</v>
      </c>
      <c r="H45">
        <v>2.124595385480589</v>
      </c>
      <c r="I45">
        <v>1368.928539</v>
      </c>
      <c r="J45">
        <v>0</v>
      </c>
      <c r="K45" t="s">
        <v>123</v>
      </c>
      <c r="L45">
        <v>0.5978704313555321</v>
      </c>
      <c r="M45">
        <v>33.74</v>
      </c>
      <c r="N45">
        <v>23.86</v>
      </c>
    </row>
    <row r="46" spans="1:14">
      <c r="A46" s="1" t="s">
        <v>58</v>
      </c>
      <c r="B46">
        <f>HYPERLINK("https://www.suredividend.com/sure-analysis-research-database/","Helix Energy Solutions Group Inc")</f>
        <v>0</v>
      </c>
      <c r="C46" t="s">
        <v>124</v>
      </c>
      <c r="D46">
        <v>7.7</v>
      </c>
      <c r="E46">
        <v>0</v>
      </c>
      <c r="F46" t="s">
        <v>123</v>
      </c>
      <c r="G46" t="s">
        <v>123</v>
      </c>
      <c r="H46">
        <v>0</v>
      </c>
      <c r="I46">
        <v>1169.022593</v>
      </c>
      <c r="J46" t="s">
        <v>123</v>
      </c>
      <c r="K46">
        <v>-0</v>
      </c>
      <c r="L46">
        <v>0.8372333425478311</v>
      </c>
      <c r="M46">
        <v>8.140000000000001</v>
      </c>
      <c r="N46">
        <v>2.47</v>
      </c>
    </row>
    <row r="47" spans="1:14">
      <c r="A47" s="1" t="s">
        <v>59</v>
      </c>
      <c r="B47">
        <f>HYPERLINK("https://www.suredividend.com/sure-analysis-HP/","Helmerich &amp; Payne, Inc.")</f>
        <v>0</v>
      </c>
      <c r="C47" t="s">
        <v>124</v>
      </c>
      <c r="D47">
        <v>46.92</v>
      </c>
      <c r="E47">
        <v>0.02131287297527707</v>
      </c>
      <c r="F47">
        <v>-0.05999999999999994</v>
      </c>
      <c r="G47">
        <v>-0.1961149271039875</v>
      </c>
      <c r="H47">
        <v>1.227057260733579</v>
      </c>
      <c r="I47">
        <v>4945.100462</v>
      </c>
      <c r="J47" t="s">
        <v>123</v>
      </c>
      <c r="K47" t="s">
        <v>123</v>
      </c>
      <c r="L47">
        <v>1.016752988079195</v>
      </c>
      <c r="M47">
        <v>54.45</v>
      </c>
      <c r="N47">
        <v>24.95</v>
      </c>
    </row>
    <row r="48" spans="1:14">
      <c r="A48" s="1" t="s">
        <v>60</v>
      </c>
      <c r="B48">
        <f>HYPERLINK("https://www.suredividend.com/sure-analysis-IMO/","Imperial Oil Ltd.")</f>
        <v>0</v>
      </c>
      <c r="C48" t="s">
        <v>124</v>
      </c>
      <c r="D48">
        <v>51.03</v>
      </c>
      <c r="E48">
        <v>0.02665098961395258</v>
      </c>
      <c r="F48">
        <v>0.5502514947328461</v>
      </c>
      <c r="G48">
        <v>0.2135645263434525</v>
      </c>
      <c r="H48">
        <v>1.335639162309139</v>
      </c>
      <c r="I48">
        <v>29809.3132</v>
      </c>
      <c r="J48">
        <v>6.065642452684215</v>
      </c>
      <c r="K48">
        <v>0.1802482000417192</v>
      </c>
      <c r="L48">
        <v>0.6358894264666071</v>
      </c>
      <c r="M48">
        <v>58.65</v>
      </c>
      <c r="N48">
        <v>37.48</v>
      </c>
    </row>
    <row r="49" spans="1:14">
      <c r="A49" s="1" t="s">
        <v>61</v>
      </c>
      <c r="B49">
        <f>HYPERLINK("https://www.suredividend.com/sure-analysis-research-database/","International Seaways Inc")</f>
        <v>0</v>
      </c>
      <c r="C49" t="s">
        <v>127</v>
      </c>
      <c r="D49">
        <v>39</v>
      </c>
      <c r="E49">
        <v>0.010555896236858</v>
      </c>
      <c r="F49" t="s">
        <v>123</v>
      </c>
      <c r="G49" t="s">
        <v>123</v>
      </c>
      <c r="H49">
        <v>0.411679953237497</v>
      </c>
      <c r="I49">
        <v>1914.058302</v>
      </c>
      <c r="J49">
        <v>14.12901972392412</v>
      </c>
      <c r="K49">
        <v>0.151911421858855</v>
      </c>
      <c r="L49">
        <v>0.307454546303968</v>
      </c>
      <c r="M49">
        <v>46.94</v>
      </c>
      <c r="N49">
        <v>12.58</v>
      </c>
    </row>
    <row r="50" spans="1:14">
      <c r="A50" s="1" t="s">
        <v>62</v>
      </c>
      <c r="B50">
        <f>HYPERLINK("https://www.suredividend.com/sure-analysis-research-database/","World Fuel Services Corp.")</f>
        <v>0</v>
      </c>
      <c r="C50" t="s">
        <v>124</v>
      </c>
      <c r="D50">
        <v>27.93</v>
      </c>
      <c r="E50">
        <v>0.018481156316533</v>
      </c>
      <c r="F50">
        <v>0.1666666666666667</v>
      </c>
      <c r="G50">
        <v>0.1846644525422441</v>
      </c>
      <c r="H50">
        <v>0.516178695920785</v>
      </c>
      <c r="I50">
        <v>1729.399793</v>
      </c>
      <c r="J50">
        <v>15.90984169898804</v>
      </c>
      <c r="K50">
        <v>0.2983691883935173</v>
      </c>
      <c r="L50">
        <v>0.7573720194343461</v>
      </c>
      <c r="M50">
        <v>28.7</v>
      </c>
      <c r="N50">
        <v>19.09</v>
      </c>
    </row>
    <row r="51" spans="1:14">
      <c r="A51" s="1" t="s">
        <v>63</v>
      </c>
      <c r="B51">
        <f>HYPERLINK("https://www.suredividend.com/sure-analysis-KMI/","Kinder Morgan Inc")</f>
        <v>0</v>
      </c>
      <c r="C51" t="s">
        <v>124</v>
      </c>
      <c r="D51">
        <v>18.64</v>
      </c>
      <c r="E51">
        <v>0.05954935622317597</v>
      </c>
      <c r="F51">
        <v>0.0277777777777779</v>
      </c>
      <c r="G51">
        <v>0.1729259502673732</v>
      </c>
      <c r="H51">
        <v>1.077620044373748</v>
      </c>
      <c r="I51">
        <v>41897.912203</v>
      </c>
      <c r="J51">
        <v>16.72571345446707</v>
      </c>
      <c r="K51">
        <v>0.9708288688051783</v>
      </c>
      <c r="L51">
        <v>0.618759558677482</v>
      </c>
      <c r="M51">
        <v>19.58</v>
      </c>
      <c r="N51">
        <v>15.28</v>
      </c>
    </row>
    <row r="52" spans="1:14">
      <c r="A52" s="1" t="s">
        <v>64</v>
      </c>
      <c r="B52">
        <f>HYPERLINK("https://www.suredividend.com/sure-analysis-research-database/","Kosmos Energy Ltd")</f>
        <v>0</v>
      </c>
      <c r="C52" t="s">
        <v>124</v>
      </c>
      <c r="D52">
        <v>7.93</v>
      </c>
      <c r="E52">
        <v>0</v>
      </c>
      <c r="F52" t="s">
        <v>123</v>
      </c>
      <c r="G52" t="s">
        <v>123</v>
      </c>
      <c r="H52">
        <v>0</v>
      </c>
      <c r="I52">
        <v>3615.235463</v>
      </c>
      <c r="J52">
        <v>8.224987004525154</v>
      </c>
      <c r="K52">
        <v>0</v>
      </c>
      <c r="L52">
        <v>0.9913456999758631</v>
      </c>
      <c r="M52">
        <v>8.49</v>
      </c>
      <c r="N52">
        <v>3.89</v>
      </c>
    </row>
    <row r="53" spans="1:14">
      <c r="A53" s="1" t="s">
        <v>65</v>
      </c>
      <c r="B53">
        <f>HYPERLINK("https://www.suredividend.com/sure-analysis-research-database/","Liberty Energy Inc")</f>
        <v>0</v>
      </c>
      <c r="C53" t="s">
        <v>124</v>
      </c>
      <c r="D53">
        <v>14.72</v>
      </c>
      <c r="E53">
        <v>0.00339673918105</v>
      </c>
      <c r="F53" t="s">
        <v>123</v>
      </c>
      <c r="G53" t="s">
        <v>123</v>
      </c>
      <c r="H53">
        <v>0.050000000745058</v>
      </c>
      <c r="I53">
        <v>2681.37783</v>
      </c>
      <c r="J53">
        <v>14.02805126187586</v>
      </c>
      <c r="K53">
        <v>0.04901960857358627</v>
      </c>
      <c r="L53">
        <v>0.8979527983246901</v>
      </c>
      <c r="M53">
        <v>19.99</v>
      </c>
      <c r="N53">
        <v>10.42</v>
      </c>
    </row>
    <row r="54" spans="1:14">
      <c r="A54" s="1" t="s">
        <v>66</v>
      </c>
      <c r="B54">
        <f>HYPERLINK("https://www.suredividend.com/sure-analysis-research-database/","Cheniere Energy Inc.")</f>
        <v>0</v>
      </c>
      <c r="C54" t="s">
        <v>124</v>
      </c>
      <c r="D54">
        <v>151.73</v>
      </c>
      <c r="E54">
        <v>0.009098442931646</v>
      </c>
      <c r="F54" t="s">
        <v>123</v>
      </c>
      <c r="G54" t="s">
        <v>123</v>
      </c>
      <c r="H54">
        <v>1.380506746018664</v>
      </c>
      <c r="I54">
        <v>37729.091672</v>
      </c>
      <c r="J54" t="s">
        <v>123</v>
      </c>
      <c r="K54" t="s">
        <v>123</v>
      </c>
      <c r="L54">
        <v>0.5754416447505101</v>
      </c>
      <c r="M54">
        <v>181.93</v>
      </c>
      <c r="N54">
        <v>99.17</v>
      </c>
    </row>
    <row r="55" spans="1:14">
      <c r="A55" s="1" t="s">
        <v>67</v>
      </c>
      <c r="B55">
        <f>HYPERLINK("https://www.suredividend.com/sure-analysis-research-database/","Dorian LPG Ltd")</f>
        <v>0</v>
      </c>
      <c r="C55" t="s">
        <v>124</v>
      </c>
      <c r="D55">
        <v>18.44</v>
      </c>
      <c r="E55">
        <v>0</v>
      </c>
      <c r="F55" t="s">
        <v>123</v>
      </c>
      <c r="G55" t="s">
        <v>123</v>
      </c>
      <c r="H55">
        <v>0</v>
      </c>
      <c r="I55">
        <v>744.063865</v>
      </c>
      <c r="J55">
        <v>0</v>
      </c>
      <c r="K55" t="s">
        <v>123</v>
      </c>
      <c r="L55">
        <v>0.409725420262268</v>
      </c>
      <c r="M55">
        <v>21.07</v>
      </c>
      <c r="N55">
        <v>8.25</v>
      </c>
    </row>
    <row r="56" spans="1:14">
      <c r="A56" s="1" t="s">
        <v>68</v>
      </c>
      <c r="B56">
        <f>HYPERLINK("https://www.suredividend.com/sure-analysis-research-database/","Laredo Petroleum Inc.")</f>
        <v>0</v>
      </c>
      <c r="C56" t="s">
        <v>124</v>
      </c>
      <c r="D56">
        <v>48.09</v>
      </c>
      <c r="E56">
        <v>0</v>
      </c>
      <c r="F56" t="s">
        <v>123</v>
      </c>
      <c r="G56" t="s">
        <v>123</v>
      </c>
      <c r="H56">
        <v>0</v>
      </c>
      <c r="I56">
        <v>808.563139</v>
      </c>
      <c r="J56">
        <v>1.108282671019951</v>
      </c>
      <c r="K56">
        <v>0</v>
      </c>
      <c r="L56">
        <v>1.30156412266449</v>
      </c>
      <c r="M56">
        <v>120.86</v>
      </c>
      <c r="N56">
        <v>46.61</v>
      </c>
    </row>
    <row r="57" spans="1:14">
      <c r="A57" s="1" t="s">
        <v>69</v>
      </c>
      <c r="B57">
        <f>HYPERLINK("https://www.suredividend.com/sure-analysis-research-database/","Contango Oil &amp; Gas Company")</f>
        <v>0</v>
      </c>
      <c r="C57" t="s">
        <v>124</v>
      </c>
      <c r="D57">
        <v>3.22</v>
      </c>
      <c r="E57">
        <v>0</v>
      </c>
      <c r="F57" t="s">
        <v>123</v>
      </c>
      <c r="G57" t="s">
        <v>123</v>
      </c>
      <c r="H57">
        <v>0</v>
      </c>
      <c r="I57">
        <v>648.310186</v>
      </c>
      <c r="J57" t="s">
        <v>123</v>
      </c>
      <c r="K57">
        <v>-0</v>
      </c>
      <c r="L57">
        <v>1.578888684368298</v>
      </c>
      <c r="M57">
        <v>6.94</v>
      </c>
      <c r="N57">
        <v>1.59</v>
      </c>
    </row>
    <row r="58" spans="1:14">
      <c r="A58" s="1" t="s">
        <v>70</v>
      </c>
      <c r="B58">
        <f>HYPERLINK("https://www.suredividend.com/sure-analysis-research-database/","Magnolia Oil &amp; Gas Corp")</f>
        <v>0</v>
      </c>
      <c r="C58" t="s">
        <v>124</v>
      </c>
      <c r="D58">
        <v>23.82</v>
      </c>
      <c r="E58">
        <v>0.016706111152517</v>
      </c>
      <c r="F58" t="s">
        <v>123</v>
      </c>
      <c r="G58" t="s">
        <v>123</v>
      </c>
      <c r="H58">
        <v>0.3979395676529741</v>
      </c>
      <c r="I58">
        <v>4465.97576</v>
      </c>
      <c r="J58">
        <v>5.497749382441575</v>
      </c>
      <c r="K58">
        <v>0.09064682634464102</v>
      </c>
      <c r="L58">
        <v>0.8671691026272421</v>
      </c>
      <c r="M58">
        <v>30.06</v>
      </c>
      <c r="N58">
        <v>17.86</v>
      </c>
    </row>
    <row r="59" spans="1:14">
      <c r="A59" s="1" t="s">
        <v>71</v>
      </c>
      <c r="B59">
        <f>HYPERLINK("https://www.suredividend.com/sure-analysis-research-database/","Brigham Minerals Inc")</f>
        <v>0</v>
      </c>
      <c r="C59" t="s">
        <v>124</v>
      </c>
      <c r="D59">
        <v>32.5</v>
      </c>
      <c r="E59">
        <v>0.041729037640231</v>
      </c>
      <c r="F59">
        <v>-0.6363636363636364</v>
      </c>
      <c r="G59">
        <v>-0.1347906410308923</v>
      </c>
      <c r="H59">
        <v>1.356193723307521</v>
      </c>
      <c r="I59">
        <v>1847.114945</v>
      </c>
      <c r="J59">
        <v>0</v>
      </c>
      <c r="K59" t="s">
        <v>123</v>
      </c>
      <c r="L59">
        <v>0.660765023043373</v>
      </c>
      <c r="M59">
        <v>37.79</v>
      </c>
      <c r="N59">
        <v>19.83</v>
      </c>
    </row>
    <row r="60" spans="1:14">
      <c r="A60" s="1" t="s">
        <v>72</v>
      </c>
      <c r="B60">
        <f>HYPERLINK("https://www.suredividend.com/sure-analysis-MPC/","Marathon Petroleum Corp")</f>
        <v>0</v>
      </c>
      <c r="C60" t="s">
        <v>124</v>
      </c>
      <c r="D60">
        <v>125.72</v>
      </c>
      <c r="E60">
        <v>0.02386255170219536</v>
      </c>
      <c r="F60">
        <v>0.2931034482758621</v>
      </c>
      <c r="G60">
        <v>0.102708408810896</v>
      </c>
      <c r="H60">
        <v>2.468748093486496</v>
      </c>
      <c r="I60">
        <v>58920.039925</v>
      </c>
      <c r="J60">
        <v>4.925601063765257</v>
      </c>
      <c r="K60">
        <v>0.1139246928235577</v>
      </c>
      <c r="L60">
        <v>0.6947130297113711</v>
      </c>
      <c r="M60">
        <v>127.62</v>
      </c>
      <c r="N60">
        <v>65.78</v>
      </c>
    </row>
    <row r="61" spans="1:14">
      <c r="A61" s="1" t="s">
        <v>73</v>
      </c>
      <c r="B61">
        <f>HYPERLINK("https://www.suredividend.com/sure-analysis-research-database/","Marathon Oil Corporation")</f>
        <v>0</v>
      </c>
      <c r="C61" t="s">
        <v>124</v>
      </c>
      <c r="D61">
        <v>27.88</v>
      </c>
      <c r="E61">
        <v>0.011429432203483</v>
      </c>
      <c r="F61" t="s">
        <v>123</v>
      </c>
      <c r="G61" t="s">
        <v>123</v>
      </c>
      <c r="H61">
        <v>0.318652569833128</v>
      </c>
      <c r="I61">
        <v>17652.234239</v>
      </c>
      <c r="J61">
        <v>4.724902098319057</v>
      </c>
      <c r="K61">
        <v>0.06175437399866822</v>
      </c>
      <c r="L61">
        <v>0.8042899629145791</v>
      </c>
      <c r="M61">
        <v>33.33</v>
      </c>
      <c r="N61">
        <v>16.81</v>
      </c>
    </row>
    <row r="62" spans="1:14">
      <c r="A62" s="1" t="s">
        <v>74</v>
      </c>
      <c r="B62">
        <f>HYPERLINK("https://www.suredividend.com/sure-analysis-research-database/","Matador Resources Co")</f>
        <v>0</v>
      </c>
      <c r="C62" t="s">
        <v>124</v>
      </c>
      <c r="D62">
        <v>61.67</v>
      </c>
      <c r="E62">
        <v>0.004856536480722</v>
      </c>
      <c r="F62" t="s">
        <v>123</v>
      </c>
      <c r="G62" t="s">
        <v>123</v>
      </c>
      <c r="H62">
        <v>0.299502604766133</v>
      </c>
      <c r="I62">
        <v>7287.020938</v>
      </c>
      <c r="J62">
        <v>6.200643410335567</v>
      </c>
      <c r="K62">
        <v>0.03053033687728165</v>
      </c>
      <c r="L62">
        <v>1.029662088239868</v>
      </c>
      <c r="M62">
        <v>73.68000000000001</v>
      </c>
      <c r="N62">
        <v>37.31</v>
      </c>
    </row>
    <row r="63" spans="1:14">
      <c r="A63" s="1" t="s">
        <v>75</v>
      </c>
      <c r="B63">
        <f>HYPERLINK("https://www.suredividend.com/sure-analysis-research-database/","Murphy Oil Corp.")</f>
        <v>0</v>
      </c>
      <c r="C63" t="s">
        <v>124</v>
      </c>
      <c r="D63">
        <v>42.12</v>
      </c>
      <c r="E63">
        <v>0.019337889258637</v>
      </c>
      <c r="F63">
        <v>0.6666666666666667</v>
      </c>
      <c r="G63">
        <v>0</v>
      </c>
      <c r="H63">
        <v>0.8145118955738251</v>
      </c>
      <c r="I63">
        <v>6547.77652</v>
      </c>
      <c r="J63">
        <v>7.010099598586369</v>
      </c>
      <c r="K63">
        <v>0.1357519825956375</v>
      </c>
      <c r="L63">
        <v>0.9493980040130451</v>
      </c>
      <c r="M63">
        <v>51.29</v>
      </c>
      <c r="N63">
        <v>25.51</v>
      </c>
    </row>
    <row r="64" spans="1:14">
      <c r="A64" s="1" t="s">
        <v>76</v>
      </c>
      <c r="B64">
        <f>HYPERLINK("https://www.suredividend.com/sure-analysis-research-database/","Nabors Industries Ltd")</f>
        <v>0</v>
      </c>
      <c r="C64" t="s">
        <v>124</v>
      </c>
      <c r="D64">
        <v>177.62</v>
      </c>
      <c r="E64">
        <v>0</v>
      </c>
      <c r="F64" t="s">
        <v>123</v>
      </c>
      <c r="G64" t="s">
        <v>123</v>
      </c>
      <c r="H64">
        <v>0</v>
      </c>
      <c r="I64">
        <v>1672.421075</v>
      </c>
      <c r="J64" t="s">
        <v>123</v>
      </c>
      <c r="K64">
        <v>-0</v>
      </c>
      <c r="L64">
        <v>1.255669068428052</v>
      </c>
      <c r="M64">
        <v>207.67</v>
      </c>
      <c r="N64">
        <v>91.58</v>
      </c>
    </row>
    <row r="65" spans="1:14">
      <c r="A65" s="1" t="s">
        <v>77</v>
      </c>
      <c r="B65">
        <f>HYPERLINK("https://www.suredividend.com/sure-analysis-research-database/","NexTier Oilfield Solutions Inc")</f>
        <v>0</v>
      </c>
      <c r="C65" t="s">
        <v>124</v>
      </c>
      <c r="D65">
        <v>9.029999999999999</v>
      </c>
      <c r="E65">
        <v>0</v>
      </c>
      <c r="F65" t="s">
        <v>123</v>
      </c>
      <c r="G65" t="s">
        <v>123</v>
      </c>
      <c r="H65">
        <v>0</v>
      </c>
      <c r="I65">
        <v>2217.134555</v>
      </c>
      <c r="J65">
        <v>11.49739446856947</v>
      </c>
      <c r="K65">
        <v>0</v>
      </c>
      <c r="L65">
        <v>0.9337434368721331</v>
      </c>
      <c r="M65">
        <v>12.5</v>
      </c>
      <c r="N65">
        <v>4.82</v>
      </c>
    </row>
    <row r="66" spans="1:14">
      <c r="A66" s="1" t="s">
        <v>78</v>
      </c>
      <c r="B66">
        <f>HYPERLINK("https://www.suredividend.com/sure-analysis-research-database/","New Fortress Energy Inc")</f>
        <v>0</v>
      </c>
      <c r="C66" t="s">
        <v>128</v>
      </c>
      <c r="D66">
        <v>35.38</v>
      </c>
      <c r="E66">
        <v>0.010474351213138</v>
      </c>
      <c r="F66" t="s">
        <v>123</v>
      </c>
      <c r="G66" t="s">
        <v>123</v>
      </c>
      <c r="H66">
        <v>0.370582545920855</v>
      </c>
      <c r="I66">
        <v>7386.285713</v>
      </c>
      <c r="J66">
        <v>26.26617822843508</v>
      </c>
      <c r="K66">
        <v>0.2807443529703447</v>
      </c>
      <c r="L66">
        <v>1.311479762577178</v>
      </c>
      <c r="M66">
        <v>58.37</v>
      </c>
      <c r="N66">
        <v>17.64</v>
      </c>
    </row>
    <row r="67" spans="1:14">
      <c r="A67" s="1" t="s">
        <v>79</v>
      </c>
      <c r="B67">
        <f>HYPERLINK("https://www.suredividend.com/sure-analysis-research-database/","Northern Oil and Gas Inc.")</f>
        <v>0</v>
      </c>
      <c r="C67" t="s">
        <v>124</v>
      </c>
      <c r="D67">
        <v>32.46</v>
      </c>
      <c r="E67">
        <v>0.026814319290905</v>
      </c>
      <c r="F67" t="s">
        <v>123</v>
      </c>
      <c r="G67" t="s">
        <v>123</v>
      </c>
      <c r="H67">
        <v>0.8703928041827871</v>
      </c>
      <c r="I67">
        <v>2527.732488</v>
      </c>
      <c r="J67">
        <v>3.301920604989458</v>
      </c>
      <c r="K67">
        <v>0.09095013627824317</v>
      </c>
      <c r="L67">
        <v>1.037048943145085</v>
      </c>
      <c r="M67">
        <v>38.65</v>
      </c>
      <c r="N67">
        <v>19.41</v>
      </c>
    </row>
    <row r="68" spans="1:14">
      <c r="A68" s="1" t="s">
        <v>80</v>
      </c>
      <c r="B68">
        <f>HYPERLINK("https://www.suredividend.com/sure-analysis-research-database/","NOV Inc")</f>
        <v>0</v>
      </c>
      <c r="C68" t="s">
        <v>124</v>
      </c>
      <c r="D68">
        <v>23.11</v>
      </c>
      <c r="E68">
        <v>0.008621216365384</v>
      </c>
      <c r="F68" t="s">
        <v>123</v>
      </c>
      <c r="G68" t="s">
        <v>123</v>
      </c>
      <c r="H68">
        <v>0.199236310204035</v>
      </c>
      <c r="I68">
        <v>9077.722602</v>
      </c>
      <c r="J68">
        <v>825.2475093172727</v>
      </c>
      <c r="K68">
        <v>7.065117383121808</v>
      </c>
      <c r="L68">
        <v>0.6888659168955601</v>
      </c>
      <c r="M68">
        <v>24.19</v>
      </c>
      <c r="N68">
        <v>13.91</v>
      </c>
    </row>
    <row r="69" spans="1:14">
      <c r="A69" s="1" t="s">
        <v>81</v>
      </c>
      <c r="B69">
        <f>HYPERLINK("https://www.suredividend.com/sure-analysis-research-database/","Oasis Petroleum Inc.")</f>
        <v>0</v>
      </c>
      <c r="C69" t="s">
        <v>124</v>
      </c>
      <c r="D69">
        <v>109.3</v>
      </c>
      <c r="E69">
        <v>0.016078129074666</v>
      </c>
      <c r="F69" t="s">
        <v>123</v>
      </c>
      <c r="G69" t="s">
        <v>123</v>
      </c>
      <c r="H69">
        <v>1.757339507861067</v>
      </c>
      <c r="I69">
        <v>2145.305533</v>
      </c>
      <c r="J69" t="s">
        <v>123</v>
      </c>
      <c r="K69" t="s">
        <v>123</v>
      </c>
      <c r="L69">
        <v>0.91924262363451</v>
      </c>
      <c r="M69">
        <v>158.98</v>
      </c>
      <c r="N69">
        <v>67.28</v>
      </c>
    </row>
    <row r="70" spans="1:14">
      <c r="A70" s="1" t="s">
        <v>82</v>
      </c>
      <c r="B70">
        <f>HYPERLINK("https://www.suredividend.com/sure-analysis-research-database/","Oceaneering International, Inc.")</f>
        <v>0</v>
      </c>
      <c r="C70" t="s">
        <v>124</v>
      </c>
      <c r="D70">
        <v>18.8</v>
      </c>
      <c r="E70">
        <v>0</v>
      </c>
      <c r="F70" t="s">
        <v>123</v>
      </c>
      <c r="G70" t="s">
        <v>123</v>
      </c>
      <c r="H70">
        <v>0</v>
      </c>
      <c r="I70">
        <v>1884.87907</v>
      </c>
      <c r="J70" t="s">
        <v>123</v>
      </c>
      <c r="K70">
        <v>-0</v>
      </c>
      <c r="L70">
        <v>0.9345733093514401</v>
      </c>
      <c r="M70">
        <v>20.21</v>
      </c>
      <c r="N70">
        <v>7.25</v>
      </c>
    </row>
    <row r="71" spans="1:14">
      <c r="A71" s="1" t="s">
        <v>83</v>
      </c>
      <c r="B71">
        <f>HYPERLINK("https://www.suredividend.com/sure-analysis-OKE/","Oneok Inc.")</f>
        <v>0</v>
      </c>
      <c r="C71" t="s">
        <v>124</v>
      </c>
      <c r="D71">
        <v>69.70999999999999</v>
      </c>
      <c r="E71">
        <v>0.05365083919093388</v>
      </c>
      <c r="F71">
        <v>0</v>
      </c>
      <c r="G71">
        <v>0.03959498820755258</v>
      </c>
      <c r="H71">
        <v>3.654914660018768</v>
      </c>
      <c r="I71">
        <v>31157.152326</v>
      </c>
      <c r="J71">
        <v>19.28551190557159</v>
      </c>
      <c r="K71">
        <v>1.015254072227436</v>
      </c>
      <c r="L71">
        <v>0.9118252574778101</v>
      </c>
      <c r="M71">
        <v>71.73</v>
      </c>
      <c r="N71">
        <v>49.71</v>
      </c>
    </row>
    <row r="72" spans="1:14">
      <c r="A72" s="1" t="s">
        <v>84</v>
      </c>
      <c r="B72">
        <f>HYPERLINK("https://www.suredividend.com/sure-analysis-research-database/","Oak Street Health Inc")</f>
        <v>0</v>
      </c>
      <c r="C72" t="s">
        <v>123</v>
      </c>
      <c r="D72">
        <v>29.01</v>
      </c>
      <c r="E72">
        <v>0</v>
      </c>
      <c r="F72" t="s">
        <v>123</v>
      </c>
      <c r="G72" t="s">
        <v>123</v>
      </c>
      <c r="H72">
        <v>0</v>
      </c>
      <c r="I72">
        <v>7046.990694</v>
      </c>
      <c r="J72" t="s">
        <v>123</v>
      </c>
      <c r="K72">
        <v>-0</v>
      </c>
      <c r="L72">
        <v>1.612183364657792</v>
      </c>
      <c r="M72">
        <v>30.89</v>
      </c>
      <c r="N72">
        <v>13.29</v>
      </c>
    </row>
    <row r="73" spans="1:14">
      <c r="A73" s="1" t="s">
        <v>85</v>
      </c>
      <c r="B73">
        <f>HYPERLINK("https://www.suredividend.com/sure-analysis-research-database/","Ovintiv Inc")</f>
        <v>0</v>
      </c>
      <c r="C73" t="s">
        <v>124</v>
      </c>
      <c r="D73">
        <v>50.17</v>
      </c>
      <c r="E73">
        <v>0.018806533770737</v>
      </c>
      <c r="F73">
        <v>0.7857142857142856</v>
      </c>
      <c r="G73">
        <v>0.7553743576132639</v>
      </c>
      <c r="H73">
        <v>0.9435237992779121</v>
      </c>
      <c r="I73">
        <v>12328.493493</v>
      </c>
      <c r="J73">
        <v>3.344680817528486</v>
      </c>
      <c r="K73">
        <v>0.06729841649628475</v>
      </c>
      <c r="L73">
        <v>1.113419757581115</v>
      </c>
      <c r="M73">
        <v>62.41</v>
      </c>
      <c r="N73">
        <v>33.78</v>
      </c>
    </row>
    <row r="74" spans="1:14">
      <c r="A74" s="1" t="s">
        <v>86</v>
      </c>
      <c r="B74">
        <f>HYPERLINK("https://www.suredividend.com/sure-analysis-OXY/","Occidental Petroleum Corp.")</f>
        <v>0</v>
      </c>
      <c r="C74" t="s">
        <v>124</v>
      </c>
      <c r="D74">
        <v>66.91</v>
      </c>
      <c r="E74">
        <v>0.007771633537587805</v>
      </c>
      <c r="F74">
        <v>12</v>
      </c>
      <c r="G74">
        <v>-0.3011728812284208</v>
      </c>
      <c r="H74">
        <v>0.51843827620742</v>
      </c>
      <c r="I74">
        <v>60815.44571</v>
      </c>
      <c r="J74">
        <v>5.055735780995095</v>
      </c>
      <c r="K74">
        <v>0.04323922236925938</v>
      </c>
      <c r="L74">
        <v>0.731754375081285</v>
      </c>
      <c r="M74">
        <v>76.81999999999999</v>
      </c>
      <c r="N74">
        <v>31.11</v>
      </c>
    </row>
    <row r="75" spans="1:14">
      <c r="A75" s="1" t="s">
        <v>87</v>
      </c>
      <c r="B75">
        <f>HYPERLINK("https://www.suredividend.com/sure-analysis-research-database/","Plains GP Holdings LP")</f>
        <v>0</v>
      </c>
      <c r="C75" t="s">
        <v>124</v>
      </c>
      <c r="D75">
        <v>13.04</v>
      </c>
      <c r="E75">
        <v>0</v>
      </c>
      <c r="F75" t="s">
        <v>123</v>
      </c>
      <c r="G75" t="s">
        <v>123</v>
      </c>
      <c r="H75">
        <v>0</v>
      </c>
      <c r="I75">
        <v>2533.490301</v>
      </c>
      <c r="J75">
        <v>0</v>
      </c>
      <c r="K75" t="s">
        <v>123</v>
      </c>
      <c r="L75">
        <v>0.678452468968834</v>
      </c>
      <c r="M75">
        <v>13.42</v>
      </c>
      <c r="N75">
        <v>9.039999999999999</v>
      </c>
    </row>
    <row r="76" spans="1:14">
      <c r="A76" s="1" t="s">
        <v>88</v>
      </c>
      <c r="B76">
        <f>HYPERLINK("https://www.suredividend.com/sure-analysis-research-database/","Par Pacific Holdings Inc")</f>
        <v>0</v>
      </c>
      <c r="C76" t="s">
        <v>124</v>
      </c>
      <c r="D76">
        <v>26.61</v>
      </c>
      <c r="E76">
        <v>0</v>
      </c>
      <c r="F76" t="s">
        <v>123</v>
      </c>
      <c r="G76" t="s">
        <v>123</v>
      </c>
      <c r="H76">
        <v>0</v>
      </c>
      <c r="I76">
        <v>1605.053731</v>
      </c>
      <c r="J76">
        <v>0</v>
      </c>
      <c r="K76" t="s">
        <v>123</v>
      </c>
      <c r="L76">
        <v>0.9565038721776441</v>
      </c>
      <c r="M76">
        <v>26.61</v>
      </c>
      <c r="N76">
        <v>11.66</v>
      </c>
    </row>
    <row r="77" spans="1:14">
      <c r="A77" s="1" t="s">
        <v>89</v>
      </c>
      <c r="B77">
        <f>HYPERLINK("https://www.suredividend.com/sure-analysis-research-database/","PBF Energy Inc")</f>
        <v>0</v>
      </c>
      <c r="C77" t="s">
        <v>124</v>
      </c>
      <c r="D77">
        <v>42.37</v>
      </c>
      <c r="E77">
        <v>0.004700096883132001</v>
      </c>
      <c r="F77" t="s">
        <v>123</v>
      </c>
      <c r="G77" t="s">
        <v>123</v>
      </c>
      <c r="H77">
        <v>0.199143104938328</v>
      </c>
      <c r="I77">
        <v>5191.16507</v>
      </c>
      <c r="J77">
        <v>2.159117027820987</v>
      </c>
      <c r="K77">
        <v>0.01033435936369113</v>
      </c>
      <c r="L77">
        <v>0.7199983843374981</v>
      </c>
      <c r="M77">
        <v>48.88</v>
      </c>
      <c r="N77">
        <v>14.62</v>
      </c>
    </row>
    <row r="78" spans="1:14">
      <c r="A78" s="1" t="s">
        <v>90</v>
      </c>
      <c r="B78">
        <f>HYPERLINK("https://www.suredividend.com/sure-analysis-PBR/","Petroleo Brasileiro S.A. Petrobras")</f>
        <v>0</v>
      </c>
      <c r="C78" t="s">
        <v>124</v>
      </c>
      <c r="D78">
        <v>11.46</v>
      </c>
      <c r="E78">
        <v>0.0794066317626527</v>
      </c>
      <c r="F78">
        <v>-0.05156089640824746</v>
      </c>
      <c r="G78">
        <v>0.8939277322372545</v>
      </c>
      <c r="H78">
        <v>0</v>
      </c>
      <c r="I78">
        <v>71074.35296800001</v>
      </c>
      <c r="J78">
        <v>2.103343389930614</v>
      </c>
      <c r="K78">
        <v>0</v>
      </c>
      <c r="L78">
        <v>0.40183433958389</v>
      </c>
      <c r="M78">
        <v>15.39</v>
      </c>
      <c r="N78">
        <v>8.880000000000001</v>
      </c>
    </row>
    <row r="79" spans="1:14">
      <c r="A79" s="1" t="s">
        <v>91</v>
      </c>
      <c r="B79">
        <f>HYPERLINK("https://www.suredividend.com/sure-analysis-research-database/","Petroleo Brasileiro S.A. Petrobras")</f>
        <v>0</v>
      </c>
      <c r="C79" t="s">
        <v>123</v>
      </c>
      <c r="D79">
        <v>10.43</v>
      </c>
      <c r="E79">
        <v>0</v>
      </c>
      <c r="F79" t="s">
        <v>123</v>
      </c>
      <c r="G79" t="s">
        <v>123</v>
      </c>
      <c r="H79">
        <v>0.535375608659981</v>
      </c>
      <c r="I79">
        <v>72416.806312</v>
      </c>
      <c r="J79">
        <v>0</v>
      </c>
      <c r="K79" t="s">
        <v>123</v>
      </c>
      <c r="L79">
        <v>0.6431357961103</v>
      </c>
    </row>
    <row r="80" spans="1:14">
      <c r="A80" s="1" t="s">
        <v>92</v>
      </c>
      <c r="B80">
        <f>HYPERLINK("https://www.suredividend.com/sure-analysis-research-database/","PDC Energy Inc")</f>
        <v>0</v>
      </c>
      <c r="C80" t="s">
        <v>124</v>
      </c>
      <c r="D80">
        <v>67.63</v>
      </c>
      <c r="E80">
        <v>0.019018675702631</v>
      </c>
      <c r="F80" t="s">
        <v>123</v>
      </c>
      <c r="G80" t="s">
        <v>123</v>
      </c>
      <c r="H80">
        <v>1.286233037768937</v>
      </c>
      <c r="I80">
        <v>6231.743559</v>
      </c>
      <c r="J80">
        <v>3.277365608380766</v>
      </c>
      <c r="K80">
        <v>0.06636909379612678</v>
      </c>
      <c r="L80">
        <v>0.92855046036884</v>
      </c>
      <c r="M80">
        <v>87.84999999999999</v>
      </c>
      <c r="N80">
        <v>50</v>
      </c>
    </row>
    <row r="81" spans="1:14">
      <c r="A81" s="1" t="s">
        <v>93</v>
      </c>
      <c r="B81">
        <f>HYPERLINK("https://www.suredividend.com/sure-analysis-PPL/","PPL Corp")</f>
        <v>0</v>
      </c>
      <c r="C81" t="s">
        <v>128</v>
      </c>
      <c r="D81">
        <v>29.32</v>
      </c>
      <c r="E81">
        <v>0.03069577080491132</v>
      </c>
      <c r="F81">
        <v>-0.4578313253012049</v>
      </c>
      <c r="G81">
        <v>-0.1130896311019612</v>
      </c>
      <c r="H81">
        <v>0.8650255865594201</v>
      </c>
      <c r="I81">
        <v>21588.852087</v>
      </c>
      <c r="J81">
        <v>30.84121726697143</v>
      </c>
      <c r="K81">
        <v>0.9142100893673853</v>
      </c>
      <c r="L81">
        <v>0.6204192017939291</v>
      </c>
      <c r="M81">
        <v>31.74</v>
      </c>
      <c r="N81">
        <v>23.28</v>
      </c>
    </row>
    <row r="82" spans="1:14">
      <c r="A82" s="1" t="s">
        <v>94</v>
      </c>
      <c r="B82">
        <f>HYPERLINK("https://www.suredividend.com/sure-analysis-PSX/","Phillips 66")</f>
        <v>0</v>
      </c>
      <c r="C82" t="s">
        <v>124</v>
      </c>
      <c r="D82">
        <v>106.96</v>
      </c>
      <c r="E82">
        <v>0.03627524308152581</v>
      </c>
      <c r="F82">
        <v>0.05434782608695654</v>
      </c>
      <c r="G82">
        <v>0.06741853275792997</v>
      </c>
      <c r="H82">
        <v>3.77551588670538</v>
      </c>
      <c r="I82">
        <v>50552.741502</v>
      </c>
      <c r="J82">
        <v>4.859438767901567</v>
      </c>
      <c r="K82">
        <v>0.1687004417652091</v>
      </c>
      <c r="L82">
        <v>0.6516830405372901</v>
      </c>
      <c r="M82">
        <v>112.85</v>
      </c>
      <c r="N82">
        <v>71.67</v>
      </c>
    </row>
    <row r="83" spans="1:14">
      <c r="A83" s="1" t="s">
        <v>95</v>
      </c>
      <c r="B83">
        <f>HYPERLINK("https://www.suredividend.com/sure-analysis-research-database/","Patterson-UTI Energy Inc")</f>
        <v>0</v>
      </c>
      <c r="C83" t="s">
        <v>124</v>
      </c>
      <c r="D83">
        <v>16</v>
      </c>
      <c r="E83">
        <v>0.012446989290396</v>
      </c>
      <c r="F83" t="s">
        <v>123</v>
      </c>
      <c r="G83" t="s">
        <v>123</v>
      </c>
      <c r="H83">
        <v>0.199151828646341</v>
      </c>
      <c r="I83">
        <v>3469.14768</v>
      </c>
      <c r="J83" t="s">
        <v>123</v>
      </c>
      <c r="K83" t="s">
        <v>123</v>
      </c>
      <c r="L83">
        <v>1.041939777068632</v>
      </c>
      <c r="M83">
        <v>20.34</v>
      </c>
      <c r="N83">
        <v>8.67</v>
      </c>
    </row>
    <row r="84" spans="1:14">
      <c r="A84" s="1" t="s">
        <v>96</v>
      </c>
      <c r="B84">
        <f>HYPERLINK("https://www.suredividend.com/sure-analysis-research-database/","ProPetro Holding Corp")</f>
        <v>0</v>
      </c>
      <c r="C84" t="s">
        <v>124</v>
      </c>
      <c r="D84">
        <v>9.300000000000001</v>
      </c>
      <c r="E84">
        <v>0</v>
      </c>
      <c r="F84" t="s">
        <v>123</v>
      </c>
      <c r="G84" t="s">
        <v>123</v>
      </c>
      <c r="H84">
        <v>0</v>
      </c>
      <c r="I84">
        <v>1065.352991</v>
      </c>
      <c r="J84" t="s">
        <v>123</v>
      </c>
      <c r="K84">
        <v>-0</v>
      </c>
      <c r="L84">
        <v>0.8498300695691381</v>
      </c>
      <c r="M84">
        <v>16.93</v>
      </c>
      <c r="N84">
        <v>7.25</v>
      </c>
    </row>
    <row r="85" spans="1:14">
      <c r="A85" s="1" t="s">
        <v>97</v>
      </c>
      <c r="B85">
        <f>HYPERLINK("https://www.suredividend.com/sure-analysis-PXD/","Pioneer Natural Resources Co.")</f>
        <v>0</v>
      </c>
      <c r="C85" t="s">
        <v>124</v>
      </c>
      <c r="D85">
        <v>239.4</v>
      </c>
      <c r="E85">
        <v>0.08771929824561403</v>
      </c>
      <c r="F85">
        <v>0</v>
      </c>
      <c r="G85">
        <v>0.2011244339814313</v>
      </c>
      <c r="H85">
        <v>24.92038278048121</v>
      </c>
      <c r="I85">
        <v>57924.981009</v>
      </c>
      <c r="J85">
        <v>8.145827732948954</v>
      </c>
      <c r="K85">
        <v>0.9022586089964232</v>
      </c>
      <c r="L85">
        <v>0.6426187475911971</v>
      </c>
      <c r="M85">
        <v>278.51</v>
      </c>
      <c r="N85">
        <v>179.82</v>
      </c>
    </row>
    <row r="86" spans="1:14">
      <c r="A86" s="1" t="s">
        <v>98</v>
      </c>
      <c r="B86">
        <f>HYPERLINK("https://www.suredividend.com/sure-analysis-research-database/","Renewable Energy Group Inc")</f>
        <v>0</v>
      </c>
      <c r="C86" t="s">
        <v>124</v>
      </c>
      <c r="D86">
        <v>61.5</v>
      </c>
      <c r="E86">
        <v>0</v>
      </c>
      <c r="F86" t="s">
        <v>123</v>
      </c>
      <c r="G86" t="s">
        <v>123</v>
      </c>
      <c r="H86">
        <v>0</v>
      </c>
      <c r="I86">
        <v>0</v>
      </c>
      <c r="J86">
        <v>0</v>
      </c>
      <c r="K86">
        <v>0</v>
      </c>
    </row>
    <row r="87" spans="1:14">
      <c r="A87" s="1" t="s">
        <v>99</v>
      </c>
      <c r="B87">
        <f>HYPERLINK("https://www.suredividend.com/sure-analysis-research-database/","RPC, Inc.")</f>
        <v>0</v>
      </c>
      <c r="C87" t="s">
        <v>124</v>
      </c>
      <c r="D87">
        <v>8.619999999999999</v>
      </c>
      <c r="E87">
        <v>0.004635984090692</v>
      </c>
      <c r="F87" t="s">
        <v>123</v>
      </c>
      <c r="G87" t="s">
        <v>123</v>
      </c>
      <c r="H87">
        <v>0.039962182861768</v>
      </c>
      <c r="I87">
        <v>1867.360427</v>
      </c>
      <c r="J87">
        <v>13.00317828254693</v>
      </c>
      <c r="K87">
        <v>0.05933508962400594</v>
      </c>
      <c r="L87">
        <v>0.89681713588159</v>
      </c>
      <c r="M87">
        <v>12.85</v>
      </c>
      <c r="N87">
        <v>5.14</v>
      </c>
    </row>
    <row r="88" spans="1:14">
      <c r="A88" s="1" t="s">
        <v>100</v>
      </c>
      <c r="B88">
        <f>HYPERLINK("https://www.suredividend.com/sure-analysis-research-database/","REX American Resources Corp")</f>
        <v>0</v>
      </c>
      <c r="C88" t="s">
        <v>124</v>
      </c>
      <c r="D88">
        <v>31.36</v>
      </c>
      <c r="E88">
        <v>0</v>
      </c>
      <c r="F88" t="s">
        <v>123</v>
      </c>
      <c r="G88" t="s">
        <v>123</v>
      </c>
      <c r="H88">
        <v>0</v>
      </c>
      <c r="I88">
        <v>545.365108</v>
      </c>
      <c r="J88">
        <v>13.31392773399736</v>
      </c>
      <c r="K88">
        <v>0</v>
      </c>
      <c r="L88">
        <v>0.8809947243170291</v>
      </c>
      <c r="M88">
        <v>36.31</v>
      </c>
      <c r="N88">
        <v>26.05</v>
      </c>
    </row>
    <row r="89" spans="1:14">
      <c r="A89" s="1" t="s">
        <v>101</v>
      </c>
      <c r="B89">
        <f>HYPERLINK("https://www.suredividend.com/sure-analysis-research-database/","Transocean Ltd")</f>
        <v>0</v>
      </c>
      <c r="C89" t="s">
        <v>124</v>
      </c>
      <c r="D89">
        <v>6.01</v>
      </c>
      <c r="E89">
        <v>0</v>
      </c>
      <c r="F89" t="s">
        <v>123</v>
      </c>
      <c r="G89" t="s">
        <v>123</v>
      </c>
      <c r="H89">
        <v>0</v>
      </c>
      <c r="I89">
        <v>4338.549446</v>
      </c>
      <c r="J89" t="s">
        <v>123</v>
      </c>
      <c r="K89">
        <v>-0</v>
      </c>
      <c r="L89">
        <v>1.196402487886879</v>
      </c>
      <c r="M89">
        <v>6.18</v>
      </c>
      <c r="N89">
        <v>2.32</v>
      </c>
    </row>
    <row r="90" spans="1:14">
      <c r="A90" s="1" t="s">
        <v>102</v>
      </c>
      <c r="B90">
        <f>HYPERLINK("https://www.suredividend.com/sure-analysis-research-database/","Range Resources Corp")</f>
        <v>0</v>
      </c>
      <c r="C90" t="s">
        <v>124</v>
      </c>
      <c r="D90">
        <v>26.53</v>
      </c>
      <c r="E90">
        <v>0.006021942418068</v>
      </c>
      <c r="F90" t="s">
        <v>123</v>
      </c>
      <c r="G90" t="s">
        <v>123</v>
      </c>
      <c r="H90">
        <v>0.159762132351368</v>
      </c>
      <c r="I90">
        <v>6410.580662</v>
      </c>
      <c r="J90">
        <v>5.170753016187588</v>
      </c>
      <c r="K90">
        <v>0.03227517825280162</v>
      </c>
      <c r="L90">
        <v>1.02521788385027</v>
      </c>
      <c r="M90">
        <v>37.23</v>
      </c>
      <c r="N90">
        <v>16.62</v>
      </c>
    </row>
    <row r="91" spans="1:14">
      <c r="A91" s="1" t="s">
        <v>103</v>
      </c>
      <c r="B91">
        <f>HYPERLINK("https://www.suredividend.com/sure-analysis-SLB/","SLB")</f>
        <v>0</v>
      </c>
      <c r="C91" t="s">
        <v>124</v>
      </c>
      <c r="D91">
        <v>57.35</v>
      </c>
      <c r="E91">
        <v>0.01220575414123801</v>
      </c>
      <c r="F91">
        <v>0.4000000000000001</v>
      </c>
      <c r="G91">
        <v>-0.1893869169010509</v>
      </c>
      <c r="H91">
        <v>0.6483824968527521</v>
      </c>
      <c r="I91">
        <v>81321.942996</v>
      </c>
      <c r="J91">
        <v>27.31674269272758</v>
      </c>
      <c r="K91">
        <v>0.3132282593491556</v>
      </c>
      <c r="L91">
        <v>0.6658243523370191</v>
      </c>
      <c r="M91">
        <v>59.45</v>
      </c>
      <c r="N91">
        <v>30.55</v>
      </c>
    </row>
    <row r="92" spans="1:14">
      <c r="A92" s="1" t="s">
        <v>104</v>
      </c>
      <c r="B92">
        <f>HYPERLINK("https://www.suredividend.com/sure-analysis-research-database/","U.S. Silica Holdings Inc")</f>
        <v>0</v>
      </c>
      <c r="C92" t="s">
        <v>124</v>
      </c>
      <c r="D92">
        <v>11.99</v>
      </c>
      <c r="E92">
        <v>0</v>
      </c>
      <c r="F92" t="s">
        <v>123</v>
      </c>
      <c r="G92" t="s">
        <v>123</v>
      </c>
      <c r="H92">
        <v>0</v>
      </c>
      <c r="I92">
        <v>907.749495</v>
      </c>
      <c r="J92">
        <v>32.9252627921654</v>
      </c>
      <c r="K92">
        <v>0</v>
      </c>
      <c r="L92">
        <v>1.064579475963118</v>
      </c>
      <c r="M92">
        <v>21.54</v>
      </c>
      <c r="N92">
        <v>8.91</v>
      </c>
    </row>
    <row r="93" spans="1:14">
      <c r="A93" s="1" t="s">
        <v>105</v>
      </c>
      <c r="B93">
        <f>HYPERLINK("https://www.suredividend.com/sure-analysis-research-database/","SM Energy Co")</f>
        <v>0</v>
      </c>
      <c r="C93" t="s">
        <v>124</v>
      </c>
      <c r="D93">
        <v>33.25</v>
      </c>
      <c r="E93">
        <v>0.009300534329864</v>
      </c>
      <c r="F93" t="s">
        <v>123</v>
      </c>
      <c r="G93" t="s">
        <v>123</v>
      </c>
      <c r="H93">
        <v>0.309242766468003</v>
      </c>
      <c r="I93">
        <v>4082.96853</v>
      </c>
      <c r="J93">
        <v>3.193838909361705</v>
      </c>
      <c r="K93">
        <v>0.03089338326353677</v>
      </c>
      <c r="L93">
        <v>1.039386862312385</v>
      </c>
      <c r="M93">
        <v>54.54</v>
      </c>
      <c r="N93">
        <v>28.68</v>
      </c>
    </row>
    <row r="94" spans="1:14">
      <c r="A94" s="1" t="s">
        <v>106</v>
      </c>
      <c r="B94">
        <f>HYPERLINK("https://www.suredividend.com/sure-analysis-SU/","Suncor Energy, Inc.")</f>
        <v>0</v>
      </c>
      <c r="C94" t="s">
        <v>124</v>
      </c>
      <c r="D94">
        <v>33.03</v>
      </c>
      <c r="E94">
        <v>0.04329397517408416</v>
      </c>
      <c r="F94">
        <v>0.2380952380952381</v>
      </c>
      <c r="G94">
        <v>0.07631692251481081</v>
      </c>
      <c r="H94">
        <v>1.850513893180536</v>
      </c>
      <c r="I94">
        <v>44184.390832</v>
      </c>
      <c r="J94">
        <v>5.866445219670418</v>
      </c>
      <c r="K94">
        <v>0.3478409573647624</v>
      </c>
      <c r="L94">
        <v>0.731023570875985</v>
      </c>
      <c r="M94">
        <v>41.74</v>
      </c>
      <c r="N94">
        <v>24.21</v>
      </c>
    </row>
    <row r="95" spans="1:14">
      <c r="A95" s="1" t="s">
        <v>107</v>
      </c>
      <c r="B95">
        <f>HYPERLINK("https://www.suredividend.com/sure-analysis-research-database/","Southwestern Energy Company")</f>
        <v>0</v>
      </c>
      <c r="C95" t="s">
        <v>124</v>
      </c>
      <c r="D95">
        <v>5.79</v>
      </c>
      <c r="E95">
        <v>0</v>
      </c>
      <c r="F95" t="s">
        <v>123</v>
      </c>
      <c r="G95" t="s">
        <v>123</v>
      </c>
      <c r="H95">
        <v>0</v>
      </c>
      <c r="I95">
        <v>6451.835544</v>
      </c>
      <c r="J95">
        <v>4.928827764728801</v>
      </c>
      <c r="K95">
        <v>0</v>
      </c>
      <c r="L95">
        <v>1.081938407940112</v>
      </c>
      <c r="M95">
        <v>9.869999999999999</v>
      </c>
      <c r="N95">
        <v>3.81</v>
      </c>
    </row>
    <row r="96" spans="1:14">
      <c r="A96" s="1" t="s">
        <v>108</v>
      </c>
      <c r="B96">
        <f>HYPERLINK("https://www.suredividend.com/sure-analysis-research-database/","Talos Energy Inc")</f>
        <v>0</v>
      </c>
      <c r="C96" t="s">
        <v>124</v>
      </c>
      <c r="D96">
        <v>20.18</v>
      </c>
      <c r="E96">
        <v>0</v>
      </c>
      <c r="F96" t="s">
        <v>123</v>
      </c>
      <c r="G96" t="s">
        <v>123</v>
      </c>
      <c r="H96">
        <v>0</v>
      </c>
      <c r="I96">
        <v>1666.269219</v>
      </c>
      <c r="J96">
        <v>3.62093111789594</v>
      </c>
      <c r="K96">
        <v>0</v>
      </c>
      <c r="L96">
        <v>0.9319455221834071</v>
      </c>
      <c r="M96">
        <v>25.49</v>
      </c>
      <c r="N96">
        <v>9.08</v>
      </c>
    </row>
    <row r="97" spans="1:14">
      <c r="A97" s="1" t="s">
        <v>109</v>
      </c>
      <c r="B97">
        <f>HYPERLINK("https://www.suredividend.com/sure-analysis-research-database/","Tidewater Inc.")</f>
        <v>0</v>
      </c>
      <c r="C97" t="s">
        <v>124</v>
      </c>
      <c r="D97">
        <v>42.52</v>
      </c>
      <c r="E97">
        <v>0</v>
      </c>
      <c r="F97" t="s">
        <v>123</v>
      </c>
      <c r="G97" t="s">
        <v>123</v>
      </c>
      <c r="H97">
        <v>0</v>
      </c>
      <c r="I97">
        <v>1977.419898</v>
      </c>
      <c r="J97" t="s">
        <v>123</v>
      </c>
      <c r="K97">
        <v>-0</v>
      </c>
      <c r="L97">
        <v>0.5869053934478801</v>
      </c>
      <c r="M97">
        <v>43.16</v>
      </c>
      <c r="N97">
        <v>12.16</v>
      </c>
    </row>
    <row r="98" spans="1:14">
      <c r="A98" s="1" t="s">
        <v>110</v>
      </c>
      <c r="B98">
        <f>HYPERLINK("https://www.suredividend.com/sure-analysis-research-database/","Tellurian Inc")</f>
        <v>0</v>
      </c>
      <c r="C98" t="s">
        <v>124</v>
      </c>
      <c r="D98">
        <v>1.81</v>
      </c>
      <c r="E98">
        <v>0</v>
      </c>
      <c r="F98" t="s">
        <v>123</v>
      </c>
      <c r="G98" t="s">
        <v>123</v>
      </c>
      <c r="H98">
        <v>0</v>
      </c>
      <c r="I98">
        <v>1022.319798</v>
      </c>
      <c r="J98" t="s">
        <v>123</v>
      </c>
      <c r="K98">
        <v>-0</v>
      </c>
      <c r="L98">
        <v>1.476139372136186</v>
      </c>
      <c r="M98">
        <v>6.54</v>
      </c>
      <c r="N98">
        <v>1.54</v>
      </c>
    </row>
    <row r="99" spans="1:14">
      <c r="A99" s="1" t="s">
        <v>111</v>
      </c>
      <c r="B99">
        <f>HYPERLINK("https://www.suredividend.com/sure-analysis-research-database/","Texas Pacific Land Corporation")</f>
        <v>0</v>
      </c>
      <c r="C99" t="s">
        <v>124</v>
      </c>
      <c r="D99">
        <v>2094.49</v>
      </c>
      <c r="E99">
        <v>0.005716940396988001</v>
      </c>
      <c r="F99" t="s">
        <v>123</v>
      </c>
      <c r="G99" t="s">
        <v>123</v>
      </c>
      <c r="H99">
        <v>11.97407449208742</v>
      </c>
      <c r="I99">
        <v>16136.989827</v>
      </c>
      <c r="J99">
        <v>37.90909007564439</v>
      </c>
      <c r="K99">
        <v>0.2176313066537154</v>
      </c>
      <c r="L99">
        <v>0.8143938251525591</v>
      </c>
      <c r="M99">
        <v>2735.68</v>
      </c>
      <c r="N99">
        <v>939.76</v>
      </c>
    </row>
    <row r="100" spans="1:14">
      <c r="A100" s="1" t="s">
        <v>112</v>
      </c>
      <c r="B100">
        <f>HYPERLINK("https://www.suredividend.com/sure-analysis-TRGP/","Targa Resources Corp")</f>
        <v>0</v>
      </c>
      <c r="C100" t="s">
        <v>124</v>
      </c>
      <c r="D100">
        <v>75.66</v>
      </c>
      <c r="E100">
        <v>0.01850383293682263</v>
      </c>
      <c r="F100">
        <v>2.5</v>
      </c>
      <c r="G100">
        <v>-0.1739519118078667</v>
      </c>
      <c r="H100">
        <v>1.389316040018387</v>
      </c>
      <c r="I100">
        <v>17127.56178</v>
      </c>
      <c r="J100">
        <v>70.36796129999999</v>
      </c>
      <c r="K100">
        <v>1.177386474591853</v>
      </c>
      <c r="L100">
        <v>0.9541492798359731</v>
      </c>
      <c r="M100">
        <v>80.28</v>
      </c>
      <c r="N100">
        <v>51.5</v>
      </c>
    </row>
    <row r="101" spans="1:14">
      <c r="A101" s="1" t="s">
        <v>113</v>
      </c>
      <c r="B101">
        <f>HYPERLINK("https://www.suredividend.com/sure-analysis-TRP/","TC Energy Corporation")</f>
        <v>0</v>
      </c>
      <c r="C101" t="s">
        <v>124</v>
      </c>
      <c r="D101">
        <v>43.42</v>
      </c>
      <c r="E101">
        <v>0.06080147397512667</v>
      </c>
      <c r="F101">
        <v>-0.2362057471264367</v>
      </c>
      <c r="G101">
        <v>0.6620083520200453</v>
      </c>
      <c r="H101">
        <v>2.870219274338544</v>
      </c>
      <c r="I101">
        <v>44199.891934</v>
      </c>
      <c r="J101">
        <v>18.05766911593985</v>
      </c>
      <c r="K101">
        <v>1.157346481588122</v>
      </c>
      <c r="L101">
        <v>0.607359008871005</v>
      </c>
      <c r="M101">
        <v>56.76</v>
      </c>
      <c r="N101">
        <v>38.35</v>
      </c>
    </row>
    <row r="102" spans="1:14">
      <c r="A102" s="1" t="s">
        <v>114</v>
      </c>
      <c r="B102">
        <f>HYPERLINK("https://www.suredividend.com/sure-analysis-TTE/","TotalEnergies SE")</f>
        <v>0</v>
      </c>
      <c r="C102" t="s">
        <v>123</v>
      </c>
      <c r="D102">
        <v>63.8</v>
      </c>
      <c r="E102">
        <v>0.04341692789968652</v>
      </c>
      <c r="F102" t="s">
        <v>123</v>
      </c>
      <c r="G102" t="s">
        <v>123</v>
      </c>
      <c r="H102">
        <v>2.74531610949473</v>
      </c>
      <c r="I102">
        <v>167100.575983</v>
      </c>
      <c r="J102">
        <v>7.23410433278497</v>
      </c>
      <c r="K102">
        <v>0.3091572195376948</v>
      </c>
      <c r="L102">
        <v>0.627417148161121</v>
      </c>
      <c r="M102">
        <v>65.05</v>
      </c>
      <c r="N102">
        <v>43.36</v>
      </c>
    </row>
    <row r="103" spans="1:14">
      <c r="A103" s="1" t="s">
        <v>115</v>
      </c>
      <c r="B103">
        <f>HYPERLINK("https://www.suredividend.com/sure-analysis-VLO/","Valero Energy Corp.")</f>
        <v>0</v>
      </c>
      <c r="C103" t="s">
        <v>124</v>
      </c>
      <c r="D103">
        <v>142.73</v>
      </c>
      <c r="E103">
        <v>0.02746444335458558</v>
      </c>
      <c r="F103">
        <v>0</v>
      </c>
      <c r="G103">
        <v>0.04142312668144399</v>
      </c>
      <c r="H103">
        <v>3.874826274035649</v>
      </c>
      <c r="I103">
        <v>55025.737469</v>
      </c>
      <c r="J103">
        <v>5.859411933653497</v>
      </c>
      <c r="K103">
        <v>0.1658744124159096</v>
      </c>
      <c r="L103">
        <v>0.6026986235299591</v>
      </c>
      <c r="M103">
        <v>144.52</v>
      </c>
      <c r="N103">
        <v>72.44</v>
      </c>
    </row>
    <row r="104" spans="1:14">
      <c r="A104" s="1" t="s">
        <v>116</v>
      </c>
      <c r="B104">
        <f>HYPERLINK("https://www.suredividend.com/sure-analysis-research-database/","Viper Energy Partners LP")</f>
        <v>0</v>
      </c>
      <c r="C104" t="s">
        <v>124</v>
      </c>
      <c r="D104">
        <v>32.27</v>
      </c>
      <c r="E104">
        <v>0.066512645073176</v>
      </c>
      <c r="F104">
        <v>-0.4893617021276596</v>
      </c>
      <c r="G104">
        <v>-0.1294494367038759</v>
      </c>
      <c r="H104">
        <v>2.146363056511397</v>
      </c>
      <c r="I104">
        <v>2393.9545</v>
      </c>
      <c r="J104">
        <v>0</v>
      </c>
      <c r="K104" t="s">
        <v>123</v>
      </c>
      <c r="L104">
        <v>0.6178720407450431</v>
      </c>
      <c r="M104">
        <v>35.84</v>
      </c>
      <c r="N104">
        <v>22.31</v>
      </c>
    </row>
    <row r="105" spans="1:14">
      <c r="A105" s="1" t="s">
        <v>117</v>
      </c>
      <c r="B105">
        <f>HYPERLINK("https://www.suredividend.com/sure-analysis-research-database/","Cactus Inc")</f>
        <v>0</v>
      </c>
      <c r="C105" t="s">
        <v>124</v>
      </c>
      <c r="D105">
        <v>53.04</v>
      </c>
      <c r="E105">
        <v>0.008281090103498001</v>
      </c>
      <c r="F105" t="s">
        <v>123</v>
      </c>
      <c r="G105" t="s">
        <v>123</v>
      </c>
      <c r="H105">
        <v>0.43922901908955</v>
      </c>
      <c r="I105">
        <v>3220.528812</v>
      </c>
      <c r="J105">
        <v>34.18493786963029</v>
      </c>
      <c r="K105">
        <v>0.3378684762227308</v>
      </c>
      <c r="L105">
        <v>1.008677017480007</v>
      </c>
      <c r="M105">
        <v>63.89</v>
      </c>
      <c r="N105">
        <v>34.7</v>
      </c>
    </row>
    <row r="106" spans="1:14">
      <c r="A106" s="1" t="s">
        <v>118</v>
      </c>
      <c r="B106">
        <f>HYPERLINK("https://www.suredividend.com/sure-analysis-research-database/","Whiting Petroleum Corp")</f>
        <v>0</v>
      </c>
      <c r="C106" t="s">
        <v>124</v>
      </c>
      <c r="D106">
        <v>68.03</v>
      </c>
      <c r="E106">
        <v>0.007337216789287001</v>
      </c>
      <c r="F106" t="s">
        <v>123</v>
      </c>
      <c r="G106" t="s">
        <v>123</v>
      </c>
      <c r="H106">
        <v>0.499150858175248</v>
      </c>
      <c r="I106">
        <v>2669.620947</v>
      </c>
      <c r="J106" t="s">
        <v>123</v>
      </c>
      <c r="K106" t="s">
        <v>123</v>
      </c>
      <c r="L106">
        <v>1.019783848772831</v>
      </c>
      <c r="M106">
        <v>101.74</v>
      </c>
      <c r="N106">
        <v>38.14</v>
      </c>
    </row>
    <row r="107" spans="1:14">
      <c r="A107" s="1" t="s">
        <v>119</v>
      </c>
      <c r="B107">
        <f>HYPERLINK("https://www.suredividend.com/sure-analysis-WMB/","Williams Cos Inc")</f>
        <v>0</v>
      </c>
      <c r="C107" t="s">
        <v>124</v>
      </c>
      <c r="D107">
        <v>31.46</v>
      </c>
      <c r="E107">
        <v>0.0540368722186904</v>
      </c>
      <c r="F107">
        <v>0.03658536585365835</v>
      </c>
      <c r="G107">
        <v>0.04563955259127317</v>
      </c>
      <c r="H107">
        <v>1.668550926419193</v>
      </c>
      <c r="I107">
        <v>38328.970989</v>
      </c>
      <c r="J107">
        <v>19.17407253070536</v>
      </c>
      <c r="K107">
        <v>1.017409101475118</v>
      </c>
      <c r="L107">
        <v>0.5891091540941991</v>
      </c>
      <c r="M107">
        <v>36.59</v>
      </c>
      <c r="N107">
        <v>25.99</v>
      </c>
    </row>
    <row r="108" spans="1:14">
      <c r="A108" s="1" t="s">
        <v>120</v>
      </c>
      <c r="B108">
        <f>HYPERLINK("https://www.suredividend.com/sure-analysis-research-database/","W &amp; T Offshore Inc")</f>
        <v>0</v>
      </c>
      <c r="C108" t="s">
        <v>124</v>
      </c>
      <c r="D108">
        <v>6.11</v>
      </c>
      <c r="E108">
        <v>0</v>
      </c>
      <c r="F108" t="s">
        <v>123</v>
      </c>
      <c r="G108" t="s">
        <v>123</v>
      </c>
      <c r="H108">
        <v>0</v>
      </c>
      <c r="I108">
        <v>874.717425</v>
      </c>
      <c r="J108">
        <v>3.696968034690876</v>
      </c>
      <c r="K108">
        <v>0</v>
      </c>
      <c r="L108">
        <v>0.9881082282015341</v>
      </c>
      <c r="M108">
        <v>9.16</v>
      </c>
      <c r="N108">
        <v>3.57</v>
      </c>
    </row>
    <row r="109" spans="1:14">
      <c r="A109" s="1" t="s">
        <v>121</v>
      </c>
      <c r="B109">
        <f>HYPERLINK("https://www.suredividend.com/sure-analysis-research-database/","Cimarex Energy Co.")</f>
        <v>0</v>
      </c>
      <c r="C109" t="s">
        <v>124</v>
      </c>
      <c r="D109">
        <v>87.2</v>
      </c>
      <c r="E109">
        <v>0.011175033791407</v>
      </c>
      <c r="F109" t="s">
        <v>123</v>
      </c>
      <c r="G109" t="s">
        <v>123</v>
      </c>
      <c r="H109">
        <v>0.9744629466106991</v>
      </c>
      <c r="I109">
        <v>8965.313918</v>
      </c>
      <c r="J109" t="s">
        <v>123</v>
      </c>
      <c r="K109" t="s">
        <v>123</v>
      </c>
      <c r="M109">
        <v>92.51000000000001</v>
      </c>
      <c r="N109">
        <v>21.97</v>
      </c>
    </row>
    <row r="110" spans="1:14">
      <c r="A110" s="1" t="s">
        <v>122</v>
      </c>
      <c r="B110">
        <f>HYPERLINK("https://www.suredividend.com/sure-analysis-XOM/","Exxon Mobil Corp.")</f>
        <v>0</v>
      </c>
      <c r="C110" t="s">
        <v>124</v>
      </c>
      <c r="D110">
        <v>113.35</v>
      </c>
      <c r="E110">
        <v>0.03211292456991619</v>
      </c>
      <c r="F110">
        <v>0.03409090909090917</v>
      </c>
      <c r="G110">
        <v>0.03397522653195018</v>
      </c>
      <c r="H110">
        <v>3.503350004935757</v>
      </c>
      <c r="I110">
        <v>466808.55927</v>
      </c>
      <c r="J110">
        <v>9.001322006755688</v>
      </c>
      <c r="K110">
        <v>0.286455437852474</v>
      </c>
      <c r="L110">
        <v>0.5391705007574811</v>
      </c>
      <c r="M110">
        <v>114.64</v>
      </c>
      <c r="N110">
        <v>67.14</v>
      </c>
    </row>
  </sheetData>
  <autoFilter ref="A1:O110"/>
  <conditionalFormatting sqref="A1:N1">
    <cfRule type="cellIs" dxfId="8" priority="15" operator="notEqual">
      <formula>-13.345</formula>
    </cfRule>
  </conditionalFormatting>
  <conditionalFormatting sqref="A2:A110">
    <cfRule type="cellIs" dxfId="0" priority="1" operator="notEqual">
      <formula>"None"</formula>
    </cfRule>
  </conditionalFormatting>
  <conditionalFormatting sqref="B2:B110">
    <cfRule type="cellIs" dxfId="1" priority="2" operator="notEqual">
      <formula>"None"</formula>
    </cfRule>
  </conditionalFormatting>
  <conditionalFormatting sqref="C2:C110">
    <cfRule type="cellIs" dxfId="0" priority="3" operator="notEqual">
      <formula>"None"</formula>
    </cfRule>
  </conditionalFormatting>
  <conditionalFormatting sqref="D2:D110">
    <cfRule type="cellIs" dxfId="2" priority="4" operator="notEqual">
      <formula>"None"</formula>
    </cfRule>
  </conditionalFormatting>
  <conditionalFormatting sqref="E2:E110">
    <cfRule type="cellIs" dxfId="3" priority="5" operator="notEqual">
      <formula>"None"</formula>
    </cfRule>
  </conditionalFormatting>
  <conditionalFormatting sqref="F2:F110">
    <cfRule type="cellIs" dxfId="4" priority="6" operator="notEqual">
      <formula>"None"</formula>
    </cfRule>
  </conditionalFormatting>
  <conditionalFormatting sqref="G2:G110">
    <cfRule type="cellIs" dxfId="3" priority="7" operator="notEqual">
      <formula>"None"</formula>
    </cfRule>
  </conditionalFormatting>
  <conditionalFormatting sqref="H2:H110">
    <cfRule type="cellIs" dxfId="2" priority="8" operator="notEqual">
      <formula>"None"</formula>
    </cfRule>
  </conditionalFormatting>
  <conditionalFormatting sqref="I2:I110">
    <cfRule type="cellIs" dxfId="5" priority="9" operator="notEqual">
      <formula>"None"</formula>
    </cfRule>
  </conditionalFormatting>
  <conditionalFormatting sqref="J2:J110">
    <cfRule type="cellIs" dxfId="6" priority="10" operator="notEqual">
      <formula>"None"</formula>
    </cfRule>
  </conditionalFormatting>
  <conditionalFormatting sqref="K2:K110">
    <cfRule type="cellIs" dxfId="3" priority="11" operator="notEqual">
      <formula>"None"</formula>
    </cfRule>
  </conditionalFormatting>
  <conditionalFormatting sqref="L2:L110">
    <cfRule type="cellIs" dxfId="7" priority="12" operator="notEqual">
      <formula>"None"</formula>
    </cfRule>
  </conditionalFormatting>
  <conditionalFormatting sqref="M2:M110">
    <cfRule type="cellIs" dxfId="2" priority="13" operator="notEqual">
      <formula>"None"</formula>
    </cfRule>
  </conditionalFormatting>
  <conditionalFormatting sqref="N2:N110">
    <cfRule type="cellIs" dxfId="2" priority="14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13</v>
      </c>
      <c r="B1" s="1" t="s">
        <v>0</v>
      </c>
      <c r="C1" s="1" t="s">
        <v>129</v>
      </c>
      <c r="D1" s="1" t="s">
        <v>130</v>
      </c>
      <c r="E1" s="1" t="s">
        <v>131</v>
      </c>
      <c r="F1" s="1" t="s">
        <v>132</v>
      </c>
      <c r="G1" s="1" t="s">
        <v>133</v>
      </c>
      <c r="H1" s="1" t="s">
        <v>134</v>
      </c>
      <c r="I1" s="1" t="s">
        <v>135</v>
      </c>
    </row>
    <row r="2" spans="1:9">
      <c r="A2" s="1" t="s">
        <v>14</v>
      </c>
      <c r="B2">
        <f>HYPERLINK("https://www.suredividend.com/sure-analysis-research-database/","Alto Ingredients Inc")</f>
        <v>0</v>
      </c>
      <c r="C2">
        <v>0.07876712328767101</v>
      </c>
      <c r="D2">
        <v>-0.244604316546762</v>
      </c>
      <c r="E2">
        <v>-0.157754010695187</v>
      </c>
      <c r="F2">
        <v>0.09375000000000001</v>
      </c>
      <c r="G2">
        <v>-0.32258064516129</v>
      </c>
      <c r="H2">
        <v>-0.533333333333333</v>
      </c>
      <c r="I2">
        <v>-0.32258064516129</v>
      </c>
    </row>
    <row r="3" spans="1:9">
      <c r="A3" s="1" t="s">
        <v>15</v>
      </c>
      <c r="B3">
        <f>HYPERLINK("https://www.suredividend.com/sure-analysis-AM/","Antero Midstream Corp")</f>
        <v>0</v>
      </c>
      <c r="C3">
        <v>0.05754716981132001</v>
      </c>
      <c r="D3">
        <v>0.111717161699806</v>
      </c>
      <c r="E3">
        <v>0.21524201853759</v>
      </c>
      <c r="F3">
        <v>0.038924930491195</v>
      </c>
      <c r="G3">
        <v>0.235329770235274</v>
      </c>
      <c r="H3">
        <v>0.6770641652828261</v>
      </c>
      <c r="I3">
        <v>-0.218281474456423</v>
      </c>
    </row>
    <row r="4" spans="1:9">
      <c r="A4" s="1" t="s">
        <v>16</v>
      </c>
      <c r="B4">
        <f>HYPERLINK("https://www.suredividend.com/sure-analysis-APA/","APA Corporation")</f>
        <v>0</v>
      </c>
      <c r="C4">
        <v>0.014567104534838</v>
      </c>
      <c r="D4">
        <v>0.04980338013871601</v>
      </c>
      <c r="E4">
        <v>0.407378044403105</v>
      </c>
      <c r="F4">
        <v>-0.02868492253606</v>
      </c>
      <c r="G4">
        <v>0.5251193137808681</v>
      </c>
      <c r="H4">
        <v>1.375545943553783</v>
      </c>
      <c r="I4">
        <v>1.375545943553783</v>
      </c>
    </row>
    <row r="5" spans="1:9">
      <c r="A5" s="1" t="s">
        <v>17</v>
      </c>
      <c r="B5">
        <f>HYPERLINK("https://www.suredividend.com/sure-analysis-research-database/","Antero Resources Corp")</f>
        <v>0</v>
      </c>
      <c r="C5">
        <v>-0.09677419354838701</v>
      </c>
      <c r="D5">
        <v>-0.121601434120107</v>
      </c>
      <c r="E5">
        <v>-0.199782253674469</v>
      </c>
      <c r="F5">
        <v>-0.051306873184898</v>
      </c>
      <c r="G5">
        <v>0.7324690630524451</v>
      </c>
      <c r="H5">
        <v>3.407796101949025</v>
      </c>
      <c r="I5">
        <v>0.5170278637770891</v>
      </c>
    </row>
    <row r="6" spans="1:9">
      <c r="A6" s="1" t="s">
        <v>18</v>
      </c>
      <c r="B6">
        <f>HYPERLINK("https://www.suredividend.com/sure-analysis-research-database/","Arch Resources Inc")</f>
        <v>0</v>
      </c>
      <c r="C6">
        <v>0.03923205342237</v>
      </c>
      <c r="D6">
        <v>0.165335708725353</v>
      </c>
      <c r="E6">
        <v>0.181188272239387</v>
      </c>
      <c r="F6">
        <v>0.046291757125849</v>
      </c>
      <c r="G6">
        <v>0.760358010159174</v>
      </c>
      <c r="H6">
        <v>2.16392699672595</v>
      </c>
      <c r="I6">
        <v>0.8100358857181621</v>
      </c>
    </row>
    <row r="7" spans="1:9">
      <c r="A7" s="1" t="s">
        <v>19</v>
      </c>
      <c r="B7">
        <f>HYPERLINK("https://www.suredividend.com/sure-analysis-BKR/","Baker Hughes Co")</f>
        <v>0</v>
      </c>
      <c r="C7">
        <v>0.09555712270803901</v>
      </c>
      <c r="D7">
        <v>0.172855584370481</v>
      </c>
      <c r="E7">
        <v>0.308800175236843</v>
      </c>
      <c r="F7">
        <v>0.052150355570606</v>
      </c>
      <c r="G7">
        <v>0.170601953891771</v>
      </c>
      <c r="H7">
        <v>0.483578925252834</v>
      </c>
      <c r="I7">
        <v>-0.08416702529668001</v>
      </c>
    </row>
    <row r="8" spans="1:9">
      <c r="A8" s="1" t="s">
        <v>20</v>
      </c>
      <c r="B8">
        <f>HYPERLINK("https://www.suredividend.com/sure-analysis-research-database/","DMC Global Inc")</f>
        <v>0</v>
      </c>
      <c r="C8">
        <v>0.337583485124468</v>
      </c>
      <c r="D8">
        <v>0.144415584415584</v>
      </c>
      <c r="E8">
        <v>0.130323242688558</v>
      </c>
      <c r="F8">
        <v>0.133230452674897</v>
      </c>
      <c r="G8">
        <v>-0.4580565805658051</v>
      </c>
      <c r="H8">
        <v>-0.567275584364564</v>
      </c>
      <c r="I8">
        <v>-0.08276361698407</v>
      </c>
    </row>
    <row r="9" spans="1:9">
      <c r="A9" s="1" t="s">
        <v>21</v>
      </c>
      <c r="B9">
        <f>HYPERLINK("https://www.suredividend.com/sure-analysis-BP/","BP plc")</f>
        <v>0</v>
      </c>
      <c r="C9">
        <v>0.03167683812845101</v>
      </c>
      <c r="D9">
        <v>0.157139551029854</v>
      </c>
      <c r="E9">
        <v>0.332757682127907</v>
      </c>
      <c r="F9">
        <v>0.016318350987689</v>
      </c>
      <c r="G9">
        <v>0.221039018215838</v>
      </c>
      <c r="H9">
        <v>0.650832624172839</v>
      </c>
      <c r="I9">
        <v>0.103258808977729</v>
      </c>
    </row>
    <row r="10" spans="1:9">
      <c r="A10" s="1" t="s">
        <v>22</v>
      </c>
      <c r="B10">
        <f>HYPERLINK("https://www.suredividend.com/sure-analysis-research-database/","Berry Corp")</f>
        <v>0</v>
      </c>
      <c r="C10">
        <v>0.158831003811944</v>
      </c>
      <c r="D10">
        <v>0.066417212347988</v>
      </c>
      <c r="E10">
        <v>0.321030751625939</v>
      </c>
      <c r="F10">
        <v>0.139999999999999</v>
      </c>
      <c r="G10">
        <v>0.144233664558867</v>
      </c>
      <c r="H10">
        <v>1.336664104534973</v>
      </c>
      <c r="I10">
        <v>-0.152439987732684</v>
      </c>
    </row>
    <row r="11" spans="1:9">
      <c r="A11" s="1" t="s">
        <v>23</v>
      </c>
      <c r="B11">
        <f>HYPERLINK("https://www.suredividend.com/sure-analysis-research-database/","Clear Channel Outdoor Holdings Inc.")</f>
        <v>0</v>
      </c>
      <c r="C11">
        <v>0.4660194174757281</v>
      </c>
      <c r="D11">
        <v>-0.09580838323353201</v>
      </c>
      <c r="E11">
        <v>0.170542635658914</v>
      </c>
      <c r="F11">
        <v>0.438095238095238</v>
      </c>
      <c r="G11">
        <v>-0.509740259740259</v>
      </c>
      <c r="H11">
        <v>-0.137142857142857</v>
      </c>
      <c r="I11">
        <v>-0.6606741573033701</v>
      </c>
    </row>
    <row r="12" spans="1:9">
      <c r="A12" s="1" t="s">
        <v>24</v>
      </c>
      <c r="B12">
        <f>HYPERLINK("https://www.suredividend.com/sure-analysis-research-database/","Permian Resources Corp")</f>
        <v>0</v>
      </c>
      <c r="C12">
        <v>0.165137614678899</v>
      </c>
      <c r="D12">
        <v>-0.105633802816901</v>
      </c>
      <c r="E12">
        <v>-0.118055555555555</v>
      </c>
      <c r="F12">
        <v>0.274247491638795</v>
      </c>
      <c r="G12">
        <v>0.5119047619047611</v>
      </c>
      <c r="H12">
        <v>9.681244743481916</v>
      </c>
      <c r="I12">
        <v>-0.563573883161512</v>
      </c>
    </row>
    <row r="13" spans="1:9">
      <c r="A13" s="1" t="s">
        <v>25</v>
      </c>
      <c r="B13">
        <f>HYPERLINK("https://www.suredividend.com/sure-analysis-research-database/","ChampionX Corporation")</f>
        <v>0</v>
      </c>
      <c r="C13">
        <v>0.147178482906137</v>
      </c>
      <c r="D13">
        <v>0.3686229713128</v>
      </c>
      <c r="E13">
        <v>0.6457172476350911</v>
      </c>
      <c r="F13">
        <v>0.09810676018731801</v>
      </c>
      <c r="G13">
        <v>0.436599580105697</v>
      </c>
      <c r="H13">
        <v>0.872261633083894</v>
      </c>
      <c r="I13">
        <v>-0.164473684210526</v>
      </c>
    </row>
    <row r="14" spans="1:9">
      <c r="A14" s="1" t="s">
        <v>26</v>
      </c>
      <c r="B14">
        <f>HYPERLINK("https://www.suredividend.com/sure-analysis-research-database/","Core Laboratories N.V.")</f>
        <v>0</v>
      </c>
      <c r="C14">
        <v>0.26907001044932</v>
      </c>
      <c r="D14">
        <v>0.275025458515742</v>
      </c>
      <c r="E14">
        <v>0.404793300483494</v>
      </c>
      <c r="F14">
        <v>0.198322644301923</v>
      </c>
      <c r="G14">
        <v>-0.060762371720015</v>
      </c>
      <c r="H14">
        <v>-0.311064658950061</v>
      </c>
      <c r="I14">
        <v>-0.7817017735270481</v>
      </c>
    </row>
    <row r="15" spans="1:9">
      <c r="A15" s="1" t="s">
        <v>27</v>
      </c>
      <c r="B15">
        <f>HYPERLINK("https://www.suredividend.com/sure-analysis-research-database/","Clean Energy Fuels Corp")</f>
        <v>0</v>
      </c>
      <c r="C15">
        <v>0.033834586466165</v>
      </c>
      <c r="D15">
        <v>-0.170437405731523</v>
      </c>
      <c r="E15">
        <v>0.018518518518518</v>
      </c>
      <c r="F15">
        <v>0.057692307692307</v>
      </c>
      <c r="G15">
        <v>0.07003891050583601</v>
      </c>
      <c r="H15">
        <v>-0.4796594134342471</v>
      </c>
      <c r="I15">
        <v>2.005464480874316</v>
      </c>
    </row>
    <row r="16" spans="1:9">
      <c r="A16" s="1" t="s">
        <v>28</v>
      </c>
      <c r="B16">
        <f>HYPERLINK("https://www.suredividend.com/sure-analysis-research-database/","Continental Resources Inc (OKLA)")</f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 s="1" t="s">
        <v>29</v>
      </c>
      <c r="B17">
        <f>HYPERLINK("https://www.suredividend.com/sure-analysis-CNQ/","Canadian Natural Resources Ltd.")</f>
        <v>0</v>
      </c>
      <c r="C17">
        <v>0.131421072365954</v>
      </c>
      <c r="D17">
        <v>0.044849764973727</v>
      </c>
      <c r="E17">
        <v>0.269411905758523</v>
      </c>
      <c r="F17">
        <v>0.086799927966864</v>
      </c>
      <c r="G17">
        <v>0.2697243845992</v>
      </c>
      <c r="H17">
        <v>1.76827243286882</v>
      </c>
      <c r="I17">
        <v>1.193022300874665</v>
      </c>
    </row>
    <row r="18" spans="1:9">
      <c r="A18" s="1" t="s">
        <v>30</v>
      </c>
      <c r="B18">
        <f>HYPERLINK("https://www.suredividend.com/sure-analysis-research-database/","CNX Resources Corp")</f>
        <v>0</v>
      </c>
      <c r="C18">
        <v>-0.003013863773357</v>
      </c>
      <c r="D18">
        <v>-0.064479638009049</v>
      </c>
      <c r="E18">
        <v>-0.094690749863163</v>
      </c>
      <c r="F18">
        <v>-0.017814726840855</v>
      </c>
      <c r="G18">
        <v>0.131326949384404</v>
      </c>
      <c r="H18">
        <v>0.303388494877856</v>
      </c>
      <c r="I18">
        <v>0.139903514817367</v>
      </c>
    </row>
    <row r="19" spans="1:9">
      <c r="A19" s="1" t="s">
        <v>31</v>
      </c>
      <c r="B19">
        <f>HYPERLINK("https://www.suredividend.com/sure-analysis-research-database/","Cabot Oil &amp; Gas Corp.")</f>
        <v>0</v>
      </c>
      <c r="C19">
        <v>0.249298147108366</v>
      </c>
      <c r="D19">
        <v>0.255629168971004</v>
      </c>
      <c r="E19">
        <v>0.180872518840887</v>
      </c>
      <c r="F19">
        <v>0.3921737933450961</v>
      </c>
      <c r="G19">
        <v>0.340482573726541</v>
      </c>
      <c r="H19">
        <v>0.319394205339247</v>
      </c>
      <c r="I19">
        <v>-0.06634999496458401</v>
      </c>
    </row>
    <row r="20" spans="1:9">
      <c r="A20" s="1" t="s">
        <v>32</v>
      </c>
      <c r="B20">
        <f>HYPERLINK("https://www.suredividend.com/sure-analysis-COP/","Conoco Phillips")</f>
        <v>0</v>
      </c>
      <c r="C20">
        <v>0.08556149732620301</v>
      </c>
      <c r="D20">
        <v>-0.011741452740064</v>
      </c>
      <c r="E20">
        <v>0.421586878449653</v>
      </c>
      <c r="F20">
        <v>0.032203389830508</v>
      </c>
      <c r="G20">
        <v>0.545483268049988</v>
      </c>
      <c r="H20">
        <v>2.095975232198142</v>
      </c>
      <c r="I20">
        <v>1.35815266424785</v>
      </c>
    </row>
    <row r="21" spans="1:9">
      <c r="A21" s="1" t="s">
        <v>33</v>
      </c>
      <c r="B21">
        <f>HYPERLINK("https://www.suredividend.com/sure-analysis-research-database/","Callon Petroleum Co.")</f>
        <v>0</v>
      </c>
      <c r="C21">
        <v>0.226632154155881</v>
      </c>
      <c r="D21">
        <v>-0.028473804100227</v>
      </c>
      <c r="E21">
        <v>0.05673934588701601</v>
      </c>
      <c r="F21">
        <v>0.149905634942032</v>
      </c>
      <c r="G21">
        <v>-0.09697226339191101</v>
      </c>
      <c r="H21">
        <v>2.194756554307116</v>
      </c>
      <c r="I21">
        <v>-0.666536356528537</v>
      </c>
    </row>
    <row r="22" spans="1:9">
      <c r="A22" s="1" t="s">
        <v>34</v>
      </c>
      <c r="B22">
        <f>HYPERLINK("https://www.suredividend.com/sure-analysis-research-database/","California Resources Corporation")</f>
        <v>0</v>
      </c>
      <c r="C22">
        <v>0.132328308207705</v>
      </c>
      <c r="D22">
        <v>0.081805233907232</v>
      </c>
      <c r="E22">
        <v>0.200061879775711</v>
      </c>
      <c r="F22">
        <v>0.08756607676396201</v>
      </c>
      <c r="G22">
        <v>0.172831550457533</v>
      </c>
      <c r="H22">
        <v>0.9492342294098741</v>
      </c>
      <c r="I22">
        <v>2.212338856945019</v>
      </c>
    </row>
    <row r="23" spans="1:9">
      <c r="A23" s="1" t="s">
        <v>35</v>
      </c>
      <c r="B23">
        <f>HYPERLINK("https://www.suredividend.com/sure-analysis-research-database/","Comstock Resources, Inc.")</f>
        <v>0</v>
      </c>
      <c r="C23">
        <v>-0.09370529327610801</v>
      </c>
      <c r="D23">
        <v>-0.228276626588215</v>
      </c>
      <c r="E23">
        <v>-0.060632571657349</v>
      </c>
      <c r="F23">
        <v>-0.075857038657914</v>
      </c>
      <c r="G23">
        <v>0.6785014042711031</v>
      </c>
      <c r="H23">
        <v>1.691278304091083</v>
      </c>
      <c r="I23">
        <v>0.425325113621023</v>
      </c>
    </row>
    <row r="24" spans="1:9">
      <c r="A24" s="1" t="s">
        <v>36</v>
      </c>
      <c r="B24">
        <f>HYPERLINK("https://www.suredividend.com/sure-analysis-CTRA/","Coterra Energy Inc")</f>
        <v>0</v>
      </c>
      <c r="C24">
        <v>0.045287637698898</v>
      </c>
      <c r="D24">
        <v>-0.119920305039332</v>
      </c>
      <c r="E24">
        <v>-0.041325530227058</v>
      </c>
      <c r="F24">
        <v>0.042735042735042</v>
      </c>
      <c r="G24">
        <v>0.4183062257110901</v>
      </c>
      <c r="H24">
        <v>0.4000688558453691</v>
      </c>
      <c r="I24">
        <v>-0.024323367112614</v>
      </c>
    </row>
    <row r="25" spans="1:9">
      <c r="A25" s="1" t="s">
        <v>37</v>
      </c>
      <c r="B25">
        <f>HYPERLINK("https://www.suredividend.com/sure-analysis-research-database/","Cenovus Energy Inc")</f>
        <v>0</v>
      </c>
      <c r="C25">
        <v>0.03197831978319701</v>
      </c>
      <c r="D25">
        <v>0.016328513245899</v>
      </c>
      <c r="E25">
        <v>0.141603160993626</v>
      </c>
      <c r="F25">
        <v>-0.019062339000515</v>
      </c>
      <c r="G25">
        <v>0.379690149418124</v>
      </c>
      <c r="H25">
        <v>2.319733584405621</v>
      </c>
      <c r="I25">
        <v>0.9762312522704861</v>
      </c>
    </row>
    <row r="26" spans="1:9">
      <c r="A26" s="1" t="s">
        <v>38</v>
      </c>
      <c r="B26">
        <f>HYPERLINK("https://www.suredividend.com/sure-analysis-research-database/","CVR Energy Inc")</f>
        <v>0</v>
      </c>
      <c r="C26">
        <v>0.089577089577089</v>
      </c>
      <c r="D26">
        <v>-0.18312320559231</v>
      </c>
      <c r="E26">
        <v>0.167220787374609</v>
      </c>
      <c r="F26">
        <v>0.044033184428844</v>
      </c>
      <c r="G26">
        <v>0.7501537803214671</v>
      </c>
      <c r="H26">
        <v>1.044437779610607</v>
      </c>
      <c r="I26">
        <v>0.212768165576954</v>
      </c>
    </row>
    <row r="27" spans="1:9">
      <c r="A27" s="1" t="s">
        <v>39</v>
      </c>
      <c r="B27">
        <f>HYPERLINK("https://www.suredividend.com/sure-analysis-CVX/","Chevron Corp.")</f>
        <v>0</v>
      </c>
      <c r="C27">
        <v>0.051255230125522</v>
      </c>
      <c r="D27">
        <v>0.05259727942297401</v>
      </c>
      <c r="E27">
        <v>0.275787264413081</v>
      </c>
      <c r="F27">
        <v>0.007855590840715</v>
      </c>
      <c r="G27">
        <v>0.476766037483244</v>
      </c>
      <c r="H27">
        <v>1.120248194448676</v>
      </c>
      <c r="I27">
        <v>0.6755523116879271</v>
      </c>
    </row>
    <row r="28" spans="1:9">
      <c r="A28" s="1" t="s">
        <v>40</v>
      </c>
      <c r="B28">
        <f>HYPERLINK("https://www.suredividend.com/sure-analysis-research-database/","Denbury Inc.")</f>
        <v>0</v>
      </c>
      <c r="C28">
        <v>0.05874689091555101</v>
      </c>
      <c r="D28">
        <v>-0.08430649457078401</v>
      </c>
      <c r="E28">
        <v>0.510221321169116</v>
      </c>
      <c r="F28">
        <v>0.027235118363594</v>
      </c>
      <c r="G28">
        <v>0.26920346443277</v>
      </c>
      <c r="H28">
        <v>1.869662921348315</v>
      </c>
      <c r="I28">
        <v>3.938674033149171</v>
      </c>
    </row>
    <row r="29" spans="1:9">
      <c r="A29" s="1" t="s">
        <v>41</v>
      </c>
      <c r="B29">
        <f>HYPERLINK("https://www.suredividend.com/sure-analysis-research-database/","Delek US Holdings Inc")</f>
        <v>0</v>
      </c>
      <c r="C29">
        <v>0.012687427912341</v>
      </c>
      <c r="D29">
        <v>-0.090212007543572</v>
      </c>
      <c r="E29">
        <v>0.164765189705492</v>
      </c>
      <c r="F29">
        <v>-0.024444444444444</v>
      </c>
      <c r="G29">
        <v>0.728414504508051</v>
      </c>
      <c r="H29">
        <v>0.304477020602218</v>
      </c>
      <c r="I29">
        <v>-0.219370517455989</v>
      </c>
    </row>
    <row r="30" spans="1:9">
      <c r="A30" s="1" t="s">
        <v>42</v>
      </c>
      <c r="B30">
        <f>HYPERLINK("https://www.suredividend.com/sure-analysis-research-database/","Dril-Quip, Inc.")</f>
        <v>0</v>
      </c>
      <c r="C30">
        <v>0.100744805958447</v>
      </c>
      <c r="D30">
        <v>0.162251655629138</v>
      </c>
      <c r="E30">
        <v>0.196420962931401</v>
      </c>
      <c r="F30">
        <v>0.033492822966507</v>
      </c>
      <c r="G30">
        <v>0.147527584797711</v>
      </c>
      <c r="H30">
        <v>-0.151661631419939</v>
      </c>
      <c r="I30">
        <v>-0.492224231464737</v>
      </c>
    </row>
    <row r="31" spans="1:9">
      <c r="A31" s="1" t="s">
        <v>43</v>
      </c>
      <c r="B31">
        <f>HYPERLINK("https://www.suredividend.com/sure-analysis-research-database/","DT Midstream Inc")</f>
        <v>0</v>
      </c>
      <c r="C31">
        <v>-0.018878299120234</v>
      </c>
      <c r="D31">
        <v>-0.035983583086761</v>
      </c>
      <c r="E31">
        <v>0.070343117651763</v>
      </c>
      <c r="F31">
        <v>-0.031306550850524</v>
      </c>
      <c r="G31">
        <v>0.143038950445535</v>
      </c>
      <c r="H31">
        <v>0.279397705544933</v>
      </c>
      <c r="I31">
        <v>0.279397705544933</v>
      </c>
    </row>
    <row r="32" spans="1:9">
      <c r="A32" s="1" t="s">
        <v>44</v>
      </c>
      <c r="B32">
        <f>HYPERLINK("https://www.suredividend.com/sure-analysis-DVN/","Devon Energy Corp.")</f>
        <v>0</v>
      </c>
      <c r="C32">
        <v>0.07719181500582201</v>
      </c>
      <c r="D32">
        <v>-0.109483349057771</v>
      </c>
      <c r="E32">
        <v>0.201842763700079</v>
      </c>
      <c r="F32">
        <v>0.052674361892375</v>
      </c>
      <c r="G32">
        <v>0.48659197355129</v>
      </c>
      <c r="H32">
        <v>3.040864214480959</v>
      </c>
      <c r="I32">
        <v>0.7434080328703091</v>
      </c>
    </row>
    <row r="33" spans="1:9">
      <c r="A33" s="1" t="s">
        <v>45</v>
      </c>
      <c r="B33">
        <f>HYPERLINK("https://www.suredividend.com/sure-analysis-research-database/","Ecopetrol SA")</f>
        <v>0</v>
      </c>
      <c r="C33">
        <v>0.263322884012539</v>
      </c>
      <c r="D33">
        <v>0.263322884012539</v>
      </c>
      <c r="E33">
        <v>0.295819935691318</v>
      </c>
      <c r="F33">
        <v>0.154727793696274</v>
      </c>
      <c r="G33">
        <v>-0.017783879956779</v>
      </c>
      <c r="H33">
        <v>0.060879942436952</v>
      </c>
      <c r="I33">
        <v>-0.05213641709133601</v>
      </c>
    </row>
    <row r="34" spans="1:9">
      <c r="A34" s="1" t="s">
        <v>46</v>
      </c>
      <c r="B34">
        <f>HYPERLINK("https://www.suredividend.com/sure-analysis-ENB/","Enbridge Inc")</f>
        <v>0</v>
      </c>
      <c r="C34">
        <v>0.07803244913726501</v>
      </c>
      <c r="D34">
        <v>0.122480719932211</v>
      </c>
      <c r="E34">
        <v>0.006211299565401</v>
      </c>
      <c r="F34">
        <v>0.07058823529411701</v>
      </c>
      <c r="G34">
        <v>0.091385976759162</v>
      </c>
      <c r="H34">
        <v>0.376213145367034</v>
      </c>
      <c r="I34">
        <v>0.460465213644499</v>
      </c>
    </row>
    <row r="35" spans="1:9">
      <c r="A35" s="1" t="s">
        <v>47</v>
      </c>
      <c r="B35">
        <f>HYPERLINK("https://www.suredividend.com/sure-analysis-EOG/","EOG Resources, Inc.")</f>
        <v>0</v>
      </c>
      <c r="C35">
        <v>0.057758810274324</v>
      </c>
      <c r="D35">
        <v>0.001376657174646</v>
      </c>
      <c r="E35">
        <v>0.363038502885739</v>
      </c>
      <c r="F35">
        <v>0.031461318452318</v>
      </c>
      <c r="G35">
        <v>0.418019259425421</v>
      </c>
      <c r="H35">
        <v>1.722574293976496</v>
      </c>
      <c r="I35">
        <v>0.348267362179653</v>
      </c>
    </row>
    <row r="36" spans="1:9">
      <c r="A36" s="1" t="s">
        <v>48</v>
      </c>
      <c r="B36">
        <f>HYPERLINK("https://www.suredividend.com/sure-analysis-EQNR/","Equinor ASA")</f>
        <v>0</v>
      </c>
      <c r="C36">
        <v>-0.141712080176317</v>
      </c>
      <c r="D36">
        <v>-0.06627341399188201</v>
      </c>
      <c r="E36">
        <v>-0.054943661844293</v>
      </c>
      <c r="F36">
        <v>-0.120139833413891</v>
      </c>
      <c r="G36">
        <v>0.171522755080277</v>
      </c>
      <c r="H36">
        <v>0.7436485748972521</v>
      </c>
      <c r="I36">
        <v>0.346556625480068</v>
      </c>
    </row>
    <row r="37" spans="1:9">
      <c r="A37" s="1" t="s">
        <v>49</v>
      </c>
      <c r="B37">
        <f>HYPERLINK("https://www.suredividend.com/sure-analysis-research-database/","EQT Corp")</f>
        <v>0</v>
      </c>
      <c r="C37">
        <v>-0.029999999999999</v>
      </c>
      <c r="D37">
        <v>-0.100695603341862</v>
      </c>
      <c r="E37">
        <v>-0.190458136313019</v>
      </c>
      <c r="F37">
        <v>0.003547147502217</v>
      </c>
      <c r="G37">
        <v>0.6781758055985331</v>
      </c>
      <c r="H37">
        <v>1.105139143806736</v>
      </c>
      <c r="I37">
        <v>0.135200925548206</v>
      </c>
    </row>
    <row r="38" spans="1:9">
      <c r="A38" s="1" t="s">
        <v>50</v>
      </c>
      <c r="B38">
        <f>HYPERLINK("https://www.suredividend.com/sure-analysis-research-database/","Equitrans Midstream Corporation")</f>
        <v>0</v>
      </c>
      <c r="C38">
        <v>0.079315707620528</v>
      </c>
      <c r="D38">
        <v>-0.126593589146603</v>
      </c>
      <c r="E38">
        <v>0.04404862197617</v>
      </c>
      <c r="F38">
        <v>0.035820895522387</v>
      </c>
      <c r="G38">
        <v>-0.276186105693516</v>
      </c>
      <c r="H38">
        <v>0.146501024251635</v>
      </c>
      <c r="I38">
        <v>-0.6441025641025641</v>
      </c>
    </row>
    <row r="39" spans="1:9">
      <c r="A39" s="1" t="s">
        <v>51</v>
      </c>
      <c r="B39">
        <f>HYPERLINK("https://www.suredividend.com/sure-analysis-FANG/","Diamondback Energy Inc")</f>
        <v>0</v>
      </c>
      <c r="C39">
        <v>0.110400361228175</v>
      </c>
      <c r="D39">
        <v>-0.026946749487753</v>
      </c>
      <c r="E39">
        <v>0.329641037471456</v>
      </c>
      <c r="F39">
        <v>0.078739581810206</v>
      </c>
      <c r="G39">
        <v>0.29084918717182</v>
      </c>
      <c r="H39">
        <v>1.439685775747324</v>
      </c>
      <c r="I39">
        <v>0.23138937107758</v>
      </c>
    </row>
    <row r="40" spans="1:9">
      <c r="A40" s="1" t="s">
        <v>52</v>
      </c>
      <c r="B40">
        <f>HYPERLINK("https://www.suredividend.com/sure-analysis-research-database/","TechnipFMC plc")</f>
        <v>0</v>
      </c>
      <c r="C40">
        <v>0.100506756756756</v>
      </c>
      <c r="D40">
        <v>0.206481481481481</v>
      </c>
      <c r="E40">
        <v>1.094855305466238</v>
      </c>
      <c r="F40">
        <v>0.06890894175553701</v>
      </c>
      <c r="G40">
        <v>1.010802469135802</v>
      </c>
      <c r="H40">
        <v>0.162355040142729</v>
      </c>
      <c r="I40">
        <v>-0.599022636910843</v>
      </c>
    </row>
    <row r="41" spans="1:9">
      <c r="A41" s="1" t="s">
        <v>53</v>
      </c>
      <c r="B41">
        <f>HYPERLINK("https://www.suredividend.com/sure-analysis-research-database/","Gevo Inc")</f>
        <v>0</v>
      </c>
      <c r="C41">
        <v>0.164772727272727</v>
      </c>
      <c r="D41">
        <v>-0.072398190045248</v>
      </c>
      <c r="E41">
        <v>-0.163265306122449</v>
      </c>
      <c r="F41">
        <v>0.078947368421052</v>
      </c>
      <c r="G41">
        <v>-0.376899696048632</v>
      </c>
      <c r="H41">
        <v>-0.804947668886774</v>
      </c>
      <c r="I41">
        <v>-0.827702134812573</v>
      </c>
    </row>
    <row r="42" spans="1:9">
      <c r="A42" s="1" t="s">
        <v>54</v>
      </c>
      <c r="B42">
        <f>HYPERLINK("https://www.suredividend.com/sure-analysis-research-database/","Green Plains Inc")</f>
        <v>0</v>
      </c>
      <c r="C42">
        <v>0.06588881262868801</v>
      </c>
      <c r="D42">
        <v>0.070296347346657</v>
      </c>
      <c r="E42">
        <v>0.011067708333333</v>
      </c>
      <c r="F42">
        <v>0.018360655737704</v>
      </c>
      <c r="G42">
        <v>0.035333333333333</v>
      </c>
      <c r="H42">
        <v>0.595274781715459</v>
      </c>
      <c r="I42">
        <v>0.7420664744747431</v>
      </c>
    </row>
    <row r="43" spans="1:9">
      <c r="A43" s="1" t="s">
        <v>55</v>
      </c>
      <c r="B43">
        <f>HYPERLINK("https://www.suredividend.com/sure-analysis-HAL/","Halliburton Co.")</f>
        <v>0</v>
      </c>
      <c r="C43">
        <v>0.08391049547149701</v>
      </c>
      <c r="D43">
        <v>0.204997675293253</v>
      </c>
      <c r="E43">
        <v>0.486718550184515</v>
      </c>
      <c r="F43">
        <v>0.03405336721728</v>
      </c>
      <c r="G43">
        <v>0.487724173232664</v>
      </c>
      <c r="H43">
        <v>1.14258257815503</v>
      </c>
      <c r="I43">
        <v>-0.231440487163601</v>
      </c>
    </row>
    <row r="44" spans="1:9">
      <c r="A44" s="1" t="s">
        <v>56</v>
      </c>
      <c r="B44">
        <f>HYPERLINK("https://www.suredividend.com/sure-analysis-research-database/","Hess Corporation")</f>
        <v>0</v>
      </c>
      <c r="C44">
        <v>0.144124168514412</v>
      </c>
      <c r="D44">
        <v>0.144949242802463</v>
      </c>
      <c r="E44">
        <v>0.5356503002851071</v>
      </c>
      <c r="F44">
        <v>0.09152446763503001</v>
      </c>
      <c r="G44">
        <v>0.787896357449914</v>
      </c>
      <c r="H44">
        <v>1.650430780610078</v>
      </c>
      <c r="I44">
        <v>2.146213568554124</v>
      </c>
    </row>
    <row r="45" spans="1:9">
      <c r="A45" s="1" t="s">
        <v>57</v>
      </c>
      <c r="B45">
        <f>HYPERLINK("https://www.suredividend.com/sure-analysis-research-database/","Hess Midstream LP")</f>
        <v>0</v>
      </c>
      <c r="C45">
        <v>0.073498964803312</v>
      </c>
      <c r="D45">
        <v>0.164148274545903</v>
      </c>
      <c r="E45">
        <v>0.150062660116004</v>
      </c>
      <c r="F45">
        <v>0.039772727272727</v>
      </c>
      <c r="G45">
        <v>0.178065488474952</v>
      </c>
      <c r="H45">
        <v>0.706846038207893</v>
      </c>
      <c r="I45">
        <v>0.8287521455947701</v>
      </c>
    </row>
    <row r="46" spans="1:9">
      <c r="A46" s="1" t="s">
        <v>58</v>
      </c>
      <c r="B46">
        <f>HYPERLINK("https://www.suredividend.com/sure-analysis-research-database/","Helix Energy Solutions Group Inc")</f>
        <v>0</v>
      </c>
      <c r="C46">
        <v>0.156156156156156</v>
      </c>
      <c r="D46">
        <v>0.624472573839662</v>
      </c>
      <c r="E46">
        <v>1.950191570881226</v>
      </c>
      <c r="F46">
        <v>0.043360433604336</v>
      </c>
      <c r="G46">
        <v>1.319277108433735</v>
      </c>
      <c r="H46">
        <v>0.707317073170731</v>
      </c>
      <c r="I46">
        <v>-0.07004830917874301</v>
      </c>
    </row>
    <row r="47" spans="1:9">
      <c r="A47" s="1" t="s">
        <v>59</v>
      </c>
      <c r="B47">
        <f>HYPERLINK("https://www.suredividend.com/sure-analysis-HP/","Helmerich &amp; Payne, Inc.")</f>
        <v>0</v>
      </c>
      <c r="C47">
        <v>0.006650933276121001</v>
      </c>
      <c r="D47">
        <v>0.049781854793601</v>
      </c>
      <c r="E47">
        <v>0.203768318213537</v>
      </c>
      <c r="F47">
        <v>-0.05345975388339701</v>
      </c>
      <c r="G47">
        <v>0.7821263213068921</v>
      </c>
      <c r="H47">
        <v>0.9682776731367011</v>
      </c>
      <c r="I47">
        <v>-0.15145881446571</v>
      </c>
    </row>
    <row r="48" spans="1:9">
      <c r="A48" s="1" t="s">
        <v>60</v>
      </c>
      <c r="B48">
        <f>HYPERLINK("https://www.suredividend.com/sure-analysis-IMO/","Imperial Oil Ltd.")</f>
        <v>0</v>
      </c>
      <c r="C48">
        <v>0.090151676992095</v>
      </c>
      <c r="D48">
        <v>0.030623847541185</v>
      </c>
      <c r="E48">
        <v>0.195762459666742</v>
      </c>
      <c r="F48">
        <v>0.046983996717275</v>
      </c>
      <c r="G48">
        <v>0.29718270118025</v>
      </c>
      <c r="H48">
        <v>1.664793704340016</v>
      </c>
      <c r="I48">
        <v>0.7981099232552731</v>
      </c>
    </row>
    <row r="49" spans="1:9">
      <c r="A49" s="1" t="s">
        <v>61</v>
      </c>
      <c r="B49">
        <f>HYPERLINK("https://www.suredividend.com/sure-analysis-research-database/","International Seaways Inc")</f>
        <v>0</v>
      </c>
      <c r="C49">
        <v>0.030655391120507</v>
      </c>
      <c r="D49">
        <v>-0.009631964001391</v>
      </c>
      <c r="E49">
        <v>0.8509817322341341</v>
      </c>
      <c r="F49">
        <v>0.053484602917341</v>
      </c>
      <c r="G49">
        <v>1.93962463254692</v>
      </c>
      <c r="H49">
        <v>1.536750357746845</v>
      </c>
      <c r="I49">
        <v>1.416057489778218</v>
      </c>
    </row>
    <row r="50" spans="1:9">
      <c r="A50" s="1" t="s">
        <v>62</v>
      </c>
      <c r="B50">
        <f>HYPERLINK("https://www.suredividend.com/sure-analysis-research-database/","World Fuel Services Corp.")</f>
        <v>0</v>
      </c>
      <c r="C50">
        <v>0.034444444444444</v>
      </c>
      <c r="D50">
        <v>0.03739140447122</v>
      </c>
      <c r="E50">
        <v>0.281992435647927</v>
      </c>
      <c r="F50">
        <v>0.021953896816685</v>
      </c>
      <c r="G50">
        <v>0.05830330449807301</v>
      </c>
      <c r="H50">
        <v>-0.126283749753651</v>
      </c>
      <c r="I50">
        <v>0.04615753416961001</v>
      </c>
    </row>
    <row r="51" spans="1:9">
      <c r="A51" s="1" t="s">
        <v>63</v>
      </c>
      <c r="B51">
        <f>HYPERLINK("https://www.suredividend.com/sure-analysis-KMI/","Kinder Morgan Inc")</f>
        <v>0</v>
      </c>
      <c r="C51">
        <v>0.05073280721533201</v>
      </c>
      <c r="D51">
        <v>0.08059850316237301</v>
      </c>
      <c r="E51">
        <v>0.08939592294744701</v>
      </c>
      <c r="F51">
        <v>0.030973451327433</v>
      </c>
      <c r="G51">
        <v>0.141156951935497</v>
      </c>
      <c r="H51">
        <v>0.3800864775217671</v>
      </c>
      <c r="I51">
        <v>0.264328834022926</v>
      </c>
    </row>
    <row r="52" spans="1:9">
      <c r="A52" s="1" t="s">
        <v>64</v>
      </c>
      <c r="B52">
        <f>HYPERLINK("https://www.suredividend.com/sure-analysis-research-database/","Kosmos Energy Ltd")</f>
        <v>0</v>
      </c>
      <c r="C52">
        <v>0.335016835016835</v>
      </c>
      <c r="D52">
        <v>0.223765432098765</v>
      </c>
      <c r="E52">
        <v>0.48780487804878</v>
      </c>
      <c r="F52">
        <v>0.246855345911949</v>
      </c>
      <c r="G52">
        <v>0.870283018867924</v>
      </c>
      <c r="H52">
        <v>1.958955223880596</v>
      </c>
      <c r="I52">
        <v>0.179936613745592</v>
      </c>
    </row>
    <row r="53" spans="1:9">
      <c r="A53" s="1" t="s">
        <v>65</v>
      </c>
      <c r="B53">
        <f>HYPERLINK("https://www.suredividend.com/sure-analysis-research-database/","Liberty Energy Inc")</f>
        <v>0</v>
      </c>
      <c r="C53">
        <v>-0.04104234527687201</v>
      </c>
      <c r="D53">
        <v>-0.06663538542505401</v>
      </c>
      <c r="E53">
        <v>0.225380017648136</v>
      </c>
      <c r="F53">
        <v>-0.08057464084946901</v>
      </c>
      <c r="G53">
        <v>0.298666925458988</v>
      </c>
      <c r="H53">
        <v>0.173759459049988</v>
      </c>
      <c r="I53">
        <v>-0.334602049534176</v>
      </c>
    </row>
    <row r="54" spans="1:9">
      <c r="A54" s="1" t="s">
        <v>66</v>
      </c>
      <c r="B54">
        <f>HYPERLINK("https://www.suredividend.com/sure-analysis-research-database/","Cheniere Energy Inc.")</f>
        <v>0</v>
      </c>
      <c r="C54">
        <v>-0.004722859954083</v>
      </c>
      <c r="D54">
        <v>-0.134878650381045</v>
      </c>
      <c r="E54">
        <v>0.136632636855873</v>
      </c>
      <c r="F54">
        <v>0.011803147506001</v>
      </c>
      <c r="G54">
        <v>0.465373040921891</v>
      </c>
      <c r="H54">
        <v>1.328579387015633</v>
      </c>
      <c r="I54">
        <v>1.774618268263692</v>
      </c>
    </row>
    <row r="55" spans="1:9">
      <c r="A55" s="1" t="s">
        <v>67</v>
      </c>
      <c r="B55">
        <f>HYPERLINK("https://www.suredividend.com/sure-analysis-research-database/","Dorian LPG Ltd")</f>
        <v>0</v>
      </c>
      <c r="C55">
        <v>-0.036069001568217</v>
      </c>
      <c r="D55">
        <v>0.233535577868605</v>
      </c>
      <c r="E55">
        <v>0.315545409146037</v>
      </c>
      <c r="F55">
        <v>-0.026912928759894</v>
      </c>
      <c r="G55">
        <v>1.084416612031741</v>
      </c>
      <c r="H55">
        <v>1.21187985797908</v>
      </c>
      <c r="I55">
        <v>2.677775783322364</v>
      </c>
    </row>
    <row r="56" spans="1:9">
      <c r="A56" s="1" t="s">
        <v>68</v>
      </c>
      <c r="B56">
        <f>HYPERLINK("https://www.suredividend.com/sure-analysis-research-database/","Laredo Petroleum Inc.")</f>
        <v>0</v>
      </c>
      <c r="C56">
        <v>-0.045075456711675</v>
      </c>
      <c r="D56">
        <v>-0.376102750389205</v>
      </c>
      <c r="E56">
        <v>-0.290603333825048</v>
      </c>
      <c r="F56">
        <v>-0.064760793465577</v>
      </c>
      <c r="G56">
        <v>-0.326941917424772</v>
      </c>
      <c r="H56">
        <v>1.008771929824561</v>
      </c>
      <c r="I56">
        <v>-0.782398190045248</v>
      </c>
    </row>
    <row r="57" spans="1:9">
      <c r="A57" s="1" t="s">
        <v>69</v>
      </c>
      <c r="B57">
        <f>HYPERLINK("https://www.suredividend.com/sure-analysis-research-database/","Contango Oil &amp; Gas Company")</f>
        <v>0</v>
      </c>
      <c r="C57">
        <v>-0.21654501216545</v>
      </c>
      <c r="D57">
        <v>-0.125</v>
      </c>
      <c r="E57">
        <v>-0.427046263345195</v>
      </c>
      <c r="F57">
        <v>0.406113537117904</v>
      </c>
      <c r="G57">
        <v>1</v>
      </c>
      <c r="H57">
        <v>0.032051282051282</v>
      </c>
      <c r="I57">
        <v>-0.655246252676659</v>
      </c>
    </row>
    <row r="58" spans="1:9">
      <c r="A58" s="1" t="s">
        <v>70</v>
      </c>
      <c r="B58">
        <f>HYPERLINK("https://www.suredividend.com/sure-analysis-research-database/","Magnolia Oil &amp; Gas Corp")</f>
        <v>0</v>
      </c>
      <c r="C58">
        <v>0.035202086049543</v>
      </c>
      <c r="D58">
        <v>-0.03958970885295</v>
      </c>
      <c r="E58">
        <v>0.14983587565167</v>
      </c>
      <c r="F58">
        <v>0.015778251599147</v>
      </c>
      <c r="G58">
        <v>0.22172015325356</v>
      </c>
      <c r="H58">
        <v>1.676885732266474</v>
      </c>
      <c r="I58">
        <v>1.448098663926002</v>
      </c>
    </row>
    <row r="59" spans="1:9">
      <c r="A59" s="1" t="s">
        <v>71</v>
      </c>
      <c r="B59">
        <f>HYPERLINK("https://www.suredividend.com/sure-analysis-research-database/","Brigham Minerals Inc")</f>
        <v>0</v>
      </c>
      <c r="C59">
        <v>-0.05797101449275301</v>
      </c>
      <c r="D59">
        <v>0.275179898456443</v>
      </c>
      <c r="E59">
        <v>0.24438114054232</v>
      </c>
      <c r="F59">
        <v>0.5957420691619161</v>
      </c>
      <c r="G59">
        <v>0.570420051123212</v>
      </c>
      <c r="H59">
        <v>2.260302556077204</v>
      </c>
      <c r="I59">
        <v>0.9750835612275901</v>
      </c>
    </row>
    <row r="60" spans="1:9">
      <c r="A60" s="1" t="s">
        <v>72</v>
      </c>
      <c r="B60">
        <f>HYPERLINK("https://www.suredividend.com/sure-analysis-MPC/","Marathon Petroleum Corp")</f>
        <v>0</v>
      </c>
      <c r="C60">
        <v>0.126018808777429</v>
      </c>
      <c r="D60">
        <v>0.135816433561695</v>
      </c>
      <c r="E60">
        <v>0.486022148491106</v>
      </c>
      <c r="F60">
        <v>0.080161525904287</v>
      </c>
      <c r="G60">
        <v>0.824509260414882</v>
      </c>
      <c r="H60">
        <v>1.900356200284221</v>
      </c>
      <c r="I60">
        <v>0.9942703591019121</v>
      </c>
    </row>
    <row r="61" spans="1:9">
      <c r="A61" s="1" t="s">
        <v>73</v>
      </c>
      <c r="B61">
        <f>HYPERLINK("https://www.suredividend.com/sure-analysis-research-database/","Marathon Oil Corporation")</f>
        <v>0</v>
      </c>
      <c r="C61">
        <v>0.044194756554307</v>
      </c>
      <c r="D61">
        <v>-0.040912577874252</v>
      </c>
      <c r="E61">
        <v>0.289809211865504</v>
      </c>
      <c r="F61">
        <v>0.029922423346878</v>
      </c>
      <c r="G61">
        <v>0.559502167529016</v>
      </c>
      <c r="H61">
        <v>2.502292569562213</v>
      </c>
      <c r="I61">
        <v>0.517526671021119</v>
      </c>
    </row>
    <row r="62" spans="1:9">
      <c r="A62" s="1" t="s">
        <v>74</v>
      </c>
      <c r="B62">
        <f>HYPERLINK("https://www.suredividend.com/sure-analysis-research-database/","Matador Resources Co")</f>
        <v>0</v>
      </c>
      <c r="C62">
        <v>0.125159642401021</v>
      </c>
      <c r="D62">
        <v>-0.08265751158764001</v>
      </c>
      <c r="E62">
        <v>0.29524537622394</v>
      </c>
      <c r="F62">
        <v>0.07739343116701601</v>
      </c>
      <c r="G62">
        <v>0.5384423489497581</v>
      </c>
      <c r="H62">
        <v>3.145659393108269</v>
      </c>
      <c r="I62">
        <v>0.9076106457480101</v>
      </c>
    </row>
    <row r="63" spans="1:9">
      <c r="A63" s="1" t="s">
        <v>75</v>
      </c>
      <c r="B63">
        <f>HYPERLINK("https://www.suredividend.com/sure-analysis-research-database/","Murphy Oil Corp.")</f>
        <v>0</v>
      </c>
      <c r="C63">
        <v>0.001188495364867</v>
      </c>
      <c r="D63">
        <v>-0.1022214264704</v>
      </c>
      <c r="E63">
        <v>0.426462021972662</v>
      </c>
      <c r="F63">
        <v>-0.020692862125087</v>
      </c>
      <c r="G63">
        <v>0.4696338476353961</v>
      </c>
      <c r="H63">
        <v>2.547365584153079</v>
      </c>
      <c r="I63">
        <v>0.445812909338056</v>
      </c>
    </row>
    <row r="64" spans="1:9">
      <c r="A64" s="1" t="s">
        <v>76</v>
      </c>
      <c r="B64">
        <f>HYPERLINK("https://www.suredividend.com/sure-analysis-research-database/","Nabors Industries Ltd")</f>
        <v>0</v>
      </c>
      <c r="C64">
        <v>0.217826534110387</v>
      </c>
      <c r="D64">
        <v>0.34560606060606</v>
      </c>
      <c r="E64">
        <v>0.591434459277842</v>
      </c>
      <c r="F64">
        <v>0.146897397817524</v>
      </c>
      <c r="G64">
        <v>0.7939602060397931</v>
      </c>
      <c r="H64">
        <v>1.918501478803812</v>
      </c>
      <c r="I64">
        <v>-0.520895350079248</v>
      </c>
    </row>
    <row r="65" spans="1:9">
      <c r="A65" s="1" t="s">
        <v>77</v>
      </c>
      <c r="B65">
        <f>HYPERLINK("https://www.suredividend.com/sure-analysis-research-database/","NexTier Oilfield Solutions Inc")</f>
        <v>0</v>
      </c>
      <c r="C65">
        <v>-0.005506607929515001</v>
      </c>
      <c r="D65">
        <v>-0.176094890510949</v>
      </c>
      <c r="E65">
        <v>0.113440197287299</v>
      </c>
      <c r="F65">
        <v>-0.022727272727272</v>
      </c>
      <c r="G65">
        <v>0.7845849802371541</v>
      </c>
      <c r="H65">
        <v>1.515320334261838</v>
      </c>
      <c r="I65">
        <v>-0.50655737704918</v>
      </c>
    </row>
    <row r="66" spans="1:9">
      <c r="A66" s="1" t="s">
        <v>78</v>
      </c>
      <c r="B66">
        <f>HYPERLINK("https://www.suredividend.com/sure-analysis-research-database/","New Fortress Energy Inc")</f>
        <v>0</v>
      </c>
      <c r="C66">
        <v>-0.09286238071063301</v>
      </c>
      <c r="D66">
        <v>-0.247936501863153</v>
      </c>
      <c r="E66">
        <v>-0.110729061414488</v>
      </c>
      <c r="F66">
        <v>-0.102486047691527</v>
      </c>
      <c r="G66">
        <v>0.8750231860555081</v>
      </c>
      <c r="H66">
        <v>-0.157637098252656</v>
      </c>
      <c r="I66">
        <v>0.575434268589723</v>
      </c>
    </row>
    <row r="67" spans="1:9">
      <c r="A67" s="1" t="s">
        <v>79</v>
      </c>
      <c r="B67">
        <f>HYPERLINK("https://www.suredividend.com/sure-analysis-research-database/","Northern Oil and Gas Inc.")</f>
        <v>0</v>
      </c>
      <c r="C67">
        <v>0.082483509300821</v>
      </c>
      <c r="D67">
        <v>-0.049687913529212</v>
      </c>
      <c r="E67">
        <v>0.309604980210682</v>
      </c>
      <c r="F67">
        <v>0.05321219987021401</v>
      </c>
      <c r="G67">
        <v>0.5405205307819351</v>
      </c>
      <c r="H67">
        <v>2.260509266234744</v>
      </c>
      <c r="I67">
        <v>0.292959227570383</v>
      </c>
    </row>
    <row r="68" spans="1:9">
      <c r="A68" s="1" t="s">
        <v>80</v>
      </c>
      <c r="B68">
        <f>HYPERLINK("https://www.suredividend.com/sure-analysis-research-database/","NOV Inc")</f>
        <v>0</v>
      </c>
      <c r="C68">
        <v>0.156656656656656</v>
      </c>
      <c r="D68">
        <v>0.06957564088916801</v>
      </c>
      <c r="E68">
        <v>0.5718308326418451</v>
      </c>
      <c r="F68">
        <v>0.106270943034944</v>
      </c>
      <c r="G68">
        <v>0.5127414593274811</v>
      </c>
      <c r="H68">
        <v>0.7480692571272961</v>
      </c>
      <c r="I68">
        <v>-0.384532620303765</v>
      </c>
    </row>
    <row r="69" spans="1:9">
      <c r="A69" s="1" t="s">
        <v>81</v>
      </c>
      <c r="B69">
        <f>HYPERLINK("https://www.suredividend.com/sure-analysis-research-database/","Oasis Petroleum Inc.")</f>
        <v>0</v>
      </c>
      <c r="C69">
        <v>-0.244544895321431</v>
      </c>
      <c r="D69">
        <v>-0.159303198493668</v>
      </c>
      <c r="E69">
        <v>-0.05232912011403201</v>
      </c>
      <c r="F69">
        <v>0.018601356892566</v>
      </c>
      <c r="G69">
        <v>0.231337020209473</v>
      </c>
      <c r="H69">
        <v>3.221674610470371</v>
      </c>
      <c r="I69">
        <v>3.221674610470371</v>
      </c>
    </row>
    <row r="70" spans="1:9">
      <c r="A70" s="1" t="s">
        <v>82</v>
      </c>
      <c r="B70">
        <f>HYPERLINK("https://www.suredividend.com/sure-analysis-research-database/","Oceaneering International, Inc.")</f>
        <v>0</v>
      </c>
      <c r="C70">
        <v>0.178683385579937</v>
      </c>
      <c r="D70">
        <v>0.8522167487684721</v>
      </c>
      <c r="E70">
        <v>0.9164118246687051</v>
      </c>
      <c r="F70">
        <v>0.074899942824471</v>
      </c>
      <c r="G70">
        <v>0.5222672064777331</v>
      </c>
      <c r="H70">
        <v>0.783681214421252</v>
      </c>
      <c r="I70">
        <v>-0.169244365885992</v>
      </c>
    </row>
    <row r="71" spans="1:9">
      <c r="A71" s="1" t="s">
        <v>83</v>
      </c>
      <c r="B71">
        <f>HYPERLINK("https://www.suredividend.com/sure-analysis-OKE/","Oneok Inc.")</f>
        <v>0</v>
      </c>
      <c r="C71">
        <v>0.08734986741537901</v>
      </c>
      <c r="D71">
        <v>0.251216036242367</v>
      </c>
      <c r="E71">
        <v>0.240435602690487</v>
      </c>
      <c r="F71">
        <v>0.061035007610349</v>
      </c>
      <c r="G71">
        <v>0.26608027286745</v>
      </c>
      <c r="H71">
        <v>0.860501115606751</v>
      </c>
      <c r="I71">
        <v>0.646118716069906</v>
      </c>
    </row>
    <row r="72" spans="1:9">
      <c r="A72" s="1" t="s">
        <v>84</v>
      </c>
      <c r="B72">
        <f>HYPERLINK("https://www.suredividend.com/sure-analysis-research-database/","Oak Street Health Inc")</f>
        <v>0</v>
      </c>
      <c r="C72">
        <v>0.325868372943327</v>
      </c>
      <c r="D72">
        <v>0.504668049792531</v>
      </c>
      <c r="E72">
        <v>0.075639599555061</v>
      </c>
      <c r="F72">
        <v>0.348675034867503</v>
      </c>
      <c r="G72">
        <v>0.659610983981693</v>
      </c>
      <c r="H72">
        <v>-0.470136986301369</v>
      </c>
      <c r="I72">
        <v>-0.274749999999999</v>
      </c>
    </row>
    <row r="73" spans="1:9">
      <c r="A73" s="1" t="s">
        <v>85</v>
      </c>
      <c r="B73">
        <f>HYPERLINK("https://www.suredividend.com/sure-analysis-research-database/","Ovintiv Inc")</f>
        <v>0</v>
      </c>
      <c r="C73">
        <v>0.009050683829444</v>
      </c>
      <c r="D73">
        <v>-0.011420779671169</v>
      </c>
      <c r="E73">
        <v>0.139000258812097</v>
      </c>
      <c r="F73">
        <v>-0.010648787221455</v>
      </c>
      <c r="G73">
        <v>0.393003606760385</v>
      </c>
      <c r="H73">
        <v>2.02617213653664</v>
      </c>
      <c r="I73">
        <v>-0.247994076285807</v>
      </c>
    </row>
    <row r="74" spans="1:9">
      <c r="A74" s="1" t="s">
        <v>86</v>
      </c>
      <c r="B74">
        <f>HYPERLINK("https://www.suredividend.com/sure-analysis-OXY/","Occidental Petroleum Corp.")</f>
        <v>0</v>
      </c>
      <c r="C74">
        <v>0.08268608414239401</v>
      </c>
      <c r="D74">
        <v>-0.05912428671468301</v>
      </c>
      <c r="E74">
        <v>0.100261786992212</v>
      </c>
      <c r="F74">
        <v>0.062232100333386</v>
      </c>
      <c r="G74">
        <v>0.9990917293592511</v>
      </c>
      <c r="H74">
        <v>2.143986204239282</v>
      </c>
      <c r="I74">
        <v>0.001565741691539</v>
      </c>
    </row>
    <row r="75" spans="1:9">
      <c r="A75" s="1" t="s">
        <v>87</v>
      </c>
      <c r="B75">
        <f>HYPERLINK("https://www.suredividend.com/sure-analysis-research-database/","Plains GP Holdings LP")</f>
        <v>0</v>
      </c>
      <c r="C75">
        <v>0.08485856905158001</v>
      </c>
      <c r="D75">
        <v>0.07170741730018401</v>
      </c>
      <c r="E75">
        <v>0.266966567239586</v>
      </c>
      <c r="F75">
        <v>0.048231511254019</v>
      </c>
      <c r="G75">
        <v>0.261866284752126</v>
      </c>
      <c r="H75">
        <v>0.5946388827744751</v>
      </c>
      <c r="I75">
        <v>-0.202026754133672</v>
      </c>
    </row>
    <row r="76" spans="1:9">
      <c r="A76" s="1" t="s">
        <v>88</v>
      </c>
      <c r="B76">
        <f>HYPERLINK("https://www.suredividend.com/sure-analysis-research-database/","Par Pacific Holdings Inc")</f>
        <v>0</v>
      </c>
      <c r="C76">
        <v>0.273815222594542</v>
      </c>
      <c r="D76">
        <v>0.15695652173913</v>
      </c>
      <c r="E76">
        <v>0.7943358057990551</v>
      </c>
      <c r="F76">
        <v>0.144516129032258</v>
      </c>
      <c r="G76">
        <v>0.8176229508196721</v>
      </c>
      <c r="H76">
        <v>0.8952991452991451</v>
      </c>
      <c r="I76">
        <v>0.356269113149847</v>
      </c>
    </row>
    <row r="77" spans="1:9">
      <c r="A77" s="1" t="s">
        <v>89</v>
      </c>
      <c r="B77">
        <f>HYPERLINK("https://www.suredividend.com/sure-analysis-research-database/","PBF Energy Inc")</f>
        <v>0</v>
      </c>
      <c r="C77">
        <v>0.08920308483290401</v>
      </c>
      <c r="D77">
        <v>-0.016318845492177</v>
      </c>
      <c r="E77">
        <v>0.618361547393509</v>
      </c>
      <c r="F77">
        <v>0.038989700833741</v>
      </c>
      <c r="G77">
        <v>1.734536348616274</v>
      </c>
      <c r="H77">
        <v>4.161974147488456</v>
      </c>
      <c r="I77">
        <v>0.36354566928627</v>
      </c>
    </row>
    <row r="78" spans="1:9">
      <c r="A78" s="1" t="s">
        <v>90</v>
      </c>
      <c r="B78">
        <f>HYPERLINK("https://www.suredividend.com/sure-analysis-PBR/","Petroleo Brasileiro S.A. Petrobras")</f>
        <v>0</v>
      </c>
      <c r="C78">
        <v>0.09142857142857101</v>
      </c>
      <c r="D78">
        <v>-0.242959723607633</v>
      </c>
      <c r="E78">
        <v>0.128397006695549</v>
      </c>
      <c r="F78">
        <v>0.07605633802816901</v>
      </c>
      <c r="G78">
        <v>0.134260404810214</v>
      </c>
      <c r="H78">
        <v>0.6699940253267851</v>
      </c>
      <c r="I78">
        <v>0.43470586026015</v>
      </c>
    </row>
    <row r="79" spans="1:9">
      <c r="A79" s="1" t="s">
        <v>91</v>
      </c>
      <c r="B79">
        <f>HYPERLINK("https://www.suredividend.com/sure-analysis-research-database/","Petroleo Brasileiro S.A. Petrobras")</f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>
      <c r="A80" s="1" t="s">
        <v>92</v>
      </c>
      <c r="B80">
        <f>HYPERLINK("https://www.suredividend.com/sure-analysis-research-database/","PDC Energy Inc")</f>
        <v>0</v>
      </c>
      <c r="C80">
        <v>0.08035143769968001</v>
      </c>
      <c r="D80">
        <v>-0.02207170992128</v>
      </c>
      <c r="E80">
        <v>0.168342967311273</v>
      </c>
      <c r="F80">
        <v>0.06537492123503401</v>
      </c>
      <c r="G80">
        <v>0.28160910827446</v>
      </c>
      <c r="H80">
        <v>1.76955334144174</v>
      </c>
      <c r="I80">
        <v>0.237260135635762</v>
      </c>
    </row>
    <row r="81" spans="1:9">
      <c r="A81" s="1" t="s">
        <v>93</v>
      </c>
      <c r="B81">
        <f>HYPERLINK("https://www.suredividend.com/sure-analysis-PPL/","PPL Corp")</f>
        <v>0</v>
      </c>
      <c r="C81">
        <v>0.004797806716929</v>
      </c>
      <c r="D81">
        <v>0.150232439536297</v>
      </c>
      <c r="E81">
        <v>0.08949300673315601</v>
      </c>
      <c r="F81">
        <v>0.003422313483915</v>
      </c>
      <c r="G81">
        <v>0.020521816612368</v>
      </c>
      <c r="H81">
        <v>0.152157938376054</v>
      </c>
      <c r="I81">
        <v>0.201659043590878</v>
      </c>
    </row>
    <row r="82" spans="1:9">
      <c r="A82" s="1" t="s">
        <v>94</v>
      </c>
      <c r="B82">
        <f>HYPERLINK("https://www.suredividend.com/sure-analysis-PSX/","Phillips 66")</f>
        <v>0</v>
      </c>
      <c r="C82">
        <v>0.06396100666467701</v>
      </c>
      <c r="D82">
        <v>0.07429250968229201</v>
      </c>
      <c r="E82">
        <v>0.29050161373028</v>
      </c>
      <c r="F82">
        <v>0.027671022290545</v>
      </c>
      <c r="G82">
        <v>0.334909198467899</v>
      </c>
      <c r="H82">
        <v>0.6079930604936731</v>
      </c>
      <c r="I82">
        <v>0.229666980521458</v>
      </c>
    </row>
    <row r="83" spans="1:9">
      <c r="A83" s="1" t="s">
        <v>95</v>
      </c>
      <c r="B83">
        <f>HYPERLINK("https://www.suredividend.com/sure-analysis-research-database/","Patterson-UTI Energy Inc")</f>
        <v>0</v>
      </c>
      <c r="C83">
        <v>-0.000624609618988</v>
      </c>
      <c r="D83">
        <v>0.07443843803512</v>
      </c>
      <c r="E83">
        <v>0.20908932903099</v>
      </c>
      <c r="F83">
        <v>-0.049881235154394</v>
      </c>
      <c r="G83">
        <v>0.723061017898296</v>
      </c>
      <c r="H83">
        <v>1.622520898213407</v>
      </c>
      <c r="I83">
        <v>-0.298322552351715</v>
      </c>
    </row>
    <row r="84" spans="1:9">
      <c r="A84" s="1" t="s">
        <v>96</v>
      </c>
      <c r="B84">
        <f>HYPERLINK("https://www.suredividend.com/sure-analysis-research-database/","ProPetro Holding Corp")</f>
        <v>0</v>
      </c>
      <c r="C84">
        <v>-0.05295315682281</v>
      </c>
      <c r="D84">
        <v>-0.175531914893616</v>
      </c>
      <c r="E84">
        <v>0.058020477815699</v>
      </c>
      <c r="F84">
        <v>-0.10318225650916</v>
      </c>
      <c r="G84">
        <v>-0.06906906906906901</v>
      </c>
      <c r="H84">
        <v>0.11913357400722</v>
      </c>
      <c r="I84">
        <v>-0.579375848032564</v>
      </c>
    </row>
    <row r="85" spans="1:9">
      <c r="A85" s="1" t="s">
        <v>97</v>
      </c>
      <c r="B85">
        <f>HYPERLINK("https://www.suredividend.com/sure-analysis-PXD/","Pioneer Natural Resources Co.")</f>
        <v>0</v>
      </c>
      <c r="C85">
        <v>0.08744038155802801</v>
      </c>
      <c r="D85">
        <v>-0.090301450691792</v>
      </c>
      <c r="E85">
        <v>0.181856284498577</v>
      </c>
      <c r="F85">
        <v>0.048207014317614</v>
      </c>
      <c r="G85">
        <v>0.251750961165916</v>
      </c>
      <c r="H85">
        <v>1.05664802453545</v>
      </c>
      <c r="I85">
        <v>0.5002688451689961</v>
      </c>
    </row>
    <row r="86" spans="1:9">
      <c r="A86" s="1" t="s">
        <v>98</v>
      </c>
      <c r="B86">
        <f>HYPERLINK("https://www.suredividend.com/sure-analysis-research-database/","Renewable Energy Group Inc")</f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>
      <c r="A87" s="1" t="s">
        <v>99</v>
      </c>
      <c r="B87">
        <f>HYPERLINK("https://www.suredividend.com/sure-analysis-research-database/","RPC, Inc.")</f>
        <v>0</v>
      </c>
      <c r="C87">
        <v>0.018912529550827</v>
      </c>
      <c r="D87">
        <v>-0.030720100751135</v>
      </c>
      <c r="E87">
        <v>0.403611613176363</v>
      </c>
      <c r="F87">
        <v>-0.03037120359955</v>
      </c>
      <c r="G87">
        <v>0.597834952176169</v>
      </c>
      <c r="H87">
        <v>1.237798546209761</v>
      </c>
      <c r="I87">
        <v>-0.646572118558243</v>
      </c>
    </row>
    <row r="88" spans="1:9">
      <c r="A88" s="1" t="s">
        <v>100</v>
      </c>
      <c r="B88">
        <f>HYPERLINK("https://www.suredividend.com/sure-analysis-research-database/","REX American Resources Corp")</f>
        <v>0</v>
      </c>
      <c r="C88">
        <v>0.06630397823869401</v>
      </c>
      <c r="D88">
        <v>0.14410798978475</v>
      </c>
      <c r="E88">
        <v>0.06823995885096</v>
      </c>
      <c r="F88">
        <v>-0.015693659761456</v>
      </c>
      <c r="G88">
        <v>-0.027596899224806</v>
      </c>
      <c r="H88">
        <v>0.06280946361334801</v>
      </c>
      <c r="I88">
        <v>0.103188199826219</v>
      </c>
    </row>
    <row r="89" spans="1:9">
      <c r="A89" s="1" t="s">
        <v>101</v>
      </c>
      <c r="B89">
        <f>HYPERLINK("https://www.suredividend.com/sure-analysis-research-database/","Transocean Ltd")</f>
        <v>0</v>
      </c>
      <c r="C89">
        <v>0.344519015659955</v>
      </c>
      <c r="D89">
        <v>0.6740947075208911</v>
      </c>
      <c r="E89">
        <v>1.32046332046332</v>
      </c>
      <c r="F89">
        <v>0.317982456140351</v>
      </c>
      <c r="G89">
        <v>0.9262820512820511</v>
      </c>
      <c r="H89">
        <v>1.193430656934306</v>
      </c>
      <c r="I89">
        <v>-0.496227996647108</v>
      </c>
    </row>
    <row r="90" spans="1:9">
      <c r="A90" s="1" t="s">
        <v>102</v>
      </c>
      <c r="B90">
        <f>HYPERLINK("https://www.suredividend.com/sure-analysis-research-database/","Range Resources Corp")</f>
        <v>0</v>
      </c>
      <c r="C90">
        <v>0.044899566758566</v>
      </c>
      <c r="D90">
        <v>0.029363835301786</v>
      </c>
      <c r="E90">
        <v>-0.102391030000372</v>
      </c>
      <c r="F90">
        <v>0.06035171862509901</v>
      </c>
      <c r="G90">
        <v>0.514010158077954</v>
      </c>
      <c r="H90">
        <v>2.066307601622727</v>
      </c>
      <c r="I90">
        <v>0.6435080502778411</v>
      </c>
    </row>
    <row r="91" spans="1:9">
      <c r="A91" s="1" t="s">
        <v>103</v>
      </c>
      <c r="B91">
        <f>HYPERLINK("https://www.suredividend.com/sure-analysis-SLB/","SLB")</f>
        <v>0</v>
      </c>
      <c r="C91">
        <v>0.115975870791982</v>
      </c>
      <c r="D91">
        <v>0.1415593282416</v>
      </c>
      <c r="E91">
        <v>0.640887423964109</v>
      </c>
      <c r="F91">
        <v>0.072764683875794</v>
      </c>
      <c r="G91">
        <v>0.58760038423528</v>
      </c>
      <c r="H91">
        <v>1.397354758341624</v>
      </c>
      <c r="I91">
        <v>-0.190421136290166</v>
      </c>
    </row>
    <row r="92" spans="1:9">
      <c r="A92" s="1" t="s">
        <v>104</v>
      </c>
      <c r="B92">
        <f>HYPERLINK("https://www.suredividend.com/sure-analysis-research-database/","U.S. Silica Holdings Inc")</f>
        <v>0</v>
      </c>
      <c r="C92">
        <v>-0.012355848434925</v>
      </c>
      <c r="D92">
        <v>-0.108550185873605</v>
      </c>
      <c r="E92">
        <v>0.106088560885608</v>
      </c>
      <c r="F92">
        <v>-0.040799999999999</v>
      </c>
      <c r="G92">
        <v>0.250260688216892</v>
      </c>
      <c r="H92">
        <v>0.310382513661202</v>
      </c>
      <c r="I92">
        <v>-0.6650529238728711</v>
      </c>
    </row>
    <row r="93" spans="1:9">
      <c r="A93" s="1" t="s">
        <v>105</v>
      </c>
      <c r="B93">
        <f>HYPERLINK("https://www.suredividend.com/sure-analysis-research-database/","SM Energy Co")</f>
        <v>0</v>
      </c>
      <c r="C93">
        <v>-0.016458422073926</v>
      </c>
      <c r="D93">
        <v>-0.2468753822249</v>
      </c>
      <c r="E93">
        <v>-0.035289543699207</v>
      </c>
      <c r="F93">
        <v>-0.041026750306438</v>
      </c>
      <c r="G93">
        <v>0.06895310108920701</v>
      </c>
      <c r="H93">
        <v>2.761695195212182</v>
      </c>
      <c r="I93">
        <v>0.300072334851713</v>
      </c>
    </row>
    <row r="94" spans="1:9">
      <c r="A94" s="1" t="s">
        <v>106</v>
      </c>
      <c r="B94">
        <f>HYPERLINK("https://www.suredividend.com/sure-analysis-SU/","Suncor Energy, Inc.")</f>
        <v>0</v>
      </c>
      <c r="C94">
        <v>0.08615586977967701</v>
      </c>
      <c r="D94">
        <v>0.001321756845245</v>
      </c>
      <c r="E94">
        <v>0.09662810927103901</v>
      </c>
      <c r="F94">
        <v>0.04097069019855</v>
      </c>
      <c r="G94">
        <v>0.273475241836919</v>
      </c>
      <c r="H94">
        <v>1.022893049405626</v>
      </c>
      <c r="I94">
        <v>0.06324419851087801</v>
      </c>
    </row>
    <row r="95" spans="1:9">
      <c r="A95" s="1" t="s">
        <v>107</v>
      </c>
      <c r="B95">
        <f>HYPERLINK("https://www.suredividend.com/sure-analysis-research-database/","Southwestern Energy Company")</f>
        <v>0</v>
      </c>
      <c r="C95">
        <v>-0.015306122448979</v>
      </c>
      <c r="D95">
        <v>-0.069131832797427</v>
      </c>
      <c r="E95">
        <v>-0.116030534351144</v>
      </c>
      <c r="F95">
        <v>-0.01025641025641</v>
      </c>
      <c r="G95">
        <v>0.4367245657568231</v>
      </c>
      <c r="H95">
        <v>0.697947214076246</v>
      </c>
      <c r="I95">
        <v>0.09039548022598801</v>
      </c>
    </row>
    <row r="96" spans="1:9">
      <c r="A96" s="1" t="s">
        <v>108</v>
      </c>
      <c r="B96">
        <f>HYPERLINK("https://www.suredividend.com/sure-analysis-research-database/","Talos Energy Inc")</f>
        <v>0</v>
      </c>
      <c r="C96">
        <v>0.086698976844372</v>
      </c>
      <c r="D96">
        <v>-0.0227602905569</v>
      </c>
      <c r="E96">
        <v>0.334656084656084</v>
      </c>
      <c r="F96">
        <v>0.06885593220338901</v>
      </c>
      <c r="G96">
        <v>1.063394683026584</v>
      </c>
      <c r="H96">
        <v>1.07826982492276</v>
      </c>
      <c r="I96">
        <v>-0.44484181568088</v>
      </c>
    </row>
    <row r="97" spans="1:9">
      <c r="A97" s="1" t="s">
        <v>109</v>
      </c>
      <c r="B97">
        <f>HYPERLINK("https://www.suredividend.com/sure-analysis-research-database/","Tidewater Inc.")</f>
        <v>0</v>
      </c>
      <c r="C97">
        <v>0.299511002444987</v>
      </c>
      <c r="D97">
        <v>0.447735784814436</v>
      </c>
      <c r="E97">
        <v>1.286021505376344</v>
      </c>
      <c r="F97">
        <v>0.153867028493894</v>
      </c>
      <c r="G97">
        <v>2.412520064205457</v>
      </c>
      <c r="H97">
        <v>2.872495446265938</v>
      </c>
      <c r="I97">
        <v>0.518571428571428</v>
      </c>
    </row>
    <row r="98" spans="1:9">
      <c r="A98" s="1" t="s">
        <v>110</v>
      </c>
      <c r="B98">
        <f>HYPERLINK("https://www.suredividend.com/sure-analysis-research-database/","Tellurian Inc")</f>
        <v>0</v>
      </c>
      <c r="C98">
        <v>0.011173184357542</v>
      </c>
      <c r="D98">
        <v>-0.3321033210332101</v>
      </c>
      <c r="E98">
        <v>-0.498614958448753</v>
      </c>
      <c r="F98">
        <v>0.07738095238095201</v>
      </c>
      <c r="G98">
        <v>-0.316981132075471</v>
      </c>
      <c r="H98">
        <v>-0.451515151515151</v>
      </c>
      <c r="I98">
        <v>-0.846088435374149</v>
      </c>
    </row>
    <row r="99" spans="1:9">
      <c r="A99" s="1" t="s">
        <v>111</v>
      </c>
      <c r="B99">
        <f>HYPERLINK("https://www.suredividend.com/sure-analysis-research-database/","Texas Pacific Land Corporation")</f>
        <v>0</v>
      </c>
      <c r="C99">
        <v>-0.148574378653485</v>
      </c>
      <c r="D99">
        <v>-0.019142477763298</v>
      </c>
      <c r="E99">
        <v>0.221176425591082</v>
      </c>
      <c r="F99">
        <v>-0.106533915187503</v>
      </c>
      <c r="G99">
        <v>1.102005510502249</v>
      </c>
      <c r="H99">
        <v>1.581214363328021</v>
      </c>
      <c r="I99">
        <v>1.441095541404243</v>
      </c>
    </row>
    <row r="100" spans="1:9">
      <c r="A100" s="1" t="s">
        <v>112</v>
      </c>
      <c r="B100">
        <f>HYPERLINK("https://www.suredividend.com/sure-analysis-TRGP/","Targa Resources Corp")</f>
        <v>0</v>
      </c>
      <c r="C100">
        <v>0.07000424268137401</v>
      </c>
      <c r="D100">
        <v>0.121876139891993</v>
      </c>
      <c r="E100">
        <v>0.238918345357904</v>
      </c>
      <c r="F100">
        <v>0.02938775510204</v>
      </c>
      <c r="G100">
        <v>0.393685862543448</v>
      </c>
      <c r="H100">
        <v>1.714844450823495</v>
      </c>
      <c r="I100">
        <v>0.885231604913661</v>
      </c>
    </row>
    <row r="101" spans="1:9">
      <c r="A101" s="1" t="s">
        <v>113</v>
      </c>
      <c r="B101">
        <f>HYPERLINK("https://www.suredividend.com/sure-analysis-TRP/","TC Energy Corporation")</f>
        <v>0</v>
      </c>
      <c r="C101">
        <v>0.112942376652304</v>
      </c>
      <c r="D101">
        <v>0.025084105530307</v>
      </c>
      <c r="E101">
        <v>-0.156595146245857</v>
      </c>
      <c r="F101">
        <v>0.08931259407927701</v>
      </c>
      <c r="G101">
        <v>-0.081693727304066</v>
      </c>
      <c r="H101">
        <v>0.09793688000829401</v>
      </c>
      <c r="I101">
        <v>0.171755879693972</v>
      </c>
    </row>
    <row r="102" spans="1:9">
      <c r="A102" s="1" t="s">
        <v>114</v>
      </c>
      <c r="B102">
        <f>HYPERLINK("https://www.suredividend.com/sure-analysis-TTE/","TotalEnergies SE")</f>
        <v>0</v>
      </c>
      <c r="C102">
        <v>0.038325269224071</v>
      </c>
      <c r="D102">
        <v>0.258042698521306</v>
      </c>
      <c r="E102">
        <v>0.350013119249748</v>
      </c>
      <c r="F102">
        <v>0.02770618556701</v>
      </c>
      <c r="G102">
        <v>0.229282353439871</v>
      </c>
      <c r="H102">
        <v>0.459703712177543</v>
      </c>
      <c r="I102">
        <v>118.610048743907</v>
      </c>
    </row>
    <row r="103" spans="1:9">
      <c r="A103" s="1" t="s">
        <v>115</v>
      </c>
      <c r="B103">
        <f>HYPERLINK("https://www.suredividend.com/sure-analysis-VLO/","Valero Energy Corp.")</f>
        <v>0</v>
      </c>
      <c r="C103">
        <v>0.193195117873265</v>
      </c>
      <c r="D103">
        <v>0.125184567951356</v>
      </c>
      <c r="E103">
        <v>0.393853100988675</v>
      </c>
      <c r="F103">
        <v>0.125098533816805</v>
      </c>
      <c r="G103">
        <v>0.8646328542743631</v>
      </c>
      <c r="H103">
        <v>1.627016321993094</v>
      </c>
      <c r="I103">
        <v>0.810322631379348</v>
      </c>
    </row>
    <row r="104" spans="1:9">
      <c r="A104" s="1" t="s">
        <v>116</v>
      </c>
      <c r="B104">
        <f>HYPERLINK("https://www.suredividend.com/sure-analysis-research-database/","Viper Energy Partners LP")</f>
        <v>0</v>
      </c>
      <c r="C104">
        <v>0.061164090759618</v>
      </c>
      <c r="D104">
        <v>-0.016236517837</v>
      </c>
      <c r="E104">
        <v>0.242745516372893</v>
      </c>
      <c r="F104">
        <v>0.015099087763447</v>
      </c>
      <c r="G104">
        <v>0.3851925619409</v>
      </c>
      <c r="H104">
        <v>1.51824105505482</v>
      </c>
      <c r="I104">
        <v>0.701708036048578</v>
      </c>
    </row>
    <row r="105" spans="1:9">
      <c r="A105" s="1" t="s">
        <v>117</v>
      </c>
      <c r="B105">
        <f>HYPERLINK("https://www.suredividend.com/sure-analysis-research-database/","Cactus Inc")</f>
        <v>0</v>
      </c>
      <c r="C105">
        <v>0.08978837065954301</v>
      </c>
      <c r="D105">
        <v>0.068708442474309</v>
      </c>
      <c r="E105">
        <v>0.4814566539860231</v>
      </c>
      <c r="F105">
        <v>0.055312375646637</v>
      </c>
      <c r="G105">
        <v>0.176883035044665</v>
      </c>
      <c r="H105">
        <v>0.855310932482632</v>
      </c>
      <c r="I105">
        <v>1.690883263152554</v>
      </c>
    </row>
    <row r="106" spans="1:9">
      <c r="A106" s="1" t="s">
        <v>118</v>
      </c>
      <c r="B106">
        <f>HYPERLINK("https://www.suredividend.com/sure-analysis-research-database/","Whiting Petroleum Corp")</f>
        <v>0</v>
      </c>
      <c r="C106">
        <v>-0.230951842640741</v>
      </c>
      <c r="D106">
        <v>-0.162533499275541</v>
      </c>
      <c r="E106">
        <v>0.059330611431365</v>
      </c>
      <c r="F106">
        <v>0.059330611431365</v>
      </c>
      <c r="G106">
        <v>0.25604899384992</v>
      </c>
      <c r="H106">
        <v>2.513710339698264</v>
      </c>
      <c r="I106">
        <v>2.513710339698264</v>
      </c>
    </row>
    <row r="107" spans="1:9">
      <c r="A107" s="1" t="s">
        <v>119</v>
      </c>
      <c r="B107">
        <f>HYPERLINK("https://www.suredividend.com/sure-analysis-WMB/","Williams Cos Inc")</f>
        <v>0</v>
      </c>
      <c r="C107">
        <v>-0.034080442124654</v>
      </c>
      <c r="D107">
        <v>0.010808518294798</v>
      </c>
      <c r="E107">
        <v>-0.002080848580201</v>
      </c>
      <c r="F107">
        <v>-0.043768996960486</v>
      </c>
      <c r="G107">
        <v>0.150047157051258</v>
      </c>
      <c r="H107">
        <v>0.6312943018775961</v>
      </c>
      <c r="I107">
        <v>0.301570490012742</v>
      </c>
    </row>
    <row r="108" spans="1:9">
      <c r="A108" s="1" t="s">
        <v>120</v>
      </c>
      <c r="B108">
        <f>HYPERLINK("https://www.suredividend.com/sure-analysis-research-database/","W &amp; T Offshore Inc")</f>
        <v>0</v>
      </c>
      <c r="C108">
        <v>0.108892921960072</v>
      </c>
      <c r="D108">
        <v>-0.182061579651941</v>
      </c>
      <c r="E108">
        <v>0.5747422680412371</v>
      </c>
      <c r="F108">
        <v>0.09498207885304601</v>
      </c>
      <c r="G108">
        <v>0.497549019607843</v>
      </c>
      <c r="H108">
        <v>1.611111111111111</v>
      </c>
      <c r="I108">
        <v>0.280922431865828</v>
      </c>
    </row>
    <row r="109" spans="1:9">
      <c r="A109" s="1" t="s">
        <v>121</v>
      </c>
      <c r="B109">
        <f>HYPERLINK("https://www.suredividend.com/sure-analysis-research-database/","Cimarex Energy Co.")</f>
        <v>0</v>
      </c>
      <c r="C109">
        <v>0.357832450949859</v>
      </c>
      <c r="D109">
        <v>0.208551332247669</v>
      </c>
      <c r="E109">
        <v>0.479955261902862</v>
      </c>
      <c r="F109">
        <v>1.353493669587842</v>
      </c>
      <c r="G109">
        <v>2.653304732537874</v>
      </c>
      <c r="H109">
        <v>0.9036599609225761</v>
      </c>
      <c r="I109">
        <v>-0.307112741974188</v>
      </c>
    </row>
    <row r="110" spans="1:9">
      <c r="A110" s="1" t="s">
        <v>122</v>
      </c>
      <c r="B110">
        <f>HYPERLINK("https://www.suredividend.com/sure-analysis-XOM/","Exxon Mobil Corp.")</f>
        <v>0</v>
      </c>
      <c r="C110">
        <v>0.07055156781261801</v>
      </c>
      <c r="D110">
        <v>0.079373725177261</v>
      </c>
      <c r="E110">
        <v>0.324905059185326</v>
      </c>
      <c r="F110">
        <v>0.027651858567542</v>
      </c>
      <c r="G110">
        <v>0.632901782434384</v>
      </c>
      <c r="H110">
        <v>1.637426560409516</v>
      </c>
      <c r="I110">
        <v>0.670476266268169</v>
      </c>
    </row>
  </sheetData>
  <autoFilter ref="A1:I110"/>
  <conditionalFormatting sqref="A1:I1">
    <cfRule type="cellIs" dxfId="8" priority="10" operator="notEqual">
      <formula>-13.345</formula>
    </cfRule>
  </conditionalFormatting>
  <conditionalFormatting sqref="A2:A110">
    <cfRule type="cellIs" dxfId="0" priority="1" operator="notEqual">
      <formula>"None"</formula>
    </cfRule>
  </conditionalFormatting>
  <conditionalFormatting sqref="B2:B110">
    <cfRule type="cellIs" dxfId="0" priority="2" operator="notEqual">
      <formula>"None"</formula>
    </cfRule>
  </conditionalFormatting>
  <conditionalFormatting sqref="C2:C110">
    <cfRule type="cellIs" dxfId="3" priority="3" operator="notEqual">
      <formula>"None"</formula>
    </cfRule>
  </conditionalFormatting>
  <conditionalFormatting sqref="D2:D110">
    <cfRule type="cellIs" dxfId="3" priority="4" operator="notEqual">
      <formula>"None"</formula>
    </cfRule>
  </conditionalFormatting>
  <conditionalFormatting sqref="E2:E110">
    <cfRule type="cellIs" dxfId="3" priority="5" operator="notEqual">
      <formula>"None"</formula>
    </cfRule>
  </conditionalFormatting>
  <conditionalFormatting sqref="F2:F110">
    <cfRule type="cellIs" dxfId="3" priority="6" operator="notEqual">
      <formula>"None"</formula>
    </cfRule>
  </conditionalFormatting>
  <conditionalFormatting sqref="G2:G110">
    <cfRule type="cellIs" dxfId="3" priority="7" operator="notEqual">
      <formula>"None"</formula>
    </cfRule>
  </conditionalFormatting>
  <conditionalFormatting sqref="H2:H110">
    <cfRule type="cellIs" dxfId="3" priority="8" operator="notEqual">
      <formula>"None"</formula>
    </cfRule>
  </conditionalFormatting>
  <conditionalFormatting sqref="I2:I110">
    <cfRule type="cellIs" dxfId="3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136</v>
      </c>
      <c r="B1" s="1"/>
    </row>
    <row r="2" spans="1:2">
      <c r="A2" s="1" t="s">
        <v>137</v>
      </c>
    </row>
    <row r="3" spans="1:2">
      <c r="A3" s="1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2023-01-23T12:33:15Z</dcterms:created>
  <dcterms:modified xsi:type="dcterms:W3CDTF">2023-01-23T12:33:15Z</dcterms:modified>
</cp:coreProperties>
</file>