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acteristics" sheetId="1" r:id="rId1"/>
    <sheet name="Performance" sheetId="2" r:id="rId2"/>
    <sheet name="Notes" sheetId="3" r:id="rId3"/>
  </sheets>
  <definedNames>
    <definedName name="_xlnm._FilterDatabase" localSheetId="0" hidden="1">Characteristics!$A$1:$O$74</definedName>
    <definedName name="_xlnm._FilterDatabase" localSheetId="1" hidden="1">Performance!$A$1:$I$74</definedName>
  </definedNames>
  <calcPr calcId="124519" fullCalcOnLoad="1"/>
</workbook>
</file>

<file path=xl/sharedStrings.xml><?xml version="1.0" encoding="utf-8"?>
<sst xmlns="http://schemas.openxmlformats.org/spreadsheetml/2006/main" count="317" uniqueCount="103">
  <si>
    <t>Name</t>
  </si>
  <si>
    <t>Sector</t>
  </si>
  <si>
    <t>Price</t>
  </si>
  <si>
    <t>Dividend Yield</t>
  </si>
  <si>
    <t>1-Year Dividend Growth</t>
  </si>
  <si>
    <t>5-Year Dividend Growth (Annualized)</t>
  </si>
  <si>
    <t>Dividends Per Share (TTM)</t>
  </si>
  <si>
    <t>Market Cap ($M)</t>
  </si>
  <si>
    <t>Trailing P/E Ratio</t>
  </si>
  <si>
    <t>Payout Ratio</t>
  </si>
  <si>
    <t>Beta</t>
  </si>
  <si>
    <t>52-Week High</t>
  </si>
  <si>
    <t>52-Week Low</t>
  </si>
  <si>
    <t>Ticker</t>
  </si>
  <si>
    <t>AA</t>
  </si>
  <si>
    <t>AAL</t>
  </si>
  <si>
    <t>AEM</t>
  </si>
  <si>
    <t>AI</t>
  </si>
  <si>
    <t>ALB</t>
  </si>
  <si>
    <t>AMCR</t>
  </si>
  <si>
    <t>APD</t>
  </si>
  <si>
    <t>ASH</t>
  </si>
  <si>
    <t>AVY</t>
  </si>
  <si>
    <t>AXTA</t>
  </si>
  <si>
    <t>BHP</t>
  </si>
  <si>
    <t>BLL</t>
  </si>
  <si>
    <t>CC</t>
  </si>
  <si>
    <t>CE</t>
  </si>
  <si>
    <t>CF</t>
  </si>
  <si>
    <t>CHR</t>
  </si>
  <si>
    <t>CLF</t>
  </si>
  <si>
    <t>CMC</t>
  </si>
  <si>
    <t>CRDA</t>
  </si>
  <si>
    <t>CTVA</t>
  </si>
  <si>
    <t>DD</t>
  </si>
  <si>
    <t>DOW</t>
  </si>
  <si>
    <t>DSM</t>
  </si>
  <si>
    <t>ECL</t>
  </si>
  <si>
    <t>EMN</t>
  </si>
  <si>
    <t>ESI</t>
  </si>
  <si>
    <t>FAST</t>
  </si>
  <si>
    <t>FCX</t>
  </si>
  <si>
    <t>FM</t>
  </si>
  <si>
    <t>FMC</t>
  </si>
  <si>
    <t>FNV</t>
  </si>
  <si>
    <t>HEI</t>
  </si>
  <si>
    <t>HUN</t>
  </si>
  <si>
    <t>HXL</t>
  </si>
  <si>
    <t>IFF</t>
  </si>
  <si>
    <t>IP</t>
  </si>
  <si>
    <t>JHX</t>
  </si>
  <si>
    <t>KL</t>
  </si>
  <si>
    <t>LIN</t>
  </si>
  <si>
    <t>LYB</t>
  </si>
  <si>
    <t>MLM</t>
  </si>
  <si>
    <t>MOS</t>
  </si>
  <si>
    <t>MP</t>
  </si>
  <si>
    <t>MT</t>
  </si>
  <si>
    <t>NEM</t>
  </si>
  <si>
    <t>NEU</t>
  </si>
  <si>
    <t>NGVT</t>
  </si>
  <si>
    <t>NUE</t>
  </si>
  <si>
    <t>NTR</t>
  </si>
  <si>
    <t>OLN</t>
  </si>
  <si>
    <t>PKG</t>
  </si>
  <si>
    <t>PPG</t>
  </si>
  <si>
    <t>RGLD</t>
  </si>
  <si>
    <t>RIO</t>
  </si>
  <si>
    <t>RPM</t>
  </si>
  <si>
    <t>RS</t>
  </si>
  <si>
    <t>SCCO</t>
  </si>
  <si>
    <t>SEE</t>
  </si>
  <si>
    <t>SHW</t>
  </si>
  <si>
    <t>SLVM</t>
  </si>
  <si>
    <t>SMG</t>
  </si>
  <si>
    <t>SQM</t>
  </si>
  <si>
    <t>STLD</t>
  </si>
  <si>
    <t>TKR</t>
  </si>
  <si>
    <t>UMI</t>
  </si>
  <si>
    <t>UNVR</t>
  </si>
  <si>
    <t>VALE</t>
  </si>
  <si>
    <t>VVV</t>
  </si>
  <si>
    <t>VMC</t>
  </si>
  <si>
    <t>WLK</t>
  </si>
  <si>
    <t>WPM</t>
  </si>
  <si>
    <t>WRK</t>
  </si>
  <si>
    <t>X</t>
  </si>
  <si>
    <t>Basic Materials</t>
  </si>
  <si>
    <t>Industrials</t>
  </si>
  <si>
    <t>Real Estate</t>
  </si>
  <si>
    <t>Consumer Cyclical</t>
  </si>
  <si>
    <t>N/A</t>
  </si>
  <si>
    <t>Energy</t>
  </si>
  <si>
    <t>One Month Price Return</t>
  </si>
  <si>
    <t>Three Month Price Return</t>
  </si>
  <si>
    <t>Six Month Price Return</t>
  </si>
  <si>
    <t>Year-To-Date Price Return</t>
  </si>
  <si>
    <t>One Year Price Return</t>
  </si>
  <si>
    <t>Two Year Price Return</t>
  </si>
  <si>
    <t>Five Year Price Return</t>
  </si>
  <si>
    <t>Notes</t>
  </si>
  <si>
    <t>Data Provided by IEX Cloud</t>
  </si>
  <si>
    <t>Data updated on 2023-01-22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</si>
</sst>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9"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/>
      </font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$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8" formatCode="0.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9" formatCode="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7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10.7109375" customWidth="1"/>
    <col min="5" max="5" width="18.7109375" customWidth="1"/>
    <col min="6" max="6" width="25.7109375" customWidth="1"/>
    <col min="7" max="7" width="34.7109375" customWidth="1"/>
    <col min="8" max="8" width="22.7109375" customWidth="1"/>
    <col min="9" max="9" width="22.7109375" customWidth="1"/>
    <col min="10" max="10" width="22.7109375" customWidth="1"/>
    <col min="11" max="11" width="20.7109375" customWidth="1"/>
    <col min="12" max="12" width="15.7109375" customWidth="1"/>
    <col min="13" max="13" width="15.7109375" customWidth="1"/>
    <col min="14" max="14" width="15.7109375" customWidth="1"/>
    <col min="15" max="15" width="15.7109375" customWidth="1"/>
  </cols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14</v>
      </c>
      <c r="B2">
        <f>HYPERLINK("https://www.suredividend.com/sure-analysis-research-database/","Alcoa Corp")</f>
        <v>0</v>
      </c>
      <c r="C2" t="s">
        <v>87</v>
      </c>
      <c r="D2">
        <v>51</v>
      </c>
      <c r="E2">
        <v>0.007816995381243001</v>
      </c>
      <c r="F2" t="s">
        <v>91</v>
      </c>
      <c r="G2" t="s">
        <v>91</v>
      </c>
      <c r="H2">
        <v>0.398666764443431</v>
      </c>
      <c r="I2">
        <v>9023.795415000001</v>
      </c>
      <c r="J2" t="s">
        <v>91</v>
      </c>
      <c r="K2" t="s">
        <v>91</v>
      </c>
      <c r="L2">
        <v>1.405002894805775</v>
      </c>
      <c r="M2">
        <v>97.48</v>
      </c>
      <c r="N2">
        <v>33.47</v>
      </c>
    </row>
    <row r="3" spans="1:14">
      <c r="A3" s="1" t="s">
        <v>15</v>
      </c>
      <c r="B3">
        <f>HYPERLINK("https://www.suredividend.com/sure-analysis-research-database/","American Airlines Group Inc")</f>
        <v>0</v>
      </c>
      <c r="C3" t="s">
        <v>88</v>
      </c>
      <c r="D3">
        <v>16.34</v>
      </c>
      <c r="E3">
        <v>0</v>
      </c>
      <c r="F3" t="s">
        <v>91</v>
      </c>
      <c r="G3" t="s">
        <v>91</v>
      </c>
      <c r="H3">
        <v>0</v>
      </c>
      <c r="I3">
        <v>10619.380494</v>
      </c>
      <c r="J3" t="s">
        <v>91</v>
      </c>
      <c r="K3">
        <v>-0</v>
      </c>
      <c r="L3">
        <v>1.550693431495474</v>
      </c>
      <c r="M3">
        <v>21.42</v>
      </c>
      <c r="N3">
        <v>11.65</v>
      </c>
    </row>
    <row r="4" spans="1:14">
      <c r="A4" s="1" t="s">
        <v>16</v>
      </c>
      <c r="B4">
        <f>HYPERLINK("https://www.suredividend.com/sure-analysis-research-database/","Agnico Eagle Mines Ltd")</f>
        <v>0</v>
      </c>
      <c r="C4" t="s">
        <v>87</v>
      </c>
      <c r="D4">
        <v>56.24</v>
      </c>
      <c r="E4">
        <v>0.025328037032569</v>
      </c>
      <c r="F4">
        <v>-0.1054656051525181</v>
      </c>
      <c r="G4">
        <v>0.2945936165164078</v>
      </c>
      <c r="H4">
        <v>1.424448802711733</v>
      </c>
      <c r="I4">
        <v>25703.095786</v>
      </c>
      <c r="J4">
        <v>45.24730887648796</v>
      </c>
      <c r="K4">
        <v>0.9690127909603626</v>
      </c>
      <c r="L4">
        <v>0.586672918855017</v>
      </c>
      <c r="M4">
        <v>65.97</v>
      </c>
      <c r="N4">
        <v>36.39</v>
      </c>
    </row>
    <row r="5" spans="1:14">
      <c r="A5" s="1" t="s">
        <v>17</v>
      </c>
      <c r="B5">
        <f>HYPERLINK("https://www.suredividend.com/sure-analysis-research-database/","C3.ai Inc")</f>
        <v>0</v>
      </c>
      <c r="C5" t="s">
        <v>89</v>
      </c>
      <c r="D5">
        <v>13.54</v>
      </c>
      <c r="E5">
        <v>0</v>
      </c>
      <c r="F5" t="s">
        <v>91</v>
      </c>
      <c r="G5" t="s">
        <v>91</v>
      </c>
      <c r="H5">
        <v>0</v>
      </c>
      <c r="I5">
        <v>1445.409488</v>
      </c>
      <c r="J5" t="s">
        <v>91</v>
      </c>
      <c r="K5">
        <v>-0</v>
      </c>
      <c r="L5">
        <v>1.952801388107566</v>
      </c>
      <c r="M5">
        <v>27.62</v>
      </c>
      <c r="N5">
        <v>10.16</v>
      </c>
    </row>
    <row r="6" spans="1:14">
      <c r="A6" s="1" t="s">
        <v>18</v>
      </c>
      <c r="B6">
        <f>HYPERLINK("https://www.suredividend.com/sure-analysis-ALB/","Albemarle Corp.")</f>
        <v>0</v>
      </c>
      <c r="C6" t="s">
        <v>87</v>
      </c>
      <c r="D6">
        <v>248.49</v>
      </c>
      <c r="E6">
        <v>0.006358404764779267</v>
      </c>
      <c r="F6">
        <v>0.01282051282051277</v>
      </c>
      <c r="G6">
        <v>0.03349994468245687</v>
      </c>
      <c r="H6">
        <v>1.576483568438062</v>
      </c>
      <c r="I6">
        <v>29111.297781</v>
      </c>
      <c r="J6">
        <v>18.73860126604474</v>
      </c>
      <c r="K6">
        <v>0.1196118033716284</v>
      </c>
      <c r="L6">
        <v>1.370702782650978</v>
      </c>
      <c r="M6">
        <v>334.02</v>
      </c>
      <c r="N6">
        <v>168.83</v>
      </c>
    </row>
    <row r="7" spans="1:14">
      <c r="A7" s="1" t="s">
        <v>19</v>
      </c>
      <c r="B7">
        <f>HYPERLINK("https://www.suredividend.com/sure-analysis-AMCR/","Amcor Plc")</f>
        <v>0</v>
      </c>
      <c r="C7" t="s">
        <v>90</v>
      </c>
      <c r="D7">
        <v>11.88</v>
      </c>
      <c r="E7">
        <v>0.0404040404040404</v>
      </c>
      <c r="F7" t="s">
        <v>91</v>
      </c>
      <c r="G7" t="s">
        <v>91</v>
      </c>
      <c r="H7">
        <v>0.4753357620802771</v>
      </c>
      <c r="I7">
        <v>17689.552325</v>
      </c>
      <c r="J7">
        <v>21.18509260512575</v>
      </c>
      <c r="K7">
        <v>0.856152309222401</v>
      </c>
      <c r="L7">
        <v>0.8251536223401971</v>
      </c>
      <c r="M7">
        <v>13.33</v>
      </c>
      <c r="N7">
        <v>10.31</v>
      </c>
    </row>
    <row r="8" spans="1:14">
      <c r="A8" s="1" t="s">
        <v>20</v>
      </c>
      <c r="B8">
        <f>HYPERLINK("https://www.suredividend.com/sure-analysis-APD/","Air Products &amp; Chemicals Inc.")</f>
        <v>0</v>
      </c>
      <c r="C8" t="s">
        <v>87</v>
      </c>
      <c r="D8">
        <v>304.4</v>
      </c>
      <c r="E8">
        <v>0.02128777923784494</v>
      </c>
      <c r="F8">
        <v>0.08000000000000007</v>
      </c>
      <c r="G8">
        <v>0.08049924032577382</v>
      </c>
      <c r="H8">
        <v>6.421524823091209</v>
      </c>
      <c r="I8">
        <v>67536.00157199999</v>
      </c>
      <c r="J8">
        <v>29.93484401063782</v>
      </c>
      <c r="K8">
        <v>0.6332864717052474</v>
      </c>
      <c r="L8">
        <v>0.836102725407709</v>
      </c>
      <c r="M8">
        <v>326.85</v>
      </c>
      <c r="N8">
        <v>210.83</v>
      </c>
    </row>
    <row r="9" spans="1:14">
      <c r="A9" s="1" t="s">
        <v>21</v>
      </c>
      <c r="B9">
        <f>HYPERLINK("https://www.suredividend.com/sure-analysis-research-database/","Ashland Inc")</f>
        <v>0</v>
      </c>
      <c r="C9" t="s">
        <v>87</v>
      </c>
      <c r="D9">
        <v>109.96</v>
      </c>
      <c r="E9">
        <v>0.011822416143427</v>
      </c>
      <c r="F9">
        <v>0.1166666666666665</v>
      </c>
      <c r="G9">
        <v>0.08286036471404024</v>
      </c>
      <c r="H9">
        <v>1.299992879131267</v>
      </c>
      <c r="I9">
        <v>5954.062179</v>
      </c>
      <c r="J9">
        <v>6.422936546796116</v>
      </c>
      <c r="K9">
        <v>0.0785494186786264</v>
      </c>
      <c r="L9">
        <v>0.8632610990901051</v>
      </c>
      <c r="M9">
        <v>114.36</v>
      </c>
      <c r="N9">
        <v>82.77</v>
      </c>
    </row>
    <row r="10" spans="1:14">
      <c r="A10" s="1" t="s">
        <v>22</v>
      </c>
      <c r="B10">
        <f>HYPERLINK("https://www.suredividend.com/sure-analysis-AVY/","Avery Dennison Corp.")</f>
        <v>0</v>
      </c>
      <c r="C10" t="s">
        <v>88</v>
      </c>
      <c r="D10">
        <v>190.49</v>
      </c>
      <c r="E10">
        <v>0.01574885820777994</v>
      </c>
      <c r="F10" t="s">
        <v>91</v>
      </c>
      <c r="G10" t="s">
        <v>91</v>
      </c>
      <c r="H10">
        <v>2.921455983936021</v>
      </c>
      <c r="I10">
        <v>15423.787477</v>
      </c>
      <c r="J10">
        <v>18.88087584387318</v>
      </c>
      <c r="K10">
        <v>0.2956939254995972</v>
      </c>
      <c r="L10">
        <v>0.98454278449606</v>
      </c>
      <c r="M10">
        <v>208.29</v>
      </c>
      <c r="N10">
        <v>151.03</v>
      </c>
    </row>
    <row r="11" spans="1:14">
      <c r="A11" s="1" t="s">
        <v>23</v>
      </c>
      <c r="B11">
        <f>HYPERLINK("https://www.suredividend.com/sure-analysis-research-database/","Axalta Coating Systems Ltd")</f>
        <v>0</v>
      </c>
      <c r="C11" t="s">
        <v>87</v>
      </c>
      <c r="D11">
        <v>27.4</v>
      </c>
      <c r="E11">
        <v>0</v>
      </c>
      <c r="F11" t="s">
        <v>91</v>
      </c>
      <c r="G11" t="s">
        <v>91</v>
      </c>
      <c r="H11">
        <v>0</v>
      </c>
      <c r="I11">
        <v>6044.684819</v>
      </c>
      <c r="J11">
        <v>30.04316510437376</v>
      </c>
      <c r="K11">
        <v>0</v>
      </c>
      <c r="L11">
        <v>1.151991986715412</v>
      </c>
      <c r="M11">
        <v>30.31</v>
      </c>
      <c r="N11">
        <v>20.66</v>
      </c>
    </row>
    <row r="12" spans="1:14">
      <c r="A12" s="1" t="s">
        <v>24</v>
      </c>
      <c r="B12">
        <f>HYPERLINK("https://www.suredividend.com/sure-analysis-BHP/","BHP Group Limited")</f>
        <v>0</v>
      </c>
      <c r="C12" t="s">
        <v>87</v>
      </c>
      <c r="D12">
        <v>69.45999999999999</v>
      </c>
      <c r="E12">
        <v>0.05758710048949036</v>
      </c>
      <c r="F12" t="s">
        <v>91</v>
      </c>
      <c r="G12" t="s">
        <v>91</v>
      </c>
      <c r="H12">
        <v>6.308708661417323</v>
      </c>
      <c r="I12">
        <v>175935.94791</v>
      </c>
      <c r="J12">
        <v>5.693719997083495</v>
      </c>
      <c r="K12">
        <v>0.5175314734550717</v>
      </c>
      <c r="L12">
        <v>0.760915496885858</v>
      </c>
      <c r="M12">
        <v>74.58</v>
      </c>
      <c r="N12">
        <v>44.33</v>
      </c>
    </row>
    <row r="13" spans="1:14">
      <c r="A13" s="1" t="s">
        <v>25</v>
      </c>
      <c r="B13">
        <f>HYPERLINK("https://www.suredividend.com/sure-analysis-research-database/","Ball Corp.")</f>
        <v>0</v>
      </c>
      <c r="C13" t="s">
        <v>90</v>
      </c>
      <c r="D13">
        <v>69.48999999999999</v>
      </c>
      <c r="E13">
        <v>0.010760406380108</v>
      </c>
      <c r="F13" t="s">
        <v>91</v>
      </c>
      <c r="G13" t="s">
        <v>91</v>
      </c>
      <c r="H13">
        <v>0.7477406393537671</v>
      </c>
      <c r="I13">
        <v>22222.129619</v>
      </c>
      <c r="J13">
        <v>19.77057795253558</v>
      </c>
      <c r="K13">
        <v>0.2192787798691399</v>
      </c>
      <c r="M13">
        <v>97.77</v>
      </c>
      <c r="N13">
        <v>69.09999999999999</v>
      </c>
    </row>
    <row r="14" spans="1:14">
      <c r="A14" s="1" t="s">
        <v>26</v>
      </c>
      <c r="B14">
        <f>HYPERLINK("https://www.suredividend.com/sure-analysis-CC/","Chemours Company")</f>
        <v>0</v>
      </c>
      <c r="C14" t="s">
        <v>87</v>
      </c>
      <c r="D14">
        <v>33.72</v>
      </c>
      <c r="E14">
        <v>0.02965599051008304</v>
      </c>
      <c r="F14">
        <v>0</v>
      </c>
      <c r="G14">
        <v>0.0801851873035635</v>
      </c>
      <c r="H14">
        <v>0.9893619619881111</v>
      </c>
      <c r="I14">
        <v>5088.944979</v>
      </c>
      <c r="J14">
        <v>5.610744188401322</v>
      </c>
      <c r="K14">
        <v>0.1766717789264484</v>
      </c>
      <c r="L14">
        <v>1.384372941133809</v>
      </c>
      <c r="M14">
        <v>44.3</v>
      </c>
      <c r="N14">
        <v>22.09</v>
      </c>
    </row>
    <row r="15" spans="1:14">
      <c r="A15" s="1" t="s">
        <v>27</v>
      </c>
      <c r="B15">
        <f>HYPERLINK("https://www.suredividend.com/sure-analysis-CE/","Celanese Corp")</f>
        <v>0</v>
      </c>
      <c r="C15" t="s">
        <v>87</v>
      </c>
      <c r="D15">
        <v>121.59</v>
      </c>
      <c r="E15">
        <v>0.02302820955670696</v>
      </c>
      <c r="F15">
        <v>0.02941176470588247</v>
      </c>
      <c r="G15">
        <v>0.08759710191515802</v>
      </c>
      <c r="H15">
        <v>2.713853205191416</v>
      </c>
      <c r="I15">
        <v>13183.769153</v>
      </c>
      <c r="J15">
        <v>7.985323532943671</v>
      </c>
      <c r="K15">
        <v>0.1798444801319693</v>
      </c>
      <c r="L15">
        <v>1.201565389685139</v>
      </c>
      <c r="M15">
        <v>161.78</v>
      </c>
      <c r="N15">
        <v>86.06999999999999</v>
      </c>
    </row>
    <row r="16" spans="1:14">
      <c r="A16" s="1" t="s">
        <v>28</v>
      </c>
      <c r="B16">
        <f>HYPERLINK("https://www.suredividend.com/sure-analysis-CF/","CF Industries Holdings Inc")</f>
        <v>0</v>
      </c>
      <c r="C16" t="s">
        <v>87</v>
      </c>
      <c r="D16">
        <v>86.48</v>
      </c>
      <c r="E16">
        <v>0.01850138760407031</v>
      </c>
      <c r="F16">
        <v>0.3333333333333333</v>
      </c>
      <c r="G16">
        <v>0.05922384104881218</v>
      </c>
      <c r="H16">
        <v>1.49178894545887</v>
      </c>
      <c r="I16">
        <v>16966.46476</v>
      </c>
      <c r="J16">
        <v>5.316974227590098</v>
      </c>
      <c r="K16">
        <v>0.09782222593172918</v>
      </c>
      <c r="L16">
        <v>0.5371073565437421</v>
      </c>
      <c r="M16">
        <v>119.13</v>
      </c>
      <c r="N16">
        <v>63.85</v>
      </c>
    </row>
    <row r="17" spans="1:14">
      <c r="A17" s="1" t="s">
        <v>29</v>
      </c>
      <c r="B17">
        <f>HYPERLINK("https://www.suredividend.com/sure-analysis-research-database/","Capitalsource Health Care Reit")</f>
        <v>0</v>
      </c>
      <c r="C17" t="s">
        <v>91</v>
      </c>
      <c r="E17">
        <v>0</v>
      </c>
      <c r="F17" t="s">
        <v>91</v>
      </c>
      <c r="G17" t="s">
        <v>91</v>
      </c>
      <c r="H17">
        <v>0</v>
      </c>
      <c r="I17">
        <v>0</v>
      </c>
      <c r="J17">
        <v>0</v>
      </c>
      <c r="K17" t="s">
        <v>91</v>
      </c>
    </row>
    <row r="18" spans="1:14">
      <c r="A18" s="1" t="s">
        <v>30</v>
      </c>
      <c r="B18">
        <f>HYPERLINK("https://www.suredividend.com/sure-analysis-research-database/","Cleveland-Cliffs Inc")</f>
        <v>0</v>
      </c>
      <c r="C18" t="s">
        <v>87</v>
      </c>
      <c r="D18">
        <v>20.97</v>
      </c>
      <c r="E18">
        <v>0</v>
      </c>
      <c r="F18" t="s">
        <v>91</v>
      </c>
      <c r="G18" t="s">
        <v>91</v>
      </c>
      <c r="H18">
        <v>0</v>
      </c>
      <c r="I18">
        <v>10805.893069</v>
      </c>
      <c r="J18">
        <v>4.425017636572481</v>
      </c>
      <c r="K18">
        <v>0</v>
      </c>
      <c r="L18">
        <v>1.490749679547107</v>
      </c>
      <c r="M18">
        <v>34.04</v>
      </c>
      <c r="N18">
        <v>11.83</v>
      </c>
    </row>
    <row r="19" spans="1:14">
      <c r="A19" s="1" t="s">
        <v>31</v>
      </c>
      <c r="B19">
        <f>HYPERLINK("https://www.suredividend.com/sure-analysis-research-database/","Commercial Metals Co.")</f>
        <v>0</v>
      </c>
      <c r="C19" t="s">
        <v>87</v>
      </c>
      <c r="D19">
        <v>52.15</v>
      </c>
      <c r="E19">
        <v>0.011451335243485</v>
      </c>
      <c r="F19">
        <v>0.1428571428571428</v>
      </c>
      <c r="G19">
        <v>0.05922384104881218</v>
      </c>
      <c r="H19">
        <v>0.597187132947778</v>
      </c>
      <c r="I19">
        <v>6120.20077</v>
      </c>
      <c r="J19">
        <v>4.911299204307357</v>
      </c>
      <c r="K19">
        <v>0.05820537358165478</v>
      </c>
      <c r="L19">
        <v>1.073832293684885</v>
      </c>
      <c r="M19">
        <v>56.72</v>
      </c>
      <c r="N19">
        <v>31.27</v>
      </c>
    </row>
    <row r="20" spans="1:14">
      <c r="A20" s="1" t="s">
        <v>32</v>
      </c>
      <c r="B20">
        <f>HYPERLINK("https://www.suredividend.com/sure-analysis-research-database/","Crawford &amp; Co.")</f>
        <v>0</v>
      </c>
      <c r="C20" t="s">
        <v>91</v>
      </c>
      <c r="D20">
        <v>7.6</v>
      </c>
      <c r="E20">
        <v>0</v>
      </c>
      <c r="F20" t="s">
        <v>91</v>
      </c>
      <c r="G20" t="s">
        <v>91</v>
      </c>
      <c r="H20">
        <v>0.237243744884735</v>
      </c>
      <c r="I20">
        <v>359.509599</v>
      </c>
      <c r="J20">
        <v>0</v>
      </c>
      <c r="K20" t="s">
        <v>91</v>
      </c>
      <c r="L20">
        <v>0.428613883916256</v>
      </c>
    </row>
    <row r="21" spans="1:14">
      <c r="A21" s="1" t="s">
        <v>33</v>
      </c>
      <c r="B21">
        <f>HYPERLINK("https://www.suredividend.com/sure-analysis-research-database/","Corteva Inc")</f>
        <v>0</v>
      </c>
      <c r="C21" t="s">
        <v>87</v>
      </c>
      <c r="D21">
        <v>62.36</v>
      </c>
      <c r="E21">
        <v>0.009247705534893002</v>
      </c>
      <c r="F21" t="s">
        <v>91</v>
      </c>
      <c r="G21" t="s">
        <v>91</v>
      </c>
      <c r="H21">
        <v>0.5766869171559651</v>
      </c>
      <c r="I21">
        <v>44555.72112</v>
      </c>
      <c r="J21">
        <v>32.73748796473181</v>
      </c>
      <c r="K21">
        <v>0.308388725751853</v>
      </c>
      <c r="L21">
        <v>0.608141654177744</v>
      </c>
      <c r="M21">
        <v>68.12</v>
      </c>
      <c r="N21">
        <v>43.21</v>
      </c>
    </row>
    <row r="22" spans="1:14">
      <c r="A22" s="1" t="s">
        <v>34</v>
      </c>
      <c r="B22">
        <f>HYPERLINK("https://www.suredividend.com/sure-analysis-DD/","DuPont de Nemours Inc")</f>
        <v>0</v>
      </c>
      <c r="C22" t="s">
        <v>87</v>
      </c>
      <c r="D22">
        <v>73.97</v>
      </c>
      <c r="E22">
        <v>0.0178450723266189</v>
      </c>
      <c r="F22">
        <v>0.09999999999999987</v>
      </c>
      <c r="G22">
        <v>-0.02782137385542582</v>
      </c>
      <c r="H22">
        <v>1.310042020847825</v>
      </c>
      <c r="I22">
        <v>36747.478484</v>
      </c>
      <c r="J22">
        <v>19.9065430571831</v>
      </c>
      <c r="K22">
        <v>0.3608931186908609</v>
      </c>
      <c r="L22">
        <v>1.042628582460078</v>
      </c>
      <c r="M22">
        <v>82.45</v>
      </c>
      <c r="N22">
        <v>49.28</v>
      </c>
    </row>
    <row r="23" spans="1:14">
      <c r="A23" s="1" t="s">
        <v>35</v>
      </c>
      <c r="B23">
        <f>HYPERLINK("https://www.suredividend.com/sure-analysis-DOW/","Dow Inc")</f>
        <v>0</v>
      </c>
      <c r="C23" t="s">
        <v>87</v>
      </c>
      <c r="D23">
        <v>57.44</v>
      </c>
      <c r="E23">
        <v>0.04874651810584958</v>
      </c>
      <c r="F23" t="s">
        <v>91</v>
      </c>
      <c r="G23" t="s">
        <v>91</v>
      </c>
      <c r="H23">
        <v>2.745649128914213</v>
      </c>
      <c r="I23">
        <v>40423.932411</v>
      </c>
      <c r="J23">
        <v>7.085702438450482</v>
      </c>
      <c r="K23">
        <v>0.3529111990892304</v>
      </c>
      <c r="L23">
        <v>0.7870108672950491</v>
      </c>
      <c r="M23">
        <v>69.20999999999999</v>
      </c>
      <c r="N23">
        <v>42.31</v>
      </c>
    </row>
    <row r="24" spans="1:14">
      <c r="A24" s="1" t="s">
        <v>36</v>
      </c>
      <c r="B24">
        <f>HYPERLINK("https://www.suredividend.com/sure-analysis-research-database/","BNY Mellon Strategic Municipal Bond Fund Inc")</f>
        <v>0</v>
      </c>
      <c r="D24">
        <v>6.08</v>
      </c>
      <c r="E24">
        <v>0.05389196736455901</v>
      </c>
      <c r="F24">
        <v>-0.2666666666666667</v>
      </c>
      <c r="G24">
        <v>-0.06014623565001143</v>
      </c>
      <c r="H24">
        <v>0.32766316157652</v>
      </c>
      <c r="I24">
        <v>300.482787</v>
      </c>
      <c r="J24">
        <v>0</v>
      </c>
      <c r="K24" t="s">
        <v>91</v>
      </c>
      <c r="L24">
        <v>0.255038510442192</v>
      </c>
      <c r="M24">
        <v>7.24</v>
      </c>
      <c r="N24">
        <v>5.18</v>
      </c>
    </row>
    <row r="25" spans="1:14">
      <c r="A25" s="1" t="s">
        <v>37</v>
      </c>
      <c r="B25">
        <f>HYPERLINK("https://www.suredividend.com/sure-analysis-ECL/","Ecolab, Inc.")</f>
        <v>0</v>
      </c>
      <c r="C25" t="s">
        <v>87</v>
      </c>
      <c r="D25">
        <v>152.88</v>
      </c>
      <c r="E25">
        <v>0.01386708529565673</v>
      </c>
      <c r="F25">
        <v>0.03921568627450989</v>
      </c>
      <c r="G25">
        <v>0.05268492238527456</v>
      </c>
      <c r="H25">
        <v>2.049309122848232</v>
      </c>
      <c r="I25">
        <v>43544.513813</v>
      </c>
      <c r="J25">
        <v>38.59302828396703</v>
      </c>
      <c r="K25">
        <v>0.5227829395021</v>
      </c>
      <c r="L25">
        <v>1.124666219865891</v>
      </c>
      <c r="M25">
        <v>190.8</v>
      </c>
      <c r="N25">
        <v>130.56</v>
      </c>
    </row>
    <row r="26" spans="1:14">
      <c r="A26" s="1" t="s">
        <v>38</v>
      </c>
      <c r="B26">
        <f>HYPERLINK("https://www.suredividend.com/sure-analysis-EMN/","Eastman Chemical Co")</f>
        <v>0</v>
      </c>
      <c r="C26" t="s">
        <v>87</v>
      </c>
      <c r="D26">
        <v>89.81999999999999</v>
      </c>
      <c r="E26">
        <v>0.03518147405922958</v>
      </c>
      <c r="F26">
        <v>0.03947368421052633</v>
      </c>
      <c r="G26">
        <v>0.07124254564338495</v>
      </c>
      <c r="H26">
        <v>3.030143630418541</v>
      </c>
      <c r="I26">
        <v>10777.534494</v>
      </c>
      <c r="J26">
        <v>9.211567944</v>
      </c>
      <c r="K26">
        <v>0.3348225005987338</v>
      </c>
      <c r="L26">
        <v>1.133062007884759</v>
      </c>
      <c r="M26">
        <v>120.78</v>
      </c>
      <c r="N26">
        <v>69.28</v>
      </c>
    </row>
    <row r="27" spans="1:14">
      <c r="A27" s="1" t="s">
        <v>39</v>
      </c>
      <c r="B27">
        <f>HYPERLINK("https://www.suredividend.com/sure-analysis-research-database/","Element Solutions Inc")</f>
        <v>0</v>
      </c>
      <c r="C27" t="s">
        <v>87</v>
      </c>
      <c r="D27">
        <v>19.74</v>
      </c>
      <c r="E27">
        <v>0.016125174378541</v>
      </c>
      <c r="F27" t="s">
        <v>91</v>
      </c>
      <c r="G27" t="s">
        <v>91</v>
      </c>
      <c r="H27">
        <v>0.318310942232409</v>
      </c>
      <c r="I27">
        <v>4778.768796</v>
      </c>
      <c r="J27">
        <v>26.78682060807174</v>
      </c>
      <c r="K27">
        <v>0.4410571459504074</v>
      </c>
      <c r="L27">
        <v>1.241368147787287</v>
      </c>
      <c r="M27">
        <v>24.56</v>
      </c>
      <c r="N27">
        <v>15.25</v>
      </c>
    </row>
    <row r="28" spans="1:14">
      <c r="A28" s="1" t="s">
        <v>40</v>
      </c>
      <c r="B28">
        <f>HYPERLINK("https://www.suredividend.com/sure-analysis-FAST/","Fastenal Co.")</f>
        <v>0</v>
      </c>
      <c r="C28" t="s">
        <v>88</v>
      </c>
      <c r="D28">
        <v>49</v>
      </c>
      <c r="E28">
        <v>0.02857142857142857</v>
      </c>
      <c r="F28">
        <v>0.107142857142857</v>
      </c>
      <c r="G28">
        <v>-0.03476737221435078</v>
      </c>
      <c r="H28">
        <v>1.228273462981949</v>
      </c>
      <c r="I28">
        <v>28065.23412</v>
      </c>
      <c r="J28">
        <v>26.16805046153846</v>
      </c>
      <c r="K28">
        <v>0.6603620768720156</v>
      </c>
      <c r="L28">
        <v>0.904908565395913</v>
      </c>
      <c r="M28">
        <v>59.62</v>
      </c>
      <c r="N28">
        <v>43.44</v>
      </c>
    </row>
    <row r="29" spans="1:14">
      <c r="A29" s="1" t="s">
        <v>41</v>
      </c>
      <c r="B29">
        <f>HYPERLINK("https://www.suredividend.com/sure-analysis-FCX/","Freeport-McMoRan Inc")</f>
        <v>0</v>
      </c>
      <c r="C29" t="s">
        <v>87</v>
      </c>
      <c r="D29">
        <v>45.41</v>
      </c>
      <c r="E29">
        <v>0.006606474344857961</v>
      </c>
      <c r="F29">
        <v>0</v>
      </c>
      <c r="G29">
        <v>0.08447177119769855</v>
      </c>
      <c r="H29">
        <v>0.44890201850508</v>
      </c>
      <c r="I29">
        <v>64905.747743</v>
      </c>
      <c r="J29">
        <v>16.78018297396846</v>
      </c>
      <c r="K29">
        <v>0.1693969881151245</v>
      </c>
      <c r="L29">
        <v>1.38015466971491</v>
      </c>
      <c r="M29">
        <v>51.54</v>
      </c>
      <c r="N29">
        <v>24.69</v>
      </c>
    </row>
    <row r="30" spans="1:14">
      <c r="A30" s="1" t="s">
        <v>42</v>
      </c>
      <c r="B30">
        <f>HYPERLINK("https://www.suredividend.com/sure-analysis-research-database/","BlackRock Institutional Trust Company N.A.")</f>
        <v>0</v>
      </c>
      <c r="D30">
        <v>26.96</v>
      </c>
      <c r="E30">
        <v>0.025400767759425</v>
      </c>
      <c r="F30" t="s">
        <v>91</v>
      </c>
      <c r="G30" t="s">
        <v>91</v>
      </c>
      <c r="H30">
        <v>0.6848046987941171</v>
      </c>
      <c r="I30">
        <v>690.176</v>
      </c>
      <c r="J30">
        <v>0</v>
      </c>
      <c r="K30" t="s">
        <v>91</v>
      </c>
      <c r="L30">
        <v>0.367571647434349</v>
      </c>
      <c r="M30">
        <v>34</v>
      </c>
      <c r="N30">
        <v>23.14</v>
      </c>
    </row>
    <row r="31" spans="1:14">
      <c r="A31" s="1" t="s">
        <v>43</v>
      </c>
      <c r="B31">
        <f>HYPERLINK("https://www.suredividend.com/sure-analysis-FMC/","FMC Corp.")</f>
        <v>0</v>
      </c>
      <c r="C31" t="s">
        <v>87</v>
      </c>
      <c r="D31">
        <v>128.2</v>
      </c>
      <c r="E31">
        <v>0.01809672386895476</v>
      </c>
      <c r="F31">
        <v>0.09433962264150941</v>
      </c>
      <c r="G31">
        <v>0.285845560818988</v>
      </c>
      <c r="H31">
        <v>2.154862226139296</v>
      </c>
      <c r="I31">
        <v>16148.831329</v>
      </c>
      <c r="J31">
        <v>24.69995614652799</v>
      </c>
      <c r="K31">
        <v>0.4184198497357857</v>
      </c>
      <c r="L31">
        <v>0.6924368636500631</v>
      </c>
      <c r="M31">
        <v>138.96</v>
      </c>
      <c r="N31">
        <v>97.3</v>
      </c>
    </row>
    <row r="32" spans="1:14">
      <c r="A32" s="1" t="s">
        <v>44</v>
      </c>
      <c r="B32">
        <f>HYPERLINK("https://www.suredividend.com/sure-analysis-FNV/","Franco-Nevada Corporation")</f>
        <v>0</v>
      </c>
      <c r="C32" t="s">
        <v>87</v>
      </c>
      <c r="D32">
        <v>147.13</v>
      </c>
      <c r="E32">
        <v>0.009243526133351459</v>
      </c>
      <c r="F32">
        <v>0.4487466666666664</v>
      </c>
      <c r="G32">
        <v>0.07714695835909779</v>
      </c>
      <c r="H32">
        <v>1.474273318232112</v>
      </c>
      <c r="I32">
        <v>28233.171627</v>
      </c>
      <c r="J32">
        <v>37.32078205793788</v>
      </c>
      <c r="K32">
        <v>0.3741810452365766</v>
      </c>
      <c r="L32">
        <v>0.573548028671787</v>
      </c>
      <c r="M32">
        <v>168.11</v>
      </c>
      <c r="N32">
        <v>109.45</v>
      </c>
    </row>
    <row r="33" spans="1:14">
      <c r="A33" s="1" t="s">
        <v>45</v>
      </c>
      <c r="B33">
        <f>HYPERLINK("https://www.suredividend.com/sure-analysis-research-database/","Heico Corp.")</f>
        <v>0</v>
      </c>
      <c r="C33" t="s">
        <v>88</v>
      </c>
      <c r="D33">
        <v>164.7</v>
      </c>
      <c r="E33">
        <v>0.001153253417662</v>
      </c>
      <c r="F33" t="s">
        <v>91</v>
      </c>
      <c r="G33" t="s">
        <v>91</v>
      </c>
      <c r="H33">
        <v>0.189940837888936</v>
      </c>
      <c r="I33">
        <v>19633.379117</v>
      </c>
      <c r="J33">
        <v>55.82819113434279</v>
      </c>
      <c r="K33">
        <v>0.07448660309370041</v>
      </c>
      <c r="L33">
        <v>0.8785607948070001</v>
      </c>
      <c r="M33">
        <v>167.9</v>
      </c>
      <c r="N33">
        <v>126.78</v>
      </c>
    </row>
    <row r="34" spans="1:14">
      <c r="A34" s="1" t="s">
        <v>46</v>
      </c>
      <c r="B34">
        <f>HYPERLINK("https://www.suredividend.com/sure-analysis-HUN/","Huntsman Corp")</f>
        <v>0</v>
      </c>
      <c r="C34" t="s">
        <v>87</v>
      </c>
      <c r="D34">
        <v>31.53</v>
      </c>
      <c r="E34">
        <v>0.02695845226768157</v>
      </c>
      <c r="F34">
        <v>0.1333333333333335</v>
      </c>
      <c r="G34">
        <v>0.05511819868320456</v>
      </c>
      <c r="H34">
        <v>0.8404055325954901</v>
      </c>
      <c r="I34">
        <v>6056.895816</v>
      </c>
      <c r="J34">
        <v>5.276041651698606</v>
      </c>
      <c r="K34">
        <v>0.1533586738312938</v>
      </c>
      <c r="L34">
        <v>0.8982327719033131</v>
      </c>
      <c r="M34">
        <v>40.5</v>
      </c>
      <c r="N34">
        <v>23.36</v>
      </c>
    </row>
    <row r="35" spans="1:14">
      <c r="A35" s="1" t="s">
        <v>47</v>
      </c>
      <c r="B35">
        <f>HYPERLINK("https://www.suredividend.com/sure-analysis-research-database/","Hexcel Corp.")</f>
        <v>0</v>
      </c>
      <c r="C35" t="s">
        <v>88</v>
      </c>
      <c r="D35">
        <v>60.02</v>
      </c>
      <c r="E35">
        <v>0.006647185676457001</v>
      </c>
      <c r="F35" t="s">
        <v>91</v>
      </c>
      <c r="G35" t="s">
        <v>91</v>
      </c>
      <c r="H35">
        <v>0.398964084300965</v>
      </c>
      <c r="I35">
        <v>5051.962206</v>
      </c>
      <c r="J35">
        <v>46.69096308927912</v>
      </c>
      <c r="K35">
        <v>0.3141449482684764</v>
      </c>
      <c r="L35">
        <v>1.12385245835652</v>
      </c>
      <c r="M35">
        <v>65.7</v>
      </c>
      <c r="N35">
        <v>47.22</v>
      </c>
    </row>
    <row r="36" spans="1:14">
      <c r="A36" s="1" t="s">
        <v>48</v>
      </c>
      <c r="B36">
        <f>HYPERLINK("https://www.suredividend.com/sure-analysis-IFF/","International Flavors &amp; Fragrances Inc.")</f>
        <v>0</v>
      </c>
      <c r="C36" t="s">
        <v>87</v>
      </c>
      <c r="D36">
        <v>112.36</v>
      </c>
      <c r="E36">
        <v>0.02883588465646138</v>
      </c>
      <c r="F36">
        <v>0.02531645569620244</v>
      </c>
      <c r="G36">
        <v>0.03258826616987553</v>
      </c>
      <c r="H36">
        <v>3.163252089662517</v>
      </c>
      <c r="I36">
        <v>28647.558747</v>
      </c>
      <c r="J36" t="s">
        <v>91</v>
      </c>
      <c r="K36" t="s">
        <v>91</v>
      </c>
      <c r="L36">
        <v>0.9329400727316871</v>
      </c>
      <c r="M36">
        <v>139.03</v>
      </c>
      <c r="N36">
        <v>82.48999999999999</v>
      </c>
    </row>
    <row r="37" spans="1:14">
      <c r="A37" s="1" t="s">
        <v>49</v>
      </c>
      <c r="B37">
        <f>HYPERLINK("https://www.suredividend.com/sure-analysis-IP/","International Paper Co.")</f>
        <v>0</v>
      </c>
      <c r="C37" t="s">
        <v>90</v>
      </c>
      <c r="D37">
        <v>37.53</v>
      </c>
      <c r="E37">
        <v>0.04929389821476152</v>
      </c>
      <c r="F37">
        <v>0</v>
      </c>
      <c r="G37">
        <v>-0.005319450763145883</v>
      </c>
      <c r="H37">
        <v>1.818473269300369</v>
      </c>
      <c r="I37">
        <v>13348.295438</v>
      </c>
      <c r="J37">
        <v>6.919800641664075</v>
      </c>
      <c r="K37">
        <v>0.3367543091296979</v>
      </c>
      <c r="L37">
        <v>0.822125919038139</v>
      </c>
      <c r="M37">
        <v>48.6</v>
      </c>
      <c r="N37">
        <v>30.3</v>
      </c>
    </row>
    <row r="38" spans="1:14">
      <c r="A38" s="1" t="s">
        <v>50</v>
      </c>
      <c r="B38">
        <f>HYPERLINK("https://www.suredividend.com/sure-analysis-research-database/","James Hardie Industries plc")</f>
        <v>0</v>
      </c>
      <c r="C38" t="s">
        <v>87</v>
      </c>
      <c r="D38">
        <v>20.55</v>
      </c>
      <c r="E38">
        <v>0.014598540726079</v>
      </c>
      <c r="F38" t="s">
        <v>91</v>
      </c>
      <c r="G38" t="s">
        <v>91</v>
      </c>
      <c r="H38">
        <v>0.300000011920928</v>
      </c>
      <c r="I38">
        <v>9162.381366</v>
      </c>
      <c r="J38">
        <v>0</v>
      </c>
      <c r="K38" t="s">
        <v>91</v>
      </c>
      <c r="L38">
        <v>1.165860732350157</v>
      </c>
      <c r="M38">
        <v>35.83</v>
      </c>
      <c r="N38">
        <v>17.25</v>
      </c>
    </row>
    <row r="39" spans="1:14">
      <c r="A39" s="1" t="s">
        <v>51</v>
      </c>
      <c r="B39">
        <f>HYPERLINK("https://www.suredividend.com/sure-analysis-research-database/","Kirkland Lake Gold Ltd")</f>
        <v>0</v>
      </c>
      <c r="C39" t="s">
        <v>87</v>
      </c>
      <c r="D39">
        <v>38.92</v>
      </c>
      <c r="E39">
        <v>0.019139687873426</v>
      </c>
      <c r="F39" t="s">
        <v>91</v>
      </c>
      <c r="G39" t="s">
        <v>91</v>
      </c>
      <c r="H39">
        <v>0.7449166520337731</v>
      </c>
      <c r="I39">
        <v>10263.635623</v>
      </c>
      <c r="J39">
        <v>0</v>
      </c>
      <c r="K39" t="s">
        <v>91</v>
      </c>
      <c r="L39">
        <v>0.693249000565588</v>
      </c>
      <c r="M39">
        <v>46.76</v>
      </c>
      <c r="N39">
        <v>31.29</v>
      </c>
    </row>
    <row r="40" spans="1:14">
      <c r="A40" s="1" t="s">
        <v>52</v>
      </c>
      <c r="B40">
        <f>HYPERLINK("https://www.suredividend.com/sure-analysis-LIN/","Linde Plc")</f>
        <v>0</v>
      </c>
      <c r="C40" t="s">
        <v>87</v>
      </c>
      <c r="D40">
        <v>328.62</v>
      </c>
      <c r="E40">
        <v>0.01424137301442395</v>
      </c>
      <c r="F40" t="s">
        <v>91</v>
      </c>
      <c r="G40" t="s">
        <v>91</v>
      </c>
      <c r="H40">
        <v>4.653899309211182</v>
      </c>
      <c r="I40">
        <v>161865.31005</v>
      </c>
      <c r="J40">
        <v>42.09760989601561</v>
      </c>
      <c r="K40">
        <v>0.6155951467210558</v>
      </c>
      <c r="L40">
        <v>0.9296957641734871</v>
      </c>
      <c r="M40">
        <v>347.6</v>
      </c>
      <c r="N40">
        <v>261.56</v>
      </c>
    </row>
    <row r="41" spans="1:14">
      <c r="A41" s="1" t="s">
        <v>53</v>
      </c>
      <c r="B41">
        <f>HYPERLINK("https://www.suredividend.com/sure-analysis-LYB/","LyondellBasell Industries NV")</f>
        <v>0</v>
      </c>
      <c r="C41" t="s">
        <v>87</v>
      </c>
      <c r="D41">
        <v>92.3</v>
      </c>
      <c r="E41">
        <v>0.05157096424702058</v>
      </c>
      <c r="F41">
        <v>0.05309734513274345</v>
      </c>
      <c r="G41">
        <v>0.03540293633542868</v>
      </c>
      <c r="H41">
        <v>4.619252392133336</v>
      </c>
      <c r="I41">
        <v>30055.135166</v>
      </c>
      <c r="J41">
        <v>7.071796509623529</v>
      </c>
      <c r="K41">
        <v>0.3580815807855299</v>
      </c>
      <c r="L41">
        <v>0.8305114029195021</v>
      </c>
      <c r="M41">
        <v>111.05</v>
      </c>
      <c r="N41">
        <v>71.45999999999999</v>
      </c>
    </row>
    <row r="42" spans="1:14">
      <c r="A42" s="1" t="s">
        <v>54</v>
      </c>
      <c r="B42">
        <f>HYPERLINK("https://www.suredividend.com/sure-analysis-MLM/","Martin Marietta Materials, Inc.")</f>
        <v>0</v>
      </c>
      <c r="C42" t="s">
        <v>87</v>
      </c>
      <c r="D42">
        <v>347.69</v>
      </c>
      <c r="E42">
        <v>0.007592970749805862</v>
      </c>
      <c r="F42">
        <v>0.08196721311475419</v>
      </c>
      <c r="G42">
        <v>0.08447177119769855</v>
      </c>
      <c r="H42">
        <v>2.53420111433062</v>
      </c>
      <c r="I42">
        <v>21588.313397</v>
      </c>
      <c r="J42">
        <v>25.71261719492616</v>
      </c>
      <c r="K42">
        <v>0.1889784574444907</v>
      </c>
      <c r="L42">
        <v>1.075693903777183</v>
      </c>
      <c r="M42">
        <v>405.32</v>
      </c>
      <c r="N42">
        <v>283.92</v>
      </c>
    </row>
    <row r="43" spans="1:14">
      <c r="A43" s="1" t="s">
        <v>55</v>
      </c>
      <c r="B43">
        <f>HYPERLINK("https://www.suredividend.com/sure-analysis-research-database/","Mosaic Company")</f>
        <v>0</v>
      </c>
      <c r="C43" t="s">
        <v>87</v>
      </c>
      <c r="D43">
        <v>48.01</v>
      </c>
      <c r="E43">
        <v>0.011671063299018</v>
      </c>
      <c r="F43">
        <v>1</v>
      </c>
      <c r="G43">
        <v>0.4309690811052556</v>
      </c>
      <c r="H43">
        <v>0.560327748985885</v>
      </c>
      <c r="I43">
        <v>16346.494442</v>
      </c>
      <c r="J43">
        <v>4.389027613129631</v>
      </c>
      <c r="K43">
        <v>0.05482658992034099</v>
      </c>
      <c r="L43">
        <v>0.8643493844206521</v>
      </c>
      <c r="M43">
        <v>78.65000000000001</v>
      </c>
      <c r="N43">
        <v>36.71</v>
      </c>
    </row>
    <row r="44" spans="1:14">
      <c r="A44" s="1" t="s">
        <v>56</v>
      </c>
      <c r="B44">
        <f>HYPERLINK("https://www.suredividend.com/sure-analysis-research-database/","MP Materials Corporation")</f>
        <v>0</v>
      </c>
      <c r="C44" t="s">
        <v>91</v>
      </c>
      <c r="D44">
        <v>30.21</v>
      </c>
      <c r="E44">
        <v>0</v>
      </c>
      <c r="F44" t="s">
        <v>91</v>
      </c>
      <c r="G44" t="s">
        <v>91</v>
      </c>
      <c r="H44">
        <v>0</v>
      </c>
      <c r="I44">
        <v>5363.574846</v>
      </c>
      <c r="J44">
        <v>19.79281160528588</v>
      </c>
      <c r="K44">
        <v>0</v>
      </c>
      <c r="M44">
        <v>36.09</v>
      </c>
      <c r="N44">
        <v>23.5</v>
      </c>
    </row>
    <row r="45" spans="1:14">
      <c r="A45" s="1" t="s">
        <v>57</v>
      </c>
      <c r="B45">
        <f>HYPERLINK("https://www.suredividend.com/sure-analysis-MT/","ArcelorMittal")</f>
        <v>0</v>
      </c>
      <c r="C45" t="s">
        <v>87</v>
      </c>
      <c r="D45">
        <v>30.91</v>
      </c>
      <c r="E45">
        <v>0.012293755911731</v>
      </c>
      <c r="F45" t="s">
        <v>91</v>
      </c>
      <c r="G45" t="s">
        <v>91</v>
      </c>
      <c r="H45">
        <v>0.379999995231628</v>
      </c>
      <c r="I45">
        <v>27133.100053</v>
      </c>
      <c r="J45">
        <v>2.073444906963166</v>
      </c>
      <c r="K45">
        <v>0.02733812915335453</v>
      </c>
      <c r="L45">
        <v>1.179766414731024</v>
      </c>
      <c r="M45">
        <v>34.17</v>
      </c>
      <c r="N45">
        <v>19.25</v>
      </c>
    </row>
    <row r="46" spans="1:14">
      <c r="A46" s="1" t="s">
        <v>58</v>
      </c>
      <c r="B46">
        <f>HYPERLINK("https://www.suredividend.com/sure-analysis-NEM/","Newmont Corp")</f>
        <v>0</v>
      </c>
      <c r="C46" t="s">
        <v>87</v>
      </c>
      <c r="D46">
        <v>53.34</v>
      </c>
      <c r="E46">
        <v>0.0412448443944507</v>
      </c>
      <c r="F46">
        <v>0</v>
      </c>
      <c r="G46">
        <v>0.3147613563811427</v>
      </c>
      <c r="H46">
        <v>2.162057227596977</v>
      </c>
      <c r="I46">
        <v>42338.023912</v>
      </c>
      <c r="J46">
        <v>42.25351687778444</v>
      </c>
      <c r="K46">
        <v>1.715918434600775</v>
      </c>
      <c r="L46">
        <v>0.460263513632318</v>
      </c>
      <c r="M46">
        <v>83.55</v>
      </c>
      <c r="N46">
        <v>37.01</v>
      </c>
    </row>
    <row r="47" spans="1:14">
      <c r="A47" s="1" t="s">
        <v>59</v>
      </c>
      <c r="B47">
        <f>HYPERLINK("https://www.suredividend.com/sure-analysis-NEU/","NewMarket Corp.")</f>
        <v>0</v>
      </c>
      <c r="C47" t="s">
        <v>87</v>
      </c>
      <c r="D47">
        <v>342.81</v>
      </c>
      <c r="E47">
        <v>0.02450336921326682</v>
      </c>
      <c r="F47">
        <v>0</v>
      </c>
      <c r="G47">
        <v>0.03713728933664817</v>
      </c>
      <c r="H47">
        <v>8.313949288878231</v>
      </c>
      <c r="I47">
        <v>3384.028346</v>
      </c>
      <c r="J47">
        <v>16.45952200858962</v>
      </c>
      <c r="K47">
        <v>0.4123982782181662</v>
      </c>
      <c r="L47">
        <v>0.630781419445127</v>
      </c>
      <c r="M47">
        <v>350.54</v>
      </c>
      <c r="N47">
        <v>276.44</v>
      </c>
    </row>
    <row r="48" spans="1:14">
      <c r="A48" s="1" t="s">
        <v>60</v>
      </c>
      <c r="B48">
        <f>HYPERLINK("https://www.suredividend.com/sure-analysis-research-database/","Ingevity Corp")</f>
        <v>0</v>
      </c>
      <c r="C48" t="s">
        <v>87</v>
      </c>
      <c r="D48">
        <v>80.48999999999999</v>
      </c>
      <c r="E48">
        <v>0</v>
      </c>
      <c r="F48" t="s">
        <v>91</v>
      </c>
      <c r="G48" t="s">
        <v>91</v>
      </c>
      <c r="H48">
        <v>0</v>
      </c>
      <c r="I48">
        <v>3008.042418</v>
      </c>
      <c r="J48">
        <v>13.35127571331558</v>
      </c>
      <c r="K48">
        <v>0</v>
      </c>
      <c r="L48">
        <v>1.022274702451462</v>
      </c>
      <c r="M48">
        <v>81.92</v>
      </c>
      <c r="N48">
        <v>56.31</v>
      </c>
    </row>
    <row r="49" spans="1:14">
      <c r="A49" s="1" t="s">
        <v>61</v>
      </c>
      <c r="B49">
        <f>HYPERLINK("https://www.suredividend.com/sure-analysis-NUE/","Nucor Corp.")</f>
        <v>0</v>
      </c>
      <c r="C49" t="s">
        <v>87</v>
      </c>
      <c r="D49">
        <v>153.47</v>
      </c>
      <c r="E49">
        <v>0.01329250016289829</v>
      </c>
      <c r="F49">
        <v>0.02000000000000002</v>
      </c>
      <c r="G49">
        <v>0.06061390336787298</v>
      </c>
      <c r="H49">
        <v>1.997344488312795</v>
      </c>
      <c r="I49">
        <v>39371.763174</v>
      </c>
      <c r="J49">
        <v>4.596899954675218</v>
      </c>
      <c r="K49">
        <v>0.06282933275598601</v>
      </c>
      <c r="L49">
        <v>1.187770132589654</v>
      </c>
      <c r="M49">
        <v>185.45</v>
      </c>
      <c r="N49">
        <v>87.05</v>
      </c>
    </row>
    <row r="50" spans="1:14">
      <c r="A50" s="1" t="s">
        <v>62</v>
      </c>
      <c r="B50">
        <f>HYPERLINK("https://www.suredividend.com/sure-analysis-NTR/","Nutrien Ltd")</f>
        <v>0</v>
      </c>
      <c r="C50" t="s">
        <v>87</v>
      </c>
      <c r="D50">
        <v>78.81999999999999</v>
      </c>
      <c r="E50">
        <v>0.02435929967013448</v>
      </c>
      <c r="F50">
        <v>0.3544</v>
      </c>
      <c r="G50">
        <v>0.04656263990225606</v>
      </c>
      <c r="H50">
        <v>2.072711767194372</v>
      </c>
      <c r="I50">
        <v>40031.582796</v>
      </c>
      <c r="J50">
        <v>0</v>
      </c>
      <c r="K50" t="s">
        <v>91</v>
      </c>
      <c r="L50">
        <v>0.7032328501366091</v>
      </c>
      <c r="M50">
        <v>115.18</v>
      </c>
      <c r="N50">
        <v>65.91</v>
      </c>
    </row>
    <row r="51" spans="1:14">
      <c r="A51" s="1" t="s">
        <v>63</v>
      </c>
      <c r="B51">
        <f>HYPERLINK("https://www.suredividend.com/sure-analysis-OLN/","Olin Corp.")</f>
        <v>0</v>
      </c>
      <c r="C51" t="s">
        <v>87</v>
      </c>
      <c r="D51">
        <v>56.39</v>
      </c>
      <c r="E51">
        <v>0.01418691257315127</v>
      </c>
      <c r="F51">
        <v>0</v>
      </c>
      <c r="G51">
        <v>0</v>
      </c>
      <c r="H51">
        <v>0.7958141616141261</v>
      </c>
      <c r="I51">
        <v>7723.221598</v>
      </c>
      <c r="J51">
        <v>5.374919339153734</v>
      </c>
      <c r="K51">
        <v>0.08575583638083256</v>
      </c>
      <c r="L51">
        <v>1.019402051129155</v>
      </c>
      <c r="M51">
        <v>66.77</v>
      </c>
      <c r="N51">
        <v>41.19</v>
      </c>
    </row>
    <row r="52" spans="1:14">
      <c r="A52" s="1" t="s">
        <v>64</v>
      </c>
      <c r="B52">
        <f>HYPERLINK("https://www.suredividend.com/sure-analysis-PKG/","Packaging Corp Of America")</f>
        <v>0</v>
      </c>
      <c r="C52" t="s">
        <v>90</v>
      </c>
      <c r="D52">
        <v>132.48</v>
      </c>
      <c r="E52">
        <v>0.03774154589371981</v>
      </c>
      <c r="F52">
        <v>0.25</v>
      </c>
      <c r="G52">
        <v>0.1468692082056793</v>
      </c>
      <c r="H52">
        <v>4.684159216088057</v>
      </c>
      <c r="I52">
        <v>12258.96791</v>
      </c>
      <c r="J52">
        <v>11.94016549176974</v>
      </c>
      <c r="K52">
        <v>0.4266083074761436</v>
      </c>
      <c r="L52">
        <v>0.7573423583230581</v>
      </c>
      <c r="M52">
        <v>163.65</v>
      </c>
      <c r="N52">
        <v>108.49</v>
      </c>
    </row>
    <row r="53" spans="1:14">
      <c r="A53" s="1" t="s">
        <v>65</v>
      </c>
      <c r="B53">
        <f>HYPERLINK("https://www.suredividend.com/sure-analysis-PPG/","PPG Industries, Inc.")</f>
        <v>0</v>
      </c>
      <c r="C53" t="s">
        <v>87</v>
      </c>
      <c r="D53">
        <v>131</v>
      </c>
      <c r="E53">
        <v>0.01893129770992366</v>
      </c>
      <c r="F53">
        <v>0.05084745762711873</v>
      </c>
      <c r="G53">
        <v>0.06619302030280272</v>
      </c>
      <c r="H53">
        <v>2.402064119485093</v>
      </c>
      <c r="I53">
        <v>30788.588614</v>
      </c>
      <c r="J53">
        <v>28.66721472439479</v>
      </c>
      <c r="K53">
        <v>0.5314301149303304</v>
      </c>
      <c r="L53">
        <v>1.124634558295637</v>
      </c>
      <c r="M53">
        <v>156.22</v>
      </c>
      <c r="N53">
        <v>105.98</v>
      </c>
    </row>
    <row r="54" spans="1:14">
      <c r="A54" s="1" t="s">
        <v>66</v>
      </c>
      <c r="B54">
        <f>HYPERLINK("https://www.suredividend.com/sure-analysis-RGLD/","Royal Gold, Inc.")</f>
        <v>0</v>
      </c>
      <c r="C54" t="s">
        <v>87</v>
      </c>
      <c r="D54">
        <v>126.07</v>
      </c>
      <c r="E54">
        <v>0.01110494169905608</v>
      </c>
      <c r="F54">
        <v>0.0714285714285714</v>
      </c>
      <c r="G54">
        <v>0.08447177119769855</v>
      </c>
      <c r="H54">
        <v>1.418083372583349</v>
      </c>
      <c r="I54">
        <v>8275.702520000001</v>
      </c>
      <c r="J54">
        <v>31.13870511496826</v>
      </c>
      <c r="K54">
        <v>0.3501440426131726</v>
      </c>
      <c r="L54">
        <v>0.5273854544086091</v>
      </c>
      <c r="M54">
        <v>146.24</v>
      </c>
      <c r="N54">
        <v>83.97</v>
      </c>
    </row>
    <row r="55" spans="1:14">
      <c r="A55" s="1" t="s">
        <v>67</v>
      </c>
      <c r="B55">
        <f>HYPERLINK("https://www.suredividend.com/sure-analysis-RIO/","Rio Tinto plc")</f>
        <v>0</v>
      </c>
      <c r="C55" t="s">
        <v>87</v>
      </c>
      <c r="D55">
        <v>78.38</v>
      </c>
      <c r="E55">
        <v>0.08726715998979331</v>
      </c>
      <c r="F55" t="s">
        <v>91</v>
      </c>
      <c r="G55" t="s">
        <v>91</v>
      </c>
      <c r="H55">
        <v>6.659578706401145</v>
      </c>
      <c r="I55">
        <v>97937.869905</v>
      </c>
      <c r="J55">
        <v>4.642925471924718</v>
      </c>
      <c r="K55">
        <v>0.5142531819614784</v>
      </c>
      <c r="L55">
        <v>0.7029351850769141</v>
      </c>
      <c r="M55">
        <v>80.38</v>
      </c>
      <c r="N55">
        <v>50.92</v>
      </c>
    </row>
    <row r="56" spans="1:14">
      <c r="A56" s="1" t="s">
        <v>68</v>
      </c>
      <c r="B56">
        <f>HYPERLINK("https://www.suredividend.com/sure-analysis-RPM/","RPM International, Inc.")</f>
        <v>0</v>
      </c>
      <c r="C56" t="s">
        <v>87</v>
      </c>
      <c r="D56">
        <v>86.84</v>
      </c>
      <c r="E56">
        <v>0.0193459235375403</v>
      </c>
      <c r="F56">
        <v>0.04999999999999982</v>
      </c>
      <c r="G56">
        <v>0.05589288248337687</v>
      </c>
      <c r="H56">
        <v>1.62843611416745</v>
      </c>
      <c r="I56">
        <v>11210.178987</v>
      </c>
      <c r="J56">
        <v>21.20272772568913</v>
      </c>
      <c r="K56">
        <v>0.3991264985704534</v>
      </c>
      <c r="L56">
        <v>0.895805833861909</v>
      </c>
      <c r="M56">
        <v>105.98</v>
      </c>
      <c r="N56">
        <v>73.48999999999999</v>
      </c>
    </row>
    <row r="57" spans="1:14">
      <c r="A57" s="1" t="s">
        <v>69</v>
      </c>
      <c r="B57">
        <f>HYPERLINK("https://www.suredividend.com/sure-analysis-RS/","Reliance Steel &amp; Aluminum Co.")</f>
        <v>0</v>
      </c>
      <c r="C57" t="s">
        <v>87</v>
      </c>
      <c r="D57">
        <v>215.67</v>
      </c>
      <c r="E57">
        <v>0.01622849724115547</v>
      </c>
      <c r="F57">
        <v>0.2727272727272727</v>
      </c>
      <c r="G57">
        <v>0.1184269147201447</v>
      </c>
      <c r="H57">
        <v>3.476781373921429</v>
      </c>
      <c r="I57">
        <v>13750.318417</v>
      </c>
      <c r="J57">
        <v>7.195728932591972</v>
      </c>
      <c r="K57">
        <v>0.1136203063373016</v>
      </c>
      <c r="L57">
        <v>0.8025242029960681</v>
      </c>
      <c r="M57">
        <v>218.74</v>
      </c>
      <c r="N57">
        <v>143.16</v>
      </c>
    </row>
    <row r="58" spans="1:14">
      <c r="A58" s="1" t="s">
        <v>70</v>
      </c>
      <c r="B58">
        <f>HYPERLINK("https://www.suredividend.com/sure-analysis-SCCO/","Southern Copper Corporation")</f>
        <v>0</v>
      </c>
      <c r="C58" t="s">
        <v>87</v>
      </c>
      <c r="D58">
        <v>75.05</v>
      </c>
      <c r="E58">
        <v>0.02664890073284477</v>
      </c>
      <c r="F58">
        <v>-0.5</v>
      </c>
      <c r="G58">
        <v>0.04563955259127317</v>
      </c>
      <c r="H58">
        <v>3.414634496625782</v>
      </c>
      <c r="I58">
        <v>58021.040098</v>
      </c>
      <c r="J58">
        <v>22.58506815821331</v>
      </c>
      <c r="K58">
        <v>1.028504366453549</v>
      </c>
      <c r="L58">
        <v>0.8098563913423491</v>
      </c>
      <c r="M58">
        <v>78.06999999999999</v>
      </c>
      <c r="N58">
        <v>42.02</v>
      </c>
    </row>
    <row r="59" spans="1:14">
      <c r="A59" s="1" t="s">
        <v>71</v>
      </c>
      <c r="B59">
        <f>HYPERLINK("https://www.suredividend.com/sure-analysis-research-database/","Sealed Air Corp.")</f>
        <v>0</v>
      </c>
      <c r="C59" t="s">
        <v>90</v>
      </c>
      <c r="D59">
        <v>53.87</v>
      </c>
      <c r="E59">
        <v>0.01476936484744</v>
      </c>
      <c r="F59">
        <v>0</v>
      </c>
      <c r="G59">
        <v>0.04563955259127317</v>
      </c>
      <c r="H59">
        <v>0.7956256843316091</v>
      </c>
      <c r="I59">
        <v>7792.70071</v>
      </c>
      <c r="J59">
        <v>13.47751765849187</v>
      </c>
      <c r="K59">
        <v>0.2040065857260536</v>
      </c>
      <c r="L59">
        <v>0.9529071235482031</v>
      </c>
      <c r="M59">
        <v>69.97</v>
      </c>
      <c r="N59">
        <v>41.09</v>
      </c>
    </row>
    <row r="60" spans="1:14">
      <c r="A60" s="1" t="s">
        <v>72</v>
      </c>
      <c r="B60">
        <f>HYPERLINK("https://www.suredividend.com/sure-analysis-SHW/","Sherwin-Williams Co.")</f>
        <v>0</v>
      </c>
      <c r="C60" t="s">
        <v>87</v>
      </c>
      <c r="D60">
        <v>245.31</v>
      </c>
      <c r="E60">
        <v>0.009783539195303901</v>
      </c>
      <c r="F60">
        <v>0.09090909090909105</v>
      </c>
      <c r="G60">
        <v>-0.06946961300879395</v>
      </c>
      <c r="H60">
        <v>2.391279517932416</v>
      </c>
      <c r="I60">
        <v>63570.471379</v>
      </c>
      <c r="J60">
        <v>32.80548631384044</v>
      </c>
      <c r="K60">
        <v>0.3235831553359156</v>
      </c>
      <c r="L60">
        <v>0.8905883173034931</v>
      </c>
      <c r="M60">
        <v>297.15</v>
      </c>
      <c r="N60">
        <v>194.75</v>
      </c>
    </row>
    <row r="61" spans="1:14">
      <c r="A61" s="1" t="s">
        <v>73</v>
      </c>
      <c r="B61">
        <f>HYPERLINK("https://www.suredividend.com/sure-analysis-research-database/","Sylvamo Corp")</f>
        <v>0</v>
      </c>
      <c r="C61" t="s">
        <v>91</v>
      </c>
      <c r="D61">
        <v>46.05</v>
      </c>
      <c r="E61">
        <v>0.01030681600837</v>
      </c>
      <c r="F61" t="s">
        <v>91</v>
      </c>
      <c r="G61" t="s">
        <v>91</v>
      </c>
      <c r="H61">
        <v>0.474628877185461</v>
      </c>
      <c r="I61">
        <v>2031.322464</v>
      </c>
      <c r="J61">
        <v>0</v>
      </c>
      <c r="K61" t="s">
        <v>91</v>
      </c>
      <c r="L61">
        <v>0.8496322108310941</v>
      </c>
      <c r="M61">
        <v>57.38</v>
      </c>
      <c r="N61">
        <v>26.72</v>
      </c>
    </row>
    <row r="62" spans="1:14">
      <c r="A62" s="1" t="s">
        <v>74</v>
      </c>
      <c r="B62">
        <f>HYPERLINK("https://www.suredividend.com/sure-analysis-SMG/","Scotts Miracle-Gro Company")</f>
        <v>0</v>
      </c>
      <c r="C62" t="s">
        <v>87</v>
      </c>
      <c r="D62">
        <v>62.34</v>
      </c>
      <c r="E62">
        <v>0.04234841193455245</v>
      </c>
      <c r="F62">
        <v>0</v>
      </c>
      <c r="G62">
        <v>0.04484919677280197</v>
      </c>
      <c r="H62">
        <v>2.623428147897792</v>
      </c>
      <c r="I62">
        <v>3457.670707</v>
      </c>
      <c r="J62" t="s">
        <v>91</v>
      </c>
      <c r="K62" t="s">
        <v>91</v>
      </c>
      <c r="L62">
        <v>1.423514148952706</v>
      </c>
      <c r="M62">
        <v>152.72</v>
      </c>
      <c r="N62">
        <v>39.06</v>
      </c>
    </row>
    <row r="63" spans="1:14">
      <c r="A63" s="1" t="s">
        <v>75</v>
      </c>
      <c r="B63">
        <f>HYPERLINK("https://www.suredividend.com/sure-analysis-research-database/","Sociedad Quimica Y Minera de Chile S.A.")</f>
        <v>0</v>
      </c>
      <c r="C63" t="s">
        <v>87</v>
      </c>
      <c r="D63">
        <v>85.98</v>
      </c>
      <c r="E63">
        <v>0.08514762381106801</v>
      </c>
      <c r="F63">
        <v>1.114266016574507</v>
      </c>
      <c r="G63">
        <v>0.5239074583761172</v>
      </c>
      <c r="H63">
        <v>7.320992695275688</v>
      </c>
      <c r="I63">
        <v>12279.625081</v>
      </c>
      <c r="J63">
        <v>0</v>
      </c>
      <c r="K63" t="s">
        <v>91</v>
      </c>
      <c r="L63">
        <v>1.174464014061139</v>
      </c>
      <c r="M63">
        <v>109.81</v>
      </c>
      <c r="N63">
        <v>45.89</v>
      </c>
    </row>
    <row r="64" spans="1:14">
      <c r="A64" s="1" t="s">
        <v>76</v>
      </c>
      <c r="B64">
        <f>HYPERLINK("https://www.suredividend.com/sure-analysis-STLD/","Steel Dynamics Inc.")</f>
        <v>0</v>
      </c>
      <c r="C64" t="s">
        <v>87</v>
      </c>
      <c r="D64">
        <v>108.02</v>
      </c>
      <c r="E64">
        <v>0.01259026106276616</v>
      </c>
      <c r="F64">
        <v>0</v>
      </c>
      <c r="G64">
        <v>0.1264074883527129</v>
      </c>
      <c r="H64">
        <v>1.351653911405532</v>
      </c>
      <c r="I64">
        <v>18965.2236</v>
      </c>
      <c r="J64">
        <v>4.391811065237251</v>
      </c>
      <c r="K64">
        <v>0.05957046766882028</v>
      </c>
      <c r="L64">
        <v>1.081139931000801</v>
      </c>
      <c r="M64">
        <v>113.71</v>
      </c>
      <c r="N64">
        <v>49.68</v>
      </c>
    </row>
    <row r="65" spans="1:14">
      <c r="A65" s="1" t="s">
        <v>77</v>
      </c>
      <c r="B65">
        <f>HYPERLINK("https://www.suredividend.com/sure-analysis-TKR/","Timken Co.")</f>
        <v>0</v>
      </c>
      <c r="C65" t="s">
        <v>88</v>
      </c>
      <c r="D65">
        <v>76.89</v>
      </c>
      <c r="E65">
        <v>0.0161269345818702</v>
      </c>
      <c r="F65">
        <v>0.03333333333333321</v>
      </c>
      <c r="G65">
        <v>0.0280153179958833</v>
      </c>
      <c r="H65">
        <v>1.22171327238328</v>
      </c>
      <c r="I65">
        <v>5593.254789</v>
      </c>
      <c r="J65">
        <v>14.99130203398553</v>
      </c>
      <c r="K65">
        <v>0.24581755983567</v>
      </c>
      <c r="L65">
        <v>1.071050478209582</v>
      </c>
      <c r="M65">
        <v>78.59</v>
      </c>
      <c r="N65">
        <v>50.4</v>
      </c>
    </row>
    <row r="66" spans="1:14">
      <c r="A66" s="1" t="s">
        <v>78</v>
      </c>
      <c r="B66">
        <f>HYPERLINK("https://www.suredividend.com/sure-analysis-research-database/","USCF ETF Trust")</f>
        <v>0</v>
      </c>
      <c r="C66" t="s">
        <v>91</v>
      </c>
      <c r="D66">
        <v>34.9024</v>
      </c>
      <c r="E66">
        <v>0.04522991931305601</v>
      </c>
      <c r="F66" t="s">
        <v>91</v>
      </c>
      <c r="G66" t="s">
        <v>91</v>
      </c>
      <c r="H66">
        <v>1.578632735832007</v>
      </c>
      <c r="I66">
        <v>188.47296</v>
      </c>
      <c r="J66">
        <v>0</v>
      </c>
      <c r="K66" t="s">
        <v>91</v>
      </c>
      <c r="L66">
        <v>0.671539450229606</v>
      </c>
      <c r="M66">
        <v>36.78</v>
      </c>
      <c r="N66">
        <v>27.95</v>
      </c>
    </row>
    <row r="67" spans="1:14">
      <c r="A67" s="1" t="s">
        <v>79</v>
      </c>
      <c r="B67">
        <f>HYPERLINK("https://www.suredividend.com/sure-analysis-research-database/","Univar Solutions Inc")</f>
        <v>0</v>
      </c>
      <c r="C67" t="s">
        <v>87</v>
      </c>
      <c r="D67">
        <v>32.59</v>
      </c>
      <c r="E67">
        <v>0</v>
      </c>
      <c r="F67" t="s">
        <v>91</v>
      </c>
      <c r="G67" t="s">
        <v>91</v>
      </c>
      <c r="H67">
        <v>0</v>
      </c>
      <c r="I67">
        <v>5317.596333</v>
      </c>
      <c r="J67">
        <v>8.433935500031723</v>
      </c>
      <c r="K67">
        <v>0</v>
      </c>
      <c r="L67">
        <v>0.9995670061589941</v>
      </c>
      <c r="M67">
        <v>34.53</v>
      </c>
      <c r="N67">
        <v>21.49</v>
      </c>
    </row>
    <row r="68" spans="1:14">
      <c r="A68" s="1" t="s">
        <v>80</v>
      </c>
      <c r="B68">
        <f>HYPERLINK("https://www.suredividend.com/sure-analysis-VALE/","Vale S.A.")</f>
        <v>0</v>
      </c>
      <c r="C68" t="s">
        <v>87</v>
      </c>
      <c r="D68">
        <v>18.12</v>
      </c>
      <c r="E68">
        <v>0.07615894039735098</v>
      </c>
      <c r="F68" t="s">
        <v>91</v>
      </c>
      <c r="G68" t="s">
        <v>91</v>
      </c>
      <c r="H68">
        <v>1.442470685373741</v>
      </c>
      <c r="I68">
        <v>86593.473228</v>
      </c>
      <c r="J68">
        <v>4.128529092542313</v>
      </c>
      <c r="K68">
        <v>0.3227003770411054</v>
      </c>
      <c r="L68">
        <v>0.5864579653496891</v>
      </c>
      <c r="M68">
        <v>20.63</v>
      </c>
      <c r="N68">
        <v>11.68</v>
      </c>
    </row>
    <row r="69" spans="1:14">
      <c r="A69" s="1" t="s">
        <v>81</v>
      </c>
      <c r="B69">
        <f>HYPERLINK("https://www.suredividend.com/sure-analysis-research-database/","Valvoline Inc")</f>
        <v>0</v>
      </c>
      <c r="C69" t="s">
        <v>92</v>
      </c>
      <c r="D69">
        <v>34.99</v>
      </c>
      <c r="E69">
        <v>0.014205711511026</v>
      </c>
      <c r="F69">
        <v>0</v>
      </c>
      <c r="G69">
        <v>0.1090490344267729</v>
      </c>
      <c r="H69">
        <v>0.497057845770825</v>
      </c>
      <c r="I69">
        <v>6103.272494</v>
      </c>
      <c r="J69">
        <v>14.38433300610417</v>
      </c>
      <c r="K69">
        <v>0.2115139769237553</v>
      </c>
      <c r="L69">
        <v>0.8710623464549351</v>
      </c>
      <c r="M69">
        <v>36.22</v>
      </c>
      <c r="N69">
        <v>24.31</v>
      </c>
    </row>
    <row r="70" spans="1:14">
      <c r="A70" s="1" t="s">
        <v>82</v>
      </c>
      <c r="B70">
        <f>HYPERLINK("https://www.suredividend.com/sure-analysis-VMC/","Vulcan Materials Co")</f>
        <v>0</v>
      </c>
      <c r="C70" t="s">
        <v>87</v>
      </c>
      <c r="D70">
        <v>178.89</v>
      </c>
      <c r="E70">
        <v>0.008944043825814747</v>
      </c>
      <c r="F70">
        <v>0.08108108108108114</v>
      </c>
      <c r="G70">
        <v>0.07394092378577932</v>
      </c>
      <c r="H70">
        <v>1.594531780184028</v>
      </c>
      <c r="I70">
        <v>23775.709259</v>
      </c>
      <c r="J70">
        <v>40.0172843570159</v>
      </c>
      <c r="K70">
        <v>0.3583217483559613</v>
      </c>
      <c r="L70">
        <v>1.003854297472148</v>
      </c>
      <c r="M70">
        <v>191.55</v>
      </c>
      <c r="N70">
        <v>136.92</v>
      </c>
    </row>
    <row r="71" spans="1:14">
      <c r="A71" s="1" t="s">
        <v>83</v>
      </c>
      <c r="B71">
        <f>HYPERLINK("https://www.suredividend.com/sure-analysis-research-database/","Westlake Corporation")</f>
        <v>0</v>
      </c>
      <c r="C71" t="s">
        <v>87</v>
      </c>
      <c r="D71">
        <v>113.91</v>
      </c>
      <c r="E71">
        <v>0.011440445898371</v>
      </c>
      <c r="F71">
        <v>0.2</v>
      </c>
      <c r="G71">
        <v>0.1119615859385787</v>
      </c>
      <c r="H71">
        <v>1.303181192283509</v>
      </c>
      <c r="I71">
        <v>14527.800156</v>
      </c>
      <c r="J71">
        <v>5.484258269614949</v>
      </c>
      <c r="K71">
        <v>0.06341514317681309</v>
      </c>
      <c r="L71">
        <v>0.9352886451421311</v>
      </c>
      <c r="M71">
        <v>139.93</v>
      </c>
      <c r="N71">
        <v>81.01000000000001</v>
      </c>
    </row>
    <row r="72" spans="1:14">
      <c r="A72" s="1" t="s">
        <v>84</v>
      </c>
      <c r="B72">
        <f>HYPERLINK("https://www.suredividend.com/sure-analysis-WPM/","Wheaton Precious Metals Corp")</f>
        <v>0</v>
      </c>
      <c r="C72" t="s">
        <v>87</v>
      </c>
      <c r="D72">
        <v>45.22</v>
      </c>
      <c r="E72">
        <v>0.01326846528084918</v>
      </c>
      <c r="F72">
        <v>0</v>
      </c>
      <c r="G72">
        <v>0.1075663432482901</v>
      </c>
      <c r="H72">
        <v>0.596218530955102</v>
      </c>
      <c r="I72">
        <v>20440.119883</v>
      </c>
      <c r="J72">
        <v>25.71656819530889</v>
      </c>
      <c r="K72">
        <v>0.3387605289517625</v>
      </c>
      <c r="L72">
        <v>0.6394327595802181</v>
      </c>
      <c r="M72">
        <v>51.26</v>
      </c>
      <c r="N72">
        <v>28.5</v>
      </c>
    </row>
    <row r="73" spans="1:14">
      <c r="A73" s="1" t="s">
        <v>85</v>
      </c>
      <c r="B73">
        <f>HYPERLINK("https://www.suredividend.com/sure-analysis-WRK/","WestRock Co")</f>
        <v>0</v>
      </c>
      <c r="C73" t="s">
        <v>90</v>
      </c>
      <c r="D73">
        <v>37.14</v>
      </c>
      <c r="E73">
        <v>0.02961766289714594</v>
      </c>
      <c r="F73">
        <v>0.1000000000000001</v>
      </c>
      <c r="G73">
        <v>-0.08552287232192834</v>
      </c>
      <c r="H73">
        <v>1.014989512251509</v>
      </c>
      <c r="I73">
        <v>9452.800563000001</v>
      </c>
      <c r="J73">
        <v>10.00825893350979</v>
      </c>
      <c r="K73">
        <v>0.2811605297095592</v>
      </c>
      <c r="L73">
        <v>1.025551405985411</v>
      </c>
      <c r="M73">
        <v>53.76</v>
      </c>
      <c r="N73">
        <v>29.85</v>
      </c>
    </row>
    <row r="74" spans="1:14">
      <c r="A74" s="1" t="s">
        <v>86</v>
      </c>
      <c r="B74">
        <f>HYPERLINK("https://www.suredividend.com/sure-analysis-research-database/","United States Steel Corp.")</f>
        <v>0</v>
      </c>
      <c r="C74" t="s">
        <v>87</v>
      </c>
      <c r="D74">
        <v>28.21</v>
      </c>
      <c r="E74">
        <v>0.007064819446256001</v>
      </c>
      <c r="F74">
        <v>0</v>
      </c>
      <c r="G74">
        <v>0</v>
      </c>
      <c r="H74">
        <v>0.199298556578886</v>
      </c>
      <c r="I74">
        <v>6608.72691</v>
      </c>
      <c r="J74">
        <v>1.932941477110266</v>
      </c>
      <c r="K74">
        <v>0.01649822488235811</v>
      </c>
      <c r="L74">
        <v>1.365548671330714</v>
      </c>
      <c r="M74">
        <v>38.99</v>
      </c>
      <c r="N74">
        <v>16.33</v>
      </c>
    </row>
  </sheetData>
  <autoFilter ref="A1:O74"/>
  <conditionalFormatting sqref="A1:N1">
    <cfRule type="cellIs" dxfId="8" priority="15" operator="notEqual">
      <formula>-13.345</formula>
    </cfRule>
  </conditionalFormatting>
  <conditionalFormatting sqref="A2:A74">
    <cfRule type="cellIs" dxfId="0" priority="1" operator="notEqual">
      <formula>"None"</formula>
    </cfRule>
  </conditionalFormatting>
  <conditionalFormatting sqref="B2:B74">
    <cfRule type="cellIs" dxfId="1" priority="2" operator="notEqual">
      <formula>"None"</formula>
    </cfRule>
  </conditionalFormatting>
  <conditionalFormatting sqref="C2:C74">
    <cfRule type="cellIs" dxfId="0" priority="3" operator="notEqual">
      <formula>"None"</formula>
    </cfRule>
  </conditionalFormatting>
  <conditionalFormatting sqref="D2:D74">
    <cfRule type="cellIs" dxfId="2" priority="4" operator="notEqual">
      <formula>"None"</formula>
    </cfRule>
  </conditionalFormatting>
  <conditionalFormatting sqref="E2:E74">
    <cfRule type="cellIs" dxfId="3" priority="5" operator="notEqual">
      <formula>"None"</formula>
    </cfRule>
  </conditionalFormatting>
  <conditionalFormatting sqref="F2:F74">
    <cfRule type="cellIs" dxfId="4" priority="6" operator="notEqual">
      <formula>"None"</formula>
    </cfRule>
  </conditionalFormatting>
  <conditionalFormatting sqref="G2:G74">
    <cfRule type="cellIs" dxfId="3" priority="7" operator="notEqual">
      <formula>"None"</formula>
    </cfRule>
  </conditionalFormatting>
  <conditionalFormatting sqref="H2:H74">
    <cfRule type="cellIs" dxfId="2" priority="8" operator="notEqual">
      <formula>"None"</formula>
    </cfRule>
  </conditionalFormatting>
  <conditionalFormatting sqref="I2:I74">
    <cfRule type="cellIs" dxfId="5" priority="9" operator="notEqual">
      <formula>"None"</formula>
    </cfRule>
  </conditionalFormatting>
  <conditionalFormatting sqref="J2:J74">
    <cfRule type="cellIs" dxfId="6" priority="10" operator="notEqual">
      <formula>"None"</formula>
    </cfRule>
  </conditionalFormatting>
  <conditionalFormatting sqref="K2:K74">
    <cfRule type="cellIs" dxfId="3" priority="11" operator="notEqual">
      <formula>"None"</formula>
    </cfRule>
  </conditionalFormatting>
  <conditionalFormatting sqref="L2:L74">
    <cfRule type="cellIs" dxfId="7" priority="12" operator="notEqual">
      <formula>"None"</formula>
    </cfRule>
  </conditionalFormatting>
  <conditionalFormatting sqref="M2:M74">
    <cfRule type="cellIs" dxfId="2" priority="13" operator="notEqual">
      <formula>"None"</formula>
    </cfRule>
  </conditionalFormatting>
  <conditionalFormatting sqref="N2:N74">
    <cfRule type="cellIs" dxfId="2" priority="14" operator="notEqual">
      <formula>"None"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  <col min="8" max="8" width="25.7109375" customWidth="1"/>
    <col min="9" max="9" width="25.7109375" customWidth="1"/>
  </cols>
  <sheetData>
    <row r="1" spans="1:9">
      <c r="A1" s="1" t="s">
        <v>13</v>
      </c>
      <c r="B1" s="1" t="s">
        <v>0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</row>
    <row r="2" spans="1:9">
      <c r="A2" s="1" t="s">
        <v>14</v>
      </c>
      <c r="B2">
        <f>HYPERLINK("https://www.suredividend.com/sure-analysis-research-database/","Alcoa Corp")</f>
        <v>0</v>
      </c>
      <c r="C2">
        <v>0.136616893247158</v>
      </c>
      <c r="D2">
        <v>0.245238792850864</v>
      </c>
      <c r="E2">
        <v>0.134727787703555</v>
      </c>
      <c r="F2">
        <v>0.121618649659115</v>
      </c>
      <c r="G2">
        <v>-0.085970725972231</v>
      </c>
      <c r="H2">
        <v>1.573197374329581</v>
      </c>
      <c r="I2">
        <v>-0.030324232957948</v>
      </c>
    </row>
    <row r="3" spans="1:9">
      <c r="A3" s="1" t="s">
        <v>15</v>
      </c>
      <c r="B3">
        <f>HYPERLINK("https://www.suredividend.com/sure-analysis-research-database/","American Airlines Group Inc")</f>
        <v>0</v>
      </c>
      <c r="C3">
        <v>0.254029163468918</v>
      </c>
      <c r="D3">
        <v>0.191830780452224</v>
      </c>
      <c r="E3">
        <v>0.160511363636363</v>
      </c>
      <c r="F3">
        <v>0.284591194968553</v>
      </c>
      <c r="G3">
        <v>0.002453987730061</v>
      </c>
      <c r="H3">
        <v>0.032217308907138</v>
      </c>
      <c r="I3">
        <v>-0.711251813511789</v>
      </c>
    </row>
    <row r="4" spans="1:9">
      <c r="A4" s="1" t="s">
        <v>16</v>
      </c>
      <c r="B4">
        <f>HYPERLINK("https://www.suredividend.com/sure-analysis-research-database/","Agnico Eagle Mines Ltd")</f>
        <v>0</v>
      </c>
      <c r="C4">
        <v>0.07533460803059201</v>
      </c>
      <c r="D4">
        <v>0.316334579294881</v>
      </c>
      <c r="E4">
        <v>0.38317416828783</v>
      </c>
      <c r="F4">
        <v>0.081746489709559</v>
      </c>
      <c r="G4">
        <v>0.133283762244159</v>
      </c>
      <c r="H4">
        <v>-0.166740747325688</v>
      </c>
      <c r="I4">
        <v>0.325636595489912</v>
      </c>
    </row>
    <row r="5" spans="1:9">
      <c r="A5" s="1" t="s">
        <v>17</v>
      </c>
      <c r="B5">
        <f>HYPERLINK("https://www.suredividend.com/sure-analysis-research-database/","C3.ai Inc")</f>
        <v>0</v>
      </c>
      <c r="C5">
        <v>0.148430873621713</v>
      </c>
      <c r="D5">
        <v>0.07802547770700601</v>
      </c>
      <c r="E5">
        <v>-0.3690587138863</v>
      </c>
      <c r="F5">
        <v>0.210008936550491</v>
      </c>
      <c r="G5">
        <v>-0.4679764243614931</v>
      </c>
      <c r="H5">
        <v>-0.8958541650642251</v>
      </c>
      <c r="I5">
        <v>-0.853605795221105</v>
      </c>
    </row>
    <row r="6" spans="1:9">
      <c r="A6" s="1" t="s">
        <v>18</v>
      </c>
      <c r="B6">
        <f>HYPERLINK("https://www.suredividend.com/sure-analysis-ALB/","Albemarle Corp.")</f>
        <v>0</v>
      </c>
      <c r="C6">
        <v>0.06817693332760101</v>
      </c>
      <c r="D6">
        <v>-0.07823178080545301</v>
      </c>
      <c r="E6">
        <v>0.10464203934462</v>
      </c>
      <c r="F6">
        <v>0.145854468320575</v>
      </c>
      <c r="G6">
        <v>0.175617330384946</v>
      </c>
      <c r="H6">
        <v>0.429320835332162</v>
      </c>
      <c r="I6">
        <v>1.287304351668096</v>
      </c>
    </row>
    <row r="7" spans="1:9">
      <c r="A7" s="1" t="s">
        <v>19</v>
      </c>
      <c r="B7">
        <f>HYPERLINK("https://www.suredividend.com/sure-analysis-AMCR/","Amcor Plc")</f>
        <v>0</v>
      </c>
      <c r="C7">
        <v>-0.018181818181818</v>
      </c>
      <c r="D7">
        <v>0.06218427287764301</v>
      </c>
      <c r="E7">
        <v>-0.040713166777022</v>
      </c>
      <c r="F7">
        <v>-0.002518891687657</v>
      </c>
      <c r="G7">
        <v>0.024093789060816</v>
      </c>
      <c r="H7">
        <v>0.121304791029561</v>
      </c>
      <c r="I7">
        <v>0.20688779397572</v>
      </c>
    </row>
    <row r="8" spans="1:9">
      <c r="A8" s="1" t="s">
        <v>20</v>
      </c>
      <c r="B8">
        <f>HYPERLINK("https://www.suredividend.com/sure-analysis-APD/","Air Products &amp; Chemicals Inc.")</f>
        <v>0</v>
      </c>
      <c r="C8">
        <v>-0.027022189264001</v>
      </c>
      <c r="D8">
        <v>0.268149451662842</v>
      </c>
      <c r="E8">
        <v>0.313550106499397</v>
      </c>
      <c r="F8">
        <v>-0.01252189709985</v>
      </c>
      <c r="G8">
        <v>0.1052877342836</v>
      </c>
      <c r="H8">
        <v>0.128486993297662</v>
      </c>
      <c r="I8">
        <v>1.039766056791804</v>
      </c>
    </row>
    <row r="9" spans="1:9">
      <c r="A9" s="1" t="s">
        <v>21</v>
      </c>
      <c r="B9">
        <f>HYPERLINK("https://www.suredividend.com/sure-analysis-research-database/","Ashland Inc")</f>
        <v>0</v>
      </c>
      <c r="C9">
        <v>0.013549635911143</v>
      </c>
      <c r="D9">
        <v>0.103049234957712</v>
      </c>
      <c r="E9">
        <v>0.053163897434325</v>
      </c>
      <c r="F9">
        <v>0.022598344648005</v>
      </c>
      <c r="G9">
        <v>0.147976894302814</v>
      </c>
      <c r="H9">
        <v>0.2979348246914511</v>
      </c>
      <c r="I9">
        <v>0.5709491555933981</v>
      </c>
    </row>
    <row r="10" spans="1:9">
      <c r="A10" s="1" t="s">
        <v>22</v>
      </c>
      <c r="B10">
        <f>HYPERLINK("https://www.suredividend.com/sure-analysis-AVY/","Avery Dennison Corp.")</f>
        <v>0</v>
      </c>
      <c r="C10">
        <v>0.052838114187807</v>
      </c>
      <c r="D10">
        <v>0.118098534010762</v>
      </c>
      <c r="E10">
        <v>0.08640293920215601</v>
      </c>
      <c r="F10">
        <v>0.052430939226519</v>
      </c>
      <c r="G10">
        <v>-0.04373162036009701</v>
      </c>
      <c r="H10">
        <v>0.213251052972493</v>
      </c>
      <c r="I10">
        <v>0.6764191567124971</v>
      </c>
    </row>
    <row r="11" spans="1:9">
      <c r="A11" s="1" t="s">
        <v>23</v>
      </c>
      <c r="B11">
        <f>HYPERLINK("https://www.suredividend.com/sure-analysis-research-database/","Axalta Coating Systems Ltd")</f>
        <v>0</v>
      </c>
      <c r="C11">
        <v>0.060371517027863</v>
      </c>
      <c r="D11">
        <v>0.162988115449915</v>
      </c>
      <c r="E11">
        <v>0.07959022852639801</v>
      </c>
      <c r="F11">
        <v>0.075775422065174</v>
      </c>
      <c r="G11">
        <v>-0.09570957095709501</v>
      </c>
      <c r="H11">
        <v>-0.033168666196189</v>
      </c>
      <c r="I11">
        <v>-0.134554643082754</v>
      </c>
    </row>
    <row r="12" spans="1:9">
      <c r="A12" s="1" t="s">
        <v>24</v>
      </c>
      <c r="B12">
        <f>HYPERLINK("https://www.suredividend.com/sure-analysis-BHP/","BHP Group Limited")</f>
        <v>0</v>
      </c>
      <c r="C12">
        <v>0.108522183210979</v>
      </c>
      <c r="D12">
        <v>0.382013529645841</v>
      </c>
      <c r="E12">
        <v>0.461598836781115</v>
      </c>
      <c r="F12">
        <v>0.119419822723609</v>
      </c>
      <c r="G12">
        <v>0.194016509263683</v>
      </c>
      <c r="H12">
        <v>0.202591475555155</v>
      </c>
      <c r="I12">
        <v>1.127763856809395</v>
      </c>
    </row>
    <row r="13" spans="1:9">
      <c r="A13" s="1" t="s">
        <v>25</v>
      </c>
      <c r="B13">
        <f>HYPERLINK("https://www.suredividend.com/sure-analysis-research-database/","Ball Corp.")</f>
        <v>0</v>
      </c>
      <c r="C13">
        <v>-0.205101807366735</v>
      </c>
      <c r="D13">
        <v>-0.25950790149505</v>
      </c>
      <c r="E13">
        <v>-0.235424208082564</v>
      </c>
      <c r="F13">
        <v>-0.276583650936256</v>
      </c>
      <c r="G13">
        <v>-0.227521532462104</v>
      </c>
      <c r="H13">
        <v>0.09319963439402</v>
      </c>
      <c r="I13">
        <v>0.8134275581489411</v>
      </c>
    </row>
    <row r="14" spans="1:9">
      <c r="A14" s="1" t="s">
        <v>26</v>
      </c>
      <c r="B14">
        <f>HYPERLINK("https://www.suredividend.com/sure-analysis-CC/","Chemours Company")</f>
        <v>0</v>
      </c>
      <c r="C14">
        <v>0.08949919224555701</v>
      </c>
      <c r="D14">
        <v>0.151206855348059</v>
      </c>
      <c r="E14">
        <v>0.006167700584543001</v>
      </c>
      <c r="F14">
        <v>0.101241018941868</v>
      </c>
      <c r="G14">
        <v>0.03624713818165001</v>
      </c>
      <c r="H14">
        <v>0.330324453983082</v>
      </c>
      <c r="I14">
        <v>-0.241425544072456</v>
      </c>
    </row>
    <row r="15" spans="1:9">
      <c r="A15" s="1" t="s">
        <v>27</v>
      </c>
      <c r="B15">
        <f>HYPERLINK("https://www.suredividend.com/sure-analysis-CE/","Celanese Corp")</f>
        <v>0</v>
      </c>
      <c r="C15">
        <v>0.179912663755458</v>
      </c>
      <c r="D15">
        <v>0.294215572737491</v>
      </c>
      <c r="E15">
        <v>0.06964149987332101</v>
      </c>
      <c r="F15">
        <v>0.189260563380281</v>
      </c>
      <c r="G15">
        <v>-0.225834795093579</v>
      </c>
      <c r="H15">
        <v>-0.04263084005817101</v>
      </c>
      <c r="I15">
        <v>0.199046206521138</v>
      </c>
    </row>
    <row r="16" spans="1:9">
      <c r="A16" s="1" t="s">
        <v>28</v>
      </c>
      <c r="B16">
        <f>HYPERLINK("https://www.suredividend.com/sure-analysis-CF/","CF Industries Holdings Inc")</f>
        <v>0</v>
      </c>
      <c r="C16">
        <v>-0.07537688442211</v>
      </c>
      <c r="D16">
        <v>-0.19141523838197</v>
      </c>
      <c r="E16">
        <v>0.021665499060204</v>
      </c>
      <c r="F16">
        <v>0.015023474178403</v>
      </c>
      <c r="G16">
        <v>0.331161934433194</v>
      </c>
      <c r="H16">
        <v>1.069473825272085</v>
      </c>
      <c r="I16">
        <v>1.442986160743292</v>
      </c>
    </row>
    <row r="17" spans="1:9">
      <c r="A17" s="1" t="s">
        <v>29</v>
      </c>
      <c r="B17">
        <f>HYPERLINK("https://www.suredividend.com/sure-analysis-research-database/","Capitalsource Health Care Reit")</f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>
      <c r="A18" s="1" t="s">
        <v>30</v>
      </c>
      <c r="B18">
        <f>HYPERLINK("https://www.suredividend.com/sure-analysis-research-database/","Cleveland-Cliffs Inc")</f>
        <v>0</v>
      </c>
      <c r="C18">
        <v>0.38598810310641</v>
      </c>
      <c r="D18">
        <v>0.283353733170134</v>
      </c>
      <c r="E18">
        <v>0.22345390898483</v>
      </c>
      <c r="F18">
        <v>0.301675977653631</v>
      </c>
      <c r="G18">
        <v>0.234982332155476</v>
      </c>
      <c r="H18">
        <v>0.284926470588235</v>
      </c>
      <c r="I18">
        <v>1.592922323614511</v>
      </c>
    </row>
    <row r="19" spans="1:9">
      <c r="A19" s="1" t="s">
        <v>31</v>
      </c>
      <c r="B19">
        <f>HYPERLINK("https://www.suredividend.com/sure-analysis-research-database/","Commercial Metals Co.")</f>
        <v>0</v>
      </c>
      <c r="C19">
        <v>0.050014094148914</v>
      </c>
      <c r="D19">
        <v>0.19702064659773</v>
      </c>
      <c r="E19">
        <v>0.453597758978718</v>
      </c>
      <c r="F19">
        <v>0.082839843522894</v>
      </c>
      <c r="G19">
        <v>0.569657895845749</v>
      </c>
      <c r="H19">
        <v>1.554093896621641</v>
      </c>
      <c r="I19">
        <v>1.332707103238504</v>
      </c>
    </row>
    <row r="20" spans="1:9">
      <c r="A20" s="1" t="s">
        <v>32</v>
      </c>
      <c r="B20">
        <f>HYPERLINK("https://www.suredividend.com/sure-analysis-research-database/","Crawford &amp; Co.")</f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>
      <c r="A21" s="1" t="s">
        <v>33</v>
      </c>
      <c r="B21">
        <f>HYPERLINK("https://www.suredividend.com/sure-analysis-research-database/","Corteva Inc")</f>
        <v>0</v>
      </c>
      <c r="C21">
        <v>0.05000841892574501</v>
      </c>
      <c r="D21">
        <v>-0.003822726452212</v>
      </c>
      <c r="E21">
        <v>0.165485481893484</v>
      </c>
      <c r="F21">
        <v>0.060905069751616</v>
      </c>
      <c r="G21">
        <v>0.389334474031297</v>
      </c>
      <c r="H21">
        <v>0.5336676446790141</v>
      </c>
      <c r="I21">
        <v>1.150344827586206</v>
      </c>
    </row>
    <row r="22" spans="1:9">
      <c r="A22" s="1" t="s">
        <v>34</v>
      </c>
      <c r="B22">
        <f>HYPERLINK("https://www.suredividend.com/sure-analysis-DD/","DuPont de Nemours Inc")</f>
        <v>0</v>
      </c>
      <c r="C22">
        <v>0.08269906323185</v>
      </c>
      <c r="D22">
        <v>0.337238206289376</v>
      </c>
      <c r="E22">
        <v>0.294399277642258</v>
      </c>
      <c r="F22">
        <v>0.077808538539997</v>
      </c>
      <c r="G22">
        <v>-0.026255685221386</v>
      </c>
      <c r="H22">
        <v>-0.053568024238485</v>
      </c>
      <c r="I22">
        <v>-0.492946353902469</v>
      </c>
    </row>
    <row r="23" spans="1:9">
      <c r="A23" s="1" t="s">
        <v>35</v>
      </c>
      <c r="B23">
        <f>HYPERLINK("https://www.suredividend.com/sure-analysis-DOW/","Dow Inc")</f>
        <v>0</v>
      </c>
      <c r="C23">
        <v>0.133609630945332</v>
      </c>
      <c r="D23">
        <v>0.242848858846643</v>
      </c>
      <c r="E23">
        <v>0.148317706563243</v>
      </c>
      <c r="F23">
        <v>0.13990871204604</v>
      </c>
      <c r="G23">
        <v>0.06414709832800701</v>
      </c>
      <c r="H23">
        <v>0.095957321773374</v>
      </c>
      <c r="I23">
        <v>0.153413654618473</v>
      </c>
    </row>
    <row r="24" spans="1:9">
      <c r="A24" s="1" t="s">
        <v>36</v>
      </c>
      <c r="B24">
        <f>HYPERLINK("https://www.suredividend.com/sure-analysis-research-database/","BNY Mellon Strategic Municipal Bond Fund Inc")</f>
        <v>0</v>
      </c>
      <c r="C24">
        <v>0.081966046197103</v>
      </c>
      <c r="D24">
        <v>0.09820638332460301</v>
      </c>
      <c r="E24">
        <v>-0.031013929174768</v>
      </c>
      <c r="F24">
        <v>0.05577550878655201</v>
      </c>
      <c r="G24">
        <v>-0.150042637663735</v>
      </c>
      <c r="H24">
        <v>-0.143601662088879</v>
      </c>
      <c r="I24">
        <v>-0.076451020005164</v>
      </c>
    </row>
    <row r="25" spans="1:9">
      <c r="A25" s="1" t="s">
        <v>37</v>
      </c>
      <c r="B25">
        <f>HYPERLINK("https://www.suredividend.com/sure-analysis-ECL/","Ecolab, Inc.")</f>
        <v>0</v>
      </c>
      <c r="C25">
        <v>0.059459459459459</v>
      </c>
      <c r="D25">
        <v>0.05163812862343201</v>
      </c>
      <c r="E25">
        <v>-0.05753255760191101</v>
      </c>
      <c r="F25">
        <v>0.05028854080791401</v>
      </c>
      <c r="G25">
        <v>-0.205591207877575</v>
      </c>
      <c r="H25">
        <v>-0.269417215909959</v>
      </c>
      <c r="I25">
        <v>0.15354056519564</v>
      </c>
    </row>
    <row r="26" spans="1:9">
      <c r="A26" s="1" t="s">
        <v>38</v>
      </c>
      <c r="B26">
        <f>HYPERLINK("https://www.suredividend.com/sure-analysis-EMN/","Eastman Chemical Co")</f>
        <v>0</v>
      </c>
      <c r="C26">
        <v>0.09858121330724001</v>
      </c>
      <c r="D26">
        <v>0.219656263875932</v>
      </c>
      <c r="E26">
        <v>-0.017835761406915</v>
      </c>
      <c r="F26">
        <v>0.102897838899803</v>
      </c>
      <c r="G26">
        <v>-0.226873338750327</v>
      </c>
      <c r="H26">
        <v>-0.101876340511056</v>
      </c>
      <c r="I26">
        <v>0.069373555684931</v>
      </c>
    </row>
    <row r="27" spans="1:9">
      <c r="A27" s="1" t="s">
        <v>39</v>
      </c>
      <c r="B27">
        <f>HYPERLINK("https://www.suredividend.com/sure-analysis-research-database/","Element Solutions Inc")</f>
        <v>0</v>
      </c>
      <c r="C27">
        <v>0.07692307692307601</v>
      </c>
      <c r="D27">
        <v>0.145888963707711</v>
      </c>
      <c r="E27">
        <v>0.047792946771693</v>
      </c>
      <c r="F27">
        <v>0.08521165475535901</v>
      </c>
      <c r="G27">
        <v>-0.128972902850032</v>
      </c>
      <c r="H27">
        <v>0.141971201962292</v>
      </c>
      <c r="I27">
        <v>0.754666666666666</v>
      </c>
    </row>
    <row r="28" spans="1:9">
      <c r="A28" s="1" t="s">
        <v>40</v>
      </c>
      <c r="B28">
        <f>HYPERLINK("https://www.suredividend.com/sure-analysis-FAST/","Fastenal Co.")</f>
        <v>0</v>
      </c>
      <c r="C28">
        <v>0.022110972048393</v>
      </c>
      <c r="D28">
        <v>0.070165744649717</v>
      </c>
      <c r="E28">
        <v>0.0180993124713</v>
      </c>
      <c r="F28">
        <v>0.03550295857988101</v>
      </c>
      <c r="G28">
        <v>-0.112018020597557</v>
      </c>
      <c r="H28">
        <v>0.06479147471446201</v>
      </c>
      <c r="I28">
        <v>1.083980146899335</v>
      </c>
    </row>
    <row r="29" spans="1:9">
      <c r="A29" s="1" t="s">
        <v>41</v>
      </c>
      <c r="B29">
        <f>HYPERLINK("https://www.suredividend.com/sure-analysis-FCX/","Freeport-McMoRan Inc")</f>
        <v>0</v>
      </c>
      <c r="C29">
        <v>0.18297105224767</v>
      </c>
      <c r="D29">
        <v>0.420083184789066</v>
      </c>
      <c r="E29">
        <v>0.5774426739754951</v>
      </c>
      <c r="F29">
        <v>0.196981319078158</v>
      </c>
      <c r="G29">
        <v>0.117471035820102</v>
      </c>
      <c r="H29">
        <v>0.537185606445279</v>
      </c>
      <c r="I29">
        <v>1.387072695063422</v>
      </c>
    </row>
    <row r="30" spans="1:9">
      <c r="A30" s="1" t="s">
        <v>42</v>
      </c>
      <c r="B30">
        <f>HYPERLINK("https://www.suredividend.com/sure-analysis-research-database/","BlackRock Institutional Trust Company N.A.")</f>
        <v>0</v>
      </c>
      <c r="C30">
        <v>0.05559906029757201</v>
      </c>
      <c r="D30">
        <v>0.136689434185007</v>
      </c>
      <c r="E30">
        <v>0.007895681301591</v>
      </c>
      <c r="F30">
        <v>0.058500196309383</v>
      </c>
      <c r="G30">
        <v>-0.190674747911394</v>
      </c>
      <c r="H30">
        <v>-0.047534931373761</v>
      </c>
      <c r="I30">
        <v>-0.128224695557696</v>
      </c>
    </row>
    <row r="31" spans="1:9">
      <c r="A31" s="1" t="s">
        <v>43</v>
      </c>
      <c r="B31">
        <f>HYPERLINK("https://www.suredividend.com/sure-analysis-FMC/","FMC Corp.")</f>
        <v>0</v>
      </c>
      <c r="C31">
        <v>0.029652713078677</v>
      </c>
      <c r="D31">
        <v>0.09896986576623101</v>
      </c>
      <c r="E31">
        <v>0.223597682609069</v>
      </c>
      <c r="F31">
        <v>0.027243589743589</v>
      </c>
      <c r="G31">
        <v>0.199826296598558</v>
      </c>
      <c r="H31">
        <v>0.157005251648642</v>
      </c>
      <c r="I31">
        <v>0.7969552681486171</v>
      </c>
    </row>
    <row r="32" spans="1:9">
      <c r="A32" s="1" t="s">
        <v>44</v>
      </c>
      <c r="B32">
        <f>HYPERLINK("https://www.suredividend.com/sure-analysis-FNV/","Franco-Nevada Corporation")</f>
        <v>0</v>
      </c>
      <c r="C32">
        <v>0.09179281685960201</v>
      </c>
      <c r="D32">
        <v>0.216787080041813</v>
      </c>
      <c r="E32">
        <v>0.182139275980871</v>
      </c>
      <c r="F32">
        <v>0.078033411488862</v>
      </c>
      <c r="G32">
        <v>0.13688433575371</v>
      </c>
      <c r="H32">
        <v>0.204887356585401</v>
      </c>
      <c r="I32">
        <v>0.980937865627974</v>
      </c>
    </row>
    <row r="33" spans="1:9">
      <c r="A33" s="1" t="s">
        <v>45</v>
      </c>
      <c r="B33">
        <f>HYPERLINK("https://www.suredividend.com/sure-analysis-research-database/","Heico Corp.")</f>
        <v>0</v>
      </c>
      <c r="C33">
        <v>0.045539697180724</v>
      </c>
      <c r="D33">
        <v>0.086410176239873</v>
      </c>
      <c r="E33">
        <v>0.149692472969662</v>
      </c>
      <c r="F33">
        <v>0.07269232748183001</v>
      </c>
      <c r="G33">
        <v>0.131542697358703</v>
      </c>
      <c r="H33">
        <v>0.254688895051025</v>
      </c>
      <c r="I33">
        <v>1.633763018896889</v>
      </c>
    </row>
    <row r="34" spans="1:9">
      <c r="A34" s="1" t="s">
        <v>46</v>
      </c>
      <c r="B34">
        <f>HYPERLINK("https://www.suredividend.com/sure-analysis-HUN/","Huntsman Corp")</f>
        <v>0</v>
      </c>
      <c r="C34">
        <v>0.151150054764512</v>
      </c>
      <c r="D34">
        <v>0.173091447556896</v>
      </c>
      <c r="E34">
        <v>0.101296197332159</v>
      </c>
      <c r="F34">
        <v>0.147379912663755</v>
      </c>
      <c r="G34">
        <v>-0.08527032829308401</v>
      </c>
      <c r="H34">
        <v>0.186908992350779</v>
      </c>
      <c r="I34">
        <v>0.042427768979756</v>
      </c>
    </row>
    <row r="35" spans="1:9">
      <c r="A35" s="1" t="s">
        <v>47</v>
      </c>
      <c r="B35">
        <f>HYPERLINK("https://www.suredividend.com/sure-analysis-research-database/","Hexcel Corp.")</f>
        <v>0</v>
      </c>
      <c r="C35">
        <v>0.018150975402883</v>
      </c>
      <c r="D35">
        <v>0.051749879089067</v>
      </c>
      <c r="E35">
        <v>0.029341903750872</v>
      </c>
      <c r="F35">
        <v>0.019881053525913</v>
      </c>
      <c r="G35">
        <v>0.151458411670363</v>
      </c>
      <c r="H35">
        <v>0.244647208253408</v>
      </c>
      <c r="I35">
        <v>-0.054357878749206</v>
      </c>
    </row>
    <row r="36" spans="1:9">
      <c r="A36" s="1" t="s">
        <v>48</v>
      </c>
      <c r="B36">
        <f>HYPERLINK("https://www.suredividend.com/sure-analysis-IFF/","International Flavors &amp; Fragrances Inc.")</f>
        <v>0</v>
      </c>
      <c r="C36">
        <v>0.08845488036780401</v>
      </c>
      <c r="D36">
        <v>0.203815009331816</v>
      </c>
      <c r="E36">
        <v>-0.06665880298742201</v>
      </c>
      <c r="F36">
        <v>0.071728347958794</v>
      </c>
      <c r="G36">
        <v>-0.169466280818854</v>
      </c>
      <c r="H36">
        <v>0.014216726091077</v>
      </c>
      <c r="I36">
        <v>-0.1907365406652</v>
      </c>
    </row>
    <row r="37" spans="1:9">
      <c r="A37" s="1" t="s">
        <v>49</v>
      </c>
      <c r="B37">
        <f>HYPERLINK("https://www.suredividend.com/sure-analysis-IP/","International Paper Co.")</f>
        <v>0</v>
      </c>
      <c r="C37">
        <v>0.08280438545874201</v>
      </c>
      <c r="D37">
        <v>0.149031146000128</v>
      </c>
      <c r="E37">
        <v>-0.112188775208468</v>
      </c>
      <c r="F37">
        <v>0.083742419867167</v>
      </c>
      <c r="G37">
        <v>-0.171510376540034</v>
      </c>
      <c r="H37">
        <v>-0.170937527613325</v>
      </c>
      <c r="I37">
        <v>-0.245658465991316</v>
      </c>
    </row>
    <row r="38" spans="1:9">
      <c r="A38" s="1" t="s">
        <v>50</v>
      </c>
      <c r="B38">
        <f>HYPERLINK("https://www.suredividend.com/sure-analysis-research-database/","James Hardie Industries plc")</f>
        <v>0</v>
      </c>
      <c r="C38">
        <v>0.118063112078346</v>
      </c>
      <c r="D38">
        <v>-0.009638554216867001</v>
      </c>
      <c r="E38">
        <v>-0.149068322981366</v>
      </c>
      <c r="F38">
        <v>0.145484949832775</v>
      </c>
      <c r="G38">
        <v>-0.39091439902072</v>
      </c>
      <c r="H38">
        <v>-0.265134475027088</v>
      </c>
      <c r="I38">
        <v>0.309359210434095</v>
      </c>
    </row>
    <row r="39" spans="1:9">
      <c r="A39" s="1" t="s">
        <v>51</v>
      </c>
      <c r="B39">
        <f>HYPERLINK("https://www.suredividend.com/sure-analysis-research-database/","Kirkland Lake Gold Ltd")</f>
        <v>0</v>
      </c>
      <c r="C39">
        <v>-0.014434033932641</v>
      </c>
      <c r="D39">
        <v>-0.069696288824403</v>
      </c>
      <c r="E39">
        <v>-0.04271856122469</v>
      </c>
      <c r="F39">
        <v>-0.07222884386174</v>
      </c>
      <c r="G39">
        <v>0.009886089415916</v>
      </c>
      <c r="H39">
        <v>0.135650737793651</v>
      </c>
      <c r="I39">
        <v>2.566682856645375</v>
      </c>
    </row>
    <row r="40" spans="1:9">
      <c r="A40" s="1" t="s">
        <v>52</v>
      </c>
      <c r="B40">
        <f>HYPERLINK("https://www.suredividend.com/sure-analysis-LIN/","Linde Plc")</f>
        <v>0</v>
      </c>
      <c r="C40">
        <v>-0.000152128274561</v>
      </c>
      <c r="D40">
        <v>0.143752120911535</v>
      </c>
      <c r="E40">
        <v>0.153664681051842</v>
      </c>
      <c r="F40">
        <v>0.007480532221472</v>
      </c>
      <c r="G40">
        <v>0.055569153559582</v>
      </c>
      <c r="H40">
        <v>0.337156026764279</v>
      </c>
      <c r="I40">
        <v>1.131833485783235</v>
      </c>
    </row>
    <row r="41" spans="1:9">
      <c r="A41" s="1" t="s">
        <v>53</v>
      </c>
      <c r="B41">
        <f>HYPERLINK("https://www.suredividend.com/sure-analysis-LYB/","LyondellBasell Industries NV")</f>
        <v>0</v>
      </c>
      <c r="C41">
        <v>0.121506682867557</v>
      </c>
      <c r="D41">
        <v>0.123417721518987</v>
      </c>
      <c r="E41">
        <v>0.07477424500893701</v>
      </c>
      <c r="F41">
        <v>0.111646392870046</v>
      </c>
      <c r="G41">
        <v>0.052230774843134</v>
      </c>
      <c r="H41">
        <v>0.103073427881346</v>
      </c>
      <c r="I41">
        <v>-0.059713778096526</v>
      </c>
    </row>
    <row r="42" spans="1:9">
      <c r="A42" s="1" t="s">
        <v>54</v>
      </c>
      <c r="B42">
        <f>HYPERLINK("https://www.suredividend.com/sure-analysis-MLM/","Martin Marietta Materials, Inc.")</f>
        <v>0</v>
      </c>
      <c r="C42">
        <v>0.016251132610411</v>
      </c>
      <c r="D42">
        <v>0.104731704837192</v>
      </c>
      <c r="E42">
        <v>0.058539173926002</v>
      </c>
      <c r="F42">
        <v>0.028759949107908</v>
      </c>
      <c r="G42">
        <v>-0.085657452763526</v>
      </c>
      <c r="H42">
        <v>0.134704416826091</v>
      </c>
      <c r="I42">
        <v>0.590520463272421</v>
      </c>
    </row>
    <row r="43" spans="1:9">
      <c r="A43" s="1" t="s">
        <v>55</v>
      </c>
      <c r="B43">
        <f>HYPERLINK("https://www.suredividend.com/sure-analysis-research-database/","Mosaic Company")</f>
        <v>0</v>
      </c>
      <c r="C43">
        <v>0.04711014176663</v>
      </c>
      <c r="D43">
        <v>-0.09317567950437201</v>
      </c>
      <c r="E43">
        <v>0.002047508030363</v>
      </c>
      <c r="F43">
        <v>0.094369728744016</v>
      </c>
      <c r="G43">
        <v>0.233774744237801</v>
      </c>
      <c r="H43">
        <v>0.721072291488919</v>
      </c>
      <c r="I43">
        <v>0.8860586442062911</v>
      </c>
    </row>
    <row r="44" spans="1:9">
      <c r="A44" s="1" t="s">
        <v>56</v>
      </c>
      <c r="B44">
        <f>HYPERLINK("https://www.suredividend.com/sure-analysis-research-database/","MP Materials Corporation")</f>
        <v>0</v>
      </c>
      <c r="C44">
        <v>0.052613240418118</v>
      </c>
      <c r="D44">
        <v>-0.005268356931182001</v>
      </c>
      <c r="E44">
        <v>0.03921568627450901</v>
      </c>
      <c r="F44">
        <v>0.244233937397034</v>
      </c>
      <c r="G44">
        <v>0.03921568627450901</v>
      </c>
      <c r="H44">
        <v>0.03921568627450901</v>
      </c>
      <c r="I44">
        <v>0.03921568627450901</v>
      </c>
    </row>
    <row r="45" spans="1:9">
      <c r="A45" s="1" t="s">
        <v>57</v>
      </c>
      <c r="B45">
        <f>HYPERLINK("https://www.suredividend.com/sure-analysis-MT/","ArcelorMittal")</f>
        <v>0</v>
      </c>
      <c r="C45">
        <v>0.169504351116155</v>
      </c>
      <c r="D45">
        <v>0.321504916631038</v>
      </c>
      <c r="E45">
        <v>0.311969439728353</v>
      </c>
      <c r="F45">
        <v>0.178871090770404</v>
      </c>
      <c r="G45">
        <v>-0.017104480744342</v>
      </c>
      <c r="H45">
        <v>0.365825637400026</v>
      </c>
      <c r="I45">
        <v>-0.131028821392827</v>
      </c>
    </row>
    <row r="46" spans="1:9">
      <c r="A46" s="1" t="s">
        <v>58</v>
      </c>
      <c r="B46">
        <f>HYPERLINK("https://www.suredividend.com/sure-analysis-NEM/","Newmont Corp")</f>
        <v>0</v>
      </c>
      <c r="C46">
        <v>0.127218934911242</v>
      </c>
      <c r="D46">
        <v>0.273778877336097</v>
      </c>
      <c r="E46">
        <v>0.049935929106688</v>
      </c>
      <c r="F46">
        <v>0.130084745762711</v>
      </c>
      <c r="G46">
        <v>-0.119803432667602</v>
      </c>
      <c r="H46">
        <v>-0.07567379290864601</v>
      </c>
      <c r="I46">
        <v>0.5643880292347571</v>
      </c>
    </row>
    <row r="47" spans="1:9">
      <c r="A47" s="1" t="s">
        <v>59</v>
      </c>
      <c r="B47">
        <f>HYPERLINK("https://www.suredividend.com/sure-analysis-NEU/","NewMarket Corp.")</f>
        <v>0</v>
      </c>
      <c r="C47">
        <v>0.109920352263161</v>
      </c>
      <c r="D47">
        <v>0.114405250685105</v>
      </c>
      <c r="E47">
        <v>0.141028393403663</v>
      </c>
      <c r="F47">
        <v>0.101893221047217</v>
      </c>
      <c r="G47">
        <v>0.047165359020922</v>
      </c>
      <c r="H47">
        <v>-0.141818385729366</v>
      </c>
      <c r="I47">
        <v>-0.046581267537122</v>
      </c>
    </row>
    <row r="48" spans="1:9">
      <c r="A48" s="1" t="s">
        <v>60</v>
      </c>
      <c r="B48">
        <f>HYPERLINK("https://www.suredividend.com/sure-analysis-research-database/","Ingevity Corp")</f>
        <v>0</v>
      </c>
      <c r="C48">
        <v>0.123691190841826</v>
      </c>
      <c r="D48">
        <v>0.243088803088802</v>
      </c>
      <c r="E48">
        <v>0.25569422776911</v>
      </c>
      <c r="F48">
        <v>0.142674616695059</v>
      </c>
      <c r="G48">
        <v>0.17263986013986</v>
      </c>
      <c r="H48">
        <v>0.115592515592515</v>
      </c>
      <c r="I48">
        <v>0.050371917003784</v>
      </c>
    </row>
    <row r="49" spans="1:9">
      <c r="A49" s="1" t="s">
        <v>61</v>
      </c>
      <c r="B49">
        <f>HYPERLINK("https://www.suredividend.com/sure-analysis-NUE/","Nucor Corp.")</f>
        <v>0</v>
      </c>
      <c r="C49">
        <v>0.120811290054013</v>
      </c>
      <c r="D49">
        <v>0.136437685864246</v>
      </c>
      <c r="E49">
        <v>0.20432102253109</v>
      </c>
      <c r="F49">
        <v>0.16432744101358</v>
      </c>
      <c r="G49">
        <v>0.6767088566106371</v>
      </c>
      <c r="H49">
        <v>1.918196563270692</v>
      </c>
      <c r="I49">
        <v>1.538338890653117</v>
      </c>
    </row>
    <row r="50" spans="1:9">
      <c r="A50" s="1" t="s">
        <v>62</v>
      </c>
      <c r="B50">
        <f>HYPERLINK("https://www.suredividend.com/sure-analysis-NTR/","Nutrien Ltd")</f>
        <v>0</v>
      </c>
      <c r="C50">
        <v>0.070292789306305</v>
      </c>
      <c r="D50">
        <v>-0.04270307034589901</v>
      </c>
      <c r="E50">
        <v>0.006441892090326</v>
      </c>
      <c r="F50">
        <v>0.07928248664932201</v>
      </c>
      <c r="G50">
        <v>0.138346177398297</v>
      </c>
      <c r="H50">
        <v>0.537765187430983</v>
      </c>
      <c r="I50">
        <v>0.7591354748572171</v>
      </c>
    </row>
    <row r="51" spans="1:9">
      <c r="A51" s="1" t="s">
        <v>63</v>
      </c>
      <c r="B51">
        <f>HYPERLINK("https://www.suredividend.com/sure-analysis-OLN/","Olin Corp.")</f>
        <v>0</v>
      </c>
      <c r="C51">
        <v>0.05956407365652001</v>
      </c>
      <c r="D51">
        <v>0.143379691678815</v>
      </c>
      <c r="E51">
        <v>0.170351645113019</v>
      </c>
      <c r="F51">
        <v>0.065168114846996</v>
      </c>
      <c r="G51">
        <v>0.188278629107031</v>
      </c>
      <c r="H51">
        <v>1.230731801872723</v>
      </c>
      <c r="I51">
        <v>0.790135998273037</v>
      </c>
    </row>
    <row r="52" spans="1:9">
      <c r="A52" s="1" t="s">
        <v>64</v>
      </c>
      <c r="B52">
        <f>HYPERLINK("https://www.suredividend.com/sure-analysis-PKG/","Packaging Corp Of America")</f>
        <v>0</v>
      </c>
      <c r="C52">
        <v>0.031534688156972</v>
      </c>
      <c r="D52">
        <v>0.14364739610445</v>
      </c>
      <c r="E52">
        <v>-0.046888646837998</v>
      </c>
      <c r="F52">
        <v>0.035728246423266</v>
      </c>
      <c r="G52">
        <v>0.020827249183407</v>
      </c>
      <c r="H52">
        <v>0.004999203465305</v>
      </c>
      <c r="I52">
        <v>0.211973729591169</v>
      </c>
    </row>
    <row r="53" spans="1:9">
      <c r="A53" s="1" t="s">
        <v>65</v>
      </c>
      <c r="B53">
        <f>HYPERLINK("https://www.suredividend.com/sure-analysis-PPG/","PPG Industries, Inc.")</f>
        <v>0</v>
      </c>
      <c r="C53">
        <v>0.030279197797876</v>
      </c>
      <c r="D53">
        <v>0.1697410318366</v>
      </c>
      <c r="E53">
        <v>0.07637850398177801</v>
      </c>
      <c r="F53">
        <v>0.041832352473357</v>
      </c>
      <c r="G53">
        <v>-0.137459350302778</v>
      </c>
      <c r="H53">
        <v>-0.056793284368184</v>
      </c>
      <c r="I53">
        <v>0.204637578807206</v>
      </c>
    </row>
    <row r="54" spans="1:9">
      <c r="A54" s="1" t="s">
        <v>66</v>
      </c>
      <c r="B54">
        <f>HYPERLINK("https://www.suredividend.com/sure-analysis-RGLD/","Royal Gold, Inc.")</f>
        <v>0</v>
      </c>
      <c r="C54">
        <v>0.129378165654075</v>
      </c>
      <c r="D54">
        <v>0.327049837789815</v>
      </c>
      <c r="E54">
        <v>0.235385711387949</v>
      </c>
      <c r="F54">
        <v>0.121964590523417</v>
      </c>
      <c r="G54">
        <v>0.248343892155445</v>
      </c>
      <c r="H54">
        <v>0.224646409698476</v>
      </c>
      <c r="I54">
        <v>0.5269440770509031</v>
      </c>
    </row>
    <row r="55" spans="1:9">
      <c r="A55" s="1" t="s">
        <v>67</v>
      </c>
      <c r="B55">
        <f>HYPERLINK("https://www.suredividend.com/sure-analysis-RIO/","Rio Tinto plc")</f>
        <v>0</v>
      </c>
      <c r="C55">
        <v>0.108001130901894</v>
      </c>
      <c r="D55">
        <v>0.4107271418286531</v>
      </c>
      <c r="E55">
        <v>0.424031947152026</v>
      </c>
      <c r="F55">
        <v>0.100842696629213</v>
      </c>
      <c r="G55">
        <v>0.110589995621685</v>
      </c>
      <c r="H55">
        <v>0.060420136347462</v>
      </c>
      <c r="I55">
        <v>0.8540026161353571</v>
      </c>
    </row>
    <row r="56" spans="1:9">
      <c r="A56" s="1" t="s">
        <v>68</v>
      </c>
      <c r="B56">
        <f>HYPERLINK("https://www.suredividend.com/sure-analysis-RPM/","RPM International, Inc.")</f>
        <v>0</v>
      </c>
      <c r="C56">
        <v>-0.126272885784628</v>
      </c>
      <c r="D56">
        <v>-0.016477735407141</v>
      </c>
      <c r="E56">
        <v>0.01666896911827</v>
      </c>
      <c r="F56">
        <v>-0.10448561546505</v>
      </c>
      <c r="G56">
        <v>0.002319971375477</v>
      </c>
      <c r="H56">
        <v>0.036494538232373</v>
      </c>
      <c r="I56">
        <v>0.8136781911671951</v>
      </c>
    </row>
    <row r="57" spans="1:9">
      <c r="A57" s="1" t="s">
        <v>69</v>
      </c>
      <c r="B57">
        <f>HYPERLINK("https://www.suredividend.com/sure-analysis-RS/","Reliance Steel &amp; Aluminum Co.")</f>
        <v>0</v>
      </c>
      <c r="C57">
        <v>0.051074613772601</v>
      </c>
      <c r="D57">
        <v>0.164731118686246</v>
      </c>
      <c r="E57">
        <v>0.18463744886867</v>
      </c>
      <c r="F57">
        <v>0.06535269709543501</v>
      </c>
      <c r="G57">
        <v>0.4559970511452121</v>
      </c>
      <c r="H57">
        <v>0.7819828618312601</v>
      </c>
      <c r="I57">
        <v>1.636488105425294</v>
      </c>
    </row>
    <row r="58" spans="1:9">
      <c r="A58" s="1" t="s">
        <v>70</v>
      </c>
      <c r="B58">
        <f>HYPERLINK("https://www.suredividend.com/sure-analysis-SCCO/","Southern Copper Corporation")</f>
        <v>0</v>
      </c>
      <c r="C58">
        <v>0.217948717948718</v>
      </c>
      <c r="D58">
        <v>0.553180657364828</v>
      </c>
      <c r="E58">
        <v>0.563183437128991</v>
      </c>
      <c r="F58">
        <v>0.242755423083291</v>
      </c>
      <c r="G58">
        <v>0.206601339239061</v>
      </c>
      <c r="H58">
        <v>0.190768962261905</v>
      </c>
      <c r="I58">
        <v>0.8894953624910621</v>
      </c>
    </row>
    <row r="59" spans="1:9">
      <c r="A59" s="1" t="s">
        <v>71</v>
      </c>
      <c r="B59">
        <f>HYPERLINK("https://www.suredividend.com/sure-analysis-research-database/","Sealed Air Corp.")</f>
        <v>0</v>
      </c>
      <c r="C59">
        <v>0.071400159108989</v>
      </c>
      <c r="D59">
        <v>0.153931012618911</v>
      </c>
      <c r="E59">
        <v>-0.08690117616349301</v>
      </c>
      <c r="F59">
        <v>0.07999198075380801</v>
      </c>
      <c r="G59">
        <v>-0.181967135943486</v>
      </c>
      <c r="H59">
        <v>0.226403067032136</v>
      </c>
      <c r="I59">
        <v>0.178692082830086</v>
      </c>
    </row>
    <row r="60" spans="1:9">
      <c r="A60" s="1" t="s">
        <v>72</v>
      </c>
      <c r="B60">
        <f>HYPERLINK("https://www.suredividend.com/sure-analysis-SHW/","Sherwin-Williams Co.")</f>
        <v>0</v>
      </c>
      <c r="C60">
        <v>0.012798810949176</v>
      </c>
      <c r="D60">
        <v>0.183344894554905</v>
      </c>
      <c r="E60">
        <v>-0.039280958721704</v>
      </c>
      <c r="F60">
        <v>0.03362406775376</v>
      </c>
      <c r="G60">
        <v>-0.154325656499912</v>
      </c>
      <c r="H60">
        <v>0.016980772260316</v>
      </c>
      <c r="I60">
        <v>0.7850697698787391</v>
      </c>
    </row>
    <row r="61" spans="1:9">
      <c r="A61" s="1" t="s">
        <v>73</v>
      </c>
      <c r="B61">
        <f>HYPERLINK("https://www.suredividend.com/sure-analysis-research-database/","Sylvamo Corp")</f>
        <v>0</v>
      </c>
      <c r="C61">
        <v>-0.07175972586172101</v>
      </c>
      <c r="D61">
        <v>0.006997594576864</v>
      </c>
      <c r="E61">
        <v>0.308848440750804</v>
      </c>
      <c r="F61">
        <v>-0.05227413047952201</v>
      </c>
      <c r="G61">
        <v>0.524289326995643</v>
      </c>
      <c r="H61">
        <v>0.8419999999999991</v>
      </c>
      <c r="I61">
        <v>0.8419999999999991</v>
      </c>
    </row>
    <row r="62" spans="1:9">
      <c r="A62" s="1" t="s">
        <v>74</v>
      </c>
      <c r="B62">
        <f>HYPERLINK("https://www.suredividend.com/sure-analysis-SMG/","Scotts Miracle-Gro Company")</f>
        <v>0</v>
      </c>
      <c r="C62">
        <v>0.289348500517063</v>
      </c>
      <c r="D62">
        <v>0.39964077233947</v>
      </c>
      <c r="E62">
        <v>-0.278566576362119</v>
      </c>
      <c r="F62">
        <v>0.282980037044659</v>
      </c>
      <c r="G62">
        <v>-0.5732825890534731</v>
      </c>
      <c r="H62">
        <v>-0.71724557090632</v>
      </c>
      <c r="I62">
        <v>-0.362577990638056</v>
      </c>
    </row>
    <row r="63" spans="1:9">
      <c r="A63" s="1" t="s">
        <v>75</v>
      </c>
      <c r="B63">
        <f>HYPERLINK("https://www.suredividend.com/sure-analysis-research-database/","Sociedad Quimica Y Minera de Chile S.A.")</f>
        <v>0</v>
      </c>
      <c r="C63">
        <v>0.0194451031539</v>
      </c>
      <c r="D63">
        <v>-0.055618345915203</v>
      </c>
      <c r="E63">
        <v>-0.015163142955976</v>
      </c>
      <c r="F63">
        <v>0.07690380761523001</v>
      </c>
      <c r="G63">
        <v>0.7085898470257651</v>
      </c>
      <c r="H63">
        <v>0.7088615142444871</v>
      </c>
      <c r="I63">
        <v>0.9224491438639481</v>
      </c>
    </row>
    <row r="64" spans="1:9">
      <c r="A64" s="1" t="s">
        <v>76</v>
      </c>
      <c r="B64">
        <f>HYPERLINK("https://www.suredividend.com/sure-analysis-STLD/","Steel Dynamics Inc.")</f>
        <v>0</v>
      </c>
      <c r="C64">
        <v>0.03404835387007001</v>
      </c>
      <c r="D64">
        <v>0.166476069530699</v>
      </c>
      <c r="E64">
        <v>0.539639078497077</v>
      </c>
      <c r="F64">
        <v>0.105629477993858</v>
      </c>
      <c r="G64">
        <v>1.095234031162775</v>
      </c>
      <c r="H64">
        <v>1.888482436999957</v>
      </c>
      <c r="I64">
        <v>1.628460469677318</v>
      </c>
    </row>
    <row r="65" spans="1:9">
      <c r="A65" s="1" t="s">
        <v>77</v>
      </c>
      <c r="B65">
        <f>HYPERLINK("https://www.suredividend.com/sure-analysis-TKR/","Timken Co.")</f>
        <v>0</v>
      </c>
      <c r="C65">
        <v>0.07915789473684201</v>
      </c>
      <c r="D65">
        <v>0.15684772910896</v>
      </c>
      <c r="E65">
        <v>0.309697793493924</v>
      </c>
      <c r="F65">
        <v>0.08801471628696701</v>
      </c>
      <c r="G65">
        <v>0.139909892413498</v>
      </c>
      <c r="H65">
        <v>-0.057337053801301</v>
      </c>
      <c r="I65">
        <v>0.5357267688620361</v>
      </c>
    </row>
    <row r="66" spans="1:9">
      <c r="A66" s="1" t="s">
        <v>78</v>
      </c>
      <c r="B66">
        <f>HYPERLINK("https://www.suredividend.com/sure-analysis-research-database/","USCF ETF Trust")</f>
        <v>0</v>
      </c>
      <c r="C66">
        <v>0.043052077294108</v>
      </c>
      <c r="D66">
        <v>0.05332347482307401</v>
      </c>
      <c r="E66">
        <v>0.094101973323302</v>
      </c>
      <c r="F66">
        <v>0.042485065710872</v>
      </c>
      <c r="G66">
        <v>0.197641939977901</v>
      </c>
      <c r="H66">
        <v>0.513882081466412</v>
      </c>
      <c r="I66">
        <v>0.513882081466412</v>
      </c>
    </row>
    <row r="67" spans="1:9">
      <c r="A67" s="1" t="s">
        <v>79</v>
      </c>
      <c r="B67">
        <f>HYPERLINK("https://www.suredividend.com/sure-analysis-research-database/","Univar Solutions Inc")</f>
        <v>0</v>
      </c>
      <c r="C67">
        <v>0.019393181107288</v>
      </c>
      <c r="D67">
        <v>0.322646103896104</v>
      </c>
      <c r="E67">
        <v>0.268093385214007</v>
      </c>
      <c r="F67">
        <v>0.024842767295597</v>
      </c>
      <c r="G67">
        <v>0.211524163568773</v>
      </c>
      <c r="H67">
        <v>0.625436408977556</v>
      </c>
      <c r="I67">
        <v>0.066077854105332</v>
      </c>
    </row>
    <row r="68" spans="1:9">
      <c r="A68" s="1" t="s">
        <v>80</v>
      </c>
      <c r="B68">
        <f>HYPERLINK("https://www.suredividend.com/sure-analysis-VALE/","Vale S.A.")</f>
        <v>0</v>
      </c>
      <c r="C68">
        <v>0.092224231464737</v>
      </c>
      <c r="D68">
        <v>0.268836479749033</v>
      </c>
      <c r="E68">
        <v>0.4951358576815491</v>
      </c>
      <c r="F68">
        <v>0.06776664702416001</v>
      </c>
      <c r="G68">
        <v>0.244274756741538</v>
      </c>
      <c r="H68">
        <v>0.29579438918169</v>
      </c>
      <c r="I68">
        <v>0.78272761260109</v>
      </c>
    </row>
    <row r="69" spans="1:9">
      <c r="A69" s="1" t="s">
        <v>81</v>
      </c>
      <c r="B69">
        <f>HYPERLINK("https://www.suredividend.com/sure-analysis-research-database/","Valvoline Inc")</f>
        <v>0</v>
      </c>
      <c r="C69">
        <v>0.101006922592825</v>
      </c>
      <c r="D69">
        <v>0.278598547827771</v>
      </c>
      <c r="E69">
        <v>0.131593415478154</v>
      </c>
      <c r="F69">
        <v>0.07166921898928001</v>
      </c>
      <c r="G69">
        <v>0.07231293517701201</v>
      </c>
      <c r="H69">
        <v>0.435846509280271</v>
      </c>
      <c r="I69">
        <v>0.5204185387643721</v>
      </c>
    </row>
    <row r="70" spans="1:9">
      <c r="A70" s="1" t="s">
        <v>82</v>
      </c>
      <c r="B70">
        <f>HYPERLINK("https://www.suredividend.com/sure-analysis-VMC/","Vulcan Materials Co")</f>
        <v>0</v>
      </c>
      <c r="C70">
        <v>0.016651511707206</v>
      </c>
      <c r="D70">
        <v>0.153514320755519</v>
      </c>
      <c r="E70">
        <v>0.148502850231093</v>
      </c>
      <c r="F70">
        <v>0.021586431385985</v>
      </c>
      <c r="G70">
        <v>-0.0294759582494</v>
      </c>
      <c r="H70">
        <v>0.145601323823051</v>
      </c>
      <c r="I70">
        <v>0.389262088964339</v>
      </c>
    </row>
    <row r="71" spans="1:9">
      <c r="A71" s="1" t="s">
        <v>83</v>
      </c>
      <c r="B71">
        <f>HYPERLINK("https://www.suredividend.com/sure-analysis-research-database/","Westlake Corporation")</f>
        <v>0</v>
      </c>
      <c r="C71">
        <v>0.083515647293826</v>
      </c>
      <c r="D71">
        <v>0.215231844600534</v>
      </c>
      <c r="E71">
        <v>0.240482122943964</v>
      </c>
      <c r="F71">
        <v>0.110883557636044</v>
      </c>
      <c r="G71">
        <v>0.174781642837916</v>
      </c>
      <c r="H71">
        <v>0.387809305668928</v>
      </c>
      <c r="I71">
        <v>0.101407628149468</v>
      </c>
    </row>
    <row r="72" spans="1:9">
      <c r="A72" s="1" t="s">
        <v>84</v>
      </c>
      <c r="B72">
        <f>HYPERLINK("https://www.suredividend.com/sure-analysis-WPM/","Wheaton Precious Metals Corp")</f>
        <v>0</v>
      </c>
      <c r="C72">
        <v>0.129370629370629</v>
      </c>
      <c r="D72">
        <v>0.38900407609113</v>
      </c>
      <c r="E72">
        <v>0.394529816478395</v>
      </c>
      <c r="F72">
        <v>0.15711361310133</v>
      </c>
      <c r="G72">
        <v>0.125808194350046</v>
      </c>
      <c r="H72">
        <v>0.138864963154368</v>
      </c>
      <c r="I72">
        <v>1.21084693722896</v>
      </c>
    </row>
    <row r="73" spans="1:9">
      <c r="A73" s="1" t="s">
        <v>85</v>
      </c>
      <c r="B73">
        <f>HYPERLINK("https://www.suredividend.com/sure-analysis-WRK/","WestRock Co")</f>
        <v>0</v>
      </c>
      <c r="C73">
        <v>0.053617021276595</v>
      </c>
      <c r="D73">
        <v>0.139110058765074</v>
      </c>
      <c r="E73">
        <v>-0.09216460321922201</v>
      </c>
      <c r="F73">
        <v>0.056313993174061</v>
      </c>
      <c r="G73">
        <v>-0.133045126471769</v>
      </c>
      <c r="H73">
        <v>-0.168843026807833</v>
      </c>
      <c r="I73">
        <v>-0.374064636168749</v>
      </c>
    </row>
    <row r="74" spans="1:9">
      <c r="A74" s="1" t="s">
        <v>86</v>
      </c>
      <c r="B74">
        <f>HYPERLINK("https://www.suredividend.com/sure-analysis-research-database/","United States Steel Corp.")</f>
        <v>0</v>
      </c>
      <c r="C74">
        <v>0.05536849981294401</v>
      </c>
      <c r="D74">
        <v>0.306447952799299</v>
      </c>
      <c r="E74">
        <v>0.392247633524494</v>
      </c>
      <c r="F74">
        <v>0.126147704590818</v>
      </c>
      <c r="G74">
        <v>0.478527028585205</v>
      </c>
      <c r="H74">
        <v>0.484940044427132</v>
      </c>
      <c r="I74">
        <v>-0.245413230546186</v>
      </c>
    </row>
  </sheetData>
  <autoFilter ref="A1:I74"/>
  <conditionalFormatting sqref="A1:I1">
    <cfRule type="cellIs" dxfId="8" priority="10" operator="notEqual">
      <formula>-13.345</formula>
    </cfRule>
  </conditionalFormatting>
  <conditionalFormatting sqref="A2:A74">
    <cfRule type="cellIs" dxfId="0" priority="1" operator="notEqual">
      <formula>"None"</formula>
    </cfRule>
  </conditionalFormatting>
  <conditionalFormatting sqref="B2:B74">
    <cfRule type="cellIs" dxfId="0" priority="2" operator="notEqual">
      <formula>"None"</formula>
    </cfRule>
  </conditionalFormatting>
  <conditionalFormatting sqref="C2:C74">
    <cfRule type="cellIs" dxfId="3" priority="3" operator="notEqual">
      <formula>"None"</formula>
    </cfRule>
  </conditionalFormatting>
  <conditionalFormatting sqref="D2:D74">
    <cfRule type="cellIs" dxfId="3" priority="4" operator="notEqual">
      <formula>"None"</formula>
    </cfRule>
  </conditionalFormatting>
  <conditionalFormatting sqref="E2:E74">
    <cfRule type="cellIs" dxfId="3" priority="5" operator="notEqual">
      <formula>"None"</formula>
    </cfRule>
  </conditionalFormatting>
  <conditionalFormatting sqref="F2:F74">
    <cfRule type="cellIs" dxfId="3" priority="6" operator="notEqual">
      <formula>"None"</formula>
    </cfRule>
  </conditionalFormatting>
  <conditionalFormatting sqref="G2:G74">
    <cfRule type="cellIs" dxfId="3" priority="7" operator="notEqual">
      <formula>"None"</formula>
    </cfRule>
  </conditionalFormatting>
  <conditionalFormatting sqref="H2:H74">
    <cfRule type="cellIs" dxfId="3" priority="8" operator="notEqual">
      <formula>"None"</formula>
    </cfRule>
  </conditionalFormatting>
  <conditionalFormatting sqref="I2:I74">
    <cfRule type="cellIs" dxfId="3" priority="9" operator="notEqual">
      <formula>"None"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25.7109375" customWidth="1"/>
    <col min="2" max="2" width="0" customWidth="1"/>
  </cols>
  <sheetData>
    <row r="1" spans="1:2">
      <c r="A1" s="1" t="s">
        <v>100</v>
      </c>
      <c r="B1" s="1"/>
    </row>
    <row r="2" spans="1:2">
      <c r="A2" s="1" t="s">
        <v>101</v>
      </c>
    </row>
    <row r="3" spans="1:2">
      <c r="A3" s="1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Characteristics</vt:lpstr>
      <vt:lpstr>Performance</vt:lpstr>
      <vt:lpstr>Notes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2023-01-22T12:53:00Z</dcterms:created>
  <dcterms:modified xsi:type="dcterms:W3CDTF">2023-01-22T12:53:00Z</dcterms:modified>
</cp:coreProperties>
</file>