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3640" yWindow="1100" windowWidth="20040" windowHeight="17040" tabRatio="600" firstSheet="0" activeTab="0" autoFilterDateGrouping="1"/>
  </bookViews>
  <sheets>
    <sheet name="Sheet1" sheetId="1" state="visible" r:id="rId1"/>
    <sheet name="Sheet2" sheetId="2" state="visible" r:id="rId2"/>
  </sheets>
  <definedNames>
    <definedName name="_xlnm._FilterDatabase" localSheetId="0" hidden="1">'Sheet1'!$A$25:$AC$108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£&quot;#,##0.00"/>
  </numFmts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2D050"/>
      <sz val="12"/>
      <scheme val="minor"/>
    </font>
    <font>
      <name val="Calibri"/>
      <family val="2"/>
      <color theme="9"/>
      <sz val="12"/>
      <scheme val="minor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0" fontId="2" fillId="0" borderId="0"/>
  </cellStyleXfs>
  <cellXfs count="76">
    <xf numFmtId="0" fontId="0" fillId="0" borderId="0" pivotButton="0" quotePrefix="0" xfId="0"/>
    <xf numFmtId="0" fontId="0" fillId="2" borderId="0" pivotButton="0" quotePrefix="0" xfId="0"/>
    <xf numFmtId="164" fontId="0" fillId="0" borderId="1" applyAlignment="1" pivotButton="0" quotePrefix="0" xfId="0">
      <alignment horizontal="center" wrapText="1"/>
    </xf>
    <xf numFmtId="3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wrapText="1"/>
    </xf>
    <xf numFmtId="4" fontId="0" fillId="0" borderId="1" applyAlignment="1" pivotButton="0" quotePrefix="0" xfId="0">
      <alignment horizontal="center" wrapText="1"/>
    </xf>
    <xf numFmtId="0" fontId="0" fillId="4" borderId="1" applyAlignment="1" pivotButton="0" quotePrefix="0" xfId="0">
      <alignment wrapText="1"/>
    </xf>
    <xf numFmtId="164" fontId="0" fillId="4" borderId="1" applyAlignment="1" pivotButton="0" quotePrefix="0" xfId="0">
      <alignment wrapText="1"/>
    </xf>
    <xf numFmtId="2" fontId="0" fillId="0" borderId="0" applyAlignment="1" pivotButton="0" quotePrefix="0" xfId="0">
      <alignment horizontal="center" wrapText="1"/>
    </xf>
    <xf numFmtId="2" fontId="0" fillId="3" borderId="1" applyAlignment="1" pivotButton="0" quotePrefix="0" xfId="0">
      <alignment horizontal="center" wrapText="1"/>
    </xf>
    <xf numFmtId="4" fontId="0" fillId="3" borderId="1" applyAlignment="1" pivotButton="0" quotePrefix="0" xfId="0">
      <alignment horizontal="center" wrapText="1"/>
    </xf>
    <xf numFmtId="164" fontId="0" fillId="0" borderId="5" applyAlignment="1" pivotButton="0" quotePrefix="0" xfId="0">
      <alignment horizontal="center" wrapText="1"/>
    </xf>
    <xf numFmtId="4" fontId="0" fillId="0" borderId="0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 wrapText="1"/>
    </xf>
    <xf numFmtId="4" fontId="0" fillId="0" borderId="0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2" fontId="0" fillId="5" borderId="1" applyAlignment="1" pivotButton="0" quotePrefix="0" xfId="0">
      <alignment horizontal="center" wrapText="1"/>
    </xf>
    <xf numFmtId="4" fontId="0" fillId="6" borderId="1" applyAlignment="1" pivotButton="0" quotePrefix="0" xfId="0">
      <alignment horizontal="center" wrapText="1"/>
    </xf>
    <xf numFmtId="4" fontId="0" fillId="4" borderId="1" applyAlignment="1" pivotButton="0" quotePrefix="0" xfId="0">
      <alignment horizontal="center" wrapText="1"/>
    </xf>
    <xf numFmtId="2" fontId="0" fillId="0" borderId="5" applyAlignment="1" pivotButton="0" quotePrefix="0" xfId="0">
      <alignment horizontal="center" wrapText="1"/>
    </xf>
    <xf numFmtId="2" fontId="0" fillId="5" borderId="5" applyAlignment="1" pivotButton="0" quotePrefix="0" xfId="0">
      <alignment horizontal="center" wrapText="1"/>
    </xf>
    <xf numFmtId="4" fontId="0" fillId="5" borderId="3" applyAlignment="1" pivotButton="0" quotePrefix="0" xfId="0">
      <alignment horizontal="center" wrapText="1"/>
    </xf>
    <xf numFmtId="0" fontId="0" fillId="0" borderId="5" applyAlignment="1" pivotButton="0" quotePrefix="0" xfId="0">
      <alignment wrapText="1"/>
    </xf>
    <xf numFmtId="4" fontId="0" fillId="0" borderId="3" applyAlignment="1" pivotButton="0" quotePrefix="0" xfId="0">
      <alignment horizontal="center" wrapText="1"/>
    </xf>
    <xf numFmtId="4" fontId="0" fillId="5" borderId="4" applyAlignment="1" pivotButton="0" quotePrefix="0" xfId="0">
      <alignment horizontal="center" wrapText="1"/>
    </xf>
    <xf numFmtId="4" fontId="0" fillId="0" borderId="6" applyAlignment="1" pivotButton="0" quotePrefix="0" xfId="0">
      <alignment horizontal="center" wrapText="1"/>
    </xf>
    <xf numFmtId="2" fontId="0" fillId="0" borderId="1" applyAlignment="1" pivotButton="0" quotePrefix="0" xfId="0">
      <alignment horizontal="center" wrapText="1"/>
    </xf>
    <xf numFmtId="4" fontId="0" fillId="0" borderId="4" applyAlignment="1" pivotButton="0" quotePrefix="0" xfId="0">
      <alignment horizontal="center" wrapText="1"/>
    </xf>
    <xf numFmtId="4" fontId="0" fillId="0" borderId="0" applyAlignment="1" pivotButton="0" quotePrefix="0" xfId="0">
      <alignment horizontal="right" wrapText="1"/>
    </xf>
    <xf numFmtId="10" fontId="0" fillId="0" borderId="0" pivotButton="0" quotePrefix="0" xfId="0"/>
    <xf numFmtId="0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164" fontId="0" fillId="0" borderId="0" applyAlignment="1" pivotButton="0" quotePrefix="0" xfId="0">
      <alignment wrapText="1"/>
    </xf>
    <xf numFmtId="1" fontId="0" fillId="0" borderId="1" applyAlignment="1" pivotButton="0" quotePrefix="0" xfId="0">
      <alignment wrapText="1"/>
    </xf>
    <xf numFmtId="1" fontId="0" fillId="0" borderId="1" pivotButton="0" quotePrefix="0" xfId="0"/>
    <xf numFmtId="0" fontId="0" fillId="0" borderId="1" pivotButton="0" quotePrefix="0" xfId="0"/>
    <xf numFmtId="164" fontId="0" fillId="0" borderId="1" applyAlignment="1" pivotButton="0" quotePrefix="0" xfId="0">
      <alignment wrapText="1"/>
    </xf>
    <xf numFmtId="164" fontId="0" fillId="4" borderId="1" applyAlignment="1" pivotButton="0" quotePrefix="0" xfId="0">
      <alignment horizontal="center" vertical="center" wrapText="1"/>
    </xf>
    <xf numFmtId="1" fontId="0" fillId="0" borderId="1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wrapText="1"/>
    </xf>
    <xf numFmtId="0" fontId="1" fillId="0" borderId="1" pivotButton="0" quotePrefix="0" xfId="1"/>
    <xf numFmtId="164" fontId="0" fillId="0" borderId="3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wrapText="1"/>
    </xf>
    <xf numFmtId="0" fontId="3" fillId="0" borderId="6" pivotButton="0" quotePrefix="0" xfId="0"/>
    <xf numFmtId="1" fontId="0" fillId="0" borderId="4" pivotButton="0" quotePrefix="0" xfId="0"/>
    <xf numFmtId="4" fontId="0" fillId="0" borderId="0" applyAlignment="1" pivotButton="0" quotePrefix="0" xfId="0">
      <alignment horizontal="center" wrapText="1"/>
    </xf>
    <xf numFmtId="0" fontId="3" fillId="0" borderId="1" pivotButton="0" quotePrefix="0" xfId="0"/>
    <xf numFmtId="2" fontId="0" fillId="0" borderId="1" applyAlignment="1" pivotButton="0" quotePrefix="0" xfId="0">
      <alignment horizontal="center" vertical="center" wrapText="1"/>
    </xf>
    <xf numFmtId="2" fontId="0" fillId="0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7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164" fontId="0" fillId="0" borderId="0" applyAlignment="1" pivotButton="0" quotePrefix="0" xfId="0">
      <alignment horizontal="center" wrapText="1"/>
    </xf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4" fontId="0" fillId="5" borderId="6" applyAlignment="1" pivotButton="0" quotePrefix="0" xfId="0">
      <alignment horizontal="center" wrapText="1"/>
    </xf>
    <xf numFmtId="4" fontId="0" fillId="7" borderId="2" applyAlignment="1" pivotButton="0" quotePrefix="0" xfId="0">
      <alignment horizontal="center" wrapText="1"/>
    </xf>
    <xf numFmtId="4" fontId="0" fillId="8" borderId="2" applyAlignment="1" pivotButton="0" quotePrefix="0" xfId="0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wrapText="1"/>
    </xf>
    <xf numFmtId="1" fontId="0" fillId="0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wrapText="1"/>
    </xf>
    <xf numFmtId="4" fontId="0" fillId="0" borderId="0" applyAlignment="1" pivotButton="0" quotePrefix="0" xfId="0">
      <alignment wrapText="1"/>
    </xf>
    <xf numFmtId="3" fontId="0" fillId="0" borderId="1" applyAlignment="1" pivotButton="0" quotePrefix="0" xfId="0">
      <alignment wrapText="1"/>
    </xf>
  </cellXfs>
  <cellStyles count="2">
    <cellStyle name="Normal" xfId="0" builtinId="0"/>
    <cellStyle name="Hyperlink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P115"/>
  <sheetViews>
    <sheetView tabSelected="1" topLeftCell="C18" zoomScale="145" zoomScaleNormal="145" workbookViewId="0">
      <selection activeCell="N27" sqref="N27:O112"/>
    </sheetView>
  </sheetViews>
  <sheetFormatPr baseColWidth="10" defaultRowHeight="16" outlineLevelCol="0"/>
  <cols>
    <col width="20.83203125" customWidth="1" style="62" min="1" max="1"/>
    <col width="12.83203125" customWidth="1" style="62" min="2" max="2"/>
    <col width="36.83203125" customWidth="1" style="36" min="3" max="3"/>
    <col width="11.83203125" customWidth="1" style="63" min="4" max="4"/>
    <col width="8" customWidth="1" style="8" min="5" max="5"/>
    <col width="7.6640625" customWidth="1" style="8" min="6" max="6"/>
    <col width="10.5" customWidth="1" style="8" min="7" max="7"/>
    <col width="13.5" customWidth="1" style="55" min="8" max="8"/>
    <col width="10.83203125" customWidth="1" style="14" min="9" max="9"/>
    <col hidden="1" width="9.33203125" customWidth="1" style="48" min="10" max="10"/>
    <col hidden="1" width="11.33203125" customWidth="1" style="63" min="11" max="11"/>
    <col width="10.83203125" customWidth="1" style="60" min="12" max="12"/>
    <col width="3.83203125" customWidth="1" style="60" min="13" max="13"/>
    <col width="9.5" customWidth="1" style="36" min="14" max="14"/>
    <col width="10.83203125" customWidth="1" style="31" min="15" max="15"/>
    <col width="8.6640625" customWidth="1" style="59" min="16" max="16"/>
  </cols>
  <sheetData>
    <row r="2" ht="17" customHeight="1" s="59">
      <c r="A2" s="62" t="inlineStr">
        <is>
          <t>Amazon</t>
        </is>
      </c>
    </row>
    <row r="3" ht="19" customHeight="1" s="59">
      <c r="A3" s="26" t="inlineStr">
        <is>
          <t>Paid Transactions Gross</t>
        </is>
      </c>
      <c r="B3" s="5" t="n">
        <v>2089.44</v>
      </c>
      <c r="C3" s="55" t="n"/>
      <c r="D3" s="55" t="n"/>
    </row>
    <row r="4" ht="34" customHeight="1" s="59">
      <c r="A4" s="26" t="inlineStr">
        <is>
          <t>Sales after Amazon Order Fees</t>
        </is>
      </c>
      <c r="B4" s="5" t="n">
        <v>1738.26</v>
      </c>
      <c r="C4" s="55" t="n"/>
      <c r="D4" s="55" t="n"/>
      <c r="L4" s="32" t="n"/>
    </row>
    <row r="5" ht="52" customHeight="1" s="59" thickBot="1">
      <c r="A5" s="26" t="inlineStr">
        <is>
          <t xml:space="preserve">Vat  payable for period Adjusted </t>
        </is>
      </c>
      <c r="B5" s="23" t="n">
        <v>348.2499999999999</v>
      </c>
      <c r="C5" s="55" t="n"/>
      <c r="D5" s="8" t="n"/>
      <c r="I5" s="12" t="n"/>
      <c r="L5" s="32" t="n"/>
      <c r="M5" s="32" t="n"/>
    </row>
    <row r="6" ht="52" customHeight="1" s="59" thickBot="1">
      <c r="A6" s="19" t="inlineStr">
        <is>
          <t>Amazon Fees on Orders</t>
        </is>
      </c>
      <c r="B6" s="68" t="n">
        <v>351.1799999999998</v>
      </c>
      <c r="C6" s="55" t="n"/>
      <c r="D6" s="55" t="n"/>
      <c r="I6" s="12" t="n"/>
      <c r="L6" s="32" t="n"/>
      <c r="M6" s="32" t="n"/>
    </row>
    <row r="7" ht="17" customHeight="1" s="59">
      <c r="A7" s="26" t="inlineStr">
        <is>
          <t>Advertising ex Vat</t>
        </is>
      </c>
      <c r="B7" s="25" t="n"/>
      <c r="C7" s="28" t="inlineStr">
        <is>
          <t>Items Sold</t>
        </is>
      </c>
      <c r="D7" s="48">
        <f>E26</f>
        <v/>
      </c>
      <c r="E7" s="55" t="n"/>
      <c r="I7" s="12" t="n"/>
      <c r="L7" s="32" t="n"/>
      <c r="M7" s="32" t="n"/>
    </row>
    <row r="8" ht="17" customHeight="1" s="59">
      <c r="A8" s="26" t="inlineStr">
        <is>
          <t>Service Fee</t>
        </is>
      </c>
      <c r="B8" s="5" t="n">
        <v>-0</v>
      </c>
      <c r="C8" s="28" t="inlineStr">
        <is>
          <t>Items returned</t>
        </is>
      </c>
      <c r="D8" s="55">
        <f>N26</f>
        <v/>
      </c>
      <c r="E8" s="55" t="n"/>
      <c r="I8" s="12" t="n"/>
      <c r="L8" s="32" t="n"/>
      <c r="M8" s="32" t="n"/>
    </row>
    <row r="9" ht="17" customHeight="1" s="59">
      <c r="A9" s="26" t="inlineStr">
        <is>
          <t>FBA Inventory Costs</t>
        </is>
      </c>
      <c r="B9" s="17" t="n">
        <v>-0</v>
      </c>
      <c r="C9" s="28" t="inlineStr">
        <is>
          <t>Return Rate</t>
        </is>
      </c>
      <c r="D9" s="52">
        <f>D8/D7</f>
        <v/>
      </c>
      <c r="E9" s="52" t="n"/>
      <c r="I9" s="12" t="n"/>
      <c r="L9" s="32" t="n"/>
      <c r="M9" s="32" t="n"/>
    </row>
    <row r="10">
      <c r="A10" s="26" t="n"/>
      <c r="B10" s="17" t="n"/>
      <c r="C10" s="55" t="n"/>
      <c r="D10" s="55" t="n"/>
      <c r="I10" s="12" t="n"/>
      <c r="L10" s="32" t="n"/>
      <c r="M10" s="32" t="n"/>
    </row>
    <row r="11">
      <c r="A11" s="26" t="n"/>
      <c r="B11" s="17" t="n"/>
      <c r="C11" s="55" t="n"/>
      <c r="D11" s="55" t="n"/>
    </row>
    <row r="12">
      <c r="A12" s="26" t="n"/>
      <c r="B12" s="5" t="n"/>
      <c r="C12" s="55" t="n"/>
      <c r="D12" s="55" t="n"/>
    </row>
    <row r="13" ht="17" customHeight="1" s="59">
      <c r="A13" s="9" t="inlineStr">
        <is>
          <t>Returns</t>
        </is>
      </c>
      <c r="B13" s="10" t="n">
        <v>-0</v>
      </c>
      <c r="C13" s="55" t="n"/>
      <c r="D13" s="55" t="n"/>
    </row>
    <row r="14" ht="17" customHeight="1" s="59" thickBot="1">
      <c r="A14" s="16" t="inlineStr">
        <is>
          <t>Reclaimed VAT</t>
        </is>
      </c>
      <c r="B14" s="21" t="n">
        <v>-0</v>
      </c>
      <c r="C14" s="55" t="n"/>
      <c r="D14" s="55" t="n"/>
      <c r="L14" s="32" t="n"/>
      <c r="M14" s="32" t="n"/>
    </row>
    <row r="15" ht="17" customHeight="1" s="59" thickBot="1">
      <c r="A15" s="20" t="inlineStr">
        <is>
          <t>items returned to stock</t>
        </is>
      </c>
      <c r="B15" s="69">
        <f>O26</f>
        <v/>
      </c>
      <c r="C15" s="55" t="n"/>
      <c r="D15" s="55" t="n"/>
      <c r="L15" s="32" t="n"/>
      <c r="M15" s="32" t="n"/>
    </row>
    <row r="16" ht="17" customHeight="1" s="59">
      <c r="A16" s="16" t="inlineStr">
        <is>
          <t>Adjustments</t>
        </is>
      </c>
      <c r="B16" s="67" t="n">
        <v>0</v>
      </c>
      <c r="C16" s="55" t="n"/>
      <c r="D16" s="55" t="n"/>
      <c r="L16" s="32" t="n"/>
      <c r="M16" s="32" t="n"/>
    </row>
    <row r="17" ht="17" customHeight="1" s="59" thickBot="1">
      <c r="A17" s="16" t="n"/>
      <c r="B17" s="24" t="n"/>
      <c r="C17" s="55" t="n"/>
      <c r="D17" s="55" t="n"/>
      <c r="L17" s="32" t="n"/>
      <c r="M17" s="32" t="n"/>
    </row>
    <row r="18" ht="18" customHeight="1" s="59" thickBot="1">
      <c r="A18" s="20" t="inlineStr">
        <is>
          <t>Total return cost</t>
        </is>
      </c>
      <c r="B18" s="68">
        <f>B14+B15+B16-B13</f>
        <v/>
      </c>
      <c r="C18" s="52" t="n"/>
      <c r="D18" s="55" t="n"/>
      <c r="L18" s="32" t="n"/>
      <c r="M18" s="32" t="n"/>
    </row>
    <row r="19" ht="17" customHeight="1" s="59" thickBot="1">
      <c r="A19" s="26" t="n"/>
      <c r="B19" s="27" t="n"/>
      <c r="C19" s="55" t="n"/>
      <c r="D19" s="55" t="n"/>
      <c r="L19" s="32" t="n"/>
      <c r="M19" s="32" t="n"/>
    </row>
    <row r="20" ht="18" customHeight="1" s="59" thickBot="1">
      <c r="A20" s="19" t="inlineStr">
        <is>
          <t>Total item Cost</t>
        </is>
      </c>
      <c r="B20" s="68">
        <f>L26</f>
        <v/>
      </c>
      <c r="C20" s="55" t="n"/>
      <c r="D20" s="55" t="n"/>
      <c r="L20" s="32" t="n"/>
      <c r="M20" s="32" t="n"/>
    </row>
    <row r="21" ht="17" customHeight="1" s="59">
      <c r="A21" s="26" t="inlineStr">
        <is>
          <t>Order Retrocharge</t>
        </is>
      </c>
      <c r="B21" s="25" t="n">
        <v>0</v>
      </c>
      <c r="C21" s="55" t="n"/>
      <c r="D21" s="55" t="n"/>
      <c r="L21" s="32" t="n"/>
      <c r="M21" s="32" t="n"/>
    </row>
    <row r="22" ht="17" customHeight="1" s="59" thickBot="1">
      <c r="A22" s="26" t="n"/>
      <c r="B22" s="23" t="n"/>
      <c r="C22" s="55" t="n"/>
      <c r="D22" s="55" t="n"/>
      <c r="L22" s="32" t="n"/>
      <c r="M22" s="32" t="n"/>
    </row>
    <row r="23" ht="18" customHeight="1" s="59" thickBot="1">
      <c r="A23" s="22" t="inlineStr">
        <is>
          <t>Total Profit</t>
        </is>
      </c>
      <c r="B23" s="68">
        <f>B3-B5-B6-B9-B20+B18</f>
        <v/>
      </c>
      <c r="C23" s="55" t="n"/>
      <c r="D23" s="55" t="n"/>
    </row>
    <row r="25" ht="34" customHeight="1" s="59">
      <c r="A25" s="4" t="inlineStr">
        <is>
          <t>SKU</t>
        </is>
      </c>
      <c r="B25" s="4" t="inlineStr">
        <is>
          <t>Type</t>
        </is>
      </c>
      <c r="C25" s="40" t="inlineStr">
        <is>
          <t>Item</t>
        </is>
      </c>
      <c r="D25" s="2" t="inlineStr">
        <is>
          <t>Cost Price</t>
        </is>
      </c>
      <c r="E25" s="26" t="inlineStr">
        <is>
          <t>Sold</t>
        </is>
      </c>
      <c r="F25" s="26" t="inlineStr">
        <is>
          <t>vat</t>
        </is>
      </c>
      <c r="G25" s="26" t="inlineStr">
        <is>
          <t>Transaction total</t>
        </is>
      </c>
      <c r="H25" s="5" t="inlineStr">
        <is>
          <t>Total estimated Profit</t>
        </is>
      </c>
      <c r="I25" s="13" t="inlineStr">
        <is>
          <t>profit per item</t>
        </is>
      </c>
      <c r="J25" s="3" t="inlineStr">
        <is>
          <t>Refturned</t>
        </is>
      </c>
      <c r="K25" s="11" t="inlineStr">
        <is>
          <t>Return costs</t>
        </is>
      </c>
      <c r="L25" s="5" t="inlineStr">
        <is>
          <t>total item cost</t>
        </is>
      </c>
      <c r="M25" s="18" t="n"/>
      <c r="N25" s="40" t="inlineStr">
        <is>
          <t>Returned</t>
        </is>
      </c>
      <c r="O25" s="26" t="inlineStr">
        <is>
          <t>Rtn Stock Value</t>
        </is>
      </c>
    </row>
    <row r="26" ht="34" customHeight="1" s="59">
      <c r="A26" s="6" t="n"/>
      <c r="B26" s="6" t="n"/>
      <c r="C26" s="7" t="n"/>
      <c r="D26" s="41" t="n"/>
      <c r="E26" s="42">
        <f>SUM(E27:E112)</f>
        <v/>
      </c>
      <c r="F26" s="57">
        <f>SUM(F102:F181)</f>
        <v/>
      </c>
      <c r="G26" s="57">
        <f>SUM(G102:G173)</f>
        <v/>
      </c>
      <c r="H26" s="13">
        <f>SUM(H27:H104)</f>
        <v/>
      </c>
      <c r="I26" s="13">
        <f>SUM(I27:I104)</f>
        <v/>
      </c>
      <c r="J26" s="13">
        <f>SUM(J27:J104)</f>
        <v/>
      </c>
      <c r="K26" s="13">
        <f>SUM(K27:K104)</f>
        <v/>
      </c>
      <c r="L26" s="13">
        <f>SUM(L27:L104)</f>
        <v/>
      </c>
      <c r="M26" s="33" t="n"/>
      <c r="N26" s="37">
        <f>SUM(N27:N112)</f>
        <v/>
      </c>
      <c r="O26" s="2">
        <f>SUM(O27:O113)</f>
        <v/>
      </c>
      <c r="P26" s="62" t="inlineStr">
        <is>
          <t>Return rate</t>
        </is>
      </c>
    </row>
    <row r="27" ht="17" customHeight="1" s="59">
      <c r="A27" s="4" t="inlineStr">
        <is>
          <t>00-U08O-BEX3</t>
        </is>
      </c>
      <c r="B27" s="4" t="n"/>
      <c r="C27" s="40" t="n"/>
      <c r="D27" s="51" t="n">
        <v>70</v>
      </c>
      <c r="E27" s="39" t="n"/>
      <c r="F27" s="58" t="n"/>
      <c r="G27" s="58" t="n"/>
      <c r="H27" s="15">
        <f>G27-F27-(E27*D27)</f>
        <v/>
      </c>
      <c r="I27" s="15">
        <f>H27/E27</f>
        <v/>
      </c>
      <c r="J27" s="45" t="n"/>
      <c r="K27" s="43" t="n"/>
      <c r="L27" s="44">
        <f>D27*E27</f>
        <v/>
      </c>
      <c r="M27" s="33" t="n"/>
      <c r="N27" s="37" t="n"/>
      <c r="O27" s="34" t="n"/>
      <c r="P27" s="29">
        <f>N27/E27</f>
        <v/>
      </c>
    </row>
    <row r="28" ht="51" customHeight="1" s="59">
      <c r="A28" s="39" t="inlineStr">
        <is>
          <t>00PH133</t>
        </is>
      </c>
      <c r="B28" s="39" t="inlineStr">
        <is>
          <t>MS</t>
        </is>
      </c>
      <c r="C28" s="4" t="inlineStr">
        <is>
          <t>Lenovo Optical USB Mouse SM-8823 SM50L24506 00PH133, Black, 3 Buttons, 1000-DPI PC</t>
        </is>
      </c>
      <c r="D28" s="46" t="n">
        <v>1.5</v>
      </c>
      <c r="E28" s="44" t="n"/>
      <c r="F28" s="58" t="n"/>
      <c r="G28" s="58" t="n"/>
      <c r="H28" s="15">
        <f>G28-F28-(E28*D28)</f>
        <v/>
      </c>
      <c r="I28" s="15">
        <f>H28/E28</f>
        <v/>
      </c>
      <c r="J28" s="47" t="n"/>
      <c r="K28" s="47" t="n"/>
      <c r="L28" s="44">
        <f>D28*E28</f>
        <v/>
      </c>
      <c r="M28" s="33" t="n"/>
      <c r="N28" s="37" t="n"/>
      <c r="O28" s="34" t="n"/>
      <c r="P28" s="29">
        <f>N28/E28</f>
        <v/>
      </c>
    </row>
    <row r="29" ht="51" customHeight="1" s="59">
      <c r="A29" s="39" t="inlineStr">
        <is>
          <t>06-OBNZ-7R7H</t>
        </is>
      </c>
      <c r="B29" s="39" t="inlineStr">
        <is>
          <t>Per</t>
        </is>
      </c>
      <c r="C29" s="4" t="inlineStr">
        <is>
          <t>Microsoft 65W PSU for Surface Pro 4, 5, 6 and 7 UK Power Cord, Q5N-00010 (6 and 7 UK Power Cord)</t>
        </is>
      </c>
      <c r="D29" s="46" t="n">
        <v>15</v>
      </c>
      <c r="E29" s="39" t="n"/>
      <c r="F29" s="58" t="n"/>
      <c r="G29" s="58" t="n"/>
      <c r="H29" s="15">
        <f>G29-F29-(E29*D29)</f>
        <v/>
      </c>
      <c r="I29" s="15">
        <f>H29/E29</f>
        <v/>
      </c>
      <c r="J29" s="47" t="n"/>
      <c r="K29" s="47" t="n"/>
      <c r="L29" s="44">
        <f>D29*E29</f>
        <v/>
      </c>
      <c r="M29" s="33" t="n"/>
      <c r="N29" s="37" t="n"/>
      <c r="O29" s="34" t="n"/>
      <c r="P29" s="29">
        <f>N29/E29</f>
        <v/>
      </c>
    </row>
    <row r="30" ht="51" customHeight="1" s="59">
      <c r="A30" s="4" t="inlineStr">
        <is>
          <t>0B-7VM9-TRGG</t>
        </is>
      </c>
      <c r="B30" s="4" t="inlineStr">
        <is>
          <t>NB</t>
        </is>
      </c>
      <c r="C30" s="40" t="inlineStr">
        <is>
          <t xml:space="preserve">Lenovo 14-inch ThinkPad T460 Ultrabook - HD (1366x768) Core i5-6300U 8GB 256GB SSD </t>
        </is>
      </c>
      <c r="D30" s="50" t="n">
        <v>125</v>
      </c>
      <c r="E30" s="39" t="n"/>
      <c r="F30" s="58" t="n"/>
      <c r="G30" s="58" t="n"/>
      <c r="H30" s="15">
        <f>G30-F30-(E30*D30)</f>
        <v/>
      </c>
      <c r="I30" s="15">
        <f>H30/E30</f>
        <v/>
      </c>
      <c r="J30" s="45" t="n"/>
      <c r="K30" s="43" t="n"/>
      <c r="L30" s="44">
        <f>D30*E30</f>
        <v/>
      </c>
      <c r="M30" s="33" t="n"/>
      <c r="N30" s="37" t="n"/>
      <c r="O30" s="34" t="n"/>
      <c r="P30" s="29">
        <f>N30/E30</f>
        <v/>
      </c>
    </row>
    <row r="31" ht="85" customHeight="1" s="59">
      <c r="A31" s="39" t="inlineStr">
        <is>
          <t>0Y-1F89-LCL6</t>
        </is>
      </c>
      <c r="B31" s="39" t="inlineStr">
        <is>
          <t>TFT</t>
        </is>
      </c>
      <c r="C31" s="4" t="inlineStr">
        <is>
          <t>Dell E2420HS - LED monitor - 24" (23.8" viewable) - 1920 x 1080 Full HD (1080p) @ 60 Hz - IPS - 250 cd/m² - 1000:1-5 ms - HDMI, VGA - with 3 years Advanced Exchange Service, Black…</t>
        </is>
      </c>
      <c r="D31" s="46" t="n">
        <v>45</v>
      </c>
      <c r="E31" s="44" t="n"/>
      <c r="F31" s="58" t="n"/>
      <c r="G31" s="58" t="n"/>
      <c r="H31" s="15">
        <f>G31-F31-(E31*D31)</f>
        <v/>
      </c>
      <c r="I31" s="15">
        <f>H31/E31</f>
        <v/>
      </c>
      <c r="J31" s="47" t="n"/>
      <c r="K31" s="47" t="n"/>
      <c r="L31" s="44">
        <f>D31*E31</f>
        <v/>
      </c>
      <c r="M31" s="33" t="n"/>
      <c r="N31" s="38" t="n"/>
      <c r="O31" s="34" t="n"/>
      <c r="P31" s="29">
        <f>N31/E31</f>
        <v/>
      </c>
    </row>
    <row r="32" ht="68" customHeight="1" s="59">
      <c r="A32" s="39" t="inlineStr">
        <is>
          <t>1E-4Z9Q-7Q33</t>
        </is>
      </c>
      <c r="B32" s="39" t="inlineStr">
        <is>
          <t>NB</t>
        </is>
      </c>
      <c r="C32" s="4" t="inlineStr">
        <is>
          <t>HP EliteBook 840 G5 (14 inch) Notebook PC Core i7 (8650U) 1.9GHz 16GB 512GB (SSD) WLAN BT Webcam W10 Pro (UHD Graphics 620) (Renewed)</t>
        </is>
      </c>
      <c r="D32" s="44" t="n">
        <v>245</v>
      </c>
      <c r="E32" s="39" t="n"/>
      <c r="F32" s="58" t="n"/>
      <c r="G32" s="58" t="n"/>
      <c r="H32" s="15">
        <f>G32-F32-(E32*D32)</f>
        <v/>
      </c>
      <c r="I32" s="15">
        <f>H32/E32</f>
        <v/>
      </c>
      <c r="J32" s="47" t="n"/>
      <c r="K32" s="47" t="n"/>
      <c r="L32" s="44">
        <f>D32*E32</f>
        <v/>
      </c>
      <c r="M32" s="33" t="n"/>
      <c r="N32" s="38" t="n"/>
      <c r="O32" s="34" t="n"/>
      <c r="P32" s="29">
        <f>N32/E32</f>
        <v/>
      </c>
    </row>
    <row r="33" ht="34" customHeight="1" s="59">
      <c r="A33" s="39" t="inlineStr">
        <is>
          <t>1M-GUZJ-2FIG</t>
        </is>
      </c>
      <c r="B33" s="39" t="inlineStr">
        <is>
          <t>KB</t>
        </is>
      </c>
      <c r="C33" s="4" t="inlineStr">
        <is>
          <t>Lenovo Preferred Pro Keyboard USB German QWERTZ 54Y9414 Full-Size Black</t>
        </is>
      </c>
      <c r="D33" s="44" t="n">
        <v>4.5</v>
      </c>
      <c r="E33" s="39" t="n"/>
      <c r="F33" s="58" t="n"/>
      <c r="G33" s="58" t="n"/>
      <c r="H33" s="15">
        <f>G33-F33-(E33*D33)</f>
        <v/>
      </c>
      <c r="I33" s="15">
        <f>H33/E33</f>
        <v/>
      </c>
      <c r="J33" s="47" t="n"/>
      <c r="K33" s="47" t="n"/>
      <c r="L33" s="44">
        <f>D33*E33</f>
        <v/>
      </c>
      <c r="M33" s="33" t="n"/>
      <c r="N33" s="38" t="n"/>
      <c r="O33" s="34" t="n"/>
      <c r="P33" s="29">
        <f>N33/E33</f>
        <v/>
      </c>
    </row>
    <row r="34" ht="68" customHeight="1" s="59">
      <c r="A34" s="39" t="inlineStr">
        <is>
          <t>1W-0XI8-HSHP</t>
        </is>
      </c>
      <c r="B34" s="39" t="inlineStr">
        <is>
          <t>TFT</t>
        </is>
      </c>
      <c r="C34" s="4" t="inlineStr">
        <is>
          <t>Dell P2422H 24 Inch Full HD (1920x1080) Monitor, 60Hz, IPS, 5ms, 99% sRGB, DisplayPort, HDMI, VGA, 5x USB, 3 Year Warranty, Black…</t>
        </is>
      </c>
      <c r="D34" s="44" t="n">
        <v>70</v>
      </c>
      <c r="E34" s="39" t="n"/>
      <c r="F34" s="58" t="n"/>
      <c r="G34" s="58" t="n"/>
      <c r="H34" s="15">
        <f>G34-F34-(E34*D34)</f>
        <v/>
      </c>
      <c r="I34" s="15">
        <f>H34/E34</f>
        <v/>
      </c>
      <c r="J34" s="47" t="n"/>
      <c r="K34" s="47" t="n"/>
      <c r="L34" s="44">
        <f>D34*E34</f>
        <v/>
      </c>
      <c r="M34" s="33" t="n"/>
      <c r="N34" s="38" t="n"/>
      <c r="O34" s="34" t="n"/>
      <c r="P34" s="29">
        <f>N34/E34</f>
        <v/>
      </c>
    </row>
    <row r="35">
      <c r="A35" s="39" t="inlineStr">
        <is>
          <t>2H-I9D5-7CRU</t>
        </is>
      </c>
      <c r="B35" s="39" t="n"/>
      <c r="C35" s="4" t="n"/>
      <c r="D35" s="44" t="n">
        <v>50</v>
      </c>
      <c r="E35" s="39" t="n"/>
      <c r="F35" s="58" t="n"/>
      <c r="G35" s="58" t="n"/>
      <c r="H35" s="15">
        <f>G35-F35-(E35*D35)</f>
        <v/>
      </c>
      <c r="I35" s="15">
        <f>H35/E35</f>
        <v/>
      </c>
      <c r="J35" s="47" t="n"/>
      <c r="K35" s="47" t="n"/>
      <c r="L35" s="44">
        <f>D35*E35</f>
        <v/>
      </c>
      <c r="M35" s="33" t="n"/>
      <c r="N35" s="38" t="n"/>
      <c r="O35" s="34" t="n"/>
      <c r="P35" s="29">
        <f>N35/E35</f>
        <v/>
      </c>
    </row>
    <row r="36">
      <c r="A36" s="39" t="inlineStr">
        <is>
          <t>2N-LAZ5-G7ZH</t>
        </is>
      </c>
      <c r="B36" s="39" t="inlineStr">
        <is>
          <t>NB</t>
        </is>
      </c>
      <c r="C36" s="4" t="n"/>
      <c r="D36" s="44" t="n">
        <v>210</v>
      </c>
      <c r="E36" s="39" t="n"/>
      <c r="F36" s="58" t="n"/>
      <c r="G36" s="58" t="n"/>
      <c r="H36" s="15">
        <f>G36-F36-(E36*D36)</f>
        <v/>
      </c>
      <c r="I36" s="15">
        <f>H36/E36</f>
        <v/>
      </c>
      <c r="J36" s="47" t="n"/>
      <c r="K36" s="47" t="n"/>
      <c r="L36" s="44">
        <f>D36*E36</f>
        <v/>
      </c>
      <c r="M36" s="33" t="n"/>
      <c r="N36" s="38" t="n"/>
      <c r="O36" s="34" t="n"/>
      <c r="P36" s="29">
        <f>N36/E36</f>
        <v/>
      </c>
    </row>
    <row r="37" ht="51" customHeight="1" s="59">
      <c r="A37" s="39" t="inlineStr">
        <is>
          <t>3060MFFRNWD</t>
        </is>
      </c>
      <c r="B37" s="39" t="inlineStr">
        <is>
          <t>MFF</t>
        </is>
      </c>
      <c r="C37" s="4" t="inlineStr">
        <is>
          <t>Dell OptiPlex 3060 MFF Micro Tiny PC i5 8500T 16GB RAM 256GB SSD Windows 10 Pro VW9T1 (Renewed)</t>
        </is>
      </c>
      <c r="D37" s="44" t="n">
        <v>145</v>
      </c>
      <c r="E37" s="56" t="n"/>
      <c r="F37" s="58" t="n"/>
      <c r="G37" s="58" t="n"/>
      <c r="H37" s="15">
        <f>G37-F37-(E37*D37)</f>
        <v/>
      </c>
      <c r="I37" s="15">
        <f>H37/E37</f>
        <v/>
      </c>
      <c r="J37" s="47" t="n"/>
      <c r="K37" s="47" t="n"/>
      <c r="L37" s="44">
        <f>D37*E37</f>
        <v/>
      </c>
      <c r="M37" s="33" t="n"/>
      <c r="N37" s="38" t="n"/>
      <c r="O37" s="34" t="n"/>
      <c r="P37" s="29">
        <f>N37/E37</f>
        <v/>
      </c>
    </row>
    <row r="38" ht="17" customHeight="1" s="59">
      <c r="A38" s="39" t="inlineStr">
        <is>
          <t>3J-4YRN-XFNU</t>
        </is>
      </c>
      <c r="B38" s="39" t="inlineStr">
        <is>
          <t>TFT</t>
        </is>
      </c>
      <c r="C38" s="4" t="inlineStr">
        <is>
          <t>DELL U2515H ADZG 25-Inch LCD Monitor,</t>
        </is>
      </c>
      <c r="D38" s="44" t="n">
        <v>35</v>
      </c>
      <c r="E38" s="39" t="n"/>
      <c r="F38" s="58" t="n"/>
      <c r="G38" s="58" t="n"/>
      <c r="H38" s="15">
        <f>G38-F38-(E38*D38)</f>
        <v/>
      </c>
      <c r="I38" s="15">
        <f>H38/E38</f>
        <v/>
      </c>
      <c r="J38" s="47" t="n"/>
      <c r="K38" s="47" t="n"/>
      <c r="L38" s="44">
        <f>D38*E38</f>
        <v/>
      </c>
      <c r="M38" s="33" t="n"/>
      <c r="N38" s="38" t="n"/>
      <c r="O38" s="34" t="n"/>
      <c r="P38" s="29">
        <f>N38/E38</f>
        <v/>
      </c>
    </row>
    <row r="39" ht="17" customHeight="1" s="59">
      <c r="A39" s="39" t="inlineStr">
        <is>
          <t>3P-9JLV-EA6I</t>
        </is>
      </c>
      <c r="B39" s="39" t="inlineStr">
        <is>
          <t>DK</t>
        </is>
      </c>
      <c r="C39" s="4" t="inlineStr">
        <is>
          <t xml:space="preserve">D6000 USB-C Triple Docking Station,   </t>
        </is>
      </c>
      <c r="D39" s="44" t="n">
        <v>50</v>
      </c>
      <c r="E39" s="39" t="n"/>
      <c r="F39" s="58" t="n"/>
      <c r="G39" s="58" t="n"/>
      <c r="H39" s="15">
        <f>G39-F39-(E39*D39)</f>
        <v/>
      </c>
      <c r="I39" s="15">
        <f>H39/E39</f>
        <v/>
      </c>
      <c r="J39" s="47" t="n"/>
      <c r="K39" s="47" t="n"/>
      <c r="L39" s="44">
        <f>D39*E39</f>
        <v/>
      </c>
      <c r="M39" s="33" t="n"/>
      <c r="N39" s="38" t="n"/>
      <c r="O39" s="34" t="n"/>
      <c r="P39" s="29">
        <f>N39/E39</f>
        <v/>
      </c>
    </row>
    <row r="40" ht="34" customHeight="1" s="59">
      <c r="A40" s="39" t="inlineStr">
        <is>
          <t>40-OFFC-ZJOT</t>
        </is>
      </c>
      <c r="B40" s="39" t="inlineStr">
        <is>
          <t>NB</t>
        </is>
      </c>
      <c r="C40" s="4" t="inlineStr">
        <is>
          <t>Lenovo ThinkPad T470 Ultrabook - 14" HD (1366x768) Core i5-6300U 8GB 512GB SSD</t>
        </is>
      </c>
      <c r="D40" s="44" t="n">
        <v>145</v>
      </c>
      <c r="E40" s="39" t="n"/>
      <c r="F40" s="58" t="n"/>
      <c r="G40" s="58" t="n"/>
      <c r="H40" s="15">
        <f>G40-F40-(E40*D40)</f>
        <v/>
      </c>
      <c r="I40" s="15">
        <f>H40/E40</f>
        <v/>
      </c>
      <c r="J40" s="47" t="n"/>
      <c r="K40" s="47" t="n"/>
      <c r="L40" s="44">
        <f>D40*E40</f>
        <v/>
      </c>
      <c r="M40" s="33" t="n"/>
      <c r="N40" s="38" t="n"/>
      <c r="O40" s="34" t="n"/>
      <c r="P40" s="29">
        <f>N40/#REF!</f>
        <v/>
      </c>
    </row>
    <row r="41">
      <c r="A41" s="39" t="inlineStr">
        <is>
          <t>4C-CLMV-K0RS</t>
        </is>
      </c>
      <c r="B41" s="39" t="inlineStr">
        <is>
          <t>NB</t>
        </is>
      </c>
      <c r="C41" s="4" t="n"/>
      <c r="D41" s="44" t="n">
        <v>198</v>
      </c>
      <c r="E41" s="39" t="n"/>
      <c r="F41" s="58" t="n"/>
      <c r="G41" s="58" t="n"/>
      <c r="H41" s="15">
        <f>G41-F41-(E41*D41)</f>
        <v/>
      </c>
      <c r="I41" s="15">
        <f>H41/E41</f>
        <v/>
      </c>
      <c r="J41" s="47" t="n"/>
      <c r="K41" s="47" t="n"/>
      <c r="L41" s="44">
        <f>D41*E41</f>
        <v/>
      </c>
      <c r="M41" s="33" t="n"/>
      <c r="N41" s="38" t="n"/>
      <c r="O41" s="34" t="n"/>
      <c r="P41" s="29">
        <f>N41/E41</f>
        <v/>
      </c>
    </row>
    <row r="42" ht="34" customHeight="1" s="59">
      <c r="A42" s="39" t="inlineStr">
        <is>
          <t>4X20H15597Travel</t>
        </is>
      </c>
      <c r="B42" s="39" t="inlineStr">
        <is>
          <t>Per</t>
        </is>
      </c>
      <c r="C42" s="4" t="inlineStr">
        <is>
          <t>Polycom Realpresence Trio 8800 IP POE MS Conference Phone (Renewed)…</t>
        </is>
      </c>
      <c r="D42" s="44" t="n">
        <v>10</v>
      </c>
      <c r="E42" s="39" t="n"/>
      <c r="F42" s="58" t="n"/>
      <c r="G42" s="58" t="n"/>
      <c r="H42" s="15">
        <f>G42-F42-(E42*D42)</f>
        <v/>
      </c>
      <c r="I42" s="15">
        <f>H42/E42</f>
        <v/>
      </c>
      <c r="J42" s="47" t="n"/>
      <c r="K42" s="47" t="n"/>
      <c r="L42" s="44">
        <f>D42*E42</f>
        <v/>
      </c>
      <c r="M42" s="33" t="n"/>
      <c r="N42" s="38" t="n"/>
      <c r="O42" s="34" t="n"/>
      <c r="P42" s="29">
        <f>N42/E42</f>
        <v/>
      </c>
    </row>
    <row r="43" ht="51" customHeight="1" s="59">
      <c r="A43" s="39" t="inlineStr">
        <is>
          <t>54-O2BF-WXXJ</t>
        </is>
      </c>
      <c r="B43" s="39" t="inlineStr">
        <is>
          <t>NB</t>
        </is>
      </c>
      <c r="C43" s="4" t="inlineStr">
        <is>
          <t>HP EliteBook 840 G5 14-inch Laptop - Core i5 1.7GHz CPU, 8GB RAM, 256GB SSD, Windows 10 Pro (Renewed)</t>
        </is>
      </c>
      <c r="D43" s="44" t="n">
        <v>225</v>
      </c>
      <c r="E43" s="44" t="n"/>
      <c r="F43" s="58" t="n"/>
      <c r="G43" s="58" t="n"/>
      <c r="H43" s="15">
        <f>G43-F43-(E43*D43)</f>
        <v/>
      </c>
      <c r="I43" s="15">
        <f>H43/E43</f>
        <v/>
      </c>
      <c r="J43" s="47" t="n"/>
      <c r="K43" s="47" t="n"/>
      <c r="L43" s="44">
        <f>D43*E43</f>
        <v/>
      </c>
      <c r="M43" s="33" t="n"/>
      <c r="N43" s="38" t="n"/>
      <c r="O43" s="34" t="n"/>
      <c r="P43" s="29">
        <f>N43/E43</f>
        <v/>
      </c>
    </row>
    <row r="44" ht="16" customHeight="1" s="59">
      <c r="A44" s="39" t="inlineStr">
        <is>
          <t>6M-MPA3-33QK</t>
        </is>
      </c>
      <c r="B44" s="39" t="inlineStr">
        <is>
          <t>PER</t>
        </is>
      </c>
      <c r="C44" s="4" t="n"/>
      <c r="D44" s="44" t="n">
        <v>40</v>
      </c>
      <c r="E44" s="39" t="n"/>
      <c r="F44" s="58" t="n"/>
      <c r="G44" s="58" t="n"/>
      <c r="H44" s="15">
        <f>G44-F44-(E44*D44)</f>
        <v/>
      </c>
      <c r="I44" s="15">
        <f>H44/E44</f>
        <v/>
      </c>
      <c r="J44" s="47" t="n"/>
      <c r="K44" s="47" t="n"/>
      <c r="L44" s="44">
        <f>D44*E44</f>
        <v/>
      </c>
      <c r="M44" s="33" t="n"/>
      <c r="N44" s="38" t="n"/>
      <c r="O44" s="34" t="n"/>
      <c r="P44" s="29">
        <f>N44/E44</f>
        <v/>
      </c>
    </row>
    <row r="45" ht="16" customHeight="1" s="59">
      <c r="A45" s="39" t="inlineStr">
        <is>
          <t>6M-QNVK-QW75</t>
        </is>
      </c>
      <c r="B45" s="39" t="n"/>
      <c r="C45" s="4" t="n"/>
      <c r="D45" s="44" t="n">
        <v>82</v>
      </c>
      <c r="E45" s="39" t="n">
        <v>1</v>
      </c>
      <c r="F45" s="58" t="n">
        <v>25.66</v>
      </c>
      <c r="G45" s="58" t="n">
        <v>130.51</v>
      </c>
      <c r="H45" s="15">
        <f>G45-F45-(E45*D45)</f>
        <v/>
      </c>
      <c r="I45" s="15">
        <f>H45/E45</f>
        <v/>
      </c>
      <c r="J45" s="47" t="n"/>
      <c r="K45" s="47" t="n"/>
      <c r="L45" s="44">
        <f>D45*E45</f>
        <v/>
      </c>
      <c r="M45" s="33" t="n"/>
      <c r="N45" s="38" t="n"/>
      <c r="O45" s="34" t="n"/>
      <c r="P45" s="29">
        <f>N45/E45</f>
        <v/>
      </c>
    </row>
    <row r="46" ht="15" customHeight="1" s="59">
      <c r="A46" s="39" t="inlineStr">
        <is>
          <t>6M-TE6C-S0GY</t>
        </is>
      </c>
      <c r="B46" s="39" t="inlineStr">
        <is>
          <t>NB</t>
        </is>
      </c>
      <c r="C46" s="4" t="n"/>
      <c r="D46" s="44" t="n">
        <v>145</v>
      </c>
      <c r="E46" s="39" t="n"/>
      <c r="F46" s="58" t="n"/>
      <c r="G46" s="58" t="n"/>
      <c r="H46" s="15">
        <f>G46-F46-(E46*D46)</f>
        <v/>
      </c>
      <c r="I46" s="15">
        <f>H46/E46</f>
        <v/>
      </c>
      <c r="J46" s="47" t="n"/>
      <c r="K46" s="47" t="n"/>
      <c r="L46" s="44">
        <f>D46*E46</f>
        <v/>
      </c>
      <c r="M46" s="33" t="n"/>
      <c r="N46" s="38" t="n"/>
      <c r="O46" s="34" t="n"/>
      <c r="P46" s="29">
        <f>N46/E46</f>
        <v/>
      </c>
    </row>
    <row r="47" ht="15" customHeight="1" s="59">
      <c r="A47" s="39" t="inlineStr">
        <is>
          <t>73-I6VU-KVIH</t>
        </is>
      </c>
      <c r="B47" s="39" t="inlineStr">
        <is>
          <t>DK</t>
        </is>
      </c>
      <c r="C47" s="49" t="inlineStr">
        <is>
          <t xml:space="preserve">Lenovo 40AF0135UK ThinkPad Hybrid USB-C </t>
        </is>
      </c>
      <c r="D47" s="44" t="n">
        <v>50</v>
      </c>
      <c r="E47" s="39" t="n">
        <v>2</v>
      </c>
      <c r="F47" s="58" t="n">
        <v>40</v>
      </c>
      <c r="G47" s="58" t="n">
        <v>198.32</v>
      </c>
      <c r="H47" s="15">
        <f>G47-F47-(E47*D47)</f>
        <v/>
      </c>
      <c r="I47" s="15">
        <f>H47/E47</f>
        <v/>
      </c>
      <c r="J47" s="47" t="n"/>
      <c r="K47" s="47" t="n"/>
      <c r="L47" s="44">
        <f>D47*E47</f>
        <v/>
      </c>
      <c r="M47" s="33" t="n"/>
      <c r="N47" s="38" t="n"/>
      <c r="O47" s="34" t="n"/>
      <c r="P47" s="29">
        <f>N47/E47</f>
        <v/>
      </c>
    </row>
    <row r="48">
      <c r="A48" s="39" t="inlineStr">
        <is>
          <t>7470I5RNW</t>
        </is>
      </c>
      <c r="B48" s="39" t="inlineStr">
        <is>
          <t>NB</t>
        </is>
      </c>
      <c r="C48" s="4" t="n"/>
      <c r="D48" s="44" t="n">
        <v>130</v>
      </c>
      <c r="E48" s="39" t="n"/>
      <c r="F48" s="58" t="n"/>
      <c r="G48" s="58" t="n"/>
      <c r="H48" s="15">
        <f>G48-F48-(E48*D48)</f>
        <v/>
      </c>
      <c r="I48" s="15">
        <f>H48/E48</f>
        <v/>
      </c>
      <c r="J48" s="47" t="n"/>
      <c r="K48" s="47" t="n"/>
      <c r="L48" s="44">
        <f>D48*E48</f>
        <v/>
      </c>
      <c r="M48" s="33" t="n"/>
      <c r="N48" s="38" t="n"/>
      <c r="O48" s="34" t="n"/>
      <c r="P48" s="29">
        <f>N48/E48</f>
        <v/>
      </c>
    </row>
    <row r="49" ht="45" customHeight="1" s="59">
      <c r="A49" s="39" t="inlineStr">
        <is>
          <t>7O-YT87-IFV8</t>
        </is>
      </c>
      <c r="B49" s="39" t="inlineStr">
        <is>
          <t>DK</t>
        </is>
      </c>
      <c r="C49" s="4" t="inlineStr">
        <is>
          <t>Lenovo 40AF0135UK ThinkPad Hybrid USB-C with USB-A Dock - Docking station - USB-C - GigE - 135 Watt - GB - for ThinkPad L480 L580 T480s X1 Yoga X280 - (Laptops &gt; Laptop Docking Stations)</t>
        </is>
      </c>
      <c r="D49" s="44" t="n">
        <v>100</v>
      </c>
      <c r="E49" s="39" t="n"/>
      <c r="F49" s="58" t="n"/>
      <c r="G49" s="58" t="n"/>
      <c r="H49" s="15">
        <f>G49-F49-(E49*D49)</f>
        <v/>
      </c>
      <c r="I49" s="15">
        <f>H49/E49</f>
        <v/>
      </c>
      <c r="J49" s="47" t="n"/>
      <c r="K49" s="47" t="n"/>
      <c r="L49" s="44">
        <f>D49*E49</f>
        <v/>
      </c>
      <c r="M49" s="33" t="n"/>
      <c r="N49" s="38" t="n"/>
      <c r="O49" s="34" t="n"/>
      <c r="P49" s="29" t="n"/>
    </row>
    <row r="50">
      <c r="A50" s="39" t="inlineStr">
        <is>
          <t>840G3I725GHZ</t>
        </is>
      </c>
      <c r="B50" s="39" t="inlineStr">
        <is>
          <t>NB</t>
        </is>
      </c>
      <c r="C50" s="39" t="inlineStr">
        <is>
          <t>HP EliteBook 840 G3 - Core i7 6500U / 2,5 GHz 8GB 256GB SSD</t>
        </is>
      </c>
      <c r="D50" s="30" t="n">
        <v>155</v>
      </c>
      <c r="E50" s="39" t="n"/>
      <c r="F50" s="58" t="n"/>
      <c r="G50" s="58" t="n"/>
      <c r="H50" s="15">
        <f>G50-F50-(E50*D50)</f>
        <v/>
      </c>
      <c r="I50" s="15">
        <f>H50/E50</f>
        <v/>
      </c>
      <c r="J50" s="47" t="n"/>
      <c r="K50" s="47" t="n"/>
      <c r="L50" s="44">
        <f>D50*E50</f>
        <v/>
      </c>
      <c r="M50" s="33" t="n"/>
      <c r="N50" s="38" t="n"/>
      <c r="O50" s="34" t="n"/>
      <c r="P50" s="29">
        <f>N50/E50</f>
        <v/>
      </c>
    </row>
    <row r="51" ht="34" customHeight="1" s="59">
      <c r="A51" s="39" t="inlineStr">
        <is>
          <t>85-LXHG-VC12</t>
        </is>
      </c>
      <c r="B51" s="39" t="inlineStr">
        <is>
          <t>PER</t>
        </is>
      </c>
      <c r="C51" s="4" t="inlineStr">
        <is>
          <t>Dell MS116 - Mouse - Optical - 2 Buttons - Wired USED</t>
        </is>
      </c>
      <c r="D51" s="44" t="n">
        <v>1.7</v>
      </c>
      <c r="E51" s="39" t="n"/>
      <c r="F51" s="58" t="n"/>
      <c r="G51" s="58" t="n"/>
      <c r="H51" s="15">
        <f>G51-F51-(E51*D51)</f>
        <v/>
      </c>
      <c r="I51" s="15">
        <f>H51/E51</f>
        <v/>
      </c>
      <c r="J51" s="47" t="n"/>
      <c r="K51" s="47" t="n"/>
      <c r="L51" s="44">
        <f>D51*E51</f>
        <v/>
      </c>
      <c r="M51" s="33" t="n"/>
      <c r="N51" s="38" t="n"/>
      <c r="O51" s="34" t="n"/>
      <c r="P51" s="29">
        <f>N51/E51</f>
        <v/>
      </c>
    </row>
    <row r="52">
      <c r="A52" s="39" t="inlineStr">
        <is>
          <t>8A-64MG-0V9R</t>
        </is>
      </c>
      <c r="B52" s="39" t="n"/>
      <c r="C52" s="4" t="n"/>
      <c r="D52" s="44" t="n">
        <v>10</v>
      </c>
      <c r="E52" s="39" t="n"/>
      <c r="F52" s="58" t="n"/>
      <c r="G52" s="58" t="n"/>
      <c r="H52" s="15">
        <f>G52-F52-(E52*D52)</f>
        <v/>
      </c>
      <c r="I52" s="15">
        <f>H52/E52</f>
        <v/>
      </c>
      <c r="J52" s="47" t="n"/>
      <c r="K52" s="47" t="n"/>
      <c r="L52" s="44">
        <f>D52*E52</f>
        <v/>
      </c>
      <c r="M52" s="33" t="n"/>
      <c r="N52" s="38" t="n"/>
      <c r="O52" s="34" t="n"/>
      <c r="P52" s="29">
        <f>N52/E52</f>
        <v/>
      </c>
    </row>
    <row r="53">
      <c r="A53" s="39" t="inlineStr">
        <is>
          <t>8W-PQXS-EZRI</t>
        </is>
      </c>
      <c r="B53" s="39" t="n"/>
      <c r="C53" s="4" t="n"/>
      <c r="D53" s="44" t="n">
        <v>80</v>
      </c>
      <c r="E53" s="39" t="n"/>
      <c r="F53" s="58" t="n"/>
      <c r="G53" s="58" t="n"/>
      <c r="H53" s="15">
        <f>G53-F53-(E53*D53)</f>
        <v/>
      </c>
      <c r="I53" s="15">
        <f>H53/E53</f>
        <v/>
      </c>
      <c r="J53" s="47" t="n"/>
      <c r="K53" s="47" t="n"/>
      <c r="L53" s="44">
        <f>D53*E53</f>
        <v/>
      </c>
      <c r="M53" s="33" t="n"/>
      <c r="N53" s="54" t="n"/>
      <c r="O53" s="34" t="n"/>
      <c r="P53" s="29" t="n"/>
    </row>
    <row r="54">
      <c r="A54" s="39" t="inlineStr">
        <is>
          <t>A2-O7BJ-5BZJ</t>
        </is>
      </c>
      <c r="B54" s="39" t="n"/>
      <c r="C54" s="4" t="n"/>
      <c r="D54" s="44" t="n">
        <v>35</v>
      </c>
      <c r="E54" s="39" t="n"/>
      <c r="F54" s="58" t="n"/>
      <c r="G54" s="58" t="n"/>
      <c r="H54" s="15">
        <f>G54-F54-(E54*D54)</f>
        <v/>
      </c>
      <c r="I54" s="15">
        <f>H54/E54</f>
        <v/>
      </c>
      <c r="J54" s="47" t="n"/>
      <c r="K54" s="47" t="n"/>
      <c r="L54" s="44">
        <f>D54*E54</f>
        <v/>
      </c>
      <c r="M54" s="33" t="n"/>
      <c r="N54" s="54" t="n"/>
      <c r="O54" s="34" t="n"/>
      <c r="P54" s="29" t="n"/>
    </row>
    <row r="55" ht="17" customHeight="1" s="59">
      <c r="A55" s="39" t="inlineStr">
        <is>
          <t>AA-L527-1CIZ</t>
        </is>
      </c>
      <c r="B55" s="39" t="inlineStr">
        <is>
          <t>DK</t>
        </is>
      </c>
      <c r="C55" s="4" t="inlineStr">
        <is>
          <t>WD19TB 180W</t>
        </is>
      </c>
      <c r="D55" s="44" t="n">
        <v>57</v>
      </c>
      <c r="E55" s="39" t="n"/>
      <c r="F55" s="58" t="n"/>
      <c r="G55" s="58" t="n"/>
      <c r="H55" s="15">
        <f>G55-F55-(E55*D55)</f>
        <v/>
      </c>
      <c r="I55" s="15">
        <f>H55/E55</f>
        <v/>
      </c>
      <c r="J55" s="47" t="n"/>
      <c r="K55" s="47" t="n"/>
      <c r="L55" s="44">
        <f>D55*E55</f>
        <v/>
      </c>
      <c r="M55" s="33" t="n"/>
      <c r="N55" s="54" t="n"/>
      <c r="O55" s="34" t="n"/>
      <c r="P55" s="29">
        <f>N55/E55</f>
        <v/>
      </c>
    </row>
    <row r="56" ht="34" customHeight="1" s="59">
      <c r="A56" s="39" t="inlineStr">
        <is>
          <t>AB-SB5X-IQ85</t>
        </is>
      </c>
      <c r="B56" s="39" t="inlineStr">
        <is>
          <t>TFT</t>
        </is>
      </c>
      <c r="C56" s="4" t="inlineStr">
        <is>
          <t>Dell Dis 27 P2723D Professional WQHD IPS (2560x1440) Monitor (Renewed)</t>
        </is>
      </c>
      <c r="D56" s="44" t="n">
        <v>75</v>
      </c>
      <c r="E56" s="39" t="n">
        <v>1</v>
      </c>
      <c r="F56" s="58" t="n">
        <v>31</v>
      </c>
      <c r="G56" s="58" t="n">
        <v>162.47</v>
      </c>
      <c r="H56" s="15">
        <f>G56-F56-(E56*D56)</f>
        <v/>
      </c>
      <c r="I56" s="15">
        <f>H56/E56</f>
        <v/>
      </c>
      <c r="J56" s="47" t="n"/>
      <c r="K56" s="47" t="n"/>
      <c r="L56" s="44">
        <f>D56*E56</f>
        <v/>
      </c>
      <c r="M56" s="33" t="n"/>
      <c r="N56" s="54" t="n"/>
      <c r="O56" s="34" t="n"/>
      <c r="P56" s="29" t="n"/>
    </row>
    <row r="57">
      <c r="A57" s="39" t="inlineStr">
        <is>
          <t>AI-SHNY-8LMD</t>
        </is>
      </c>
      <c r="B57" s="39" t="inlineStr">
        <is>
          <t>NB</t>
        </is>
      </c>
      <c r="C57" s="4" t="n"/>
      <c r="D57" s="44" t="n">
        <v>130</v>
      </c>
      <c r="E57" s="39" t="n"/>
      <c r="F57" s="58" t="n"/>
      <c r="G57" s="58" t="n"/>
      <c r="H57" s="15">
        <f>G57-F57-(E57*D57)</f>
        <v/>
      </c>
      <c r="I57" s="15">
        <f>H57/E57</f>
        <v/>
      </c>
      <c r="J57" s="47" t="n"/>
      <c r="K57" s="47" t="n"/>
      <c r="L57" s="44">
        <f>D57*E57</f>
        <v/>
      </c>
      <c r="M57" s="33" t="n"/>
      <c r="N57" s="54" t="n"/>
      <c r="O57" s="34" t="n"/>
      <c r="P57" s="29">
        <f>N57/E57</f>
        <v/>
      </c>
    </row>
    <row r="58" ht="34" customHeight="1" s="59">
      <c r="A58" s="39" t="inlineStr">
        <is>
          <t>B6-BYQV-V7F3</t>
        </is>
      </c>
      <c r="B58" s="39" t="inlineStr">
        <is>
          <t>PER</t>
        </is>
      </c>
      <c r="C58" s="4" t="inlineStr">
        <is>
          <t>Dell 520-11497 2.5 W AC511 Stereo USB Sound Bar - Black…</t>
        </is>
      </c>
      <c r="D58" s="44" t="n">
        <v>6</v>
      </c>
      <c r="E58" s="53" t="n"/>
      <c r="F58" s="58" t="n"/>
      <c r="G58" s="58" t="n"/>
      <c r="H58" s="15">
        <f>G58-F58-(E58*D58)</f>
        <v/>
      </c>
      <c r="I58" s="15">
        <f>H58/E58</f>
        <v/>
      </c>
      <c r="J58" s="47" t="n"/>
      <c r="K58" s="47" t="n"/>
      <c r="L58" s="44">
        <f>D58*E58</f>
        <v/>
      </c>
      <c r="M58" s="33" t="n"/>
      <c r="N58" s="38" t="n"/>
      <c r="O58" s="34" t="n"/>
      <c r="P58" s="29">
        <f>N58/E58</f>
        <v/>
      </c>
    </row>
    <row r="59">
      <c r="A59" s="39" t="inlineStr">
        <is>
          <t>B8-A5NP-VTTH</t>
        </is>
      </c>
      <c r="B59" s="39" t="inlineStr">
        <is>
          <t>PER</t>
        </is>
      </c>
      <c r="C59" s="4" t="n"/>
      <c r="D59" s="44" t="n">
        <v>1.2</v>
      </c>
      <c r="E59" s="39" t="n"/>
      <c r="F59" s="58" t="n"/>
      <c r="G59" s="58" t="n"/>
      <c r="H59" s="15">
        <f>G59-F59-(E59*D59)</f>
        <v/>
      </c>
      <c r="I59" s="15">
        <f>H59/E59</f>
        <v/>
      </c>
      <c r="J59" s="47" t="n"/>
      <c r="K59" s="47" t="n"/>
      <c r="L59" s="44">
        <f>D59*E59</f>
        <v/>
      </c>
      <c r="M59" s="33" t="n"/>
      <c r="N59" s="38" t="n"/>
      <c r="O59" s="34" t="n"/>
      <c r="P59" s="29">
        <f>N59/E59</f>
        <v/>
      </c>
    </row>
    <row r="60" ht="34" customHeight="1" s="59">
      <c r="A60" s="39" t="inlineStr">
        <is>
          <t>BL-VW07-9TIM</t>
        </is>
      </c>
      <c r="B60" s="39" t="inlineStr">
        <is>
          <t>MS</t>
        </is>
      </c>
      <c r="C60" s="4" t="inlineStr">
        <is>
          <t>Lenovo Essential Compact Wireless Mouse, Black, 4Y50R20864</t>
        </is>
      </c>
      <c r="D60" s="44" t="n">
        <v>2.5</v>
      </c>
      <c r="E60" s="39" t="n"/>
      <c r="F60" s="58" t="n"/>
      <c r="G60" s="58" t="n"/>
      <c r="H60" s="15">
        <f>G60-F60-(E60*D60)</f>
        <v/>
      </c>
      <c r="I60" s="15">
        <f>H60/E60</f>
        <v/>
      </c>
      <c r="J60" s="47" t="n"/>
      <c r="K60" s="47" t="n"/>
      <c r="L60" s="44">
        <f>D60*E60</f>
        <v/>
      </c>
      <c r="M60" s="33" t="n"/>
      <c r="N60" s="38" t="n"/>
      <c r="O60" s="34" t="n"/>
      <c r="P60" s="29">
        <f>N60/E60</f>
        <v/>
      </c>
    </row>
    <row r="61">
      <c r="A61" s="39" t="inlineStr">
        <is>
          <t>C8-Q37L-MU0Q</t>
        </is>
      </c>
      <c r="B61" s="39" t="n"/>
      <c r="C61" s="4" t="n"/>
      <c r="D61" s="44" t="n">
        <v>31</v>
      </c>
      <c r="E61" s="39" t="n"/>
      <c r="F61" s="58" t="n"/>
      <c r="G61" s="58" t="n"/>
      <c r="H61" s="15">
        <f>G61-F61-(E61*D61)</f>
        <v/>
      </c>
      <c r="I61" s="15">
        <f>H61/E61</f>
        <v/>
      </c>
      <c r="J61" s="47" t="n"/>
      <c r="K61" s="47" t="n"/>
      <c r="L61" s="44">
        <f>D61*E61</f>
        <v/>
      </c>
      <c r="M61" s="33" t="n"/>
      <c r="N61" s="38" t="n"/>
      <c r="O61" s="34" t="n"/>
      <c r="P61" s="29">
        <f>N61/E61</f>
        <v/>
      </c>
    </row>
    <row r="62">
      <c r="A62" s="39" t="inlineStr">
        <is>
          <t>D6000SUK</t>
        </is>
      </c>
      <c r="B62" s="39" t="inlineStr">
        <is>
          <t>DK</t>
        </is>
      </c>
      <c r="C62" s="4" t="n"/>
      <c r="D62" s="44" t="n">
        <v>100</v>
      </c>
      <c r="E62" s="39" t="n"/>
      <c r="F62" s="58" t="n"/>
      <c r="G62" s="58" t="n"/>
      <c r="H62" s="15">
        <f>G62-F62-(E62*D62)</f>
        <v/>
      </c>
      <c r="I62" s="15">
        <f>H62/E62</f>
        <v/>
      </c>
      <c r="J62" s="47" t="n"/>
      <c r="K62" s="47" t="n"/>
      <c r="L62" s="44">
        <f>D62*E62</f>
        <v/>
      </c>
      <c r="M62" s="33" t="n"/>
      <c r="N62" s="38" t="n"/>
      <c r="O62" s="34" t="n"/>
      <c r="P62" s="29" t="n"/>
    </row>
    <row r="63" ht="68" customHeight="1" s="59">
      <c r="A63" s="39" t="inlineStr">
        <is>
          <t>D6000EBNEW</t>
        </is>
      </c>
      <c r="B63" s="39" t="inlineStr">
        <is>
          <t>DK</t>
        </is>
      </c>
      <c r="C63" s="4" t="inlineStr">
        <is>
          <t>Dell D6000 With USB 3.0 (3.1 Gen 1) Type-C Black - Docking (Wired, USB 3.0 (3.1 Gen 1) Type-C, USB Type-A, USB Type-C, 10,100,1000Mbit / s, Black, 384</t>
        </is>
      </c>
      <c r="D63" s="44" t="n">
        <v>70</v>
      </c>
      <c r="E63" s="39" t="n"/>
      <c r="F63" s="58" t="n"/>
      <c r="G63" s="58" t="n"/>
      <c r="H63" s="15">
        <f>G63-F63-(E63*D63)</f>
        <v/>
      </c>
      <c r="I63" s="15">
        <f>H63/E63</f>
        <v/>
      </c>
      <c r="J63" s="47" t="n"/>
      <c r="K63" s="47" t="n"/>
      <c r="L63" s="44">
        <f>D63*E63</f>
        <v/>
      </c>
      <c r="M63" s="33" t="n"/>
      <c r="N63" s="38" t="n"/>
      <c r="O63" s="34" t="n"/>
      <c r="P63" s="29">
        <f>N63/E63</f>
        <v/>
      </c>
    </row>
    <row r="64">
      <c r="A64" s="39" t="inlineStr">
        <is>
          <t>dell7290i5178256</t>
        </is>
      </c>
      <c r="B64" s="39" t="n"/>
      <c r="C64" s="4" t="n"/>
      <c r="D64" s="44" t="n">
        <v>170</v>
      </c>
      <c r="E64" s="39" t="n"/>
      <c r="F64" s="58" t="n"/>
      <c r="G64" s="58" t="n"/>
      <c r="H64" s="15">
        <f>G64-F64-(E64*D64)</f>
        <v/>
      </c>
      <c r="I64" s="15">
        <f>H64/E64</f>
        <v/>
      </c>
      <c r="J64" s="47" t="n"/>
      <c r="K64" s="47" t="n"/>
      <c r="L64" s="44">
        <f>D64*E64</f>
        <v/>
      </c>
      <c r="M64" s="33" t="n"/>
      <c r="N64" s="38" t="n"/>
      <c r="O64" s="34" t="n"/>
      <c r="P64" s="29">
        <f>N64/E64</f>
        <v/>
      </c>
    </row>
    <row r="65" ht="68" customFormat="1" customHeight="1" s="1">
      <c r="A65" s="39" t="inlineStr">
        <is>
          <t>dellkb216</t>
        </is>
      </c>
      <c r="B65" s="39" t="inlineStr">
        <is>
          <t>KB</t>
        </is>
      </c>
      <c r="C65" s="4" t="inlineStr">
        <is>
          <t>Dell 091A682 KB216 USB QWERTY English( UK Layout ) Black Keyboard - Keyboards (Standard, Wired, USB, QWERTY, Black)</t>
        </is>
      </c>
      <c r="D65" s="44" t="n">
        <v>3</v>
      </c>
      <c r="E65" s="39" t="n"/>
      <c r="F65" s="58" t="n"/>
      <c r="G65" s="58" t="n"/>
      <c r="H65" s="15">
        <f>G65-F65-(E65*D65)</f>
        <v/>
      </c>
      <c r="I65" s="15">
        <f>H65/E65</f>
        <v/>
      </c>
      <c r="J65" s="47" t="n"/>
      <c r="K65" s="47" t="n"/>
      <c r="L65" s="44">
        <f>D65*E65</f>
        <v/>
      </c>
      <c r="M65" s="33" t="n"/>
      <c r="N65" s="38" t="n"/>
      <c r="O65" s="34" t="n"/>
      <c r="P65" s="29">
        <f>N65/E65</f>
        <v/>
      </c>
    </row>
    <row r="66" ht="68" customHeight="1" s="59">
      <c r="A66" s="39" t="inlineStr">
        <is>
          <t>DELLSTN</t>
        </is>
      </c>
      <c r="B66" s="39" t="inlineStr">
        <is>
          <t>Per</t>
        </is>
      </c>
      <c r="C66" s="4" t="inlineStr">
        <is>
          <t>Dell (Genuine) Quick Release click on PC Monitor Stand, Height, Tilt, Swivel, Rotate Adjustable. Fits most Dell screens up to 27"</t>
        </is>
      </c>
      <c r="D66" s="44" t="n">
        <v>12</v>
      </c>
      <c r="E66" s="39" t="n"/>
      <c r="F66" s="58" t="n"/>
      <c r="G66" s="58" t="n"/>
      <c r="H66" s="15">
        <f>G66-F66-(E66*D66)</f>
        <v/>
      </c>
      <c r="I66" s="15">
        <f>H66/E66</f>
        <v/>
      </c>
      <c r="J66" s="47" t="n"/>
      <c r="K66" s="47" t="n"/>
      <c r="L66" s="44">
        <f>D66*E66</f>
        <v/>
      </c>
      <c r="M66" s="33" t="n"/>
      <c r="N66" s="38" t="n"/>
      <c r="O66" s="34" t="n"/>
      <c r="P66" s="29">
        <f>N66/E66</f>
        <v/>
      </c>
    </row>
    <row r="67">
      <c r="A67" s="39" t="inlineStr">
        <is>
          <t>DellWD19S</t>
        </is>
      </c>
      <c r="B67" s="39" t="inlineStr">
        <is>
          <t>DK</t>
        </is>
      </c>
      <c r="C67" s="4" t="n"/>
      <c r="D67" s="44" t="n">
        <v>82</v>
      </c>
      <c r="E67" s="39" t="n"/>
      <c r="F67" s="58" t="n"/>
      <c r="G67" s="58" t="n"/>
      <c r="H67" s="15">
        <f>G67-F67-(E67*D67)</f>
        <v/>
      </c>
      <c r="I67" s="15">
        <f>H67/E67</f>
        <v/>
      </c>
      <c r="J67" s="47" t="n"/>
      <c r="K67" s="47" t="n"/>
      <c r="L67" s="44">
        <f>D67*E67</f>
        <v/>
      </c>
      <c r="M67" s="33" t="n"/>
      <c r="N67" s="38" t="n"/>
      <c r="O67" s="34" t="n"/>
      <c r="P67" s="29">
        <f>N67/E67</f>
        <v/>
      </c>
    </row>
    <row r="68" customFormat="1" s="1">
      <c r="A68" s="39" t="inlineStr">
        <is>
          <t>DW-LXU5-E88D</t>
        </is>
      </c>
      <c r="B68" s="39" t="inlineStr">
        <is>
          <t>NB</t>
        </is>
      </c>
      <c r="C68" s="4" t="n"/>
      <c r="D68" s="44" t="n">
        <v>210</v>
      </c>
      <c r="E68" s="39" t="n"/>
      <c r="F68" s="58" t="n"/>
      <c r="G68" s="58" t="n"/>
      <c r="H68" s="15">
        <f>G68-F68-(E68*D68)</f>
        <v/>
      </c>
      <c r="I68" s="15">
        <f>H68/E68</f>
        <v/>
      </c>
      <c r="J68" s="47" t="n"/>
      <c r="K68" s="47" t="n"/>
      <c r="L68" s="44">
        <f>D68*E68</f>
        <v/>
      </c>
      <c r="M68" s="33" t="n"/>
      <c r="N68" s="38" t="n"/>
      <c r="O68" s="34" t="n"/>
      <c r="P68" s="29">
        <f>N68/E68</f>
        <v/>
      </c>
    </row>
    <row r="69" ht="17" customFormat="1" customHeight="1" s="1">
      <c r="A69" s="39" t="inlineStr">
        <is>
          <t>FV-JGJL-XDT8</t>
        </is>
      </c>
      <c r="B69" s="39" t="inlineStr">
        <is>
          <t>per</t>
        </is>
      </c>
      <c r="C69" s="4" t="inlineStr">
        <is>
          <t>Microsoft Surface Power Supply, 65 W…</t>
        </is>
      </c>
      <c r="D69" s="44" t="n">
        <v>15</v>
      </c>
      <c r="E69" s="39" t="n"/>
      <c r="F69" s="58" t="n"/>
      <c r="G69" s="58" t="n"/>
      <c r="H69" s="15">
        <f>G69-F69-(E69*D69)</f>
        <v/>
      </c>
      <c r="I69" s="15">
        <f>H69/E69</f>
        <v/>
      </c>
      <c r="J69" s="47" t="n"/>
      <c r="K69" s="47" t="n"/>
      <c r="L69" s="44">
        <f>D69*E69</f>
        <v/>
      </c>
      <c r="M69" s="33" t="n"/>
      <c r="N69" s="38" t="n"/>
      <c r="O69" s="34" t="n"/>
      <c r="P69" s="29">
        <f>N69/E69</f>
        <v/>
      </c>
    </row>
    <row r="70" ht="34" customHeight="1" s="59">
      <c r="A70" s="39" t="inlineStr">
        <is>
          <t>GD-QXPZ-0EWF</t>
        </is>
      </c>
      <c r="B70" s="39" t="inlineStr">
        <is>
          <t>TFT</t>
        </is>
      </c>
      <c r="C70" s="4" t="inlineStr">
        <is>
          <t>HP EliteDisplay E233 23-Inch Monitor (Renewed)</t>
        </is>
      </c>
      <c r="D70" s="44" t="n">
        <v>52</v>
      </c>
      <c r="E70" s="39" t="n"/>
      <c r="F70" s="58" t="n"/>
      <c r="G70" s="58" t="n"/>
      <c r="H70" s="15">
        <f>G70-F70-(E70*D70)</f>
        <v/>
      </c>
      <c r="I70" s="15">
        <f>H70/E70</f>
        <v/>
      </c>
      <c r="J70" s="47" t="n"/>
      <c r="K70" s="47" t="n"/>
      <c r="L70" s="44">
        <f>D70*E70</f>
        <v/>
      </c>
      <c r="M70" s="33" t="n"/>
      <c r="N70" s="38" t="n"/>
      <c r="O70" s="34" t="n"/>
      <c r="P70" s="29">
        <f>N70/E70</f>
        <v/>
      </c>
    </row>
    <row r="71" ht="68" customHeight="1" s="59">
      <c r="A71" s="39" t="inlineStr">
        <is>
          <t>GF-09ET-18P2</t>
        </is>
      </c>
      <c r="B71" s="39" t="inlineStr">
        <is>
          <t>NB</t>
        </is>
      </c>
      <c r="C71" s="4" t="inlineStr">
        <is>
          <t>Dell Latitude 7490 14" FHD Laptop - Core i7-8650U (4.2GHz), UHD Graphics 620, 16GB DDR4, 1TB SSD, Fingerprint &amp; Card Reader, vPro, WIFI 5 &amp; BT 4.2, Wi</t>
        </is>
      </c>
      <c r="D71" s="44" t="n">
        <v>265</v>
      </c>
      <c r="E71" s="39" t="n"/>
      <c r="F71" s="58" t="n"/>
      <c r="G71" s="58" t="n"/>
      <c r="H71" s="15">
        <f>G71-F71-(E71*D71)</f>
        <v/>
      </c>
      <c r="I71" s="15">
        <f>H71/E71</f>
        <v/>
      </c>
      <c r="J71" s="47" t="n"/>
      <c r="K71" s="47" t="n"/>
      <c r="L71" s="44">
        <f>D71*E71</f>
        <v/>
      </c>
      <c r="M71" s="33" t="n"/>
      <c r="N71" s="38" t="n"/>
      <c r="O71" s="34" t="n"/>
      <c r="P71" s="29">
        <f>N71/E71</f>
        <v/>
      </c>
    </row>
    <row r="72" ht="34" customHeight="1" s="59">
      <c r="A72" s="39" t="inlineStr">
        <is>
          <t>HE-ITBU-GM7D</t>
        </is>
      </c>
      <c r="B72" s="39" t="inlineStr">
        <is>
          <t>DK</t>
        </is>
      </c>
      <c r="C72" s="4" t="inlineStr">
        <is>
          <t>Dell WD19 USB-C Dock with 130W Power Adapter (Renewed)…</t>
        </is>
      </c>
      <c r="D72" s="44" t="n">
        <v>50</v>
      </c>
      <c r="E72" s="39" t="n">
        <v>2</v>
      </c>
      <c r="F72" s="58" t="n">
        <v>32.66</v>
      </c>
      <c r="G72" s="58" t="n">
        <v>158.2</v>
      </c>
      <c r="H72" s="15">
        <f>G72-F72-(E72*D72)</f>
        <v/>
      </c>
      <c r="I72" s="15">
        <f>H72/E72</f>
        <v/>
      </c>
      <c r="J72" s="47" t="n"/>
      <c r="K72" s="47" t="n"/>
      <c r="L72" s="44">
        <f>D72*E72</f>
        <v/>
      </c>
      <c r="M72" s="33" t="n"/>
      <c r="N72" s="38" t="n"/>
      <c r="O72" s="34" t="n"/>
      <c r="P72" s="29">
        <f>N72/E72</f>
        <v/>
      </c>
    </row>
    <row r="73" ht="68" customHeight="1" s="59">
      <c r="A73" s="39" t="inlineStr">
        <is>
          <t>J4-LZLG-BEM3</t>
        </is>
      </c>
      <c r="B73" s="39" t="inlineStr">
        <is>
          <t>NB</t>
        </is>
      </c>
      <c r="C73" s="4" t="inlineStr">
        <is>
          <t>HP 14-inch EliteBook 840 G3 Ultrabook - Full HD (1920x1080) Core i5-6300U 16GB DDR4 256GB SSD WebCam WiFi Windows 10 Professional 64-bit Laptop PC (Re</t>
        </is>
      </c>
      <c r="D73" s="44" t="n">
        <v>115</v>
      </c>
      <c r="E73" s="39" t="n"/>
      <c r="F73" s="58" t="n"/>
      <c r="G73" s="58" t="n"/>
      <c r="H73" s="15">
        <f>G73-F73-(E73*D73)</f>
        <v/>
      </c>
      <c r="I73" s="15">
        <f>H73/E73</f>
        <v/>
      </c>
      <c r="J73" s="47" t="n"/>
      <c r="K73" s="47" t="n"/>
      <c r="L73" s="44">
        <f>D73*E73</f>
        <v/>
      </c>
      <c r="M73" s="33" t="n"/>
      <c r="N73" s="38" t="n"/>
      <c r="O73" s="34" t="n"/>
      <c r="P73" s="29">
        <f>N73/E73</f>
        <v/>
      </c>
    </row>
    <row r="74" ht="34" customFormat="1" customHeight="1" s="1">
      <c r="A74" s="39" t="inlineStr">
        <is>
          <t>KA-D761-W26V</t>
        </is>
      </c>
      <c r="B74" s="39" t="inlineStr">
        <is>
          <t>KB</t>
        </is>
      </c>
      <c r="C74" s="4" t="inlineStr">
        <is>
          <t>Dell 580-ADHK KB216 PC / Mac, Keyboard - US International (QWERTY)</t>
        </is>
      </c>
      <c r="D74" s="44" t="n">
        <v>3.5</v>
      </c>
      <c r="E74" s="39" t="n"/>
      <c r="F74" s="58" t="n"/>
      <c r="G74" s="58" t="n"/>
      <c r="H74" s="15">
        <f>G74-F74-(E74*D74)</f>
        <v/>
      </c>
      <c r="I74" s="15">
        <f>H74/E74</f>
        <v/>
      </c>
      <c r="J74" s="47" t="n"/>
      <c r="K74" s="47" t="n"/>
      <c r="L74" s="44">
        <f>D74*E74</f>
        <v/>
      </c>
      <c r="M74" s="33" t="n"/>
      <c r="N74" s="38" t="n"/>
      <c r="O74" s="34" t="n"/>
      <c r="P74" s="29">
        <f>N74/E74</f>
        <v/>
      </c>
    </row>
    <row r="75" ht="34" customFormat="1" customHeight="1" s="1">
      <c r="A75" s="39" t="inlineStr">
        <is>
          <t>KE-YKQ1-JYS2</t>
        </is>
      </c>
      <c r="B75" s="39" t="inlineStr">
        <is>
          <t>TFT</t>
        </is>
      </c>
      <c r="C75" s="4" t="inlineStr">
        <is>
          <t>Dell P2219H 21.5 inch LED IPS Monitor - IPS Panel, Full HD 1080p, 8ms, HDMI</t>
        </is>
      </c>
      <c r="D75" s="44" t="n">
        <v>40</v>
      </c>
      <c r="E75" s="39" t="n">
        <v>2</v>
      </c>
      <c r="F75" s="58" t="n">
        <v>36.32</v>
      </c>
      <c r="G75" s="58" t="n">
        <v>181.92</v>
      </c>
      <c r="H75" s="15">
        <f>G75-F75-(E75*D75)</f>
        <v/>
      </c>
      <c r="I75" s="15">
        <f>H75/E75</f>
        <v/>
      </c>
      <c r="J75" s="47" t="n"/>
      <c r="K75" s="47" t="n"/>
      <c r="L75" s="44">
        <f>D75*E75</f>
        <v/>
      </c>
      <c r="M75" s="33" t="n"/>
      <c r="N75" s="38" t="n"/>
      <c r="O75" s="34" t="n"/>
      <c r="P75" s="29">
        <f>N75/E75</f>
        <v/>
      </c>
    </row>
    <row r="76" ht="68" customFormat="1" customHeight="1" s="1">
      <c r="A76" s="39" t="inlineStr">
        <is>
          <t>KW-HRHG-HY74</t>
        </is>
      </c>
      <c r="B76" s="39" t="inlineStr">
        <is>
          <t>TFT</t>
        </is>
      </c>
      <c r="C76" s="4" t="inlineStr">
        <is>
          <t>Dell P2217H 22 inches Widescreen LED IPS Display/Monitor, 1920x1080 Res, Response Time 6ms, 250 cd/m2, DisplayPort, HDMI &amp; VGA (Renewed)</t>
        </is>
      </c>
      <c r="D76" s="44" t="n">
        <v>40</v>
      </c>
      <c r="E76" s="39" t="n"/>
      <c r="F76" s="58" t="n"/>
      <c r="G76" s="58" t="n"/>
      <c r="H76" s="15">
        <f>G76-F76-(E76*D76)</f>
        <v/>
      </c>
      <c r="I76" s="15">
        <f>H76/E76</f>
        <v/>
      </c>
      <c r="J76" s="47" t="n"/>
      <c r="K76" s="47" t="n"/>
      <c r="L76" s="44">
        <f>D76*E76</f>
        <v/>
      </c>
      <c r="M76" s="33" t="n"/>
      <c r="N76" s="38" t="n"/>
      <c r="O76" s="34" t="n"/>
      <c r="P76" s="29">
        <f>N76/E76</f>
        <v/>
      </c>
    </row>
    <row r="77" ht="17" customFormat="1" customHeight="1" s="1">
      <c r="A77" s="39" t="inlineStr">
        <is>
          <t>MS1661RNW</t>
        </is>
      </c>
      <c r="B77" s="39" t="inlineStr">
        <is>
          <t>DK</t>
        </is>
      </c>
      <c r="C77" s="4" t="inlineStr">
        <is>
          <t>Microsoft 1661 Surface Doc Renewed</t>
        </is>
      </c>
      <c r="D77" s="44" t="n">
        <v>32</v>
      </c>
      <c r="E77" s="39" t="n"/>
      <c r="F77" s="58" t="n"/>
      <c r="G77" s="58" t="n"/>
      <c r="H77" s="15">
        <f>G77-F77-(E77*D77)</f>
        <v/>
      </c>
      <c r="I77" s="15">
        <f>H77/E77</f>
        <v/>
      </c>
      <c r="J77" s="47" t="n"/>
      <c r="K77" s="47" t="n"/>
      <c r="L77" s="44">
        <f>D77*E77</f>
        <v/>
      </c>
      <c r="M77" s="33" t="n"/>
      <c r="N77" s="38" t="n"/>
      <c r="O77" s="34" t="n"/>
      <c r="P77" s="29">
        <f>N77/E77</f>
        <v/>
      </c>
    </row>
    <row r="78" ht="17" customHeight="1" s="59">
      <c r="A78" s="39" t="inlineStr">
        <is>
          <t>MY-0IHR-ICWL</t>
        </is>
      </c>
      <c r="B78" s="39" t="inlineStr">
        <is>
          <t>DK</t>
        </is>
      </c>
      <c r="C78" s="4" t="inlineStr">
        <is>
          <t xml:space="preserve">d3100 dock renewed </t>
        </is>
      </c>
      <c r="D78" s="44" t="n">
        <v>28</v>
      </c>
      <c r="E78" s="39" t="n">
        <v>4</v>
      </c>
      <c r="F78" s="58" t="n">
        <v>50.67</v>
      </c>
      <c r="G78" s="58" t="n">
        <v>241.84</v>
      </c>
      <c r="H78" s="15">
        <f>G78-F78-(E78*D78)</f>
        <v/>
      </c>
      <c r="I78" s="15">
        <f>H78/E78</f>
        <v/>
      </c>
      <c r="J78" s="47" t="n"/>
      <c r="K78" s="47" t="n"/>
      <c r="L78" s="44">
        <f>D78*E78</f>
        <v/>
      </c>
      <c r="M78" s="33" t="n"/>
      <c r="N78" s="38" t="n"/>
      <c r="O78" s="34" t="n"/>
      <c r="P78" s="29">
        <f>N78/E78</f>
        <v/>
      </c>
    </row>
    <row r="79">
      <c r="A79" s="39" t="inlineStr">
        <is>
          <t>NW-ZU92-KALJ</t>
        </is>
      </c>
      <c r="B79" s="39" t="inlineStr">
        <is>
          <t>Per</t>
        </is>
      </c>
      <c r="C79" s="4" t="n"/>
      <c r="D79" s="44" t="n">
        <v>1</v>
      </c>
      <c r="E79" s="39" t="n"/>
      <c r="F79" s="58" t="n"/>
      <c r="G79" s="58" t="n"/>
      <c r="H79" s="15">
        <f>G79-F79-(E79*D79)</f>
        <v/>
      </c>
      <c r="I79" s="15">
        <f>H79/E79</f>
        <v/>
      </c>
      <c r="J79" s="47" t="n"/>
      <c r="K79" s="47" t="n"/>
      <c r="L79" s="44">
        <f>D79*E79</f>
        <v/>
      </c>
      <c r="M79" s="33" t="n"/>
      <c r="N79" s="38" t="n"/>
      <c r="O79" s="34" t="n"/>
      <c r="P79" s="29">
        <f>N79/E79</f>
        <v/>
      </c>
    </row>
    <row r="80" ht="17" customHeight="1" s="59">
      <c r="A80" s="39" t="inlineStr">
        <is>
          <t>P2-7W07-D5PU</t>
        </is>
      </c>
      <c r="B80" s="39" t="inlineStr">
        <is>
          <t>Per</t>
        </is>
      </c>
      <c r="C80" s="4" t="inlineStr">
        <is>
          <t>14"-15.6" Black Roller Backpack…</t>
        </is>
      </c>
      <c r="D80" s="44" t="n">
        <v>5</v>
      </c>
      <c r="E80" s="39" t="n"/>
      <c r="F80" s="58" t="n"/>
      <c r="G80" s="58" t="n"/>
      <c r="H80" s="15">
        <f>G80-F80-(E80*D80)</f>
        <v/>
      </c>
      <c r="I80" s="15">
        <f>H80/E80</f>
        <v/>
      </c>
      <c r="J80" s="47" t="n"/>
      <c r="K80" s="47" t="n"/>
      <c r="L80" s="44">
        <f>D80*E80</f>
        <v/>
      </c>
      <c r="M80" s="33" t="n"/>
      <c r="N80" s="38" t="n"/>
      <c r="O80" s="34" t="n"/>
      <c r="P80" s="29">
        <f>N80/E80</f>
        <v/>
      </c>
    </row>
    <row r="81" ht="51" customHeight="1" s="59">
      <c r="A81" s="39" t="inlineStr">
        <is>
          <t>p2417hrnwd</t>
        </is>
      </c>
      <c r="B81" s="39" t="inlineStr">
        <is>
          <t>TFT</t>
        </is>
      </c>
      <c r="C81" s="4" t="inlineStr">
        <is>
          <t>Dell P2417H 24" Full HD IPS 60Hz LED Monitor - Black (DP, HDMI, VGA) (Renewed)</t>
        </is>
      </c>
      <c r="D81" s="44" t="n">
        <v>52</v>
      </c>
      <c r="E81" s="39" t="n">
        <v>1</v>
      </c>
      <c r="F81" s="58" t="n">
        <v>18.52</v>
      </c>
      <c r="G81" s="58" t="n">
        <v>95.34999999999999</v>
      </c>
      <c r="H81" s="15">
        <f>G81-F81-(E81*D81)</f>
        <v/>
      </c>
      <c r="I81" s="15">
        <f>H81/E81</f>
        <v/>
      </c>
      <c r="J81" s="47" t="n"/>
      <c r="K81" s="47" t="n"/>
      <c r="L81" s="44">
        <f>D81*E81</f>
        <v/>
      </c>
      <c r="M81" s="33" t="n"/>
      <c r="N81" s="38" t="n"/>
      <c r="O81" s="34" t="n"/>
      <c r="P81" s="29">
        <f>N81/E81</f>
        <v/>
      </c>
    </row>
    <row r="82" ht="34" customHeight="1" s="59">
      <c r="A82" s="39" t="inlineStr">
        <is>
          <t>PN-GWWD-N77M</t>
        </is>
      </c>
      <c r="B82" s="39" t="inlineStr">
        <is>
          <t>NB</t>
        </is>
      </c>
      <c r="C82" s="4" t="inlineStr">
        <is>
          <t xml:space="preserve">HP 12.5 EliteBook 820 G3 Laptop PC - Full HD </t>
        </is>
      </c>
      <c r="D82" s="44" t="n">
        <v>130</v>
      </c>
      <c r="E82" s="39" t="n"/>
      <c r="F82" s="58" t="n"/>
      <c r="G82" s="58" t="n"/>
      <c r="H82" s="15">
        <f>G82-F82-(E82*D82)</f>
        <v/>
      </c>
      <c r="I82" s="15">
        <f>H82/E82</f>
        <v/>
      </c>
      <c r="J82" s="47" t="n"/>
      <c r="K82" s="47" t="n"/>
      <c r="L82" s="44">
        <f>D82*E82</f>
        <v/>
      </c>
      <c r="M82" s="33" t="n"/>
      <c r="N82" s="38" t="n"/>
      <c r="O82" s="34" t="n"/>
      <c r="P82" s="29">
        <f>N82/E82</f>
        <v/>
      </c>
    </row>
    <row r="83" ht="68" customHeight="1" s="59">
      <c r="A83" s="39" t="inlineStr">
        <is>
          <t>Q3-7V0U-O1FF</t>
        </is>
      </c>
      <c r="B83" s="39" t="inlineStr">
        <is>
          <t>NB</t>
        </is>
      </c>
      <c r="C83" s="4" t="inlineStr">
        <is>
          <t>Lenovo ThinkPad T480 Windows 11 Ultrabook - 14" Full HD Quad Core i5-8350U 16GB 256GB SSD HDMI WebCam WiFi PC Laptop (Renewed)…</t>
        </is>
      </c>
      <c r="D83" s="44" t="n">
        <v>180</v>
      </c>
      <c r="E83" s="39" t="n"/>
      <c r="F83" s="58" t="n"/>
      <c r="G83" s="58" t="n"/>
      <c r="H83" s="15">
        <f>G83-F83-(E83*D83)</f>
        <v/>
      </c>
      <c r="I83" s="15">
        <f>H83/E83</f>
        <v/>
      </c>
      <c r="J83" s="47" t="n"/>
      <c r="K83" s="47" t="n"/>
      <c r="L83" s="44">
        <f>D83*E83</f>
        <v/>
      </c>
      <c r="M83" s="33" t="n"/>
      <c r="N83" s="38" t="n"/>
      <c r="O83" s="34" t="n"/>
      <c r="P83" s="29">
        <f>N83/E83</f>
        <v/>
      </c>
    </row>
    <row r="84" ht="51" customHeight="1" s="59">
      <c r="A84" s="39" t="inlineStr">
        <is>
          <t>SE-73J1-A9FK</t>
        </is>
      </c>
      <c r="B84" s="39" t="inlineStr">
        <is>
          <t>NB</t>
        </is>
      </c>
      <c r="C84" s="4" t="inlineStr">
        <is>
          <t xml:space="preserve">Lenovo ThinkPad T470 Ultrabook - 14" Full HD (1920x1080) Core i5-6300U 8GB 256GB </t>
        </is>
      </c>
      <c r="D84" s="44" t="n">
        <v>125</v>
      </c>
      <c r="E84" s="39" t="n"/>
      <c r="F84" s="58" t="n"/>
      <c r="G84" s="58" t="n"/>
      <c r="H84" s="15">
        <f>G84-F84-(E84*D84)</f>
        <v/>
      </c>
      <c r="I84" s="15">
        <f>H84/E84</f>
        <v/>
      </c>
      <c r="J84" s="47" t="n"/>
      <c r="K84" s="47" t="n"/>
      <c r="L84" s="44">
        <f>D84*E84</f>
        <v/>
      </c>
      <c r="M84" s="33" t="n"/>
      <c r="N84" s="38" t="n"/>
      <c r="O84" s="34" t="n"/>
      <c r="P84" s="29">
        <f>N84/E84</f>
        <v/>
      </c>
    </row>
    <row r="85">
      <c r="A85" s="39" t="inlineStr">
        <is>
          <t>T450RNW</t>
        </is>
      </c>
      <c r="B85" s="39" t="n"/>
      <c r="C85" s="4" t="n"/>
      <c r="D85" s="44" t="n">
        <v>115</v>
      </c>
      <c r="E85" s="39" t="n">
        <v>1</v>
      </c>
      <c r="F85" s="58" t="n">
        <v>33.33</v>
      </c>
      <c r="G85" s="58" t="n">
        <v>178.79</v>
      </c>
      <c r="H85" s="15">
        <f>G85-F85-(E85*D85)</f>
        <v/>
      </c>
      <c r="I85" s="15">
        <f>H85/E85</f>
        <v/>
      </c>
      <c r="J85" s="47" t="n"/>
      <c r="K85" s="47" t="n"/>
      <c r="L85" s="44">
        <f>D85*E85</f>
        <v/>
      </c>
      <c r="M85" s="33" t="n"/>
      <c r="N85" s="38" t="n"/>
      <c r="O85" s="34" t="n"/>
      <c r="P85" s="29">
        <f>N85/E85</f>
        <v/>
      </c>
    </row>
    <row r="86" ht="34" customHeight="1" s="59">
      <c r="A86" s="39" t="inlineStr">
        <is>
          <t>TL-9EFK-FLUU</t>
        </is>
      </c>
      <c r="B86" s="39" t="inlineStr">
        <is>
          <t>DK</t>
        </is>
      </c>
      <c r="C86" s="4" t="inlineStr">
        <is>
          <t>Dell WD19S Docking Station with 130W Power Supply (Refurbished)…</t>
        </is>
      </c>
      <c r="D86" s="44" t="n">
        <v>50</v>
      </c>
      <c r="E86" s="39" t="n">
        <v>1</v>
      </c>
      <c r="F86" s="58" t="n">
        <v>16.66</v>
      </c>
      <c r="G86" s="58" t="n">
        <v>80.89</v>
      </c>
      <c r="H86" s="15">
        <f>G86-F86-(E86*D86)</f>
        <v/>
      </c>
      <c r="I86" s="15">
        <f>H86/E86</f>
        <v/>
      </c>
      <c r="J86" s="47" t="n"/>
      <c r="K86" s="47" t="n"/>
      <c r="L86" s="44">
        <f>D86*E86</f>
        <v/>
      </c>
      <c r="M86" s="33" t="n"/>
      <c r="N86" s="38" t="n"/>
      <c r="O86" s="34" t="n"/>
      <c r="P86" s="29">
        <f>N86/E86</f>
        <v/>
      </c>
    </row>
    <row r="87" ht="34" customHeight="1" s="59">
      <c r="A87" s="39" t="inlineStr">
        <is>
          <t>TZ-B68U-KXFZ</t>
        </is>
      </c>
      <c r="B87" s="39" t="inlineStr">
        <is>
          <t>NB</t>
        </is>
      </c>
      <c r="C87" s="4" t="inlineStr">
        <is>
          <t xml:space="preserve">Lenovo ThinkPad T460 14" Full HD Core i5-6300U 8GB 500GB </t>
        </is>
      </c>
      <c r="D87" s="44" t="n">
        <v>125</v>
      </c>
      <c r="E87" s="39" t="n"/>
      <c r="F87" s="58" t="n"/>
      <c r="G87" s="58" t="n"/>
      <c r="H87" s="15">
        <f>G87-F87-(E87*D87)</f>
        <v/>
      </c>
      <c r="I87" s="15">
        <f>H87/E87</f>
        <v/>
      </c>
      <c r="J87" s="47" t="n"/>
      <c r="K87" s="47" t="n"/>
      <c r="L87" s="44">
        <f>D87*E87</f>
        <v/>
      </c>
      <c r="M87" s="33" t="n"/>
      <c r="N87" s="38" t="n"/>
      <c r="O87" s="34" t="n"/>
      <c r="P87" s="29">
        <f>N87/E87</f>
        <v/>
      </c>
    </row>
    <row r="88">
      <c r="A88" s="39" t="inlineStr">
        <is>
          <t>U2415REFURB</t>
        </is>
      </c>
      <c r="B88" s="39" t="inlineStr">
        <is>
          <t>TFT</t>
        </is>
      </c>
      <c r="C88" s="4" t="n"/>
      <c r="D88" s="44" t="n">
        <v>52</v>
      </c>
      <c r="E88" s="39" t="n"/>
      <c r="F88" s="58" t="n"/>
      <c r="G88" s="58" t="n"/>
      <c r="H88" s="15">
        <f>G88-F88-(E88*D88)</f>
        <v/>
      </c>
      <c r="I88" s="15">
        <f>H88/E88</f>
        <v/>
      </c>
      <c r="J88" s="47" t="n"/>
      <c r="K88" s="47" t="n"/>
      <c r="L88" s="44">
        <f>D88*E88</f>
        <v/>
      </c>
      <c r="M88" s="33" t="n"/>
      <c r="N88" s="38" t="n"/>
      <c r="O88" s="34" t="n"/>
      <c r="P88" s="29">
        <f>N88/E88</f>
        <v/>
      </c>
    </row>
    <row r="89">
      <c r="A89" s="39" t="inlineStr">
        <is>
          <t>U2415UVG</t>
        </is>
      </c>
      <c r="B89" s="39" t="inlineStr">
        <is>
          <t>TFT</t>
        </is>
      </c>
      <c r="C89" s="4" t="n"/>
      <c r="D89" s="44" t="n">
        <v>53</v>
      </c>
      <c r="E89" s="39" t="n"/>
      <c r="F89" s="58" t="n"/>
      <c r="G89" s="58" t="n"/>
      <c r="H89" s="15">
        <f>G89-F89-(E89*D89)</f>
        <v/>
      </c>
      <c r="I89" s="15">
        <f>H89/E89</f>
        <v/>
      </c>
      <c r="J89" s="47" t="n"/>
      <c r="K89" s="47" t="n"/>
      <c r="L89" s="44">
        <f>D89*E89</f>
        <v/>
      </c>
      <c r="M89" s="33" t="n"/>
      <c r="N89" s="38" t="n"/>
      <c r="O89" s="34" t="n"/>
      <c r="P89" s="29" t="n"/>
    </row>
    <row r="90" ht="68" customHeight="1" s="59">
      <c r="A90" s="39" t="inlineStr">
        <is>
          <t>VESA10KGAM</t>
        </is>
      </c>
      <c r="B90" s="39" t="inlineStr">
        <is>
          <t>STN</t>
        </is>
      </c>
      <c r="C90" s="4" t="inlineStr">
        <is>
          <t>Midream Tilt Mounted Fold Monitor Holder Vesa 10Inch-27Inch Lcd Display Press Screen Stand 10kg Loading Capacity Black</t>
        </is>
      </c>
      <c r="D90" s="44" t="n">
        <v>7.5</v>
      </c>
      <c r="E90" s="39" t="n"/>
      <c r="F90" s="58" t="n"/>
      <c r="G90" s="58" t="n"/>
      <c r="H90" s="15">
        <f>G90-F90-(E90*D90)</f>
        <v/>
      </c>
      <c r="I90" s="15">
        <f>H90/E90</f>
        <v/>
      </c>
      <c r="J90" s="47" t="n"/>
      <c r="K90" s="47" t="n"/>
      <c r="L90" s="44">
        <f>D90*E90</f>
        <v/>
      </c>
      <c r="M90" s="33" t="n"/>
      <c r="N90" s="39" t="n"/>
      <c r="O90" s="34" t="n"/>
      <c r="P90" s="29">
        <f>N90/E90</f>
        <v/>
      </c>
    </row>
    <row r="91" ht="34" customHeight="1" s="59">
      <c r="A91" s="39" t="inlineStr">
        <is>
          <t>W6-TUC7-NPFN</t>
        </is>
      </c>
      <c r="B91" s="39" t="inlineStr">
        <is>
          <t>STN</t>
        </is>
      </c>
      <c r="C91" s="4" t="inlineStr">
        <is>
          <t>Dell (Genuine) Quick Release PC Monitor Stand</t>
        </is>
      </c>
      <c r="D91" s="44" t="n">
        <v>8</v>
      </c>
      <c r="E91" s="39" t="n">
        <v>1</v>
      </c>
      <c r="F91" s="58" t="n">
        <v>4.42</v>
      </c>
      <c r="G91" s="58" t="n">
        <v>16.25</v>
      </c>
      <c r="H91" s="15">
        <f>G91-F91-(E91*D91)</f>
        <v/>
      </c>
      <c r="I91" s="15">
        <f>H91/E91</f>
        <v/>
      </c>
      <c r="J91" s="47" t="n"/>
      <c r="K91" s="47" t="n"/>
      <c r="L91" s="44">
        <f>D91*E91</f>
        <v/>
      </c>
      <c r="M91" s="33" t="n"/>
      <c r="N91" s="39" t="n"/>
      <c r="O91" s="34" t="n"/>
      <c r="P91" s="29">
        <f>N91/E91</f>
        <v/>
      </c>
    </row>
    <row r="92">
      <c r="A92" s="39" t="inlineStr">
        <is>
          <t>WC-QB3U-XUYQ</t>
        </is>
      </c>
      <c r="B92" s="39" t="inlineStr">
        <is>
          <t>PER</t>
        </is>
      </c>
      <c r="C92" s="4" t="n"/>
      <c r="D92" s="44" t="n">
        <v>36</v>
      </c>
      <c r="E92" s="39" t="n"/>
      <c r="F92" s="58" t="n"/>
      <c r="G92" s="58" t="n"/>
      <c r="H92" s="15">
        <f>G92-F92-(E92*D92)</f>
        <v/>
      </c>
      <c r="I92" s="15">
        <f>H92/E92</f>
        <v/>
      </c>
      <c r="J92" s="47" t="n"/>
      <c r="K92" s="47" t="n"/>
      <c r="L92" s="44">
        <f>D92*E92</f>
        <v/>
      </c>
      <c r="M92" s="33" t="n"/>
      <c r="N92" s="39" t="n"/>
      <c r="O92" s="34" t="n"/>
      <c r="P92" s="29">
        <f>N92/E92</f>
        <v/>
      </c>
    </row>
    <row r="93">
      <c r="A93" s="39" t="inlineStr">
        <is>
          <t>WD15NEW</t>
        </is>
      </c>
      <c r="B93" s="39" t="inlineStr">
        <is>
          <t>DK</t>
        </is>
      </c>
      <c r="C93" s="4" t="n"/>
      <c r="D93" s="44" t="n">
        <v>50</v>
      </c>
      <c r="E93" s="39" t="n"/>
      <c r="F93" s="58" t="n"/>
      <c r="G93" s="58" t="n"/>
      <c r="H93" s="15">
        <f>G93-F93-(E93*D93)</f>
        <v/>
      </c>
      <c r="I93" s="15">
        <f>H93/E93</f>
        <v/>
      </c>
      <c r="J93" s="47" t="n"/>
      <c r="K93" s="47" t="n"/>
      <c r="L93" s="44">
        <f>D93*E93</f>
        <v/>
      </c>
      <c r="M93" s="33" t="n"/>
      <c r="N93" s="39" t="n"/>
      <c r="O93" s="34" t="n"/>
      <c r="P93" s="29">
        <f>N93/E93</f>
        <v/>
      </c>
    </row>
    <row r="94">
      <c r="A94" s="39" t="inlineStr">
        <is>
          <t>WD15IND</t>
        </is>
      </c>
      <c r="B94" s="39" t="inlineStr">
        <is>
          <t>DK</t>
        </is>
      </c>
      <c r="C94" s="4" t="n"/>
      <c r="D94" s="44" t="n">
        <v>28.75</v>
      </c>
      <c r="E94" s="39" t="n"/>
      <c r="F94" s="58" t="n"/>
      <c r="G94" s="58" t="n"/>
      <c r="H94" s="15">
        <f>G94-F94-(E94*D94)</f>
        <v/>
      </c>
      <c r="I94" s="15">
        <f>H94/E94</f>
        <v/>
      </c>
      <c r="J94" s="47" t="n"/>
      <c r="K94" s="47" t="n"/>
      <c r="L94" s="44">
        <f>D94*E94</f>
        <v/>
      </c>
      <c r="M94" s="33" t="n"/>
      <c r="N94" s="39" t="n"/>
      <c r="O94" s="34" t="n"/>
      <c r="P94" s="29">
        <f>N94/E94</f>
        <v/>
      </c>
    </row>
    <row r="95">
      <c r="A95" s="39" t="inlineStr">
        <is>
          <t>WD15130SOT</t>
        </is>
      </c>
      <c r="B95" s="39" t="inlineStr">
        <is>
          <t>DK</t>
        </is>
      </c>
      <c r="C95" s="4" t="n"/>
      <c r="D95" s="44" t="n">
        <v>28.75</v>
      </c>
      <c r="E95" s="39" t="n"/>
      <c r="F95" s="58" t="n"/>
      <c r="G95" s="58" t="n"/>
      <c r="H95" s="15">
        <f>G95-F95-(E95*D95)</f>
        <v/>
      </c>
      <c r="I95" s="15">
        <f>H95/E95</f>
        <v/>
      </c>
      <c r="J95" s="47" t="n"/>
      <c r="K95" s="47" t="n"/>
      <c r="L95" s="44">
        <f>D95*E95</f>
        <v/>
      </c>
      <c r="M95" s="33" t="n"/>
      <c r="N95" s="39" t="n"/>
      <c r="O95" s="34" t="n"/>
      <c r="P95" s="29">
        <f>N95/E95</f>
        <v/>
      </c>
    </row>
    <row r="96">
      <c r="A96" s="39" t="inlineStr">
        <is>
          <t>WD19S130W</t>
        </is>
      </c>
      <c r="B96" s="39" t="inlineStr">
        <is>
          <t>DK</t>
        </is>
      </c>
      <c r="C96" s="4" t="n"/>
      <c r="D96" s="44" t="n">
        <v>82</v>
      </c>
      <c r="E96" s="39" t="n"/>
      <c r="F96" s="58" t="n"/>
      <c r="G96" s="58" t="n"/>
      <c r="H96" s="15">
        <f>G96-F96-(E96*D96)</f>
        <v/>
      </c>
      <c r="I96" s="15">
        <f>H96/E96</f>
        <v/>
      </c>
      <c r="J96" s="47" t="n"/>
      <c r="K96" s="47" t="n"/>
      <c r="L96" s="44">
        <f>D96*E96</f>
        <v/>
      </c>
      <c r="M96" s="33" t="n"/>
      <c r="N96" s="39" t="n"/>
      <c r="O96" s="34" t="n"/>
      <c r="P96" s="29">
        <f>N96/E96</f>
        <v/>
      </c>
    </row>
    <row r="97" ht="34" customHeight="1" s="59">
      <c r="A97" s="39" t="inlineStr">
        <is>
          <t>WD22TB4NEW</t>
        </is>
      </c>
      <c r="B97" s="39" t="inlineStr">
        <is>
          <t>DK</t>
        </is>
      </c>
      <c r="C97" s="4" t="inlineStr">
        <is>
          <t>DellDELL WD22TB4 Docking Thunderbolt Zwart (DELL-WD22TB4)</t>
        </is>
      </c>
      <c r="D97" s="44" t="n">
        <v>75</v>
      </c>
      <c r="E97" s="39" t="n">
        <v>1</v>
      </c>
      <c r="F97" s="58" t="n">
        <v>29.58</v>
      </c>
      <c r="G97" s="58" t="n">
        <v>151.97</v>
      </c>
      <c r="H97" s="15">
        <f>G97-F97-(E97*D97)</f>
        <v/>
      </c>
      <c r="I97" s="15">
        <f>H97/E97</f>
        <v/>
      </c>
      <c r="J97" s="47" t="n"/>
      <c r="K97" s="47" t="n"/>
      <c r="L97" s="44">
        <f>D97*E97</f>
        <v/>
      </c>
      <c r="M97" s="33" t="n"/>
      <c r="N97" s="39" t="n"/>
      <c r="O97" s="34" t="n"/>
      <c r="P97" s="29" t="n"/>
    </row>
    <row r="98">
      <c r="A98" s="39" t="inlineStr">
        <is>
          <t>X250RNW</t>
        </is>
      </c>
      <c r="B98" s="39" t="inlineStr">
        <is>
          <t>NB</t>
        </is>
      </c>
      <c r="C98" s="4" t="n"/>
      <c r="D98" s="44" t="n">
        <v>85</v>
      </c>
      <c r="E98" s="39" t="n"/>
      <c r="F98" s="58" t="n"/>
      <c r="G98" s="58" t="n"/>
      <c r="H98" s="15">
        <f>G98-F98-(E98*D98)</f>
        <v/>
      </c>
      <c r="I98" s="15">
        <f>H98/E98</f>
        <v/>
      </c>
      <c r="J98" s="47" t="n"/>
      <c r="K98" s="47" t="n"/>
      <c r="L98" s="44">
        <f>D98*E98</f>
        <v/>
      </c>
      <c r="M98" s="33" t="n"/>
      <c r="N98" s="39" t="n"/>
      <c r="O98" s="34" t="n"/>
      <c r="P98" s="29">
        <f>N98/E98</f>
        <v/>
      </c>
    </row>
    <row r="99">
      <c r="A99" s="39" t="inlineStr">
        <is>
          <t>X260RNW</t>
        </is>
      </c>
      <c r="B99" s="39" t="inlineStr">
        <is>
          <t>NB</t>
        </is>
      </c>
      <c r="C99" s="4" t="n"/>
      <c r="D99" s="44" t="n">
        <v>110</v>
      </c>
      <c r="E99" s="39" t="n"/>
      <c r="F99" s="58" t="n"/>
      <c r="G99" s="58" t="n"/>
      <c r="H99" s="15">
        <f>G99-F99-(E99*D99)</f>
        <v/>
      </c>
      <c r="I99" s="15">
        <f>H99/E99</f>
        <v/>
      </c>
      <c r="J99" s="47" t="n"/>
      <c r="K99" s="47" t="n"/>
      <c r="L99" s="44">
        <f>D99*E99</f>
        <v/>
      </c>
      <c r="M99" s="33" t="n"/>
      <c r="N99" s="39" t="n"/>
      <c r="O99" s="34" t="n"/>
      <c r="P99" s="29">
        <f>N99/E99</f>
        <v/>
      </c>
    </row>
    <row r="100">
      <c r="A100" s="39" t="inlineStr">
        <is>
          <t>X270REFURB</t>
        </is>
      </c>
      <c r="B100" s="39" t="inlineStr">
        <is>
          <t>NB</t>
        </is>
      </c>
      <c r="C100" s="4" t="n"/>
      <c r="D100" s="44" t="n">
        <v>125</v>
      </c>
      <c r="E100" s="39" t="n"/>
      <c r="F100" s="58" t="n"/>
      <c r="G100" s="58" t="n"/>
      <c r="H100" s="15">
        <f>G100-F100-(E100*D100)</f>
        <v/>
      </c>
      <c r="I100" s="15">
        <f>H100/E100</f>
        <v/>
      </c>
      <c r="J100" s="47" t="n"/>
      <c r="K100" s="47" t="n"/>
      <c r="L100" s="44">
        <f>D100*E100</f>
        <v/>
      </c>
      <c r="M100" s="33" t="n"/>
      <c r="N100" s="39" t="n"/>
      <c r="O100" s="34" t="n"/>
      <c r="P100" s="29">
        <f>N100/E100</f>
        <v/>
      </c>
    </row>
    <row r="101" ht="68" customHeight="1" s="59">
      <c r="A101" s="39" t="inlineStr">
        <is>
          <t>ZD-Z7S8-4ZA1</t>
        </is>
      </c>
      <c r="B101" s="39" t="inlineStr">
        <is>
          <t>DK</t>
        </is>
      </c>
      <c r="C101" s="4" t="inlineStr">
        <is>
          <t>D6000 USB-C Triple Docking Station, Up to three 4K Displays via USB-C, UHD 5K, USB 3.0, Gigabit Ethernet, 130-Watt AC Adapter, Charges up to 65W lapto</t>
        </is>
      </c>
      <c r="D101" s="44" t="n">
        <v>45</v>
      </c>
      <c r="E101" s="39" t="n">
        <v>2</v>
      </c>
      <c r="F101" s="58" t="n">
        <v>29.43</v>
      </c>
      <c r="G101" s="58" t="n">
        <v>141.75</v>
      </c>
      <c r="H101" s="15">
        <f>G101-F101-(E101*D101)</f>
        <v/>
      </c>
      <c r="I101" s="15">
        <f>H101/E101</f>
        <v/>
      </c>
      <c r="J101" s="47" t="n"/>
      <c r="K101" s="47" t="n"/>
      <c r="L101" s="44">
        <f>D101*E101</f>
        <v/>
      </c>
      <c r="M101" s="33" t="n"/>
      <c r="N101" s="39" t="n"/>
      <c r="O101" s="34" t="n"/>
      <c r="P101" s="29">
        <f>N101/E101</f>
        <v/>
      </c>
    </row>
    <row r="102" ht="51" customHeight="1" s="59">
      <c r="A102" s="4" t="inlineStr">
        <is>
          <t>ZH-UP6E-7OEM</t>
        </is>
      </c>
      <c r="B102" s="4" t="inlineStr">
        <is>
          <t>NB</t>
        </is>
      </c>
      <c r="C102" s="40" t="inlineStr">
        <is>
          <t>Lenovo ThinkPad T480 Windows 11 Pro Ultrabook 14inch FHD Intel Core i7-8650U 16GB 512GB SSD HDMI WebCam WiFi P</t>
        </is>
      </c>
      <c r="D102" s="51" t="n">
        <v>225</v>
      </c>
      <c r="E102" s="39" t="n"/>
      <c r="F102" s="58" t="n"/>
      <c r="G102" s="58" t="n"/>
      <c r="H102" s="15">
        <f>G102-F102-(E102*D102)</f>
        <v/>
      </c>
      <c r="I102" s="15">
        <f>H102/E102</f>
        <v/>
      </c>
      <c r="J102" s="47" t="n"/>
      <c r="K102" s="47" t="n"/>
      <c r="L102" s="44">
        <f>D102*E102</f>
        <v/>
      </c>
      <c r="M102" s="35" t="n"/>
      <c r="N102" s="37" t="n"/>
      <c r="O102" s="34" t="n"/>
      <c r="P102" s="29">
        <f>N102/E102</f>
        <v/>
      </c>
    </row>
    <row r="103" ht="17" customHeight="1" s="59">
      <c r="A103" s="66" t="inlineStr">
        <is>
          <t>CRU8GBDDR42666</t>
        </is>
      </c>
      <c r="B103" s="4" t="n"/>
      <c r="C103" s="40" t="n"/>
      <c r="D103" s="51" t="n">
        <v>24</v>
      </c>
      <c r="E103" s="44" t="n"/>
      <c r="F103" s="58" t="n"/>
      <c r="G103" s="58" t="n"/>
      <c r="H103" s="15">
        <f>G103-F103-(E103*D103)</f>
        <v/>
      </c>
      <c r="I103" s="15">
        <f>H103/E103</f>
        <v/>
      </c>
      <c r="J103" s="47" t="n"/>
      <c r="K103" s="47" t="n"/>
      <c r="L103" s="44">
        <f>D103*E103</f>
        <v/>
      </c>
      <c r="M103" s="35" t="n"/>
      <c r="N103" s="37" t="n"/>
      <c r="O103" s="34" t="n"/>
      <c r="P103" s="29">
        <f>N103/E103</f>
        <v/>
      </c>
    </row>
    <row r="104" ht="17" customHeight="1" s="59">
      <c r="A104" s="66" t="inlineStr">
        <is>
          <t>Dell TB16240</t>
        </is>
      </c>
      <c r="B104" s="4" t="n"/>
      <c r="C104" s="40" t="n"/>
      <c r="D104" s="51" t="n">
        <v>16</v>
      </c>
      <c r="E104" s="72" t="n"/>
      <c r="F104" s="58" t="n"/>
      <c r="G104" s="58" t="n"/>
      <c r="H104" s="15">
        <f>G104-F104-(E104*D104)</f>
        <v/>
      </c>
      <c r="I104" s="15">
        <f>H104/E104</f>
        <v/>
      </c>
      <c r="J104" s="47" t="n"/>
      <c r="K104" s="47" t="n"/>
      <c r="L104" s="44">
        <f>D104*E104</f>
        <v/>
      </c>
      <c r="M104" s="35" t="n"/>
      <c r="N104" s="37" t="n"/>
      <c r="O104" s="34" t="n"/>
      <c r="P104" s="29">
        <f>N104/E104</f>
        <v/>
      </c>
    </row>
    <row r="105" ht="17" customHeight="1" s="59">
      <c r="A105" s="66" t="inlineStr">
        <is>
          <t>HP2013ASNEW</t>
        </is>
      </c>
      <c r="B105" s="4" t="n"/>
      <c r="C105" s="40" t="n"/>
      <c r="D105" s="51" t="n">
        <v>15</v>
      </c>
      <c r="E105" s="72" t="n"/>
      <c r="F105" s="58" t="n"/>
      <c r="G105" s="58" t="n"/>
      <c r="H105" s="15">
        <f>G105-F105-(E105*D105)</f>
        <v/>
      </c>
      <c r="I105" s="15">
        <f>H105/E105</f>
        <v/>
      </c>
      <c r="J105" s="47" t="n"/>
      <c r="K105" s="47" t="n"/>
      <c r="L105" s="44">
        <f>D105*E105</f>
        <v/>
      </c>
      <c r="M105" s="35" t="n"/>
      <c r="N105" s="37" t="n"/>
      <c r="O105" s="34" t="n"/>
      <c r="P105" s="29">
        <f>N105/E105</f>
        <v/>
      </c>
    </row>
    <row r="106">
      <c r="A106" s="70" t="inlineStr">
        <is>
          <t>FP-G3EW-U92D</t>
        </is>
      </c>
      <c r="B106" s="4" t="n"/>
      <c r="C106" s="40" t="n"/>
      <c r="D106" s="2" t="n">
        <v>20</v>
      </c>
      <c r="E106" s="73" t="n"/>
      <c r="F106" s="58" t="n"/>
      <c r="G106" s="58" t="n"/>
      <c r="H106" s="15">
        <f>G106-F106-(E106*D106)</f>
        <v/>
      </c>
      <c r="I106" s="15">
        <f>H106/E106</f>
        <v/>
      </c>
      <c r="J106" s="47" t="n"/>
      <c r="K106" s="47" t="n"/>
      <c r="L106" s="44">
        <f>D106*E106</f>
        <v/>
      </c>
      <c r="M106" s="35" t="n"/>
      <c r="N106" s="75" t="n"/>
      <c r="O106" s="34" t="n"/>
      <c r="P106" s="29">
        <f>N106/E106</f>
        <v/>
      </c>
    </row>
    <row r="107">
      <c r="A107" s="70" t="inlineStr">
        <is>
          <t>GA-8DMB-XVET</t>
        </is>
      </c>
      <c r="B107" s="4" t="n"/>
      <c r="C107" s="40" t="n"/>
      <c r="D107" s="2" t="n">
        <v>115</v>
      </c>
      <c r="E107" s="73" t="n"/>
      <c r="F107" s="58" t="n"/>
      <c r="G107" s="58" t="n"/>
      <c r="H107" s="15">
        <f>G107-F107-(E107*D107)</f>
        <v/>
      </c>
      <c r="I107" s="15">
        <f>H107/E107</f>
        <v/>
      </c>
      <c r="J107" s="47" t="n"/>
      <c r="K107" s="47" t="n"/>
      <c r="L107" s="44">
        <f>D107*E107</f>
        <v/>
      </c>
      <c r="M107" s="35" t="n"/>
      <c r="N107" s="75" t="n"/>
      <c r="O107" s="34" t="n"/>
      <c r="P107" s="29">
        <f>N107/E107</f>
        <v/>
      </c>
    </row>
    <row r="108" ht="17" customHeight="1" s="59">
      <c r="A108" s="71" t="inlineStr">
        <is>
          <t>KM5221W</t>
        </is>
      </c>
      <c r="B108" s="4" t="n"/>
      <c r="C108" s="40" t="n"/>
      <c r="D108" s="2" t="n">
        <v>12</v>
      </c>
      <c r="E108" s="73" t="n"/>
      <c r="F108" s="58" t="n"/>
      <c r="G108" s="58" t="n"/>
      <c r="H108" s="15">
        <f>G108-F108-(E108*D108)</f>
        <v/>
      </c>
      <c r="I108" s="15">
        <f>H108/E108</f>
        <v/>
      </c>
      <c r="J108" s="47" t="n"/>
      <c r="K108" s="47" t="n"/>
      <c r="L108" s="44">
        <f>D108*E108</f>
        <v/>
      </c>
      <c r="M108" s="35" t="n"/>
      <c r="N108" s="75" t="n"/>
      <c r="O108" s="34" t="n"/>
      <c r="P108" s="29">
        <f>N108/E108</f>
        <v/>
      </c>
    </row>
    <row r="109">
      <c r="A109" s="4" t="n"/>
      <c r="B109" s="4" t="n"/>
      <c r="C109" s="40" t="n"/>
      <c r="D109" s="2" t="n"/>
      <c r="E109" s="73" t="n"/>
      <c r="F109" s="58" t="n"/>
      <c r="G109" s="58" t="n"/>
      <c r="H109" s="5" t="n"/>
      <c r="I109" s="15" t="n"/>
      <c r="J109" s="3" t="n"/>
      <c r="K109" s="2" t="n"/>
      <c r="L109" s="30" t="n"/>
      <c r="M109" s="35" t="n"/>
      <c r="N109" s="75" t="n"/>
      <c r="O109" s="34" t="n"/>
      <c r="P109" s="29">
        <f>N109/E109</f>
        <v/>
      </c>
    </row>
    <row r="110">
      <c r="A110" s="4" t="n"/>
      <c r="B110" s="4" t="n"/>
      <c r="C110" s="40" t="n"/>
      <c r="D110" s="2" t="n"/>
      <c r="E110" s="73" t="n"/>
      <c r="F110" s="58" t="n"/>
      <c r="G110" s="58" t="n"/>
      <c r="H110" s="5" t="n"/>
      <c r="I110" s="15" t="n"/>
      <c r="J110" s="3" t="n"/>
      <c r="K110" s="2" t="n"/>
      <c r="L110" s="30" t="n"/>
      <c r="M110" s="35" t="n"/>
      <c r="N110" s="75" t="n"/>
      <c r="O110" s="34" t="n"/>
      <c r="P110" s="29">
        <f>N110/E110</f>
        <v/>
      </c>
    </row>
    <row r="111">
      <c r="A111" s="4" t="n"/>
      <c r="B111" s="4" t="n"/>
      <c r="C111" s="40" t="n"/>
      <c r="D111" s="2" t="n"/>
      <c r="E111" s="26" t="n"/>
      <c r="F111" s="58" t="n"/>
      <c r="G111" s="58" t="n"/>
      <c r="H111" s="5" t="n"/>
      <c r="I111" s="15" t="n"/>
      <c r="J111" s="3" t="n"/>
      <c r="K111" s="2" t="n"/>
      <c r="L111" s="30" t="n"/>
      <c r="M111" s="35" t="n"/>
      <c r="N111" s="75" t="n"/>
      <c r="O111" s="34" t="n"/>
      <c r="P111" s="29">
        <f>N111/E111</f>
        <v/>
      </c>
    </row>
    <row r="112">
      <c r="A112" s="4" t="n"/>
      <c r="B112" s="4" t="n"/>
      <c r="C112" s="40" t="n"/>
      <c r="D112" s="2" t="n"/>
      <c r="E112" s="26" t="n"/>
      <c r="F112" s="58" t="n"/>
      <c r="G112" s="58" t="n"/>
      <c r="H112" s="5" t="n"/>
      <c r="I112" s="15" t="n"/>
      <c r="J112" s="3" t="n"/>
      <c r="K112" s="2" t="n"/>
      <c r="L112" s="30" t="n"/>
      <c r="M112" s="35" t="n"/>
      <c r="N112" s="75" t="n"/>
      <c r="O112" s="34" t="n"/>
      <c r="P112" s="29">
        <f>N112/E112</f>
        <v/>
      </c>
    </row>
    <row r="113">
      <c r="F113" s="58" t="n"/>
      <c r="G113" s="58" t="n"/>
      <c r="N113" s="74" t="n"/>
    </row>
    <row r="114">
      <c r="N114" s="74" t="n"/>
    </row>
    <row r="115">
      <c r="N115" s="74" t="n"/>
    </row>
  </sheetData>
  <autoFilter ref="A25:AC108">
    <sortState ref="A26:AC103">
      <sortCondition ref="A25:A103"/>
    </sortState>
  </autoFilter>
  <conditionalFormatting sqref="D26:D27 D32:D50 D52:D112 F26:G113 N26:N112 O26">
    <cfRule type="cellIs" priority="17" operator="lessThan" dxfId="0" stopIfTrue="1">
      <formula>0.01</formula>
    </cfRule>
  </conditionalFormatting>
  <conditionalFormatting sqref="P26">
    <cfRule type="cellIs" priority="11" operator="greaterThan" dxfId="0">
      <formula>6</formula>
    </cfRule>
  </conditionalFormatting>
  <conditionalFormatting sqref="F27">
    <cfRule type="cellIs" priority="9" operator="lessThanOrEqual" dxfId="0">
      <formula>0</formula>
    </cfRule>
  </conditionalFormatting>
  <conditionalFormatting sqref="D28:D29">
    <cfRule type="cellIs" priority="4" operator="lessThan" dxfId="0" stopIfTrue="1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D19"/>
  <sheetViews>
    <sheetView workbookViewId="0">
      <selection activeCell="C21" sqref="C21"/>
    </sheetView>
  </sheetViews>
  <sheetFormatPr baseColWidth="10" defaultRowHeight="16" outlineLevelCol="0"/>
  <cols>
    <col width="17" customWidth="1" style="59" min="1" max="1"/>
    <col width="16.83203125" customWidth="1" style="60" min="2" max="2"/>
    <col width="10.83203125" customWidth="1" style="60" min="3" max="3"/>
    <col width="13" customWidth="1" style="59" min="12" max="12"/>
  </cols>
  <sheetData>
    <row r="2">
      <c r="B2" s="61" t="n"/>
    </row>
    <row r="3" ht="17" customHeight="1" s="59">
      <c r="A3" s="62" t="n"/>
      <c r="B3" s="63" t="n"/>
      <c r="D3" s="64" t="n"/>
    </row>
    <row r="4">
      <c r="A4" s="62" t="n"/>
      <c r="B4" s="63" t="n"/>
      <c r="D4" s="64" t="n"/>
    </row>
    <row r="5">
      <c r="A5" s="62" t="n"/>
      <c r="B5" s="63" t="n"/>
      <c r="D5" s="64" t="n"/>
    </row>
    <row r="6">
      <c r="A6" s="62" t="n"/>
      <c r="B6" s="63" t="n"/>
      <c r="D6" s="64" t="n"/>
    </row>
    <row r="7">
      <c r="A7" s="62" t="n"/>
      <c r="B7" s="63" t="n"/>
      <c r="D7" s="64" t="n"/>
    </row>
    <row r="8">
      <c r="A8" s="62" t="n"/>
      <c r="B8" s="63" t="n"/>
      <c r="D8" s="64" t="n"/>
    </row>
    <row r="9">
      <c r="A9" s="62" t="n"/>
      <c r="B9" s="63" t="n"/>
      <c r="D9" s="64" t="n"/>
    </row>
    <row r="10" ht="17" customHeight="1" s="59">
      <c r="A10" s="62" t="n"/>
      <c r="B10" s="63" t="n"/>
      <c r="C10" s="63" t="n"/>
      <c r="D10" s="64" t="n"/>
    </row>
    <row r="11" ht="18" customHeight="1" s="59">
      <c r="A11" s="62" t="n"/>
      <c r="B11" s="63" t="n"/>
      <c r="D11" s="64" t="n"/>
    </row>
    <row r="13">
      <c r="B13" s="65" t="n"/>
    </row>
    <row r="19">
      <c r="B19" s="6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Luke Flanaghan</dc:creator>
  <dcterms:created xsi:type="dcterms:W3CDTF">2023-01-06T10:38:05Z</dcterms:created>
  <dcterms:modified xsi:type="dcterms:W3CDTF">2024-04-02T16:05:59Z</dcterms:modified>
  <cp:lastModifiedBy>Luke Flanaghan</cp:lastModifiedBy>
</cp:coreProperties>
</file>