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1E17434-D048-4B97-A90D-B302FA05491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运营数据" sheetId="1" r:id="rId1"/>
    <sheet name="用户质量" sheetId="6" r:id="rId2"/>
    <sheet name="付费模型" sheetId="7" r:id="rId3"/>
    <sheet name="破冰AB" sheetId="5" r:id="rId4"/>
    <sheet name="礼包" sheetId="2" r:id="rId5"/>
    <sheet name="广告变现" sheetId="4" r:id="rId6"/>
    <sheet name="后续调整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F24" i="7"/>
  <c r="F25" i="7"/>
  <c r="F26" i="7"/>
  <c r="F27" i="7"/>
  <c r="F28" i="7"/>
  <c r="F22" i="7"/>
  <c r="F14" i="7" l="1"/>
  <c r="F15" i="7"/>
  <c r="F16" i="7"/>
  <c r="F17" i="7"/>
  <c r="F18" i="7"/>
  <c r="F19" i="7"/>
  <c r="F13" i="7"/>
  <c r="D14" i="7"/>
  <c r="D15" i="7"/>
  <c r="D16" i="7"/>
  <c r="D17" i="7"/>
  <c r="D18" i="7"/>
  <c r="D19" i="7"/>
  <c r="D13" i="7"/>
  <c r="C14" i="7" l="1"/>
  <c r="C15" i="7"/>
  <c r="C16" i="7"/>
  <c r="C17" i="7"/>
  <c r="C18" i="7"/>
  <c r="C19" i="7"/>
  <c r="C13" i="7"/>
  <c r="M9" i="7"/>
  <c r="N9" i="7"/>
  <c r="N14" i="7" s="1"/>
  <c r="O9" i="7"/>
  <c r="P9" i="7"/>
  <c r="Q9" i="7"/>
  <c r="L9" i="7"/>
  <c r="L14" i="7" s="1"/>
  <c r="K9" i="7"/>
  <c r="I9" i="6"/>
  <c r="I27" i="6" s="1"/>
  <c r="J9" i="6"/>
  <c r="J27" i="6" s="1"/>
  <c r="K9" i="6"/>
  <c r="L9" i="6"/>
  <c r="L27" i="6" s="1"/>
  <c r="M9" i="6"/>
  <c r="M27" i="6" s="1"/>
  <c r="N8" i="6"/>
  <c r="N26" i="6" s="1"/>
  <c r="K27" i="6"/>
  <c r="H27" i="6"/>
  <c r="F8" i="7"/>
  <c r="H8" i="7" s="1"/>
  <c r="D8" i="7"/>
  <c r="F7" i="7"/>
  <c r="H7" i="7" s="1"/>
  <c r="D7" i="7"/>
  <c r="F6" i="7"/>
  <c r="H6" i="7" s="1"/>
  <c r="D6" i="7"/>
  <c r="F5" i="7"/>
  <c r="D5" i="7"/>
  <c r="F4" i="7"/>
  <c r="D4" i="7"/>
  <c r="F3" i="7"/>
  <c r="H3" i="7" s="1"/>
  <c r="D3" i="7"/>
  <c r="G27" i="6"/>
  <c r="F27" i="6"/>
  <c r="E27" i="6"/>
  <c r="D27" i="6"/>
  <c r="C27" i="6"/>
  <c r="B27" i="6"/>
  <c r="M26" i="6"/>
  <c r="L26" i="6"/>
  <c r="K26" i="6"/>
  <c r="J26" i="6"/>
  <c r="I26" i="6"/>
  <c r="H26" i="6"/>
  <c r="G26" i="6"/>
  <c r="F26" i="6"/>
  <c r="E26" i="6"/>
  <c r="D26" i="6"/>
  <c r="C26" i="6"/>
  <c r="B26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M24" i="6"/>
  <c r="L24" i="6"/>
  <c r="K24" i="6"/>
  <c r="J24" i="6"/>
  <c r="I24" i="6"/>
  <c r="H24" i="6"/>
  <c r="G24" i="6"/>
  <c r="F24" i="6"/>
  <c r="E24" i="6"/>
  <c r="D24" i="6"/>
  <c r="C24" i="6"/>
  <c r="B24" i="6"/>
  <c r="M23" i="6"/>
  <c r="L23" i="6"/>
  <c r="K23" i="6"/>
  <c r="J23" i="6"/>
  <c r="I23" i="6"/>
  <c r="H23" i="6"/>
  <c r="G23" i="6"/>
  <c r="F23" i="6"/>
  <c r="E23" i="6"/>
  <c r="D23" i="6"/>
  <c r="C23" i="6"/>
  <c r="B23" i="6"/>
  <c r="M22" i="6"/>
  <c r="L22" i="6"/>
  <c r="K22" i="6"/>
  <c r="J22" i="6"/>
  <c r="I22" i="6"/>
  <c r="H22" i="6"/>
  <c r="G22" i="6"/>
  <c r="F22" i="6"/>
  <c r="E22" i="6"/>
  <c r="D22" i="6"/>
  <c r="C22" i="6"/>
  <c r="B22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N18" i="6"/>
  <c r="N17" i="6"/>
  <c r="N16" i="6"/>
  <c r="N15" i="6"/>
  <c r="N14" i="6"/>
  <c r="N13" i="6"/>
  <c r="N12" i="6"/>
  <c r="N7" i="6"/>
  <c r="N6" i="6"/>
  <c r="N24" i="6" s="1"/>
  <c r="N5" i="6"/>
  <c r="N23" i="6" s="1"/>
  <c r="N4" i="6"/>
  <c r="N22" i="6" s="1"/>
  <c r="N3" i="6"/>
  <c r="I3" i="5"/>
  <c r="E3" i="5"/>
  <c r="I2" i="5"/>
  <c r="E2" i="5"/>
  <c r="C2" i="4"/>
  <c r="B9" i="1"/>
  <c r="B27" i="1" s="1"/>
  <c r="C9" i="1"/>
  <c r="C27" i="1" s="1"/>
  <c r="D9" i="1"/>
  <c r="E9" i="1"/>
  <c r="F9" i="1"/>
  <c r="F27" i="1" s="1"/>
  <c r="G9" i="1"/>
  <c r="H9" i="1"/>
  <c r="I9" i="1"/>
  <c r="I27" i="1" s="1"/>
  <c r="J9" i="1"/>
  <c r="K9" i="1"/>
  <c r="L9" i="1"/>
  <c r="B18" i="1"/>
  <c r="C18" i="1"/>
  <c r="D18" i="1"/>
  <c r="E18" i="1"/>
  <c r="F18" i="1"/>
  <c r="G18" i="1"/>
  <c r="H18" i="1"/>
  <c r="H27" i="1" s="1"/>
  <c r="I18" i="1"/>
  <c r="J18" i="1"/>
  <c r="K18" i="1"/>
  <c r="K27" i="1" s="1"/>
  <c r="L18" i="1"/>
  <c r="L27" i="1" s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D27" i="1"/>
  <c r="H4" i="7" l="1"/>
  <c r="N9" i="6"/>
  <c r="N27" i="6" s="1"/>
  <c r="J27" i="1"/>
  <c r="G27" i="1"/>
  <c r="E27" i="1"/>
</calcChain>
</file>

<file path=xl/sharedStrings.xml><?xml version="1.0" encoding="utf-8"?>
<sst xmlns="http://schemas.openxmlformats.org/spreadsheetml/2006/main" count="230" uniqueCount="113">
  <si>
    <t>小</t>
    <phoneticPr fontId="2" type="noConversion"/>
  </si>
  <si>
    <t>中小</t>
    <phoneticPr fontId="2" type="noConversion"/>
  </si>
  <si>
    <t>中</t>
    <phoneticPr fontId="2" type="noConversion"/>
  </si>
  <si>
    <t>大</t>
    <phoneticPr fontId="2" type="noConversion"/>
  </si>
  <si>
    <t>超</t>
    <phoneticPr fontId="2" type="noConversion"/>
  </si>
  <si>
    <t>超大</t>
    <phoneticPr fontId="2" type="noConversion"/>
  </si>
  <si>
    <t>偏差</t>
    <phoneticPr fontId="2" type="noConversion"/>
  </si>
  <si>
    <t>模型预期</t>
    <phoneticPr fontId="2" type="noConversion"/>
  </si>
  <si>
    <t>付费占比%</t>
    <phoneticPr fontId="2" type="noConversion"/>
  </si>
  <si>
    <t>付费$</t>
    <phoneticPr fontId="2" type="noConversion"/>
  </si>
  <si>
    <t>人数占比%</t>
    <phoneticPr fontId="2" type="noConversion"/>
  </si>
  <si>
    <t>人数</t>
    <phoneticPr fontId="2" type="noConversion"/>
  </si>
  <si>
    <t>分层</t>
    <phoneticPr fontId="2" type="noConversion"/>
  </si>
  <si>
    <t>index</t>
    <phoneticPr fontId="2" type="noConversion"/>
  </si>
  <si>
    <t>汇总</t>
    <phoneticPr fontId="2" type="noConversion"/>
  </si>
  <si>
    <t>D3/1</t>
    <phoneticPr fontId="2" type="noConversion"/>
  </si>
  <si>
    <t>LTV_D5</t>
  </si>
  <si>
    <t>LTV_D4</t>
  </si>
  <si>
    <t>LTV_D3</t>
  </si>
  <si>
    <t>LTV_D2</t>
  </si>
  <si>
    <t>LTV_D1</t>
  </si>
  <si>
    <t>LTV_D0</t>
    <phoneticPr fontId="2" type="noConversion"/>
  </si>
  <si>
    <t>D5留存</t>
    <phoneticPr fontId="2" type="noConversion"/>
  </si>
  <si>
    <t>D4留存</t>
    <phoneticPr fontId="2" type="noConversion"/>
  </si>
  <si>
    <t>D3留存</t>
    <phoneticPr fontId="2" type="noConversion"/>
  </si>
  <si>
    <t>D2留存</t>
    <phoneticPr fontId="2" type="noConversion"/>
  </si>
  <si>
    <t>D1留存</t>
    <phoneticPr fontId="2" type="noConversion"/>
  </si>
  <si>
    <t>新增人数</t>
  </si>
  <si>
    <t>日期</t>
  </si>
  <si>
    <t>7day/1day+</t>
    <phoneticPr fontId="2" type="noConversion"/>
  </si>
  <si>
    <t>LTV_D0</t>
  </si>
  <si>
    <t>D5留存</t>
  </si>
  <si>
    <t>D4留存</t>
  </si>
  <si>
    <t>D3留存</t>
  </si>
  <si>
    <t>D2留存</t>
  </si>
  <si>
    <t>D1留存</t>
  </si>
  <si>
    <t>1day+</t>
    <phoneticPr fontId="2" type="noConversion"/>
  </si>
  <si>
    <t>-</t>
  </si>
  <si>
    <r>
      <t>通过活动投放</t>
    </r>
    <r>
      <rPr>
        <sz val="11"/>
        <color theme="1"/>
        <rFont val="Microsoft JhengHei"/>
        <family val="3"/>
        <charset val="136"/>
      </rPr>
      <t>e-girl碎片，配合累充，拉升大超R付费额度</t>
    </r>
    <phoneticPr fontId="2" type="noConversion"/>
  </si>
  <si>
    <r>
      <t>冲榜活动</t>
    </r>
    <r>
      <rPr>
        <sz val="11"/>
        <color theme="1"/>
        <rFont val="Microsoft JhengHei"/>
        <family val="3"/>
        <charset val="136"/>
      </rPr>
      <t>-英雄战力</t>
    </r>
    <phoneticPr fontId="2" type="noConversion"/>
  </si>
  <si>
    <t>7day</t>
    <phoneticPr fontId="2" type="noConversion"/>
  </si>
  <si>
    <r>
      <t>首期开启个人战力、英雄战力、宠物战力、爬塔、联盟排行榜，增加玩家游戏</t>
    </r>
    <r>
      <rPr>
        <sz val="11"/>
        <color theme="1"/>
        <rFont val="Microsoft JhengHei"/>
        <family val="3"/>
        <charset val="136"/>
      </rPr>
      <t>/付费动力及社交展现</t>
    </r>
    <phoneticPr fontId="2" type="noConversion"/>
  </si>
  <si>
    <t>排行榜功能</t>
    <phoneticPr fontId="2" type="noConversion"/>
  </si>
  <si>
    <t>调整激励视频在商店挂接的商品，提升奖励；新增爬塔达到xx层给玩家发送激励视频邮件，增加视频播放斜率</t>
    <phoneticPr fontId="2" type="noConversion"/>
  </si>
  <si>
    <t>激励视频优化</t>
    <phoneticPr fontId="2" type="noConversion"/>
  </si>
  <si>
    <t>首充英雄杰登-5$/1$分服继续测试</t>
    <phoneticPr fontId="2" type="noConversion"/>
  </si>
  <si>
    <t>确认破冰门槛</t>
    <phoneticPr fontId="2" type="noConversion"/>
  </si>
  <si>
    <t>新增转盘活动，投放特殊内容，活动开启----待定，预计给熊猫</t>
    <phoneticPr fontId="2" type="noConversion"/>
  </si>
  <si>
    <t>备用拉收活动</t>
    <phoneticPr fontId="2" type="noConversion"/>
  </si>
  <si>
    <t>新增签到 --- 投放基础材料，银币，基础经验书，杰玛碎片/奈乔碎片</t>
    <phoneticPr fontId="2" type="noConversion"/>
  </si>
  <si>
    <t>提升留存</t>
    <phoneticPr fontId="2" type="noConversion"/>
  </si>
  <si>
    <r>
      <t>新增累充功能 ----  投放e-girl的碎片，2000</t>
    </r>
    <r>
      <rPr>
        <sz val="11"/>
        <color theme="1"/>
        <rFont val="Microsoft JhengHei"/>
        <family val="3"/>
        <charset val="136"/>
      </rPr>
      <t>$</t>
    </r>
    <r>
      <rPr>
        <sz val="11"/>
        <color theme="1"/>
        <rFont val="YaHei Consolas Hybrid"/>
        <family val="3"/>
        <charset val="134"/>
      </rPr>
      <t>至4阶</t>
    </r>
    <phoneticPr fontId="2" type="noConversion"/>
  </si>
  <si>
    <t>提升复购、培养付费习惯</t>
    <phoneticPr fontId="2" type="noConversion"/>
  </si>
  <si>
    <t>城建礼包明确数值缺口 ---- 明确城建礼包的缺口比例</t>
    <phoneticPr fontId="2" type="noConversion"/>
  </si>
  <si>
    <t>提升城建礼包售卖</t>
    <phoneticPr fontId="2" type="noConversion"/>
  </si>
  <si>
    <r>
      <t xml:space="preserve">升级队列强化 ---  </t>
    </r>
    <r>
      <rPr>
        <sz val="11"/>
        <color theme="1"/>
        <rFont val="Microsoft JhengHei"/>
        <family val="3"/>
        <charset val="136"/>
      </rPr>
      <t>HUD</t>
    </r>
    <r>
      <rPr>
        <sz val="11"/>
        <color theme="1"/>
        <rFont val="YaHei Consolas Hybrid"/>
        <family val="3"/>
        <charset val="134"/>
      </rPr>
      <t>界面强化升级队列的概念，同时削减初期只有1个升级队列</t>
    </r>
    <phoneticPr fontId="2" type="noConversion"/>
  </si>
  <si>
    <t>提升队列礼包售卖</t>
    <phoneticPr fontId="2" type="noConversion"/>
  </si>
  <si>
    <t>新增每日必买礼包tab，用于投放3条养成线的经验---1美元 = 宠物经验，3美元 = 英雄经验，5美元=装备强化经验</t>
    <phoneticPr fontId="2" type="noConversion"/>
  </si>
  <si>
    <r>
      <t>宠物礼包调整为特殊宠物----白色熊，SSA，价格降为</t>
    </r>
    <r>
      <rPr>
        <sz val="11"/>
        <color theme="1"/>
        <rFont val="Microsoft JhengHei"/>
        <family val="3"/>
        <charset val="136"/>
      </rPr>
      <t>10$</t>
    </r>
    <phoneticPr fontId="2" type="noConversion"/>
  </si>
  <si>
    <t>提升宠物礼包售卖</t>
    <phoneticPr fontId="2" type="noConversion"/>
  </si>
  <si>
    <t>人均登录次数</t>
  </si>
  <si>
    <t>人均在线时长(分钟)</t>
  </si>
  <si>
    <t>ARPPU</t>
  </si>
  <si>
    <t>ARPU</t>
  </si>
  <si>
    <t>付费活跃用户数</t>
  </si>
  <si>
    <t>新增付费率</t>
  </si>
  <si>
    <t>新增用户付费人数</t>
  </si>
  <si>
    <t>付费率</t>
  </si>
  <si>
    <t>付费人数</t>
  </si>
  <si>
    <t>付费金额</t>
  </si>
  <si>
    <t>注册人数</t>
  </si>
  <si>
    <t>内容</t>
    <phoneticPr fontId="2" type="noConversion"/>
  </si>
  <si>
    <t>目的</t>
    <phoneticPr fontId="2" type="noConversion"/>
  </si>
  <si>
    <t>ID</t>
    <phoneticPr fontId="2" type="noConversion"/>
  </si>
  <si>
    <t>9月16</t>
    <phoneticPr fontId="2" type="noConversion"/>
  </si>
  <si>
    <t>9月15</t>
    <phoneticPr fontId="2" type="noConversion"/>
  </si>
  <si>
    <t>9月14</t>
    <phoneticPr fontId="2" type="noConversion"/>
  </si>
  <si>
    <t>&gt;10</t>
    <phoneticPr fontId="2" type="noConversion"/>
  </si>
  <si>
    <t>6~9</t>
    <phoneticPr fontId="2" type="noConversion"/>
  </si>
  <si>
    <t>流失等级&lt;=4</t>
    <phoneticPr fontId="2" type="noConversion"/>
  </si>
  <si>
    <t>24小时流失且看过视频用户</t>
    <phoneticPr fontId="2" type="noConversion"/>
  </si>
  <si>
    <t>日期</t>
    <phoneticPr fontId="2" type="noConversion"/>
  </si>
  <si>
    <t>2%-4%</t>
    <phoneticPr fontId="2" type="noConversion"/>
  </si>
  <si>
    <r>
      <t>预期占比</t>
    </r>
    <r>
      <rPr>
        <sz val="11"/>
        <color theme="1"/>
        <rFont val="Microsoft JhengHei"/>
        <family val="3"/>
        <charset val="136"/>
      </rPr>
      <t>%</t>
    </r>
    <phoneticPr fontId="2" type="noConversion"/>
  </si>
  <si>
    <t>占比%</t>
    <phoneticPr fontId="2" type="noConversion"/>
  </si>
  <si>
    <t>当前总流水$</t>
    <phoneticPr fontId="2" type="noConversion"/>
  </si>
  <si>
    <t>广告变现流水$</t>
    <phoneticPr fontId="2" type="noConversion"/>
  </si>
  <si>
    <t>1服</t>
    <phoneticPr fontId="2" type="noConversion"/>
  </si>
  <si>
    <t>2服</t>
    <phoneticPr fontId="2" type="noConversion"/>
  </si>
  <si>
    <t>D3/0</t>
    <phoneticPr fontId="2" type="noConversion"/>
  </si>
  <si>
    <t>D3ltv</t>
    <phoneticPr fontId="2" type="noConversion"/>
  </si>
  <si>
    <t>D0ltv</t>
    <phoneticPr fontId="2" type="noConversion"/>
  </si>
  <si>
    <r>
      <t>付费率</t>
    </r>
    <r>
      <rPr>
        <b/>
        <sz val="11"/>
        <color theme="0"/>
        <rFont val="Microsoft JhengHei"/>
        <family val="3"/>
        <charset val="136"/>
      </rPr>
      <t>%</t>
    </r>
    <phoneticPr fontId="2" type="noConversion"/>
  </si>
  <si>
    <t>付费人数</t>
    <phoneticPr fontId="2" type="noConversion"/>
  </si>
  <si>
    <r>
      <t>高质量</t>
    </r>
    <r>
      <rPr>
        <b/>
        <sz val="11"/>
        <color theme="0"/>
        <rFont val="Microsoft JhengHei"/>
        <family val="3"/>
        <charset val="136"/>
      </rPr>
      <t>AEO用户</t>
    </r>
    <phoneticPr fontId="2" type="noConversion"/>
  </si>
  <si>
    <t>破冰</t>
    <phoneticPr fontId="2" type="noConversion"/>
  </si>
  <si>
    <t>id</t>
    <phoneticPr fontId="2" type="noConversion"/>
  </si>
  <si>
    <t>付费结构</t>
    <phoneticPr fontId="2" type="noConversion"/>
  </si>
  <si>
    <t>付费留存</t>
    <phoneticPr fontId="2" type="noConversion"/>
  </si>
  <si>
    <t>D6留存</t>
    <phoneticPr fontId="2" type="noConversion"/>
  </si>
  <si>
    <t>新增付费人数</t>
    <phoneticPr fontId="2" type="noConversion"/>
  </si>
  <si>
    <t>复购率</t>
    <phoneticPr fontId="2" type="noConversion"/>
  </si>
  <si>
    <t>付费次数</t>
    <phoneticPr fontId="2" type="noConversion"/>
  </si>
  <si>
    <t>SS</t>
    <phoneticPr fontId="2" type="noConversion"/>
  </si>
  <si>
    <r>
      <t>D</t>
    </r>
    <r>
      <rPr>
        <b/>
        <sz val="11"/>
        <color theme="0"/>
        <rFont val="Microsoft JhengHei"/>
        <family val="3"/>
        <charset val="136"/>
      </rPr>
      <t>7</t>
    </r>
    <r>
      <rPr>
        <b/>
        <sz val="11"/>
        <color theme="0"/>
        <rFont val="YaHei Consolas Hybrid"/>
        <family val="3"/>
        <charset val="134"/>
      </rPr>
      <t>留存</t>
    </r>
    <phoneticPr fontId="2" type="noConversion"/>
  </si>
  <si>
    <r>
      <rPr>
        <b/>
        <sz val="11"/>
        <color theme="0"/>
        <rFont val="Microsoft JhengHei"/>
        <family val="3"/>
        <charset val="136"/>
      </rPr>
      <t>SS</t>
    </r>
    <r>
      <rPr>
        <b/>
        <sz val="11"/>
        <color theme="0"/>
        <rFont val="YaHei Consolas Hybrid"/>
        <family val="3"/>
        <charset val="134"/>
      </rPr>
      <t>付费留存</t>
    </r>
    <phoneticPr fontId="2" type="noConversion"/>
  </si>
  <si>
    <t>SS</t>
    <phoneticPr fontId="2" type="noConversion"/>
  </si>
  <si>
    <t>占比</t>
    <phoneticPr fontId="2" type="noConversion"/>
  </si>
  <si>
    <t>&gt;6</t>
    <phoneticPr fontId="2" type="noConversion"/>
  </si>
  <si>
    <t>NUM</t>
  </si>
  <si>
    <t>人数</t>
  </si>
  <si>
    <t>占比</t>
  </si>
  <si>
    <t>n次以内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</si>
</sst>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YaHei Consolas Hybrid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Microsoft JhengHei"/>
      <family val="3"/>
      <charset val="136"/>
    </font>
    <font>
      <b/>
      <sz val="11"/>
      <color theme="0"/>
      <name val="Microsoft JhengHei"/>
      <family val="3"/>
      <charset val="136"/>
    </font>
    <font>
      <b/>
      <sz val="11"/>
      <color theme="0"/>
      <name val="Microsoft JhengHei"/>
      <family val="2"/>
      <charset val="136"/>
    </font>
    <font>
      <b/>
      <sz val="11"/>
      <color theme="0"/>
      <name val="YaHei Consolas Hybrid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0"/>
      <name val="YaHei Consolas Hybrid"/>
      <family val="3"/>
      <charset val="136"/>
    </font>
    <font>
      <sz val="11"/>
      <color rgb="FF000000"/>
      <name val="Microsoft JhengHei"/>
      <family val="3"/>
      <charset val="136"/>
    </font>
    <font>
      <sz val="10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258"/>
        <bgColor indexed="64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176" fontId="1" fillId="0" borderId="0" xfId="1" applyNumberFormat="1" applyFont="1" applyAlignment="1">
      <alignment horizontal="left"/>
    </xf>
    <xf numFmtId="9" fontId="1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10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0" fontId="1" fillId="0" borderId="0" xfId="1" applyNumberFormat="1" applyFont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9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10" fontId="7" fillId="3" borderId="0" xfId="0" applyNumberFormat="1" applyFont="1" applyFill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0" fontId="8" fillId="0" borderId="1" xfId="0" applyNumberFormat="1" applyFont="1" applyBorder="1" applyAlignment="1">
      <alignment vertical="center"/>
    </xf>
    <xf numFmtId="10" fontId="11" fillId="0" borderId="1" xfId="0" applyNumberFormat="1" applyFont="1" applyBorder="1" applyAlignment="1">
      <alignment vertical="center"/>
    </xf>
    <xf numFmtId="10" fontId="11" fillId="5" borderId="1" xfId="0" applyNumberFormat="1" applyFont="1" applyFill="1" applyBorder="1" applyAlignment="1">
      <alignment vertical="center"/>
    </xf>
    <xf numFmtId="9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left"/>
    </xf>
  </cellXfs>
  <cellStyles count="2">
    <cellStyle name="百分比" xfId="1" builtinId="5"/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K7" sqref="K7"/>
    </sheetView>
  </sheetViews>
  <sheetFormatPr defaultRowHeight="16.5" x14ac:dyDescent="0.3"/>
  <cols>
    <col min="1" max="1" width="13" style="1" bestFit="1" customWidth="1"/>
    <col min="2" max="3" width="10.25" style="1" bestFit="1" customWidth="1"/>
    <col min="4" max="4" width="11.125" style="1" bestFit="1" customWidth="1"/>
    <col min="5" max="5" width="8.5" style="1" bestFit="1" customWidth="1"/>
    <col min="6" max="6" width="19.625" style="1" bestFit="1" customWidth="1"/>
    <col min="7" max="7" width="12.625" style="1" bestFit="1" customWidth="1"/>
    <col min="8" max="8" width="17.375" style="1" bestFit="1" customWidth="1"/>
    <col min="9" max="9" width="7.5" style="1" bestFit="1" customWidth="1"/>
    <col min="10" max="10" width="7.375" style="1" bestFit="1" customWidth="1"/>
    <col min="11" max="11" width="22.125" style="1" bestFit="1" customWidth="1"/>
    <col min="12" max="12" width="15" style="1" bestFit="1" customWidth="1"/>
    <col min="13" max="13" width="8.5" style="1" bestFit="1" customWidth="1"/>
    <col min="14" max="14" width="12.75" style="1" bestFit="1" customWidth="1"/>
    <col min="15" max="15" width="3.5" style="1" bestFit="1" customWidth="1"/>
    <col min="16" max="16" width="14.5" style="1" bestFit="1" customWidth="1"/>
    <col min="17" max="17" width="30.375" style="1" customWidth="1"/>
    <col min="18" max="18" width="104" style="1" customWidth="1"/>
    <col min="19" max="19" width="9" style="1"/>
    <col min="20" max="20" width="9.875" style="1" bestFit="1" customWidth="1"/>
    <col min="21" max="21" width="9" style="1"/>
    <col min="22" max="23" width="6.625" style="1" bestFit="1" customWidth="1"/>
    <col min="24" max="24" width="6.375" style="1" bestFit="1" customWidth="1"/>
    <col min="25" max="16384" width="9" style="1"/>
  </cols>
  <sheetData>
    <row r="1" spans="1:12" x14ac:dyDescent="0.3">
      <c r="A1" s="8" t="s">
        <v>40</v>
      </c>
    </row>
    <row r="2" spans="1:12" s="9" customFormat="1" x14ac:dyDescent="0.3">
      <c r="A2" s="9" t="s">
        <v>28</v>
      </c>
      <c r="B2" s="9" t="s">
        <v>70</v>
      </c>
      <c r="C2" s="9" t="s">
        <v>69</v>
      </c>
      <c r="D2" s="9" t="s">
        <v>68</v>
      </c>
      <c r="E2" s="9" t="s">
        <v>67</v>
      </c>
      <c r="F2" s="9" t="s">
        <v>66</v>
      </c>
      <c r="G2" s="9" t="s">
        <v>65</v>
      </c>
      <c r="H2" s="9" t="s">
        <v>64</v>
      </c>
      <c r="I2" s="9" t="s">
        <v>63</v>
      </c>
      <c r="J2" s="9" t="s">
        <v>62</v>
      </c>
      <c r="K2" s="9" t="s">
        <v>61</v>
      </c>
      <c r="L2" s="9" t="s">
        <v>60</v>
      </c>
    </row>
    <row r="3" spans="1:12" x14ac:dyDescent="0.3">
      <c r="A3" s="11">
        <v>45183</v>
      </c>
      <c r="B3" s="1">
        <v>1869</v>
      </c>
      <c r="C3" s="1">
        <v>29.19</v>
      </c>
      <c r="D3" s="1">
        <v>11</v>
      </c>
      <c r="E3" s="10">
        <v>5.7999999999999996E-3</v>
      </c>
      <c r="F3" s="1">
        <v>11</v>
      </c>
      <c r="G3" s="10">
        <v>5.8999999999999999E-3</v>
      </c>
      <c r="H3" s="1">
        <v>11</v>
      </c>
      <c r="I3" s="1">
        <v>0.02</v>
      </c>
      <c r="J3" s="1">
        <v>2.65</v>
      </c>
      <c r="K3" s="1">
        <v>32.770000000000003</v>
      </c>
      <c r="L3" s="1">
        <v>2</v>
      </c>
    </row>
    <row r="4" spans="1:12" x14ac:dyDescent="0.3">
      <c r="A4" s="11">
        <v>45184</v>
      </c>
      <c r="B4" s="1">
        <v>990</v>
      </c>
      <c r="C4" s="1">
        <v>168.22</v>
      </c>
      <c r="D4" s="1">
        <v>33</v>
      </c>
      <c r="E4" s="10">
        <v>2.24E-2</v>
      </c>
      <c r="F4" s="1">
        <v>27</v>
      </c>
      <c r="G4" s="10">
        <v>2.7300000000000001E-2</v>
      </c>
      <c r="H4" s="1">
        <v>40</v>
      </c>
      <c r="I4" s="1">
        <v>0.11</v>
      </c>
      <c r="J4" s="1">
        <v>5.0999999999999996</v>
      </c>
      <c r="K4" s="1">
        <v>53.72</v>
      </c>
      <c r="L4" s="1">
        <v>2.56</v>
      </c>
    </row>
    <row r="5" spans="1:12" x14ac:dyDescent="0.3">
      <c r="A5" s="11">
        <v>45185</v>
      </c>
      <c r="B5" s="1">
        <v>971</v>
      </c>
      <c r="C5" s="1">
        <v>418.33</v>
      </c>
      <c r="D5" s="1">
        <v>69</v>
      </c>
      <c r="E5" s="10">
        <v>4.7399999999999998E-2</v>
      </c>
      <c r="F5" s="1">
        <v>56</v>
      </c>
      <c r="G5" s="10">
        <v>5.7700000000000001E-2</v>
      </c>
      <c r="H5" s="1">
        <v>98</v>
      </c>
      <c r="I5" s="1">
        <v>0.28999999999999998</v>
      </c>
      <c r="J5" s="1">
        <v>6.06</v>
      </c>
      <c r="K5" s="1">
        <v>51.54</v>
      </c>
      <c r="L5" s="1">
        <v>2.33</v>
      </c>
    </row>
    <row r="6" spans="1:12" x14ac:dyDescent="0.3">
      <c r="A6" s="11">
        <v>45186</v>
      </c>
      <c r="B6" s="1">
        <v>1127</v>
      </c>
      <c r="C6" s="1">
        <v>244.5</v>
      </c>
      <c r="D6" s="1">
        <v>39</v>
      </c>
      <c r="E6" s="10">
        <v>2.29E-2</v>
      </c>
      <c r="F6" s="1">
        <v>9</v>
      </c>
      <c r="G6" s="10">
        <v>8.0000000000000002E-3</v>
      </c>
      <c r="H6" s="1">
        <v>105</v>
      </c>
      <c r="I6" s="1">
        <v>0.14000000000000001</v>
      </c>
      <c r="J6" s="1">
        <v>6.27</v>
      </c>
      <c r="K6" s="1">
        <v>46.18</v>
      </c>
      <c r="L6" s="1">
        <v>2.2999999999999998</v>
      </c>
    </row>
    <row r="7" spans="1:12" x14ac:dyDescent="0.3">
      <c r="A7" s="11">
        <v>45187</v>
      </c>
      <c r="B7" s="1">
        <v>161</v>
      </c>
      <c r="C7" s="1">
        <v>150.99</v>
      </c>
      <c r="D7" s="1">
        <v>18</v>
      </c>
      <c r="E7" s="10">
        <v>2.52E-2</v>
      </c>
      <c r="F7" s="1">
        <v>3</v>
      </c>
      <c r="G7" s="10">
        <v>1.8599999999999998E-2</v>
      </c>
      <c r="H7" s="1">
        <v>78</v>
      </c>
      <c r="I7" s="1">
        <v>0.21</v>
      </c>
      <c r="J7" s="1">
        <v>8.39</v>
      </c>
      <c r="K7" s="1">
        <v>66.739999999999995</v>
      </c>
      <c r="L7" s="1">
        <v>3.12</v>
      </c>
    </row>
    <row r="8" spans="1:12" x14ac:dyDescent="0.3">
      <c r="A8" s="11">
        <v>45188</v>
      </c>
      <c r="B8" s="1">
        <v>74</v>
      </c>
      <c r="C8" s="1">
        <v>54.15</v>
      </c>
      <c r="D8" s="1">
        <v>6</v>
      </c>
      <c r="E8" s="10">
        <v>1.29E-2</v>
      </c>
      <c r="F8" s="1">
        <v>1</v>
      </c>
      <c r="G8" s="10">
        <v>1.35E-2</v>
      </c>
      <c r="H8" s="1">
        <v>61</v>
      </c>
      <c r="I8" s="1">
        <v>0.12</v>
      </c>
      <c r="J8" s="1">
        <v>9.0299999999999994</v>
      </c>
      <c r="K8" s="1">
        <v>79.87</v>
      </c>
      <c r="L8" s="1">
        <v>3</v>
      </c>
    </row>
    <row r="9" spans="1:12" x14ac:dyDescent="0.3">
      <c r="A9" s="11" t="s">
        <v>14</v>
      </c>
      <c r="B9" s="1">
        <f>SUM(B3:B8)</f>
        <v>5192</v>
      </c>
      <c r="C9" s="1">
        <f>SUM(C3:C8)</f>
        <v>1065.3800000000001</v>
      </c>
      <c r="D9" s="1">
        <f>SUM(D3:D8)</f>
        <v>176</v>
      </c>
      <c r="E9" s="10">
        <f>AVERAGE(E3:E8)</f>
        <v>2.2766666666666668E-2</v>
      </c>
      <c r="F9" s="1">
        <f>SUM(F3:F8)</f>
        <v>107</v>
      </c>
      <c r="G9" s="10">
        <f t="shared" ref="G9:L9" si="0">AVERAGE(G3:G8)</f>
        <v>2.183333333333334E-2</v>
      </c>
      <c r="H9" s="1">
        <f t="shared" si="0"/>
        <v>65.5</v>
      </c>
      <c r="I9" s="12">
        <f t="shared" si="0"/>
        <v>0.14833333333333334</v>
      </c>
      <c r="J9" s="1">
        <f t="shared" si="0"/>
        <v>6.25</v>
      </c>
      <c r="K9" s="12">
        <f t="shared" si="0"/>
        <v>55.136666666666663</v>
      </c>
      <c r="L9" s="12">
        <f t="shared" si="0"/>
        <v>2.5516666666666672</v>
      </c>
    </row>
    <row r="10" spans="1:12" x14ac:dyDescent="0.3">
      <c r="A10" s="8" t="s">
        <v>36</v>
      </c>
      <c r="E10" s="10"/>
      <c r="G10" s="10"/>
    </row>
    <row r="11" spans="1:12" x14ac:dyDescent="0.3">
      <c r="A11" s="9" t="s">
        <v>28</v>
      </c>
      <c r="B11" s="9" t="s">
        <v>70</v>
      </c>
      <c r="C11" s="9" t="s">
        <v>69</v>
      </c>
      <c r="D11" s="9" t="s">
        <v>68</v>
      </c>
      <c r="E11" s="9" t="s">
        <v>67</v>
      </c>
      <c r="F11" s="9" t="s">
        <v>66</v>
      </c>
      <c r="G11" s="9" t="s">
        <v>65</v>
      </c>
      <c r="H11" s="9" t="s">
        <v>64</v>
      </c>
      <c r="I11" s="9" t="s">
        <v>63</v>
      </c>
      <c r="J11" s="9" t="s">
        <v>62</v>
      </c>
      <c r="K11" s="9" t="s">
        <v>61</v>
      </c>
      <c r="L11" s="9" t="s">
        <v>60</v>
      </c>
    </row>
    <row r="12" spans="1:12" x14ac:dyDescent="0.3">
      <c r="A12" s="11">
        <v>45113</v>
      </c>
      <c r="B12" s="1">
        <v>736</v>
      </c>
      <c r="C12" s="1">
        <v>83.56</v>
      </c>
      <c r="D12" s="1">
        <v>44</v>
      </c>
      <c r="E12" s="10">
        <v>5.2600000000000001E-2</v>
      </c>
      <c r="F12" s="1">
        <v>42</v>
      </c>
      <c r="G12" s="10">
        <v>5.7099999999999998E-2</v>
      </c>
      <c r="H12" s="1">
        <v>49</v>
      </c>
      <c r="I12" s="1">
        <v>0.1</v>
      </c>
      <c r="J12" s="1">
        <v>1.9</v>
      </c>
      <c r="K12" s="1">
        <v>55.68</v>
      </c>
      <c r="L12" s="1">
        <v>1.77</v>
      </c>
    </row>
    <row r="13" spans="1:12" x14ac:dyDescent="0.3">
      <c r="A13" s="11">
        <v>45114</v>
      </c>
      <c r="B13" s="1">
        <v>1692</v>
      </c>
      <c r="C13" s="1">
        <v>309.07</v>
      </c>
      <c r="D13" s="1">
        <v>165</v>
      </c>
      <c r="E13" s="10">
        <v>7.8299999999999995E-2</v>
      </c>
      <c r="F13" s="1">
        <v>140</v>
      </c>
      <c r="G13" s="10">
        <v>8.2699999999999996E-2</v>
      </c>
      <c r="H13" s="1">
        <v>198</v>
      </c>
      <c r="I13" s="1">
        <v>0.15</v>
      </c>
      <c r="J13" s="1">
        <v>1.87</v>
      </c>
      <c r="K13" s="1">
        <v>65.12</v>
      </c>
      <c r="L13" s="1">
        <v>2.29</v>
      </c>
    </row>
    <row r="14" spans="1:12" x14ac:dyDescent="0.3">
      <c r="A14" s="11">
        <v>45115</v>
      </c>
      <c r="B14" s="1">
        <v>1127</v>
      </c>
      <c r="C14" s="1">
        <v>434.36</v>
      </c>
      <c r="D14" s="1">
        <v>189</v>
      </c>
      <c r="E14" s="10">
        <v>9.5699999999999993E-2</v>
      </c>
      <c r="F14" s="1">
        <v>133</v>
      </c>
      <c r="G14" s="10">
        <v>0.11799999999999999</v>
      </c>
      <c r="H14" s="1">
        <v>306</v>
      </c>
      <c r="I14" s="1">
        <v>0.22</v>
      </c>
      <c r="J14" s="1">
        <v>2.2999999999999998</v>
      </c>
      <c r="K14" s="1">
        <v>68.25</v>
      </c>
      <c r="L14" s="1">
        <v>2.39</v>
      </c>
    </row>
    <row r="15" spans="1:12" x14ac:dyDescent="0.3">
      <c r="A15" s="11">
        <v>45116</v>
      </c>
      <c r="B15" s="1">
        <v>483</v>
      </c>
      <c r="C15" s="1">
        <v>284.32</v>
      </c>
      <c r="D15" s="1">
        <v>81</v>
      </c>
      <c r="E15" s="10">
        <v>5.6300000000000003E-2</v>
      </c>
      <c r="F15" s="1">
        <v>41</v>
      </c>
      <c r="G15" s="10">
        <v>8.4900000000000003E-2</v>
      </c>
      <c r="H15" s="1">
        <v>282</v>
      </c>
      <c r="I15" s="1">
        <v>0.2</v>
      </c>
      <c r="J15" s="1">
        <v>3.51</v>
      </c>
      <c r="K15" s="1">
        <v>71.010000000000005</v>
      </c>
      <c r="L15" s="1">
        <v>2.4500000000000002</v>
      </c>
    </row>
    <row r="16" spans="1:12" x14ac:dyDescent="0.3">
      <c r="A16" s="11">
        <v>45117</v>
      </c>
      <c r="B16" s="1">
        <v>147</v>
      </c>
      <c r="C16" s="1">
        <v>125.79</v>
      </c>
      <c r="D16" s="1">
        <v>34</v>
      </c>
      <c r="E16" s="10">
        <v>3.5900000000000001E-2</v>
      </c>
      <c r="F16" s="1">
        <v>8</v>
      </c>
      <c r="G16" s="10">
        <v>5.4399999999999997E-2</v>
      </c>
      <c r="H16" s="1">
        <v>216</v>
      </c>
      <c r="I16" s="1">
        <v>0.13</v>
      </c>
      <c r="J16" s="1">
        <v>3.7</v>
      </c>
      <c r="K16" s="1">
        <v>68.930000000000007</v>
      </c>
      <c r="L16" s="1">
        <v>2.2799999999999998</v>
      </c>
    </row>
    <row r="17" spans="1:12" x14ac:dyDescent="0.3">
      <c r="A17" s="11">
        <v>45118</v>
      </c>
      <c r="B17" s="1">
        <v>91</v>
      </c>
      <c r="C17" s="1">
        <v>41.49</v>
      </c>
      <c r="D17" s="1">
        <v>29</v>
      </c>
      <c r="E17" s="10">
        <v>4.1099999999999998E-2</v>
      </c>
      <c r="F17" s="1">
        <v>8</v>
      </c>
      <c r="G17" s="10">
        <v>8.7900000000000006E-2</v>
      </c>
      <c r="H17" s="1">
        <v>195</v>
      </c>
      <c r="I17" s="1">
        <v>0.06</v>
      </c>
      <c r="J17" s="1">
        <v>1.43</v>
      </c>
      <c r="K17" s="1">
        <v>60.87</v>
      </c>
      <c r="L17" s="1">
        <v>2.1</v>
      </c>
    </row>
    <row r="18" spans="1:12" x14ac:dyDescent="0.3">
      <c r="A18" s="11" t="s">
        <v>14</v>
      </c>
      <c r="B18" s="1">
        <f>SUM(B12:B17)</f>
        <v>4276</v>
      </c>
      <c r="C18" s="1">
        <f>SUM(C12:C17)</f>
        <v>1278.5899999999999</v>
      </c>
      <c r="D18" s="1">
        <f>SUM(D12:D17)</f>
        <v>542</v>
      </c>
      <c r="E18" s="10">
        <f>AVERAGE(E12:E17)</f>
        <v>5.9983333333333333E-2</v>
      </c>
      <c r="F18" s="1">
        <f>SUM(F12:F17)</f>
        <v>372</v>
      </c>
      <c r="G18" s="10">
        <f t="shared" ref="G18:L18" si="1">AVERAGE(G12:G17)</f>
        <v>8.0833333333333326E-2</v>
      </c>
      <c r="H18" s="12">
        <f t="shared" si="1"/>
        <v>207.66666666666666</v>
      </c>
      <c r="I18" s="12">
        <f t="shared" si="1"/>
        <v>0.14333333333333331</v>
      </c>
      <c r="J18" s="12">
        <f t="shared" si="1"/>
        <v>2.4516666666666667</v>
      </c>
      <c r="K18" s="12">
        <f t="shared" si="1"/>
        <v>64.976666666666674</v>
      </c>
      <c r="L18" s="12">
        <f t="shared" si="1"/>
        <v>2.2133333333333334</v>
      </c>
    </row>
    <row r="19" spans="1:12" x14ac:dyDescent="0.3">
      <c r="A19" s="8" t="s">
        <v>29</v>
      </c>
    </row>
    <row r="20" spans="1:12" x14ac:dyDescent="0.3">
      <c r="A20" s="9" t="s">
        <v>28</v>
      </c>
      <c r="B20" s="9" t="s">
        <v>70</v>
      </c>
      <c r="C20" s="9" t="s">
        <v>69</v>
      </c>
      <c r="D20" s="9" t="s">
        <v>68</v>
      </c>
      <c r="E20" s="9" t="s">
        <v>67</v>
      </c>
      <c r="F20" s="9" t="s">
        <v>66</v>
      </c>
      <c r="G20" s="9" t="s">
        <v>65</v>
      </c>
      <c r="H20" s="9" t="s">
        <v>64</v>
      </c>
      <c r="I20" s="9" t="s">
        <v>63</v>
      </c>
      <c r="J20" s="9" t="s">
        <v>62</v>
      </c>
      <c r="K20" s="9" t="s">
        <v>61</v>
      </c>
      <c r="L20" s="9" t="s">
        <v>60</v>
      </c>
    </row>
    <row r="21" spans="1:12" x14ac:dyDescent="0.3">
      <c r="A21" s="1">
        <v>1</v>
      </c>
      <c r="B21" s="5">
        <f t="shared" ref="B21:L21" si="2">B3/B12</f>
        <v>2.5394021739130435</v>
      </c>
      <c r="C21" s="5">
        <f t="shared" si="2"/>
        <v>0.34932982288176162</v>
      </c>
      <c r="D21" s="5">
        <f t="shared" si="2"/>
        <v>0.25</v>
      </c>
      <c r="E21" s="5">
        <f t="shared" si="2"/>
        <v>0.11026615969581748</v>
      </c>
      <c r="F21" s="5">
        <f t="shared" si="2"/>
        <v>0.26190476190476192</v>
      </c>
      <c r="G21" s="5">
        <f t="shared" si="2"/>
        <v>0.10332749562171629</v>
      </c>
      <c r="H21" s="5">
        <f t="shared" si="2"/>
        <v>0.22448979591836735</v>
      </c>
      <c r="I21" s="5">
        <f t="shared" si="2"/>
        <v>0.19999999999999998</v>
      </c>
      <c r="J21" s="5">
        <f t="shared" si="2"/>
        <v>1.3947368421052633</v>
      </c>
      <c r="K21" s="5">
        <f t="shared" si="2"/>
        <v>0.58854166666666674</v>
      </c>
      <c r="L21" s="5">
        <f t="shared" si="2"/>
        <v>1.1299435028248588</v>
      </c>
    </row>
    <row r="22" spans="1:12" x14ac:dyDescent="0.3">
      <c r="A22" s="1">
        <v>2</v>
      </c>
      <c r="B22" s="5">
        <f t="shared" ref="B22:L22" si="3">B4/B13</f>
        <v>0.58510638297872342</v>
      </c>
      <c r="C22" s="5">
        <f t="shared" si="3"/>
        <v>0.54427799527615106</v>
      </c>
      <c r="D22" s="5">
        <f t="shared" si="3"/>
        <v>0.2</v>
      </c>
      <c r="E22" s="5">
        <f t="shared" si="3"/>
        <v>0.28607918263090676</v>
      </c>
      <c r="F22" s="5">
        <f t="shared" si="3"/>
        <v>0.19285714285714287</v>
      </c>
      <c r="G22" s="5">
        <f t="shared" si="3"/>
        <v>0.33010882708585249</v>
      </c>
      <c r="H22" s="5">
        <f t="shared" si="3"/>
        <v>0.20202020202020202</v>
      </c>
      <c r="I22" s="5">
        <f t="shared" si="3"/>
        <v>0.73333333333333339</v>
      </c>
      <c r="J22" s="5">
        <f t="shared" si="3"/>
        <v>2.7272727272727271</v>
      </c>
      <c r="K22" s="5">
        <f t="shared" si="3"/>
        <v>0.82493857493857481</v>
      </c>
      <c r="L22" s="5">
        <f t="shared" si="3"/>
        <v>1.1179039301310043</v>
      </c>
    </row>
    <row r="23" spans="1:12" x14ac:dyDescent="0.3">
      <c r="A23" s="1">
        <v>3</v>
      </c>
      <c r="B23" s="5">
        <f t="shared" ref="B23:L23" si="4">B5/B14</f>
        <v>0.86157941437444541</v>
      </c>
      <c r="C23" s="5">
        <f t="shared" si="4"/>
        <v>0.96309512846486778</v>
      </c>
      <c r="D23" s="5">
        <f t="shared" si="4"/>
        <v>0.36507936507936506</v>
      </c>
      <c r="E23" s="5">
        <f t="shared" si="4"/>
        <v>0.49529780564263326</v>
      </c>
      <c r="F23" s="5">
        <f t="shared" si="4"/>
        <v>0.42105263157894735</v>
      </c>
      <c r="G23" s="5">
        <f t="shared" si="4"/>
        <v>0.48898305084745769</v>
      </c>
      <c r="H23" s="5">
        <f t="shared" si="4"/>
        <v>0.3202614379084967</v>
      </c>
      <c r="I23" s="5">
        <f t="shared" si="4"/>
        <v>1.3181818181818181</v>
      </c>
      <c r="J23" s="5">
        <f t="shared" si="4"/>
        <v>2.6347826086956521</v>
      </c>
      <c r="K23" s="5">
        <f t="shared" si="4"/>
        <v>0.75516483516483512</v>
      </c>
      <c r="L23" s="5">
        <f t="shared" si="4"/>
        <v>0.97489539748953968</v>
      </c>
    </row>
    <row r="24" spans="1:12" x14ac:dyDescent="0.3">
      <c r="A24" s="1">
        <v>4</v>
      </c>
      <c r="B24" s="5">
        <f t="shared" ref="B24:L24" si="5">B6/B15</f>
        <v>2.3333333333333335</v>
      </c>
      <c r="C24" s="5">
        <f t="shared" si="5"/>
        <v>0.85994653911086105</v>
      </c>
      <c r="D24" s="5">
        <f t="shared" si="5"/>
        <v>0.48148148148148145</v>
      </c>
      <c r="E24" s="5">
        <f t="shared" si="5"/>
        <v>0.40674955595026641</v>
      </c>
      <c r="F24" s="5">
        <f t="shared" si="5"/>
        <v>0.21951219512195122</v>
      </c>
      <c r="G24" s="5">
        <f t="shared" si="5"/>
        <v>9.4228504122497059E-2</v>
      </c>
      <c r="H24" s="5">
        <f t="shared" si="5"/>
        <v>0.37234042553191488</v>
      </c>
      <c r="I24" s="5">
        <f t="shared" si="5"/>
        <v>0.70000000000000007</v>
      </c>
      <c r="J24" s="5">
        <f t="shared" si="5"/>
        <v>1.7863247863247864</v>
      </c>
      <c r="K24" s="5">
        <f t="shared" si="5"/>
        <v>0.65033093930432329</v>
      </c>
      <c r="L24" s="5">
        <f t="shared" si="5"/>
        <v>0.93877551020408145</v>
      </c>
    </row>
    <row r="25" spans="1:12" x14ac:dyDescent="0.3">
      <c r="A25" s="1">
        <v>5</v>
      </c>
      <c r="B25" s="5">
        <f t="shared" ref="B25:L25" si="6">B7/B16</f>
        <v>1.0952380952380953</v>
      </c>
      <c r="C25" s="5">
        <f t="shared" si="6"/>
        <v>1.2003338898163607</v>
      </c>
      <c r="D25" s="5">
        <f t="shared" si="6"/>
        <v>0.52941176470588236</v>
      </c>
      <c r="E25" s="5">
        <f t="shared" si="6"/>
        <v>0.70194986072423393</v>
      </c>
      <c r="F25" s="5">
        <f t="shared" si="6"/>
        <v>0.375</v>
      </c>
      <c r="G25" s="5">
        <f t="shared" si="6"/>
        <v>0.34191176470588236</v>
      </c>
      <c r="H25" s="5">
        <f t="shared" si="6"/>
        <v>0.3611111111111111</v>
      </c>
      <c r="I25" s="5">
        <f t="shared" si="6"/>
        <v>1.6153846153846152</v>
      </c>
      <c r="J25" s="5">
        <f t="shared" si="6"/>
        <v>2.2675675675675677</v>
      </c>
      <c r="K25" s="5">
        <f t="shared" si="6"/>
        <v>0.96822863774844026</v>
      </c>
      <c r="L25" s="5">
        <f t="shared" si="6"/>
        <v>1.3684210526315792</v>
      </c>
    </row>
    <row r="26" spans="1:12" x14ac:dyDescent="0.3">
      <c r="A26" s="1">
        <v>6</v>
      </c>
      <c r="B26" s="5">
        <f t="shared" ref="B26:L26" si="7">B8/B17</f>
        <v>0.81318681318681318</v>
      </c>
      <c r="C26" s="5">
        <f t="shared" si="7"/>
        <v>1.3051337671728127</v>
      </c>
      <c r="D26" s="5">
        <f t="shared" si="7"/>
        <v>0.20689655172413793</v>
      </c>
      <c r="E26" s="5">
        <f t="shared" si="7"/>
        <v>0.31386861313868614</v>
      </c>
      <c r="F26" s="5">
        <f t="shared" si="7"/>
        <v>0.125</v>
      </c>
      <c r="G26" s="5">
        <f t="shared" si="7"/>
        <v>0.15358361774744025</v>
      </c>
      <c r="H26" s="5">
        <f t="shared" si="7"/>
        <v>0.31282051282051282</v>
      </c>
      <c r="I26" s="5">
        <f t="shared" si="7"/>
        <v>2</v>
      </c>
      <c r="J26" s="5">
        <f t="shared" si="7"/>
        <v>6.3146853146853141</v>
      </c>
      <c r="K26" s="5">
        <f t="shared" si="7"/>
        <v>1.312140627566946</v>
      </c>
      <c r="L26" s="5">
        <f t="shared" si="7"/>
        <v>1.4285714285714286</v>
      </c>
    </row>
    <row r="27" spans="1:12" x14ac:dyDescent="0.3">
      <c r="A27" s="11" t="s">
        <v>14</v>
      </c>
      <c r="B27" s="5">
        <f t="shared" ref="B27:L27" si="8">B9/B18</f>
        <v>1.2142188961646398</v>
      </c>
      <c r="C27" s="5">
        <f t="shared" si="8"/>
        <v>0.83324599754416984</v>
      </c>
      <c r="D27" s="5">
        <f t="shared" si="8"/>
        <v>0.32472324723247231</v>
      </c>
      <c r="E27" s="5">
        <f t="shared" si="8"/>
        <v>0.37954987496526815</v>
      </c>
      <c r="F27" s="5">
        <f t="shared" si="8"/>
        <v>0.28763440860215056</v>
      </c>
      <c r="G27" s="5">
        <f t="shared" si="8"/>
        <v>0.27010309278350525</v>
      </c>
      <c r="H27" s="5">
        <f t="shared" si="8"/>
        <v>0.3154093097913323</v>
      </c>
      <c r="I27" s="5">
        <f t="shared" si="8"/>
        <v>1.0348837209302328</v>
      </c>
      <c r="J27" s="5">
        <f t="shared" si="8"/>
        <v>2.5492861998640381</v>
      </c>
      <c r="K27" s="5">
        <f t="shared" si="8"/>
        <v>0.84856102190529914</v>
      </c>
      <c r="L27" s="5">
        <f t="shared" si="8"/>
        <v>1.1528614457831328</v>
      </c>
    </row>
  </sheetData>
  <phoneticPr fontId="2" type="noConversion"/>
  <conditionalFormatting sqref="B21:L27">
    <cfRule type="cellIs" dxfId="3" priority="4" operator="lessThan">
      <formula>1</formula>
    </cfRule>
    <cfRule type="cellIs" dxfId="2" priority="5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8643-DDB1-4060-ACE5-A998E7B39B1F}">
  <dimension ref="A1:N27"/>
  <sheetViews>
    <sheetView workbookViewId="0">
      <selection activeCell="K31" sqref="K31"/>
    </sheetView>
  </sheetViews>
  <sheetFormatPr defaultRowHeight="14.25" x14ac:dyDescent="0.2"/>
  <cols>
    <col min="1" max="1" width="13" bestFit="1" customWidth="1"/>
  </cols>
  <sheetData>
    <row r="1" spans="1:14" ht="16.5" x14ac:dyDescent="0.3">
      <c r="A1" s="8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6.5" x14ac:dyDescent="0.3">
      <c r="A2" s="9" t="s">
        <v>28</v>
      </c>
      <c r="B2" s="9" t="s">
        <v>27</v>
      </c>
      <c r="C2" s="9" t="s">
        <v>35</v>
      </c>
      <c r="D2" s="9" t="s">
        <v>34</v>
      </c>
      <c r="E2" s="9" t="s">
        <v>33</v>
      </c>
      <c r="F2" s="9" t="s">
        <v>32</v>
      </c>
      <c r="G2" s="9" t="s">
        <v>31</v>
      </c>
      <c r="H2" s="9" t="s">
        <v>30</v>
      </c>
      <c r="I2" s="9" t="s">
        <v>20</v>
      </c>
      <c r="J2" s="9" t="s">
        <v>19</v>
      </c>
      <c r="K2" s="9" t="s">
        <v>18</v>
      </c>
      <c r="L2" s="9" t="s">
        <v>17</v>
      </c>
      <c r="M2" s="9" t="s">
        <v>16</v>
      </c>
      <c r="N2" s="7" t="s">
        <v>15</v>
      </c>
    </row>
    <row r="3" spans="1:14" ht="16.5" x14ac:dyDescent="0.3">
      <c r="A3" s="11">
        <v>45183</v>
      </c>
      <c r="B3" s="1">
        <v>1869</v>
      </c>
      <c r="C3" s="10">
        <v>0.24510000000000001</v>
      </c>
      <c r="D3" s="10">
        <v>0.1225</v>
      </c>
      <c r="E3" s="10">
        <v>9.74E-2</v>
      </c>
      <c r="F3" s="10">
        <v>7.4399999999999994E-2</v>
      </c>
      <c r="G3" s="10">
        <v>5.9400000000000001E-2</v>
      </c>
      <c r="H3" s="1">
        <v>0.02</v>
      </c>
      <c r="I3" s="1">
        <v>0.02</v>
      </c>
      <c r="J3" s="1">
        <v>0.03</v>
      </c>
      <c r="K3" s="1">
        <v>0.03</v>
      </c>
      <c r="L3" s="1">
        <v>0.03</v>
      </c>
      <c r="M3" s="1">
        <v>0.03</v>
      </c>
      <c r="N3" s="1">
        <f>K3/I3</f>
        <v>1.5</v>
      </c>
    </row>
    <row r="4" spans="1:14" ht="16.5" x14ac:dyDescent="0.3">
      <c r="A4" s="11">
        <v>45184</v>
      </c>
      <c r="B4" s="1">
        <v>990</v>
      </c>
      <c r="C4" s="10">
        <v>0.2485</v>
      </c>
      <c r="D4" s="10">
        <v>0.1283</v>
      </c>
      <c r="E4" s="10">
        <v>8.5900000000000004E-2</v>
      </c>
      <c r="F4" s="10">
        <v>5.5599999999999997E-2</v>
      </c>
      <c r="G4" s="13">
        <v>5.5599999999999997E-2</v>
      </c>
      <c r="H4" s="1">
        <v>0.15</v>
      </c>
      <c r="I4" s="1">
        <v>0.2</v>
      </c>
      <c r="J4" s="1">
        <v>0.26</v>
      </c>
      <c r="K4" s="1">
        <v>0.26</v>
      </c>
      <c r="L4" s="1">
        <v>0.26</v>
      </c>
      <c r="M4" s="1">
        <v>0.26</v>
      </c>
      <c r="N4" s="1">
        <f>K4/I4</f>
        <v>1.3</v>
      </c>
    </row>
    <row r="5" spans="1:14" ht="16.5" x14ac:dyDescent="0.3">
      <c r="A5" s="11">
        <v>45185</v>
      </c>
      <c r="B5" s="1">
        <v>971</v>
      </c>
      <c r="C5" s="10">
        <v>0.27389999999999998</v>
      </c>
      <c r="D5" s="10">
        <v>0.15140000000000001</v>
      </c>
      <c r="E5" s="10">
        <v>0.1071</v>
      </c>
      <c r="F5" s="10">
        <v>7.9299999999999995E-2</v>
      </c>
      <c r="G5" s="1" t="s">
        <v>37</v>
      </c>
      <c r="H5" s="1">
        <v>0.38</v>
      </c>
      <c r="I5" s="1">
        <v>0.55000000000000004</v>
      </c>
      <c r="J5" s="1">
        <v>0.65</v>
      </c>
      <c r="K5" s="1">
        <v>0.65</v>
      </c>
      <c r="L5" s="1">
        <v>0.75</v>
      </c>
      <c r="M5" s="1" t="s">
        <v>37</v>
      </c>
      <c r="N5" s="1">
        <f>K5/I5</f>
        <v>1.1818181818181817</v>
      </c>
    </row>
    <row r="6" spans="1:14" ht="16.5" x14ac:dyDescent="0.3">
      <c r="A6" s="11">
        <v>45186</v>
      </c>
      <c r="B6" s="1">
        <v>1127</v>
      </c>
      <c r="C6" s="10">
        <v>0.16059999999999999</v>
      </c>
      <c r="D6" s="10">
        <v>8.2500000000000004E-2</v>
      </c>
      <c r="E6" s="10">
        <v>5.5899999999999998E-2</v>
      </c>
      <c r="F6" s="1" t="s">
        <v>37</v>
      </c>
      <c r="G6" s="1" t="s">
        <v>37</v>
      </c>
      <c r="H6" s="1">
        <v>0.01</v>
      </c>
      <c r="I6" s="1">
        <v>0.05</v>
      </c>
      <c r="J6" s="1">
        <v>0.06</v>
      </c>
      <c r="K6" s="1">
        <v>0.06</v>
      </c>
      <c r="L6" s="1" t="s">
        <v>37</v>
      </c>
      <c r="M6" s="1" t="s">
        <v>37</v>
      </c>
      <c r="N6" s="1">
        <f>K6/I6</f>
        <v>1.2</v>
      </c>
    </row>
    <row r="7" spans="1:14" ht="16.5" x14ac:dyDescent="0.3">
      <c r="A7" s="11">
        <v>45187</v>
      </c>
      <c r="B7" s="1">
        <v>161</v>
      </c>
      <c r="C7" s="10">
        <v>0.1615</v>
      </c>
      <c r="D7" s="10">
        <v>0.1242</v>
      </c>
      <c r="E7" s="1" t="s">
        <v>37</v>
      </c>
      <c r="F7" s="1" t="s">
        <v>37</v>
      </c>
      <c r="G7" s="1" t="s">
        <v>37</v>
      </c>
      <c r="H7" s="1">
        <v>0.08</v>
      </c>
      <c r="I7" s="1">
        <v>0.33</v>
      </c>
      <c r="J7" s="1">
        <v>0.33</v>
      </c>
      <c r="K7" s="1" t="s">
        <v>37</v>
      </c>
      <c r="L7" s="1" t="s">
        <v>37</v>
      </c>
      <c r="M7" s="1" t="s">
        <v>37</v>
      </c>
      <c r="N7" s="1" t="e">
        <f>K7/I7</f>
        <v>#VALUE!</v>
      </c>
    </row>
    <row r="8" spans="1:14" ht="16.5" x14ac:dyDescent="0.3">
      <c r="A8" s="11">
        <v>45188</v>
      </c>
      <c r="B8" s="1">
        <v>74</v>
      </c>
      <c r="C8" s="10">
        <v>0.2162</v>
      </c>
      <c r="D8" s="1" t="s">
        <v>37</v>
      </c>
      <c r="E8" s="1" t="s">
        <v>37</v>
      </c>
      <c r="F8" s="1" t="s">
        <v>37</v>
      </c>
      <c r="G8" s="1" t="s">
        <v>37</v>
      </c>
      <c r="H8" s="1">
        <v>0.01</v>
      </c>
      <c r="I8" s="1">
        <v>0.01</v>
      </c>
      <c r="J8" s="1" t="s">
        <v>37</v>
      </c>
      <c r="K8" s="1" t="s">
        <v>37</v>
      </c>
      <c r="L8" s="1" t="s">
        <v>37</v>
      </c>
      <c r="M8" s="1" t="s">
        <v>37</v>
      </c>
      <c r="N8" s="1" t="e">
        <f t="shared" ref="N8:N9" si="0">K8/I8</f>
        <v>#VALUE!</v>
      </c>
    </row>
    <row r="9" spans="1:14" ht="16.5" x14ac:dyDescent="0.3">
      <c r="A9" s="1" t="s">
        <v>14</v>
      </c>
      <c r="B9" s="1">
        <v>5327</v>
      </c>
      <c r="C9" s="10">
        <v>0.22670000000000001</v>
      </c>
      <c r="D9" s="10">
        <v>0.1174</v>
      </c>
      <c r="E9" s="10">
        <v>8.5599999999999996E-2</v>
      </c>
      <c r="F9" s="10">
        <v>6.8599999999999994E-2</v>
      </c>
      <c r="G9" s="10">
        <v>5.5399999999999998E-2</v>
      </c>
      <c r="H9" s="1">
        <v>0.11</v>
      </c>
      <c r="I9" s="1">
        <f t="shared" ref="I9:M9" si="1">AVERAGE(I3:I8)</f>
        <v>0.19333333333333336</v>
      </c>
      <c r="J9" s="1">
        <f t="shared" si="1"/>
        <v>0.26600000000000001</v>
      </c>
      <c r="K9" s="1">
        <f t="shared" si="1"/>
        <v>0.25</v>
      </c>
      <c r="L9" s="1">
        <f t="shared" si="1"/>
        <v>0.34666666666666668</v>
      </c>
      <c r="M9" s="1">
        <f t="shared" si="1"/>
        <v>0.14500000000000002</v>
      </c>
      <c r="N9" s="1">
        <f t="shared" si="0"/>
        <v>1.2931034482758619</v>
      </c>
    </row>
    <row r="10" spans="1:14" ht="16.5" x14ac:dyDescent="0.3">
      <c r="A10" s="8" t="s">
        <v>36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6.5" x14ac:dyDescent="0.3">
      <c r="A11" s="9" t="s">
        <v>28</v>
      </c>
      <c r="B11" s="9" t="s">
        <v>27</v>
      </c>
      <c r="C11" s="9" t="s">
        <v>35</v>
      </c>
      <c r="D11" s="9" t="s">
        <v>34</v>
      </c>
      <c r="E11" s="9" t="s">
        <v>33</v>
      </c>
      <c r="F11" s="9" t="s">
        <v>32</v>
      </c>
      <c r="G11" s="9" t="s">
        <v>31</v>
      </c>
      <c r="H11" s="9" t="s">
        <v>30</v>
      </c>
      <c r="I11" s="9" t="s">
        <v>20</v>
      </c>
      <c r="J11" s="9" t="s">
        <v>19</v>
      </c>
      <c r="K11" s="9" t="s">
        <v>18</v>
      </c>
      <c r="L11" s="9" t="s">
        <v>17</v>
      </c>
      <c r="M11" s="9" t="s">
        <v>16</v>
      </c>
      <c r="N11" s="7" t="s">
        <v>15</v>
      </c>
    </row>
    <row r="12" spans="1:14" ht="16.5" x14ac:dyDescent="0.3">
      <c r="A12" s="11">
        <v>45113</v>
      </c>
      <c r="B12" s="1">
        <v>735</v>
      </c>
      <c r="C12" s="10">
        <v>0.44629999999999997</v>
      </c>
      <c r="D12" s="10">
        <v>0.2354</v>
      </c>
      <c r="E12" s="10">
        <v>0.1701</v>
      </c>
      <c r="F12" s="10">
        <v>0.1469</v>
      </c>
      <c r="G12" s="10">
        <v>0.11559999999999999</v>
      </c>
      <c r="H12" s="1">
        <v>0.11</v>
      </c>
      <c r="I12" s="1">
        <v>0.17</v>
      </c>
      <c r="J12" s="1">
        <v>0.21</v>
      </c>
      <c r="K12" s="1">
        <v>0.21</v>
      </c>
      <c r="L12" s="1">
        <v>0.21</v>
      </c>
      <c r="M12" s="1">
        <v>0.22</v>
      </c>
      <c r="N12" s="1">
        <f t="shared" ref="N12:N18" si="2">K12/I12</f>
        <v>1.2352941176470587</v>
      </c>
    </row>
    <row r="13" spans="1:14" ht="16.5" x14ac:dyDescent="0.3">
      <c r="A13" s="11">
        <v>45114</v>
      </c>
      <c r="B13" s="1">
        <v>1692</v>
      </c>
      <c r="C13" s="10">
        <v>0.36230000000000001</v>
      </c>
      <c r="D13" s="10">
        <v>0.22459999999999999</v>
      </c>
      <c r="E13" s="10">
        <v>0.15840000000000001</v>
      </c>
      <c r="F13" s="10">
        <v>0.11169999999999999</v>
      </c>
      <c r="G13" s="10">
        <v>8.4500000000000006E-2</v>
      </c>
      <c r="H13" s="1">
        <v>0.16</v>
      </c>
      <c r="I13" s="1">
        <v>0.23</v>
      </c>
      <c r="J13" s="1">
        <v>0.31</v>
      </c>
      <c r="K13" s="1">
        <v>0.32</v>
      </c>
      <c r="L13" s="1">
        <v>0.33</v>
      </c>
      <c r="M13" s="1">
        <v>0.33</v>
      </c>
      <c r="N13" s="1">
        <f t="shared" si="2"/>
        <v>1.3913043478260869</v>
      </c>
    </row>
    <row r="14" spans="1:14" ht="16.5" x14ac:dyDescent="0.3">
      <c r="A14" s="11">
        <v>45115</v>
      </c>
      <c r="B14" s="1">
        <v>1126</v>
      </c>
      <c r="C14" s="10">
        <v>0.36149999999999999</v>
      </c>
      <c r="D14" s="10">
        <v>0.2034</v>
      </c>
      <c r="E14" s="10">
        <v>0.15359999999999999</v>
      </c>
      <c r="F14" s="10">
        <v>0.1172</v>
      </c>
      <c r="G14" s="10">
        <v>9.7699999999999995E-2</v>
      </c>
      <c r="H14" s="1">
        <v>0.25</v>
      </c>
      <c r="I14" s="1">
        <v>0.28999999999999998</v>
      </c>
      <c r="J14" s="1">
        <v>0.36</v>
      </c>
      <c r="K14" s="1">
        <v>0.36</v>
      </c>
      <c r="L14" s="1">
        <v>0.37</v>
      </c>
      <c r="M14" s="1">
        <v>0.56000000000000005</v>
      </c>
      <c r="N14" s="1">
        <f t="shared" si="2"/>
        <v>1.2413793103448276</v>
      </c>
    </row>
    <row r="15" spans="1:14" ht="16.5" x14ac:dyDescent="0.3">
      <c r="A15" s="11">
        <v>45116</v>
      </c>
      <c r="B15" s="1">
        <v>483</v>
      </c>
      <c r="C15" s="10">
        <v>0.32090000000000002</v>
      </c>
      <c r="D15" s="10">
        <v>0.19670000000000001</v>
      </c>
      <c r="E15" s="10">
        <v>0.14699999999999999</v>
      </c>
      <c r="F15" s="10">
        <v>0.1014</v>
      </c>
      <c r="G15" s="10">
        <v>8.8999999999999996E-2</v>
      </c>
      <c r="H15" s="1">
        <v>0.19</v>
      </c>
      <c r="I15" s="1">
        <v>0.23</v>
      </c>
      <c r="J15" s="1">
        <v>0.24</v>
      </c>
      <c r="K15" s="1">
        <v>0.24</v>
      </c>
      <c r="L15" s="1">
        <v>0.25</v>
      </c>
      <c r="M15" s="1">
        <v>0.26</v>
      </c>
      <c r="N15" s="1">
        <f t="shared" si="2"/>
        <v>1.0434782608695652</v>
      </c>
    </row>
    <row r="16" spans="1:14" ht="16.5" x14ac:dyDescent="0.3">
      <c r="A16" s="11">
        <v>45117</v>
      </c>
      <c r="B16" s="1">
        <v>147</v>
      </c>
      <c r="C16" s="10">
        <v>0.29930000000000001</v>
      </c>
      <c r="D16" s="10">
        <v>0.1497</v>
      </c>
      <c r="E16" s="10">
        <v>0.12239999999999999</v>
      </c>
      <c r="F16" s="10">
        <v>8.8400000000000006E-2</v>
      </c>
      <c r="G16" s="10">
        <v>8.1600000000000006E-2</v>
      </c>
      <c r="H16" s="1">
        <v>0.13</v>
      </c>
      <c r="I16" s="1">
        <v>0.18</v>
      </c>
      <c r="J16" s="1">
        <v>0.19</v>
      </c>
      <c r="K16" s="1">
        <v>0.19</v>
      </c>
      <c r="L16" s="1">
        <v>0.19</v>
      </c>
      <c r="M16" s="1">
        <v>0.32</v>
      </c>
      <c r="N16" s="1">
        <f t="shared" si="2"/>
        <v>1.0555555555555556</v>
      </c>
    </row>
    <row r="17" spans="1:14" ht="16.5" x14ac:dyDescent="0.3">
      <c r="A17" s="11">
        <v>45118</v>
      </c>
      <c r="B17" s="1">
        <v>91</v>
      </c>
      <c r="C17" s="10">
        <v>0.18679999999999999</v>
      </c>
      <c r="D17" s="10">
        <v>0.1978</v>
      </c>
      <c r="E17" s="10">
        <v>9.8900000000000002E-2</v>
      </c>
      <c r="F17" s="10">
        <v>6.59E-2</v>
      </c>
      <c r="G17" s="10">
        <v>4.3999999999999997E-2</v>
      </c>
      <c r="H17" s="1">
        <v>0.15</v>
      </c>
      <c r="I17" s="1">
        <v>0.27</v>
      </c>
      <c r="J17" s="1">
        <v>0.3</v>
      </c>
      <c r="K17" s="1">
        <v>0.3</v>
      </c>
      <c r="L17" s="1">
        <v>0.3</v>
      </c>
      <c r="M17" s="1">
        <v>0.31</v>
      </c>
      <c r="N17" s="1">
        <f t="shared" si="2"/>
        <v>1.1111111111111109</v>
      </c>
    </row>
    <row r="18" spans="1:14" ht="16.5" x14ac:dyDescent="0.3">
      <c r="A18" s="1" t="s">
        <v>14</v>
      </c>
      <c r="B18" s="1">
        <v>4274</v>
      </c>
      <c r="C18" s="10">
        <v>0.3659</v>
      </c>
      <c r="D18" s="10">
        <v>0.21460000000000001</v>
      </c>
      <c r="E18" s="10">
        <v>0.15540000000000001</v>
      </c>
      <c r="F18" s="10">
        <v>0.1163</v>
      </c>
      <c r="G18" s="10">
        <v>9.2899999999999996E-2</v>
      </c>
      <c r="H18" s="1">
        <v>0.18</v>
      </c>
      <c r="I18" s="1">
        <v>0.24</v>
      </c>
      <c r="J18" s="1">
        <v>0.28999999999999998</v>
      </c>
      <c r="K18" s="1">
        <v>0.3</v>
      </c>
      <c r="L18" s="1">
        <v>0.3</v>
      </c>
      <c r="M18" s="1">
        <v>0.36</v>
      </c>
      <c r="N18" s="1">
        <f t="shared" si="2"/>
        <v>1.25</v>
      </c>
    </row>
    <row r="19" spans="1:14" ht="16.5" x14ac:dyDescent="0.3">
      <c r="A19" s="8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6.5" x14ac:dyDescent="0.3">
      <c r="A20" s="9" t="s">
        <v>28</v>
      </c>
      <c r="B20" s="9" t="s">
        <v>27</v>
      </c>
      <c r="C20" s="9" t="s">
        <v>26</v>
      </c>
      <c r="D20" s="9" t="s">
        <v>25</v>
      </c>
      <c r="E20" s="9" t="s">
        <v>24</v>
      </c>
      <c r="F20" s="9" t="s">
        <v>23</v>
      </c>
      <c r="G20" s="9" t="s">
        <v>22</v>
      </c>
      <c r="H20" s="9" t="s">
        <v>21</v>
      </c>
      <c r="I20" s="9" t="s">
        <v>20</v>
      </c>
      <c r="J20" s="9" t="s">
        <v>19</v>
      </c>
      <c r="K20" s="9" t="s">
        <v>18</v>
      </c>
      <c r="L20" s="9" t="s">
        <v>17</v>
      </c>
      <c r="M20" s="9" t="s">
        <v>16</v>
      </c>
      <c r="N20" s="7" t="s">
        <v>15</v>
      </c>
    </row>
    <row r="21" spans="1:14" ht="16.5" x14ac:dyDescent="0.3">
      <c r="A21" s="1">
        <v>1</v>
      </c>
      <c r="B21" s="5">
        <f t="shared" ref="B21:N21" si="3">B3/B12</f>
        <v>2.5428571428571427</v>
      </c>
      <c r="C21" s="5">
        <f t="shared" si="3"/>
        <v>0.54918216446336554</v>
      </c>
      <c r="D21" s="5">
        <f t="shared" si="3"/>
        <v>0.52039082412914184</v>
      </c>
      <c r="E21" s="5">
        <f t="shared" si="3"/>
        <v>0.5726043503821282</v>
      </c>
      <c r="F21" s="5">
        <f t="shared" si="3"/>
        <v>0.50646698434309045</v>
      </c>
      <c r="G21" s="5">
        <f t="shared" si="3"/>
        <v>0.51384083044982698</v>
      </c>
      <c r="H21" s="5">
        <f t="shared" si="3"/>
        <v>0.18181818181818182</v>
      </c>
      <c r="I21" s="5">
        <f t="shared" si="3"/>
        <v>0.11764705882352941</v>
      </c>
      <c r="J21" s="5">
        <f t="shared" si="3"/>
        <v>0.14285714285714285</v>
      </c>
      <c r="K21" s="5">
        <f t="shared" si="3"/>
        <v>0.14285714285714285</v>
      </c>
      <c r="L21" s="5">
        <f t="shared" si="3"/>
        <v>0.14285714285714285</v>
      </c>
      <c r="M21" s="5">
        <f t="shared" si="3"/>
        <v>0.13636363636363635</v>
      </c>
      <c r="N21" s="5">
        <f t="shared" si="3"/>
        <v>1.2142857142857144</v>
      </c>
    </row>
    <row r="22" spans="1:14" ht="16.5" x14ac:dyDescent="0.3">
      <c r="A22" s="1">
        <v>2</v>
      </c>
      <c r="B22" s="5">
        <f t="shared" ref="B22:N22" si="4">B4/B13</f>
        <v>0.58510638297872342</v>
      </c>
      <c r="C22" s="5">
        <f t="shared" si="4"/>
        <v>0.68589566657466183</v>
      </c>
      <c r="D22" s="5">
        <f t="shared" si="4"/>
        <v>0.57123775601068572</v>
      </c>
      <c r="E22" s="5">
        <f t="shared" si="4"/>
        <v>0.54229797979797978</v>
      </c>
      <c r="F22" s="5">
        <f t="shared" si="4"/>
        <v>0.49776186213070722</v>
      </c>
      <c r="G22" s="5">
        <f t="shared" si="4"/>
        <v>0.65798816568047325</v>
      </c>
      <c r="H22" s="5">
        <f t="shared" si="4"/>
        <v>0.9375</v>
      </c>
      <c r="I22" s="5">
        <f t="shared" si="4"/>
        <v>0.86956521739130432</v>
      </c>
      <c r="J22" s="5">
        <f t="shared" si="4"/>
        <v>0.83870967741935487</v>
      </c>
      <c r="K22" s="5">
        <f t="shared" si="4"/>
        <v>0.8125</v>
      </c>
      <c r="L22" s="5">
        <f t="shared" si="4"/>
        <v>0.78787878787878785</v>
      </c>
      <c r="M22" s="5">
        <f t="shared" si="4"/>
        <v>0.78787878787878785</v>
      </c>
      <c r="N22" s="5">
        <f t="shared" si="4"/>
        <v>0.93437500000000007</v>
      </c>
    </row>
    <row r="23" spans="1:14" ht="16.5" x14ac:dyDescent="0.3">
      <c r="A23" s="1">
        <v>3</v>
      </c>
      <c r="B23" s="5">
        <f t="shared" ref="B23:N23" si="5">B5/B14</f>
        <v>0.86234458259325042</v>
      </c>
      <c r="C23" s="5">
        <f t="shared" si="5"/>
        <v>0.75767634854771782</v>
      </c>
      <c r="D23" s="5">
        <f t="shared" si="5"/>
        <v>0.74434611602753198</v>
      </c>
      <c r="E23" s="5">
        <f t="shared" si="5"/>
        <v>0.69726562500000011</v>
      </c>
      <c r="F23" s="5">
        <f t="shared" si="5"/>
        <v>0.67662116040955633</v>
      </c>
      <c r="G23" s="5" t="e">
        <f t="shared" si="5"/>
        <v>#VALUE!</v>
      </c>
      <c r="H23" s="5">
        <f t="shared" si="5"/>
        <v>1.52</v>
      </c>
      <c r="I23" s="5">
        <f t="shared" si="5"/>
        <v>1.8965517241379313</v>
      </c>
      <c r="J23" s="5">
        <f t="shared" si="5"/>
        <v>1.8055555555555556</v>
      </c>
      <c r="K23" s="5">
        <f t="shared" si="5"/>
        <v>1.8055555555555556</v>
      </c>
      <c r="L23" s="5">
        <f t="shared" si="5"/>
        <v>2.0270270270270272</v>
      </c>
      <c r="M23" s="5" t="e">
        <f t="shared" si="5"/>
        <v>#VALUE!</v>
      </c>
      <c r="N23" s="5">
        <f t="shared" si="5"/>
        <v>0.95202020202020188</v>
      </c>
    </row>
    <row r="24" spans="1:14" ht="16.5" x14ac:dyDescent="0.3">
      <c r="A24" s="1">
        <v>4</v>
      </c>
      <c r="B24" s="5">
        <f t="shared" ref="B24:N24" si="6">B6/B15</f>
        <v>2.3333333333333335</v>
      </c>
      <c r="C24" s="5">
        <f t="shared" si="6"/>
        <v>0.50046743533811155</v>
      </c>
      <c r="D24" s="5">
        <f t="shared" si="6"/>
        <v>0.41942043721403149</v>
      </c>
      <c r="E24" s="5">
        <f t="shared" si="6"/>
        <v>0.3802721088435374</v>
      </c>
      <c r="F24" s="5" t="e">
        <f t="shared" si="6"/>
        <v>#VALUE!</v>
      </c>
      <c r="G24" s="5" t="e">
        <f t="shared" si="6"/>
        <v>#VALUE!</v>
      </c>
      <c r="H24" s="5">
        <f t="shared" si="6"/>
        <v>5.2631578947368418E-2</v>
      </c>
      <c r="I24" s="5">
        <f t="shared" si="6"/>
        <v>0.21739130434782608</v>
      </c>
      <c r="J24" s="5">
        <f t="shared" si="6"/>
        <v>0.25</v>
      </c>
      <c r="K24" s="5">
        <f t="shared" si="6"/>
        <v>0.25</v>
      </c>
      <c r="L24" s="5" t="e">
        <f t="shared" si="6"/>
        <v>#VALUE!</v>
      </c>
      <c r="M24" s="5" t="e">
        <f t="shared" si="6"/>
        <v>#VALUE!</v>
      </c>
      <c r="N24" s="5">
        <f t="shared" si="6"/>
        <v>1.1499999999999999</v>
      </c>
    </row>
    <row r="25" spans="1:14" ht="16.5" x14ac:dyDescent="0.3">
      <c r="A25" s="1">
        <v>5</v>
      </c>
      <c r="B25" s="5">
        <f t="shared" ref="B25:N25" si="7">B7/B16</f>
        <v>1.0952380952380953</v>
      </c>
      <c r="C25" s="5">
        <f t="shared" si="7"/>
        <v>0.53959238222519212</v>
      </c>
      <c r="D25" s="5">
        <f t="shared" si="7"/>
        <v>0.8296593186372746</v>
      </c>
      <c r="E25" s="5" t="e">
        <f t="shared" si="7"/>
        <v>#VALUE!</v>
      </c>
      <c r="F25" s="5" t="e">
        <f t="shared" si="7"/>
        <v>#VALUE!</v>
      </c>
      <c r="G25" s="5" t="e">
        <f t="shared" si="7"/>
        <v>#VALUE!</v>
      </c>
      <c r="H25" s="5">
        <f t="shared" si="7"/>
        <v>0.61538461538461542</v>
      </c>
      <c r="I25" s="5">
        <f t="shared" si="7"/>
        <v>1.8333333333333335</v>
      </c>
      <c r="J25" s="5">
        <f t="shared" si="7"/>
        <v>1.736842105263158</v>
      </c>
      <c r="K25" s="5" t="e">
        <f t="shared" si="7"/>
        <v>#VALUE!</v>
      </c>
      <c r="L25" s="5" t="e">
        <f t="shared" si="7"/>
        <v>#VALUE!</v>
      </c>
      <c r="M25" s="5" t="e">
        <f t="shared" si="7"/>
        <v>#VALUE!</v>
      </c>
      <c r="N25" s="5" t="e">
        <f t="shared" si="7"/>
        <v>#VALUE!</v>
      </c>
    </row>
    <row r="26" spans="1:14" ht="16.5" x14ac:dyDescent="0.3">
      <c r="A26" s="1">
        <v>6</v>
      </c>
      <c r="B26" s="5">
        <f t="shared" ref="B26:N26" si="8">B8/B17</f>
        <v>0.81318681318681318</v>
      </c>
      <c r="C26" s="5">
        <f t="shared" si="8"/>
        <v>1.1573875802997859</v>
      </c>
      <c r="D26" s="5" t="e">
        <f t="shared" si="8"/>
        <v>#VALUE!</v>
      </c>
      <c r="E26" s="5" t="e">
        <f t="shared" si="8"/>
        <v>#VALUE!</v>
      </c>
      <c r="F26" s="5" t="e">
        <f t="shared" si="8"/>
        <v>#VALUE!</v>
      </c>
      <c r="G26" s="5" t="e">
        <f t="shared" si="8"/>
        <v>#VALUE!</v>
      </c>
      <c r="H26" s="5">
        <f t="shared" si="8"/>
        <v>6.6666666666666666E-2</v>
      </c>
      <c r="I26" s="5">
        <f t="shared" si="8"/>
        <v>3.7037037037037035E-2</v>
      </c>
      <c r="J26" s="5" t="e">
        <f t="shared" si="8"/>
        <v>#VALUE!</v>
      </c>
      <c r="K26" s="5" t="e">
        <f t="shared" si="8"/>
        <v>#VALUE!</v>
      </c>
      <c r="L26" s="5" t="e">
        <f t="shared" si="8"/>
        <v>#VALUE!</v>
      </c>
      <c r="M26" s="5" t="e">
        <f t="shared" si="8"/>
        <v>#VALUE!</v>
      </c>
      <c r="N26" s="5" t="e">
        <f t="shared" si="8"/>
        <v>#VALUE!</v>
      </c>
    </row>
    <row r="27" spans="1:14" ht="16.5" x14ac:dyDescent="0.3">
      <c r="A27" s="1" t="s">
        <v>14</v>
      </c>
      <c r="B27" s="5">
        <f t="shared" ref="B27:N27" si="9">B9/B18</f>
        <v>1.2463734206832007</v>
      </c>
      <c r="C27" s="5">
        <f t="shared" si="9"/>
        <v>0.6195681880295163</v>
      </c>
      <c r="D27" s="5">
        <f t="shared" si="9"/>
        <v>0.54706430568499531</v>
      </c>
      <c r="E27" s="5">
        <f t="shared" si="9"/>
        <v>0.55083655083655081</v>
      </c>
      <c r="F27" s="5">
        <f t="shared" si="9"/>
        <v>0.58985382631126393</v>
      </c>
      <c r="G27" s="5">
        <f t="shared" si="9"/>
        <v>0.59634015069967705</v>
      </c>
      <c r="H27" s="5">
        <f t="shared" si="9"/>
        <v>0.61111111111111116</v>
      </c>
      <c r="I27" s="5">
        <f t="shared" si="9"/>
        <v>0.80555555555555569</v>
      </c>
      <c r="J27" s="5">
        <f t="shared" si="9"/>
        <v>0.917241379310345</v>
      </c>
      <c r="K27" s="5">
        <f t="shared" si="9"/>
        <v>0.83333333333333337</v>
      </c>
      <c r="L27" s="5">
        <f t="shared" si="9"/>
        <v>1.1555555555555557</v>
      </c>
      <c r="M27" s="5">
        <f t="shared" si="9"/>
        <v>0.40277777777777785</v>
      </c>
      <c r="N27" s="5">
        <f t="shared" si="9"/>
        <v>1.0344827586206895</v>
      </c>
    </row>
  </sheetData>
  <phoneticPr fontId="2" type="noConversion"/>
  <conditionalFormatting sqref="B21:N27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674-3F97-4789-ABE7-78B9842A9FC0}">
  <dimension ref="A1:R44"/>
  <sheetViews>
    <sheetView workbookViewId="0">
      <selection activeCell="P17" sqref="P17"/>
    </sheetView>
  </sheetViews>
  <sheetFormatPr defaultRowHeight="16.5" x14ac:dyDescent="0.3"/>
  <cols>
    <col min="1" max="1" width="10.25" style="1" bestFit="1" customWidth="1"/>
    <col min="2" max="2" width="6" style="1" bestFit="1" customWidth="1"/>
    <col min="3" max="3" width="8.5" style="1" bestFit="1" customWidth="1"/>
    <col min="4" max="4" width="11.5" style="1" bestFit="1" customWidth="1"/>
    <col min="5" max="5" width="8.5" style="1" bestFit="1" customWidth="1"/>
    <col min="6" max="6" width="11.5" style="1" bestFit="1" customWidth="1"/>
    <col min="7" max="7" width="10.25" style="1" bestFit="1" customWidth="1"/>
    <col min="8" max="8" width="8.25" style="1" bestFit="1" customWidth="1"/>
    <col min="9" max="9" width="7.5" style="1" bestFit="1" customWidth="1"/>
    <col min="10" max="10" width="12.75" style="1" bestFit="1" customWidth="1"/>
    <col min="11" max="11" width="14.5" style="1" customWidth="1"/>
    <col min="12" max="12" width="9.625" style="1" bestFit="1" customWidth="1"/>
    <col min="13" max="13" width="8.25" style="1" bestFit="1" customWidth="1"/>
    <col min="14" max="14" width="9.625" style="1" bestFit="1" customWidth="1"/>
    <col min="15" max="18" width="8.25" style="1" bestFit="1" customWidth="1"/>
    <col min="19" max="16384" width="9" style="1"/>
  </cols>
  <sheetData>
    <row r="1" spans="1:18" x14ac:dyDescent="0.3">
      <c r="A1" s="14" t="s">
        <v>97</v>
      </c>
      <c r="J1" s="14" t="s">
        <v>98</v>
      </c>
    </row>
    <row r="2" spans="1:18" x14ac:dyDescent="0.3">
      <c r="A2" s="9" t="s">
        <v>13</v>
      </c>
      <c r="B2" s="9" t="s">
        <v>12</v>
      </c>
      <c r="C2" s="9" t="s">
        <v>11</v>
      </c>
      <c r="D2" s="9" t="s">
        <v>10</v>
      </c>
      <c r="E2" s="9" t="s">
        <v>9</v>
      </c>
      <c r="F2" s="9" t="s">
        <v>8</v>
      </c>
      <c r="G2" s="9" t="s">
        <v>7</v>
      </c>
      <c r="H2" s="9" t="s">
        <v>6</v>
      </c>
      <c r="J2" s="9" t="s">
        <v>81</v>
      </c>
      <c r="K2" s="9" t="s">
        <v>100</v>
      </c>
      <c r="L2" s="9" t="s">
        <v>26</v>
      </c>
      <c r="M2" s="9" t="s">
        <v>25</v>
      </c>
      <c r="N2" s="9" t="s">
        <v>24</v>
      </c>
      <c r="O2" s="9" t="s">
        <v>23</v>
      </c>
      <c r="P2" s="9" t="s">
        <v>22</v>
      </c>
      <c r="Q2" s="9" t="s">
        <v>99</v>
      </c>
    </row>
    <row r="3" spans="1:18" x14ac:dyDescent="0.3">
      <c r="A3" s="1">
        <v>1</v>
      </c>
      <c r="B3" s="1" t="s">
        <v>5</v>
      </c>
      <c r="C3" s="1">
        <v>1</v>
      </c>
      <c r="D3" s="5">
        <f t="shared" ref="D3:D8" si="0">C3/SUM($C$3:$C$8)</f>
        <v>6.5789473684210523E-3</v>
      </c>
      <c r="E3" s="1">
        <v>152.97</v>
      </c>
      <c r="F3" s="4">
        <f t="shared" ref="F3:F8" si="1">E3/SUM($E$3:$E$8)</f>
        <v>0.15376295556183237</v>
      </c>
      <c r="G3" s="3">
        <v>0.15</v>
      </c>
      <c r="H3" s="2">
        <f>F3-G3</f>
        <v>3.7629555618323707E-3</v>
      </c>
      <c r="J3" s="11">
        <v>45183</v>
      </c>
      <c r="K3" s="1">
        <v>11</v>
      </c>
      <c r="L3" s="10">
        <v>0.63639999999999997</v>
      </c>
      <c r="M3" s="10">
        <v>0.54549999999999998</v>
      </c>
      <c r="N3" s="10">
        <v>0.45450000000000002</v>
      </c>
      <c r="O3" s="10">
        <v>0.45450000000000002</v>
      </c>
      <c r="P3" s="10">
        <v>0.45450000000000002</v>
      </c>
      <c r="Q3" s="10">
        <v>0.45450000000000002</v>
      </c>
    </row>
    <row r="4" spans="1:18" x14ac:dyDescent="0.3">
      <c r="A4" s="1">
        <v>2</v>
      </c>
      <c r="B4" s="1" t="s">
        <v>4</v>
      </c>
      <c r="C4" s="1">
        <v>1</v>
      </c>
      <c r="D4" s="5">
        <f t="shared" si="0"/>
        <v>6.5789473684210523E-3</v>
      </c>
      <c r="E4" s="1">
        <v>75.92</v>
      </c>
      <c r="F4" s="4">
        <f t="shared" si="1"/>
        <v>7.6313548972048853E-2</v>
      </c>
      <c r="G4" s="26">
        <v>0.35</v>
      </c>
      <c r="H4" s="27">
        <f>G4-F4-F5</f>
        <v>2.7823988307703051E-3</v>
      </c>
      <c r="J4" s="11">
        <v>45184</v>
      </c>
      <c r="K4" s="1">
        <v>27</v>
      </c>
      <c r="L4" s="10">
        <v>0.70369999999999999</v>
      </c>
      <c r="M4" s="10">
        <v>0.37040000000000001</v>
      </c>
      <c r="N4" s="10">
        <v>0.25929999999999997</v>
      </c>
      <c r="O4" s="10">
        <v>0.1852</v>
      </c>
      <c r="P4" s="10">
        <v>0.22220000000000001</v>
      </c>
      <c r="Q4" s="1" t="s">
        <v>37</v>
      </c>
    </row>
    <row r="5" spans="1:18" x14ac:dyDescent="0.3">
      <c r="A5" s="1">
        <v>3</v>
      </c>
      <c r="B5" s="1" t="s">
        <v>3</v>
      </c>
      <c r="C5" s="1">
        <v>6</v>
      </c>
      <c r="D5" s="5">
        <f t="shared" si="0"/>
        <v>3.9473684210526314E-2</v>
      </c>
      <c r="E5" s="1">
        <v>269.50700000000001</v>
      </c>
      <c r="F5" s="4">
        <f t="shared" si="1"/>
        <v>0.27090405219718083</v>
      </c>
      <c r="G5" s="26"/>
      <c r="H5" s="27"/>
      <c r="J5" s="11">
        <v>45185</v>
      </c>
      <c r="K5" s="1">
        <v>56</v>
      </c>
      <c r="L5" s="10">
        <v>0.76790000000000003</v>
      </c>
      <c r="M5" s="10">
        <v>0.53569999999999995</v>
      </c>
      <c r="N5" s="10">
        <v>0.375</v>
      </c>
      <c r="O5" s="10">
        <v>0.19639999999999999</v>
      </c>
      <c r="P5" s="1" t="s">
        <v>37</v>
      </c>
      <c r="Q5" s="1" t="s">
        <v>37</v>
      </c>
    </row>
    <row r="6" spans="1:18" x14ac:dyDescent="0.3">
      <c r="A6" s="1">
        <v>4</v>
      </c>
      <c r="B6" s="1" t="s">
        <v>2</v>
      </c>
      <c r="C6" s="1">
        <v>24</v>
      </c>
      <c r="D6" s="5">
        <f t="shared" si="0"/>
        <v>0.15789473684210525</v>
      </c>
      <c r="E6" s="1">
        <v>246.59100000000001</v>
      </c>
      <c r="F6" s="4">
        <f t="shared" si="1"/>
        <v>0.24786926178301499</v>
      </c>
      <c r="G6" s="3">
        <v>0.2</v>
      </c>
      <c r="H6" s="2">
        <f>F6-G6</f>
        <v>4.7869261783014982E-2</v>
      </c>
      <c r="J6" s="11">
        <v>45186</v>
      </c>
      <c r="K6" s="1">
        <v>9</v>
      </c>
      <c r="L6" s="10">
        <v>0.44440000000000002</v>
      </c>
      <c r="M6" s="10">
        <v>0.44440000000000002</v>
      </c>
      <c r="N6" s="10">
        <v>0.22220000000000001</v>
      </c>
      <c r="O6" s="1" t="s">
        <v>37</v>
      </c>
      <c r="P6" s="1" t="s">
        <v>37</v>
      </c>
      <c r="Q6" s="1" t="s">
        <v>37</v>
      </c>
    </row>
    <row r="7" spans="1:18" x14ac:dyDescent="0.3">
      <c r="A7" s="1">
        <v>5</v>
      </c>
      <c r="B7" s="1" t="s">
        <v>1</v>
      </c>
      <c r="C7" s="1">
        <v>62</v>
      </c>
      <c r="D7" s="5">
        <f t="shared" si="0"/>
        <v>0.40789473684210525</v>
      </c>
      <c r="E7" s="1">
        <v>191.417</v>
      </c>
      <c r="F7" s="4">
        <f t="shared" si="1"/>
        <v>0.19240925452558844</v>
      </c>
      <c r="G7" s="3">
        <v>0.15</v>
      </c>
      <c r="H7" s="2">
        <f>F7-G7</f>
        <v>4.2409254525588441E-2</v>
      </c>
      <c r="J7" s="11">
        <v>45187</v>
      </c>
      <c r="K7" s="1">
        <v>3</v>
      </c>
      <c r="L7" s="10">
        <v>0.66669999999999996</v>
      </c>
      <c r="M7" s="10">
        <v>0.33329999999999999</v>
      </c>
      <c r="N7" s="1" t="s">
        <v>37</v>
      </c>
      <c r="O7" s="1" t="s">
        <v>37</v>
      </c>
      <c r="P7" s="1" t="s">
        <v>37</v>
      </c>
      <c r="Q7" s="1" t="s">
        <v>37</v>
      </c>
    </row>
    <row r="8" spans="1:18" x14ac:dyDescent="0.3">
      <c r="A8" s="1">
        <v>6</v>
      </c>
      <c r="B8" s="1" t="s">
        <v>0</v>
      </c>
      <c r="C8" s="1">
        <v>58</v>
      </c>
      <c r="D8" s="5">
        <f t="shared" si="0"/>
        <v>0.38157894736842107</v>
      </c>
      <c r="E8" s="1">
        <v>58.438000000000002</v>
      </c>
      <c r="F8" s="4">
        <f t="shared" si="1"/>
        <v>5.8740926960334443E-2</v>
      </c>
      <c r="G8" s="3">
        <v>0.15</v>
      </c>
      <c r="H8" s="2">
        <f>F8-G8</f>
        <v>-9.1259073039665545E-2</v>
      </c>
      <c r="J8" s="11">
        <v>45188</v>
      </c>
      <c r="K8" s="1">
        <v>1</v>
      </c>
      <c r="L8" s="10"/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</row>
    <row r="9" spans="1:18" x14ac:dyDescent="0.3">
      <c r="J9" s="1" t="s">
        <v>14</v>
      </c>
      <c r="K9" s="1">
        <f>SUM(K3:K8)</f>
        <v>107</v>
      </c>
      <c r="L9" s="10">
        <f>AVERAGE(L3:L8)</f>
        <v>0.64382000000000006</v>
      </c>
      <c r="M9" s="10">
        <f t="shared" ref="M9:Q9" si="2">AVERAGE(M3:M8)</f>
        <v>0.44585999999999998</v>
      </c>
      <c r="N9" s="10">
        <f t="shared" si="2"/>
        <v>0.32774999999999999</v>
      </c>
      <c r="O9" s="10">
        <f t="shared" si="2"/>
        <v>0.2787</v>
      </c>
      <c r="P9" s="10">
        <f t="shared" si="2"/>
        <v>0.33835000000000004</v>
      </c>
      <c r="Q9" s="10">
        <f t="shared" si="2"/>
        <v>0.45450000000000002</v>
      </c>
    </row>
    <row r="10" spans="1:18" x14ac:dyDescent="0.3">
      <c r="L10" s="10"/>
      <c r="M10" s="10"/>
      <c r="N10" s="10"/>
      <c r="O10" s="10"/>
      <c r="P10" s="10"/>
      <c r="Q10" s="10"/>
    </row>
    <row r="11" spans="1:18" x14ac:dyDescent="0.3">
      <c r="A11" s="14" t="s">
        <v>101</v>
      </c>
      <c r="E11" s="6" t="s">
        <v>106</v>
      </c>
      <c r="F11" s="6" t="s">
        <v>106</v>
      </c>
      <c r="J11" s="16" t="s">
        <v>105</v>
      </c>
      <c r="L11" s="6" t="s">
        <v>103</v>
      </c>
      <c r="M11" s="6" t="s">
        <v>103</v>
      </c>
      <c r="N11" s="6" t="s">
        <v>103</v>
      </c>
      <c r="O11" s="6" t="s">
        <v>103</v>
      </c>
      <c r="P11" s="6" t="s">
        <v>103</v>
      </c>
      <c r="Q11" s="6" t="s">
        <v>103</v>
      </c>
      <c r="R11" s="6" t="s">
        <v>103</v>
      </c>
    </row>
    <row r="12" spans="1:18" ht="17.25" thickBot="1" x14ac:dyDescent="0.35">
      <c r="A12" s="9" t="s">
        <v>102</v>
      </c>
      <c r="B12" s="9" t="s">
        <v>11</v>
      </c>
      <c r="C12" s="9" t="s">
        <v>101</v>
      </c>
      <c r="D12" s="9" t="s">
        <v>107</v>
      </c>
      <c r="E12" s="9" t="s">
        <v>107</v>
      </c>
      <c r="F12" s="9" t="s">
        <v>101</v>
      </c>
      <c r="J12" s="9" t="s">
        <v>81</v>
      </c>
      <c r="K12" s="9"/>
      <c r="L12" s="9" t="s">
        <v>26</v>
      </c>
      <c r="M12" s="9" t="s">
        <v>25</v>
      </c>
      <c r="N12" s="9" t="s">
        <v>24</v>
      </c>
      <c r="O12" s="9" t="s">
        <v>23</v>
      </c>
      <c r="P12" s="9" t="s">
        <v>22</v>
      </c>
      <c r="Q12" s="9" t="s">
        <v>99</v>
      </c>
      <c r="R12" s="9" t="s">
        <v>104</v>
      </c>
    </row>
    <row r="13" spans="1:18" ht="17.25" thickBot="1" x14ac:dyDescent="0.35">
      <c r="A13" s="15">
        <v>1</v>
      </c>
      <c r="B13" s="15">
        <v>123</v>
      </c>
      <c r="C13" s="13">
        <f>SUM(B13:B$19)/SUM($B$13:$B$19)</f>
        <v>1</v>
      </c>
      <c r="D13" s="13">
        <f t="shared" ref="D13:D19" si="3">B13/SUM(B$13:B$19)</f>
        <v>0.79870129870129869</v>
      </c>
      <c r="E13" s="13">
        <v>0.42459999999999998</v>
      </c>
      <c r="F13" s="10">
        <f>1-SUM(E12:E$12)</f>
        <v>1</v>
      </c>
      <c r="J13" s="11">
        <v>45183</v>
      </c>
      <c r="L13" s="10">
        <v>0.87</v>
      </c>
      <c r="M13" s="10"/>
      <c r="N13" s="10">
        <v>0.76</v>
      </c>
      <c r="O13" s="10"/>
      <c r="P13" s="10"/>
      <c r="Q13" s="10"/>
      <c r="R13" s="10">
        <v>0.65</v>
      </c>
    </row>
    <row r="14" spans="1:18" ht="17.25" thickBot="1" x14ac:dyDescent="0.35">
      <c r="A14" s="15">
        <v>2</v>
      </c>
      <c r="B14" s="15">
        <v>18</v>
      </c>
      <c r="C14" s="13">
        <f>SUM(B14:B$19)/SUM($B$13:$B$19)</f>
        <v>0.20129870129870131</v>
      </c>
      <c r="D14" s="13">
        <f t="shared" si="3"/>
        <v>0.11688311688311688</v>
      </c>
      <c r="E14" s="13">
        <v>0.16839999999999999</v>
      </c>
      <c r="F14" s="10">
        <f>1-SUM(E$12:E13)</f>
        <v>0.57540000000000002</v>
      </c>
      <c r="J14" s="17" t="s">
        <v>6</v>
      </c>
      <c r="L14" s="18">
        <f>L9-L13</f>
        <v>-0.22617999999999994</v>
      </c>
      <c r="M14" s="10"/>
      <c r="N14" s="18">
        <f>N9-N13</f>
        <v>-0.43225000000000002</v>
      </c>
      <c r="O14" s="10"/>
      <c r="P14" s="10"/>
      <c r="R14" s="10"/>
    </row>
    <row r="15" spans="1:18" ht="17.25" thickBot="1" x14ac:dyDescent="0.35">
      <c r="A15" s="15">
        <v>3</v>
      </c>
      <c r="B15" s="15">
        <v>5</v>
      </c>
      <c r="C15" s="13">
        <f>SUM(B15:B$19)/SUM($B$13:$B$19)</f>
        <v>8.4415584415584416E-2</v>
      </c>
      <c r="D15" s="13">
        <f t="shared" si="3"/>
        <v>3.2467532467532464E-2</v>
      </c>
      <c r="E15" s="13">
        <v>9.4799999999999995E-2</v>
      </c>
      <c r="F15" s="10">
        <f>1-SUM(E$12:E14)</f>
        <v>0.40700000000000003</v>
      </c>
      <c r="J15" s="11"/>
      <c r="L15" s="10"/>
      <c r="M15" s="10"/>
      <c r="N15" s="10"/>
      <c r="O15" s="10"/>
    </row>
    <row r="16" spans="1:18" ht="17.25" thickBot="1" x14ac:dyDescent="0.35">
      <c r="A16" s="15">
        <v>4</v>
      </c>
      <c r="B16" s="15">
        <v>3</v>
      </c>
      <c r="C16" s="13">
        <f>SUM(B16:B$19)/SUM($B$13:$B$19)</f>
        <v>5.1948051948051951E-2</v>
      </c>
      <c r="D16" s="13">
        <f t="shared" si="3"/>
        <v>1.948051948051948E-2</v>
      </c>
      <c r="E16" s="13">
        <v>6.1199999999999997E-2</v>
      </c>
      <c r="F16" s="10">
        <f>1-SUM(E$12:E15)</f>
        <v>0.31220000000000003</v>
      </c>
      <c r="J16" s="11"/>
      <c r="L16" s="10"/>
      <c r="M16" s="10"/>
      <c r="N16" s="10"/>
    </row>
    <row r="17" spans="1:17" ht="17.25" thickBot="1" x14ac:dyDescent="0.35">
      <c r="A17" s="15">
        <v>5</v>
      </c>
      <c r="B17" s="15">
        <v>2</v>
      </c>
      <c r="C17" s="13">
        <f>SUM(B17:B$19)/SUM($B$13:$B$19)</f>
        <v>3.2467532467532464E-2</v>
      </c>
      <c r="D17" s="13">
        <f t="shared" si="3"/>
        <v>1.2987012987012988E-2</v>
      </c>
      <c r="E17" s="13">
        <v>4.2299999999999997E-2</v>
      </c>
      <c r="F17" s="10">
        <f>1-SUM(E$12:E16)</f>
        <v>0.251</v>
      </c>
      <c r="J17" s="11"/>
      <c r="L17" s="10"/>
      <c r="M17" s="10"/>
    </row>
    <row r="18" spans="1:17" ht="17.25" thickBot="1" x14ac:dyDescent="0.35">
      <c r="A18" s="15">
        <v>6</v>
      </c>
      <c r="B18" s="15">
        <v>1</v>
      </c>
      <c r="C18" s="13">
        <f>SUM(B18:B$19)/SUM($B$13:$B$19)</f>
        <v>1.948051948051948E-2</v>
      </c>
      <c r="D18" s="13">
        <f t="shared" si="3"/>
        <v>6.4935064935064939E-3</v>
      </c>
      <c r="E18" s="13">
        <v>3.09E-2</v>
      </c>
      <c r="F18" s="10">
        <f>1-SUM(E$12:E17)</f>
        <v>0.2087</v>
      </c>
      <c r="J18" s="11"/>
      <c r="L18" s="10"/>
    </row>
    <row r="19" spans="1:17" ht="17.25" thickBot="1" x14ac:dyDescent="0.35">
      <c r="A19" s="19" t="s">
        <v>108</v>
      </c>
      <c r="B19" s="15">
        <v>2</v>
      </c>
      <c r="C19" s="13">
        <f>SUM(B19:B$19)/SUM($B$13:$B$19)</f>
        <v>1.2987012987012988E-2</v>
      </c>
      <c r="D19" s="13">
        <f t="shared" si="3"/>
        <v>1.2987012987012988E-2</v>
      </c>
      <c r="E19" s="13">
        <v>0.17</v>
      </c>
      <c r="F19" s="10">
        <f>1-SUM(E$12:E18)</f>
        <v>0.17779999999999996</v>
      </c>
      <c r="J19" s="20" t="s">
        <v>109</v>
      </c>
      <c r="K19" s="20" t="s">
        <v>110</v>
      </c>
      <c r="L19" s="20" t="s">
        <v>111</v>
      </c>
      <c r="M19" s="21" t="s">
        <v>112</v>
      </c>
      <c r="N19" s="10"/>
      <c r="O19" s="10"/>
      <c r="P19" s="10"/>
      <c r="Q19" s="10"/>
    </row>
    <row r="20" spans="1:17" ht="17.25" thickBot="1" x14ac:dyDescent="0.35">
      <c r="J20" s="20">
        <v>1</v>
      </c>
      <c r="K20" s="22">
        <v>58667</v>
      </c>
      <c r="L20" s="23">
        <v>0.45800000000000002</v>
      </c>
      <c r="M20" s="21">
        <v>0.45800000000000002</v>
      </c>
    </row>
    <row r="21" spans="1:17" ht="17.25" thickBot="1" x14ac:dyDescent="0.35">
      <c r="J21" s="20">
        <v>2</v>
      </c>
      <c r="K21" s="22">
        <v>22734</v>
      </c>
      <c r="L21" s="23">
        <v>0.17699999999999999</v>
      </c>
      <c r="M21" s="24">
        <v>0.63500000000000001</v>
      </c>
    </row>
    <row r="22" spans="1:17" ht="17.25" thickBot="1" x14ac:dyDescent="0.35">
      <c r="E22" s="1">
        <v>348</v>
      </c>
      <c r="F22" s="13">
        <f>SUM(E22:E$28)/SUM($E$22:$E$28)</f>
        <v>1</v>
      </c>
      <c r="J22" s="20">
        <v>3</v>
      </c>
      <c r="K22" s="22">
        <v>12613</v>
      </c>
      <c r="L22" s="23">
        <v>9.8000000000000004E-2</v>
      </c>
      <c r="M22" s="24">
        <v>0.73299999999999998</v>
      </c>
    </row>
    <row r="23" spans="1:17" ht="17.25" thickBot="1" x14ac:dyDescent="0.35">
      <c r="E23" s="1">
        <v>77</v>
      </c>
      <c r="F23" s="13">
        <f>SUM(E23:E$28)/SUM($E$22:$E$28)</f>
        <v>0.28688524590163933</v>
      </c>
      <c r="J23" s="20">
        <v>4</v>
      </c>
      <c r="K23" s="22">
        <v>7957</v>
      </c>
      <c r="L23" s="23">
        <v>6.2E-2</v>
      </c>
      <c r="M23" s="25">
        <v>0.79500000000000004</v>
      </c>
    </row>
    <row r="24" spans="1:17" ht="17.25" thickBot="1" x14ac:dyDescent="0.35">
      <c r="E24" s="1">
        <v>23</v>
      </c>
      <c r="F24" s="13">
        <f>SUM(E24:E$28)/SUM($E$22:$E$28)</f>
        <v>0.12909836065573771</v>
      </c>
      <c r="J24" s="20">
        <v>5</v>
      </c>
      <c r="K24" s="22">
        <v>5296</v>
      </c>
      <c r="L24" s="23">
        <v>4.1000000000000002E-2</v>
      </c>
      <c r="M24" s="24">
        <v>0.83599999999999997</v>
      </c>
    </row>
    <row r="25" spans="1:17" ht="17.25" thickBot="1" x14ac:dyDescent="0.35">
      <c r="C25" s="10"/>
      <c r="D25" s="10"/>
      <c r="E25" s="1">
        <v>17</v>
      </c>
      <c r="F25" s="13">
        <f>SUM(E25:E$28)/SUM($E$22:$E$28)</f>
        <v>8.1967213114754092E-2</v>
      </c>
      <c r="G25" s="10"/>
      <c r="H25" s="10"/>
      <c r="I25" s="10"/>
      <c r="J25" s="20">
        <v>6</v>
      </c>
      <c r="K25" s="22">
        <v>3794</v>
      </c>
      <c r="L25" s="23">
        <v>0.03</v>
      </c>
      <c r="M25" s="24">
        <v>0.86599999999999999</v>
      </c>
    </row>
    <row r="26" spans="1:17" ht="17.25" thickBot="1" x14ac:dyDescent="0.35">
      <c r="E26" s="1">
        <v>5</v>
      </c>
      <c r="F26" s="13">
        <f>SUM(E26:E$28)/SUM($E$22:$E$28)</f>
        <v>4.7131147540983603E-2</v>
      </c>
      <c r="J26" s="20">
        <v>7</v>
      </c>
      <c r="K26" s="22">
        <v>2801</v>
      </c>
      <c r="L26" s="23">
        <v>2.1999999999999999E-2</v>
      </c>
      <c r="M26" s="24">
        <v>0.88800000000000001</v>
      </c>
    </row>
    <row r="27" spans="1:17" ht="17.25" thickBot="1" x14ac:dyDescent="0.35">
      <c r="C27" s="10"/>
      <c r="E27" s="1">
        <v>5</v>
      </c>
      <c r="F27" s="13">
        <f>SUM(E27:E$28)/SUM($E$22:$E$28)</f>
        <v>3.6885245901639344E-2</v>
      </c>
      <c r="J27" s="20">
        <v>8</v>
      </c>
      <c r="K27" s="22">
        <v>2209</v>
      </c>
      <c r="L27" s="23">
        <v>1.7000000000000001E-2</v>
      </c>
      <c r="M27" s="24">
        <v>0.90500000000000003</v>
      </c>
    </row>
    <row r="28" spans="1:17" ht="17.25" thickBot="1" x14ac:dyDescent="0.35">
      <c r="C28" s="10"/>
      <c r="D28" s="10"/>
      <c r="E28" s="1">
        <v>13</v>
      </c>
      <c r="F28" s="13">
        <f>SUM(E28:E$28)/SUM($E$22:$E$28)</f>
        <v>2.663934426229508E-2</v>
      </c>
      <c r="J28" s="20">
        <v>9</v>
      </c>
      <c r="K28" s="22">
        <v>1718</v>
      </c>
      <c r="L28" s="23">
        <v>1.2999999999999999E-2</v>
      </c>
      <c r="M28" s="24">
        <v>0.91800000000000004</v>
      </c>
    </row>
    <row r="29" spans="1:17" ht="17.25" thickBot="1" x14ac:dyDescent="0.35">
      <c r="C29" s="10"/>
      <c r="D29" s="10"/>
      <c r="E29" s="10"/>
      <c r="J29" s="20">
        <v>10</v>
      </c>
      <c r="K29" s="22">
        <v>1446</v>
      </c>
      <c r="L29" s="23">
        <v>1.0999999999999999E-2</v>
      </c>
      <c r="M29" s="24">
        <v>0.92900000000000005</v>
      </c>
    </row>
    <row r="30" spans="1:17" ht="17.25" thickBot="1" x14ac:dyDescent="0.35">
      <c r="C30" s="10"/>
      <c r="D30" s="10"/>
      <c r="E30" s="10"/>
      <c r="F30" s="10"/>
      <c r="J30" s="20">
        <v>11</v>
      </c>
      <c r="K30" s="22">
        <v>1179</v>
      </c>
      <c r="L30" s="23">
        <v>8.9999999999999993E-3</v>
      </c>
      <c r="M30" s="24">
        <v>0.93799999999999994</v>
      </c>
    </row>
    <row r="31" spans="1:17" ht="17.25" thickBot="1" x14ac:dyDescent="0.35">
      <c r="C31" s="10"/>
      <c r="D31" s="10"/>
      <c r="E31" s="10"/>
      <c r="F31" s="10"/>
      <c r="G31" s="10"/>
      <c r="J31" s="20">
        <v>12</v>
      </c>
      <c r="K31" s="20">
        <v>971</v>
      </c>
      <c r="L31" s="23">
        <v>8.0000000000000002E-3</v>
      </c>
      <c r="M31" s="24">
        <v>0.94599999999999995</v>
      </c>
    </row>
    <row r="32" spans="1:17" ht="17.25" thickBot="1" x14ac:dyDescent="0.35">
      <c r="C32" s="10"/>
      <c r="D32" s="10"/>
      <c r="E32" s="10"/>
      <c r="F32" s="10"/>
      <c r="G32" s="10"/>
      <c r="H32" s="10"/>
      <c r="J32" s="20">
        <v>13</v>
      </c>
      <c r="K32" s="20">
        <v>812</v>
      </c>
      <c r="L32" s="23">
        <v>6.0000000000000001E-3</v>
      </c>
      <c r="M32" s="24">
        <v>0.95199999999999996</v>
      </c>
    </row>
    <row r="33" spans="3:13" ht="17.25" thickBot="1" x14ac:dyDescent="0.35">
      <c r="C33" s="10"/>
      <c r="D33" s="10"/>
      <c r="E33" s="10"/>
      <c r="F33" s="10"/>
      <c r="G33" s="10"/>
      <c r="H33" s="10"/>
      <c r="I33" s="10"/>
      <c r="J33" s="20">
        <v>14</v>
      </c>
      <c r="K33" s="20">
        <v>681</v>
      </c>
      <c r="L33" s="23">
        <v>5.0000000000000001E-3</v>
      </c>
      <c r="M33" s="24">
        <v>0.95699999999999996</v>
      </c>
    </row>
    <row r="34" spans="3:13" ht="17.25" thickBot="1" x14ac:dyDescent="0.35">
      <c r="C34" s="10"/>
      <c r="D34" s="10"/>
      <c r="E34" s="10"/>
      <c r="F34" s="10"/>
      <c r="G34" s="10"/>
      <c r="H34" s="10"/>
      <c r="I34" s="10"/>
      <c r="J34" s="20">
        <v>15</v>
      </c>
      <c r="K34" s="20">
        <v>565</v>
      </c>
      <c r="L34" s="23">
        <v>4.0000000000000001E-3</v>
      </c>
      <c r="M34" s="24">
        <v>0.96099999999999997</v>
      </c>
    </row>
    <row r="35" spans="3:13" ht="17.25" thickBot="1" x14ac:dyDescent="0.35">
      <c r="C35" s="10"/>
      <c r="D35" s="10"/>
      <c r="E35" s="10"/>
      <c r="F35" s="10"/>
      <c r="G35" s="10"/>
      <c r="H35" s="10"/>
      <c r="I35" s="10"/>
      <c r="J35" s="20">
        <v>16</v>
      </c>
      <c r="K35" s="20">
        <v>489</v>
      </c>
      <c r="L35" s="23">
        <v>4.0000000000000001E-3</v>
      </c>
      <c r="M35" s="24">
        <v>0.96499999999999997</v>
      </c>
    </row>
    <row r="36" spans="3:13" ht="17.25" thickBot="1" x14ac:dyDescent="0.35">
      <c r="C36" s="10"/>
      <c r="D36" s="10"/>
      <c r="E36" s="10"/>
      <c r="F36" s="10"/>
      <c r="G36" s="10"/>
      <c r="H36" s="10"/>
      <c r="I36" s="10"/>
      <c r="J36" s="20">
        <v>17</v>
      </c>
      <c r="K36" s="20">
        <v>416</v>
      </c>
      <c r="L36" s="23">
        <v>3.0000000000000001E-3</v>
      </c>
      <c r="M36" s="24">
        <v>0.96799999999999997</v>
      </c>
    </row>
    <row r="37" spans="3:13" ht="17.25" thickBot="1" x14ac:dyDescent="0.35">
      <c r="C37" s="10"/>
      <c r="D37" s="10"/>
      <c r="E37" s="10"/>
      <c r="F37" s="10"/>
      <c r="G37" s="10"/>
      <c r="H37" s="10"/>
      <c r="I37" s="10"/>
      <c r="J37" s="20">
        <v>18</v>
      </c>
      <c r="K37" s="20">
        <v>365</v>
      </c>
      <c r="L37" s="23">
        <v>3.0000000000000001E-3</v>
      </c>
      <c r="M37" s="24">
        <v>0.97099999999999997</v>
      </c>
    </row>
    <row r="38" spans="3:13" ht="17.25" thickBot="1" x14ac:dyDescent="0.35">
      <c r="C38" s="10"/>
      <c r="D38" s="10"/>
      <c r="E38" s="10"/>
      <c r="F38" s="10"/>
      <c r="G38" s="10"/>
      <c r="H38" s="10"/>
      <c r="I38" s="10"/>
      <c r="J38" s="20">
        <v>19</v>
      </c>
      <c r="K38" s="20">
        <v>316</v>
      </c>
      <c r="L38" s="23">
        <v>2E-3</v>
      </c>
      <c r="M38" s="24">
        <v>0.97299999999999998</v>
      </c>
    </row>
    <row r="39" spans="3:13" x14ac:dyDescent="0.3">
      <c r="C39" s="10"/>
      <c r="D39" s="10"/>
      <c r="E39" s="10"/>
      <c r="F39" s="10"/>
      <c r="G39" s="10"/>
      <c r="H39" s="10"/>
      <c r="I39" s="10"/>
    </row>
    <row r="40" spans="3:13" x14ac:dyDescent="0.3">
      <c r="C40" s="10"/>
      <c r="D40" s="10"/>
      <c r="E40" s="10"/>
      <c r="F40" s="10"/>
      <c r="G40" s="10"/>
      <c r="H40" s="10"/>
      <c r="I40" s="10"/>
      <c r="J40" s="10"/>
    </row>
    <row r="41" spans="3:13" x14ac:dyDescent="0.3">
      <c r="C41" s="10"/>
      <c r="D41" s="10"/>
      <c r="E41" s="10"/>
      <c r="F41" s="10"/>
      <c r="G41" s="10"/>
      <c r="H41" s="10"/>
      <c r="I41" s="10"/>
      <c r="J41" s="10"/>
    </row>
    <row r="42" spans="3:13" x14ac:dyDescent="0.3">
      <c r="C42" s="10"/>
      <c r="D42" s="10"/>
      <c r="E42" s="10"/>
      <c r="F42" s="10"/>
      <c r="G42" s="10"/>
      <c r="H42" s="10"/>
      <c r="I42" s="10"/>
      <c r="J42" s="10"/>
    </row>
    <row r="43" spans="3:13" x14ac:dyDescent="0.3">
      <c r="C43" s="10"/>
      <c r="D43" s="10"/>
      <c r="E43" s="10"/>
      <c r="F43" s="10"/>
      <c r="G43" s="10"/>
      <c r="H43" s="10"/>
      <c r="I43" s="10"/>
      <c r="J43" s="10"/>
    </row>
    <row r="44" spans="3:13" x14ac:dyDescent="0.3">
      <c r="C44" s="10"/>
      <c r="D44" s="10"/>
      <c r="E44" s="10"/>
      <c r="F44" s="10"/>
      <c r="G44" s="10"/>
      <c r="H44" s="10"/>
      <c r="I44" s="10"/>
      <c r="J44" s="10"/>
    </row>
  </sheetData>
  <mergeCells count="2">
    <mergeCell ref="G4:G5"/>
    <mergeCell ref="H4:H5"/>
  </mergeCells>
  <phoneticPr fontId="2" type="noConversion"/>
  <conditionalFormatting sqref="H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46D8-FD20-4683-8BCB-63705327AD0E}">
  <dimension ref="A1:I3"/>
  <sheetViews>
    <sheetView workbookViewId="0">
      <selection activeCell="G11" sqref="G11"/>
    </sheetView>
  </sheetViews>
  <sheetFormatPr defaultRowHeight="14.25" x14ac:dyDescent="0.2"/>
  <cols>
    <col min="1" max="1" width="4.75" bestFit="1" customWidth="1"/>
    <col min="2" max="2" width="6.25" bestFit="1" customWidth="1"/>
    <col min="3" max="3" width="16.375" bestFit="1" customWidth="1"/>
    <col min="4" max="4" width="10.25" bestFit="1" customWidth="1"/>
    <col min="5" max="5" width="9.875" bestFit="1" customWidth="1"/>
    <col min="6" max="6" width="8.125" bestFit="1" customWidth="1"/>
    <col min="7" max="8" width="6.625" bestFit="1" customWidth="1"/>
    <col min="9" max="9" width="6.375" bestFit="1" customWidth="1"/>
  </cols>
  <sheetData>
    <row r="1" spans="1:9" ht="16.5" x14ac:dyDescent="0.3">
      <c r="A1" s="7" t="s">
        <v>96</v>
      </c>
      <c r="B1" s="7" t="s">
        <v>95</v>
      </c>
      <c r="C1" s="9" t="s">
        <v>94</v>
      </c>
      <c r="D1" s="9" t="s">
        <v>93</v>
      </c>
      <c r="E1" s="9" t="s">
        <v>92</v>
      </c>
      <c r="F1" s="7" t="s">
        <v>24</v>
      </c>
      <c r="G1" s="7" t="s">
        <v>91</v>
      </c>
      <c r="H1" s="7" t="s">
        <v>90</v>
      </c>
      <c r="I1" s="7" t="s">
        <v>89</v>
      </c>
    </row>
    <row r="2" spans="1:9" ht="16.5" x14ac:dyDescent="0.3">
      <c r="A2" s="6" t="s">
        <v>88</v>
      </c>
      <c r="B2" s="6">
        <v>4.99</v>
      </c>
      <c r="C2" s="1">
        <v>452</v>
      </c>
      <c r="D2" s="1">
        <v>13</v>
      </c>
      <c r="E2" s="5">
        <f>D2/C2</f>
        <v>2.8761061946902654E-2</v>
      </c>
      <c r="F2" s="13">
        <v>8.5599999999999996E-2</v>
      </c>
      <c r="G2" s="1">
        <v>0.47</v>
      </c>
      <c r="H2" s="1">
        <v>0.67</v>
      </c>
      <c r="I2" s="12">
        <f>H2/G2</f>
        <v>1.4255319148936172</v>
      </c>
    </row>
    <row r="3" spans="1:9" ht="16.5" x14ac:dyDescent="0.3">
      <c r="A3" s="6" t="s">
        <v>87</v>
      </c>
      <c r="B3" s="6">
        <v>0.99</v>
      </c>
      <c r="C3" s="1">
        <v>518</v>
      </c>
      <c r="D3" s="1">
        <v>53</v>
      </c>
      <c r="E3" s="5">
        <f>D3/C3</f>
        <v>0.10231660231660232</v>
      </c>
      <c r="F3" s="13">
        <v>0.12429999999999999</v>
      </c>
      <c r="G3" s="1">
        <v>0.31</v>
      </c>
      <c r="H3" s="1">
        <v>0.64</v>
      </c>
      <c r="I3" s="12">
        <f>H3/G3</f>
        <v>2.064516129032258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CA37-1B33-4B81-A97F-7BE684D4DEF7}">
  <dimension ref="A1"/>
  <sheetViews>
    <sheetView workbookViewId="0">
      <selection activeCell="F36" sqref="F3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181-3AA4-45AE-AE53-EF594FFC2256}">
  <dimension ref="A1:G7"/>
  <sheetViews>
    <sheetView workbookViewId="0">
      <selection activeCell="C12" sqref="C12"/>
    </sheetView>
  </sheetViews>
  <sheetFormatPr defaultRowHeight="14.25" x14ac:dyDescent="0.2"/>
  <cols>
    <col min="1" max="1" width="14.5" bestFit="1" customWidth="1"/>
    <col min="2" max="2" width="26.25" bestFit="1" customWidth="1"/>
    <col min="3" max="3" width="13.375" bestFit="1" customWidth="1"/>
    <col min="4" max="4" width="10.875" bestFit="1" customWidth="1"/>
    <col min="5" max="5" width="5.375" bestFit="1" customWidth="1"/>
    <col min="6" max="6" width="4" bestFit="1" customWidth="1"/>
    <col min="7" max="7" width="5.375" bestFit="1" customWidth="1"/>
  </cols>
  <sheetData>
    <row r="1" spans="1:7" ht="16.5" x14ac:dyDescent="0.3">
      <c r="A1" s="7" t="s">
        <v>86</v>
      </c>
      <c r="B1" s="7" t="s">
        <v>85</v>
      </c>
      <c r="C1" s="7" t="s">
        <v>84</v>
      </c>
      <c r="D1" s="7" t="s">
        <v>83</v>
      </c>
      <c r="E1" s="7"/>
      <c r="F1" s="1"/>
      <c r="G1" s="1"/>
    </row>
    <row r="2" spans="1:7" ht="16.5" x14ac:dyDescent="0.3">
      <c r="A2" s="1">
        <v>71.400000000000006</v>
      </c>
      <c r="B2" s="1">
        <v>1065</v>
      </c>
      <c r="C2" s="4">
        <f>A2/B2</f>
        <v>6.7042253521126763E-2</v>
      </c>
      <c r="D2" s="6" t="s">
        <v>82</v>
      </c>
      <c r="E2" s="1"/>
      <c r="F2" s="1"/>
      <c r="G2" s="1"/>
    </row>
    <row r="3" spans="1:7" ht="16.5" x14ac:dyDescent="0.3">
      <c r="A3" s="1"/>
      <c r="B3" s="1"/>
      <c r="C3" s="1"/>
      <c r="D3" s="1"/>
      <c r="E3" s="1"/>
      <c r="F3" s="1"/>
      <c r="G3" s="1"/>
    </row>
    <row r="4" spans="1:7" ht="15" x14ac:dyDescent="0.25">
      <c r="A4" s="7" t="s">
        <v>81</v>
      </c>
      <c r="B4" s="7" t="s">
        <v>80</v>
      </c>
      <c r="C4" s="7" t="s">
        <v>79</v>
      </c>
      <c r="D4" s="7">
        <v>5</v>
      </c>
      <c r="E4" s="7" t="s">
        <v>78</v>
      </c>
      <c r="F4" s="7">
        <v>10</v>
      </c>
      <c r="G4" s="7" t="s">
        <v>77</v>
      </c>
    </row>
    <row r="5" spans="1:7" ht="16.5" x14ac:dyDescent="0.3">
      <c r="A5" s="6" t="s">
        <v>76</v>
      </c>
      <c r="B5" s="1">
        <v>71</v>
      </c>
      <c r="C5" s="1">
        <v>1</v>
      </c>
      <c r="D5" s="1">
        <v>18</v>
      </c>
      <c r="E5" s="1">
        <v>52</v>
      </c>
      <c r="F5" s="1">
        <v>0</v>
      </c>
      <c r="G5" s="1">
        <v>0</v>
      </c>
    </row>
    <row r="6" spans="1:7" ht="16.5" x14ac:dyDescent="0.3">
      <c r="A6" s="6" t="s">
        <v>75</v>
      </c>
      <c r="B6" s="1">
        <v>167</v>
      </c>
      <c r="C6" s="1">
        <v>34</v>
      </c>
      <c r="D6" s="1">
        <v>2</v>
      </c>
      <c r="E6" s="1">
        <v>127</v>
      </c>
      <c r="F6" s="1">
        <v>1</v>
      </c>
      <c r="G6" s="1"/>
    </row>
    <row r="7" spans="1:7" ht="16.5" x14ac:dyDescent="0.3">
      <c r="A7" s="6" t="s">
        <v>74</v>
      </c>
      <c r="B7" s="1">
        <v>197</v>
      </c>
      <c r="C7" s="1">
        <v>93</v>
      </c>
      <c r="D7" s="1">
        <v>1</v>
      </c>
      <c r="E7" s="1">
        <v>102</v>
      </c>
      <c r="F7" s="1">
        <v>2</v>
      </c>
      <c r="G7" s="1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742D-B36E-431E-BF5D-74AACD0CD50A}">
  <dimension ref="A1:C12"/>
  <sheetViews>
    <sheetView workbookViewId="0">
      <selection sqref="A1:XFD1048576"/>
    </sheetView>
  </sheetViews>
  <sheetFormatPr defaultRowHeight="14.25" x14ac:dyDescent="0.2"/>
  <cols>
    <col min="1" max="1" width="3.875" bestFit="1" customWidth="1"/>
    <col min="2" max="2" width="25" bestFit="1" customWidth="1"/>
    <col min="3" max="3" width="112.625" bestFit="1" customWidth="1"/>
  </cols>
  <sheetData>
    <row r="1" spans="1:3" ht="15" x14ac:dyDescent="0.25">
      <c r="A1" s="7" t="s">
        <v>73</v>
      </c>
      <c r="B1" s="7" t="s">
        <v>72</v>
      </c>
      <c r="C1" s="7" t="s">
        <v>71</v>
      </c>
    </row>
    <row r="2" spans="1:3" ht="16.5" x14ac:dyDescent="0.3">
      <c r="A2" s="1">
        <v>1</v>
      </c>
      <c r="B2" s="1" t="s">
        <v>59</v>
      </c>
      <c r="C2" s="1" t="s">
        <v>58</v>
      </c>
    </row>
    <row r="3" spans="1:3" ht="16.5" x14ac:dyDescent="0.3">
      <c r="A3" s="1">
        <v>2</v>
      </c>
      <c r="B3" s="1" t="s">
        <v>52</v>
      </c>
      <c r="C3" s="1" t="s">
        <v>57</v>
      </c>
    </row>
    <row r="4" spans="1:3" ht="16.5" x14ac:dyDescent="0.3">
      <c r="A4" s="1">
        <v>3</v>
      </c>
      <c r="B4" s="1" t="s">
        <v>56</v>
      </c>
      <c r="C4" s="1" t="s">
        <v>55</v>
      </c>
    </row>
    <row r="5" spans="1:3" ht="16.5" x14ac:dyDescent="0.3">
      <c r="A5" s="1">
        <v>4</v>
      </c>
      <c r="B5" s="1" t="s">
        <v>54</v>
      </c>
      <c r="C5" s="1" t="s">
        <v>53</v>
      </c>
    </row>
    <row r="6" spans="1:3" ht="16.5" x14ac:dyDescent="0.3">
      <c r="A6" s="1">
        <v>5</v>
      </c>
      <c r="B6" s="1" t="s">
        <v>52</v>
      </c>
      <c r="C6" s="1" t="s">
        <v>51</v>
      </c>
    </row>
    <row r="7" spans="1:3" ht="16.5" x14ac:dyDescent="0.3">
      <c r="A7" s="1">
        <v>6</v>
      </c>
      <c r="B7" s="6" t="s">
        <v>50</v>
      </c>
      <c r="C7" s="1" t="s">
        <v>49</v>
      </c>
    </row>
    <row r="8" spans="1:3" ht="16.5" x14ac:dyDescent="0.3">
      <c r="A8" s="1">
        <v>7</v>
      </c>
      <c r="B8" s="1" t="s">
        <v>48</v>
      </c>
      <c r="C8" s="1" t="s">
        <v>47</v>
      </c>
    </row>
    <row r="9" spans="1:3" ht="16.5" x14ac:dyDescent="0.3">
      <c r="A9" s="1">
        <v>8</v>
      </c>
      <c r="B9" s="1" t="s">
        <v>46</v>
      </c>
      <c r="C9" s="1" t="s">
        <v>45</v>
      </c>
    </row>
    <row r="10" spans="1:3" ht="16.5" x14ac:dyDescent="0.3">
      <c r="A10" s="1">
        <v>9</v>
      </c>
      <c r="B10" s="1" t="s">
        <v>44</v>
      </c>
      <c r="C10" s="6" t="s">
        <v>43</v>
      </c>
    </row>
    <row r="11" spans="1:3" ht="16.5" x14ac:dyDescent="0.3">
      <c r="A11" s="1">
        <v>10</v>
      </c>
      <c r="B11" s="1" t="s">
        <v>42</v>
      </c>
      <c r="C11" s="1" t="s">
        <v>41</v>
      </c>
    </row>
    <row r="12" spans="1:3" ht="16.5" x14ac:dyDescent="0.3">
      <c r="A12" s="1">
        <v>11</v>
      </c>
      <c r="B12" s="1" t="s">
        <v>39</v>
      </c>
      <c r="C12" s="1" t="s">
        <v>38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运营数据</vt:lpstr>
      <vt:lpstr>用户质量</vt:lpstr>
      <vt:lpstr>付费模型</vt:lpstr>
      <vt:lpstr>破冰AB</vt:lpstr>
      <vt:lpstr>礼包</vt:lpstr>
      <vt:lpstr>广告变现</vt:lpstr>
      <vt:lpstr>后续调整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2023-10-13T07:28:06Z</dcterms:modified>
</cp:coreProperties>
</file>