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Учёба\8 Семестр\Экономика часть 2\ДЗ1\"/>
    </mc:Choice>
  </mc:AlternateContent>
  <xr:revisionPtr revIDLastSave="0" documentId="8_{15DED731-B8A6-4A58-A387-0F7D4B6B78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8" i="1" l="1"/>
  <c r="K57" i="1"/>
  <c r="L57" i="1"/>
  <c r="M57" i="1"/>
  <c r="L58" i="1"/>
  <c r="M58" i="1"/>
  <c r="L56" i="1"/>
  <c r="M56" i="1"/>
  <c r="K56" i="1"/>
  <c r="L55" i="1"/>
  <c r="M55" i="1"/>
  <c r="K55" i="1"/>
  <c r="L54" i="1"/>
  <c r="M54" i="1"/>
  <c r="K54" i="1"/>
  <c r="L53" i="1"/>
  <c r="M53" i="1"/>
  <c r="K53" i="1"/>
  <c r="L51" i="1"/>
  <c r="L49" i="1"/>
  <c r="L52" i="1" s="1"/>
  <c r="M49" i="1"/>
  <c r="M51" i="1" s="1"/>
  <c r="K49" i="1"/>
  <c r="K51" i="1" s="1"/>
  <c r="L48" i="1"/>
  <c r="L50" i="1" s="1"/>
  <c r="M48" i="1"/>
  <c r="M50" i="1" s="1"/>
  <c r="K48" i="1"/>
  <c r="K50" i="1" s="1"/>
  <c r="L47" i="1"/>
  <c r="M47" i="1"/>
  <c r="K47" i="1"/>
  <c r="I41" i="1"/>
  <c r="J41" i="1"/>
  <c r="H41" i="1"/>
  <c r="I20" i="1"/>
  <c r="J20" i="1"/>
  <c r="H20" i="1"/>
  <c r="I40" i="1"/>
  <c r="J40" i="1"/>
  <c r="H40" i="1"/>
  <c r="I34" i="1"/>
  <c r="J34" i="1"/>
  <c r="H34" i="1"/>
  <c r="J29" i="1"/>
  <c r="I29" i="1"/>
  <c r="H29" i="1"/>
  <c r="J19" i="1"/>
  <c r="I19" i="1"/>
  <c r="H19" i="1"/>
  <c r="I12" i="1"/>
  <c r="J12" i="1"/>
  <c r="H12" i="1"/>
  <c r="K52" i="1" l="1"/>
  <c r="M52" i="1"/>
</calcChain>
</file>

<file path=xl/sharedStrings.xml><?xml version="1.0" encoding="utf-8"?>
<sst xmlns="http://schemas.openxmlformats.org/spreadsheetml/2006/main" count="117" uniqueCount="72">
  <si>
    <t xml:space="preserve">Наименование показателя </t>
  </si>
  <si>
    <t xml:space="preserve">Код строки </t>
  </si>
  <si>
    <t xml:space="preserve">АКТИВ </t>
  </si>
  <si>
    <t xml:space="preserve"> </t>
  </si>
  <si>
    <t xml:space="preserve">I.ВНЕОБОРОТНЫЕ АКТИВЫ </t>
  </si>
  <si>
    <t xml:space="preserve">Нематериальные активы </t>
  </si>
  <si>
    <t>-</t>
  </si>
  <si>
    <t xml:space="preserve">Результаты исследований и разработок </t>
  </si>
  <si>
    <t xml:space="preserve">Основные средства </t>
  </si>
  <si>
    <t xml:space="preserve">Доходные вложения в материальные ценности </t>
  </si>
  <si>
    <t xml:space="preserve">Долгосрочные финансовые вложения </t>
  </si>
  <si>
    <t xml:space="preserve">Отложенные налоговые активы </t>
  </si>
  <si>
    <t xml:space="preserve">Итого по разделу I </t>
  </si>
  <si>
    <t xml:space="preserve">II.ОБОРОТНЫЕ АКТИВЫ </t>
  </si>
  <si>
    <t xml:space="preserve">Запасы </t>
  </si>
  <si>
    <t xml:space="preserve">Налог на добавленную стоимость по приобретенным ценностям </t>
  </si>
  <si>
    <t xml:space="preserve">Дебиторская задолженность </t>
  </si>
  <si>
    <t xml:space="preserve">Краткосрочные финансовые вложения </t>
  </si>
  <si>
    <t xml:space="preserve">Денежные средства </t>
  </si>
  <si>
    <t xml:space="preserve">Итого по разделу 2 </t>
  </si>
  <si>
    <t xml:space="preserve">Баланс </t>
  </si>
  <si>
    <t xml:space="preserve">ПАССИВ </t>
  </si>
  <si>
    <t xml:space="preserve">III.КАПИТАЛ И РЕЗЕРВЫ </t>
  </si>
  <si>
    <t xml:space="preserve">Уставный капитал </t>
  </si>
  <si>
    <t xml:space="preserve">Собственные акции, выкупленные у акционеров </t>
  </si>
  <si>
    <t xml:space="preserve">Переоценка внеоборотных активов </t>
  </si>
  <si>
    <t xml:space="preserve">Добавочный капитал </t>
  </si>
  <si>
    <t xml:space="preserve">Резервный капитал </t>
  </si>
  <si>
    <t xml:space="preserve">Нераспределенная прибыль (непокрытый убыток) </t>
  </si>
  <si>
    <t xml:space="preserve">Итого по разделу 3 </t>
  </si>
  <si>
    <t xml:space="preserve">IV.ДОЛГОСРОЧНЫЕ ОБЯЗАТЕЛЬСТВА </t>
  </si>
  <si>
    <t xml:space="preserve">Долгосрочные заемные средства </t>
  </si>
  <si>
    <t xml:space="preserve">Отложенные налоговые обязательства </t>
  </si>
  <si>
    <t xml:space="preserve">Резервы под условные обязательства </t>
  </si>
  <si>
    <t xml:space="preserve">Итого по разделу 4 </t>
  </si>
  <si>
    <t xml:space="preserve">V.КРАТКОСРОЧНЫЕ ОБЯЗАТЕЛЬСТВА </t>
  </si>
  <si>
    <t xml:space="preserve">Краткосрочные заемные средства </t>
  </si>
  <si>
    <t xml:space="preserve">Кредиторская задолженность </t>
  </si>
  <si>
    <t xml:space="preserve">Доходы будущих периодов </t>
  </si>
  <si>
    <t xml:space="preserve">Оценочные обязательства </t>
  </si>
  <si>
    <t xml:space="preserve">Итого по разделу 5 </t>
  </si>
  <si>
    <t xml:space="preserve">Шифр </t>
  </si>
  <si>
    <t xml:space="preserve">Наименование </t>
  </si>
  <si>
    <t xml:space="preserve">Источник или формула </t>
  </si>
  <si>
    <t xml:space="preserve">А </t>
  </si>
  <si>
    <t xml:space="preserve">Активы </t>
  </si>
  <si>
    <t xml:space="preserve">А = ВА + ОА </t>
  </si>
  <si>
    <t xml:space="preserve">ВА </t>
  </si>
  <si>
    <t xml:space="preserve">Внеоборотные активы </t>
  </si>
  <si>
    <t xml:space="preserve">ОА </t>
  </si>
  <si>
    <t xml:space="preserve">Оборотные активы </t>
  </si>
  <si>
    <t xml:space="preserve">ВА% </t>
  </si>
  <si>
    <t xml:space="preserve">ВА% = ВА / А * 100 </t>
  </si>
  <si>
    <t xml:space="preserve">ОА% </t>
  </si>
  <si>
    <t xml:space="preserve">ОА% = ОА / А * 100 </t>
  </si>
  <si>
    <t xml:space="preserve">КСА </t>
  </si>
  <si>
    <t xml:space="preserve">Коэффициент структуры активов </t>
  </si>
  <si>
    <t xml:space="preserve">КСА = ОА / ВА </t>
  </si>
  <si>
    <t xml:space="preserve">СК </t>
  </si>
  <si>
    <t xml:space="preserve">Собственный капитал </t>
  </si>
  <si>
    <t xml:space="preserve">ДО </t>
  </si>
  <si>
    <t xml:space="preserve">Долгосрочные обязательства </t>
  </si>
  <si>
    <t xml:space="preserve">КО </t>
  </si>
  <si>
    <t xml:space="preserve">Краткосрочные обязательства </t>
  </si>
  <si>
    <t xml:space="preserve">СК% </t>
  </si>
  <si>
    <t xml:space="preserve">СК% = СК / А * 100 </t>
  </si>
  <si>
    <t xml:space="preserve">ДО% </t>
  </si>
  <si>
    <t xml:space="preserve">ДО% = ДО / А * 100 </t>
  </si>
  <si>
    <t xml:space="preserve">КО% </t>
  </si>
  <si>
    <t xml:space="preserve">КО% = КО / А * 100 </t>
  </si>
  <si>
    <t>( - )</t>
  </si>
  <si>
    <t>Прочие внеоборотные активы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</si>
</sst>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00"/>
    <numFmt numFmtId="165" formatCode="_-* #,##0_-;\-* #,##0_-;_-* &quot;-&quot;??_-;_-@_-"/>
    <numFmt numFmtId="166" formatCode="\(_-* #,##0_-\);\-* #,##0_-;_-* &quot;-&quot;??_-;_-@_-"/>
    <numFmt numFmtId="167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204"/>
    </font>
    <font>
      <b/>
      <sz val="11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 indent="1"/>
    </xf>
    <xf numFmtId="165" fontId="2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65" fontId="3" fillId="0" borderId="4" xfId="1" applyNumberFormat="1" applyFont="1" applyBorder="1" applyAlignment="1">
      <alignment horizontal="center" vertical="center"/>
    </xf>
    <xf numFmtId="166" fontId="2" fillId="0" borderId="4" xfId="1" applyNumberFormat="1" applyFont="1" applyBorder="1" applyAlignment="1">
      <alignment horizontal="center" vertical="center"/>
    </xf>
    <xf numFmtId="165" fontId="0" fillId="0" borderId="0" xfId="0" applyNumberFormat="1"/>
    <xf numFmtId="165" fontId="2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center" vertical="center" wrapText="1"/>
    </xf>
    <xf numFmtId="167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Лист1!$I$50:$I$51</c:f>
              <c:strCache>
                <c:ptCount val="2"/>
                <c:pt idx="0">
                  <c:v>Внеоборотные активы </c:v>
                </c:pt>
                <c:pt idx="1">
                  <c:v>Оборотные активы </c:v>
                </c:pt>
              </c:strCache>
            </c:strRef>
          </c:cat>
          <c:val>
            <c:numRef>
              <c:f>Лист1!$K$50:$K$51</c:f>
              <c:numCache>
                <c:formatCode>0.00%</c:formatCode>
                <c:ptCount val="2"/>
                <c:pt idx="0">
                  <c:v>0.62924542841859998</c:v>
                </c:pt>
                <c:pt idx="1">
                  <c:v>0.37075457158139996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4-48F5-BE20-5124C3D34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447675</xdr:colOff>
      <xdr:row>44</xdr:row>
      <xdr:rowOff>90487</xdr:rowOff>
    </xdr:from>
    <xdr:to>
      <xdr:col>21</xdr:col>
      <xdr:colOff>142875</xdr:colOff>
      <xdr:row>58</xdr:row>
      <xdr:rowOff>33337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3AFD3FE-967D-4E77-AA34-91BDFCD20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9"/>
  <sheetViews>
    <sheetView tabSelected="1" topLeftCell="D39" workbookViewId="0">
      <selection activeCell="S65" sqref="S65"/>
    </sheetView>
  </sheetViews>
  <sheetFormatPr defaultRowHeight="15" x14ac:dyDescent="0.25"/>
  <cols>
    <col min="2" max="2" width="66" bestFit="1" customWidth="1"/>
    <col min="3" max="3" width="11.85546875" bestFit="1" customWidth="1"/>
    <col min="4" max="4" width="11.5703125" customWidth="1"/>
    <col min="5" max="5" width="11.85546875" bestFit="1" customWidth="1"/>
    <col min="6" max="6" width="11.28515625" bestFit="1" customWidth="1"/>
    <col min="7" max="7" width="11" customWidth="1"/>
    <col min="8" max="8" width="10.28515625" bestFit="1" customWidth="1"/>
    <col min="9" max="9" width="34.28515625" bestFit="1" customWidth="1"/>
    <col min="10" max="10" width="23.85546875" bestFit="1" customWidth="1"/>
    <col min="11" max="12" width="11.42578125" bestFit="1" customWidth="1"/>
    <col min="13" max="13" width="10.28515625" bestFit="1" customWidth="1"/>
  </cols>
  <sheetData>
    <row r="1" spans="2:10" ht="15.75" thickBot="1" x14ac:dyDescent="0.3"/>
    <row r="2" spans="2:10" ht="15.75" thickBot="1" x14ac:dyDescent="0.3">
      <c r="B2" s="1" t="s">
        <v>0</v>
      </c>
      <c r="C2" s="2" t="s">
        <v>1</v>
      </c>
      <c r="D2" s="2">
        <v>1</v>
      </c>
      <c r="E2" s="2">
        <v>2</v>
      </c>
      <c r="F2" s="2">
        <v>3</v>
      </c>
    </row>
    <row r="3" spans="2:10" ht="15.75" thickBot="1" x14ac:dyDescent="0.3">
      <c r="B3" s="3" t="s">
        <v>2</v>
      </c>
      <c r="C3" s="4" t="s">
        <v>3</v>
      </c>
      <c r="D3" s="11"/>
      <c r="E3" s="11"/>
      <c r="F3" s="11"/>
    </row>
    <row r="4" spans="2:10" ht="15.75" thickBot="1" x14ac:dyDescent="0.3">
      <c r="B4" s="3" t="s">
        <v>4</v>
      </c>
      <c r="C4" s="4" t="s">
        <v>3</v>
      </c>
      <c r="D4" s="11"/>
      <c r="E4" s="11"/>
      <c r="F4" s="11"/>
    </row>
    <row r="5" spans="2:10" ht="15.75" thickBot="1" x14ac:dyDescent="0.3">
      <c r="B5" s="5" t="s">
        <v>5</v>
      </c>
      <c r="C5" s="4">
        <v>1110</v>
      </c>
      <c r="D5" s="11" t="s">
        <v>6</v>
      </c>
      <c r="E5" s="11" t="s">
        <v>6</v>
      </c>
      <c r="F5" s="11" t="s">
        <v>6</v>
      </c>
    </row>
    <row r="6" spans="2:10" ht="15.75" thickBot="1" x14ac:dyDescent="0.3">
      <c r="B6" s="5" t="s">
        <v>7</v>
      </c>
      <c r="C6" s="4">
        <v>1120</v>
      </c>
      <c r="D6" s="11" t="s">
        <v>6</v>
      </c>
      <c r="E6" s="11" t="s">
        <v>6</v>
      </c>
      <c r="F6" s="11" t="s">
        <v>6</v>
      </c>
    </row>
    <row r="7" spans="2:10" ht="15.75" thickBot="1" x14ac:dyDescent="0.3">
      <c r="B7" s="5" t="s">
        <v>8</v>
      </c>
      <c r="C7" s="4">
        <v>1130</v>
      </c>
      <c r="D7" s="11">
        <v>650969</v>
      </c>
      <c r="E7" s="11">
        <v>485907</v>
      </c>
      <c r="F7" s="11">
        <v>459427</v>
      </c>
    </row>
    <row r="8" spans="2:10" ht="15.75" thickBot="1" x14ac:dyDescent="0.3">
      <c r="B8" s="5" t="s">
        <v>9</v>
      </c>
      <c r="C8" s="4">
        <v>1140</v>
      </c>
      <c r="D8" s="11" t="s">
        <v>6</v>
      </c>
      <c r="E8" s="11" t="s">
        <v>6</v>
      </c>
      <c r="F8" s="11" t="s">
        <v>6</v>
      </c>
    </row>
    <row r="9" spans="2:10" ht="15.75" thickBot="1" x14ac:dyDescent="0.3">
      <c r="B9" s="5" t="s">
        <v>10</v>
      </c>
      <c r="C9" s="4">
        <v>1150</v>
      </c>
      <c r="D9" s="11" t="s">
        <v>6</v>
      </c>
      <c r="E9" s="11" t="s">
        <v>6</v>
      </c>
      <c r="F9" s="11" t="s">
        <v>6</v>
      </c>
    </row>
    <row r="10" spans="2:10" ht="15.75" thickBot="1" x14ac:dyDescent="0.3">
      <c r="B10" s="5" t="s">
        <v>11</v>
      </c>
      <c r="C10" s="4">
        <v>1160</v>
      </c>
      <c r="D10" s="11">
        <v>38682</v>
      </c>
      <c r="E10" s="11">
        <v>38400</v>
      </c>
      <c r="F10" s="11">
        <v>31934</v>
      </c>
    </row>
    <row r="11" spans="2:10" ht="15.75" thickBot="1" x14ac:dyDescent="0.3">
      <c r="B11" s="5" t="s">
        <v>71</v>
      </c>
      <c r="C11" s="4">
        <v>1190</v>
      </c>
      <c r="D11" s="11">
        <v>4413</v>
      </c>
      <c r="E11" s="11">
        <v>5895</v>
      </c>
      <c r="F11" s="11">
        <v>13746</v>
      </c>
    </row>
    <row r="12" spans="2:10" ht="15.75" thickBot="1" x14ac:dyDescent="0.3">
      <c r="B12" s="3" t="s">
        <v>12</v>
      </c>
      <c r="C12" s="12">
        <v>1100</v>
      </c>
      <c r="D12" s="13">
        <v>694064</v>
      </c>
      <c r="E12" s="13">
        <v>530202</v>
      </c>
      <c r="F12" s="13">
        <v>505107</v>
      </c>
      <c r="H12" s="15">
        <f>D12-SUM(D5:D11)</f>
        <v>0</v>
      </c>
      <c r="I12" s="15">
        <f>E12-SUM(E5:E11)</f>
        <v>0</v>
      </c>
      <c r="J12" s="15">
        <f>F12-SUM(F5:F11)</f>
        <v>0</v>
      </c>
    </row>
    <row r="13" spans="2:10" ht="15.75" thickBot="1" x14ac:dyDescent="0.3">
      <c r="B13" s="3" t="s">
        <v>13</v>
      </c>
      <c r="C13" s="4" t="s">
        <v>3</v>
      </c>
      <c r="D13" s="11"/>
      <c r="E13" s="11"/>
      <c r="F13" s="11"/>
    </row>
    <row r="14" spans="2:10" ht="15.75" thickBot="1" x14ac:dyDescent="0.3">
      <c r="B14" s="5" t="s">
        <v>14</v>
      </c>
      <c r="C14" s="4">
        <v>1210</v>
      </c>
      <c r="D14" s="11">
        <v>38279</v>
      </c>
      <c r="E14" s="11">
        <v>35789</v>
      </c>
      <c r="F14" s="11">
        <v>43900</v>
      </c>
    </row>
    <row r="15" spans="2:10" ht="15.75" thickBot="1" x14ac:dyDescent="0.3">
      <c r="B15" s="5" t="s">
        <v>15</v>
      </c>
      <c r="C15" s="4">
        <v>1220</v>
      </c>
      <c r="D15" s="11">
        <v>535</v>
      </c>
      <c r="E15" s="11">
        <v>576</v>
      </c>
      <c r="F15" s="11">
        <v>3397</v>
      </c>
    </row>
    <row r="16" spans="2:10" ht="15.75" thickBot="1" x14ac:dyDescent="0.3">
      <c r="B16" s="5" t="s">
        <v>16</v>
      </c>
      <c r="C16" s="4">
        <v>1230</v>
      </c>
      <c r="D16" s="11">
        <v>244446</v>
      </c>
      <c r="E16" s="11">
        <v>195844</v>
      </c>
      <c r="F16" s="11">
        <v>205421</v>
      </c>
    </row>
    <row r="17" spans="2:10" ht="15.75" thickBot="1" x14ac:dyDescent="0.3">
      <c r="B17" s="5" t="s">
        <v>17</v>
      </c>
      <c r="C17" s="4">
        <v>1240</v>
      </c>
      <c r="D17" s="11">
        <v>116000</v>
      </c>
      <c r="E17" s="11">
        <v>255000</v>
      </c>
      <c r="F17" s="11">
        <v>128000</v>
      </c>
    </row>
    <row r="18" spans="2:10" ht="15.75" thickBot="1" x14ac:dyDescent="0.3">
      <c r="B18" s="5" t="s">
        <v>18</v>
      </c>
      <c r="C18" s="4">
        <v>1250</v>
      </c>
      <c r="D18" s="11">
        <v>8554</v>
      </c>
      <c r="E18" s="11">
        <v>7952</v>
      </c>
      <c r="F18" s="11">
        <v>7113</v>
      </c>
    </row>
    <row r="19" spans="2:10" ht="15.75" thickBot="1" x14ac:dyDescent="0.3">
      <c r="B19" s="3" t="s">
        <v>19</v>
      </c>
      <c r="C19" s="12">
        <v>1200</v>
      </c>
      <c r="D19" s="13">
        <v>408946</v>
      </c>
      <c r="E19" s="13">
        <v>498978</v>
      </c>
      <c r="F19" s="13">
        <v>401259</v>
      </c>
      <c r="H19" s="15">
        <f>D19-SUM(D14:D18)</f>
        <v>1132</v>
      </c>
      <c r="I19" s="15">
        <f>E19-SUM(E14:E18)</f>
        <v>3817</v>
      </c>
      <c r="J19" s="15">
        <f>F19-SUM(F14:F18)</f>
        <v>13428</v>
      </c>
    </row>
    <row r="20" spans="2:10" ht="15.75" thickBot="1" x14ac:dyDescent="0.3">
      <c r="B20" s="3" t="s">
        <v>20</v>
      </c>
      <c r="C20" s="12">
        <v>1600</v>
      </c>
      <c r="D20" s="13">
        <v>1103010</v>
      </c>
      <c r="E20" s="13">
        <v>1029180</v>
      </c>
      <c r="F20" s="13">
        <v>906366</v>
      </c>
      <c r="H20" s="15">
        <f>D20-SUM(D19,D12)</f>
        <v>0</v>
      </c>
      <c r="I20" s="15">
        <f>E20-SUM(E19,E12)</f>
        <v>0</v>
      </c>
      <c r="J20" s="15">
        <f>F20-SUM(F19,F12)</f>
        <v>0</v>
      </c>
    </row>
    <row r="21" spans="2:10" ht="15.75" thickBot="1" x14ac:dyDescent="0.3">
      <c r="B21" s="3" t="s">
        <v>21</v>
      </c>
      <c r="C21" s="4" t="s">
        <v>3</v>
      </c>
      <c r="D21" s="11"/>
      <c r="E21" s="11"/>
      <c r="F21" s="11"/>
    </row>
    <row r="22" spans="2:10" ht="15.75" thickBot="1" x14ac:dyDescent="0.3">
      <c r="B22" s="3" t="s">
        <v>22</v>
      </c>
      <c r="C22" s="4" t="s">
        <v>3</v>
      </c>
      <c r="D22" s="11"/>
      <c r="E22" s="11"/>
      <c r="F22" s="11"/>
    </row>
    <row r="23" spans="2:10" ht="15.75" thickBot="1" x14ac:dyDescent="0.3">
      <c r="B23" s="5" t="s">
        <v>23</v>
      </c>
      <c r="C23" s="4">
        <v>1310</v>
      </c>
      <c r="D23" s="11">
        <v>905165</v>
      </c>
      <c r="E23" s="11">
        <v>905165</v>
      </c>
      <c r="F23" s="11">
        <v>334345</v>
      </c>
    </row>
    <row r="24" spans="2:10" ht="15.75" thickBot="1" x14ac:dyDescent="0.3">
      <c r="B24" s="5" t="s">
        <v>24</v>
      </c>
      <c r="C24" s="4">
        <v>1320</v>
      </c>
      <c r="D24" s="14" t="s">
        <v>70</v>
      </c>
      <c r="E24" s="14" t="s">
        <v>70</v>
      </c>
      <c r="F24" s="14" t="s">
        <v>70</v>
      </c>
    </row>
    <row r="25" spans="2:10" ht="15.75" thickBot="1" x14ac:dyDescent="0.3">
      <c r="B25" s="5" t="s">
        <v>25</v>
      </c>
      <c r="C25" s="4">
        <v>1340</v>
      </c>
      <c r="D25" s="11" t="s">
        <v>6</v>
      </c>
      <c r="E25" s="11" t="s">
        <v>6</v>
      </c>
      <c r="F25" s="11">
        <v>511720</v>
      </c>
    </row>
    <row r="26" spans="2:10" ht="15.75" thickBot="1" x14ac:dyDescent="0.3">
      <c r="B26" s="5" t="s">
        <v>26</v>
      </c>
      <c r="C26" s="4">
        <v>1350</v>
      </c>
      <c r="D26" s="11" t="s">
        <v>6</v>
      </c>
      <c r="E26" s="11" t="s">
        <v>6</v>
      </c>
      <c r="F26" s="11" t="s">
        <v>6</v>
      </c>
    </row>
    <row r="27" spans="2:10" ht="15.75" thickBot="1" x14ac:dyDescent="0.3">
      <c r="B27" s="5" t="s">
        <v>27</v>
      </c>
      <c r="C27" s="4">
        <v>1360</v>
      </c>
      <c r="D27" s="11">
        <v>9598</v>
      </c>
      <c r="E27" s="11">
        <v>5976</v>
      </c>
      <c r="F27" s="11">
        <v>2043</v>
      </c>
    </row>
    <row r="28" spans="2:10" ht="15.75" thickBot="1" x14ac:dyDescent="0.3">
      <c r="B28" s="5" t="s">
        <v>28</v>
      </c>
      <c r="C28" s="4">
        <v>1370</v>
      </c>
      <c r="D28" s="14">
        <v>130793</v>
      </c>
      <c r="E28" s="14">
        <v>174589</v>
      </c>
      <c r="F28" s="14">
        <v>243087</v>
      </c>
    </row>
    <row r="29" spans="2:10" ht="15.75" thickBot="1" x14ac:dyDescent="0.3">
      <c r="B29" s="3" t="s">
        <v>29</v>
      </c>
      <c r="C29" s="12">
        <v>1300</v>
      </c>
      <c r="D29" s="13">
        <v>783970</v>
      </c>
      <c r="E29" s="13">
        <v>736552</v>
      </c>
      <c r="F29" s="13">
        <v>605021</v>
      </c>
      <c r="H29" s="15">
        <f>D29-SUM(D25:D27,D23)+SUM(D28,D24)</f>
        <v>0</v>
      </c>
      <c r="I29" s="15">
        <f>E29-SUM(E25:E27,E23)+SUM(E28,E24)</f>
        <v>0</v>
      </c>
      <c r="J29" s="15">
        <f>F29-SUM(F25:F27,F23)+SUM(F28,F24)</f>
        <v>0</v>
      </c>
    </row>
    <row r="30" spans="2:10" ht="15.75" thickBot="1" x14ac:dyDescent="0.3">
      <c r="B30" s="3" t="s">
        <v>30</v>
      </c>
      <c r="C30" s="4" t="s">
        <v>3</v>
      </c>
      <c r="D30" s="11"/>
      <c r="E30" s="11"/>
      <c r="F30" s="11"/>
    </row>
    <row r="31" spans="2:10" ht="15.75" thickBot="1" x14ac:dyDescent="0.3">
      <c r="B31" s="5" t="s">
        <v>31</v>
      </c>
      <c r="C31" s="4">
        <v>1410</v>
      </c>
      <c r="D31" s="11" t="s">
        <v>6</v>
      </c>
      <c r="E31" s="11" t="s">
        <v>6</v>
      </c>
      <c r="F31" s="11" t="s">
        <v>6</v>
      </c>
    </row>
    <row r="32" spans="2:10" ht="15.75" thickBot="1" x14ac:dyDescent="0.3">
      <c r="B32" s="5" t="s">
        <v>32</v>
      </c>
      <c r="C32" s="4">
        <v>1420</v>
      </c>
      <c r="D32" s="11" t="s">
        <v>6</v>
      </c>
      <c r="E32" s="11" t="s">
        <v>6</v>
      </c>
      <c r="F32" s="11" t="s">
        <v>6</v>
      </c>
    </row>
    <row r="33" spans="2:13" ht="15.75" thickBot="1" x14ac:dyDescent="0.3">
      <c r="B33" s="5" t="s">
        <v>33</v>
      </c>
      <c r="C33" s="4">
        <v>1430</v>
      </c>
      <c r="D33" s="11" t="s">
        <v>6</v>
      </c>
      <c r="E33" s="11" t="s">
        <v>6</v>
      </c>
      <c r="F33" s="11" t="s">
        <v>6</v>
      </c>
    </row>
    <row r="34" spans="2:13" ht="15.75" thickBot="1" x14ac:dyDescent="0.3">
      <c r="B34" s="3" t="s">
        <v>34</v>
      </c>
      <c r="C34" s="12">
        <v>1400</v>
      </c>
      <c r="D34" s="13">
        <v>60</v>
      </c>
      <c r="E34" s="13">
        <v>430</v>
      </c>
      <c r="F34" s="13">
        <v>846</v>
      </c>
      <c r="H34" s="15">
        <f>D34-SUM(D31:D33)</f>
        <v>60</v>
      </c>
      <c r="I34" s="15">
        <f>E34-SUM(E31:E33)</f>
        <v>430</v>
      </c>
      <c r="J34" s="15">
        <f>F34-SUM(F31:F33)</f>
        <v>846</v>
      </c>
    </row>
    <row r="35" spans="2:13" ht="15.75" thickBot="1" x14ac:dyDescent="0.3">
      <c r="B35" s="3" t="s">
        <v>35</v>
      </c>
      <c r="C35" s="4" t="s">
        <v>3</v>
      </c>
      <c r="D35" s="11"/>
      <c r="E35" s="11"/>
      <c r="F35" s="11"/>
    </row>
    <row r="36" spans="2:13" ht="15.75" thickBot="1" x14ac:dyDescent="0.3">
      <c r="B36" s="5" t="s">
        <v>36</v>
      </c>
      <c r="C36" s="4">
        <v>1510</v>
      </c>
      <c r="D36" s="11" t="s">
        <v>6</v>
      </c>
      <c r="E36" s="11" t="s">
        <v>6</v>
      </c>
      <c r="F36" s="11" t="s">
        <v>6</v>
      </c>
    </row>
    <row r="37" spans="2:13" ht="15.75" thickBot="1" x14ac:dyDescent="0.3">
      <c r="B37" s="5" t="s">
        <v>37</v>
      </c>
      <c r="C37" s="4">
        <v>1520</v>
      </c>
      <c r="D37" s="11">
        <v>152401</v>
      </c>
      <c r="E37" s="11">
        <v>184298</v>
      </c>
      <c r="F37" s="11">
        <v>208644</v>
      </c>
    </row>
    <row r="38" spans="2:13" ht="15.75" thickBot="1" x14ac:dyDescent="0.3">
      <c r="B38" s="5" t="s">
        <v>38</v>
      </c>
      <c r="C38" s="4">
        <v>1530</v>
      </c>
      <c r="D38" s="11" t="s">
        <v>6</v>
      </c>
      <c r="E38" s="11" t="s">
        <v>6</v>
      </c>
      <c r="F38" s="11" t="s">
        <v>6</v>
      </c>
    </row>
    <row r="39" spans="2:13" ht="15.75" thickBot="1" x14ac:dyDescent="0.3">
      <c r="B39" s="5" t="s">
        <v>39</v>
      </c>
      <c r="C39" s="4">
        <v>1540</v>
      </c>
      <c r="D39" s="11">
        <v>166579</v>
      </c>
      <c r="E39" s="11">
        <v>107900</v>
      </c>
      <c r="F39" s="11">
        <v>91855</v>
      </c>
    </row>
    <row r="40" spans="2:13" ht="15.75" thickBot="1" x14ac:dyDescent="0.3">
      <c r="B40" s="3" t="s">
        <v>40</v>
      </c>
      <c r="C40" s="12">
        <v>1500</v>
      </c>
      <c r="D40" s="13">
        <v>318980</v>
      </c>
      <c r="E40" s="13">
        <v>292198</v>
      </c>
      <c r="F40" s="13">
        <v>300499</v>
      </c>
      <c r="H40" s="15">
        <f>D40-SUM(D37:D39)</f>
        <v>0</v>
      </c>
      <c r="I40" s="15">
        <f>E40-SUM(E37:E39)</f>
        <v>0</v>
      </c>
      <c r="J40" s="15">
        <f>F40-SUM(F37:F39)</f>
        <v>0</v>
      </c>
    </row>
    <row r="41" spans="2:13" ht="15.75" thickBot="1" x14ac:dyDescent="0.3">
      <c r="B41" s="3" t="s">
        <v>20</v>
      </c>
      <c r="C41" s="12">
        <v>1700</v>
      </c>
      <c r="D41" s="13">
        <v>1103010</v>
      </c>
      <c r="E41" s="13">
        <v>1029180</v>
      </c>
      <c r="F41" s="13">
        <v>906366</v>
      </c>
      <c r="H41" s="15">
        <f>D41-SUM(D40,D34,D29)</f>
        <v>0</v>
      </c>
      <c r="I41" s="15">
        <f>E41-SUM(E40,E34,E29)</f>
        <v>0</v>
      </c>
      <c r="J41" s="15">
        <f>F41-SUM(F40,F34,F29)</f>
        <v>0</v>
      </c>
    </row>
    <row r="45" spans="2:13" ht="15.75" thickBot="1" x14ac:dyDescent="0.3"/>
    <row r="46" spans="2:13" ht="15.75" thickBot="1" x14ac:dyDescent="0.3">
      <c r="H46" s="7" t="s">
        <v>41</v>
      </c>
      <c r="I46" s="2" t="s">
        <v>42</v>
      </c>
      <c r="J46" s="2" t="s">
        <v>43</v>
      </c>
      <c r="K46" s="2">
        <v>1</v>
      </c>
      <c r="L46" s="2">
        <v>2</v>
      </c>
      <c r="M46" s="2">
        <v>3</v>
      </c>
    </row>
    <row r="47" spans="2:13" ht="15.75" thickBot="1" x14ac:dyDescent="0.3">
      <c r="H47" s="8" t="s">
        <v>44</v>
      </c>
      <c r="I47" s="9" t="s">
        <v>45</v>
      </c>
      <c r="J47" s="4" t="s">
        <v>46</v>
      </c>
      <c r="K47" s="16">
        <f>D12+D19</f>
        <v>1103010</v>
      </c>
      <c r="L47" s="16">
        <f>E12+E19</f>
        <v>1029180</v>
      </c>
      <c r="M47" s="16">
        <f>F12+F19</f>
        <v>906366</v>
      </c>
    </row>
    <row r="48" spans="2:13" ht="15.75" thickBot="1" x14ac:dyDescent="0.3">
      <c r="H48" s="8" t="s">
        <v>47</v>
      </c>
      <c r="I48" s="9" t="s">
        <v>48</v>
      </c>
      <c r="J48" s="4">
        <v>1100</v>
      </c>
      <c r="K48" s="16">
        <f>D12</f>
        <v>694064</v>
      </c>
      <c r="L48" s="16">
        <f>E12</f>
        <v>530202</v>
      </c>
      <c r="M48" s="16">
        <f>F12</f>
        <v>505107</v>
      </c>
    </row>
    <row r="49" spans="8:13" ht="15.75" thickBot="1" x14ac:dyDescent="0.3">
      <c r="H49" s="8" t="s">
        <v>49</v>
      </c>
      <c r="I49" s="9" t="s">
        <v>50</v>
      </c>
      <c r="J49" s="4">
        <v>1200</v>
      </c>
      <c r="K49" s="16">
        <f>D19</f>
        <v>408946</v>
      </c>
      <c r="L49" s="16">
        <f>E19</f>
        <v>498978</v>
      </c>
      <c r="M49" s="16">
        <f>F19</f>
        <v>401259</v>
      </c>
    </row>
    <row r="50" spans="8:13" ht="15.75" thickBot="1" x14ac:dyDescent="0.3">
      <c r="H50" s="10" t="s">
        <v>51</v>
      </c>
      <c r="I50" s="9" t="s">
        <v>48</v>
      </c>
      <c r="J50" s="4" t="s">
        <v>52</v>
      </c>
      <c r="K50" s="17">
        <f>K48/K47</f>
        <v>0.62924542841859998</v>
      </c>
      <c r="L50" s="17">
        <f>L48/L47</f>
        <v>0.51516935812977327</v>
      </c>
      <c r="M50" s="17">
        <f>M48/M47</f>
        <v>0.55728811539709122</v>
      </c>
    </row>
    <row r="51" spans="8:13" ht="15.75" thickBot="1" x14ac:dyDescent="0.3">
      <c r="H51" s="10" t="s">
        <v>53</v>
      </c>
      <c r="I51" s="9" t="s">
        <v>50</v>
      </c>
      <c r="J51" s="4" t="s">
        <v>54</v>
      </c>
      <c r="K51" s="17">
        <f>K49/K47</f>
        <v>0.37075457158139996</v>
      </c>
      <c r="L51" s="17">
        <f>L49/L47</f>
        <v>0.48483064187022679</v>
      </c>
      <c r="M51" s="17">
        <f>M49/M47</f>
        <v>0.44271188460290878</v>
      </c>
    </row>
    <row r="52" spans="8:13" ht="15.75" thickBot="1" x14ac:dyDescent="0.3">
      <c r="H52" s="8" t="s">
        <v>55</v>
      </c>
      <c r="I52" s="9" t="s">
        <v>56</v>
      </c>
      <c r="J52" s="4" t="s">
        <v>57</v>
      </c>
      <c r="K52" s="6">
        <f>K49/K48</f>
        <v>0.58920503008368108</v>
      </c>
      <c r="L52" s="6">
        <f>L49/L48</f>
        <v>0.94110923761132548</v>
      </c>
      <c r="M52" s="6">
        <f>M49/M48</f>
        <v>0.79440395797326113</v>
      </c>
    </row>
    <row r="53" spans="8:13" ht="15.75" thickBot="1" x14ac:dyDescent="0.3">
      <c r="H53" s="8" t="s">
        <v>58</v>
      </c>
      <c r="I53" s="9" t="s">
        <v>59</v>
      </c>
      <c r="J53" s="4">
        <v>1300</v>
      </c>
      <c r="K53" s="16">
        <f>D29</f>
        <v>783970</v>
      </c>
      <c r="L53" s="16">
        <f>E29</f>
        <v>736552</v>
      </c>
      <c r="M53" s="16">
        <f>F29</f>
        <v>605021</v>
      </c>
    </row>
    <row r="54" spans="8:13" ht="15.75" thickBot="1" x14ac:dyDescent="0.3">
      <c r="H54" s="8" t="s">
        <v>60</v>
      </c>
      <c r="I54" s="9" t="s">
        <v>61</v>
      </c>
      <c r="J54" s="4">
        <v>1400</v>
      </c>
      <c r="K54" s="16">
        <f>D34</f>
        <v>60</v>
      </c>
      <c r="L54" s="16">
        <f>E34</f>
        <v>430</v>
      </c>
      <c r="M54" s="16">
        <f>F34</f>
        <v>846</v>
      </c>
    </row>
    <row r="55" spans="8:13" ht="15.75" thickBot="1" x14ac:dyDescent="0.3">
      <c r="H55" s="8" t="s">
        <v>62</v>
      </c>
      <c r="I55" s="9" t="s">
        <v>63</v>
      </c>
      <c r="J55" s="4">
        <v>1500</v>
      </c>
      <c r="K55" s="16">
        <f>D40</f>
        <v>318980</v>
      </c>
      <c r="L55" s="16">
        <f>E40</f>
        <v>292198</v>
      </c>
      <c r="M55" s="16">
        <f>F40</f>
        <v>300499</v>
      </c>
    </row>
    <row r="56" spans="8:13" ht="15.75" thickBot="1" x14ac:dyDescent="0.3">
      <c r="H56" s="10" t="s">
        <v>64</v>
      </c>
      <c r="I56" s="9" t="s">
        <v>59</v>
      </c>
      <c r="J56" s="4" t="s">
        <v>65</v>
      </c>
      <c r="K56" s="17">
        <f t="shared" ref="K56:M58" si="0">K53/K$47</f>
        <v>0.71075511554745652</v>
      </c>
      <c r="L56" s="17">
        <f t="shared" si="0"/>
        <v>0.71566878485784802</v>
      </c>
      <c r="M56" s="17">
        <f t="shared" si="0"/>
        <v>0.6675239362465053</v>
      </c>
    </row>
    <row r="57" spans="8:13" ht="15.75" thickBot="1" x14ac:dyDescent="0.3">
      <c r="H57" s="10" t="s">
        <v>66</v>
      </c>
      <c r="I57" s="9" t="s">
        <v>61</v>
      </c>
      <c r="J57" s="4" t="s">
        <v>67</v>
      </c>
      <c r="K57" s="17">
        <f t="shared" si="0"/>
        <v>5.439660565180733E-5</v>
      </c>
      <c r="L57" s="17">
        <f t="shared" si="0"/>
        <v>4.1780835228045631E-4</v>
      </c>
      <c r="M57" s="17">
        <f t="shared" si="0"/>
        <v>9.3339776646520281E-4</v>
      </c>
    </row>
    <row r="58" spans="8:13" ht="15.75" thickBot="1" x14ac:dyDescent="0.3">
      <c r="H58" s="10" t="s">
        <v>68</v>
      </c>
      <c r="I58" s="9" t="s">
        <v>63</v>
      </c>
      <c r="J58" s="4" t="s">
        <v>69</v>
      </c>
      <c r="K58" s="17">
        <f t="shared" si="0"/>
        <v>0.28919048784689166</v>
      </c>
      <c r="L58" s="17">
        <f t="shared" si="0"/>
        <v>0.28391340678987154</v>
      </c>
      <c r="M58" s="17">
        <f t="shared" si="0"/>
        <v>0.33154266598702953</v>
      </c>
    </row>
    <row r="59" spans="8:13" x14ac:dyDescent="0.25">
      <c r="K59" s="18"/>
      <c r="L59" s="18"/>
      <c r="M59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Arseny Pronin</dc:creator>
  <cp:lastModifiedBy>Arseny Pronin</cp:lastModifiedBy>
  <dcterms:created xsi:type="dcterms:W3CDTF">2015-06-05T18:19:34Z</dcterms:created>
  <dcterms:modified xsi:type="dcterms:W3CDTF">2023-02-26T17:39:28Z</dcterms:modified>
</cp:coreProperties>
</file>