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new_mpb/Documents/Personal/Innopolis/2022/Nutrition/"/>
    </mc:Choice>
  </mc:AlternateContent>
  <xr:revisionPtr revIDLastSave="0" documentId="13_ncr:1_{DD90D485-7885-8142-BC4F-6B27DF220CD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Intake" sheetId="5" r:id="rId1"/>
    <sheet name="Result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2" i="7"/>
  <c r="C11" i="7"/>
  <c r="D11" i="7"/>
  <c r="E11" i="7"/>
  <c r="G11" i="7"/>
  <c r="C3" i="7"/>
  <c r="D3" i="7"/>
  <c r="E3" i="7"/>
  <c r="G3" i="7" s="1"/>
  <c r="B3" i="7"/>
  <c r="C4" i="7"/>
  <c r="D4" i="7"/>
  <c r="E4" i="7"/>
  <c r="B4" i="7"/>
  <c r="G4" i="7" s="1"/>
  <c r="C5" i="7"/>
  <c r="D5" i="7"/>
  <c r="E5" i="7"/>
  <c r="B5" i="7"/>
  <c r="G5" i="7"/>
  <c r="C6" i="7"/>
  <c r="D6" i="7"/>
  <c r="E6" i="7"/>
  <c r="B6" i="7"/>
  <c r="G6" i="7" s="1"/>
  <c r="C7" i="7"/>
  <c r="D7" i="7"/>
  <c r="E7" i="7"/>
  <c r="B7" i="7"/>
  <c r="G7" i="7" s="1"/>
  <c r="C8" i="7"/>
  <c r="D8" i="7"/>
  <c r="E8" i="7"/>
  <c r="G8" i="7"/>
  <c r="C9" i="7"/>
  <c r="G9" i="7" s="1"/>
  <c r="D9" i="7"/>
  <c r="E9" i="7"/>
  <c r="C10" i="7"/>
  <c r="D10" i="7"/>
  <c r="E10" i="7"/>
  <c r="G10" i="7"/>
  <c r="C12" i="7"/>
  <c r="D12" i="7"/>
  <c r="G12" i="7" s="1"/>
  <c r="E12" i="7"/>
  <c r="E2" i="7"/>
  <c r="D2" i="7"/>
  <c r="C2" i="7"/>
  <c r="G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tc={D4BFCA44-C87F-014C-A05C-AB84B3AB3F85}</author>
    <author>tc={47D4BB18-B864-1449-8D23-1EE39B2A99EE}</author>
    <author>tc={E8A83DF3-CC4F-2E4A-A33A-A311A5CE778C}</author>
    <author>tc={21091DE8-81B2-9944-BADC-9ADE100C53BE}</author>
    <author>tc={EE424722-0B71-5743-9E34-131D0D5E51D5}</author>
    <author>tc={390A8C2B-2446-B54F-B480-383F71AE6760}</author>
  </authors>
  <commentList>
    <comment ref="C11" authorId="0" shapeId="0" xr:uid="{D4BFCA44-C87F-014C-A05C-AB84B3AB3F85}">
      <text>
        <t>[Threaded comment]
Your version of Excel allows you to read this threaded comment; however, any edits to it will get removed if the file is opened in a newer version of Excel. Learn more: https://go.microsoft.com/fwlink/?linkid=870924
Comment:
    Choose one from the list above</t>
      </text>
    </comment>
    <comment ref="F11" authorId="1" shapeId="0" xr:uid="{47D4BB18-B864-1449-8D23-1EE39B2A99EE}">
      <text>
        <t>[Threaded comment]
Your version of Excel allows you to read this threaded comment; however, any edits to it will get removed if the file is opened in a newer version of Excel. Learn more: https://go.microsoft.com/fwlink/?linkid=870924
Comment:
    Choose one from the list above</t>
      </text>
    </comment>
    <comment ref="I11" authorId="2" shapeId="0" xr:uid="{E8A83DF3-CC4F-2E4A-A33A-A311A5CE778C}">
      <text>
        <t>[Threaded comment]
Your version of Excel allows you to read this threaded comment; however, any edits to it will get removed if the file is opened in a newer version of Excel. Learn more: https://go.microsoft.com/fwlink/?linkid=870924
Comment:
    Углеводы in Russian</t>
      </text>
    </comment>
    <comment ref="J11" authorId="3" shapeId="0" xr:uid="{21091DE8-81B2-9944-BADC-9ADE100C53BE}">
      <text>
        <t>[Threaded comment]
Your version of Excel allows you to read this threaded comment; however, any edits to it will get removed if the file is opened in a newer version of Excel. Learn more: https://go.microsoft.com/fwlink/?linkid=870924
Comment:
    In the databases, sugars could be Free sugars or ADDED sugars</t>
      </text>
    </comment>
    <comment ref="L11" authorId="4" shapeId="0" xr:uid="{EE424722-0B71-5743-9E34-131D0D5E51D5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could be named Saturated fatty acids, НЖК</t>
      </text>
    </comment>
    <comment ref="N11" authorId="5" shapeId="0" xr:uid="{390A8C2B-2446-B54F-B480-383F71AE6760}">
      <text>
        <t>[Threaded comment]
Your version of Excel allows you to read this threaded comment; however, any edits to it will get removed if the file is opened in a newer version of Excel. Learn more: https://go.microsoft.com/fwlink/?linkid=870924
Comment:
    Ascorbic acid</t>
      </text>
    </comment>
  </commentList>
</comments>
</file>

<file path=xl/sharedStrings.xml><?xml version="1.0" encoding="utf-8"?>
<sst xmlns="http://schemas.openxmlformats.org/spreadsheetml/2006/main" count="90" uniqueCount="40">
  <si>
    <t>Name</t>
  </si>
  <si>
    <t>Group</t>
  </si>
  <si>
    <t>Date</t>
  </si>
  <si>
    <t>Weight</t>
  </si>
  <si>
    <t>kg</t>
  </si>
  <si>
    <t>Meal</t>
  </si>
  <si>
    <t>Food</t>
  </si>
  <si>
    <t>Database</t>
  </si>
  <si>
    <t>Energy, kcal</t>
  </si>
  <si>
    <t>Protein, g</t>
  </si>
  <si>
    <t>Carbohydrates, g</t>
  </si>
  <si>
    <t>Sugar, g</t>
  </si>
  <si>
    <t>Vitamin C, mg</t>
  </si>
  <si>
    <t>Fe, mg</t>
  </si>
  <si>
    <t>Ca, mg</t>
  </si>
  <si>
    <t>Mass, g</t>
  </si>
  <si>
    <t>Day</t>
  </si>
  <si>
    <t>Day 1</t>
  </si>
  <si>
    <t>Day 2</t>
  </si>
  <si>
    <t>Day 3</t>
  </si>
  <si>
    <t>Breakfast</t>
  </si>
  <si>
    <t>Snack</t>
  </si>
  <si>
    <t>Lunch</t>
  </si>
  <si>
    <t>Dinner</t>
  </si>
  <si>
    <t>Other</t>
  </si>
  <si>
    <t>US Food Central</t>
  </si>
  <si>
    <t>Reference</t>
  </si>
  <si>
    <t>Average %</t>
  </si>
  <si>
    <t>Fats, g</t>
  </si>
  <si>
    <t>Saturated fats, g</t>
  </si>
  <si>
    <t>Cholesterol, mg</t>
  </si>
  <si>
    <t>Saturated fat, g</t>
  </si>
  <si>
    <t>One of the following:</t>
  </si>
  <si>
    <t>Russian Nutrient Database</t>
  </si>
  <si>
    <t>Fe, mg (male)</t>
  </si>
  <si>
    <t>Fe, mg (female)</t>
  </si>
  <si>
    <t>01.02.2021</t>
  </si>
  <si>
    <t>Orange juice</t>
  </si>
  <si>
    <t>Fried eggs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</si>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</sst>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6"/>
      <name val="Yu 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 vertical="center"/>
    </xf>
    <xf numFmtId="164" fontId="0" fillId="0" borderId="0" xfId="0" applyNumberFormat="1" applyAlignment="1">
      <alignment horizontal="left" indent="8"/>
    </xf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xey Petrenko" id="{70327DB2-1D4E-5747-8415-1AD0CDF91748}" userId="S::alexey.petrenko@effem.com::cc77987e-36d1-4523-98b1-c6adc5c788b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1-01-31T08:50:14.62" personId="{70327DB2-1D4E-5747-8415-1AD0CDF91748}" id="{D4BFCA44-C87F-014C-A05C-AB84B3AB3F85}">
    <text>Choose one from the list above</text>
  </threadedComment>
  <threadedComment ref="F11" dT="2021-01-31T08:50:43.51" personId="{70327DB2-1D4E-5747-8415-1AD0CDF91748}" id="{47D4BB18-B864-1449-8D23-1EE39B2A99EE}">
    <text>Choose one from the list above</text>
  </threadedComment>
  <threadedComment ref="I11" dT="2021-01-31T08:51:12.69" personId="{70327DB2-1D4E-5747-8415-1AD0CDF91748}" id="{E8A83DF3-CC4F-2E4A-A33A-A311A5CE778C}">
    <text>Углеводы in Russian</text>
  </threadedComment>
  <threadedComment ref="J11" dT="2021-01-31T15:00:39.06" personId="{70327DB2-1D4E-5747-8415-1AD0CDF91748}" id="{21091DE8-81B2-9944-BADC-9ADE100C53BE}">
    <text>In the databases, sugars could be Free sugars or ADDED sugars</text>
  </threadedComment>
  <threadedComment ref="L11" dT="2021-01-31T08:51:46.27" personId="{70327DB2-1D4E-5747-8415-1AD0CDF91748}" id="{EE424722-0B71-5743-9E34-131D0D5E51D5}">
    <text>Also could be named Saturated fatty acids, НЖК</text>
  </threadedComment>
  <threadedComment ref="N11" dT="2021-01-31T08:52:02.56" personId="{70327DB2-1D4E-5747-8415-1AD0CDF91748}" id="{390A8C2B-2446-B54F-B480-383F71AE6760}">
    <text>Ascorbic acid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19AA-B8F6-4C4D-A59E-5E6CD56DA302}">
  <dimension ref="A1:P47"/>
  <sheetViews>
    <sheetView tabSelected="1" topLeftCell="A4" zoomScaleNormal="80" zoomScaleSheetLayoutView="100" workbookViewId="0">
      <selection activeCell="D7" sqref="D7"/>
    </sheetView>
  </sheetViews>
  <sheetFormatPr baseColWidth="10" defaultColWidth="8.83203125" defaultRowHeight="15" x14ac:dyDescent="0.2"/>
  <cols>
    <col min="2" max="2" width="10.6640625" bestFit="1" customWidth="1"/>
    <col min="3" max="3" width="20.1640625" customWidth="1"/>
    <col min="4" max="4" width="17.83203125" customWidth="1"/>
    <col min="5" max="5" width="10.5" customWidth="1"/>
    <col min="6" max="6" width="23.33203125" bestFit="1" customWidth="1"/>
    <col min="7" max="7" width="10.83203125" bestFit="1" customWidth="1"/>
    <col min="9" max="9" width="15.6640625" customWidth="1"/>
    <col min="12" max="12" width="13.83203125" bestFit="1" customWidth="1"/>
    <col min="13" max="13" width="14.33203125" customWidth="1"/>
    <col min="14" max="14" width="13" customWidth="1"/>
  </cols>
  <sheetData>
    <row r="1" spans="1:16" x14ac:dyDescent="0.2">
      <c r="B1" t="s">
        <v>0</v>
      </c>
      <c r="C1" s="1"/>
    </row>
    <row r="2" spans="1:16" x14ac:dyDescent="0.2">
      <c r="B2" t="s">
        <v>1</v>
      </c>
      <c r="C2" s="1"/>
    </row>
    <row r="3" spans="1:16" x14ac:dyDescent="0.2">
      <c r="B3" t="s">
        <v>3</v>
      </c>
      <c r="C3" s="1">
        <v>70</v>
      </c>
      <c r="D3" t="s">
        <v>4</v>
      </c>
    </row>
    <row r="4" spans="1:16" x14ac:dyDescent="0.2">
      <c r="C4" s="7"/>
    </row>
    <row r="5" spans="1:16" x14ac:dyDescent="0.2">
      <c r="C5" s="7" t="s">
        <v>32</v>
      </c>
      <c r="F5" s="7" t="s">
        <v>32</v>
      </c>
    </row>
    <row r="6" spans="1:16" x14ac:dyDescent="0.2">
      <c r="C6" s="7" t="s">
        <v>20</v>
      </c>
      <c r="F6" t="s">
        <v>25</v>
      </c>
    </row>
    <row r="7" spans="1:16" x14ac:dyDescent="0.2">
      <c r="C7" s="7" t="s">
        <v>21</v>
      </c>
      <c r="F7" t="s">
        <v>33</v>
      </c>
    </row>
    <row r="8" spans="1:16" x14ac:dyDescent="0.2">
      <c r="C8" s="7" t="s">
        <v>22</v>
      </c>
    </row>
    <row r="9" spans="1:16" x14ac:dyDescent="0.2">
      <c r="C9" s="7" t="s">
        <v>23</v>
      </c>
    </row>
    <row r="10" spans="1:16" x14ac:dyDescent="0.2">
      <c r="C10" s="7" t="s">
        <v>24</v>
      </c>
    </row>
    <row r="11" spans="1:16" ht="21" customHeight="1" x14ac:dyDescent="0.2">
      <c r="A11" s="4" t="s">
        <v>16</v>
      </c>
      <c r="B11" s="4" t="s">
        <v>2</v>
      </c>
      <c r="C11" s="4" t="s">
        <v>5</v>
      </c>
      <c r="D11" s="4" t="s">
        <v>6</v>
      </c>
      <c r="E11" s="4" t="s">
        <v>15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28</v>
      </c>
      <c r="L11" s="4" t="s">
        <v>31</v>
      </c>
      <c r="M11" s="4" t="s">
        <v>30</v>
      </c>
      <c r="N11" s="4" t="s">
        <v>12</v>
      </c>
      <c r="O11" s="4" t="s">
        <v>13</v>
      </c>
      <c r="P11" s="4" t="s">
        <v>14</v>
      </c>
    </row>
    <row r="12" spans="1:16" x14ac:dyDescent="0.2">
      <c r="A12" s="4" t="s">
        <v>17</v>
      </c>
      <c r="B12" s="5" t="s">
        <v>36</v>
      </c>
      <c r="C12" s="6" t="s">
        <v>20</v>
      </c>
      <c r="D12" s="4" t="s">
        <v>37</v>
      </c>
      <c r="E12" s="4">
        <v>240</v>
      </c>
      <c r="F12" s="4" t="s">
        <v>25</v>
      </c>
      <c r="G12" s="4">
        <v>110</v>
      </c>
      <c r="H12" s="4">
        <v>2</v>
      </c>
      <c r="I12" s="4">
        <v>27</v>
      </c>
      <c r="J12" s="4">
        <v>24</v>
      </c>
      <c r="K12" s="4">
        <v>0</v>
      </c>
      <c r="L12" s="4">
        <v>0</v>
      </c>
      <c r="M12" s="4">
        <v>0</v>
      </c>
      <c r="N12" s="4">
        <v>72</v>
      </c>
      <c r="O12" s="4">
        <v>0</v>
      </c>
      <c r="P12" s="4">
        <v>350</v>
      </c>
    </row>
    <row r="13" spans="1:16" x14ac:dyDescent="0.2">
      <c r="A13" s="4" t="s">
        <v>17</v>
      </c>
      <c r="B13" s="5" t="s">
        <v>36</v>
      </c>
      <c r="C13" s="8" t="s">
        <v>20</v>
      </c>
      <c r="D13" s="4" t="s">
        <v>38</v>
      </c>
      <c r="E13" s="4">
        <v>200</v>
      </c>
      <c r="F13" s="4" t="s">
        <v>33</v>
      </c>
      <c r="G13" s="4">
        <v>486</v>
      </c>
      <c r="H13" s="4">
        <v>25.8</v>
      </c>
      <c r="I13" s="4">
        <v>1.8</v>
      </c>
      <c r="J13" s="4">
        <v>0</v>
      </c>
      <c r="K13" s="4">
        <v>41.8</v>
      </c>
      <c r="L13" s="4">
        <v>9.8000000000000007</v>
      </c>
      <c r="M13" s="4">
        <v>1096</v>
      </c>
      <c r="N13" s="4">
        <v>0</v>
      </c>
      <c r="O13" s="4">
        <v>5</v>
      </c>
      <c r="P13" s="4">
        <v>118</v>
      </c>
    </row>
    <row r="14" spans="1:16" x14ac:dyDescent="0.2">
      <c r="A14" s="4" t="s">
        <v>17</v>
      </c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4" t="s">
        <v>17</v>
      </c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 t="s">
        <v>17</v>
      </c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 t="s">
        <v>17</v>
      </c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4" t="s">
        <v>17</v>
      </c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4" t="s">
        <v>17</v>
      </c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">
      <c r="A20" s="4" t="s">
        <v>17</v>
      </c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4" t="s">
        <v>17</v>
      </c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4" t="s">
        <v>17</v>
      </c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">
      <c r="A23" s="4" t="s">
        <v>17</v>
      </c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">
      <c r="A24" s="4" t="s">
        <v>18</v>
      </c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">
      <c r="A25" s="4" t="s">
        <v>18</v>
      </c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">
      <c r="A26" s="4" t="s">
        <v>18</v>
      </c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4" t="s">
        <v>18</v>
      </c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4" t="s">
        <v>18</v>
      </c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4" t="s">
        <v>18</v>
      </c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4" t="s">
        <v>18</v>
      </c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">
      <c r="A31" s="4" t="s">
        <v>18</v>
      </c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4" t="s">
        <v>18</v>
      </c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4" t="s">
        <v>18</v>
      </c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">
      <c r="A34" s="4" t="s">
        <v>18</v>
      </c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4" t="s">
        <v>18</v>
      </c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4" t="s">
        <v>19</v>
      </c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4" t="s">
        <v>19</v>
      </c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4" t="s">
        <v>19</v>
      </c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">
      <c r="A39" s="4" t="s">
        <v>19</v>
      </c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">
      <c r="A40" s="4" t="s">
        <v>19</v>
      </c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">
      <c r="A41" s="4" t="s">
        <v>19</v>
      </c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">
      <c r="A42" s="4" t="s">
        <v>19</v>
      </c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">
      <c r="A43" s="4" t="s">
        <v>19</v>
      </c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">
      <c r="A44" s="4" t="s">
        <v>19</v>
      </c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">
      <c r="A45" s="4" t="s">
        <v>19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">
      <c r="A46" s="4" t="s">
        <v>19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">
      <c r="A47" s="4" t="s">
        <v>19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</sheetData>
  <phoneticPr fontId="1" alignment="center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89DC-44C4-3C4F-BD22-14B5A6E26FFC}">
  <dimension ref="A1:G12"/>
  <sheetViews>
    <sheetView zoomScaleNormal="80" zoomScaleSheetLayoutView="100" workbookViewId="0">
      <selection activeCell="E10" sqref="E10"/>
    </sheetView>
  </sheetViews>
  <sheetFormatPr baseColWidth="10" defaultColWidth="8.83203125" defaultRowHeight="15" x14ac:dyDescent="0.2"/>
  <cols>
    <col min="1" max="1" width="15.1640625" customWidth="1"/>
    <col min="2" max="2" width="9.33203125" bestFit="1" customWidth="1"/>
    <col min="6" max="6" width="14" customWidth="1"/>
  </cols>
  <sheetData>
    <row r="1" spans="1:7" x14ac:dyDescent="0.2">
      <c r="B1" t="s">
        <v>26</v>
      </c>
      <c r="C1" t="s">
        <v>17</v>
      </c>
      <c r="D1" t="s">
        <v>18</v>
      </c>
      <c r="E1" t="s">
        <v>19</v>
      </c>
      <c r="F1" t="s">
        <v>39</v>
      </c>
      <c r="G1" t="s">
        <v>27</v>
      </c>
    </row>
    <row r="2" spans="1:7" x14ac:dyDescent="0.2">
      <c r="A2" t="s">
        <v>8</v>
      </c>
      <c r="B2" s="2">
        <v>2500</v>
      </c>
      <c r="C2">
        <f>SUM(Intake!G$12:G$23)</f>
        <v>596</v>
      </c>
      <c r="D2">
        <f>SUM(Intake!G$24:G$35)</f>
        <v>0</v>
      </c>
      <c r="E2">
        <f>SUM(Intake!G$36:G$47)</f>
        <v>0</v>
      </c>
      <c r="F2" s="9">
        <f>AVERAGE(C2:E2)</f>
        <v>198.66666666666666</v>
      </c>
      <c r="G2" s="3">
        <f>AVERAGE(C2:E2)*100/B2</f>
        <v>7.9466666666666654</v>
      </c>
    </row>
    <row r="3" spans="1:7" x14ac:dyDescent="0.2">
      <c r="A3" t="s">
        <v>9</v>
      </c>
      <c r="B3" s="2">
        <f>0.84*Intake!C3</f>
        <v>58.8</v>
      </c>
      <c r="C3">
        <f>SUM(Intake!H$12:H$23)</f>
        <v>27.8</v>
      </c>
      <c r="D3">
        <f>SUM(Intake!H$24:H$35)</f>
        <v>0</v>
      </c>
      <c r="E3">
        <f>SUM(Intake!H$36:H$47)</f>
        <v>0</v>
      </c>
      <c r="F3" s="9">
        <f t="shared" ref="F3:F12" si="0">AVERAGE(C3:E3)</f>
        <v>9.2666666666666675</v>
      </c>
      <c r="G3" s="3">
        <f t="shared" ref="G3:G12" si="1">AVERAGE(C3:E3)*100/B3</f>
        <v>15.759637188208618</v>
      </c>
    </row>
    <row r="4" spans="1:7" x14ac:dyDescent="0.2">
      <c r="A4" t="s">
        <v>10</v>
      </c>
      <c r="B4" s="2">
        <f>B2*0.58/4</f>
        <v>362.5</v>
      </c>
      <c r="C4">
        <f>SUM(Intake!I$12:I$23)</f>
        <v>28.8</v>
      </c>
      <c r="D4">
        <f>SUM(Intake!I$24:I$35)</f>
        <v>0</v>
      </c>
      <c r="E4">
        <f>SUM(Intake!I$36:I$47)</f>
        <v>0</v>
      </c>
      <c r="F4" s="9">
        <f t="shared" si="0"/>
        <v>9.6</v>
      </c>
      <c r="G4" s="3">
        <f t="shared" si="1"/>
        <v>2.6482758620689655</v>
      </c>
    </row>
    <row r="5" spans="1:7" x14ac:dyDescent="0.2">
      <c r="A5" t="s">
        <v>11</v>
      </c>
      <c r="B5" s="2">
        <f>$B$2*0.1/4</f>
        <v>62.5</v>
      </c>
      <c r="C5">
        <f>SUM(Intake!J$12:J$23)</f>
        <v>24</v>
      </c>
      <c r="D5">
        <f>SUM(Intake!J$24:J$35)</f>
        <v>0</v>
      </c>
      <c r="E5">
        <f>SUM(Intake!J$36:J$47)</f>
        <v>0</v>
      </c>
      <c r="F5" s="9">
        <f t="shared" si="0"/>
        <v>8</v>
      </c>
      <c r="G5" s="3">
        <f t="shared" si="1"/>
        <v>12.8</v>
      </c>
    </row>
    <row r="6" spans="1:7" x14ac:dyDescent="0.2">
      <c r="A6" t="s">
        <v>28</v>
      </c>
      <c r="B6" s="10">
        <f>$B$2*0.3/9</f>
        <v>83.333333333333329</v>
      </c>
      <c r="C6">
        <f>SUM(Intake!K$12:K$23)</f>
        <v>41.8</v>
      </c>
      <c r="D6">
        <f>SUM(Intake!K$24:K$35)</f>
        <v>0</v>
      </c>
      <c r="E6">
        <f>SUM(Intake!K$36:K$47)</f>
        <v>0</v>
      </c>
      <c r="F6" s="9">
        <f t="shared" si="0"/>
        <v>13.933333333333332</v>
      </c>
      <c r="G6" s="3">
        <f t="shared" si="1"/>
        <v>16.72</v>
      </c>
    </row>
    <row r="7" spans="1:7" x14ac:dyDescent="0.2">
      <c r="A7" t="s">
        <v>29</v>
      </c>
      <c r="B7" s="10">
        <f>$B$2*0.1/9</f>
        <v>27.777777777777779</v>
      </c>
      <c r="C7">
        <f>SUM(Intake!L$12:L$23)</f>
        <v>9.8000000000000007</v>
      </c>
      <c r="D7">
        <f>SUM(Intake!L$24:L$35)</f>
        <v>0</v>
      </c>
      <c r="E7">
        <f>SUM(Intake!L$36:L$47)</f>
        <v>0</v>
      </c>
      <c r="F7" s="9">
        <f t="shared" si="0"/>
        <v>3.2666666666666671</v>
      </c>
      <c r="G7" s="3">
        <f t="shared" si="1"/>
        <v>11.76</v>
      </c>
    </row>
    <row r="8" spans="1:7" x14ac:dyDescent="0.2">
      <c r="A8" t="s">
        <v>30</v>
      </c>
      <c r="B8" s="2">
        <v>300</v>
      </c>
      <c r="C8">
        <f>SUM(Intake!M$12:M$23)</f>
        <v>1096</v>
      </c>
      <c r="D8">
        <f>SUM(Intake!M$24:M$35)</f>
        <v>0</v>
      </c>
      <c r="E8">
        <f>SUM(Intake!M$36:M$47)</f>
        <v>0</v>
      </c>
      <c r="F8" s="9">
        <f t="shared" si="0"/>
        <v>365.33333333333331</v>
      </c>
      <c r="G8" s="3">
        <f t="shared" si="1"/>
        <v>121.77777777777776</v>
      </c>
    </row>
    <row r="9" spans="1:7" x14ac:dyDescent="0.2">
      <c r="A9" t="s">
        <v>12</v>
      </c>
      <c r="B9" s="2">
        <v>100</v>
      </c>
      <c r="C9">
        <f>SUM(Intake!N$12:N$23)</f>
        <v>72</v>
      </c>
      <c r="D9">
        <f>SUM(Intake!N$24:N$35)</f>
        <v>0</v>
      </c>
      <c r="E9">
        <f>SUM(Intake!N$36:N$47)</f>
        <v>0</v>
      </c>
      <c r="F9" s="9">
        <f t="shared" si="0"/>
        <v>24</v>
      </c>
      <c r="G9" s="3">
        <f t="shared" si="1"/>
        <v>24</v>
      </c>
    </row>
    <row r="10" spans="1:7" x14ac:dyDescent="0.2">
      <c r="A10" t="s">
        <v>34</v>
      </c>
      <c r="B10" s="2">
        <v>8</v>
      </c>
      <c r="C10">
        <f>SUM(Intake!O$12:O$23)</f>
        <v>5</v>
      </c>
      <c r="D10">
        <f>SUM(Intake!O$24:O$35)</f>
        <v>0</v>
      </c>
      <c r="E10">
        <f>SUM(Intake!N$36:N$47)</f>
        <v>0</v>
      </c>
      <c r="F10" s="9">
        <f t="shared" si="0"/>
        <v>1.6666666666666667</v>
      </c>
      <c r="G10" s="3">
        <f t="shared" si="1"/>
        <v>20.833333333333336</v>
      </c>
    </row>
    <row r="11" spans="1:7" x14ac:dyDescent="0.2">
      <c r="A11" t="s">
        <v>35</v>
      </c>
      <c r="B11" s="2">
        <v>20</v>
      </c>
      <c r="C11">
        <f>SUM(Intake!O$12:O$23)</f>
        <v>5</v>
      </c>
      <c r="D11">
        <f>SUM(Intake!O$24:O$35)</f>
        <v>0</v>
      </c>
      <c r="E11">
        <f>SUM(Intake!N$36:N$47)</f>
        <v>0</v>
      </c>
      <c r="F11" s="9">
        <f t="shared" si="0"/>
        <v>1.6666666666666667</v>
      </c>
      <c r="G11" s="3">
        <f t="shared" ref="G11" si="2">AVERAGE(C11:E11)*100/B11</f>
        <v>8.3333333333333339</v>
      </c>
    </row>
    <row r="12" spans="1:7" x14ac:dyDescent="0.2">
      <c r="A12" t="s">
        <v>14</v>
      </c>
      <c r="B12" s="2">
        <v>1000</v>
      </c>
      <c r="C12">
        <f>SUM(Intake!P$12:P$23)</f>
        <v>468</v>
      </c>
      <c r="D12">
        <f>SUM(Intake!P$24:P$35)</f>
        <v>0</v>
      </c>
      <c r="E12">
        <f>SUM(Intake!G$36:G$47)</f>
        <v>0</v>
      </c>
      <c r="F12" s="9">
        <f t="shared" si="0"/>
        <v>156</v>
      </c>
      <c r="G12" s="3">
        <f t="shared" si="1"/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Intake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Petrenko, Alexey (Contractor)</dc:creator>
  <cp:lastModifiedBy>Alexey Petrenko</cp:lastModifiedBy>
  <dcterms:created xsi:type="dcterms:W3CDTF">2021-01-16T20:20:45Z</dcterms:created>
  <dcterms:modified xsi:type="dcterms:W3CDTF">2022-06-03T10:06:15Z</dcterms:modified>
</cp:coreProperties>
</file>