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user\Desktop\my_life\"/>
    </mc:Choice>
  </mc:AlternateContent>
  <xr:revisionPtr revIDLastSave="0" documentId="13_ncr:1_{E04C84DF-0A8C-48D4-91DD-3517D9B15404}" xr6:coauthVersionLast="47" xr6:coauthVersionMax="47" xr10:uidLastSave="{00000000-0000-0000-0000-000000000000}"/>
  <bookViews>
    <workbookView xWindow="-108" yWindow="-108" windowWidth="23256" windowHeight="12576" tabRatio="857" activeTab="9" xr2:uid="{00000000-000D-0000-FFFF-FFFF00000000}"/>
  </bookViews>
  <sheets>
    <sheet name="Plan-0" sheetId="32" r:id="rId1"/>
    <sheet name="Plan-1" sheetId="40" r:id="rId2"/>
    <sheet name="Заработок" sheetId="44" r:id="rId3"/>
    <sheet name="Тариф" sheetId="45" r:id="rId4"/>
    <sheet name="План" sheetId="46" r:id="rId5"/>
    <sheet name="Журнал событий" sheetId="47" r:id="rId6"/>
    <sheet name="Фриланс платформы" sheetId="49" r:id="rId7"/>
    <sheet name="Мои сайты" sheetId="50" r:id="rId8"/>
    <sheet name="Сообщения" sheetId="52" r:id="rId9"/>
    <sheet name="псев.заказ" sheetId="53" r:id="rId10"/>
    <sheet name="Сети" sheetId="5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R1" i="32" l="1"/>
  <c r="EM1" i="40"/>
  <c r="EN1" i="40" s="1"/>
  <c r="EO1" i="40" s="1"/>
  <c r="EP1" i="40" s="1"/>
  <c r="EQ1" i="40" s="1"/>
  <c r="ER1" i="40" s="1"/>
  <c r="ES1" i="40" s="1"/>
  <c r="GX1" i="32"/>
  <c r="GY1" i="32" s="1"/>
  <c r="GZ1" i="32" s="1"/>
  <c r="HA1" i="32" s="1"/>
  <c r="HB1" i="32" s="1"/>
  <c r="HC1" i="32" s="1"/>
  <c r="HD1" i="32" s="1"/>
  <c r="HE1" i="32" s="1"/>
  <c r="HF1" i="32" s="1"/>
  <c r="HG1" i="32" s="1"/>
  <c r="HH1" i="32" s="1"/>
  <c r="HI1" i="32" s="1"/>
  <c r="HJ1" i="32" s="1"/>
  <c r="HK1" i="32" s="1"/>
  <c r="HL1" i="32" s="1"/>
  <c r="HM1" i="32" s="1"/>
  <c r="HN1" i="32" s="1"/>
  <c r="HO1" i="32" s="1"/>
  <c r="HP1" i="32" s="1"/>
  <c r="HQ1" i="32" s="1"/>
  <c r="HR1" i="32" s="1"/>
  <c r="HS1" i="32" s="1"/>
  <c r="HT1" i="32" s="1"/>
  <c r="HU1" i="32" s="1"/>
  <c r="HV1" i="32" s="1"/>
  <c r="HW1" i="32" s="1"/>
  <c r="HX1" i="32" s="1"/>
  <c r="HY1" i="32" s="1"/>
  <c r="HZ1" i="32" s="1"/>
  <c r="IA1" i="32" s="1"/>
  <c r="IB1" i="32" s="1"/>
  <c r="IC1" i="32" s="1"/>
  <c r="ID1" i="32" s="1"/>
  <c r="IE1" i="32" s="1"/>
  <c r="IF1" i="32" s="1"/>
  <c r="IG1" i="32" s="1"/>
  <c r="IH1" i="32" s="1"/>
  <c r="II1" i="32" s="1"/>
  <c r="IJ1" i="32" s="1"/>
  <c r="IK1" i="32" s="1"/>
  <c r="IL1" i="32" s="1"/>
  <c r="IM1" i="32" s="1"/>
  <c r="IN1" i="32" s="1"/>
  <c r="IO1" i="32" s="1"/>
  <c r="IP1" i="32" s="1"/>
  <c r="IQ1" i="32" s="1"/>
  <c r="IR1" i="32" s="1"/>
  <c r="IS1" i="32" s="1"/>
  <c r="IT1" i="32" s="1"/>
  <c r="IU1" i="32" s="1"/>
  <c r="IV1" i="32" s="1"/>
  <c r="IW1" i="32" s="1"/>
  <c r="IX1" i="32" s="1"/>
  <c r="IY1" i="32" s="1"/>
  <c r="IZ1" i="32" s="1"/>
  <c r="JA1" i="32" s="1"/>
  <c r="JB1" i="32" s="1"/>
  <c r="JC1" i="32" s="1"/>
  <c r="JD1" i="32" s="1"/>
  <c r="JE1" i="32" s="1"/>
  <c r="JF1" i="32" s="1"/>
  <c r="JG1" i="32" s="1"/>
  <c r="JH1" i="32" s="1"/>
  <c r="JI1" i="32" s="1"/>
  <c r="JJ1" i="32" s="1"/>
  <c r="JK1" i="32" s="1"/>
  <c r="JL1" i="32" s="1"/>
  <c r="JM1" i="32" s="1"/>
  <c r="JN1" i="32" s="1"/>
  <c r="JO1" i="32" s="1"/>
  <c r="JP1" i="32" s="1"/>
  <c r="JQ1" i="32" s="1"/>
  <c r="JR1" i="32" s="1"/>
  <c r="JS1" i="32" s="1"/>
  <c r="JT1" i="32" s="1"/>
  <c r="JU1" i="32" s="1"/>
  <c r="JV1" i="32" s="1"/>
  <c r="JW1" i="32" s="1"/>
  <c r="JX1" i="32" s="1"/>
  <c r="JY1" i="32" s="1"/>
  <c r="JZ1" i="32" s="1"/>
  <c r="KA1" i="32" s="1"/>
  <c r="KB1" i="32" s="1"/>
  <c r="KC1" i="32" s="1"/>
  <c r="KD1" i="32" s="1"/>
  <c r="KE1" i="32" s="1"/>
  <c r="KF1" i="32" s="1"/>
  <c r="KG1" i="32" s="1"/>
  <c r="KH1" i="32" s="1"/>
  <c r="KI1" i="32" s="1"/>
  <c r="KJ1" i="32" s="1"/>
  <c r="KK1" i="32" s="1"/>
  <c r="KL1" i="32" s="1"/>
  <c r="KM1" i="32" s="1"/>
  <c r="KN1" i="32" s="1"/>
  <c r="KO1" i="32" s="1"/>
  <c r="KP1" i="32" s="1"/>
  <c r="KQ1" i="32" s="1"/>
  <c r="KR1" i="32" s="1"/>
  <c r="KS1" i="32" s="1"/>
  <c r="KT1" i="32" s="1"/>
  <c r="KU1" i="32" s="1"/>
  <c r="KV1" i="32" s="1"/>
  <c r="KW1" i="32" s="1"/>
  <c r="KX1" i="32" s="1"/>
  <c r="KY1" i="32" s="1"/>
  <c r="KZ1" i="32" s="1"/>
  <c r="LA1" i="32" s="1"/>
  <c r="LB1" i="32" s="1"/>
  <c r="LC1" i="32" s="1"/>
  <c r="LD1" i="32" s="1"/>
  <c r="LE1" i="32" s="1"/>
  <c r="LF1" i="32" s="1"/>
  <c r="LG1" i="32" s="1"/>
  <c r="LH1" i="32" s="1"/>
  <c r="LI1" i="32" s="1"/>
  <c r="LJ1" i="32" s="1"/>
  <c r="LK1" i="32" s="1"/>
  <c r="LL1" i="32" s="1"/>
  <c r="LM1" i="32" s="1"/>
  <c r="LN1" i="32" s="1"/>
  <c r="LO1" i="32" s="1"/>
  <c r="LP1" i="32" s="1"/>
  <c r="LQ1" i="32" s="1"/>
  <c r="J31" i="47"/>
  <c r="J30" i="47"/>
  <c r="J29" i="47"/>
  <c r="J28" i="47"/>
  <c r="J27" i="47"/>
  <c r="J26" i="47"/>
  <c r="J25" i="47"/>
  <c r="J24" i="47"/>
  <c r="J23" i="47"/>
  <c r="J22" i="47"/>
  <c r="J21" i="47"/>
  <c r="J20" i="47"/>
  <c r="G3" i="44"/>
  <c r="J4" i="47"/>
  <c r="J5" i="47"/>
  <c r="J6" i="47"/>
  <c r="J7" i="47"/>
  <c r="J8" i="47"/>
  <c r="J9" i="47"/>
  <c r="J10" i="47"/>
  <c r="J11" i="47"/>
  <c r="J12" i="47"/>
  <c r="J13" i="47"/>
  <c r="J14" i="47"/>
  <c r="J15" i="47"/>
  <c r="J18" i="47"/>
  <c r="J19" i="47"/>
  <c r="J3" i="47"/>
  <c r="P31" i="45" l="1"/>
  <c r="P32" i="45"/>
  <c r="P33" i="45"/>
  <c r="P34" i="45"/>
  <c r="P35" i="45"/>
  <c r="P36" i="45"/>
  <c r="P37" i="45"/>
  <c r="P38" i="45"/>
  <c r="P39" i="45"/>
  <c r="P40" i="45"/>
  <c r="P41" i="45"/>
  <c r="P42" i="45"/>
  <c r="P43" i="45"/>
  <c r="P44" i="45"/>
  <c r="P45" i="45"/>
  <c r="P46" i="45"/>
  <c r="P47" i="45"/>
  <c r="P48" i="45"/>
  <c r="P49" i="45"/>
  <c r="P50" i="45"/>
  <c r="P51" i="45"/>
  <c r="P52" i="45"/>
  <c r="P53" i="45"/>
  <c r="P54" i="45"/>
  <c r="P55" i="45"/>
  <c r="P56" i="45"/>
  <c r="P57" i="45"/>
  <c r="P58" i="45"/>
  <c r="P59" i="45"/>
  <c r="P60" i="45"/>
  <c r="P61" i="45"/>
  <c r="P62" i="45"/>
  <c r="P63" i="45"/>
  <c r="P64" i="45"/>
  <c r="P30" i="45"/>
  <c r="E30" i="44"/>
  <c r="F30" i="44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E63" i="44" l="1"/>
  <c r="R63" i="46" s="1"/>
  <c r="E64" i="44"/>
  <c r="R64" i="46" s="1"/>
  <c r="E62" i="44"/>
  <c r="R62" i="46" s="1"/>
  <c r="E61" i="44"/>
  <c r="R61" i="46" s="1"/>
  <c r="E60" i="44"/>
  <c r="R60" i="46" s="1"/>
  <c r="E59" i="44"/>
  <c r="R59" i="46" s="1"/>
  <c r="E58" i="44"/>
  <c r="R58" i="46" s="1"/>
  <c r="E57" i="44"/>
  <c r="R57" i="46" s="1"/>
  <c r="E56" i="44"/>
  <c r="R56" i="46" s="1"/>
  <c r="E55" i="44"/>
  <c r="R55" i="46" s="1"/>
  <c r="E54" i="44"/>
  <c r="R54" i="46" s="1"/>
  <c r="E53" i="44"/>
  <c r="R53" i="46" s="1"/>
  <c r="E52" i="44"/>
  <c r="R52" i="46" s="1"/>
  <c r="E51" i="44"/>
  <c r="R51" i="46" s="1"/>
  <c r="E50" i="44"/>
  <c r="R50" i="46" s="1"/>
  <c r="E49" i="44"/>
  <c r="R49" i="46" s="1"/>
  <c r="E48" i="44"/>
  <c r="R48" i="46" s="1"/>
  <c r="E47" i="44"/>
  <c r="R47" i="46" s="1"/>
  <c r="E46" i="44"/>
  <c r="R46" i="46" s="1"/>
  <c r="E45" i="44"/>
  <c r="R45" i="46" s="1"/>
  <c r="E44" i="44"/>
  <c r="R44" i="46" s="1"/>
  <c r="E43" i="44"/>
  <c r="R43" i="46" s="1"/>
  <c r="E42" i="44"/>
  <c r="R42" i="46" s="1"/>
  <c r="E41" i="44"/>
  <c r="R41" i="46" s="1"/>
  <c r="E40" i="44"/>
  <c r="R40" i="46" s="1"/>
  <c r="E39" i="44"/>
  <c r="E38" i="44"/>
  <c r="R38" i="46" s="1"/>
  <c r="E37" i="44"/>
  <c r="R37" i="46" s="1"/>
  <c r="E36" i="44"/>
  <c r="R36" i="46" s="1"/>
  <c r="E35" i="44"/>
  <c r="R35" i="46" s="1"/>
  <c r="E34" i="44"/>
  <c r="R34" i="46" s="1"/>
  <c r="E33" i="44"/>
  <c r="R33" i="46" s="1"/>
  <c r="E32" i="44"/>
  <c r="R32" i="46" s="1"/>
  <c r="E31" i="44"/>
  <c r="R31" i="46" s="1"/>
  <c r="R30" i="46"/>
  <c r="G3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H3" i="46"/>
  <c r="C5" i="44"/>
  <c r="H5" i="46" s="1"/>
  <c r="R39" i="46"/>
  <c r="F5" i="45"/>
  <c r="F6" i="45" s="1"/>
  <c r="F7" i="45" s="1"/>
  <c r="F8" i="45" s="1"/>
  <c r="F9" i="45" s="1"/>
  <c r="F10" i="45" s="1"/>
  <c r="F11" i="45" s="1"/>
  <c r="F12" i="45" s="1"/>
  <c r="E5" i="45"/>
  <c r="E6" i="45" s="1"/>
  <c r="E7" i="45" s="1"/>
  <c r="E8" i="45" s="1"/>
  <c r="E9" i="45" s="1"/>
  <c r="E10" i="45" s="1"/>
  <c r="E11" i="45" s="1"/>
  <c r="E12" i="45" s="1"/>
  <c r="D5" i="45"/>
  <c r="D6" i="45" s="1"/>
  <c r="D7" i="45" s="1"/>
  <c r="D8" i="45" s="1"/>
  <c r="D9" i="45" s="1"/>
  <c r="D10" i="45" s="1"/>
  <c r="D11" i="45" s="1"/>
  <c r="D12" i="45" s="1"/>
  <c r="C5" i="45"/>
  <c r="C6" i="45" s="1"/>
  <c r="C7" i="45" s="1"/>
  <c r="C8" i="45" s="1"/>
  <c r="C9" i="45" s="1"/>
  <c r="C10" i="45" s="1"/>
  <c r="C11" i="45" s="1"/>
  <c r="C12" i="45" s="1"/>
  <c r="R65" i="46"/>
  <c r="R66" i="46"/>
  <c r="R67" i="46"/>
  <c r="R68" i="46"/>
  <c r="R69" i="46"/>
  <c r="R70" i="46"/>
  <c r="R71" i="46"/>
  <c r="R72" i="46"/>
  <c r="R73" i="46"/>
  <c r="R74" i="46"/>
  <c r="R75" i="46"/>
  <c r="R76" i="46"/>
  <c r="Q31" i="46"/>
  <c r="Q32" i="46"/>
  <c r="Q39" i="46"/>
  <c r="Q40" i="46"/>
  <c r="Q41" i="46"/>
  <c r="Q42" i="46"/>
  <c r="Q43" i="46"/>
  <c r="Q44" i="46"/>
  <c r="Q51" i="46"/>
  <c r="Q52" i="46"/>
  <c r="Q53" i="46"/>
  <c r="Q54" i="46"/>
  <c r="Q55" i="46"/>
  <c r="Q56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N65" i="46"/>
  <c r="N66" i="46"/>
  <c r="N67" i="46"/>
  <c r="N68" i="46"/>
  <c r="N69" i="46"/>
  <c r="N70" i="46"/>
  <c r="N71" i="46"/>
  <c r="N72" i="46"/>
  <c r="N73" i="46"/>
  <c r="N74" i="46"/>
  <c r="N75" i="46"/>
  <c r="N76" i="46"/>
  <c r="Q30" i="46"/>
  <c r="Q64" i="45"/>
  <c r="Q33" i="45"/>
  <c r="Q40" i="45"/>
  <c r="Q30" i="45"/>
  <c r="Q31" i="45"/>
  <c r="Q32" i="45"/>
  <c r="Q33" i="46"/>
  <c r="Q34" i="45"/>
  <c r="Q35" i="45"/>
  <c r="Q36" i="45"/>
  <c r="Q37" i="45"/>
  <c r="Q38" i="45"/>
  <c r="Q39" i="45"/>
  <c r="Q41" i="45"/>
  <c r="Q42" i="45"/>
  <c r="Q43" i="45"/>
  <c r="Q44" i="45"/>
  <c r="Q45" i="46"/>
  <c r="Q46" i="45"/>
  <c r="Q47" i="45"/>
  <c r="Q48" i="45"/>
  <c r="Q49" i="45"/>
  <c r="Q50" i="45"/>
  <c r="Q51" i="45"/>
  <c r="Q52" i="45"/>
  <c r="Q53" i="45"/>
  <c r="Q54" i="45"/>
  <c r="Q55" i="45"/>
  <c r="Q56" i="45"/>
  <c r="Q57" i="45"/>
  <c r="Q58" i="45"/>
  <c r="Q59" i="45"/>
  <c r="Q60" i="45"/>
  <c r="Q61" i="45"/>
  <c r="Q62" i="45"/>
  <c r="Q63" i="45"/>
  <c r="O18" i="45"/>
  <c r="O19" i="45" s="1"/>
  <c r="O20" i="45" s="1"/>
  <c r="O21" i="45" s="1"/>
  <c r="O22" i="45" s="1"/>
  <c r="O23" i="45" s="1"/>
  <c r="O24" i="45" s="1"/>
  <c r="O25" i="45" s="1"/>
  <c r="O26" i="45" s="1"/>
  <c r="O27" i="45" s="1"/>
  <c r="O28" i="45" s="1"/>
  <c r="O29" i="45" s="1"/>
  <c r="O30" i="45" s="1"/>
  <c r="O31" i="45" s="1"/>
  <c r="O32" i="45" s="1"/>
  <c r="O33" i="45" s="1"/>
  <c r="O34" i="45" s="1"/>
  <c r="O35" i="45" s="1"/>
  <c r="O36" i="45" s="1"/>
  <c r="O37" i="45" s="1"/>
  <c r="O38" i="45" s="1"/>
  <c r="O39" i="45" s="1"/>
  <c r="O40" i="45" s="1"/>
  <c r="O41" i="45" s="1"/>
  <c r="O42" i="45" s="1"/>
  <c r="O43" i="45" s="1"/>
  <c r="O44" i="45" s="1"/>
  <c r="O45" i="45" s="1"/>
  <c r="O46" i="45" s="1"/>
  <c r="O47" i="45" s="1"/>
  <c r="O48" i="45" s="1"/>
  <c r="O49" i="45" s="1"/>
  <c r="O50" i="45" s="1"/>
  <c r="O51" i="45" s="1"/>
  <c r="O52" i="45" s="1"/>
  <c r="O53" i="45" s="1"/>
  <c r="O54" i="45" s="1"/>
  <c r="O55" i="45" s="1"/>
  <c r="O56" i="45" s="1"/>
  <c r="O57" i="45" s="1"/>
  <c r="O58" i="45" s="1"/>
  <c r="O59" i="45" s="1"/>
  <c r="O60" i="45" s="1"/>
  <c r="O61" i="45" s="1"/>
  <c r="O62" i="45" s="1"/>
  <c r="O63" i="45" s="1"/>
  <c r="O64" i="45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8" i="44" s="1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50" i="44" s="1"/>
  <c r="A51" i="44" s="1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2" i="44" s="1"/>
  <c r="A63" i="44" s="1"/>
  <c r="A64" i="44" s="1"/>
  <c r="E13" i="45" l="1"/>
  <c r="E14" i="45" s="1"/>
  <c r="E15" i="45" s="1"/>
  <c r="E16" i="45" s="1"/>
  <c r="E17" i="45" s="1"/>
  <c r="E18" i="45" s="1"/>
  <c r="D13" i="45"/>
  <c r="D14" i="45" s="1"/>
  <c r="D15" i="45" s="1"/>
  <c r="D16" i="45" s="1"/>
  <c r="D17" i="45" s="1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D42" i="45" s="1"/>
  <c r="D43" i="45" s="1"/>
  <c r="D44" i="45" s="1"/>
  <c r="D45" i="45" s="1"/>
  <c r="D46" i="45" s="1"/>
  <c r="D47" i="45" s="1"/>
  <c r="D48" i="45" s="1"/>
  <c r="D49" i="45" s="1"/>
  <c r="D50" i="45" s="1"/>
  <c r="D51" i="45" s="1"/>
  <c r="D52" i="45" s="1"/>
  <c r="D53" i="45" s="1"/>
  <c r="D54" i="45" s="1"/>
  <c r="D55" i="45" s="1"/>
  <c r="D56" i="45" s="1"/>
  <c r="D57" i="45" s="1"/>
  <c r="D58" i="45" s="1"/>
  <c r="D59" i="45" s="1"/>
  <c r="D60" i="45" s="1"/>
  <c r="D61" i="45" s="1"/>
  <c r="D62" i="45" s="1"/>
  <c r="D63" i="45" s="1"/>
  <c r="D64" i="45" s="1"/>
  <c r="I64" i="45" s="1"/>
  <c r="J64" i="45" s="1"/>
  <c r="C13" i="45"/>
  <c r="C14" i="45" s="1"/>
  <c r="C15" i="45" s="1"/>
  <c r="C16" i="45" s="1"/>
  <c r="C17" i="45" s="1"/>
  <c r="C18" i="45" s="1"/>
  <c r="F13" i="45"/>
  <c r="F14" i="45" s="1"/>
  <c r="F15" i="45" s="1"/>
  <c r="F16" i="45" s="1"/>
  <c r="F17" i="45" s="1"/>
  <c r="F18" i="45" s="1"/>
  <c r="ET1" i="40"/>
  <c r="EU1" i="40" s="1"/>
  <c r="EV1" i="40" s="1"/>
  <c r="EW1" i="40" s="1"/>
  <c r="EX1" i="40" s="1"/>
  <c r="EY1" i="40" s="1"/>
  <c r="EZ1" i="40" s="1"/>
  <c r="FA1" i="40" s="1"/>
  <c r="FB1" i="40" s="1"/>
  <c r="FC1" i="40" s="1"/>
  <c r="FD1" i="40" s="1"/>
  <c r="FE1" i="40" s="1"/>
  <c r="FF1" i="40" s="1"/>
  <c r="FG1" i="40" s="1"/>
  <c r="FH1" i="40" s="1"/>
  <c r="FI1" i="40" s="1"/>
  <c r="FJ1" i="40" s="1"/>
  <c r="FK1" i="40" s="1"/>
  <c r="FL1" i="40" s="1"/>
  <c r="FM1" i="40" s="1"/>
  <c r="FN1" i="40" s="1"/>
  <c r="FO1" i="40" s="1"/>
  <c r="FP1" i="40" s="1"/>
  <c r="FQ1" i="40" s="1"/>
  <c r="FR1" i="40" s="1"/>
  <c r="FS1" i="40" s="1"/>
  <c r="FT1" i="40" s="1"/>
  <c r="FU1" i="40" s="1"/>
  <c r="FV1" i="40" s="1"/>
  <c r="FW1" i="40" s="1"/>
  <c r="FX1" i="40" s="1"/>
  <c r="FY1" i="40" s="1"/>
  <c r="FZ1" i="40" s="1"/>
  <c r="GA1" i="40" s="1"/>
  <c r="GB1" i="40" s="1"/>
  <c r="GC1" i="40" s="1"/>
  <c r="GD1" i="40" s="1"/>
  <c r="GE1" i="40" s="1"/>
  <c r="GF1" i="40" s="1"/>
  <c r="GG1" i="40" s="1"/>
  <c r="GH1" i="40" s="1"/>
  <c r="GI1" i="40" s="1"/>
  <c r="GJ1" i="40" s="1"/>
  <c r="GK1" i="40" s="1"/>
  <c r="GL1" i="40" s="1"/>
  <c r="GM1" i="40" s="1"/>
  <c r="GN1" i="40" s="1"/>
  <c r="GO1" i="40" s="1"/>
  <c r="GP1" i="40" s="1"/>
  <c r="GQ1" i="40" s="1"/>
  <c r="GR1" i="40" s="1"/>
  <c r="GS1" i="40" s="1"/>
  <c r="GT1" i="40" s="1"/>
  <c r="GU1" i="40" s="1"/>
  <c r="GV1" i="40" s="1"/>
  <c r="GW1" i="40" s="1"/>
  <c r="GX1" i="40" s="1"/>
  <c r="GY1" i="40" s="1"/>
  <c r="GZ1" i="40" s="1"/>
  <c r="HA1" i="40" s="1"/>
  <c r="HB1" i="40" s="1"/>
  <c r="HC1" i="40" s="1"/>
  <c r="HD1" i="40" s="1"/>
  <c r="HE1" i="40" s="1"/>
  <c r="HF1" i="40" s="1"/>
  <c r="HG1" i="40" s="1"/>
  <c r="HH1" i="40" s="1"/>
  <c r="HI1" i="40" s="1"/>
  <c r="HJ1" i="40" s="1"/>
  <c r="HK1" i="40" s="1"/>
  <c r="HL1" i="40" s="1"/>
  <c r="HM1" i="40" s="1"/>
  <c r="HN1" i="40" s="1"/>
  <c r="HO1" i="40" s="1"/>
  <c r="HP1" i="40" s="1"/>
  <c r="HQ1" i="40" s="1"/>
  <c r="HR1" i="40" s="1"/>
  <c r="HS1" i="40" s="1"/>
  <c r="HT1" i="40" s="1"/>
  <c r="HU1" i="40" s="1"/>
  <c r="HV1" i="40" s="1"/>
  <c r="HW1" i="40" s="1"/>
  <c r="HX1" i="40" s="1"/>
  <c r="HY1" i="40" s="1"/>
  <c r="HZ1" i="40" s="1"/>
  <c r="IA1" i="40" s="1"/>
  <c r="IB1" i="40" s="1"/>
  <c r="IC1" i="40" s="1"/>
  <c r="ID1" i="40" s="1"/>
  <c r="IE1" i="40" s="1"/>
  <c r="IF1" i="40" s="1"/>
  <c r="IG1" i="40" s="1"/>
  <c r="IH1" i="40" s="1"/>
  <c r="II1" i="40" s="1"/>
  <c r="IJ1" i="40" s="1"/>
  <c r="IK1" i="40" s="1"/>
  <c r="IL1" i="40" s="1"/>
  <c r="IM1" i="40" s="1"/>
  <c r="IN1" i="40" s="1"/>
  <c r="IO1" i="40" s="1"/>
  <c r="IP1" i="40" s="1"/>
  <c r="IQ1" i="40" s="1"/>
  <c r="IR1" i="40" s="1"/>
  <c r="IS1" i="40" s="1"/>
  <c r="IT1" i="40" s="1"/>
  <c r="IU1" i="40" s="1"/>
  <c r="IV1" i="40" s="1"/>
  <c r="IW1" i="40" s="1"/>
  <c r="IX1" i="40" s="1"/>
  <c r="IY1" i="40" s="1"/>
  <c r="IZ1" i="40" s="1"/>
  <c r="JA1" i="40" s="1"/>
  <c r="JB1" i="40" s="1"/>
  <c r="JC1" i="40" s="1"/>
  <c r="JD1" i="40" s="1"/>
  <c r="JE1" i="40" s="1"/>
  <c r="JF1" i="40" s="1"/>
  <c r="JG1" i="40" s="1"/>
  <c r="JH1" i="40" s="1"/>
  <c r="JI1" i="40" s="1"/>
  <c r="JJ1" i="40" s="1"/>
  <c r="JK1" i="40" s="1"/>
  <c r="JL1" i="40" s="1"/>
  <c r="JM1" i="40" s="1"/>
  <c r="JN1" i="40" s="1"/>
  <c r="JO1" i="40" s="1"/>
  <c r="JP1" i="40" s="1"/>
  <c r="JQ1" i="40" s="1"/>
  <c r="JR1" i="40" s="1"/>
  <c r="JS1" i="40" s="1"/>
  <c r="JT1" i="40" s="1"/>
  <c r="JU1" i="40" s="1"/>
  <c r="JV1" i="40" s="1"/>
  <c r="JW1" i="40" s="1"/>
  <c r="JX1" i="40" s="1"/>
  <c r="JY1" i="40" s="1"/>
  <c r="JZ1" i="40" s="1"/>
  <c r="KA1" i="40" s="1"/>
  <c r="KB1" i="40" s="1"/>
  <c r="KC1" i="40" s="1"/>
  <c r="KD1" i="40" s="1"/>
  <c r="KE1" i="40" s="1"/>
  <c r="KF1" i="40" s="1"/>
  <c r="KG1" i="40" s="1"/>
  <c r="KH1" i="40" s="1"/>
  <c r="KI1" i="40" s="1"/>
  <c r="KJ1" i="40" s="1"/>
  <c r="KK1" i="40" s="1"/>
  <c r="KL1" i="40" s="1"/>
  <c r="KM1" i="40" s="1"/>
  <c r="KN1" i="40" s="1"/>
  <c r="KO1" i="40" s="1"/>
  <c r="KP1" i="40" s="1"/>
  <c r="KQ1" i="40" s="1"/>
  <c r="KR1" i="40" s="1"/>
  <c r="KS1" i="40" s="1"/>
  <c r="KT1" i="40" s="1"/>
  <c r="KU1" i="40" s="1"/>
  <c r="KV1" i="40" s="1"/>
  <c r="KW1" i="40" s="1"/>
  <c r="KX1" i="40" s="1"/>
  <c r="KY1" i="40" s="1"/>
  <c r="KZ1" i="40" s="1"/>
  <c r="LA1" i="40" s="1"/>
  <c r="LB1" i="40" s="1"/>
  <c r="LC1" i="40" s="1"/>
  <c r="LD1" i="40" s="1"/>
  <c r="LE1" i="40" s="1"/>
  <c r="LF1" i="40" s="1"/>
  <c r="LG1" i="40" s="1"/>
  <c r="LH1" i="40" s="1"/>
  <c r="LI1" i="40" s="1"/>
  <c r="LJ1" i="40" s="1"/>
  <c r="LK1" i="40" s="1"/>
  <c r="LL1" i="40" s="1"/>
  <c r="LM1" i="40" s="1"/>
  <c r="LN1" i="40" s="1"/>
  <c r="LO1" i="40" s="1"/>
  <c r="LP1" i="40" s="1"/>
  <c r="LQ1" i="40" s="1"/>
  <c r="LR1" i="40" s="1"/>
  <c r="LS1" i="40" s="1"/>
  <c r="LT1" i="40" s="1"/>
  <c r="LU1" i="40" s="1"/>
  <c r="LV1" i="40" s="1"/>
  <c r="LW1" i="40" s="1"/>
  <c r="LX1" i="40" s="1"/>
  <c r="LY1" i="40" s="1"/>
  <c r="LZ1" i="40" s="1"/>
  <c r="MA1" i="40" s="1"/>
  <c r="MB1" i="40" s="1"/>
  <c r="MC1" i="40" s="1"/>
  <c r="MD1" i="40" s="1"/>
  <c r="ME1" i="40" s="1"/>
  <c r="MF1" i="40" s="1"/>
  <c r="G4" i="44"/>
  <c r="Q62" i="46"/>
  <c r="Q50" i="46"/>
  <c r="Q38" i="46"/>
  <c r="Q49" i="46"/>
  <c r="Q36" i="46"/>
  <c r="Q59" i="46"/>
  <c r="Q47" i="46"/>
  <c r="Q35" i="46"/>
  <c r="Q61" i="46"/>
  <c r="Q37" i="46"/>
  <c r="Q60" i="46"/>
  <c r="Q48" i="46"/>
  <c r="Q58" i="46"/>
  <c r="Q46" i="46"/>
  <c r="Q34" i="46"/>
  <c r="Q45" i="45"/>
  <c r="Q57" i="46"/>
  <c r="G9" i="46"/>
  <c r="G8" i="46"/>
  <c r="G7" i="46"/>
  <c r="G6" i="46"/>
  <c r="G5" i="46"/>
  <c r="G4" i="46"/>
  <c r="H4" i="46"/>
  <c r="C6" i="44"/>
  <c r="G5" i="44"/>
  <c r="G10" i="46" l="1"/>
  <c r="C7" i="44"/>
  <c r="G7" i="44" s="1"/>
  <c r="H6" i="46"/>
  <c r="I17" i="45"/>
  <c r="J17" i="45" s="1"/>
  <c r="I45" i="45"/>
  <c r="J45" i="45" s="1"/>
  <c r="I36" i="45"/>
  <c r="J36" i="45" s="1"/>
  <c r="I35" i="45"/>
  <c r="J35" i="45" s="1"/>
  <c r="I44" i="45"/>
  <c r="J44" i="45" s="1"/>
  <c r="I20" i="45"/>
  <c r="J20" i="45" s="1"/>
  <c r="I18" i="45"/>
  <c r="J18" i="45" s="1"/>
  <c r="I21" i="45"/>
  <c r="J21" i="45" s="1"/>
  <c r="I61" i="45"/>
  <c r="J61" i="45" s="1"/>
  <c r="I40" i="45"/>
  <c r="J40" i="45" s="1"/>
  <c r="I31" i="45"/>
  <c r="J31" i="45" s="1"/>
  <c r="I30" i="45"/>
  <c r="J30" i="45" s="1"/>
  <c r="I53" i="45"/>
  <c r="J53" i="45" s="1"/>
  <c r="I29" i="45"/>
  <c r="J29" i="45" s="1"/>
  <c r="I25" i="45"/>
  <c r="J25" i="45" s="1"/>
  <c r="I23" i="45"/>
  <c r="J23" i="45" s="1"/>
  <c r="I39" i="45"/>
  <c r="J39" i="45" s="1"/>
  <c r="I33" i="45"/>
  <c r="J33" i="45" s="1"/>
  <c r="I22" i="45"/>
  <c r="J22" i="45" s="1"/>
  <c r="I42" i="45"/>
  <c r="J42" i="45" s="1"/>
  <c r="I49" i="45"/>
  <c r="J49" i="45" s="1"/>
  <c r="I32" i="45"/>
  <c r="J32" i="45" s="1"/>
  <c r="I48" i="45"/>
  <c r="J48" i="45" s="1"/>
  <c r="I27" i="45"/>
  <c r="J27" i="45" s="1"/>
  <c r="I28" i="45"/>
  <c r="J28" i="45" s="1"/>
  <c r="I55" i="45"/>
  <c r="J55" i="45" s="1"/>
  <c r="I34" i="45"/>
  <c r="J34" i="45" s="1"/>
  <c r="I56" i="45"/>
  <c r="J56" i="45" s="1"/>
  <c r="I43" i="45"/>
  <c r="J43" i="45" s="1"/>
  <c r="I26" i="45"/>
  <c r="J26" i="45" s="1"/>
  <c r="I41" i="45"/>
  <c r="J41" i="45" s="1"/>
  <c r="I24" i="45"/>
  <c r="J24" i="45" s="1"/>
  <c r="I52" i="45"/>
  <c r="J52" i="45" s="1"/>
  <c r="I46" i="45"/>
  <c r="J46" i="45" s="1"/>
  <c r="I58" i="45"/>
  <c r="J58" i="45" s="1"/>
  <c r="I62" i="45"/>
  <c r="J62" i="45" s="1"/>
  <c r="I60" i="45"/>
  <c r="J60" i="45" s="1"/>
  <c r="I54" i="45"/>
  <c r="J54" i="45" s="1"/>
  <c r="I51" i="45"/>
  <c r="J51" i="45" s="1"/>
  <c r="I50" i="45"/>
  <c r="J50" i="45" s="1"/>
  <c r="I57" i="45"/>
  <c r="J57" i="45" s="1"/>
  <c r="I19" i="45"/>
  <c r="J19" i="45" s="1"/>
  <c r="I38" i="45"/>
  <c r="J38" i="45" s="1"/>
  <c r="I59" i="45"/>
  <c r="J59" i="45" s="1"/>
  <c r="I63" i="45"/>
  <c r="J63" i="45" s="1"/>
  <c r="I47" i="45"/>
  <c r="J47" i="45" s="1"/>
  <c r="I37" i="45"/>
  <c r="J37" i="45" s="1"/>
  <c r="G6" i="44"/>
  <c r="K17" i="45"/>
  <c r="L17" i="45" s="1"/>
  <c r="DY1" i="40"/>
  <c r="DZ1" i="40" s="1"/>
  <c r="EA1" i="40" s="1"/>
  <c r="EB1" i="40" s="1"/>
  <c r="EC1" i="40" s="1"/>
  <c r="ED1" i="40" s="1"/>
  <c r="EE1" i="40" s="1"/>
  <c r="EF1" i="40" s="1"/>
  <c r="EG1" i="40" s="1"/>
  <c r="EH1" i="40" s="1"/>
  <c r="EI1" i="40" s="1"/>
  <c r="EJ1" i="40" s="1"/>
  <c r="EK1" i="40" s="1"/>
  <c r="BG1" i="40"/>
  <c r="BH1" i="40" s="1"/>
  <c r="BI1" i="40" s="1"/>
  <c r="BJ1" i="40" s="1"/>
  <c r="BK1" i="40" s="1"/>
  <c r="BL1" i="40" s="1"/>
  <c r="BM1" i="40" s="1"/>
  <c r="BN1" i="40" s="1"/>
  <c r="BO1" i="40" s="1"/>
  <c r="BP1" i="40" s="1"/>
  <c r="BQ1" i="40" s="1"/>
  <c r="BR1" i="40" s="1"/>
  <c r="BS1" i="40" s="1"/>
  <c r="BT1" i="40" s="1"/>
  <c r="BU1" i="40" s="1"/>
  <c r="BV1" i="40" s="1"/>
  <c r="BW1" i="40" s="1"/>
  <c r="BX1" i="40" s="1"/>
  <c r="BY1" i="40" s="1"/>
  <c r="BZ1" i="40" s="1"/>
  <c r="CA1" i="40" s="1"/>
  <c r="CB1" i="40" s="1"/>
  <c r="CC1" i="40" s="1"/>
  <c r="CD1" i="40" s="1"/>
  <c r="CE1" i="40" s="1"/>
  <c r="CF1" i="40" s="1"/>
  <c r="CG1" i="40" s="1"/>
  <c r="CH1" i="40" s="1"/>
  <c r="CI1" i="40" s="1"/>
  <c r="CJ1" i="40" s="1"/>
  <c r="CK1" i="40" s="1"/>
  <c r="CL1" i="40" s="1"/>
  <c r="CM1" i="40" s="1"/>
  <c r="CN1" i="40" s="1"/>
  <c r="CO1" i="40" s="1"/>
  <c r="CP1" i="40" s="1"/>
  <c r="CQ1" i="40" s="1"/>
  <c r="CR1" i="40" s="1"/>
  <c r="CS1" i="40" s="1"/>
  <c r="CT1" i="40" s="1"/>
  <c r="CU1" i="40" s="1"/>
  <c r="CV1" i="40" s="1"/>
  <c r="CW1" i="40" s="1"/>
  <c r="CX1" i="40" s="1"/>
  <c r="CY1" i="40" s="1"/>
  <c r="CZ1" i="40" s="1"/>
  <c r="DA1" i="40" s="1"/>
  <c r="DB1" i="40" s="1"/>
  <c r="DC1" i="40" s="1"/>
  <c r="DD1" i="40" s="1"/>
  <c r="DE1" i="40" s="1"/>
  <c r="DF1" i="40" s="1"/>
  <c r="DG1" i="40" s="1"/>
  <c r="DH1" i="40" s="1"/>
  <c r="DI1" i="40" s="1"/>
  <c r="DJ1" i="40" s="1"/>
  <c r="DK1" i="40" s="1"/>
  <c r="DL1" i="40" s="1"/>
  <c r="DM1" i="40" s="1"/>
  <c r="DN1" i="40" s="1"/>
  <c r="DO1" i="40" s="1"/>
  <c r="DP1" i="40" s="1"/>
  <c r="DQ1" i="40" s="1"/>
  <c r="DR1" i="40" s="1"/>
  <c r="DS1" i="40" s="1"/>
  <c r="DT1" i="40" s="1"/>
  <c r="DU1" i="40" s="1"/>
  <c r="DV1" i="40" s="1"/>
  <c r="DW1" i="40" s="1"/>
  <c r="E1" i="40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R1" i="40" s="1"/>
  <c r="S1" i="40" s="1"/>
  <c r="T1" i="40" s="1"/>
  <c r="U1" i="40" s="1"/>
  <c r="V1" i="40" s="1"/>
  <c r="W1" i="40" s="1"/>
  <c r="X1" i="40" s="1"/>
  <c r="Y1" i="40" s="1"/>
  <c r="Z1" i="40" s="1"/>
  <c r="AA1" i="40" s="1"/>
  <c r="AB1" i="40" s="1"/>
  <c r="AC1" i="40" s="1"/>
  <c r="AD1" i="40" s="1"/>
  <c r="AE1" i="40" s="1"/>
  <c r="AF1" i="40" s="1"/>
  <c r="AG1" i="40" s="1"/>
  <c r="AH1" i="40" s="1"/>
  <c r="AI1" i="40" s="1"/>
  <c r="AJ1" i="40" s="1"/>
  <c r="AK1" i="40" s="1"/>
  <c r="AL1" i="40" s="1"/>
  <c r="AM1" i="40" s="1"/>
  <c r="AN1" i="40" s="1"/>
  <c r="AO1" i="40" s="1"/>
  <c r="AP1" i="40" s="1"/>
  <c r="AQ1" i="40" s="1"/>
  <c r="AR1" i="40" s="1"/>
  <c r="AS1" i="40" s="1"/>
  <c r="AT1" i="40" s="1"/>
  <c r="AU1" i="40" s="1"/>
  <c r="AV1" i="40" s="1"/>
  <c r="AW1" i="40" s="1"/>
  <c r="AX1" i="40" s="1"/>
  <c r="AY1" i="40" s="1"/>
  <c r="AZ1" i="40" s="1"/>
  <c r="BA1" i="40" s="1"/>
  <c r="BB1" i="40" s="1"/>
  <c r="BC1" i="40" s="1"/>
  <c r="BD1" i="40" s="1"/>
  <c r="BE1" i="40" s="1"/>
  <c r="M17" i="45" l="1"/>
  <c r="N17" i="45" s="1"/>
  <c r="G11" i="46"/>
  <c r="C8" i="44"/>
  <c r="H7" i="46"/>
  <c r="E19" i="45"/>
  <c r="K18" i="45"/>
  <c r="L18" i="45" s="1"/>
  <c r="BG1" i="32"/>
  <c r="BH1" i="32" s="1"/>
  <c r="BI1" i="32" s="1"/>
  <c r="BJ1" i="32" s="1"/>
  <c r="BK1" i="32" s="1"/>
  <c r="BL1" i="32" s="1"/>
  <c r="BM1" i="32" s="1"/>
  <c r="BN1" i="32" s="1"/>
  <c r="BO1" i="32" s="1"/>
  <c r="BP1" i="32" s="1"/>
  <c r="BQ1" i="32" s="1"/>
  <c r="BR1" i="32" s="1"/>
  <c r="BS1" i="32" s="1"/>
  <c r="BT1" i="32" s="1"/>
  <c r="BU1" i="32" s="1"/>
  <c r="BV1" i="32" s="1"/>
  <c r="BW1" i="32" s="1"/>
  <c r="BX1" i="32" s="1"/>
  <c r="BY1" i="32" s="1"/>
  <c r="BZ1" i="32" s="1"/>
  <c r="CA1" i="32" s="1"/>
  <c r="CB1" i="32" s="1"/>
  <c r="CC1" i="32" s="1"/>
  <c r="CD1" i="32" s="1"/>
  <c r="CE1" i="32" s="1"/>
  <c r="CF1" i="32" s="1"/>
  <c r="CG1" i="32" s="1"/>
  <c r="CH1" i="32" s="1"/>
  <c r="CI1" i="32" s="1"/>
  <c r="CJ1" i="32" s="1"/>
  <c r="CK1" i="32" s="1"/>
  <c r="CL1" i="32" s="1"/>
  <c r="CM1" i="32" s="1"/>
  <c r="CN1" i="32" s="1"/>
  <c r="CO1" i="32" s="1"/>
  <c r="CP1" i="32" s="1"/>
  <c r="CQ1" i="32" s="1"/>
  <c r="CR1" i="32" s="1"/>
  <c r="CS1" i="32" s="1"/>
  <c r="CT1" i="32" s="1"/>
  <c r="CU1" i="32" s="1"/>
  <c r="CV1" i="32" s="1"/>
  <c r="CW1" i="32" s="1"/>
  <c r="CX1" i="32" s="1"/>
  <c r="CY1" i="32" s="1"/>
  <c r="CZ1" i="32" s="1"/>
  <c r="DA1" i="32" s="1"/>
  <c r="DB1" i="32" s="1"/>
  <c r="DC1" i="32" s="1"/>
  <c r="DD1" i="32" s="1"/>
  <c r="DE1" i="32" s="1"/>
  <c r="DF1" i="32" s="1"/>
  <c r="DG1" i="32" s="1"/>
  <c r="DH1" i="32" s="1"/>
  <c r="DI1" i="32" s="1"/>
  <c r="DJ1" i="32" s="1"/>
  <c r="DK1" i="32" s="1"/>
  <c r="DL1" i="32" s="1"/>
  <c r="DM1" i="32" s="1"/>
  <c r="DN1" i="32" s="1"/>
  <c r="DO1" i="32" s="1"/>
  <c r="DP1" i="32" s="1"/>
  <c r="DQ1" i="32" s="1"/>
  <c r="DR1" i="32" s="1"/>
  <c r="DS1" i="32" s="1"/>
  <c r="DT1" i="32" s="1"/>
  <c r="DU1" i="32" s="1"/>
  <c r="DV1" i="32" s="1"/>
  <c r="DW1" i="32" s="1"/>
  <c r="DY1" i="32" s="1"/>
  <c r="DZ1" i="32" s="1"/>
  <c r="EA1" i="32" s="1"/>
  <c r="EB1" i="32" s="1"/>
  <c r="EC1" i="32" s="1"/>
  <c r="ED1" i="32" s="1"/>
  <c r="EE1" i="32" s="1"/>
  <c r="EF1" i="32" s="1"/>
  <c r="EG1" i="32" s="1"/>
  <c r="EH1" i="32" s="1"/>
  <c r="EI1" i="32" s="1"/>
  <c r="EJ1" i="32" s="1"/>
  <c r="EK1" i="32" s="1"/>
  <c r="EM1" i="32" s="1"/>
  <c r="EN1" i="32" s="1"/>
  <c r="EO1" i="32" s="1"/>
  <c r="EP1" i="32" s="1"/>
  <c r="EQ1" i="32" s="1"/>
  <c r="ER1" i="32" s="1"/>
  <c r="ES1" i="32" s="1"/>
  <c r="ET1" i="32" s="1"/>
  <c r="EU1" i="32" s="1"/>
  <c r="EV1" i="32" s="1"/>
  <c r="EW1" i="32" s="1"/>
  <c r="EX1" i="32" s="1"/>
  <c r="EY1" i="32" s="1"/>
  <c r="EZ1" i="32" s="1"/>
  <c r="FA1" i="32" s="1"/>
  <c r="FB1" i="32" s="1"/>
  <c r="FC1" i="32" s="1"/>
  <c r="FD1" i="32" s="1"/>
  <c r="FE1" i="32" s="1"/>
  <c r="FF1" i="32" s="1"/>
  <c r="FG1" i="32" s="1"/>
  <c r="FH1" i="32" s="1"/>
  <c r="FI1" i="32" s="1"/>
  <c r="FJ1" i="32" s="1"/>
  <c r="FK1" i="32" s="1"/>
  <c r="FL1" i="32" s="1"/>
  <c r="FM1" i="32" s="1"/>
  <c r="FN1" i="32" s="1"/>
  <c r="FO1" i="32" s="1"/>
  <c r="FP1" i="32" s="1"/>
  <c r="FQ1" i="32" s="1"/>
  <c r="FR1" i="32" s="1"/>
  <c r="FS1" i="32" s="1"/>
  <c r="FT1" i="32" s="1"/>
  <c r="FU1" i="32" s="1"/>
  <c r="FV1" i="32" s="1"/>
  <c r="FW1" i="32" s="1"/>
  <c r="FX1" i="32" s="1"/>
  <c r="FY1" i="32" s="1"/>
  <c r="FZ1" i="32" s="1"/>
  <c r="GA1" i="32" s="1"/>
  <c r="GB1" i="32" s="1"/>
  <c r="GC1" i="32" s="1"/>
  <c r="GD1" i="32" s="1"/>
  <c r="GE1" i="32" s="1"/>
  <c r="GF1" i="32" s="1"/>
  <c r="GG1" i="32" s="1"/>
  <c r="GH1" i="32" s="1"/>
  <c r="GI1" i="32" s="1"/>
  <c r="GJ1" i="32" s="1"/>
  <c r="GK1" i="32" s="1"/>
  <c r="GL1" i="32" s="1"/>
  <c r="GM1" i="32" s="1"/>
  <c r="GN1" i="32" s="1"/>
  <c r="GO1" i="32" s="1"/>
  <c r="GP1" i="32" s="1"/>
  <c r="GQ1" i="32" s="1"/>
  <c r="GR1" i="32" s="1"/>
  <c r="GS1" i="32" s="1"/>
  <c r="GT1" i="32" s="1"/>
  <c r="GU1" i="32" s="1"/>
  <c r="GV1" i="32" s="1"/>
  <c r="E1" i="32"/>
  <c r="F1" i="32" s="1"/>
  <c r="G1" i="32" s="1"/>
  <c r="H1" i="32" s="1"/>
  <c r="I1" i="32" s="1"/>
  <c r="J1" i="32" s="1"/>
  <c r="K1" i="32" s="1"/>
  <c r="L1" i="32" s="1"/>
  <c r="M1" i="32" s="1"/>
  <c r="N1" i="32" s="1"/>
  <c r="O1" i="32" s="1"/>
  <c r="P1" i="32" s="1"/>
  <c r="Q1" i="32" s="1"/>
  <c r="R1" i="32" s="1"/>
  <c r="S1" i="32" s="1"/>
  <c r="T1" i="32" s="1"/>
  <c r="U1" i="32" s="1"/>
  <c r="V1" i="32" s="1"/>
  <c r="W1" i="32" s="1"/>
  <c r="X1" i="32" s="1"/>
  <c r="Y1" i="32" s="1"/>
  <c r="Z1" i="32" s="1"/>
  <c r="AA1" i="32" s="1"/>
  <c r="AB1" i="32" s="1"/>
  <c r="AC1" i="32" s="1"/>
  <c r="AD1" i="32" s="1"/>
  <c r="AE1" i="32" s="1"/>
  <c r="AF1" i="32" s="1"/>
  <c r="AG1" i="32" s="1"/>
  <c r="AH1" i="32" s="1"/>
  <c r="AI1" i="32" s="1"/>
  <c r="AJ1" i="32" s="1"/>
  <c r="AK1" i="32" s="1"/>
  <c r="AL1" i="32" s="1"/>
  <c r="AM1" i="32" s="1"/>
  <c r="AN1" i="32" s="1"/>
  <c r="AO1" i="32" s="1"/>
  <c r="AP1" i="32" s="1"/>
  <c r="AQ1" i="32" s="1"/>
  <c r="AR1" i="32" s="1"/>
  <c r="AS1" i="32" s="1"/>
  <c r="AT1" i="32" s="1"/>
  <c r="AU1" i="32" s="1"/>
  <c r="AV1" i="32" s="1"/>
  <c r="AW1" i="32" s="1"/>
  <c r="AX1" i="32" s="1"/>
  <c r="AY1" i="32" s="1"/>
  <c r="AZ1" i="32" s="1"/>
  <c r="BA1" i="32" s="1"/>
  <c r="BB1" i="32" s="1"/>
  <c r="BC1" i="32" s="1"/>
  <c r="BD1" i="32" s="1"/>
  <c r="BE1" i="32" s="1"/>
  <c r="G12" i="46" l="1"/>
  <c r="F19" i="45"/>
  <c r="M18" i="45"/>
  <c r="N18" i="45" s="1"/>
  <c r="C9" i="44"/>
  <c r="H8" i="46"/>
  <c r="G8" i="44"/>
  <c r="E20" i="45"/>
  <c r="K19" i="45"/>
  <c r="L19" i="45" s="1"/>
  <c r="F20" i="45" l="1"/>
  <c r="M19" i="45"/>
  <c r="N19" i="45" s="1"/>
  <c r="G13" i="46"/>
  <c r="H9" i="46"/>
  <c r="C10" i="44"/>
  <c r="G9" i="44"/>
  <c r="E21" i="45"/>
  <c r="K20" i="45"/>
  <c r="L20" i="45" s="1"/>
  <c r="F21" i="45" l="1"/>
  <c r="M20" i="45"/>
  <c r="N20" i="45" s="1"/>
  <c r="G14" i="46"/>
  <c r="H10" i="46"/>
  <c r="C11" i="44"/>
  <c r="G10" i="44"/>
  <c r="E22" i="45"/>
  <c r="K21" i="45"/>
  <c r="L21" i="45" s="1"/>
  <c r="F22" i="45" l="1"/>
  <c r="M21" i="45"/>
  <c r="N21" i="45" s="1"/>
  <c r="G15" i="46"/>
  <c r="H11" i="46"/>
  <c r="C12" i="44"/>
  <c r="G11" i="44"/>
  <c r="E23" i="45"/>
  <c r="K22" i="45"/>
  <c r="L22" i="45" s="1"/>
  <c r="G16" i="46" l="1"/>
  <c r="F23" i="45"/>
  <c r="M22" i="45"/>
  <c r="N22" i="45" s="1"/>
  <c r="H12" i="46"/>
  <c r="C13" i="44"/>
  <c r="G12" i="44"/>
  <c r="E24" i="45"/>
  <c r="K23" i="45"/>
  <c r="L23" i="45" s="1"/>
  <c r="F24" i="45" l="1"/>
  <c r="M23" i="45"/>
  <c r="N23" i="45" s="1"/>
  <c r="G17" i="46"/>
  <c r="G17" i="45"/>
  <c r="H13" i="46"/>
  <c r="C14" i="44"/>
  <c r="G13" i="44"/>
  <c r="E25" i="45"/>
  <c r="K24" i="45"/>
  <c r="L24" i="45" s="1"/>
  <c r="H17" i="45" l="1"/>
  <c r="N17" i="46"/>
  <c r="G18" i="46"/>
  <c r="C19" i="45"/>
  <c r="G18" i="45"/>
  <c r="F25" i="45"/>
  <c r="M24" i="45"/>
  <c r="N24" i="45" s="1"/>
  <c r="H14" i="46"/>
  <c r="C15" i="44"/>
  <c r="G14" i="44"/>
  <c r="E26" i="45"/>
  <c r="K25" i="45"/>
  <c r="L25" i="45" s="1"/>
  <c r="M25" i="45" l="1"/>
  <c r="N25" i="45" s="1"/>
  <c r="F26" i="45"/>
  <c r="N18" i="46"/>
  <c r="H18" i="45"/>
  <c r="G19" i="46"/>
  <c r="G19" i="45"/>
  <c r="C20" i="45"/>
  <c r="G15" i="44"/>
  <c r="H15" i="46"/>
  <c r="C16" i="44"/>
  <c r="E27" i="45"/>
  <c r="K26" i="45"/>
  <c r="L26" i="45" s="1"/>
  <c r="H19" i="45" l="1"/>
  <c r="N19" i="46"/>
  <c r="G20" i="46"/>
  <c r="G20" i="45"/>
  <c r="C21" i="45"/>
  <c r="F27" i="45"/>
  <c r="M26" i="45"/>
  <c r="N26" i="45" s="1"/>
  <c r="H16" i="46"/>
  <c r="C17" i="44"/>
  <c r="G16" i="44"/>
  <c r="E28" i="45"/>
  <c r="K27" i="45"/>
  <c r="L27" i="45" s="1"/>
  <c r="M27" i="45" l="1"/>
  <c r="N27" i="45" s="1"/>
  <c r="F28" i="45"/>
  <c r="G21" i="46"/>
  <c r="G21" i="45"/>
  <c r="C22" i="45"/>
  <c r="N20" i="46"/>
  <c r="H20" i="45"/>
  <c r="H17" i="46"/>
  <c r="D17" i="44"/>
  <c r="C18" i="44"/>
  <c r="E29" i="45"/>
  <c r="K28" i="45"/>
  <c r="L28" i="45" s="1"/>
  <c r="G22" i="46" l="1"/>
  <c r="C23" i="45"/>
  <c r="G22" i="45"/>
  <c r="N21" i="46"/>
  <c r="H21" i="45"/>
  <c r="F29" i="45"/>
  <c r="M28" i="45"/>
  <c r="N28" i="45" s="1"/>
  <c r="H18" i="46"/>
  <c r="D18" i="44"/>
  <c r="O18" i="46" s="1"/>
  <c r="C19" i="44"/>
  <c r="G17" i="44"/>
  <c r="O17" i="46"/>
  <c r="E30" i="45"/>
  <c r="K29" i="45"/>
  <c r="L29" i="45" s="1"/>
  <c r="M29" i="45" l="1"/>
  <c r="N29" i="45" s="1"/>
  <c r="F30" i="45"/>
  <c r="H22" i="45"/>
  <c r="N22" i="46"/>
  <c r="G23" i="46"/>
  <c r="G23" i="45"/>
  <c r="C24" i="45"/>
  <c r="G18" i="44"/>
  <c r="H19" i="46"/>
  <c r="D19" i="44"/>
  <c r="O19" i="46" s="1"/>
  <c r="C20" i="44"/>
  <c r="E31" i="45"/>
  <c r="K30" i="45"/>
  <c r="L30" i="45" s="1"/>
  <c r="G24" i="46" l="1"/>
  <c r="G24" i="45"/>
  <c r="C25" i="45"/>
  <c r="H23" i="45"/>
  <c r="N23" i="46"/>
  <c r="M30" i="45"/>
  <c r="N30" i="45" s="1"/>
  <c r="F31" i="45"/>
  <c r="G19" i="44"/>
  <c r="C21" i="44"/>
  <c r="D20" i="44"/>
  <c r="O20" i="46" s="1"/>
  <c r="H20" i="46"/>
  <c r="E32" i="45"/>
  <c r="K31" i="45"/>
  <c r="L31" i="45" s="1"/>
  <c r="M31" i="45" l="1"/>
  <c r="N31" i="45" s="1"/>
  <c r="F32" i="45"/>
  <c r="G25" i="46"/>
  <c r="G25" i="45"/>
  <c r="C26" i="45"/>
  <c r="H24" i="45"/>
  <c r="N24" i="46"/>
  <c r="C22" i="44"/>
  <c r="D21" i="44"/>
  <c r="O21" i="46" s="1"/>
  <c r="H21" i="46"/>
  <c r="G20" i="44"/>
  <c r="E33" i="45"/>
  <c r="K32" i="45"/>
  <c r="L32" i="45" s="1"/>
  <c r="G26" i="46" l="1"/>
  <c r="C27" i="45"/>
  <c r="G26" i="45"/>
  <c r="H25" i="45"/>
  <c r="N25" i="46"/>
  <c r="F33" i="45"/>
  <c r="M32" i="45"/>
  <c r="N32" i="45" s="1"/>
  <c r="G21" i="44"/>
  <c r="D22" i="44"/>
  <c r="O22" i="46" s="1"/>
  <c r="H22" i="46"/>
  <c r="C23" i="44"/>
  <c r="E34" i="45"/>
  <c r="K33" i="45"/>
  <c r="L33" i="45" s="1"/>
  <c r="M33" i="45" l="1"/>
  <c r="N33" i="45" s="1"/>
  <c r="F34" i="45"/>
  <c r="H26" i="45"/>
  <c r="N26" i="46"/>
  <c r="G27" i="46"/>
  <c r="G27" i="45"/>
  <c r="C28" i="45"/>
  <c r="D23" i="44"/>
  <c r="O23" i="46" s="1"/>
  <c r="C24" i="44"/>
  <c r="H23" i="46"/>
  <c r="G22" i="44"/>
  <c r="E35" i="45"/>
  <c r="K34" i="45"/>
  <c r="L34" i="45" s="1"/>
  <c r="G28" i="46" l="1"/>
  <c r="C29" i="45"/>
  <c r="G28" i="45"/>
  <c r="H27" i="45"/>
  <c r="N27" i="46"/>
  <c r="M34" i="45"/>
  <c r="N34" i="45" s="1"/>
  <c r="F35" i="45"/>
  <c r="G23" i="44"/>
  <c r="D24" i="44"/>
  <c r="O24" i="46" s="1"/>
  <c r="H24" i="46"/>
  <c r="C25" i="44"/>
  <c r="E36" i="45"/>
  <c r="K35" i="45"/>
  <c r="L35" i="45" s="1"/>
  <c r="G24" i="44" l="1"/>
  <c r="H28" i="45"/>
  <c r="N28" i="46"/>
  <c r="G29" i="46"/>
  <c r="C30" i="45"/>
  <c r="G29" i="45"/>
  <c r="M35" i="45"/>
  <c r="N35" i="45" s="1"/>
  <c r="F36" i="45"/>
  <c r="D25" i="44"/>
  <c r="O25" i="46" s="1"/>
  <c r="C26" i="44"/>
  <c r="H25" i="46"/>
  <c r="E37" i="45"/>
  <c r="K36" i="45"/>
  <c r="L36" i="45" s="1"/>
  <c r="G25" i="44" l="1"/>
  <c r="M36" i="45"/>
  <c r="N36" i="45" s="1"/>
  <c r="F37" i="45"/>
  <c r="H29" i="45"/>
  <c r="N29" i="46"/>
  <c r="G30" i="46"/>
  <c r="C31" i="45"/>
  <c r="G30" i="45"/>
  <c r="H26" i="46"/>
  <c r="D26" i="44"/>
  <c r="O26" i="46" s="1"/>
  <c r="C27" i="44"/>
  <c r="E38" i="45"/>
  <c r="K37" i="45"/>
  <c r="L37" i="45" s="1"/>
  <c r="H30" i="45" l="1"/>
  <c r="N30" i="46"/>
  <c r="G31" i="46"/>
  <c r="C32" i="45"/>
  <c r="G31" i="45"/>
  <c r="F38" i="45"/>
  <c r="M37" i="45"/>
  <c r="N37" i="45" s="1"/>
  <c r="G26" i="44"/>
  <c r="C28" i="44"/>
  <c r="D27" i="44"/>
  <c r="O27" i="46" s="1"/>
  <c r="H27" i="46"/>
  <c r="E39" i="45"/>
  <c r="K38" i="45"/>
  <c r="L38" i="45" s="1"/>
  <c r="M38" i="45" l="1"/>
  <c r="N38" i="45" s="1"/>
  <c r="F39" i="45"/>
  <c r="H31" i="45"/>
  <c r="N31" i="46"/>
  <c r="G32" i="46"/>
  <c r="G32" i="45"/>
  <c r="C33" i="45"/>
  <c r="C29" i="44"/>
  <c r="H28" i="46"/>
  <c r="D28" i="44"/>
  <c r="O28" i="46" s="1"/>
  <c r="G27" i="44"/>
  <c r="E40" i="45"/>
  <c r="K39" i="45"/>
  <c r="L39" i="45" s="1"/>
  <c r="G33" i="46" l="1"/>
  <c r="C34" i="45"/>
  <c r="G33" i="45"/>
  <c r="H32" i="45"/>
  <c r="N32" i="46"/>
  <c r="M39" i="45"/>
  <c r="N39" i="45" s="1"/>
  <c r="F40" i="45"/>
  <c r="D29" i="44"/>
  <c r="O29" i="46" s="1"/>
  <c r="C30" i="44"/>
  <c r="H29" i="46"/>
  <c r="G28" i="44"/>
  <c r="E41" i="45"/>
  <c r="K40" i="45"/>
  <c r="L40" i="45" s="1"/>
  <c r="M40" i="45" l="1"/>
  <c r="N40" i="45" s="1"/>
  <c r="F41" i="45"/>
  <c r="H33" i="45"/>
  <c r="N33" i="46"/>
  <c r="G34" i="46"/>
  <c r="C35" i="45"/>
  <c r="G34" i="45"/>
  <c r="G29" i="44"/>
  <c r="H30" i="46"/>
  <c r="D30" i="44"/>
  <c r="O30" i="46" s="1"/>
  <c r="C31" i="44"/>
  <c r="E42" i="45"/>
  <c r="K41" i="45"/>
  <c r="L41" i="45" s="1"/>
  <c r="G30" i="44" l="1"/>
  <c r="H34" i="45"/>
  <c r="N34" i="46"/>
  <c r="G35" i="46"/>
  <c r="C36" i="45"/>
  <c r="G35" i="45"/>
  <c r="F42" i="45"/>
  <c r="M41" i="45"/>
  <c r="N41" i="45" s="1"/>
  <c r="H31" i="46"/>
  <c r="D31" i="44"/>
  <c r="O31" i="46" s="1"/>
  <c r="C32" i="44"/>
  <c r="E43" i="45"/>
  <c r="K42" i="45"/>
  <c r="L42" i="45" s="1"/>
  <c r="F43" i="45" l="1"/>
  <c r="M42" i="45"/>
  <c r="N42" i="45" s="1"/>
  <c r="H35" i="45"/>
  <c r="N35" i="46"/>
  <c r="G36" i="46"/>
  <c r="C37" i="45"/>
  <c r="G36" i="45"/>
  <c r="H32" i="46"/>
  <c r="D32" i="44"/>
  <c r="O32" i="46" s="1"/>
  <c r="C33" i="44"/>
  <c r="G31" i="44"/>
  <c r="E44" i="45"/>
  <c r="K43" i="45"/>
  <c r="L43" i="45" s="1"/>
  <c r="F44" i="45" l="1"/>
  <c r="M43" i="45"/>
  <c r="N43" i="45" s="1"/>
  <c r="H36" i="45"/>
  <c r="N36" i="46"/>
  <c r="G37" i="46"/>
  <c r="C38" i="45"/>
  <c r="G37" i="45"/>
  <c r="G32" i="44"/>
  <c r="C34" i="44"/>
  <c r="D33" i="44"/>
  <c r="O33" i="46" s="1"/>
  <c r="H33" i="46"/>
  <c r="E45" i="45"/>
  <c r="K44" i="45"/>
  <c r="L44" i="45" s="1"/>
  <c r="H37" i="45" l="1"/>
  <c r="N37" i="46"/>
  <c r="F45" i="45"/>
  <c r="M44" i="45"/>
  <c r="N44" i="45" s="1"/>
  <c r="G38" i="46"/>
  <c r="G38" i="45"/>
  <c r="C39" i="45"/>
  <c r="G33" i="44"/>
  <c r="D34" i="44"/>
  <c r="O34" i="46" s="1"/>
  <c r="H34" i="46"/>
  <c r="C35" i="44"/>
  <c r="E46" i="45"/>
  <c r="K45" i="45"/>
  <c r="L45" i="45" s="1"/>
  <c r="G34" i="44" l="1"/>
  <c r="G39" i="46"/>
  <c r="C40" i="45"/>
  <c r="G39" i="45"/>
  <c r="H38" i="45"/>
  <c r="N38" i="46"/>
  <c r="M45" i="45"/>
  <c r="N45" i="45" s="1"/>
  <c r="F46" i="45"/>
  <c r="D35" i="44"/>
  <c r="O35" i="46" s="1"/>
  <c r="C36" i="44"/>
  <c r="H35" i="46"/>
  <c r="E47" i="45"/>
  <c r="K46" i="45"/>
  <c r="L46" i="45" s="1"/>
  <c r="G40" i="46" l="1"/>
  <c r="G40" i="45"/>
  <c r="C41" i="45"/>
  <c r="H39" i="45"/>
  <c r="N39" i="46"/>
  <c r="M46" i="45"/>
  <c r="N46" i="45" s="1"/>
  <c r="F47" i="45"/>
  <c r="G35" i="44"/>
  <c r="C37" i="44"/>
  <c r="D36" i="44"/>
  <c r="O36" i="46" s="1"/>
  <c r="H36" i="46"/>
  <c r="E48" i="45"/>
  <c r="K47" i="45"/>
  <c r="L47" i="45" s="1"/>
  <c r="G36" i="44" l="1"/>
  <c r="F48" i="45"/>
  <c r="M47" i="45"/>
  <c r="N47" i="45" s="1"/>
  <c r="G41" i="46"/>
  <c r="C42" i="45"/>
  <c r="G41" i="45"/>
  <c r="H40" i="45"/>
  <c r="N40" i="46"/>
  <c r="H37" i="46"/>
  <c r="C38" i="44"/>
  <c r="D37" i="44"/>
  <c r="O37" i="46" s="1"/>
  <c r="E49" i="45"/>
  <c r="K48" i="45"/>
  <c r="L48" i="45" s="1"/>
  <c r="N41" i="46" l="1"/>
  <c r="H41" i="45"/>
  <c r="G42" i="46"/>
  <c r="C43" i="45"/>
  <c r="G42" i="45"/>
  <c r="F49" i="45"/>
  <c r="M48" i="45"/>
  <c r="N48" i="45" s="1"/>
  <c r="G37" i="44"/>
  <c r="C39" i="44"/>
  <c r="D38" i="44"/>
  <c r="O38" i="46" s="1"/>
  <c r="H38" i="46"/>
  <c r="E50" i="45"/>
  <c r="K49" i="45"/>
  <c r="L49" i="45" s="1"/>
  <c r="M49" i="45" l="1"/>
  <c r="N49" i="45" s="1"/>
  <c r="F50" i="45"/>
  <c r="H42" i="45"/>
  <c r="N42" i="46"/>
  <c r="G43" i="46"/>
  <c r="C44" i="45"/>
  <c r="G43" i="45"/>
  <c r="G38" i="44"/>
  <c r="D39" i="44"/>
  <c r="O39" i="46" s="1"/>
  <c r="C40" i="44"/>
  <c r="H39" i="46"/>
  <c r="E51" i="45"/>
  <c r="K50" i="45"/>
  <c r="L50" i="45" s="1"/>
  <c r="H43" i="45" l="1"/>
  <c r="N43" i="46"/>
  <c r="G44" i="46"/>
  <c r="C45" i="45"/>
  <c r="G44" i="45"/>
  <c r="M50" i="45"/>
  <c r="N50" i="45" s="1"/>
  <c r="F51" i="45"/>
  <c r="G39" i="44"/>
  <c r="C41" i="44"/>
  <c r="D40" i="44"/>
  <c r="O40" i="46" s="1"/>
  <c r="H40" i="46"/>
  <c r="E52" i="45"/>
  <c r="K51" i="45"/>
  <c r="L51" i="45" s="1"/>
  <c r="M51" i="45" l="1"/>
  <c r="N51" i="45" s="1"/>
  <c r="F52" i="45"/>
  <c r="H44" i="45"/>
  <c r="N44" i="46"/>
  <c r="G45" i="46"/>
  <c r="C46" i="45"/>
  <c r="G45" i="45"/>
  <c r="G40" i="44"/>
  <c r="H41" i="46"/>
  <c r="D41" i="44"/>
  <c r="O41" i="46" s="1"/>
  <c r="C42" i="44"/>
  <c r="E53" i="45"/>
  <c r="K52" i="45"/>
  <c r="L52" i="45" s="1"/>
  <c r="G46" i="46" l="1"/>
  <c r="C47" i="45"/>
  <c r="G46" i="45"/>
  <c r="M52" i="45"/>
  <c r="N52" i="45" s="1"/>
  <c r="F53" i="45"/>
  <c r="N45" i="46"/>
  <c r="H45" i="45"/>
  <c r="G41" i="44"/>
  <c r="D42" i="44"/>
  <c r="O42" i="46" s="1"/>
  <c r="H42" i="46"/>
  <c r="C43" i="44"/>
  <c r="E54" i="45"/>
  <c r="K53" i="45"/>
  <c r="L53" i="45" s="1"/>
  <c r="G42" i="44" l="1"/>
  <c r="M53" i="45"/>
  <c r="N53" i="45" s="1"/>
  <c r="F54" i="45"/>
  <c r="H46" i="45"/>
  <c r="N46" i="46"/>
  <c r="G47" i="46"/>
  <c r="C48" i="45"/>
  <c r="G47" i="45"/>
  <c r="C44" i="44"/>
  <c r="D43" i="44"/>
  <c r="O43" i="46" s="1"/>
  <c r="H43" i="46"/>
  <c r="E55" i="45"/>
  <c r="K54" i="45"/>
  <c r="L54" i="45" s="1"/>
  <c r="G43" i="44" l="1"/>
  <c r="H47" i="45"/>
  <c r="N47" i="46"/>
  <c r="G48" i="46"/>
  <c r="G48" i="45"/>
  <c r="C49" i="45"/>
  <c r="M54" i="45"/>
  <c r="N54" i="45" s="1"/>
  <c r="F55" i="45"/>
  <c r="D44" i="44"/>
  <c r="O44" i="46" s="1"/>
  <c r="H44" i="46"/>
  <c r="C45" i="44"/>
  <c r="E56" i="45"/>
  <c r="K55" i="45"/>
  <c r="L55" i="45" s="1"/>
  <c r="G44" i="44" l="1"/>
  <c r="F56" i="45"/>
  <c r="M55" i="45"/>
  <c r="N55" i="45" s="1"/>
  <c r="G49" i="46"/>
  <c r="C50" i="45"/>
  <c r="G49" i="45"/>
  <c r="H48" i="45"/>
  <c r="N48" i="46"/>
  <c r="D45" i="44"/>
  <c r="O45" i="46" s="1"/>
  <c r="H45" i="46"/>
  <c r="C46" i="44"/>
  <c r="E57" i="45"/>
  <c r="K56" i="45"/>
  <c r="L56" i="45" s="1"/>
  <c r="H49" i="45" l="1"/>
  <c r="N49" i="46"/>
  <c r="G50" i="46"/>
  <c r="G50" i="45"/>
  <c r="C51" i="45"/>
  <c r="M56" i="45"/>
  <c r="N56" i="45" s="1"/>
  <c r="F57" i="45"/>
  <c r="G45" i="44"/>
  <c r="H46" i="46"/>
  <c r="D46" i="44"/>
  <c r="O46" i="46" s="1"/>
  <c r="C47" i="44"/>
  <c r="E58" i="45"/>
  <c r="K57" i="45"/>
  <c r="L57" i="45" s="1"/>
  <c r="G51" i="46" l="1"/>
  <c r="G51" i="45"/>
  <c r="C52" i="45"/>
  <c r="M57" i="45"/>
  <c r="N57" i="45" s="1"/>
  <c r="F58" i="45"/>
  <c r="N50" i="46"/>
  <c r="H50" i="45"/>
  <c r="G46" i="44"/>
  <c r="D47" i="44"/>
  <c r="O47" i="46" s="1"/>
  <c r="C48" i="44"/>
  <c r="H47" i="46"/>
  <c r="E59" i="45"/>
  <c r="K58" i="45"/>
  <c r="L58" i="45" s="1"/>
  <c r="M58" i="45" l="1"/>
  <c r="N58" i="45" s="1"/>
  <c r="F59" i="45"/>
  <c r="G52" i="46"/>
  <c r="C53" i="45"/>
  <c r="G52" i="45"/>
  <c r="H51" i="45"/>
  <c r="N51" i="46"/>
  <c r="G47" i="44"/>
  <c r="H48" i="46"/>
  <c r="D48" i="44"/>
  <c r="O48" i="46" s="1"/>
  <c r="C49" i="44"/>
  <c r="E60" i="45"/>
  <c r="K59" i="45"/>
  <c r="L59" i="45" s="1"/>
  <c r="H52" i="45" l="1"/>
  <c r="N52" i="46"/>
  <c r="G53" i="46"/>
  <c r="C54" i="45"/>
  <c r="G53" i="45"/>
  <c r="M59" i="45"/>
  <c r="N59" i="45" s="1"/>
  <c r="F60" i="45"/>
  <c r="G48" i="44"/>
  <c r="H49" i="46"/>
  <c r="D49" i="44"/>
  <c r="O49" i="46" s="1"/>
  <c r="C50" i="44"/>
  <c r="E61" i="45"/>
  <c r="K60" i="45"/>
  <c r="L60" i="45" s="1"/>
  <c r="M60" i="45" l="1"/>
  <c r="N60" i="45" s="1"/>
  <c r="F61" i="45"/>
  <c r="N53" i="46"/>
  <c r="H53" i="45"/>
  <c r="G54" i="46"/>
  <c r="G54" i="45"/>
  <c r="C55" i="45"/>
  <c r="G49" i="44"/>
  <c r="D50" i="44"/>
  <c r="O50" i="46" s="1"/>
  <c r="C51" i="44"/>
  <c r="H50" i="46"/>
  <c r="E62" i="45"/>
  <c r="K61" i="45"/>
  <c r="L61" i="45" s="1"/>
  <c r="G50" i="44" l="1"/>
  <c r="N54" i="46"/>
  <c r="H54" i="45"/>
  <c r="G55" i="46"/>
  <c r="C56" i="45"/>
  <c r="G55" i="45"/>
  <c r="M61" i="45"/>
  <c r="N61" i="45" s="1"/>
  <c r="F62" i="45"/>
  <c r="C52" i="44"/>
  <c r="D51" i="44"/>
  <c r="O51" i="46" s="1"/>
  <c r="H51" i="46"/>
  <c r="E63" i="45"/>
  <c r="K62" i="45"/>
  <c r="L62" i="45" s="1"/>
  <c r="H55" i="45" l="1"/>
  <c r="N55" i="46"/>
  <c r="G56" i="46"/>
  <c r="G56" i="45"/>
  <c r="C57" i="45"/>
  <c r="M62" i="45"/>
  <c r="N62" i="45" s="1"/>
  <c r="F63" i="45"/>
  <c r="G51" i="44"/>
  <c r="D52" i="44"/>
  <c r="O52" i="46" s="1"/>
  <c r="H52" i="46"/>
  <c r="C53" i="44"/>
  <c r="E64" i="45"/>
  <c r="K64" i="45" s="1"/>
  <c r="L64" i="45" s="1"/>
  <c r="K63" i="45"/>
  <c r="L63" i="45" s="1"/>
  <c r="F64" i="45" l="1"/>
  <c r="M64" i="45" s="1"/>
  <c r="N64" i="45" s="1"/>
  <c r="M63" i="45"/>
  <c r="N63" i="45" s="1"/>
  <c r="G57" i="46"/>
  <c r="C58" i="45"/>
  <c r="G57" i="45"/>
  <c r="H56" i="45"/>
  <c r="N56" i="46"/>
  <c r="G52" i="44"/>
  <c r="C54" i="44"/>
  <c r="D53" i="44"/>
  <c r="O53" i="46" s="1"/>
  <c r="H53" i="46"/>
  <c r="N57" i="46" l="1"/>
  <c r="H57" i="45"/>
  <c r="G58" i="46"/>
  <c r="G58" i="45"/>
  <c r="C59" i="45"/>
  <c r="G53" i="44"/>
  <c r="C55" i="44"/>
  <c r="D54" i="44"/>
  <c r="O54" i="46" s="1"/>
  <c r="H54" i="46"/>
  <c r="G54" i="44" l="1"/>
  <c r="G59" i="46"/>
  <c r="G59" i="45"/>
  <c r="C60" i="45"/>
  <c r="H58" i="45"/>
  <c r="N58" i="46"/>
  <c r="H55" i="46"/>
  <c r="C56" i="44"/>
  <c r="D55" i="44"/>
  <c r="O55" i="46" s="1"/>
  <c r="G60" i="46" l="1"/>
  <c r="G60" i="45"/>
  <c r="C61" i="45"/>
  <c r="N59" i="46"/>
  <c r="H59" i="45"/>
  <c r="G55" i="44"/>
  <c r="D56" i="44"/>
  <c r="O56" i="46" s="1"/>
  <c r="H56" i="46"/>
  <c r="C57" i="44"/>
  <c r="G56" i="44" l="1"/>
  <c r="G61" i="46"/>
  <c r="C62" i="45"/>
  <c r="G61" i="45"/>
  <c r="H60" i="45"/>
  <c r="N60" i="46"/>
  <c r="D57" i="44"/>
  <c r="H57" i="46"/>
  <c r="C58" i="44"/>
  <c r="N61" i="46" l="1"/>
  <c r="H61" i="45"/>
  <c r="G62" i="46"/>
  <c r="G62" i="45"/>
  <c r="C63" i="45"/>
  <c r="D58" i="44"/>
  <c r="O58" i="46" s="1"/>
  <c r="C59" i="44"/>
  <c r="H58" i="46"/>
  <c r="G57" i="44"/>
  <c r="O57" i="46"/>
  <c r="G58" i="44" l="1"/>
  <c r="N62" i="46"/>
  <c r="H62" i="45"/>
  <c r="G63" i="46"/>
  <c r="C64" i="45"/>
  <c r="G63" i="45"/>
  <c r="H59" i="46"/>
  <c r="C60" i="44"/>
  <c r="D59" i="44"/>
  <c r="O59" i="46" s="1"/>
  <c r="G64" i="46" l="1"/>
  <c r="G64" i="45"/>
  <c r="N63" i="46"/>
  <c r="H63" i="45"/>
  <c r="G59" i="44"/>
  <c r="D60" i="44"/>
  <c r="H60" i="46"/>
  <c r="C61" i="44"/>
  <c r="C62" i="44" s="1"/>
  <c r="N64" i="46" l="1"/>
  <c r="H64" i="45"/>
  <c r="D61" i="44"/>
  <c r="O61" i="46" s="1"/>
  <c r="H61" i="46"/>
  <c r="G60" i="44"/>
  <c r="O60" i="46"/>
  <c r="G61" i="44" l="1"/>
  <c r="D62" i="44"/>
  <c r="O62" i="46" s="1"/>
  <c r="H62" i="46"/>
  <c r="C63" i="44"/>
  <c r="C64" i="44" s="1"/>
  <c r="O65" i="46"/>
  <c r="G62" i="44" l="1"/>
  <c r="H63" i="46"/>
  <c r="D63" i="44"/>
  <c r="O63" i="46" s="1"/>
  <c r="O66" i="46"/>
  <c r="G63" i="44" l="1"/>
  <c r="H64" i="46"/>
  <c r="D64" i="44"/>
  <c r="O64" i="46" s="1"/>
  <c r="O67" i="46"/>
  <c r="G64" i="44" l="1"/>
  <c r="H65" i="46"/>
  <c r="O68" i="46"/>
  <c r="H66" i="46" l="1"/>
  <c r="O69" i="46"/>
  <c r="H67" i="46" l="1"/>
  <c r="O70" i="46"/>
  <c r="H68" i="46" l="1"/>
  <c r="O71" i="46"/>
  <c r="H69" i="46" l="1"/>
  <c r="O72" i="46"/>
  <c r="H70" i="46" l="1"/>
  <c r="O73" i="46"/>
  <c r="H71" i="46" l="1"/>
  <c r="O74" i="46"/>
  <c r="H72" i="46" l="1"/>
  <c r="O75" i="46"/>
  <c r="H73" i="46" l="1"/>
  <c r="O76" i="46"/>
  <c r="H74" i="46" l="1"/>
  <c r="H75" i="46" l="1"/>
  <c r="H76" i="46" l="1"/>
</calcChain>
</file>

<file path=xl/sharedStrings.xml><?xml version="1.0" encoding="utf-8"?>
<sst xmlns="http://schemas.openxmlformats.org/spreadsheetml/2006/main" count="1275" uniqueCount="266">
  <si>
    <t>№</t>
  </si>
  <si>
    <t>Деятельность</t>
  </si>
  <si>
    <t>Время</t>
  </si>
  <si>
    <t>н</t>
  </si>
  <si>
    <t>Работа</t>
  </si>
  <si>
    <t>в</t>
  </si>
  <si>
    <t>Backend + Full-Stack</t>
  </si>
  <si>
    <t>Django</t>
  </si>
  <si>
    <t>SQL</t>
  </si>
  <si>
    <t>PHP</t>
  </si>
  <si>
    <t>Laravel</t>
  </si>
  <si>
    <t>R</t>
  </si>
  <si>
    <t>B</t>
  </si>
  <si>
    <t>Kotlin</t>
  </si>
  <si>
    <t>Фриланс</t>
  </si>
  <si>
    <t>Bac. + Full.</t>
  </si>
  <si>
    <t>Заработок</t>
  </si>
  <si>
    <t>Виды заработок</t>
  </si>
  <si>
    <t>Месяц</t>
  </si>
  <si>
    <t>Год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</si>
  <si>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</si>
  <si>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</si>
  <si>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</si>
  <si>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</si>
  <si>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</si>
  <si>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</si>
  <si>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</si>
  <si>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</si>
  <si>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</si>
  <si>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</si>
  <si>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</si>
  <si>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</si>
  <si>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Трейдинг</t>
  </si>
  <si>
    <t>Общий заработок</t>
  </si>
  <si>
    <t>Type Script</t>
  </si>
  <si>
    <t>на PHP + Laravel + SQL</t>
  </si>
  <si>
    <t>Kivy</t>
  </si>
  <si>
    <t>(KIVY) крестики нолики + шахматы + Dune + ZeroTolerance</t>
  </si>
  <si>
    <t>(Kotlin) крестики нолики + шахматы + Dune + ZeroTolerance</t>
  </si>
  <si>
    <t>Преподавание</t>
  </si>
  <si>
    <t>Фриланс + Обучение</t>
  </si>
  <si>
    <t>инфл.</t>
  </si>
  <si>
    <t>Посредничество на фрилансе + менторство</t>
  </si>
  <si>
    <t>Сайт визитка</t>
  </si>
  <si>
    <t>Сайт корпора-тивный</t>
  </si>
  <si>
    <t>Сайт магазин</t>
  </si>
  <si>
    <t>Итого</t>
  </si>
  <si>
    <t>Дата</t>
  </si>
  <si>
    <t>3 дня</t>
  </si>
  <si>
    <t>6 дней</t>
  </si>
  <si>
    <t>12 дней</t>
  </si>
  <si>
    <t>Дороботка сайтов</t>
  </si>
  <si>
    <t>1 день</t>
  </si>
  <si>
    <t>Онлайн обучение</t>
  </si>
  <si>
    <t>1 месяц</t>
  </si>
  <si>
    <t>4 дня</t>
  </si>
  <si>
    <t xml:space="preserve"> 8 дней</t>
  </si>
  <si>
    <t>16 дней</t>
  </si>
  <si>
    <t>соим.сайта</t>
  </si>
  <si>
    <t>Посредничество сайт визитка</t>
  </si>
  <si>
    <t>Посредничество сайт корпора-тивный</t>
  </si>
  <si>
    <t>Посредничество сайт магазин</t>
  </si>
  <si>
    <t>2 дня</t>
  </si>
  <si>
    <t>Менторство в два часа</t>
  </si>
  <si>
    <t>План</t>
  </si>
  <si>
    <t>Установка Remove.bg + AutoDrawt.com + OpenAI + ChatGPT + Midjurney + photoshop + регис-трация на фриланс сайты</t>
  </si>
  <si>
    <t>Backend</t>
  </si>
  <si>
    <t>ФРИЛАНС</t>
  </si>
  <si>
    <t>Backend на Python + Django + SQL</t>
  </si>
  <si>
    <t>NodeJS + ReactJS</t>
  </si>
  <si>
    <t>Backend на NodeJS + React + SQL</t>
  </si>
  <si>
    <t>Backend на TypeScript + React + SQL</t>
  </si>
  <si>
    <t>Графический фреймворк FLET</t>
  </si>
  <si>
    <t>Графики на Графический фреймворк FLET</t>
  </si>
  <si>
    <t>Телеграм Бот</t>
  </si>
  <si>
    <t>Бот Инстаграмм</t>
  </si>
  <si>
    <t>БОТ на Инстаграмм</t>
  </si>
  <si>
    <t>БОТ на Телеграмм</t>
  </si>
  <si>
    <t>Бот Whatsapp</t>
  </si>
  <si>
    <t>БОТ на Whatsapp</t>
  </si>
  <si>
    <t>1 - 3 дней</t>
  </si>
  <si>
    <t>2 - 6 дней</t>
  </si>
  <si>
    <t>6 - 18 дней</t>
  </si>
  <si>
    <t>Дата принятия заказа</t>
  </si>
  <si>
    <t>Тип заказа</t>
  </si>
  <si>
    <t>Контакт №1</t>
  </si>
  <si>
    <t>Заказчик</t>
  </si>
  <si>
    <t>Стоимость заказа (рублях)</t>
  </si>
  <si>
    <t>Журнал записи выполненных заказов</t>
  </si>
  <si>
    <t>Фриланс платформа</t>
  </si>
  <si>
    <t>Дата окончания заказа</t>
  </si>
  <si>
    <t>Статус заказа</t>
  </si>
  <si>
    <t>Разработка дизайна сайта</t>
  </si>
  <si>
    <t>Согласование frontent части</t>
  </si>
  <si>
    <t>Проектирование Beckend части</t>
  </si>
  <si>
    <t>Согласование ТЗ</t>
  </si>
  <si>
    <t>Тестирование</t>
  </si>
  <si>
    <t>Передача кода заказчику</t>
  </si>
  <si>
    <t>Заказ оплачен</t>
  </si>
  <si>
    <t>Фриланс платформы</t>
  </si>
  <si>
    <t>Сайт</t>
  </si>
  <si>
    <t>ссылка</t>
  </si>
  <si>
    <t>отклик</t>
  </si>
  <si>
    <t>О себе:</t>
  </si>
  <si>
    <t>https://www.fl.ru/user/onboard/freelancer/reward/</t>
  </si>
  <si>
    <t>fl.ru</t>
  </si>
  <si>
    <t>https://freelance.ru/kesha94</t>
  </si>
  <si>
    <t>freelance.ru</t>
  </si>
  <si>
    <t>https://www.upwork.com/</t>
  </si>
  <si>
    <t>https://kwork.ru/seller</t>
  </si>
  <si>
    <t>kwork</t>
  </si>
  <si>
    <t>UPWORK</t>
  </si>
  <si>
    <t>Перееговоры/ банк оплаты</t>
  </si>
  <si>
    <t>Photoshop</t>
  </si>
  <si>
    <t>Figma</t>
  </si>
  <si>
    <t>Порт-фолио</t>
  </si>
  <si>
    <t>https://www.pythonanywhere.com/user/Kesha94M/webapps/#tab_id_kesha94m_pythonanywhere_com</t>
  </si>
  <si>
    <t>pythonanywhere by anaconda</t>
  </si>
  <si>
    <t>Хостинг</t>
  </si>
  <si>
    <t>ссылка хостинга</t>
  </si>
  <si>
    <t>Ссылка на сайт</t>
  </si>
  <si>
    <t>1_1_frontend</t>
  </si>
  <si>
    <t>ssh-ed25519 AAAAC3NzaC1lZDI1NTE5AAAAICDGDgG1RhdMWI1EMUcfZUHncEh60TjYT4vD8k/SEUwp m94kesha16mak@mail.ru</t>
  </si>
  <si>
    <t>Ключ в GutHub</t>
  </si>
  <si>
    <t>m94kesha@mail.ru</t>
  </si>
  <si>
    <t>m94kesha16mak@mail.ru</t>
  </si>
  <si>
    <t>Kesha95M</t>
  </si>
  <si>
    <t>Kesha94M</t>
  </si>
  <si>
    <t>Логин</t>
  </si>
  <si>
    <t>Email</t>
  </si>
  <si>
    <t>ssh-ed25519 AAAAC3NzaC1lZDI1NTE5AAAAIOx2+9liPw1lx/4mxQsoTSnA0UE0z4SCqIX2PGa+DNuY m94kesha16mak@mail.ru</t>
  </si>
  <si>
    <t>https://kesha95m.pythonanywhere.com/</t>
  </si>
  <si>
    <t>2_1_beckend_Python_Flask_SQLite3</t>
  </si>
  <si>
    <t>https://kesha94m.pythonanywhere.com/</t>
  </si>
  <si>
    <t>https://minecraft-website-tawny.vercel.app/</t>
  </si>
  <si>
    <t>https://vercel.com/innokentiis-projects</t>
  </si>
  <si>
    <t>vercel.com</t>
  </si>
  <si>
    <t>-minecraft_website</t>
  </si>
  <si>
    <t>GitHab</t>
  </si>
  <si>
    <t>https://github.com/Innokentii/1_1_frontend.git</t>
  </si>
  <si>
    <t>https://github.com/Innokentii/2_1_beckend_Python_Flask_SQLite3.git</t>
  </si>
  <si>
    <t>https://github.com/Innokentii/-minecraft_website.git</t>
  </si>
  <si>
    <t>Сайт под ключ</t>
  </si>
  <si>
    <t>Срок заказа (дни)</t>
  </si>
  <si>
    <t>https://www.fl.ru/projects/5236413/sozdanie-i-vedenie-sayta-fan-keytering-.html</t>
  </si>
  <si>
    <t>(неизвестен)</t>
  </si>
  <si>
    <t>FL.ru</t>
  </si>
  <si>
    <t>Фриланс + Английский</t>
  </si>
  <si>
    <t>Фриланс + Английский + Изучение Трейдинг</t>
  </si>
  <si>
    <t>Фриланс + Изучение Трейдинг + С++</t>
  </si>
  <si>
    <t>Пожелания</t>
  </si>
  <si>
    <t>2_Catering_website</t>
  </si>
  <si>
    <t>https://github.com/Innokentii/2_Catering_website.git</t>
  </si>
  <si>
    <t>Здравствуйте. Могу сверстать за 1200 р.
У меня, в части "Frontend", обширный опыт работы с кодом javascript, css, html. Могу создавать 2D и 3D анимацию в сайте и прочее красивые анимации по вашему желанию.
Часть "Beckend" делаю на языках Python, Flask, sqlite3.
С моим функционалом можете ознакомится в моем портфолио (можете там по ссылке посмотреть мои сайты).
Могу разместить ваш сайт в хостинг.
С вас хороший отзыв после моей работы:) (мне не хватает отзывов на сайте и поэтому верстаю сайты по самой дешёвой цене).
А так не пугайтесь я работал web-разработчиком 1 год 4 месяца.</t>
  </si>
  <si>
    <t>Наименование заказа</t>
  </si>
  <si>
    <t>Алексей Б</t>
  </si>
  <si>
    <t>Разработать одностраничный сайт с размещением на нем модуля бронирования (уже разработан производителем)</t>
  </si>
  <si>
    <t>Здравствуйте. Я готов принять ваш заказ и могу сверстать за 2500 р.
У меня, в части "Frontend", обширный опыт работы с кодом javascript, css, html. Могу создавать 2D и 3D анимацию в сайте и прочее красивые анимации по вашему желанию.
Часть "Beckend" делаю на языках Python, Flask, sqlite3.
С моим функционалом можете ознакомится в моем портфолио (можете там по ссылке посмотреть мои сайты).
Могу разместить ваш сайт в хостинг.
С вас хороший отзыв после моей работы:) (мне не хватает отзывов на сайте и поэтому верстаю сайты по самой дешёвой цене).
А так не пугайтесь я работал web-разработчиком 1 год 4 месяца.</t>
  </si>
  <si>
    <t>Дмитрий Дмитрий</t>
  </si>
  <si>
    <t>Многостраничный вэбсайт под ключ</t>
  </si>
  <si>
    <t>Марк Басин</t>
  </si>
  <si>
    <t>Здравствуйте. Я готов принять ваш заказ и могу сверстать за 5000 р.
У меня, в части "Frontend", обширный опыт работы с кодом javascript, css, html. Могу создавать 2D и 3D анимацию в сайте и прочее красивые анимации по вашему желанию.
Часть "Beckend" делаю на языках Python, Flask, sqlite3.
С моим функционалом можете ознакомится в моем портфолио (можете там по ссылке посмотреть мои сайты).
Могу разместить ваш сайт в хостинг.
С вас хороший отзыв после моей работы:) (мне не хватает отзывов на сайте и поэтому верстаю сайты по самой дешёвой цене).
А так не пугайтесь я работал web-разработчиком 1 год 4 месяца.</t>
  </si>
  <si>
    <t>Сверстать простейший сайт</t>
  </si>
  <si>
    <t>kwork.ru</t>
  </si>
  <si>
    <t xml:space="preserve">koziy_olga </t>
  </si>
  <si>
    <t>Доработка верстки</t>
  </si>
  <si>
    <t>Здравствуйте. Я готов принять ваш заказ и могу сверстать за 1200 р.
У меня, в части "Frontend", обширный опыт работы с кодом javascript, css, html. Могу создавать 2D и 3D анимацию в сайте и прочее красивые анимации по вашему желанию.
Часть "Beckend" делаю на языках Python, Flask, react js, sqlite3.
Ссылки на мои возможности:
https://kesha94m.pythonanywhere.com/
https://kesha95m.pythonanywhere.com/
С моим функционалом можете ознакомится в моем портфолио (можете там по ссылке посмотреть мои сайты).
Могу разместить ваш сайт в хостинг.
С вас хороший отзыв после моей работы:) (мне не хватает отзывов на сайте и поэтому верстаю сайты по самой дешёвой цене).
А так не пугайтесь я работал web-разработчиком 1 год 4 месяца.</t>
  </si>
  <si>
    <t>Здравствуйте. Я готов принять ваш заказ и могу сверстать за 3000 р.
У меня, в части "Frontend", обширный опыт работы с кодом javascript, css, html. Могу создавать 2D и 3D анимацию в сайте и прочее красивые анимации по вашему желанию.
Часть "Beckend" делаю на языках Python, Flask, react js, sqlite3.
Ссылки на мои возможности:
https://kesha94m.pythonanywhere.com/
https://kesha95m.pythonanywhere.com/
С моим функционалом можете ознакомится в моем портфолио (можете там по ссылке посмотреть мои сайты).
Могу разместить ваш сайт в хостинг.
С вас хороший отзыв после моей работы:) (мне не хватает отзывов на сайте и поэтому верстаю сайты по самой дешёвой цене).
А так не пугайтесь я работал web-разработчиком 1 год 4 месяца.</t>
  </si>
  <si>
    <t>Копия сайта</t>
  </si>
  <si>
    <t xml:space="preserve">Ruslan_Ingelevich </t>
  </si>
  <si>
    <t xml:space="preserve">sviat-07 </t>
  </si>
  <si>
    <t>Здравствуйте. Я готов принять ваш заказ и могу сверстать за 1000 р.
У меня, в части "Frontend", обширный опыт работы с кодом javascript, css, html. Могу создавать 2D и 3D анимацию в сайте и прочее красивые анимации по вашему желанию.
Часть "Beckend" делаю на языках Python, Flask, react js, sqlite3.
Ссылки на мои возможности:
https://kesha94m.pythonanywhere.com/
https://kesha95m.pythonanywhere.com/
С моим функционалом можете ознакомится в моем портфолио (можете там по ссылке посмотреть мои сайты).
Могу разместить ваш сайт в хостинг.
С вас хороший отзыв после моей работы:) (мне не хватает отзывов на сайте и поэтому верстаю сайты по самой дешёвой цене).
А так не пугайтесь я работал web-разработчиком 1 год 4 месяца.</t>
  </si>
  <si>
    <t>Здравствуйте. Я готов принять ваш заказ и могу сверстать за 12000 р.
У меня, в части "Frontend", обширный опыт работы с кодом javascript, css, html. Могу создавать 2D и 3D анимацию в сайте и прочее красивые анимации по вашему желанию.
Часть "Beckend" делаю на языках Python, Flask, react js, sqlite3.
С моим функционалом можете ознакомится в моем портфолио (можете там по ссылке посмотреть мои сайты).
Могу разместить ваш сайт в хостинг.
С вас хороший отзыв после моей работы:) (мне не хватает отзывов на сайте и поэтому верстаю сайты по самой дешёвой цене).
А так не пугайтесь я работал web-разработчиком 1 год 4 месяца.</t>
  </si>
  <si>
    <t>Сайт под ключ
Данные о предложениях ко</t>
  </si>
  <si>
    <t>Скопировать код гугл карты и разместить на сайте</t>
  </si>
  <si>
    <t>Фриланс + Робототехника</t>
  </si>
  <si>
    <t>Здравствуйте. Я готов принять ваш заказ и могу сверстать за 1000 р.
У меня, в части "Frontend", обширный опыт работы с кодом javascript, css, html. Могу создавать 2D и 3D анимацию в сайте и прочее красивые анимации по вашему желанию.
Часть "Beckend" делаю на языках Python, Flask, react js, sqlite3.
С моим функционалом можете ознакомится в моем портфолио (можете там по ссылке посмотреть мои сайты).
Могу разместить ваш сайт в хостинг.
С вас хороший отзыв после моей работы:) (мне не хватает отзывов на сайте и поэтому верстаю сайты по самой дешёвой цене).
А так не пугайтесь я работал web-разработчиком 1 год 4 месяца.</t>
  </si>
  <si>
    <t xml:space="preserve">
Создание сайта</t>
  </si>
  <si>
    <t xml:space="preserve">IldarTaz </t>
  </si>
  <si>
    <t>Здравствуйте. Я готов принять ваш заказ и могу сверстать за 500 р.
У меня, в части "Frontend", обширный опыт работы с кодом javascript, css, html. Могу создавать 2D и 3D анимацию в сайте и прочее красивые анимации по вашему желанию.
Часть "Beckend" делаю на языках Python, Flask, react js, sqlite3.
С моим функционалом можете ознакомится в моем портфолио (можете там по ссылке посмотреть мои сайты).
Могу разместить ваш сайт в хостинг.
С вас хороший отзыв после моей работы:) (мне не хватает отзывов на сайте и поэтому верстаю сайты по самой дешёвой цене).
А так не пугайтесь я работал web-разработчиком 1 год 4 месяца.</t>
  </si>
  <si>
    <t>Здравствуйте. Я готов принять ваш заказ и могу сверстать за 2500 р.
У меня, в части "Frontend", обширный опыт работы с кодом javascript, css, html. Могу создавать 2D и 3D анимацию в сайте и прочее красивые анимации по вашему желанию.
Часть "Beckend" делаю на языках Python, Flask, react js, sqlite3.
С моим функционалом можете ознакомится в моем портфолио (можете там по ссылке посмотреть мои сайты).
Могу разместить ваш сайт в хостинг.
С вас хороший отзыв после моей работы:) (мне не хватает отзывов на сайте и поэтому верстаю сайты по самой дешёвой цене).
А так не пугайтесь я работал web-разработчиком 1 год 4 месяца.</t>
  </si>
  <si>
    <t>верстка</t>
  </si>
  <si>
    <t>Отклик</t>
  </si>
  <si>
    <t>Сообщение в чате</t>
  </si>
  <si>
    <t xml:space="preserve">Антон </t>
  </si>
  <si>
    <t>Егор</t>
  </si>
  <si>
    <t>Дмитрий</t>
  </si>
  <si>
    <t>Валерий</t>
  </si>
  <si>
    <t>Номер</t>
  </si>
  <si>
    <t>1) Какой стиль сайта вам нужен (можете скинуть ccskrb примеров сайтов из интернета);
3) У вас есть качественные фото вашей продукции (если есть то скиньте пожалуйста);
4) если хотите разместить сотрудников предприятий можете скинуть их фото я вставлю их в разделе о нас.</t>
  </si>
  <si>
    <t>Здравствуйте. 
Я занимался раньше разработкой и продвижение аналогичных сайтов и готов принять ваш заказ за 5000 р.
Мой план по реализации проекта:
1) составление страниц:
     - главная (здесь будет описание деятельности вашей организации и о том почему именно вас должны выбрать);
     - продукция (здесь будет список виде карточек вашей продукции и возможность из заказать);
     - техническая информация (здесь будет описание нюансов заказав у вас, например доставка входит в цену и т.д);
     - корзина (здесь будут отображаться список заказанных в разделе продукция товаров)
     - контакты (здесь будет карта вашего местоположения и номера рабочих телефонов и электронных почт);
2) я добавлю в разделе "главная", "продукты" и "корзина" кнопку скачивания прас-листа в pdf формате;
4) я сделаю так чтобы сайт брал информацию о продуктах из excell файла (фото из отдельной папки) и таким образом без лишних проблем вы сможете добавлять или убавлять отображаемую продукция практически за 5 минут;
5) фото продукции я буду оптимизировать (сжимать) для быстроты работы сайта;
6) в разделе "корзина" при заказе клиента будут поступать вам в электронную почту;
7) буду связываться с вами каждый день и отчитываться о результатах;
8) после вашего согласования проекта я загружу в хостинг.а я загружу в хостинг.</t>
  </si>
  <si>
    <t>Разработка и продвижение сайта</t>
  </si>
  <si>
    <t>Артем</t>
  </si>
  <si>
    <t>Создание магазина по продаже проектов домов</t>
  </si>
  <si>
    <t xml:space="preserve">SiteTop1 </t>
  </si>
  <si>
    <t>Здравствуйте. 
Я занимался раньше разработкой и продвижение аналогичных сайтов и готов принять ваш заказ за 7500 р.
Мой план по реализации проекта:
1) составление страниц:
 - главная (здесь будет описание деятельности вашей организации и о том почему именно вас должны выбрать);
 - продукция (здесь будет список виде карточек вашей продукции и возможность из заказать);
 - техническая информация (здесь будет описание нюансов заказав у вас, например доставка входит в цену и т.д);
 - корзина (здесь будут отображаться список заказанных в разделе продукция товаров)
 - контакты (здесь будет карта вашего местоположения и номера рабочих телефонов и электронных почт);
2) я добавлю в разделе "главная", "продукты" и "корзина" кнопку скачивания прас-листа в pdf формате;
4) я сделаю так чтобы сайт брал информацию о продуктах из excell файла (фото из отдельной папки) и таким образом без лишних проблем вы сможете добавлять или убавлять отображаемую продукция практически за 5 минут;
5) фото продукции я буду оптимизировать (сжимать) для быстроты работы сайта;
6) в разделе "корзина" при заказе клиента будут поступать вам в электронную почту;
7) буду связываться с вами каждый день и отчитываться о результатах;
8) после вашего согласования проекта я загружу в хостинг.а я загружу в хостинг.</t>
  </si>
  <si>
    <t>+7 (707) 684-70-76</t>
  </si>
  <si>
    <t>tele2</t>
  </si>
  <si>
    <t>логин</t>
  </si>
  <si>
    <t>пароль</t>
  </si>
  <si>
    <t>Электронная почта</t>
  </si>
  <si>
    <t>val89a@mail.ru</t>
  </si>
  <si>
    <t>имя</t>
  </si>
  <si>
    <t>фамилия</t>
  </si>
  <si>
    <t>Васильев</t>
  </si>
  <si>
    <t>Игнатьев</t>
  </si>
  <si>
    <t>Иванов</t>
  </si>
  <si>
    <t>Уваров</t>
  </si>
  <si>
    <t>год рождения</t>
  </si>
  <si>
    <t>ant74b</t>
  </si>
  <si>
    <t>ant74b@mail.ru</t>
  </si>
  <si>
    <t>tty128dda.fA</t>
  </si>
  <si>
    <t>tty12A</t>
  </si>
  <si>
    <t>пз</t>
  </si>
  <si>
    <t>вз</t>
  </si>
  <si>
    <t>оз</t>
  </si>
  <si>
    <t>chary.js + смс рассылка</t>
  </si>
  <si>
    <t>Конструктор на Python + Django + SQL</t>
  </si>
  <si>
    <t>конструктор на NodeJS + React + SQL</t>
  </si>
  <si>
    <t>Конструктор на TypeScript + React + SQL</t>
  </si>
  <si>
    <t>Конструктор на PHP + Laravel + SQL</t>
  </si>
  <si>
    <t>Генератор сайтов</t>
  </si>
  <si>
    <t>chart.js</t>
  </si>
  <si>
    <t>activ</t>
  </si>
  <si>
    <t>+7 (775) 460-93-87</t>
  </si>
  <si>
    <t>ego12878@mail.ru</t>
  </si>
  <si>
    <t>-pirTA3iyOE3</t>
  </si>
  <si>
    <t>ego12878</t>
  </si>
  <si>
    <t>tuir345gb</t>
  </si>
  <si>
    <t>PirTA3iy</t>
  </si>
  <si>
    <t>Добрый день. Я специализируюсь на Python, Flask и SQLite3. Опыт работы 1 год 4 месяца. При разработке будут учтены все ваши пожелания и будут соблюдены все нормы проектирования.</t>
  </si>
  <si>
    <t>соц сети</t>
  </si>
  <si>
    <t>сети</t>
  </si>
  <si>
    <t>skype</t>
  </si>
  <si>
    <t>discort</t>
  </si>
  <si>
    <t>Teams</t>
  </si>
  <si>
    <t>HaskiProg</t>
  </si>
  <si>
    <t>innokentii_maksimov</t>
  </si>
  <si>
    <t>kesha(ABC)1994</t>
  </si>
  <si>
    <t xml:space="preserve">Опыт работы 4 года.
web-разработчик (full-stack).
Верстка полностью адаптивных сайтов (визитки, магазины, корпоративные сайты форуму и т.д.).
Современный дизайн и анимация сайта.
Полное сопровождение проекта (разработка дизайна, верстка frontend и beckend частей, создание домена, загрузка сайта на хостинг).
Знание языков:
- Git, Figma, Photoshop
- HTML, CSS, Java Script, jQuery;
- Tailwind;
- Python;
- Flask; React
- SQLite3.
</t>
  </si>
  <si>
    <t>Здравствуйте. Готов принять ваш заказ. У меня есть опыт разработки сайтов магазинов. Сделаю полностью адаптивным (комп, планшет, смартфон).  Опыт работы 4 года.</t>
  </si>
  <si>
    <t>Здравствуйте. Готов принять ваш заказ. У меня большой опыт работы с java script (в принципе на нём только и работаю). Сделаю полностью адаптивным (комп, планшет, смартфон). 
Опыт работы 4 года.
Стоимость услуг 5000 р.</t>
  </si>
  <si>
    <t>Здравствуйте. Готов принять ваш заказ.
У меня есть опыт разработки сайтов магазинов.
Сделаю в современном стиле и интуитивно понятным интерфейсов.
Полное сопровождение сайта создание домена до загрузки сайта на хостинг.
Сделаю полностью адаптивным (комп, планшет, смартфон).  Опыт работы 4 года.</t>
  </si>
  <si>
    <t>их: https://www.mafstore.ru/ ; https://adanatgroup.ru/ ; https://hobbyka.ru/production/ .</t>
  </si>
  <si>
    <t>Ответы на вопросы:
1-сайт будет адаптирован под мобильную версию;
2-есть два примера (файлы в конце скину); 
3-Стоимость входят все разделы;
4-дизайн кастомный;
5-я буду продвигать SEO 1-месяц бесплатно (следующие платно 2000 р месяц);
6- я делаю сайт: 
          1) frontend: html, css, java script, jquery;
          2) beckend: python, flask, sqlite3.</t>
  </si>
  <si>
    <t>dmi445new@mail.ru</t>
  </si>
  <si>
    <t>dmi445new</t>
  </si>
  <si>
    <t>08DMIqwer</t>
  </si>
  <si>
    <t>08DMIqwer,</t>
  </si>
  <si>
    <t>antQWE125</t>
  </si>
  <si>
    <t>https://anton128.pythonanywhere.com/</t>
  </si>
  <si>
    <t>Anton128</t>
  </si>
  <si>
    <r>
      <rPr>
        <b/>
        <sz val="11"/>
        <color theme="1"/>
        <rFont val="Calibri"/>
        <family val="2"/>
        <charset val="204"/>
        <scheme val="minor"/>
      </rPr>
      <t>Здравствуйте.</t>
    </r>
    <r>
      <rPr>
        <sz val="11"/>
        <color theme="1"/>
        <rFont val="Calibri"/>
        <family val="2"/>
        <scheme val="minor"/>
      </rPr>
      <t xml:space="preserve"> Готов принять ваш заказ!
У меня есть опыт разработки сайтов магазинов.
Опыт работы 4 года.
</t>
    </r>
    <r>
      <rPr>
        <b/>
        <sz val="11"/>
        <color theme="1"/>
        <rFont val="Calibri"/>
        <family val="2"/>
        <charset val="204"/>
        <scheme val="minor"/>
      </rPr>
      <t>Мой план работы над проектом:</t>
    </r>
    <r>
      <rPr>
        <sz val="11"/>
        <color theme="1"/>
        <rFont val="Calibri"/>
        <family val="2"/>
        <scheme val="minor"/>
      </rPr>
      <t xml:space="preserve">
    1-создам индивидуальный-покупающий дизайн с анимациями;
    2-ваш сайт адаптирую под мобильную и планшетную версию;
    3-cтоимость будет входить все разделы;
    4-верстка сайта кастомная (не CMS);
    5-могу создать домен для сайта;
    6-могу продвигать SEO.
</t>
    </r>
    <r>
      <rPr>
        <b/>
        <sz val="11"/>
        <color theme="1"/>
        <rFont val="Calibri"/>
        <family val="2"/>
        <charset val="204"/>
        <scheme val="minor"/>
      </rPr>
      <t xml:space="preserve">Верстаю сайт на следующих языках: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 xml:space="preserve">    -оформление и стилизация:</t>
    </r>
    <r>
      <rPr>
        <sz val="11"/>
        <color theme="1"/>
        <rFont val="Calibri"/>
        <family val="2"/>
        <scheme val="minor"/>
      </rPr>
      <t xml:space="preserve"> HTML, CSS, Java Script, jQuery;
</t>
    </r>
    <r>
      <rPr>
        <b/>
        <sz val="11"/>
        <color theme="1"/>
        <rFont val="Calibri"/>
        <family val="2"/>
        <charset val="204"/>
        <scheme val="minor"/>
      </rPr>
      <t xml:space="preserve">    -фреймворки стилизации:</t>
    </r>
    <r>
      <rPr>
        <sz val="11"/>
        <color theme="1"/>
        <rFont val="Calibri"/>
        <family val="2"/>
        <scheme val="minor"/>
      </rPr>
      <t xml:space="preserve"> tailwind;
</t>
    </r>
    <r>
      <rPr>
        <b/>
        <sz val="11"/>
        <color theme="1"/>
        <rFont val="Calibri"/>
        <family val="2"/>
        <charset val="204"/>
        <scheme val="minor"/>
      </rPr>
      <t xml:space="preserve">    -серверные коды:</t>
    </r>
    <r>
      <rPr>
        <sz val="11"/>
        <color theme="1"/>
        <rFont val="Calibri"/>
        <family val="2"/>
        <scheme val="minor"/>
      </rPr>
      <t xml:space="preserve"> Python.
</t>
    </r>
    <r>
      <rPr>
        <b/>
        <sz val="11"/>
        <color theme="1"/>
        <rFont val="Calibri"/>
        <family val="2"/>
        <charset val="204"/>
        <scheme val="minor"/>
      </rPr>
      <t xml:space="preserve">    -серверные фреймворки (каркас сайтов):</t>
    </r>
    <r>
      <rPr>
        <sz val="11"/>
        <color theme="1"/>
        <rFont val="Calibri"/>
        <family val="2"/>
        <scheme val="minor"/>
      </rPr>
      <t xml:space="preserve"> Flask, ReactJS.
</t>
    </r>
    <r>
      <rPr>
        <b/>
        <sz val="11"/>
        <color theme="1"/>
        <rFont val="Calibri"/>
        <family val="2"/>
        <charset val="204"/>
        <scheme val="minor"/>
      </rPr>
      <t xml:space="preserve">    -базы данных:</t>
    </r>
    <r>
      <rPr>
        <sz val="11"/>
        <color theme="1"/>
        <rFont val="Calibri"/>
        <family val="2"/>
        <scheme val="minor"/>
      </rPr>
      <t xml:space="preserve"> SQLite3.
</t>
    </r>
    <r>
      <rPr>
        <b/>
        <sz val="11"/>
        <color theme="1"/>
        <rFont val="Calibri"/>
        <family val="2"/>
        <charset val="204"/>
        <scheme val="minor"/>
      </rPr>
      <t xml:space="preserve">    -область дизайна:</t>
    </r>
    <r>
      <rPr>
        <sz val="11"/>
        <color theme="1"/>
        <rFont val="Calibri"/>
        <family val="2"/>
        <scheme val="minor"/>
      </rPr>
      <t xml:space="preserve"> Git, Figma, Photoshop.
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>Мое портфолио:</t>
    </r>
    <r>
      <rPr>
        <sz val="11"/>
        <color theme="1"/>
        <rFont val="Calibri"/>
        <family val="2"/>
        <charset val="204"/>
        <scheme val="minor"/>
      </rPr>
      <t xml:space="preserve">
    </t>
    </r>
    <r>
      <rPr>
        <b/>
        <sz val="11"/>
        <color theme="1"/>
        <rFont val="Calibri"/>
        <family val="2"/>
        <charset val="204"/>
        <scheme val="minor"/>
      </rPr>
      <t>-генератор шаблонов web-сайтов:</t>
    </r>
    <r>
      <rPr>
        <sz val="11"/>
        <color theme="1"/>
        <rFont val="Calibri"/>
        <family val="2"/>
        <charset val="204"/>
        <scheme val="minor"/>
      </rPr>
      <t xml:space="preserve"> https://github.com/Innokentii/4_website-generator.git
    </t>
    </r>
    <r>
      <rPr>
        <b/>
        <sz val="11"/>
        <color theme="1"/>
        <rFont val="Calibri"/>
        <family val="2"/>
        <charset val="204"/>
        <scheme val="minor"/>
      </rPr>
      <t>-сайт Fun-Кейтеринг (Mood Point):</t>
    </r>
    <r>
      <rPr>
        <sz val="11"/>
        <color theme="1"/>
        <rFont val="Calibri"/>
        <family val="2"/>
        <charset val="204"/>
        <scheme val="minor"/>
      </rPr>
      <t xml:space="preserve"> https://anton128.pythonanywhere.com/
    </t>
    </r>
    <r>
      <rPr>
        <b/>
        <sz val="11"/>
        <color theme="1"/>
        <rFont val="Calibri"/>
        <family val="2"/>
        <charset val="204"/>
        <scheme val="minor"/>
      </rPr>
      <t>-проект в "ExpoSkills" сайт форум "MineCraft":</t>
    </r>
    <r>
      <rPr>
        <sz val="11"/>
        <color theme="1"/>
        <rFont val="Calibri"/>
        <family val="2"/>
        <charset val="204"/>
        <scheme val="minor"/>
      </rPr>
      <t xml:space="preserve"> https://minecraft-website-tawny.vercel.app/
    </t>
    </r>
    <r>
      <rPr>
        <b/>
        <sz val="11"/>
        <color theme="1"/>
        <rFont val="Calibri"/>
        <family val="2"/>
        <charset val="204"/>
        <scheme val="minor"/>
      </rPr>
      <t>-мои Backend навыки:</t>
    </r>
    <r>
      <rPr>
        <sz val="11"/>
        <color theme="1"/>
        <rFont val="Calibri"/>
        <family val="2"/>
        <charset val="204"/>
        <scheme val="minor"/>
      </rPr>
      <t xml:space="preserve"> https://kesha95m.pythonanywhere.com/
    </t>
    </r>
    <r>
      <rPr>
        <b/>
        <sz val="11"/>
        <color theme="1"/>
        <rFont val="Calibri"/>
        <family val="2"/>
        <charset val="204"/>
        <scheme val="minor"/>
      </rPr>
      <t>-мои Frontend навыки:</t>
    </r>
    <r>
      <rPr>
        <sz val="11"/>
        <color theme="1"/>
        <rFont val="Calibri"/>
        <family val="2"/>
        <charset val="204"/>
        <scheme val="minor"/>
      </rPr>
      <t xml:space="preserve"> https://kesha94m.pythonanywhere.com/</t>
    </r>
  </si>
  <si>
    <t>Опыт работы 4 года.
WEB-разработчик (Full-Stack).
Создаю сайты: визитки, магазины, корпоративные сайты форуму и т.д.
Верстка Frontend и Backend частей. Индивидуальный-покупающий дизайн с анимацией.
Полное сопровождение создания сайта.
______________________________________
Знание языков:
-оформление и стилизация: HTML, CSS, Java Script, jQuery;
-фреймворки стилизации: tailwind;
-серверные коды: Python.
-серверные фреймворки (каркас сайтов): Flask, ReactJS.
-базы данных: SQLite3.
-область дизайна: Git, Figma, Photoshop.</t>
  </si>
  <si>
    <r>
      <t xml:space="preserve">Опыт работы 4 года.
WEB-разработчик (Full-Stack).
создаю сайты: визитки, магазины, корпоративные сайты форуму и т.д.
Современный дизайн и анимация сайта.
Добавление системы обратной связи (sms, загрузка файлов от клиента на ваш компьютер).
Установка надежной системы регистрации клиентов на ваш сайт.
Плавные привлекающие клиентов 2D и 3D анимации .
</t>
    </r>
    <r>
      <rPr>
        <b/>
        <sz val="11"/>
        <color theme="1"/>
        <rFont val="Calibri"/>
        <family val="2"/>
        <charset val="204"/>
        <scheme val="minor"/>
      </rPr>
      <t xml:space="preserve">Мои услуги:
   </t>
    </r>
    <r>
      <rPr>
        <sz val="11"/>
        <color theme="1"/>
        <rFont val="Calibri"/>
        <family val="2"/>
        <charset val="204"/>
        <scheme val="minor"/>
      </rPr>
      <t xml:space="preserve"> -полное сопровождение создания сайта;</t>
    </r>
    <r>
      <rPr>
        <b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 xml:space="preserve">    -</t>
    </r>
    <r>
      <rPr>
        <sz val="11"/>
        <color theme="1"/>
        <rFont val="Calibri"/>
        <family val="2"/>
        <scheme val="minor"/>
      </rPr>
      <t xml:space="preserve">разработка индивидуального-покупающего дизайна с анимацией;
    -адаптация сайта под мобильную и планшетную версию;
    -верстка Frontend и Backend частей;
    -создание домена;
    -загрузка сайта на хостинг;
    -продвижение SEO.
</t>
    </r>
    <r>
      <rPr>
        <b/>
        <sz val="11"/>
        <color theme="1"/>
        <rFont val="Calibri"/>
        <family val="2"/>
        <charset val="204"/>
        <scheme val="minor"/>
      </rPr>
      <t>Знание языков: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 xml:space="preserve">    -оформление и стилизация:</t>
    </r>
    <r>
      <rPr>
        <sz val="11"/>
        <color theme="1"/>
        <rFont val="Calibri"/>
        <family val="2"/>
        <scheme val="minor"/>
      </rPr>
      <t xml:space="preserve"> HTML, CSS, Java Script, jQuery;
</t>
    </r>
    <r>
      <rPr>
        <b/>
        <sz val="11"/>
        <color theme="1"/>
        <rFont val="Calibri"/>
        <family val="2"/>
        <charset val="204"/>
        <scheme val="minor"/>
      </rPr>
      <t xml:space="preserve">    -фреймворки стилизации:</t>
    </r>
    <r>
      <rPr>
        <sz val="11"/>
        <color theme="1"/>
        <rFont val="Calibri"/>
        <family val="2"/>
        <scheme val="minor"/>
      </rPr>
      <t xml:space="preserve"> tailwind;
</t>
    </r>
    <r>
      <rPr>
        <b/>
        <sz val="11"/>
        <color theme="1"/>
        <rFont val="Calibri"/>
        <family val="2"/>
        <charset val="204"/>
        <scheme val="minor"/>
      </rPr>
      <t xml:space="preserve">    -серверные коды:</t>
    </r>
    <r>
      <rPr>
        <sz val="11"/>
        <color theme="1"/>
        <rFont val="Calibri"/>
        <family val="2"/>
        <scheme val="minor"/>
      </rPr>
      <t xml:space="preserve"> Python.
</t>
    </r>
    <r>
      <rPr>
        <b/>
        <sz val="11"/>
        <color theme="1"/>
        <rFont val="Calibri"/>
        <family val="2"/>
        <charset val="204"/>
        <scheme val="minor"/>
      </rPr>
      <t xml:space="preserve">    -серверные фреймворки (каркас сайтов):</t>
    </r>
    <r>
      <rPr>
        <sz val="11"/>
        <color theme="1"/>
        <rFont val="Calibri"/>
        <family val="2"/>
        <scheme val="minor"/>
      </rPr>
      <t xml:space="preserve"> Flask, ReactJS.
</t>
    </r>
    <r>
      <rPr>
        <b/>
        <sz val="11"/>
        <color theme="1"/>
        <rFont val="Calibri"/>
        <family val="2"/>
        <charset val="204"/>
        <scheme val="minor"/>
      </rPr>
      <t xml:space="preserve">    -базы данных:</t>
    </r>
    <r>
      <rPr>
        <sz val="11"/>
        <color theme="1"/>
        <rFont val="Calibri"/>
        <family val="2"/>
        <scheme val="minor"/>
      </rPr>
      <t xml:space="preserve"> SQLite3.
</t>
    </r>
    <r>
      <rPr>
        <b/>
        <sz val="11"/>
        <color theme="1"/>
        <rFont val="Calibri"/>
        <family val="2"/>
        <charset val="204"/>
        <scheme val="minor"/>
      </rPr>
      <t xml:space="preserve">    -область дизайна:</t>
    </r>
    <r>
      <rPr>
        <sz val="11"/>
        <color theme="1"/>
        <rFont val="Calibri"/>
        <family val="2"/>
        <scheme val="minor"/>
      </rPr>
      <t xml:space="preserve"> Git, Figma, Photoshop.
</t>
    </r>
    <r>
      <rPr>
        <b/>
        <sz val="11"/>
        <color theme="1"/>
        <rFont val="Calibri"/>
        <family val="2"/>
        <charset val="204"/>
        <scheme val="minor"/>
      </rPr>
      <t>Мое портфолио:</t>
    </r>
    <r>
      <rPr>
        <sz val="11"/>
        <color theme="1"/>
        <rFont val="Calibri"/>
        <family val="2"/>
        <scheme val="minor"/>
      </rPr>
      <t xml:space="preserve">
   </t>
    </r>
    <r>
      <rPr>
        <b/>
        <sz val="11"/>
        <color theme="1"/>
        <rFont val="Calibri"/>
        <family val="2"/>
        <charset val="204"/>
        <scheme val="minor"/>
      </rPr>
      <t xml:space="preserve"> -генератор шаблонов web-сайтов:</t>
    </r>
    <r>
      <rPr>
        <sz val="11"/>
        <color theme="1"/>
        <rFont val="Calibri"/>
        <family val="2"/>
        <scheme val="minor"/>
      </rPr>
      <t xml:space="preserve"> https://github.com/Innokentii/4_website-generator.git
    </t>
    </r>
    <r>
      <rPr>
        <b/>
        <sz val="11"/>
        <color theme="1"/>
        <rFont val="Calibri"/>
        <family val="2"/>
        <charset val="204"/>
        <scheme val="minor"/>
      </rPr>
      <t>-сайт Fun-Кейтеринг (Mood Point):</t>
    </r>
    <r>
      <rPr>
        <sz val="11"/>
        <color theme="1"/>
        <rFont val="Calibri"/>
        <family val="2"/>
        <scheme val="minor"/>
      </rPr>
      <t xml:space="preserve"> https://anton128.pythonanywhere.com/
    </t>
    </r>
    <r>
      <rPr>
        <b/>
        <sz val="11"/>
        <color theme="1"/>
        <rFont val="Calibri"/>
        <family val="2"/>
        <charset val="204"/>
        <scheme val="minor"/>
      </rPr>
      <t>-проект в "ExpoSkills" сайт форум "MineCraft":</t>
    </r>
    <r>
      <rPr>
        <sz val="11"/>
        <color theme="1"/>
        <rFont val="Calibri"/>
        <family val="2"/>
        <scheme val="minor"/>
      </rPr>
      <t xml:space="preserve"> https://minecraft-website-tawny.vercel.app/
    </t>
    </r>
    <r>
      <rPr>
        <b/>
        <sz val="11"/>
        <color theme="1"/>
        <rFont val="Calibri"/>
        <family val="2"/>
        <charset val="204"/>
        <scheme val="minor"/>
      </rPr>
      <t>-мои Backend навыки:</t>
    </r>
    <r>
      <rPr>
        <sz val="11"/>
        <color theme="1"/>
        <rFont val="Calibri"/>
        <family val="2"/>
        <scheme val="minor"/>
      </rPr>
      <t xml:space="preserve"> https://kesha95m.pythonanywhere.com/
    </t>
    </r>
    <r>
      <rPr>
        <b/>
        <sz val="11"/>
        <color theme="1"/>
        <rFont val="Calibri"/>
        <family val="2"/>
        <charset val="204"/>
        <scheme val="minor"/>
      </rPr>
      <t>-мои Frontend навыки:</t>
    </r>
    <r>
      <rPr>
        <sz val="11"/>
        <color theme="1"/>
        <rFont val="Calibri"/>
        <family val="2"/>
        <scheme val="minor"/>
      </rPr>
      <t xml:space="preserve"> https://kesha94m.pythonanywhere.com/</t>
    </r>
  </si>
  <si>
    <t>Смотр лекции TOP</t>
  </si>
  <si>
    <t>Обучение</t>
  </si>
  <si>
    <t>тренировка + отдых</t>
  </si>
  <si>
    <t>09:00 по 19:00</t>
  </si>
  <si>
    <t>21:00 по 12:00</t>
  </si>
  <si>
    <t>https://haskiprog.pythonanywhere.com/</t>
  </si>
  <si>
    <t>https://github.com/Innokentii/4_1_business_card_website_Python_Flask_sqlite3.git</t>
  </si>
  <si>
    <t>HaskProg</t>
  </si>
  <si>
    <t>4_1_business_card_website_Python_Flask_sqlite3</t>
  </si>
  <si>
    <t>https://www.pythonanywhere.com/user/HaskiProg/webapps/#tab_id_haskiprog_pythonanywhere_com</t>
  </si>
  <si>
    <t>тренировка + ДЗ TOP + сохранение на git и на флешку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</si>
</sst>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[$-F419]yyyy\,\ mm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68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 textRotation="90"/>
    </xf>
    <xf numFmtId="14" fontId="0" fillId="0" borderId="8" xfId="0" applyNumberFormat="1" applyBorder="1" applyAlignment="1">
      <alignment horizontal="center" vertical="center" textRotation="90"/>
    </xf>
    <xf numFmtId="14" fontId="0" fillId="0" borderId="5" xfId="0" applyNumberFormat="1" applyBorder="1" applyAlignment="1">
      <alignment horizontal="center" vertical="center" textRotation="90"/>
    </xf>
    <xf numFmtId="14" fontId="0" fillId="0" borderId="10" xfId="0" applyNumberFormat="1" applyBorder="1" applyAlignment="1">
      <alignment horizontal="center" vertical="center" textRotation="90"/>
    </xf>
    <xf numFmtId="0" fontId="0" fillId="2" borderId="4" xfId="0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 textRotation="90"/>
    </xf>
    <xf numFmtId="0" fontId="3" fillId="0" borderId="14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 textRotation="90"/>
    </xf>
    <xf numFmtId="14" fontId="0" fillId="0" borderId="28" xfId="0" applyNumberFormat="1" applyBorder="1" applyAlignment="1">
      <alignment horizontal="center" vertical="center" textRotation="90"/>
    </xf>
    <xf numFmtId="14" fontId="0" fillId="0" borderId="21" xfId="0" applyNumberFormat="1" applyBorder="1" applyAlignment="1">
      <alignment horizontal="center" vertical="center" textRotation="90"/>
    </xf>
    <xf numFmtId="0" fontId="3" fillId="3" borderId="32" xfId="0" applyFont="1" applyFill="1" applyBorder="1" applyAlignment="1">
      <alignment vertical="center"/>
    </xf>
    <xf numFmtId="0" fontId="3" fillId="3" borderId="33" xfId="0" applyFont="1" applyFill="1" applyBorder="1" applyAlignment="1">
      <alignment vertical="center"/>
    </xf>
    <xf numFmtId="0" fontId="3" fillId="6" borderId="36" xfId="0" applyFont="1" applyFill="1" applyBorder="1" applyAlignment="1">
      <alignment horizontal="center" vertical="center"/>
    </xf>
    <xf numFmtId="0" fontId="3" fillId="10" borderId="36" xfId="0" applyFont="1" applyFill="1" applyBorder="1" applyAlignment="1">
      <alignment horizontal="center" vertical="center"/>
    </xf>
    <xf numFmtId="0" fontId="3" fillId="10" borderId="32" xfId="0" applyFont="1" applyFill="1" applyBorder="1" applyAlignment="1">
      <alignment horizontal="center" vertical="center"/>
    </xf>
    <xf numFmtId="14" fontId="0" fillId="0" borderId="40" xfId="0" applyNumberFormat="1" applyBorder="1" applyAlignment="1">
      <alignment horizontal="center" vertical="center" textRotation="90"/>
    </xf>
    <xf numFmtId="14" fontId="0" fillId="0" borderId="41" xfId="0" applyNumberFormat="1" applyBorder="1" applyAlignment="1">
      <alignment horizontal="center" vertical="center" textRotation="90"/>
    </xf>
    <xf numFmtId="14" fontId="0" fillId="0" borderId="42" xfId="0" applyNumberFormat="1" applyBorder="1" applyAlignment="1">
      <alignment horizontal="center" vertical="center" textRotation="90"/>
    </xf>
    <xf numFmtId="0" fontId="3" fillId="3" borderId="24" xfId="0" applyFont="1" applyFill="1" applyBorder="1" applyAlignment="1">
      <alignment vertical="center"/>
    </xf>
    <xf numFmtId="0" fontId="3" fillId="10" borderId="39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7" borderId="1" xfId="0" applyFill="1" applyBorder="1"/>
    <xf numFmtId="164" fontId="0" fillId="7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3" fillId="5" borderId="1" xfId="0" applyFont="1" applyFill="1" applyBorder="1"/>
    <xf numFmtId="0" fontId="5" fillId="5" borderId="1" xfId="0" applyFont="1" applyFill="1" applyBorder="1"/>
    <xf numFmtId="164" fontId="5" fillId="5" borderId="1" xfId="0" applyNumberFormat="1" applyFont="1" applyFill="1" applyBorder="1"/>
    <xf numFmtId="0" fontId="6" fillId="5" borderId="1" xfId="0" applyFont="1" applyFill="1" applyBorder="1"/>
    <xf numFmtId="0" fontId="0" fillId="12" borderId="1" xfId="0" applyFill="1" applyBorder="1"/>
    <xf numFmtId="164" fontId="0" fillId="12" borderId="1" xfId="0" applyNumberFormat="1" applyFill="1" applyBorder="1"/>
    <xf numFmtId="0" fontId="3" fillId="12" borderId="1" xfId="0" applyFont="1" applyFill="1" applyBorder="1"/>
    <xf numFmtId="164" fontId="0" fillId="0" borderId="1" xfId="0" applyNumberFormat="1" applyBorder="1"/>
    <xf numFmtId="0" fontId="3" fillId="0" borderId="1" xfId="0" applyFont="1" applyBorder="1"/>
    <xf numFmtId="0" fontId="0" fillId="2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4" fontId="0" fillId="12" borderId="31" xfId="0" applyNumberFormat="1" applyFill="1" applyBorder="1"/>
    <xf numFmtId="0" fontId="0" fillId="0" borderId="14" xfId="0" applyBorder="1" applyAlignment="1">
      <alignment horizontal="center" vertical="center"/>
    </xf>
    <xf numFmtId="0" fontId="0" fillId="2" borderId="1" xfId="0" applyFill="1" applyBorder="1"/>
    <xf numFmtId="164" fontId="0" fillId="2" borderId="1" xfId="0" applyNumberFormat="1" applyFill="1" applyBorder="1"/>
    <xf numFmtId="0" fontId="3" fillId="2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165" fontId="0" fillId="7" borderId="51" xfId="0" applyNumberFormat="1" applyFill="1" applyBorder="1" applyAlignment="1">
      <alignment horizontal="center" vertical="center"/>
    </xf>
    <xf numFmtId="165" fontId="0" fillId="3" borderId="51" xfId="0" applyNumberFormat="1" applyFill="1" applyBorder="1" applyAlignment="1">
      <alignment horizontal="center" vertical="center"/>
    </xf>
    <xf numFmtId="165" fontId="0" fillId="15" borderId="51" xfId="0" applyNumberFormat="1" applyFill="1" applyBorder="1" applyAlignment="1">
      <alignment horizontal="center" vertical="center"/>
    </xf>
    <xf numFmtId="165" fontId="0" fillId="13" borderId="51" xfId="0" applyNumberFormat="1" applyFill="1" applyBorder="1" applyAlignment="1">
      <alignment horizontal="center" vertical="center"/>
    </xf>
    <xf numFmtId="164" fontId="3" fillId="13" borderId="52" xfId="0" applyNumberFormat="1" applyFont="1" applyFill="1" applyBorder="1" applyAlignment="1">
      <alignment horizontal="center" vertical="center"/>
    </xf>
    <xf numFmtId="165" fontId="0" fillId="12" borderId="51" xfId="0" applyNumberFormat="1" applyFill="1" applyBorder="1" applyAlignment="1">
      <alignment horizontal="center" vertical="center"/>
    </xf>
    <xf numFmtId="164" fontId="3" fillId="12" borderId="50" xfId="0" applyNumberFormat="1" applyFont="1" applyFill="1" applyBorder="1" applyAlignment="1">
      <alignment horizontal="center" vertical="center"/>
    </xf>
    <xf numFmtId="165" fontId="0" fillId="2" borderId="51" xfId="0" applyNumberFormat="1" applyFill="1" applyBorder="1" applyAlignment="1">
      <alignment horizontal="center" vertical="center"/>
    </xf>
    <xf numFmtId="165" fontId="0" fillId="0" borderId="51" xfId="0" applyNumberFormat="1" applyBorder="1" applyAlignment="1">
      <alignment horizontal="center" vertical="center"/>
    </xf>
    <xf numFmtId="164" fontId="0" fillId="0" borderId="49" xfId="0" applyNumberFormat="1" applyBorder="1"/>
    <xf numFmtId="164" fontId="0" fillId="0" borderId="4" xfId="0" applyNumberFormat="1" applyBorder="1"/>
    <xf numFmtId="164" fontId="0" fillId="0" borderId="8" xfId="0" applyNumberFormat="1" applyBorder="1"/>
    <xf numFmtId="164" fontId="0" fillId="0" borderId="15" xfId="0" applyNumberFormat="1" applyBorder="1"/>
    <xf numFmtId="164" fontId="0" fillId="0" borderId="38" xfId="0" applyNumberFormat="1" applyBorder="1"/>
    <xf numFmtId="0" fontId="3" fillId="0" borderId="30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16" borderId="36" xfId="0" applyFont="1" applyFill="1" applyBorder="1" applyAlignment="1">
      <alignment horizontal="center" vertical="center" wrapText="1"/>
    </xf>
    <xf numFmtId="164" fontId="0" fillId="16" borderId="15" xfId="0" applyNumberFormat="1" applyFill="1" applyBorder="1"/>
    <xf numFmtId="164" fontId="0" fillId="16" borderId="38" xfId="0" applyNumberFormat="1" applyFill="1" applyBorder="1"/>
    <xf numFmtId="0" fontId="3" fillId="16" borderId="41" xfId="0" applyFont="1" applyFill="1" applyBorder="1" applyAlignment="1">
      <alignment horizontal="center" vertical="center" wrapText="1"/>
    </xf>
    <xf numFmtId="164" fontId="0" fillId="16" borderId="8" xfId="0" applyNumberFormat="1" applyFill="1" applyBorder="1"/>
    <xf numFmtId="164" fontId="0" fillId="16" borderId="1" xfId="0" applyNumberFormat="1" applyFill="1" applyBorder="1"/>
    <xf numFmtId="0" fontId="3" fillId="0" borderId="15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164" fontId="3" fillId="12" borderId="5" xfId="0" applyNumberFormat="1" applyFont="1" applyFill="1" applyBorder="1" applyAlignment="1">
      <alignment horizontal="center" vertical="center"/>
    </xf>
    <xf numFmtId="164" fontId="0" fillId="0" borderId="12" xfId="0" applyNumberFormat="1" applyBorder="1"/>
    <xf numFmtId="164" fontId="0" fillId="0" borderId="2" xfId="0" applyNumberFormat="1" applyBorder="1"/>
    <xf numFmtId="164" fontId="0" fillId="0" borderId="14" xfId="0" applyNumberFormat="1" applyBorder="1"/>
    <xf numFmtId="164" fontId="3" fillId="12" borderId="13" xfId="0" applyNumberFormat="1" applyFont="1" applyFill="1" applyBorder="1" applyAlignment="1">
      <alignment horizontal="center" vertical="center"/>
    </xf>
    <xf numFmtId="164" fontId="0" fillId="16" borderId="14" xfId="0" applyNumberFormat="1" applyFill="1" applyBorder="1"/>
    <xf numFmtId="0" fontId="0" fillId="15" borderId="4" xfId="0" applyFill="1" applyBorder="1" applyAlignment="1">
      <alignment horizontal="center" vertical="center"/>
    </xf>
    <xf numFmtId="165" fontId="0" fillId="15" borderId="46" xfId="0" applyNumberFormat="1" applyFill="1" applyBorder="1" applyAlignment="1">
      <alignment horizontal="center" vertical="center"/>
    </xf>
    <xf numFmtId="0" fontId="0" fillId="15" borderId="49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165" fontId="0" fillId="15" borderId="56" xfId="0" applyNumberFormat="1" applyFill="1" applyBorder="1" applyAlignment="1">
      <alignment horizontal="center" vertical="center"/>
    </xf>
    <xf numFmtId="164" fontId="0" fillId="0" borderId="6" xfId="0" applyNumberFormat="1" applyBorder="1"/>
    <xf numFmtId="164" fontId="0" fillId="0" borderId="9" xfId="0" applyNumberFormat="1" applyBorder="1"/>
    <xf numFmtId="164" fontId="0" fillId="0" borderId="29" xfId="0" applyNumberFormat="1" applyBorder="1"/>
    <xf numFmtId="164" fontId="3" fillId="12" borderId="7" xfId="0" applyNumberFormat="1" applyFont="1" applyFill="1" applyBorder="1" applyAlignment="1">
      <alignment horizontal="center" vertical="center"/>
    </xf>
    <xf numFmtId="164" fontId="0" fillId="16" borderId="29" xfId="0" applyNumberFormat="1" applyFill="1" applyBorder="1"/>
    <xf numFmtId="0" fontId="0" fillId="7" borderId="2" xfId="0" applyFill="1" applyBorder="1" applyAlignment="1">
      <alignment horizontal="center" vertical="center"/>
    </xf>
    <xf numFmtId="165" fontId="0" fillId="7" borderId="0" xfId="0" applyNumberFormat="1" applyFill="1" applyAlignment="1">
      <alignment horizontal="center" vertical="center"/>
    </xf>
    <xf numFmtId="164" fontId="0" fillId="16" borderId="2" xfId="0" applyNumberFormat="1" applyFill="1" applyBorder="1"/>
    <xf numFmtId="165" fontId="0" fillId="3" borderId="46" xfId="0" applyNumberFormat="1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165" fontId="0" fillId="3" borderId="56" xfId="0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165" fontId="0" fillId="12" borderId="46" xfId="0" applyNumberFormat="1" applyFill="1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165" fontId="0" fillId="12" borderId="56" xfId="0" applyNumberFormat="1" applyFill="1" applyBorder="1" applyAlignment="1">
      <alignment horizontal="center" vertical="center"/>
    </xf>
    <xf numFmtId="165" fontId="0" fillId="0" borderId="46" xfId="0" applyNumberForma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65" fontId="0" fillId="0" borderId="56" xfId="0" applyNumberFormat="1" applyBorder="1" applyAlignment="1">
      <alignment horizontal="center" vertical="center"/>
    </xf>
    <xf numFmtId="165" fontId="0" fillId="2" borderId="46" xfId="0" applyNumberFormat="1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165" fontId="0" fillId="2" borderId="56" xfId="0" applyNumberForma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165" fontId="0" fillId="13" borderId="46" xfId="0" applyNumberFormat="1" applyFill="1" applyBorder="1" applyAlignment="1">
      <alignment horizontal="center" vertical="center"/>
    </xf>
    <xf numFmtId="0" fontId="0" fillId="13" borderId="49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165" fontId="0" fillId="13" borderId="56" xfId="0" applyNumberFormat="1" applyFill="1" applyBorder="1" applyAlignment="1">
      <alignment horizontal="center" vertical="center"/>
    </xf>
    <xf numFmtId="164" fontId="0" fillId="16" borderId="9" xfId="0" applyNumberFormat="1" applyFill="1" applyBorder="1"/>
    <xf numFmtId="0" fontId="0" fillId="0" borderId="38" xfId="0" applyBorder="1" applyAlignment="1">
      <alignment horizontal="center" vertical="center"/>
    </xf>
    <xf numFmtId="164" fontId="3" fillId="12" borderId="1" xfId="0" applyNumberFormat="1" applyFont="1" applyFill="1" applyBorder="1" applyAlignment="1">
      <alignment horizontal="center" vertical="center"/>
    </xf>
    <xf numFmtId="164" fontId="3" fillId="12" borderId="2" xfId="0" applyNumberFormat="1" applyFont="1" applyFill="1" applyBorder="1" applyAlignment="1">
      <alignment horizontal="center" vertical="center"/>
    </xf>
    <xf numFmtId="164" fontId="3" fillId="12" borderId="8" xfId="0" applyNumberFormat="1" applyFont="1" applyFill="1" applyBorder="1" applyAlignment="1">
      <alignment horizontal="center" vertical="center"/>
    </xf>
    <xf numFmtId="164" fontId="3" fillId="12" borderId="9" xfId="0" applyNumberFormat="1" applyFont="1" applyFill="1" applyBorder="1" applyAlignment="1">
      <alignment horizontal="center" vertical="center"/>
    </xf>
    <xf numFmtId="164" fontId="3" fillId="12" borderId="43" xfId="0" applyNumberFormat="1" applyFont="1" applyFill="1" applyBorder="1" applyAlignment="1">
      <alignment horizontal="center" vertical="center"/>
    </xf>
    <xf numFmtId="164" fontId="3" fillId="13" borderId="51" xfId="0" applyNumberFormat="1" applyFont="1" applyFill="1" applyBorder="1" applyAlignment="1">
      <alignment horizontal="center" vertical="center"/>
    </xf>
    <xf numFmtId="164" fontId="3" fillId="13" borderId="58" xfId="0" applyNumberFormat="1" applyFont="1" applyFill="1" applyBorder="1" applyAlignment="1">
      <alignment horizontal="center" vertical="center"/>
    </xf>
    <xf numFmtId="164" fontId="3" fillId="13" borderId="46" xfId="0" applyNumberFormat="1" applyFont="1" applyFill="1" applyBorder="1" applyAlignment="1">
      <alignment horizontal="center" vertical="center"/>
    </xf>
    <xf numFmtId="164" fontId="3" fillId="13" borderId="47" xfId="0" applyNumberFormat="1" applyFont="1" applyFill="1" applyBorder="1" applyAlignment="1">
      <alignment horizontal="center" vertical="center"/>
    </xf>
    <xf numFmtId="164" fontId="3" fillId="13" borderId="0" xfId="0" applyNumberFormat="1" applyFont="1" applyFill="1" applyAlignment="1">
      <alignment horizontal="center" vertical="center"/>
    </xf>
    <xf numFmtId="164" fontId="3" fillId="13" borderId="23" xfId="0" applyNumberFormat="1" applyFont="1" applyFill="1" applyBorder="1" applyAlignment="1">
      <alignment horizontal="center" vertical="center"/>
    </xf>
    <xf numFmtId="164" fontId="3" fillId="13" borderId="53" xfId="0" applyNumberFormat="1" applyFont="1" applyFill="1" applyBorder="1" applyAlignment="1">
      <alignment horizontal="center" vertical="center"/>
    </xf>
    <xf numFmtId="164" fontId="3" fillId="13" borderId="56" xfId="0" applyNumberFormat="1" applyFont="1" applyFill="1" applyBorder="1" applyAlignment="1">
      <alignment horizontal="center" vertical="center"/>
    </xf>
    <xf numFmtId="164" fontId="3" fillId="12" borderId="25" xfId="0" applyNumberFormat="1" applyFont="1" applyFill="1" applyBorder="1" applyAlignment="1">
      <alignment horizontal="center" vertical="center"/>
    </xf>
    <xf numFmtId="164" fontId="3" fillId="13" borderId="54" xfId="0" applyNumberFormat="1" applyFont="1" applyFill="1" applyBorder="1" applyAlignment="1">
      <alignment horizontal="center" vertical="center"/>
    </xf>
    <xf numFmtId="0" fontId="8" fillId="9" borderId="33" xfId="0" applyFont="1" applyFill="1" applyBorder="1" applyAlignment="1">
      <alignment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4" borderId="60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61" xfId="0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164" fontId="0" fillId="0" borderId="44" xfId="0" applyNumberFormat="1" applyBorder="1"/>
    <xf numFmtId="164" fontId="0" fillId="0" borderId="43" xfId="0" applyNumberFormat="1" applyBorder="1"/>
    <xf numFmtId="164" fontId="0" fillId="0" borderId="45" xfId="0" applyNumberFormat="1" applyBorder="1"/>
    <xf numFmtId="0" fontId="3" fillId="0" borderId="48" xfId="0" applyFont="1" applyBorder="1" applyAlignment="1">
      <alignment horizontal="center" vertical="center" wrapText="1"/>
    </xf>
    <xf numFmtId="0" fontId="3" fillId="4" borderId="31" xfId="0" applyFont="1" applyFill="1" applyBorder="1"/>
    <xf numFmtId="0" fontId="0" fillId="0" borderId="62" xfId="0" applyBorder="1"/>
    <xf numFmtId="0" fontId="0" fillId="0" borderId="61" xfId="0" applyBorder="1"/>
    <xf numFmtId="0" fontId="0" fillId="0" borderId="59" xfId="0" applyBorder="1"/>
    <xf numFmtId="0" fontId="3" fillId="5" borderId="31" xfId="0" applyFont="1" applyFill="1" applyBorder="1"/>
    <xf numFmtId="0" fontId="0" fillId="7" borderId="31" xfId="0" applyFill="1" applyBorder="1"/>
    <xf numFmtId="164" fontId="0" fillId="0" borderId="5" xfId="0" applyNumberFormat="1" applyBorder="1"/>
    <xf numFmtId="164" fontId="0" fillId="0" borderId="50" xfId="0" applyNumberFormat="1" applyBorder="1"/>
    <xf numFmtId="164" fontId="0" fillId="0" borderId="7" xfId="0" applyNumberFormat="1" applyBorder="1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 wrapText="1"/>
    </xf>
    <xf numFmtId="0" fontId="16" fillId="0" borderId="1" xfId="1" applyBorder="1"/>
    <xf numFmtId="0" fontId="0" fillId="0" borderId="1" xfId="0" quotePrefix="1" applyBorder="1"/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/>
    <xf numFmtId="164" fontId="0" fillId="14" borderId="1" xfId="0" applyNumberFormat="1" applyFill="1" applyBorder="1"/>
    <xf numFmtId="0" fontId="16" fillId="14" borderId="1" xfId="1" applyFill="1" applyBorder="1"/>
    <xf numFmtId="164" fontId="0" fillId="0" borderId="63" xfId="0" applyNumberFormat="1" applyBorder="1"/>
    <xf numFmtId="14" fontId="0" fillId="0" borderId="1" xfId="0" applyNumberFormat="1" applyBorder="1" applyAlignment="1">
      <alignment horizontal="center" vertical="center" wrapText="1"/>
    </xf>
    <xf numFmtId="0" fontId="16" fillId="0" borderId="1" xfId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2" fillId="11" borderId="32" xfId="0" applyFont="1" applyFill="1" applyBorder="1" applyAlignment="1">
      <alignment vertical="center" wrapText="1"/>
    </xf>
    <xf numFmtId="0" fontId="12" fillId="11" borderId="33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17" fillId="0" borderId="1" xfId="0" applyFont="1" applyBorder="1" applyAlignment="1">
      <alignment horizontal="left" vertical="center" wrapText="1"/>
    </xf>
    <xf numFmtId="0" fontId="0" fillId="18" borderId="1" xfId="0" applyFill="1" applyBorder="1" applyAlignment="1">
      <alignment horizontal="center" vertical="center" wrapText="1"/>
    </xf>
    <xf numFmtId="14" fontId="0" fillId="18" borderId="1" xfId="0" applyNumberForma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left" vertical="center" wrapText="1"/>
    </xf>
    <xf numFmtId="0" fontId="17" fillId="18" borderId="1" xfId="0" applyFont="1" applyFill="1" applyBorder="1" applyAlignment="1">
      <alignment horizontal="left" vertical="center" wrapText="1"/>
    </xf>
    <xf numFmtId="164" fontId="0" fillId="18" borderId="1" xfId="0" applyNumberForma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left" vertical="top" wrapText="1"/>
    </xf>
    <xf numFmtId="14" fontId="0" fillId="0" borderId="35" xfId="0" applyNumberFormat="1" applyBorder="1" applyAlignment="1">
      <alignment horizontal="center" vertical="center" textRotation="90"/>
    </xf>
    <xf numFmtId="164" fontId="0" fillId="18" borderId="17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/>
    <xf numFmtId="0" fontId="0" fillId="18" borderId="1" xfId="0" applyFill="1" applyBorder="1"/>
    <xf numFmtId="0" fontId="3" fillId="14" borderId="1" xfId="0" applyFont="1" applyFill="1" applyBorder="1" applyAlignment="1">
      <alignment horizontal="center" vertical="center"/>
    </xf>
    <xf numFmtId="0" fontId="0" fillId="14" borderId="1" xfId="0" quotePrefix="1" applyFill="1" applyBorder="1"/>
    <xf numFmtId="0" fontId="3" fillId="14" borderId="31" xfId="0" applyFont="1" applyFill="1" applyBorder="1" applyAlignment="1">
      <alignment horizontal="center" vertical="center"/>
    </xf>
    <xf numFmtId="14" fontId="0" fillId="0" borderId="40" xfId="0" applyNumberFormat="1" applyBorder="1" applyAlignment="1">
      <alignment textRotation="90"/>
    </xf>
    <xf numFmtId="14" fontId="0" fillId="0" borderId="41" xfId="0" applyNumberFormat="1" applyBorder="1" applyAlignment="1">
      <alignment textRotation="90"/>
    </xf>
    <xf numFmtId="14" fontId="0" fillId="0" borderId="42" xfId="0" applyNumberFormat="1" applyBorder="1" applyAlignment="1">
      <alignment textRotation="90"/>
    </xf>
    <xf numFmtId="14" fontId="0" fillId="0" borderId="35" xfId="0" applyNumberFormat="1" applyBorder="1" applyAlignment="1">
      <alignment textRotation="90"/>
    </xf>
    <xf numFmtId="0" fontId="0" fillId="12" borderId="1" xfId="0" applyFill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0" fillId="0" borderId="49" xfId="0" quotePrefix="1" applyBorder="1"/>
    <xf numFmtId="0" fontId="0" fillId="0" borderId="50" xfId="0" applyBorder="1"/>
    <xf numFmtId="0" fontId="0" fillId="0" borderId="49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18" borderId="49" xfId="0" applyFill="1" applyBorder="1"/>
    <xf numFmtId="0" fontId="0" fillId="18" borderId="50" xfId="0" applyFill="1" applyBorder="1"/>
    <xf numFmtId="0" fontId="0" fillId="18" borderId="1" xfId="0" applyFill="1" applyBorder="1" applyAlignment="1">
      <alignment horizontal="center" vertical="center"/>
    </xf>
    <xf numFmtId="164" fontId="0" fillId="18" borderId="1" xfId="0" applyNumberFormat="1" applyFill="1" applyBorder="1"/>
    <xf numFmtId="0" fontId="16" fillId="18" borderId="1" xfId="1" applyFill="1" applyBorder="1"/>
    <xf numFmtId="0" fontId="0" fillId="14" borderId="31" xfId="0" quotePrefix="1" applyFill="1" applyBorder="1" applyAlignment="1">
      <alignment horizontal="left"/>
    </xf>
    <xf numFmtId="0" fontId="0" fillId="14" borderId="31" xfId="0" applyFill="1" applyBorder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16" fillId="0" borderId="1" xfId="1" applyFill="1" applyBorder="1"/>
    <xf numFmtId="0" fontId="0" fillId="0" borderId="1" xfId="0" applyBorder="1" applyAlignment="1">
      <alignment vertical="top" wrapText="1"/>
    </xf>
    <xf numFmtId="0" fontId="0" fillId="12" borderId="31" xfId="0" applyFill="1" applyBorder="1" applyAlignment="1">
      <alignment horizontal="center" vertical="center"/>
    </xf>
    <xf numFmtId="20" fontId="3" fillId="14" borderId="41" xfId="0" applyNumberFormat="1" applyFont="1" applyFill="1" applyBorder="1" applyAlignment="1">
      <alignment horizontal="center" vertical="center"/>
    </xf>
    <xf numFmtId="0" fontId="3" fillId="14" borderId="42" xfId="0" applyFont="1" applyFill="1" applyBorder="1" applyAlignment="1">
      <alignment horizontal="left" vertical="center"/>
    </xf>
    <xf numFmtId="0" fontId="0" fillId="0" borderId="5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3" fillId="12" borderId="28" xfId="0" applyFont="1" applyFill="1" applyBorder="1" applyAlignment="1">
      <alignment horizontal="left" vertical="center"/>
    </xf>
    <xf numFmtId="0" fontId="3" fillId="16" borderId="40" xfId="0" applyFont="1" applyFill="1" applyBorder="1" applyAlignment="1">
      <alignment horizontal="center" vertical="center"/>
    </xf>
    <xf numFmtId="20" fontId="3" fillId="16" borderId="41" xfId="0" applyNumberFormat="1" applyFont="1" applyFill="1" applyBorder="1" applyAlignment="1">
      <alignment horizontal="center" vertical="center"/>
    </xf>
    <xf numFmtId="0" fontId="3" fillId="16" borderId="42" xfId="0" applyFont="1" applyFill="1" applyBorder="1" applyAlignment="1">
      <alignment horizontal="left" vertical="center"/>
    </xf>
    <xf numFmtId="0" fontId="3" fillId="12" borderId="21" xfId="0" applyFont="1" applyFill="1" applyBorder="1" applyAlignment="1">
      <alignment horizontal="center" vertical="center"/>
    </xf>
    <xf numFmtId="0" fontId="3" fillId="14" borderId="40" xfId="0" applyFont="1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3" fillId="0" borderId="6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7" xfId="0" applyFont="1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13" fillId="11" borderId="33" xfId="0" applyFont="1" applyFill="1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 wrapText="1"/>
    </xf>
    <xf numFmtId="0" fontId="9" fillId="3" borderId="32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0" fontId="9" fillId="11" borderId="32" xfId="0" applyFont="1" applyFill="1" applyBorder="1" applyAlignment="1">
      <alignment horizontal="center" vertical="center" wrapText="1"/>
    </xf>
    <xf numFmtId="0" fontId="9" fillId="11" borderId="34" xfId="0" applyFont="1" applyFill="1" applyBorder="1" applyAlignment="1">
      <alignment horizontal="center" vertical="center" wrapText="1"/>
    </xf>
    <xf numFmtId="0" fontId="9" fillId="8" borderId="32" xfId="0" applyFont="1" applyFill="1" applyBorder="1" applyAlignment="1">
      <alignment horizontal="center" vertical="center" wrapText="1"/>
    </xf>
    <xf numFmtId="0" fontId="9" fillId="8" borderId="34" xfId="0" applyFont="1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3" fillId="11" borderId="32" xfId="0" applyFont="1" applyFill="1" applyBorder="1" applyAlignment="1">
      <alignment horizontal="center" vertical="center"/>
    </xf>
    <xf numFmtId="0" fontId="3" fillId="11" borderId="33" xfId="0" applyFont="1" applyFill="1" applyBorder="1" applyAlignment="1">
      <alignment horizontal="center" vertical="center"/>
    </xf>
    <xf numFmtId="0" fontId="3" fillId="11" borderId="34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 wrapText="1"/>
    </xf>
    <xf numFmtId="0" fontId="7" fillId="8" borderId="33" xfId="0" applyFont="1" applyFill="1" applyBorder="1" applyAlignment="1">
      <alignment horizontal="center" vertical="center" wrapText="1"/>
    </xf>
    <xf numFmtId="0" fontId="7" fillId="8" borderId="34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14" borderId="32" xfId="0" applyFont="1" applyFill="1" applyBorder="1" applyAlignment="1">
      <alignment horizontal="center" vertical="center"/>
    </xf>
    <xf numFmtId="0" fontId="3" fillId="14" borderId="33" xfId="0" applyFont="1" applyFill="1" applyBorder="1" applyAlignment="1">
      <alignment horizontal="center" vertical="center"/>
    </xf>
    <xf numFmtId="0" fontId="3" fillId="14" borderId="34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3" fillId="8" borderId="34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9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horizontal="center" vertical="center"/>
    </xf>
    <xf numFmtId="0" fontId="3" fillId="9" borderId="34" xfId="0" applyFont="1" applyFill="1" applyBorder="1" applyAlignment="1">
      <alignment horizontal="center" vertical="center"/>
    </xf>
    <xf numFmtId="0" fontId="3" fillId="13" borderId="32" xfId="0" applyFont="1" applyFill="1" applyBorder="1" applyAlignment="1">
      <alignment horizontal="center" vertical="center"/>
    </xf>
    <xf numFmtId="0" fontId="3" fillId="13" borderId="33" xfId="0" applyFont="1" applyFill="1" applyBorder="1" applyAlignment="1">
      <alignment horizontal="center" vertical="center"/>
    </xf>
    <xf numFmtId="0" fontId="3" fillId="13" borderId="34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17" borderId="32" xfId="0" applyFont="1" applyFill="1" applyBorder="1" applyAlignment="1">
      <alignment horizontal="center" vertical="center"/>
    </xf>
    <xf numFmtId="0" fontId="3" fillId="17" borderId="33" xfId="0" applyFont="1" applyFill="1" applyBorder="1" applyAlignment="1">
      <alignment horizontal="center" vertical="center"/>
    </xf>
    <xf numFmtId="0" fontId="3" fillId="17" borderId="34" xfId="0" applyFont="1" applyFill="1" applyBorder="1" applyAlignment="1">
      <alignment horizontal="center" vertical="center"/>
    </xf>
    <xf numFmtId="0" fontId="3" fillId="10" borderId="32" xfId="0" applyFont="1" applyFill="1" applyBorder="1" applyAlignment="1">
      <alignment horizontal="center" vertical="center"/>
    </xf>
    <xf numFmtId="0" fontId="3" fillId="10" borderId="33" xfId="0" applyFont="1" applyFill="1" applyBorder="1" applyAlignment="1">
      <alignment horizontal="center" vertical="center"/>
    </xf>
    <xf numFmtId="0" fontId="3" fillId="10" borderId="3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0" fontId="3" fillId="12" borderId="7" xfId="0" applyFont="1" applyFill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13" borderId="48" xfId="0" applyFont="1" applyFill="1" applyBorder="1" applyAlignment="1">
      <alignment horizontal="center" vertical="center" wrapText="1"/>
    </xf>
    <xf numFmtId="0" fontId="3" fillId="13" borderId="55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3" fillId="12" borderId="29" xfId="0" applyFont="1" applyFill="1" applyBorder="1" applyAlignment="1">
      <alignment horizontal="center" vertical="center" wrapText="1"/>
    </xf>
    <xf numFmtId="0" fontId="3" fillId="12" borderId="9" xfId="0" applyFont="1" applyFill="1" applyBorder="1" applyAlignment="1">
      <alignment horizontal="center" vertical="center" wrapText="1"/>
    </xf>
    <xf numFmtId="0" fontId="14" fillId="0" borderId="51" xfId="0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15" fillId="0" borderId="52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0" fillId="0" borderId="58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56" xfId="0" applyBorder="1" applyAlignment="1">
      <alignment horizontal="left" vertical="top" wrapText="1"/>
    </xf>
    <xf numFmtId="0" fontId="3" fillId="0" borderId="27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14" borderId="31" xfId="0" applyFont="1" applyFill="1" applyBorder="1" applyAlignment="1">
      <alignment horizontal="center" vertical="center"/>
    </xf>
    <xf numFmtId="0" fontId="3" fillId="14" borderId="5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/>
    </xf>
    <xf numFmtId="0" fontId="0" fillId="18" borderId="50" xfId="0" applyFill="1" applyBorder="1" applyAlignment="1">
      <alignment horizontal="center" vertical="center"/>
    </xf>
    <xf numFmtId="0" fontId="0" fillId="18" borderId="25" xfId="0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6"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A86ED4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B381D9"/>
      <color rgb="FFA86E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ant74b@mail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l.ru/projects/5236413/sozdanie-i-vedenie-sayta-fan-keytering-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pwork.com/" TargetMode="External"/><Relationship Id="rId2" Type="http://schemas.openxmlformats.org/officeDocument/2006/relationships/hyperlink" Target="https://freelance.ru/kesha94" TargetMode="External"/><Relationship Id="rId1" Type="http://schemas.openxmlformats.org/officeDocument/2006/relationships/hyperlink" Target="https://www.fl.ru/user/onboard/freelancer/reward/" TargetMode="External"/><Relationship Id="rId4" Type="http://schemas.openxmlformats.org/officeDocument/2006/relationships/hyperlink" Target="https://kwork.ru/seller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vercel.com/innokentiis-projects" TargetMode="External"/><Relationship Id="rId13" Type="http://schemas.openxmlformats.org/officeDocument/2006/relationships/hyperlink" Target="https://anton128.pythonanywhere.com/" TargetMode="External"/><Relationship Id="rId3" Type="http://schemas.openxmlformats.org/officeDocument/2006/relationships/hyperlink" Target="mailto:m94kesha@mail.ru" TargetMode="External"/><Relationship Id="rId7" Type="http://schemas.openxmlformats.org/officeDocument/2006/relationships/hyperlink" Target="https://minecraft-website-tawny.vercel.app/" TargetMode="External"/><Relationship Id="rId12" Type="http://schemas.openxmlformats.org/officeDocument/2006/relationships/hyperlink" Target="https://github.com/Innokentii/2_Catering_website.git" TargetMode="External"/><Relationship Id="rId17" Type="http://schemas.openxmlformats.org/officeDocument/2006/relationships/hyperlink" Target="https://www.pythonanywhere.com/user/HaskiProg/webapps/" TargetMode="External"/><Relationship Id="rId2" Type="http://schemas.openxmlformats.org/officeDocument/2006/relationships/hyperlink" Target="https://www.pythonanywhere.com/user/Kesha94M/webapps/" TargetMode="External"/><Relationship Id="rId16" Type="http://schemas.openxmlformats.org/officeDocument/2006/relationships/hyperlink" Target="https://github.com/Innokentii/4_1_business_card_website_Python_Flask_sqlite3.git" TargetMode="External"/><Relationship Id="rId1" Type="http://schemas.openxmlformats.org/officeDocument/2006/relationships/hyperlink" Target="https://kesha94m.pythonanywhere.com/" TargetMode="External"/><Relationship Id="rId6" Type="http://schemas.openxmlformats.org/officeDocument/2006/relationships/hyperlink" Target="https://www.pythonanywhere.com/user/Kesha94M/webapps/" TargetMode="External"/><Relationship Id="rId11" Type="http://schemas.openxmlformats.org/officeDocument/2006/relationships/hyperlink" Target="https://github.com/Innokentii/2_1_beckend_Python_Flask_SQLite3.git" TargetMode="External"/><Relationship Id="rId5" Type="http://schemas.openxmlformats.org/officeDocument/2006/relationships/hyperlink" Target="https://kesha95m.pythonanywhere.com/" TargetMode="External"/><Relationship Id="rId15" Type="http://schemas.openxmlformats.org/officeDocument/2006/relationships/hyperlink" Target="https://haskiprog.pythonanywhere.com/" TargetMode="External"/><Relationship Id="rId10" Type="http://schemas.openxmlformats.org/officeDocument/2006/relationships/hyperlink" Target="https://github.com/Innokentii/-minecraft_website.git" TargetMode="External"/><Relationship Id="rId4" Type="http://schemas.openxmlformats.org/officeDocument/2006/relationships/hyperlink" Target="mailto:m94kesha16mak@mail.ru" TargetMode="External"/><Relationship Id="rId9" Type="http://schemas.openxmlformats.org/officeDocument/2006/relationships/hyperlink" Target="https://github.com/Innokentii/1_1_frontend.git" TargetMode="External"/><Relationship Id="rId14" Type="http://schemas.openxmlformats.org/officeDocument/2006/relationships/hyperlink" Target="https://www.pythonanywhere.com/user/Kesha94M/webapps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BDECE-DB12-45F0-AE65-5357C9EE530C}">
  <dimension ref="A1:LR5"/>
  <sheetViews>
    <sheetView workbookViewId="0">
      <pane xSplit="3" ySplit="1" topLeftCell="HD2" activePane="bottomRight" state="frozen"/>
      <selection pane="topRight" activeCell="D1" sqref="D1"/>
      <selection pane="bottomLeft" activeCell="A2" sqref="A2"/>
      <selection pane="bottomRight" activeCell="HI13" sqref="HI13"/>
    </sheetView>
  </sheetViews>
  <sheetFormatPr defaultRowHeight="14.4" x14ac:dyDescent="0.3"/>
  <cols>
    <col min="1" max="1" width="5" customWidth="1"/>
    <col min="2" max="2" width="14.5546875" customWidth="1"/>
    <col min="3" max="3" width="57.5546875" customWidth="1"/>
    <col min="4" max="169" width="3.88671875" hidden="1" customWidth="1"/>
    <col min="170" max="171" width="4.109375" hidden="1" customWidth="1"/>
    <col min="172" max="204" width="4.77734375" hidden="1" customWidth="1"/>
    <col min="205" max="211" width="4" hidden="1" customWidth="1"/>
    <col min="212" max="330" width="4" customWidth="1"/>
  </cols>
  <sheetData>
    <row r="1" spans="1:330" ht="70.5" customHeight="1" thickBot="1" x14ac:dyDescent="0.35">
      <c r="A1" s="5"/>
      <c r="B1" s="6"/>
      <c r="C1" s="7"/>
      <c r="D1" s="20">
        <v>45140</v>
      </c>
      <c r="E1" s="10">
        <f>D1+1</f>
        <v>45141</v>
      </c>
      <c r="F1" s="10">
        <f>E1+1</f>
        <v>45142</v>
      </c>
      <c r="G1" s="10">
        <f>F1+1</f>
        <v>45143</v>
      </c>
      <c r="H1" s="11">
        <f>G1+1</f>
        <v>45144</v>
      </c>
      <c r="I1" s="9">
        <f>H1+1</f>
        <v>45145</v>
      </c>
      <c r="J1" s="10">
        <f t="shared" ref="J1:O1" si="0">I1+1</f>
        <v>45146</v>
      </c>
      <c r="K1" s="10">
        <f t="shared" si="0"/>
        <v>45147</v>
      </c>
      <c r="L1" s="10">
        <f t="shared" si="0"/>
        <v>45148</v>
      </c>
      <c r="M1" s="10">
        <f t="shared" si="0"/>
        <v>45149</v>
      </c>
      <c r="N1" s="10">
        <f t="shared" si="0"/>
        <v>45150</v>
      </c>
      <c r="O1" s="11">
        <f t="shared" si="0"/>
        <v>45151</v>
      </c>
      <c r="P1" s="9">
        <f>O1+1</f>
        <v>45152</v>
      </c>
      <c r="Q1" s="10">
        <f t="shared" ref="Q1:V1" si="1">P1+1</f>
        <v>45153</v>
      </c>
      <c r="R1" s="10">
        <f t="shared" si="1"/>
        <v>45154</v>
      </c>
      <c r="S1" s="10">
        <f t="shared" si="1"/>
        <v>45155</v>
      </c>
      <c r="T1" s="10">
        <f t="shared" si="1"/>
        <v>45156</v>
      </c>
      <c r="U1" s="10">
        <f t="shared" si="1"/>
        <v>45157</v>
      </c>
      <c r="V1" s="11">
        <f t="shared" si="1"/>
        <v>45158</v>
      </c>
      <c r="W1" s="9">
        <f>V1+1</f>
        <v>45159</v>
      </c>
      <c r="X1" s="10">
        <f t="shared" ref="X1:AC1" si="2">W1+1</f>
        <v>45160</v>
      </c>
      <c r="Y1" s="10">
        <f t="shared" si="2"/>
        <v>45161</v>
      </c>
      <c r="Z1" s="10">
        <f t="shared" si="2"/>
        <v>45162</v>
      </c>
      <c r="AA1" s="10">
        <f t="shared" si="2"/>
        <v>45163</v>
      </c>
      <c r="AB1" s="10">
        <f t="shared" si="2"/>
        <v>45164</v>
      </c>
      <c r="AC1" s="11">
        <f t="shared" si="2"/>
        <v>45165</v>
      </c>
      <c r="AD1" s="9">
        <f>AC1+1</f>
        <v>45166</v>
      </c>
      <c r="AE1" s="10">
        <f t="shared" ref="AE1:AJ1" si="3">AD1+1</f>
        <v>45167</v>
      </c>
      <c r="AF1" s="10">
        <f t="shared" si="3"/>
        <v>45168</v>
      </c>
      <c r="AG1" s="10">
        <f t="shared" si="3"/>
        <v>45169</v>
      </c>
      <c r="AH1" s="10">
        <f t="shared" si="3"/>
        <v>45170</v>
      </c>
      <c r="AI1" s="10">
        <f t="shared" si="3"/>
        <v>45171</v>
      </c>
      <c r="AJ1" s="11">
        <f t="shared" si="3"/>
        <v>45172</v>
      </c>
      <c r="AK1" s="9">
        <f>AJ1+1</f>
        <v>45173</v>
      </c>
      <c r="AL1" s="10">
        <f t="shared" ref="AL1:AQ1" si="4">AK1+1</f>
        <v>45174</v>
      </c>
      <c r="AM1" s="10">
        <f t="shared" si="4"/>
        <v>45175</v>
      </c>
      <c r="AN1" s="10">
        <f t="shared" si="4"/>
        <v>45176</v>
      </c>
      <c r="AO1" s="10">
        <f t="shared" si="4"/>
        <v>45177</v>
      </c>
      <c r="AP1" s="10">
        <f t="shared" si="4"/>
        <v>45178</v>
      </c>
      <c r="AQ1" s="12">
        <f t="shared" si="4"/>
        <v>45179</v>
      </c>
      <c r="AR1" s="9">
        <f>AQ1+1</f>
        <v>45180</v>
      </c>
      <c r="AS1" s="10">
        <f t="shared" ref="AS1:AX1" si="5">AR1+1</f>
        <v>45181</v>
      </c>
      <c r="AT1" s="10">
        <f t="shared" si="5"/>
        <v>45182</v>
      </c>
      <c r="AU1" s="10">
        <f t="shared" si="5"/>
        <v>45183</v>
      </c>
      <c r="AV1" s="10">
        <f t="shared" si="5"/>
        <v>45184</v>
      </c>
      <c r="AW1" s="10">
        <f t="shared" si="5"/>
        <v>45185</v>
      </c>
      <c r="AX1" s="11">
        <f t="shared" si="5"/>
        <v>45186</v>
      </c>
      <c r="AY1" s="9">
        <f>AX1+1</f>
        <v>45187</v>
      </c>
      <c r="AZ1" s="10">
        <f t="shared" ref="AZ1:BE1" si="6">AY1+1</f>
        <v>45188</v>
      </c>
      <c r="BA1" s="10">
        <f t="shared" si="6"/>
        <v>45189</v>
      </c>
      <c r="BB1" s="10">
        <f t="shared" si="6"/>
        <v>45190</v>
      </c>
      <c r="BC1" s="10">
        <f t="shared" si="6"/>
        <v>45191</v>
      </c>
      <c r="BD1" s="10">
        <f t="shared" si="6"/>
        <v>45192</v>
      </c>
      <c r="BE1" s="11">
        <f t="shared" si="6"/>
        <v>45193</v>
      </c>
      <c r="BF1" s="20">
        <v>45173</v>
      </c>
      <c r="BG1" s="10">
        <f t="shared" ref="BG1:BL1" si="7">BF1+1</f>
        <v>45174</v>
      </c>
      <c r="BH1" s="10">
        <f t="shared" si="7"/>
        <v>45175</v>
      </c>
      <c r="BI1" s="10">
        <f t="shared" si="7"/>
        <v>45176</v>
      </c>
      <c r="BJ1" s="10">
        <f t="shared" si="7"/>
        <v>45177</v>
      </c>
      <c r="BK1" s="10">
        <f t="shared" si="7"/>
        <v>45178</v>
      </c>
      <c r="BL1" s="11">
        <f t="shared" si="7"/>
        <v>45179</v>
      </c>
      <c r="BM1" s="9">
        <f>BL1+1</f>
        <v>45180</v>
      </c>
      <c r="BN1" s="10">
        <f t="shared" ref="BN1:BS1" si="8">BM1+1</f>
        <v>45181</v>
      </c>
      <c r="BO1" s="10">
        <f t="shared" si="8"/>
        <v>45182</v>
      </c>
      <c r="BP1" s="10">
        <f t="shared" si="8"/>
        <v>45183</v>
      </c>
      <c r="BQ1" s="10">
        <f t="shared" si="8"/>
        <v>45184</v>
      </c>
      <c r="BR1" s="10">
        <f t="shared" si="8"/>
        <v>45185</v>
      </c>
      <c r="BS1" s="11">
        <f t="shared" si="8"/>
        <v>45186</v>
      </c>
      <c r="BT1" s="9">
        <f>BS1+1</f>
        <v>45187</v>
      </c>
      <c r="BU1" s="10">
        <f t="shared" ref="BU1:BZ1" si="9">BT1+1</f>
        <v>45188</v>
      </c>
      <c r="BV1" s="10">
        <f t="shared" si="9"/>
        <v>45189</v>
      </c>
      <c r="BW1" s="10">
        <f t="shared" si="9"/>
        <v>45190</v>
      </c>
      <c r="BX1" s="10">
        <f t="shared" si="9"/>
        <v>45191</v>
      </c>
      <c r="BY1" s="10">
        <f t="shared" si="9"/>
        <v>45192</v>
      </c>
      <c r="BZ1" s="11">
        <f t="shared" si="9"/>
        <v>45193</v>
      </c>
      <c r="CA1" s="9">
        <f>BZ1+1</f>
        <v>45194</v>
      </c>
      <c r="CB1" s="10">
        <f t="shared" ref="CB1:CG1" si="10">CA1+1</f>
        <v>45195</v>
      </c>
      <c r="CC1" s="10">
        <f t="shared" si="10"/>
        <v>45196</v>
      </c>
      <c r="CD1" s="10">
        <f t="shared" si="10"/>
        <v>45197</v>
      </c>
      <c r="CE1" s="10">
        <f t="shared" si="10"/>
        <v>45198</v>
      </c>
      <c r="CF1" s="10">
        <f t="shared" si="10"/>
        <v>45199</v>
      </c>
      <c r="CG1" s="11">
        <f t="shared" si="10"/>
        <v>45200</v>
      </c>
      <c r="CH1" s="9">
        <f>CG1+1</f>
        <v>45201</v>
      </c>
      <c r="CI1" s="10">
        <f t="shared" ref="CI1:CN1" si="11">CH1+1</f>
        <v>45202</v>
      </c>
      <c r="CJ1" s="10">
        <f t="shared" si="11"/>
        <v>45203</v>
      </c>
      <c r="CK1" s="10">
        <f t="shared" si="11"/>
        <v>45204</v>
      </c>
      <c r="CL1" s="10">
        <f t="shared" si="11"/>
        <v>45205</v>
      </c>
      <c r="CM1" s="10">
        <f t="shared" si="11"/>
        <v>45206</v>
      </c>
      <c r="CN1" s="11">
        <f t="shared" si="11"/>
        <v>45207</v>
      </c>
      <c r="CO1" s="9">
        <f>CN1+1</f>
        <v>45208</v>
      </c>
      <c r="CP1" s="10">
        <f t="shared" ref="CP1:CU1" si="12">CO1+1</f>
        <v>45209</v>
      </c>
      <c r="CQ1" s="10">
        <f t="shared" si="12"/>
        <v>45210</v>
      </c>
      <c r="CR1" s="10">
        <f t="shared" si="12"/>
        <v>45211</v>
      </c>
      <c r="CS1" s="10">
        <f t="shared" si="12"/>
        <v>45212</v>
      </c>
      <c r="CT1" s="10">
        <f t="shared" si="12"/>
        <v>45213</v>
      </c>
      <c r="CU1" s="11">
        <f t="shared" si="12"/>
        <v>45214</v>
      </c>
      <c r="CV1" s="9">
        <f>CU1+1</f>
        <v>45215</v>
      </c>
      <c r="CW1" s="10">
        <f t="shared" ref="CW1:DB1" si="13">CV1+1</f>
        <v>45216</v>
      </c>
      <c r="CX1" s="10">
        <f t="shared" si="13"/>
        <v>45217</v>
      </c>
      <c r="CY1" s="10">
        <f t="shared" si="13"/>
        <v>45218</v>
      </c>
      <c r="CZ1" s="10">
        <f t="shared" si="13"/>
        <v>45219</v>
      </c>
      <c r="DA1" s="10">
        <f t="shared" si="13"/>
        <v>45220</v>
      </c>
      <c r="DB1" s="11">
        <f t="shared" si="13"/>
        <v>45221</v>
      </c>
      <c r="DC1" s="9">
        <f>DB1+1</f>
        <v>45222</v>
      </c>
      <c r="DD1" s="10">
        <f t="shared" ref="DD1:DI1" si="14">DC1+1</f>
        <v>45223</v>
      </c>
      <c r="DE1" s="10">
        <f t="shared" si="14"/>
        <v>45224</v>
      </c>
      <c r="DF1" s="10">
        <f t="shared" si="14"/>
        <v>45225</v>
      </c>
      <c r="DG1" s="10">
        <f t="shared" si="14"/>
        <v>45226</v>
      </c>
      <c r="DH1" s="10">
        <f t="shared" si="14"/>
        <v>45227</v>
      </c>
      <c r="DI1" s="11">
        <f t="shared" si="14"/>
        <v>45228</v>
      </c>
      <c r="DJ1" s="9">
        <f>DI1+1</f>
        <v>45229</v>
      </c>
      <c r="DK1" s="10">
        <f t="shared" ref="DK1:DP1" si="15">DJ1+1</f>
        <v>45230</v>
      </c>
      <c r="DL1" s="10">
        <f t="shared" si="15"/>
        <v>45231</v>
      </c>
      <c r="DM1" s="10">
        <f t="shared" si="15"/>
        <v>45232</v>
      </c>
      <c r="DN1" s="10">
        <f t="shared" si="15"/>
        <v>45233</v>
      </c>
      <c r="DO1" s="10">
        <f t="shared" si="15"/>
        <v>45234</v>
      </c>
      <c r="DP1" s="11">
        <f t="shared" si="15"/>
        <v>45235</v>
      </c>
      <c r="DQ1" s="9">
        <f>DP1+1</f>
        <v>45236</v>
      </c>
      <c r="DR1" s="10">
        <f t="shared" ref="DR1:DW1" si="16">DQ1+1</f>
        <v>45237</v>
      </c>
      <c r="DS1" s="10">
        <f t="shared" si="16"/>
        <v>45238</v>
      </c>
      <c r="DT1" s="10">
        <f t="shared" si="16"/>
        <v>45239</v>
      </c>
      <c r="DU1" s="10">
        <f t="shared" si="16"/>
        <v>45240</v>
      </c>
      <c r="DV1" s="10">
        <f t="shared" si="16"/>
        <v>45241</v>
      </c>
      <c r="DW1" s="11">
        <f t="shared" si="16"/>
        <v>45242</v>
      </c>
      <c r="DX1" s="9">
        <v>45229</v>
      </c>
      <c r="DY1" s="10">
        <f t="shared" ref="DY1:ED1" si="17">DX1+1</f>
        <v>45230</v>
      </c>
      <c r="DZ1" s="10">
        <f t="shared" si="17"/>
        <v>45231</v>
      </c>
      <c r="EA1" s="10">
        <f t="shared" si="17"/>
        <v>45232</v>
      </c>
      <c r="EB1" s="10">
        <f t="shared" si="17"/>
        <v>45233</v>
      </c>
      <c r="EC1" s="10">
        <f t="shared" si="17"/>
        <v>45234</v>
      </c>
      <c r="ED1" s="11">
        <f t="shared" si="17"/>
        <v>45235</v>
      </c>
      <c r="EE1" s="9">
        <f>ED1+1</f>
        <v>45236</v>
      </c>
      <c r="EF1" s="10">
        <f t="shared" ref="EF1:EK1" si="18">EE1+1</f>
        <v>45237</v>
      </c>
      <c r="EG1" s="10">
        <f t="shared" si="18"/>
        <v>45238</v>
      </c>
      <c r="EH1" s="10">
        <f t="shared" si="18"/>
        <v>45239</v>
      </c>
      <c r="EI1" s="10">
        <f t="shared" si="18"/>
        <v>45240</v>
      </c>
      <c r="EJ1" s="10">
        <f t="shared" si="18"/>
        <v>45241</v>
      </c>
      <c r="EK1" s="11">
        <f t="shared" si="18"/>
        <v>45242</v>
      </c>
      <c r="EL1" s="28">
        <v>45201</v>
      </c>
      <c r="EM1" s="26">
        <f t="shared" ref="EM1:ER1" si="19">EL1+1</f>
        <v>45202</v>
      </c>
      <c r="EN1" s="26">
        <f t="shared" si="19"/>
        <v>45203</v>
      </c>
      <c r="EO1" s="26">
        <f t="shared" si="19"/>
        <v>45204</v>
      </c>
      <c r="EP1" s="26">
        <f t="shared" si="19"/>
        <v>45205</v>
      </c>
      <c r="EQ1" s="26">
        <f t="shared" si="19"/>
        <v>45206</v>
      </c>
      <c r="ER1" s="27">
        <f t="shared" si="19"/>
        <v>45207</v>
      </c>
      <c r="ES1" s="28">
        <f>ER1+1</f>
        <v>45208</v>
      </c>
      <c r="ET1" s="26">
        <f t="shared" ref="ET1:EY1" si="20">ES1+1</f>
        <v>45209</v>
      </c>
      <c r="EU1" s="26">
        <f t="shared" si="20"/>
        <v>45210</v>
      </c>
      <c r="EV1" s="26">
        <f t="shared" si="20"/>
        <v>45211</v>
      </c>
      <c r="EW1" s="26">
        <f t="shared" si="20"/>
        <v>45212</v>
      </c>
      <c r="EX1" s="26">
        <f t="shared" si="20"/>
        <v>45213</v>
      </c>
      <c r="EY1" s="27">
        <f t="shared" si="20"/>
        <v>45214</v>
      </c>
      <c r="EZ1" s="34">
        <f>EY1+1</f>
        <v>45215</v>
      </c>
      <c r="FA1" s="35">
        <f t="shared" ref="FA1:FF1" si="21">EZ1+1</f>
        <v>45216</v>
      </c>
      <c r="FB1" s="35">
        <f t="shared" si="21"/>
        <v>45217</v>
      </c>
      <c r="FC1" s="35">
        <f t="shared" si="21"/>
        <v>45218</v>
      </c>
      <c r="FD1" s="35">
        <f t="shared" si="21"/>
        <v>45219</v>
      </c>
      <c r="FE1" s="35">
        <f t="shared" si="21"/>
        <v>45220</v>
      </c>
      <c r="FF1" s="36">
        <f t="shared" si="21"/>
        <v>45221</v>
      </c>
      <c r="FG1" s="34">
        <f t="shared" ref="FG1:GV1" si="22">FF1+1</f>
        <v>45222</v>
      </c>
      <c r="FH1" s="35">
        <f t="shared" si="22"/>
        <v>45223</v>
      </c>
      <c r="FI1" s="35">
        <f t="shared" si="22"/>
        <v>45224</v>
      </c>
      <c r="FJ1" s="35">
        <f t="shared" si="22"/>
        <v>45225</v>
      </c>
      <c r="FK1" s="35">
        <f t="shared" si="22"/>
        <v>45226</v>
      </c>
      <c r="FL1" s="35">
        <f t="shared" si="22"/>
        <v>45227</v>
      </c>
      <c r="FM1" s="36">
        <f t="shared" si="22"/>
        <v>45228</v>
      </c>
      <c r="FN1" s="34">
        <f t="shared" si="22"/>
        <v>45229</v>
      </c>
      <c r="FO1" s="26">
        <f t="shared" si="22"/>
        <v>45230</v>
      </c>
      <c r="FP1" s="26">
        <f t="shared" si="22"/>
        <v>45231</v>
      </c>
      <c r="FQ1" s="26">
        <f t="shared" si="22"/>
        <v>45232</v>
      </c>
      <c r="FR1" s="26">
        <f t="shared" si="22"/>
        <v>45233</v>
      </c>
      <c r="FS1" s="26">
        <f t="shared" si="22"/>
        <v>45234</v>
      </c>
      <c r="FT1" s="62">
        <f t="shared" si="22"/>
        <v>45235</v>
      </c>
      <c r="FU1" s="34">
        <f t="shared" si="22"/>
        <v>45236</v>
      </c>
      <c r="FV1" s="35">
        <f t="shared" si="22"/>
        <v>45237</v>
      </c>
      <c r="FW1" s="35">
        <f t="shared" si="22"/>
        <v>45238</v>
      </c>
      <c r="FX1" s="35">
        <f t="shared" si="22"/>
        <v>45239</v>
      </c>
      <c r="FY1" s="35">
        <f t="shared" si="22"/>
        <v>45240</v>
      </c>
      <c r="FZ1" s="35">
        <f t="shared" si="22"/>
        <v>45241</v>
      </c>
      <c r="GA1" s="36">
        <f t="shared" si="22"/>
        <v>45242</v>
      </c>
      <c r="GB1" s="34">
        <f t="shared" si="22"/>
        <v>45243</v>
      </c>
      <c r="GC1" s="35">
        <f t="shared" si="22"/>
        <v>45244</v>
      </c>
      <c r="GD1" s="35">
        <f t="shared" si="22"/>
        <v>45245</v>
      </c>
      <c r="GE1" s="35">
        <f t="shared" si="22"/>
        <v>45246</v>
      </c>
      <c r="GF1" s="35">
        <f t="shared" si="22"/>
        <v>45247</v>
      </c>
      <c r="GG1" s="35">
        <f t="shared" si="22"/>
        <v>45248</v>
      </c>
      <c r="GH1" s="36">
        <f t="shared" si="22"/>
        <v>45249</v>
      </c>
      <c r="GI1" s="34">
        <f t="shared" si="22"/>
        <v>45250</v>
      </c>
      <c r="GJ1" s="35">
        <f t="shared" si="22"/>
        <v>45251</v>
      </c>
      <c r="GK1" s="35">
        <f t="shared" si="22"/>
        <v>45252</v>
      </c>
      <c r="GL1" s="35">
        <f t="shared" si="22"/>
        <v>45253</v>
      </c>
      <c r="GM1" s="35">
        <f t="shared" si="22"/>
        <v>45254</v>
      </c>
      <c r="GN1" s="35">
        <f t="shared" si="22"/>
        <v>45255</v>
      </c>
      <c r="GO1" s="36">
        <f t="shared" si="22"/>
        <v>45256</v>
      </c>
      <c r="GP1" s="34">
        <f t="shared" si="22"/>
        <v>45257</v>
      </c>
      <c r="GQ1" s="35">
        <f t="shared" si="22"/>
        <v>45258</v>
      </c>
      <c r="GR1" s="35">
        <f t="shared" si="22"/>
        <v>45259</v>
      </c>
      <c r="GS1" s="35">
        <f t="shared" si="22"/>
        <v>45260</v>
      </c>
      <c r="GT1" s="35">
        <f t="shared" si="22"/>
        <v>45261</v>
      </c>
      <c r="GU1" s="35">
        <f t="shared" si="22"/>
        <v>45262</v>
      </c>
      <c r="GV1" s="218">
        <f t="shared" si="22"/>
        <v>45263</v>
      </c>
      <c r="GW1" s="227">
        <v>45264</v>
      </c>
      <c r="GX1" s="228">
        <f>GW1+1</f>
        <v>45265</v>
      </c>
      <c r="GY1" s="228">
        <f t="shared" ref="GY1:HJ1" si="23">GX1+1</f>
        <v>45266</v>
      </c>
      <c r="GZ1" s="228">
        <f t="shared" si="23"/>
        <v>45267</v>
      </c>
      <c r="HA1" s="228">
        <f t="shared" si="23"/>
        <v>45268</v>
      </c>
      <c r="HB1" s="228">
        <f t="shared" si="23"/>
        <v>45269</v>
      </c>
      <c r="HC1" s="230">
        <f t="shared" si="23"/>
        <v>45270</v>
      </c>
      <c r="HD1" s="227">
        <f t="shared" si="23"/>
        <v>45271</v>
      </c>
      <c r="HE1" s="228">
        <f t="shared" si="23"/>
        <v>45272</v>
      </c>
      <c r="HF1" s="228">
        <f t="shared" si="23"/>
        <v>45273</v>
      </c>
      <c r="HG1" s="228">
        <f t="shared" si="23"/>
        <v>45274</v>
      </c>
      <c r="HH1" s="228">
        <f t="shared" si="23"/>
        <v>45275</v>
      </c>
      <c r="HI1" s="228">
        <f t="shared" si="23"/>
        <v>45276</v>
      </c>
      <c r="HJ1" s="229">
        <f t="shared" si="23"/>
        <v>45277</v>
      </c>
      <c r="HK1" s="227">
        <f t="shared" ref="HK1:HX1" si="24">HJ1+1</f>
        <v>45278</v>
      </c>
      <c r="HL1" s="228">
        <f t="shared" si="24"/>
        <v>45279</v>
      </c>
      <c r="HM1" s="228">
        <f t="shared" si="24"/>
        <v>45280</v>
      </c>
      <c r="HN1" s="228">
        <f t="shared" si="24"/>
        <v>45281</v>
      </c>
      <c r="HO1" s="228">
        <f t="shared" si="24"/>
        <v>45282</v>
      </c>
      <c r="HP1" s="228">
        <f t="shared" si="24"/>
        <v>45283</v>
      </c>
      <c r="HQ1" s="229">
        <f t="shared" si="24"/>
        <v>45284</v>
      </c>
      <c r="HR1" s="227">
        <f t="shared" si="24"/>
        <v>45285</v>
      </c>
      <c r="HS1" s="228">
        <f t="shared" si="24"/>
        <v>45286</v>
      </c>
      <c r="HT1" s="228">
        <f t="shared" si="24"/>
        <v>45287</v>
      </c>
      <c r="HU1" s="228">
        <f t="shared" si="24"/>
        <v>45288</v>
      </c>
      <c r="HV1" s="228">
        <f t="shared" si="24"/>
        <v>45289</v>
      </c>
      <c r="HW1" s="228">
        <f t="shared" si="24"/>
        <v>45290</v>
      </c>
      <c r="HX1" s="229">
        <f t="shared" si="24"/>
        <v>45291</v>
      </c>
      <c r="HY1" s="227">
        <f t="shared" ref="HY1:IE1" si="25">HX1+1</f>
        <v>45292</v>
      </c>
      <c r="HZ1" s="228">
        <f t="shared" si="25"/>
        <v>45293</v>
      </c>
      <c r="IA1" s="228">
        <f t="shared" si="25"/>
        <v>45294</v>
      </c>
      <c r="IB1" s="228">
        <f t="shared" si="25"/>
        <v>45295</v>
      </c>
      <c r="IC1" s="228">
        <f t="shared" si="25"/>
        <v>45296</v>
      </c>
      <c r="ID1" s="228">
        <f t="shared" si="25"/>
        <v>45297</v>
      </c>
      <c r="IE1" s="229">
        <f t="shared" si="25"/>
        <v>45298</v>
      </c>
      <c r="IF1" s="227">
        <f t="shared" ref="IF1:IL1" si="26">IE1+1</f>
        <v>45299</v>
      </c>
      <c r="IG1" s="228">
        <f t="shared" si="26"/>
        <v>45300</v>
      </c>
      <c r="IH1" s="228">
        <f t="shared" si="26"/>
        <v>45301</v>
      </c>
      <c r="II1" s="228">
        <f t="shared" si="26"/>
        <v>45302</v>
      </c>
      <c r="IJ1" s="228">
        <f t="shared" si="26"/>
        <v>45303</v>
      </c>
      <c r="IK1" s="228">
        <f t="shared" si="26"/>
        <v>45304</v>
      </c>
      <c r="IL1" s="229">
        <f t="shared" si="26"/>
        <v>45305</v>
      </c>
      <c r="IM1" s="227">
        <f t="shared" ref="IM1:KB1" si="27">IL1+1</f>
        <v>45306</v>
      </c>
      <c r="IN1" s="228">
        <f t="shared" si="27"/>
        <v>45307</v>
      </c>
      <c r="IO1" s="228">
        <f t="shared" si="27"/>
        <v>45308</v>
      </c>
      <c r="IP1" s="228">
        <f t="shared" si="27"/>
        <v>45309</v>
      </c>
      <c r="IQ1" s="228">
        <f t="shared" si="27"/>
        <v>45310</v>
      </c>
      <c r="IR1" s="228">
        <f t="shared" si="27"/>
        <v>45311</v>
      </c>
      <c r="IS1" s="229">
        <f t="shared" si="27"/>
        <v>45312</v>
      </c>
      <c r="IT1" s="227">
        <f t="shared" si="27"/>
        <v>45313</v>
      </c>
      <c r="IU1" s="228">
        <f t="shared" si="27"/>
        <v>45314</v>
      </c>
      <c r="IV1" s="228">
        <f t="shared" si="27"/>
        <v>45315</v>
      </c>
      <c r="IW1" s="228">
        <f t="shared" si="27"/>
        <v>45316</v>
      </c>
      <c r="IX1" s="228">
        <f t="shared" si="27"/>
        <v>45317</v>
      </c>
      <c r="IY1" s="228">
        <f t="shared" si="27"/>
        <v>45318</v>
      </c>
      <c r="IZ1" s="229">
        <f t="shared" si="27"/>
        <v>45319</v>
      </c>
      <c r="JA1" s="227">
        <f t="shared" si="27"/>
        <v>45320</v>
      </c>
      <c r="JB1" s="228">
        <f t="shared" si="27"/>
        <v>45321</v>
      </c>
      <c r="JC1" s="228">
        <f t="shared" si="27"/>
        <v>45322</v>
      </c>
      <c r="JD1" s="228">
        <f t="shared" si="27"/>
        <v>45323</v>
      </c>
      <c r="JE1" s="228">
        <f t="shared" si="27"/>
        <v>45324</v>
      </c>
      <c r="JF1" s="228">
        <f t="shared" si="27"/>
        <v>45325</v>
      </c>
      <c r="JG1" s="229">
        <f t="shared" si="27"/>
        <v>45326</v>
      </c>
      <c r="JH1" s="227">
        <f t="shared" si="27"/>
        <v>45327</v>
      </c>
      <c r="JI1" s="228">
        <f t="shared" si="27"/>
        <v>45328</v>
      </c>
      <c r="JJ1" s="228">
        <f t="shared" si="27"/>
        <v>45329</v>
      </c>
      <c r="JK1" s="228">
        <f t="shared" si="27"/>
        <v>45330</v>
      </c>
      <c r="JL1" s="228">
        <f t="shared" si="27"/>
        <v>45331</v>
      </c>
      <c r="JM1" s="228">
        <f t="shared" si="27"/>
        <v>45332</v>
      </c>
      <c r="JN1" s="229">
        <f t="shared" si="27"/>
        <v>45333</v>
      </c>
      <c r="JO1" s="227">
        <f t="shared" si="27"/>
        <v>45334</v>
      </c>
      <c r="JP1" s="228">
        <f t="shared" si="27"/>
        <v>45335</v>
      </c>
      <c r="JQ1" s="228">
        <f t="shared" si="27"/>
        <v>45336</v>
      </c>
      <c r="JR1" s="228">
        <f t="shared" si="27"/>
        <v>45337</v>
      </c>
      <c r="JS1" s="228">
        <f t="shared" si="27"/>
        <v>45338</v>
      </c>
      <c r="JT1" s="228">
        <f t="shared" si="27"/>
        <v>45339</v>
      </c>
      <c r="JU1" s="229">
        <f t="shared" si="27"/>
        <v>45340</v>
      </c>
      <c r="JV1" s="227">
        <f t="shared" si="27"/>
        <v>45341</v>
      </c>
      <c r="JW1" s="228">
        <f t="shared" si="27"/>
        <v>45342</v>
      </c>
      <c r="JX1" s="228">
        <f t="shared" si="27"/>
        <v>45343</v>
      </c>
      <c r="JY1" s="228">
        <f t="shared" si="27"/>
        <v>45344</v>
      </c>
      <c r="JZ1" s="228">
        <f t="shared" si="27"/>
        <v>45345</v>
      </c>
      <c r="KA1" s="228">
        <f t="shared" si="27"/>
        <v>45346</v>
      </c>
      <c r="KB1" s="229">
        <f t="shared" si="27"/>
        <v>45347</v>
      </c>
      <c r="KC1" s="227">
        <f t="shared" ref="KC1:LR1" si="28">KB1+1</f>
        <v>45348</v>
      </c>
      <c r="KD1" s="228">
        <f t="shared" si="28"/>
        <v>45349</v>
      </c>
      <c r="KE1" s="228">
        <f t="shared" si="28"/>
        <v>45350</v>
      </c>
      <c r="KF1" s="228">
        <f t="shared" si="28"/>
        <v>45351</v>
      </c>
      <c r="KG1" s="228">
        <f t="shared" si="28"/>
        <v>45352</v>
      </c>
      <c r="KH1" s="228">
        <f t="shared" si="28"/>
        <v>45353</v>
      </c>
      <c r="KI1" s="229">
        <f t="shared" si="28"/>
        <v>45354</v>
      </c>
      <c r="KJ1" s="227">
        <f t="shared" si="28"/>
        <v>45355</v>
      </c>
      <c r="KK1" s="228">
        <f t="shared" si="28"/>
        <v>45356</v>
      </c>
      <c r="KL1" s="228">
        <f t="shared" si="28"/>
        <v>45357</v>
      </c>
      <c r="KM1" s="228">
        <f t="shared" si="28"/>
        <v>45358</v>
      </c>
      <c r="KN1" s="228">
        <f t="shared" si="28"/>
        <v>45359</v>
      </c>
      <c r="KO1" s="228">
        <f t="shared" si="28"/>
        <v>45360</v>
      </c>
      <c r="KP1" s="229">
        <f t="shared" si="28"/>
        <v>45361</v>
      </c>
      <c r="KQ1" s="227">
        <f t="shared" si="28"/>
        <v>45362</v>
      </c>
      <c r="KR1" s="228">
        <f t="shared" si="28"/>
        <v>45363</v>
      </c>
      <c r="KS1" s="228">
        <f t="shared" si="28"/>
        <v>45364</v>
      </c>
      <c r="KT1" s="228">
        <f t="shared" si="28"/>
        <v>45365</v>
      </c>
      <c r="KU1" s="228">
        <f t="shared" si="28"/>
        <v>45366</v>
      </c>
      <c r="KV1" s="228">
        <f t="shared" si="28"/>
        <v>45367</v>
      </c>
      <c r="KW1" s="229">
        <f t="shared" si="28"/>
        <v>45368</v>
      </c>
      <c r="KX1" s="227">
        <f t="shared" si="28"/>
        <v>45369</v>
      </c>
      <c r="KY1" s="228">
        <f t="shared" si="28"/>
        <v>45370</v>
      </c>
      <c r="KZ1" s="228">
        <f t="shared" si="28"/>
        <v>45371</v>
      </c>
      <c r="LA1" s="228">
        <f t="shared" si="28"/>
        <v>45372</v>
      </c>
      <c r="LB1" s="228">
        <f t="shared" si="28"/>
        <v>45373</v>
      </c>
      <c r="LC1" s="228">
        <f t="shared" si="28"/>
        <v>45374</v>
      </c>
      <c r="LD1" s="229">
        <f t="shared" si="28"/>
        <v>45375</v>
      </c>
      <c r="LE1" s="227">
        <f t="shared" si="28"/>
        <v>45376</v>
      </c>
      <c r="LF1" s="228">
        <f t="shared" si="28"/>
        <v>45377</v>
      </c>
      <c r="LG1" s="228">
        <f t="shared" si="28"/>
        <v>45378</v>
      </c>
      <c r="LH1" s="228">
        <f t="shared" si="28"/>
        <v>45379</v>
      </c>
      <c r="LI1" s="228">
        <f t="shared" si="28"/>
        <v>45380</v>
      </c>
      <c r="LJ1" s="228">
        <f t="shared" si="28"/>
        <v>45381</v>
      </c>
      <c r="LK1" s="229">
        <f t="shared" si="28"/>
        <v>45382</v>
      </c>
      <c r="LL1" s="227">
        <f t="shared" si="28"/>
        <v>45383</v>
      </c>
      <c r="LM1" s="228">
        <f t="shared" si="28"/>
        <v>45384</v>
      </c>
      <c r="LN1" s="228">
        <f t="shared" si="28"/>
        <v>45385</v>
      </c>
      <c r="LO1" s="228">
        <f t="shared" si="28"/>
        <v>45386</v>
      </c>
      <c r="LP1" s="228">
        <f t="shared" si="28"/>
        <v>45387</v>
      </c>
      <c r="LQ1" s="228">
        <f t="shared" si="28"/>
        <v>45388</v>
      </c>
      <c r="LR1" s="228">
        <f t="shared" si="28"/>
        <v>45389</v>
      </c>
    </row>
    <row r="2" spans="1:330" ht="20.399999999999999" customHeight="1" thickBot="1" x14ac:dyDescent="0.35">
      <c r="A2" s="175"/>
      <c r="B2" s="176"/>
      <c r="C2" s="177"/>
      <c r="D2" s="21">
        <v>3</v>
      </c>
      <c r="E2" s="16">
        <v>4</v>
      </c>
      <c r="F2" s="16">
        <v>5</v>
      </c>
      <c r="G2" s="16">
        <v>6</v>
      </c>
      <c r="H2" s="17">
        <v>7</v>
      </c>
      <c r="I2" s="14">
        <v>1</v>
      </c>
      <c r="J2" s="16">
        <v>2</v>
      </c>
      <c r="K2" s="16">
        <v>3</v>
      </c>
      <c r="L2" s="16">
        <v>4</v>
      </c>
      <c r="M2" s="16">
        <v>5</v>
      </c>
      <c r="N2" s="16">
        <v>6</v>
      </c>
      <c r="O2" s="17">
        <v>7</v>
      </c>
      <c r="P2" s="14">
        <v>1</v>
      </c>
      <c r="Q2" s="16">
        <v>2</v>
      </c>
      <c r="R2" s="16">
        <v>3</v>
      </c>
      <c r="S2" s="16">
        <v>4</v>
      </c>
      <c r="T2" s="16">
        <v>5</v>
      </c>
      <c r="U2" s="16">
        <v>6</v>
      </c>
      <c r="V2" s="17">
        <v>7</v>
      </c>
      <c r="W2" s="14">
        <v>1</v>
      </c>
      <c r="X2" s="16">
        <v>2</v>
      </c>
      <c r="Y2" s="16">
        <v>3</v>
      </c>
      <c r="Z2" s="16">
        <v>4</v>
      </c>
      <c r="AA2" s="16">
        <v>5</v>
      </c>
      <c r="AB2" s="16">
        <v>6</v>
      </c>
      <c r="AC2" s="17">
        <v>7</v>
      </c>
      <c r="AD2" s="14">
        <v>1</v>
      </c>
      <c r="AE2" s="16">
        <v>2</v>
      </c>
      <c r="AF2" s="16">
        <v>3</v>
      </c>
      <c r="AG2" s="16">
        <v>4</v>
      </c>
      <c r="AH2" s="16">
        <v>5</v>
      </c>
      <c r="AI2" s="16">
        <v>6</v>
      </c>
      <c r="AJ2" s="17">
        <v>7</v>
      </c>
      <c r="AK2" s="14">
        <v>1</v>
      </c>
      <c r="AL2" s="16">
        <v>2</v>
      </c>
      <c r="AM2" s="16">
        <v>3</v>
      </c>
      <c r="AN2" s="16">
        <v>4</v>
      </c>
      <c r="AO2" s="16">
        <v>5</v>
      </c>
      <c r="AP2" s="16">
        <v>6</v>
      </c>
      <c r="AQ2" s="15">
        <v>7</v>
      </c>
      <c r="AR2" s="14">
        <v>1</v>
      </c>
      <c r="AS2" s="16">
        <v>2</v>
      </c>
      <c r="AT2" s="16">
        <v>3</v>
      </c>
      <c r="AU2" s="16">
        <v>4</v>
      </c>
      <c r="AV2" s="16">
        <v>5</v>
      </c>
      <c r="AW2" s="16">
        <v>6</v>
      </c>
      <c r="AX2" s="17">
        <v>7</v>
      </c>
      <c r="AY2" s="14">
        <v>1</v>
      </c>
      <c r="AZ2" s="16">
        <v>2</v>
      </c>
      <c r="BA2" s="16">
        <v>3</v>
      </c>
      <c r="BB2" s="16">
        <v>4</v>
      </c>
      <c r="BC2" s="16">
        <v>5</v>
      </c>
      <c r="BD2" s="16">
        <v>6</v>
      </c>
      <c r="BE2" s="17">
        <v>7</v>
      </c>
      <c r="BF2" s="21">
        <v>1</v>
      </c>
      <c r="BG2" s="16">
        <v>2</v>
      </c>
      <c r="BH2" s="16">
        <v>3</v>
      </c>
      <c r="BI2" s="16">
        <v>4</v>
      </c>
      <c r="BJ2" s="16">
        <v>5</v>
      </c>
      <c r="BK2" s="16">
        <v>6</v>
      </c>
      <c r="BL2" s="17">
        <v>7</v>
      </c>
      <c r="BM2" s="14">
        <v>1</v>
      </c>
      <c r="BN2" s="16">
        <v>2</v>
      </c>
      <c r="BO2" s="16">
        <v>3</v>
      </c>
      <c r="BP2" s="16">
        <v>4</v>
      </c>
      <c r="BQ2" s="16">
        <v>5</v>
      </c>
      <c r="BR2" s="16">
        <v>6</v>
      </c>
      <c r="BS2" s="17">
        <v>7</v>
      </c>
      <c r="BT2" s="14">
        <v>1</v>
      </c>
      <c r="BU2" s="16">
        <v>2</v>
      </c>
      <c r="BV2" s="16">
        <v>3</v>
      </c>
      <c r="BW2" s="16">
        <v>4</v>
      </c>
      <c r="BX2" s="16">
        <v>5</v>
      </c>
      <c r="BY2" s="16">
        <v>6</v>
      </c>
      <c r="BZ2" s="17">
        <v>7</v>
      </c>
      <c r="CA2" s="14">
        <v>1</v>
      </c>
      <c r="CB2" s="16">
        <v>2</v>
      </c>
      <c r="CC2" s="16">
        <v>3</v>
      </c>
      <c r="CD2" s="16">
        <v>4</v>
      </c>
      <c r="CE2" s="16">
        <v>5</v>
      </c>
      <c r="CF2" s="16">
        <v>6</v>
      </c>
      <c r="CG2" s="17">
        <v>7</v>
      </c>
      <c r="CH2" s="14">
        <v>1</v>
      </c>
      <c r="CI2" s="16">
        <v>2</v>
      </c>
      <c r="CJ2" s="16">
        <v>3</v>
      </c>
      <c r="CK2" s="16">
        <v>4</v>
      </c>
      <c r="CL2" s="16">
        <v>5</v>
      </c>
      <c r="CM2" s="16">
        <v>6</v>
      </c>
      <c r="CN2" s="17">
        <v>7</v>
      </c>
      <c r="CO2" s="14">
        <v>1</v>
      </c>
      <c r="CP2" s="16">
        <v>2</v>
      </c>
      <c r="CQ2" s="16">
        <v>3</v>
      </c>
      <c r="CR2" s="16">
        <v>4</v>
      </c>
      <c r="CS2" s="16">
        <v>5</v>
      </c>
      <c r="CT2" s="16">
        <v>6</v>
      </c>
      <c r="CU2" s="17">
        <v>7</v>
      </c>
      <c r="CV2" s="14">
        <v>1</v>
      </c>
      <c r="CW2" s="16">
        <v>2</v>
      </c>
      <c r="CX2" s="16">
        <v>3</v>
      </c>
      <c r="CY2" s="16">
        <v>4</v>
      </c>
      <c r="CZ2" s="16">
        <v>5</v>
      </c>
      <c r="DA2" s="16">
        <v>6</v>
      </c>
      <c r="DB2" s="17">
        <v>7</v>
      </c>
      <c r="DC2" s="14">
        <v>1</v>
      </c>
      <c r="DD2" s="16">
        <v>2</v>
      </c>
      <c r="DE2" s="16">
        <v>3</v>
      </c>
      <c r="DF2" s="16">
        <v>4</v>
      </c>
      <c r="DG2" s="16">
        <v>5</v>
      </c>
      <c r="DH2" s="16">
        <v>6</v>
      </c>
      <c r="DI2" s="17">
        <v>7</v>
      </c>
      <c r="DJ2" s="14">
        <v>1</v>
      </c>
      <c r="DK2" s="16">
        <v>2</v>
      </c>
      <c r="DL2" s="16">
        <v>3</v>
      </c>
      <c r="DM2" s="16">
        <v>4</v>
      </c>
      <c r="DN2" s="16">
        <v>5</v>
      </c>
      <c r="DO2" s="16">
        <v>6</v>
      </c>
      <c r="DP2" s="17">
        <v>7</v>
      </c>
      <c r="DQ2" s="14">
        <v>1</v>
      </c>
      <c r="DR2" s="16">
        <v>2</v>
      </c>
      <c r="DS2" s="16">
        <v>3</v>
      </c>
      <c r="DT2" s="16">
        <v>4</v>
      </c>
      <c r="DU2" s="16">
        <v>5</v>
      </c>
      <c r="DV2" s="16">
        <v>6</v>
      </c>
      <c r="DW2" s="17">
        <v>7</v>
      </c>
      <c r="DX2" s="14">
        <v>1</v>
      </c>
      <c r="DY2" s="16">
        <v>2</v>
      </c>
      <c r="DZ2" s="16">
        <v>3</v>
      </c>
      <c r="EA2" s="16">
        <v>4</v>
      </c>
      <c r="EB2" s="16">
        <v>5</v>
      </c>
      <c r="EC2" s="16">
        <v>6</v>
      </c>
      <c r="ED2" s="17">
        <v>7</v>
      </c>
      <c r="EE2" s="14">
        <v>1</v>
      </c>
      <c r="EF2" s="16">
        <v>2</v>
      </c>
      <c r="EG2" s="16">
        <v>3</v>
      </c>
      <c r="EH2" s="16">
        <v>4</v>
      </c>
      <c r="EI2" s="16">
        <v>5</v>
      </c>
      <c r="EJ2" s="16">
        <v>6</v>
      </c>
      <c r="EK2" s="17">
        <v>7</v>
      </c>
      <c r="EL2" s="29" t="s">
        <v>6</v>
      </c>
      <c r="EM2" s="30"/>
      <c r="EN2" s="30"/>
      <c r="EO2" s="30"/>
      <c r="EP2" s="30"/>
      <c r="EQ2" s="30"/>
      <c r="ER2" s="30"/>
      <c r="ES2" s="30"/>
      <c r="ET2" s="30"/>
      <c r="EU2" s="30"/>
      <c r="EV2" s="31" t="s">
        <v>12</v>
      </c>
      <c r="EW2" s="32" t="s">
        <v>11</v>
      </c>
      <c r="EX2" s="37"/>
      <c r="EY2" s="38" t="s">
        <v>11</v>
      </c>
      <c r="EZ2" s="33" t="s">
        <v>11</v>
      </c>
      <c r="FA2" s="29" t="s">
        <v>15</v>
      </c>
      <c r="FB2" s="30"/>
      <c r="FC2" s="30"/>
      <c r="FD2" s="30"/>
      <c r="FE2" s="30"/>
      <c r="FF2" s="30"/>
      <c r="FG2" s="30"/>
      <c r="FH2" s="160"/>
      <c r="FI2" s="160"/>
      <c r="FJ2" s="272" t="s">
        <v>65</v>
      </c>
      <c r="FK2" s="272"/>
      <c r="FL2" s="272"/>
      <c r="FM2" s="273" t="s">
        <v>66</v>
      </c>
      <c r="FN2" s="274"/>
      <c r="FO2" s="274"/>
      <c r="FP2" s="274"/>
      <c r="FQ2" s="274"/>
      <c r="FR2" s="275"/>
      <c r="FS2" s="280" t="s">
        <v>115</v>
      </c>
      <c r="FT2" s="281"/>
      <c r="FU2" s="278" t="s">
        <v>113</v>
      </c>
      <c r="FV2" s="279"/>
      <c r="FW2" s="276" t="s">
        <v>114</v>
      </c>
      <c r="FX2" s="277"/>
      <c r="FY2" s="207"/>
      <c r="FZ2" s="208"/>
      <c r="GA2" s="208"/>
      <c r="GB2" s="208"/>
      <c r="GC2" s="208"/>
      <c r="GD2" s="208"/>
      <c r="GE2" s="208"/>
      <c r="GF2" s="208"/>
      <c r="GG2" s="208"/>
      <c r="GH2" s="208"/>
      <c r="GI2" s="208"/>
      <c r="GJ2" s="208"/>
      <c r="GK2" s="208"/>
      <c r="GL2" s="208"/>
      <c r="GM2" s="208"/>
      <c r="GN2" s="208"/>
      <c r="GO2" s="208"/>
      <c r="GP2" s="208"/>
      <c r="GQ2" s="208"/>
      <c r="GR2" s="271" t="s">
        <v>216</v>
      </c>
      <c r="GS2" s="271"/>
      <c r="GT2" s="271"/>
      <c r="GU2" s="271"/>
      <c r="GV2" s="271"/>
      <c r="GW2" s="268" t="s">
        <v>221</v>
      </c>
      <c r="GX2" s="269"/>
      <c r="GY2" s="269"/>
      <c r="GZ2" s="269"/>
      <c r="HA2" s="269"/>
      <c r="HB2" s="269"/>
      <c r="HC2" s="270"/>
      <c r="HD2" s="265" t="s">
        <v>14</v>
      </c>
      <c r="HE2" s="266"/>
      <c r="HF2" s="266"/>
      <c r="HG2" s="266"/>
      <c r="HH2" s="266"/>
      <c r="HI2" s="266"/>
      <c r="HJ2" s="267"/>
      <c r="HK2" s="265" t="s">
        <v>14</v>
      </c>
      <c r="HL2" s="266"/>
      <c r="HM2" s="266"/>
      <c r="HN2" s="266"/>
      <c r="HO2" s="266"/>
      <c r="HP2" s="266"/>
      <c r="HQ2" s="267"/>
      <c r="HR2" s="265" t="s">
        <v>14</v>
      </c>
      <c r="HS2" s="266"/>
      <c r="HT2" s="266"/>
      <c r="HU2" s="266"/>
      <c r="HV2" s="266"/>
      <c r="HW2" s="266"/>
      <c r="HX2" s="267"/>
      <c r="HY2" s="265" t="s">
        <v>14</v>
      </c>
      <c r="HZ2" s="266"/>
      <c r="IA2" s="266"/>
      <c r="IB2" s="266"/>
      <c r="IC2" s="266"/>
      <c r="ID2" s="266"/>
      <c r="IE2" s="267"/>
      <c r="IF2" s="265" t="s">
        <v>14</v>
      </c>
      <c r="IG2" s="266"/>
      <c r="IH2" s="266"/>
      <c r="II2" s="266"/>
      <c r="IJ2" s="266"/>
      <c r="IK2" s="266"/>
      <c r="IL2" s="267"/>
      <c r="IM2" s="265" t="s">
        <v>14</v>
      </c>
      <c r="IN2" s="266"/>
      <c r="IO2" s="266"/>
      <c r="IP2" s="266"/>
      <c r="IQ2" s="266"/>
      <c r="IR2" s="266"/>
      <c r="IS2" s="267"/>
      <c r="IT2" s="265" t="s">
        <v>14</v>
      </c>
      <c r="IU2" s="266"/>
      <c r="IV2" s="266"/>
      <c r="IW2" s="266"/>
      <c r="IX2" s="266"/>
      <c r="IY2" s="266"/>
      <c r="IZ2" s="267"/>
      <c r="JA2" s="265" t="s">
        <v>14</v>
      </c>
      <c r="JB2" s="266"/>
      <c r="JC2" s="266"/>
      <c r="JD2" s="266"/>
      <c r="JE2" s="266"/>
      <c r="JF2" s="266"/>
      <c r="JG2" s="267"/>
      <c r="JH2" s="265" t="s">
        <v>14</v>
      </c>
      <c r="JI2" s="266"/>
      <c r="JJ2" s="266"/>
      <c r="JK2" s="266"/>
      <c r="JL2" s="266"/>
      <c r="JM2" s="266"/>
      <c r="JN2" s="267"/>
      <c r="JO2" s="265" t="s">
        <v>14</v>
      </c>
      <c r="JP2" s="266"/>
      <c r="JQ2" s="266"/>
      <c r="JR2" s="266"/>
      <c r="JS2" s="266"/>
      <c r="JT2" s="266"/>
      <c r="JU2" s="267"/>
      <c r="JV2" s="265" t="s">
        <v>14</v>
      </c>
      <c r="JW2" s="266"/>
      <c r="JX2" s="266"/>
      <c r="JY2" s="266"/>
      <c r="JZ2" s="266"/>
      <c r="KA2" s="266"/>
      <c r="KB2" s="267"/>
      <c r="KC2" s="265" t="s">
        <v>14</v>
      </c>
      <c r="KD2" s="266"/>
      <c r="KE2" s="266"/>
      <c r="KF2" s="266"/>
      <c r="KG2" s="266"/>
      <c r="KH2" s="266"/>
      <c r="KI2" s="267"/>
      <c r="KJ2" s="265" t="s">
        <v>14</v>
      </c>
      <c r="KK2" s="266"/>
      <c r="KL2" s="266"/>
      <c r="KM2" s="266"/>
      <c r="KN2" s="266"/>
      <c r="KO2" s="266"/>
      <c r="KP2" s="267"/>
      <c r="KQ2" s="265" t="s">
        <v>14</v>
      </c>
      <c r="KR2" s="266"/>
      <c r="KS2" s="266"/>
      <c r="KT2" s="266"/>
      <c r="KU2" s="266"/>
      <c r="KV2" s="266"/>
      <c r="KW2" s="267"/>
      <c r="KX2" s="265" t="s">
        <v>14</v>
      </c>
      <c r="KY2" s="266"/>
      <c r="KZ2" s="266"/>
      <c r="LA2" s="266"/>
      <c r="LB2" s="266"/>
      <c r="LC2" s="266"/>
      <c r="LD2" s="267"/>
      <c r="LE2" s="265" t="s">
        <v>14</v>
      </c>
      <c r="LF2" s="266"/>
      <c r="LG2" s="266"/>
      <c r="LH2" s="266"/>
      <c r="LI2" s="266"/>
      <c r="LJ2" s="266"/>
      <c r="LK2" s="267"/>
      <c r="LL2" s="265" t="s">
        <v>14</v>
      </c>
      <c r="LM2" s="266"/>
      <c r="LN2" s="266"/>
      <c r="LO2" s="266"/>
      <c r="LP2" s="266"/>
      <c r="LQ2" s="266"/>
    </row>
    <row r="3" spans="1:330" ht="18" customHeight="1" thickBot="1" x14ac:dyDescent="0.35">
      <c r="A3" s="261">
        <v>1</v>
      </c>
      <c r="B3" s="256" t="s">
        <v>258</v>
      </c>
      <c r="C3" s="257" t="s">
        <v>67</v>
      </c>
      <c r="D3" s="161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60"/>
      <c r="AR3" s="13"/>
      <c r="AS3" s="40"/>
      <c r="AT3" s="40"/>
      <c r="AU3" s="40"/>
      <c r="AV3" s="40"/>
      <c r="AW3" s="40" t="s">
        <v>3</v>
      </c>
      <c r="AX3" s="162" t="s">
        <v>3</v>
      </c>
      <c r="AY3" s="13"/>
      <c r="AZ3" s="40"/>
      <c r="BA3" s="40"/>
      <c r="BB3" s="40"/>
      <c r="BC3" s="40"/>
      <c r="BD3" s="40" t="s">
        <v>3</v>
      </c>
      <c r="BE3" s="162" t="s">
        <v>3</v>
      </c>
      <c r="BF3" s="13"/>
      <c r="BG3" s="40"/>
      <c r="BH3" s="40"/>
      <c r="BI3" s="40"/>
      <c r="BJ3" s="40"/>
      <c r="BK3" s="40" t="s">
        <v>3</v>
      </c>
      <c r="BL3" s="162" t="s">
        <v>3</v>
      </c>
      <c r="BM3" s="13"/>
      <c r="BN3" s="40"/>
      <c r="BO3" s="40"/>
      <c r="BP3" s="40"/>
      <c r="BQ3" s="40"/>
      <c r="BR3" s="40" t="s">
        <v>3</v>
      </c>
      <c r="BS3" s="162" t="s">
        <v>3</v>
      </c>
      <c r="BT3" s="13"/>
      <c r="BU3" s="40"/>
      <c r="BV3" s="40"/>
      <c r="BW3" s="40"/>
      <c r="BX3" s="40"/>
      <c r="BY3" s="40" t="s">
        <v>3</v>
      </c>
      <c r="BZ3" s="162" t="s">
        <v>3</v>
      </c>
      <c r="CA3" s="13"/>
      <c r="CB3" s="40"/>
      <c r="CC3" s="40"/>
      <c r="CD3" s="40"/>
      <c r="CE3" s="40"/>
      <c r="CF3" s="40" t="s">
        <v>3</v>
      </c>
      <c r="CG3" s="162" t="s">
        <v>3</v>
      </c>
      <c r="CH3" s="13"/>
      <c r="CI3" s="40"/>
      <c r="CJ3" s="40"/>
      <c r="CK3" s="40"/>
      <c r="CL3" s="40"/>
      <c r="CM3" s="40" t="s">
        <v>3</v>
      </c>
      <c r="CN3" s="162" t="s">
        <v>3</v>
      </c>
      <c r="CO3" s="13"/>
      <c r="CP3" s="40"/>
      <c r="CQ3" s="40"/>
      <c r="CR3" s="40"/>
      <c r="CS3" s="40"/>
      <c r="CT3" s="40" t="s">
        <v>3</v>
      </c>
      <c r="CU3" s="162" t="s">
        <v>3</v>
      </c>
      <c r="CV3" s="13"/>
      <c r="CW3" s="40"/>
      <c r="CX3" s="40"/>
      <c r="CY3" s="40"/>
      <c r="CZ3" s="40"/>
      <c r="DA3" s="40" t="s">
        <v>3</v>
      </c>
      <c r="DB3" s="162" t="s">
        <v>3</v>
      </c>
      <c r="DC3" s="13"/>
      <c r="DD3" s="40"/>
      <c r="DE3" s="40"/>
      <c r="DF3" s="40"/>
      <c r="DG3" s="40"/>
      <c r="DH3" s="40" t="s">
        <v>3</v>
      </c>
      <c r="DI3" s="162" t="s">
        <v>3</v>
      </c>
      <c r="DJ3" s="13"/>
      <c r="DK3" s="40"/>
      <c r="DL3" s="40"/>
      <c r="DM3" s="40"/>
      <c r="DN3" s="40"/>
      <c r="DO3" s="40" t="s">
        <v>3</v>
      </c>
      <c r="DP3" s="162" t="s">
        <v>3</v>
      </c>
      <c r="DQ3" s="13"/>
      <c r="DR3" s="40"/>
      <c r="DS3" s="40"/>
      <c r="DT3" s="40"/>
      <c r="DU3" s="40"/>
      <c r="DV3" s="40" t="s">
        <v>3</v>
      </c>
      <c r="DW3" s="162" t="s">
        <v>3</v>
      </c>
      <c r="DX3" s="13"/>
      <c r="DY3" s="40"/>
      <c r="DZ3" s="40"/>
      <c r="EA3" s="40"/>
      <c r="EB3" s="40"/>
      <c r="EC3" s="40" t="s">
        <v>3</v>
      </c>
      <c r="ED3" s="162" t="s">
        <v>3</v>
      </c>
      <c r="EE3" s="13"/>
      <c r="EF3" s="40"/>
      <c r="EG3" s="40"/>
      <c r="EH3" s="40"/>
      <c r="EI3" s="40"/>
      <c r="EJ3" s="40" t="s">
        <v>3</v>
      </c>
      <c r="EK3" s="162" t="s">
        <v>3</v>
      </c>
      <c r="EL3" s="13"/>
      <c r="EM3" s="40"/>
      <c r="EN3" s="40"/>
      <c r="EO3" s="40"/>
      <c r="EP3" s="40"/>
      <c r="EQ3" s="40" t="s">
        <v>3</v>
      </c>
      <c r="ER3" s="162" t="s">
        <v>3</v>
      </c>
      <c r="ES3" s="13"/>
      <c r="ET3" s="40"/>
      <c r="EU3" s="40"/>
      <c r="EV3" s="40" t="s">
        <v>5</v>
      </c>
      <c r="EW3" s="40" t="s">
        <v>5</v>
      </c>
      <c r="EX3" s="161" t="s">
        <v>3</v>
      </c>
      <c r="EY3" s="162" t="s">
        <v>3</v>
      </c>
      <c r="EZ3" s="13" t="s">
        <v>5</v>
      </c>
      <c r="FA3" s="40"/>
      <c r="FB3" s="40" t="s">
        <v>5</v>
      </c>
      <c r="FC3" s="40" t="s">
        <v>5</v>
      </c>
      <c r="FD3" s="40"/>
      <c r="FE3" s="40" t="s">
        <v>3</v>
      </c>
      <c r="FF3" s="162" t="s">
        <v>3</v>
      </c>
      <c r="FG3" s="13"/>
      <c r="FH3" s="40"/>
      <c r="FI3" s="60"/>
      <c r="FJ3" s="40"/>
      <c r="FK3" s="40"/>
      <c r="FL3" s="60" t="s">
        <v>3</v>
      </c>
      <c r="FM3" s="163" t="s">
        <v>3</v>
      </c>
      <c r="FN3" s="178"/>
      <c r="FO3" s="161" t="s">
        <v>3</v>
      </c>
      <c r="FP3" s="40" t="s">
        <v>3</v>
      </c>
      <c r="FQ3" s="40" t="s">
        <v>3</v>
      </c>
      <c r="FR3" s="161" t="s">
        <v>3</v>
      </c>
      <c r="FS3" s="40"/>
      <c r="FT3" s="162" t="s">
        <v>3</v>
      </c>
      <c r="FU3" s="13" t="s">
        <v>3</v>
      </c>
      <c r="FV3" s="161" t="s">
        <v>5</v>
      </c>
      <c r="FW3" s="40" t="s">
        <v>3</v>
      </c>
      <c r="FX3" s="40" t="s">
        <v>3</v>
      </c>
      <c r="FY3" s="161" t="s">
        <v>3</v>
      </c>
      <c r="FZ3" s="40"/>
      <c r="GA3" s="162" t="s">
        <v>3</v>
      </c>
      <c r="GB3" s="13" t="s">
        <v>3</v>
      </c>
      <c r="GC3" s="161"/>
      <c r="GD3" s="40" t="s">
        <v>3</v>
      </c>
      <c r="GE3" s="40" t="s">
        <v>3</v>
      </c>
      <c r="GF3" s="161" t="s">
        <v>3</v>
      </c>
      <c r="GG3" s="40"/>
      <c r="GH3" s="162" t="s">
        <v>3</v>
      </c>
      <c r="GI3" s="13"/>
      <c r="GJ3" s="161" t="s">
        <v>3</v>
      </c>
      <c r="GK3" s="40" t="s">
        <v>3</v>
      </c>
      <c r="GL3" s="40"/>
      <c r="GM3" s="161" t="s">
        <v>3</v>
      </c>
      <c r="GN3" s="40" t="s">
        <v>3</v>
      </c>
      <c r="GO3" s="162" t="s">
        <v>3</v>
      </c>
      <c r="GP3" s="13"/>
      <c r="GQ3" s="161" t="s">
        <v>3</v>
      </c>
      <c r="GR3" s="40" t="s">
        <v>3</v>
      </c>
      <c r="GS3" s="40" t="s">
        <v>3</v>
      </c>
      <c r="GT3" s="161"/>
      <c r="GU3" s="40" t="s">
        <v>3</v>
      </c>
      <c r="GV3" s="60" t="s">
        <v>3</v>
      </c>
      <c r="GW3" s="231"/>
      <c r="GX3" s="231"/>
      <c r="GY3" s="231"/>
      <c r="GZ3" s="231"/>
      <c r="HA3" s="231"/>
      <c r="HB3" s="231"/>
      <c r="HC3" s="249"/>
      <c r="HD3" s="6" t="s">
        <v>5</v>
      </c>
      <c r="HE3" s="6" t="s">
        <v>5</v>
      </c>
      <c r="HF3" s="7" t="s">
        <v>3</v>
      </c>
      <c r="HG3" s="263"/>
      <c r="HH3" s="264" t="s">
        <v>5</v>
      </c>
      <c r="HI3" s="6" t="s">
        <v>5</v>
      </c>
      <c r="HJ3" s="7" t="s">
        <v>3</v>
      </c>
      <c r="HK3" s="5"/>
      <c r="HL3" s="6"/>
      <c r="HM3" s="6"/>
      <c r="HN3" s="7" t="s">
        <v>3</v>
      </c>
      <c r="HO3" s="5"/>
      <c r="HP3" s="6"/>
      <c r="HQ3" s="6"/>
      <c r="HR3" s="7" t="s">
        <v>3</v>
      </c>
      <c r="HS3" s="5"/>
      <c r="HT3" s="6"/>
      <c r="HU3" s="6"/>
      <c r="HV3" s="7" t="s">
        <v>3</v>
      </c>
      <c r="HW3" s="5"/>
      <c r="HX3" s="6"/>
      <c r="HY3" s="6"/>
      <c r="HZ3" s="7" t="s">
        <v>3</v>
      </c>
      <c r="IA3" s="5"/>
      <c r="IB3" s="6"/>
      <c r="IC3" s="6"/>
      <c r="ID3" s="7" t="s">
        <v>3</v>
      </c>
      <c r="IE3" s="5"/>
      <c r="IF3" s="6"/>
      <c r="IG3" s="6"/>
      <c r="IH3" s="7" t="s">
        <v>3</v>
      </c>
      <c r="II3" s="5"/>
      <c r="IJ3" s="6"/>
      <c r="IK3" s="6"/>
      <c r="IL3" s="7" t="s">
        <v>3</v>
      </c>
      <c r="IM3" s="5"/>
      <c r="IN3" s="6"/>
      <c r="IO3" s="6"/>
      <c r="IP3" s="7" t="s">
        <v>3</v>
      </c>
      <c r="IQ3" s="5"/>
      <c r="IR3" s="6"/>
      <c r="IS3" s="6"/>
      <c r="IT3" s="7" t="s">
        <v>3</v>
      </c>
      <c r="IU3" s="5"/>
      <c r="IV3" s="6"/>
      <c r="IW3" s="6"/>
      <c r="IX3" s="7" t="s">
        <v>3</v>
      </c>
      <c r="IY3" s="5"/>
      <c r="IZ3" s="6"/>
      <c r="JA3" s="6"/>
      <c r="JB3" s="7" t="s">
        <v>3</v>
      </c>
      <c r="JC3" s="5"/>
      <c r="JD3" s="6"/>
      <c r="JE3" s="6"/>
      <c r="JF3" s="7" t="s">
        <v>3</v>
      </c>
      <c r="JG3" s="5"/>
      <c r="JH3" s="6"/>
      <c r="JI3" s="6"/>
      <c r="JJ3" s="7" t="s">
        <v>3</v>
      </c>
      <c r="JK3" s="5"/>
      <c r="JL3" s="6"/>
      <c r="JM3" s="6"/>
      <c r="JN3" s="7" t="s">
        <v>3</v>
      </c>
      <c r="JO3" s="5"/>
      <c r="JP3" s="6"/>
      <c r="JQ3" s="6"/>
      <c r="JR3" s="7" t="s">
        <v>3</v>
      </c>
      <c r="JS3" s="5"/>
      <c r="JT3" s="6"/>
      <c r="JU3" s="6"/>
      <c r="JV3" s="7" t="s">
        <v>3</v>
      </c>
      <c r="JW3" s="5"/>
      <c r="JX3" s="6"/>
      <c r="JY3" s="6"/>
      <c r="JZ3" s="7" t="s">
        <v>3</v>
      </c>
      <c r="KA3" s="5"/>
      <c r="KB3" s="6"/>
      <c r="KC3" s="6"/>
      <c r="KD3" s="7" t="s">
        <v>3</v>
      </c>
      <c r="KE3" s="5"/>
      <c r="KF3" s="6"/>
      <c r="KG3" s="6"/>
      <c r="KH3" s="7" t="s">
        <v>3</v>
      </c>
      <c r="KI3" s="5"/>
      <c r="KJ3" s="6"/>
      <c r="KK3" s="6"/>
      <c r="KL3" s="7" t="s">
        <v>3</v>
      </c>
      <c r="KM3" s="5"/>
      <c r="KN3" s="6"/>
      <c r="KO3" s="6"/>
      <c r="KP3" s="7" t="s">
        <v>3</v>
      </c>
      <c r="KQ3" s="5"/>
      <c r="KR3" s="6"/>
      <c r="KS3" s="6"/>
      <c r="KT3" s="7" t="s">
        <v>3</v>
      </c>
      <c r="KU3" s="5"/>
      <c r="KV3" s="6"/>
      <c r="KW3" s="6"/>
      <c r="KX3" s="7" t="s">
        <v>3</v>
      </c>
      <c r="KY3" s="5"/>
      <c r="KZ3" s="6"/>
      <c r="LA3" s="6"/>
      <c r="LB3" s="7" t="s">
        <v>3</v>
      </c>
      <c r="LC3" s="5"/>
      <c r="LD3" s="6"/>
      <c r="LE3" s="6"/>
      <c r="LF3" s="7" t="s">
        <v>3</v>
      </c>
      <c r="LG3" s="5"/>
      <c r="LH3" s="6"/>
      <c r="LI3" s="6"/>
      <c r="LJ3" s="7" t="s">
        <v>3</v>
      </c>
      <c r="LK3" s="5"/>
      <c r="LL3" s="6"/>
      <c r="LM3" s="6"/>
      <c r="LN3" s="7" t="s">
        <v>3</v>
      </c>
      <c r="LO3" s="5"/>
      <c r="LP3" s="6"/>
      <c r="LQ3" s="6"/>
      <c r="LR3" s="7" t="s">
        <v>3</v>
      </c>
    </row>
    <row r="4" spans="1:330" ht="16.5" customHeight="1" thickBot="1" x14ac:dyDescent="0.35">
      <c r="A4" s="258">
        <v>2</v>
      </c>
      <c r="B4" s="259" t="s">
        <v>258</v>
      </c>
      <c r="C4" s="260" t="s">
        <v>265</v>
      </c>
      <c r="D4" s="170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73"/>
      <c r="AR4" s="172"/>
      <c r="AS4" s="169"/>
      <c r="AT4" s="169"/>
      <c r="AU4" s="169"/>
      <c r="AV4" s="169"/>
      <c r="AW4" s="169"/>
      <c r="AX4" s="171"/>
      <c r="AY4" s="172"/>
      <c r="AZ4" s="169"/>
      <c r="BA4" s="169"/>
      <c r="BB4" s="169"/>
      <c r="BC4" s="169"/>
      <c r="BD4" s="169"/>
      <c r="BE4" s="171"/>
      <c r="BF4" s="172"/>
      <c r="BG4" s="169"/>
      <c r="BH4" s="169"/>
      <c r="BI4" s="169"/>
      <c r="BJ4" s="169"/>
      <c r="BK4" s="169"/>
      <c r="BL4" s="171"/>
      <c r="BM4" s="172"/>
      <c r="BN4" s="169"/>
      <c r="BO4" s="169"/>
      <c r="BP4" s="169"/>
      <c r="BQ4" s="169"/>
      <c r="BR4" s="169"/>
      <c r="BS4" s="171"/>
      <c r="BT4" s="172"/>
      <c r="BU4" s="169"/>
      <c r="BV4" s="169"/>
      <c r="BW4" s="169"/>
      <c r="BX4" s="169"/>
      <c r="BY4" s="169"/>
      <c r="BZ4" s="171"/>
      <c r="CA4" s="172"/>
      <c r="CB4" s="169"/>
      <c r="CC4" s="169"/>
      <c r="CD4" s="169"/>
      <c r="CE4" s="169"/>
      <c r="CF4" s="169"/>
      <c r="CG4" s="171"/>
      <c r="CH4" s="172"/>
      <c r="CI4" s="169"/>
      <c r="CJ4" s="169"/>
      <c r="CK4" s="169"/>
      <c r="CL4" s="169"/>
      <c r="CM4" s="169"/>
      <c r="CN4" s="171"/>
      <c r="CO4" s="172"/>
      <c r="CP4" s="169"/>
      <c r="CQ4" s="169"/>
      <c r="CR4" s="169"/>
      <c r="CS4" s="169"/>
      <c r="CT4" s="169"/>
      <c r="CU4" s="171"/>
      <c r="CV4" s="172"/>
      <c r="CW4" s="169"/>
      <c r="CX4" s="169"/>
      <c r="CY4" s="169"/>
      <c r="CZ4" s="169"/>
      <c r="DA4" s="169"/>
      <c r="DB4" s="171"/>
      <c r="DC4" s="172"/>
      <c r="DD4" s="169"/>
      <c r="DE4" s="169"/>
      <c r="DF4" s="169"/>
      <c r="DG4" s="169"/>
      <c r="DH4" s="169"/>
      <c r="DI4" s="171"/>
      <c r="DJ4" s="172"/>
      <c r="DK4" s="169"/>
      <c r="DL4" s="169"/>
      <c r="DM4" s="169"/>
      <c r="DN4" s="169"/>
      <c r="DO4" s="169"/>
      <c r="DP4" s="171"/>
      <c r="DQ4" s="172"/>
      <c r="DR4" s="169"/>
      <c r="DS4" s="169"/>
      <c r="DT4" s="169"/>
      <c r="DU4" s="169"/>
      <c r="DV4" s="169"/>
      <c r="DW4" s="171"/>
      <c r="DX4" s="172"/>
      <c r="DY4" s="169"/>
      <c r="DZ4" s="169"/>
      <c r="EA4" s="169"/>
      <c r="EB4" s="169"/>
      <c r="EC4" s="169"/>
      <c r="ED4" s="171"/>
      <c r="EE4" s="172"/>
      <c r="EF4" s="169"/>
      <c r="EG4" s="169"/>
      <c r="EH4" s="169"/>
      <c r="EI4" s="169"/>
      <c r="EJ4" s="169"/>
      <c r="EK4" s="171"/>
      <c r="EL4" s="172"/>
      <c r="EM4" s="169"/>
      <c r="EN4" s="169"/>
      <c r="EO4" s="169"/>
      <c r="EP4" s="169"/>
      <c r="EQ4" s="169"/>
      <c r="ER4" s="171"/>
      <c r="ES4" s="172"/>
      <c r="ET4" s="169"/>
      <c r="EU4" s="169"/>
      <c r="EV4" s="169"/>
      <c r="EW4" s="169"/>
      <c r="EX4" s="170"/>
      <c r="EY4" s="171"/>
      <c r="EZ4" s="172"/>
      <c r="FA4" s="169"/>
      <c r="FB4" s="169"/>
      <c r="FC4" s="169"/>
      <c r="FD4" s="169"/>
      <c r="FE4" s="169"/>
      <c r="FF4" s="171"/>
      <c r="FG4" s="172"/>
      <c r="FH4" s="169"/>
      <c r="FI4" s="173"/>
      <c r="FJ4" s="169"/>
      <c r="FK4" s="169"/>
      <c r="FL4" s="173"/>
      <c r="FM4" s="174"/>
      <c r="FN4" s="172" t="s">
        <v>3</v>
      </c>
      <c r="FO4" s="170" t="s">
        <v>3</v>
      </c>
      <c r="FP4" s="169"/>
      <c r="FQ4" s="169"/>
      <c r="FR4" s="170"/>
      <c r="FS4" s="169" t="s">
        <v>3</v>
      </c>
      <c r="FT4" s="171" t="s">
        <v>3</v>
      </c>
      <c r="FU4" s="172" t="s">
        <v>5</v>
      </c>
      <c r="FV4" s="170" t="s">
        <v>5</v>
      </c>
      <c r="FW4" s="169" t="s">
        <v>5</v>
      </c>
      <c r="FX4" s="169" t="s">
        <v>5</v>
      </c>
      <c r="FY4" s="170" t="s">
        <v>5</v>
      </c>
      <c r="FZ4" s="169" t="s">
        <v>3</v>
      </c>
      <c r="GA4" s="171" t="s">
        <v>3</v>
      </c>
      <c r="GB4" s="172"/>
      <c r="GC4" s="170"/>
      <c r="GD4" s="169"/>
      <c r="GE4" s="169"/>
      <c r="GF4" s="170"/>
      <c r="GG4" s="169" t="s">
        <v>3</v>
      </c>
      <c r="GH4" s="171" t="s">
        <v>3</v>
      </c>
      <c r="GI4" s="172"/>
      <c r="GJ4" s="170"/>
      <c r="GK4" s="169"/>
      <c r="GL4" s="169"/>
      <c r="GM4" s="170"/>
      <c r="GN4" s="169" t="s">
        <v>3</v>
      </c>
      <c r="GO4" s="171" t="s">
        <v>3</v>
      </c>
      <c r="GP4" s="172"/>
      <c r="GQ4" s="170"/>
      <c r="GR4" s="169"/>
      <c r="GS4" s="169"/>
      <c r="GT4" s="170"/>
      <c r="GU4" s="169" t="s">
        <v>3</v>
      </c>
      <c r="GV4" s="173" t="s">
        <v>3</v>
      </c>
      <c r="GW4" s="231"/>
      <c r="GX4" s="231"/>
      <c r="GY4" s="231"/>
      <c r="GZ4" s="231"/>
      <c r="HA4" s="231"/>
      <c r="HB4" s="231"/>
      <c r="HC4" s="249"/>
      <c r="HD4" s="64" t="s">
        <v>3</v>
      </c>
      <c r="HE4" s="64" t="s">
        <v>3</v>
      </c>
      <c r="HF4" s="252" t="s">
        <v>5</v>
      </c>
      <c r="HG4" s="133" t="s">
        <v>3</v>
      </c>
      <c r="HH4" s="64" t="s">
        <v>3</v>
      </c>
      <c r="HI4" s="64" t="s">
        <v>3</v>
      </c>
      <c r="HJ4" s="366"/>
      <c r="HK4" s="133" t="s">
        <v>3</v>
      </c>
      <c r="HL4" s="64" t="s">
        <v>3</v>
      </c>
      <c r="HM4" s="64" t="s">
        <v>3</v>
      </c>
      <c r="HN4" s="252"/>
      <c r="HO4" s="133" t="s">
        <v>3</v>
      </c>
      <c r="HP4" s="64" t="s">
        <v>3</v>
      </c>
      <c r="HQ4" s="64" t="s">
        <v>3</v>
      </c>
      <c r="HR4" s="252"/>
      <c r="HS4" s="133" t="s">
        <v>3</v>
      </c>
      <c r="HT4" s="64" t="s">
        <v>3</v>
      </c>
      <c r="HU4" s="64" t="s">
        <v>3</v>
      </c>
      <c r="HV4" s="252"/>
      <c r="HW4" s="133" t="s">
        <v>3</v>
      </c>
      <c r="HX4" s="64" t="s">
        <v>3</v>
      </c>
      <c r="HY4" s="64" t="s">
        <v>3</v>
      </c>
      <c r="HZ4" s="252"/>
      <c r="IA4" s="133" t="s">
        <v>3</v>
      </c>
      <c r="IB4" s="64" t="s">
        <v>3</v>
      </c>
      <c r="IC4" s="64" t="s">
        <v>3</v>
      </c>
      <c r="ID4" s="252"/>
      <c r="IE4" s="133" t="s">
        <v>3</v>
      </c>
      <c r="IF4" s="64" t="s">
        <v>3</v>
      </c>
      <c r="IG4" s="64" t="s">
        <v>3</v>
      </c>
      <c r="IH4" s="252"/>
      <c r="II4" s="133" t="s">
        <v>3</v>
      </c>
      <c r="IJ4" s="64" t="s">
        <v>3</v>
      </c>
      <c r="IK4" s="64" t="s">
        <v>3</v>
      </c>
      <c r="IL4" s="252"/>
      <c r="IM4" s="133" t="s">
        <v>3</v>
      </c>
      <c r="IN4" s="64" t="s">
        <v>3</v>
      </c>
      <c r="IO4" s="64" t="s">
        <v>3</v>
      </c>
      <c r="IP4" s="252"/>
      <c r="IQ4" s="133" t="s">
        <v>3</v>
      </c>
      <c r="IR4" s="64" t="s">
        <v>3</v>
      </c>
      <c r="IS4" s="64" t="s">
        <v>3</v>
      </c>
      <c r="IT4" s="252"/>
      <c r="IU4" s="133" t="s">
        <v>3</v>
      </c>
      <c r="IV4" s="64" t="s">
        <v>3</v>
      </c>
      <c r="IW4" s="64" t="s">
        <v>3</v>
      </c>
      <c r="IX4" s="252"/>
      <c r="IY4" s="133" t="s">
        <v>3</v>
      </c>
      <c r="IZ4" s="64" t="s">
        <v>3</v>
      </c>
      <c r="JA4" s="64" t="s">
        <v>3</v>
      </c>
      <c r="JB4" s="252"/>
      <c r="JC4" s="133" t="s">
        <v>3</v>
      </c>
      <c r="JD4" s="64" t="s">
        <v>3</v>
      </c>
      <c r="JE4" s="64" t="s">
        <v>3</v>
      </c>
      <c r="JF4" s="252"/>
      <c r="JG4" s="133" t="s">
        <v>3</v>
      </c>
      <c r="JH4" s="64" t="s">
        <v>3</v>
      </c>
      <c r="JI4" s="64" t="s">
        <v>3</v>
      </c>
      <c r="JJ4" s="252"/>
      <c r="JK4" s="133" t="s">
        <v>3</v>
      </c>
      <c r="JL4" s="64" t="s">
        <v>3</v>
      </c>
      <c r="JM4" s="64" t="s">
        <v>3</v>
      </c>
      <c r="JN4" s="252"/>
      <c r="JO4" s="133" t="s">
        <v>3</v>
      </c>
      <c r="JP4" s="64" t="s">
        <v>3</v>
      </c>
      <c r="JQ4" s="64" t="s">
        <v>3</v>
      </c>
      <c r="JR4" s="252"/>
      <c r="JS4" s="133" t="s">
        <v>3</v>
      </c>
      <c r="JT4" s="64" t="s">
        <v>3</v>
      </c>
      <c r="JU4" s="64" t="s">
        <v>3</v>
      </c>
      <c r="JV4" s="252"/>
      <c r="JW4" s="133" t="s">
        <v>3</v>
      </c>
      <c r="JX4" s="64" t="s">
        <v>3</v>
      </c>
      <c r="JY4" s="64" t="s">
        <v>3</v>
      </c>
      <c r="JZ4" s="252"/>
      <c r="KA4" s="133" t="s">
        <v>3</v>
      </c>
      <c r="KB4" s="64" t="s">
        <v>3</v>
      </c>
      <c r="KC4" s="64" t="s">
        <v>3</v>
      </c>
      <c r="KD4" s="252"/>
      <c r="KE4" s="133" t="s">
        <v>3</v>
      </c>
      <c r="KF4" s="64" t="s">
        <v>3</v>
      </c>
      <c r="KG4" s="64" t="s">
        <v>3</v>
      </c>
      <c r="KH4" s="252"/>
      <c r="KI4" s="133" t="s">
        <v>3</v>
      </c>
      <c r="KJ4" s="64" t="s">
        <v>3</v>
      </c>
      <c r="KK4" s="64" t="s">
        <v>3</v>
      </c>
      <c r="KL4" s="252"/>
      <c r="KM4" s="133" t="s">
        <v>3</v>
      </c>
      <c r="KN4" s="64" t="s">
        <v>3</v>
      </c>
      <c r="KO4" s="64" t="s">
        <v>3</v>
      </c>
      <c r="KP4" s="252"/>
      <c r="KQ4" s="133" t="s">
        <v>3</v>
      </c>
      <c r="KR4" s="64" t="s">
        <v>3</v>
      </c>
      <c r="KS4" s="64" t="s">
        <v>3</v>
      </c>
      <c r="KT4" s="252"/>
      <c r="KU4" s="133" t="s">
        <v>3</v>
      </c>
      <c r="KV4" s="64" t="s">
        <v>3</v>
      </c>
      <c r="KW4" s="64" t="s">
        <v>3</v>
      </c>
      <c r="KX4" s="252"/>
      <c r="KY4" s="133" t="s">
        <v>3</v>
      </c>
      <c r="KZ4" s="64" t="s">
        <v>3</v>
      </c>
      <c r="LA4" s="64" t="s">
        <v>3</v>
      </c>
      <c r="LB4" s="252"/>
      <c r="LC4" s="133" t="s">
        <v>3</v>
      </c>
      <c r="LD4" s="64" t="s">
        <v>3</v>
      </c>
      <c r="LE4" s="64" t="s">
        <v>3</v>
      </c>
      <c r="LF4" s="252"/>
      <c r="LG4" s="133" t="s">
        <v>3</v>
      </c>
      <c r="LH4" s="64" t="s">
        <v>3</v>
      </c>
      <c r="LI4" s="64" t="s">
        <v>3</v>
      </c>
      <c r="LJ4" s="252"/>
      <c r="LK4" s="133" t="s">
        <v>3</v>
      </c>
      <c r="LL4" s="64" t="s">
        <v>3</v>
      </c>
      <c r="LM4" s="64" t="s">
        <v>3</v>
      </c>
      <c r="LN4" s="252"/>
      <c r="LO4" s="133" t="s">
        <v>3</v>
      </c>
      <c r="LP4" s="64" t="s">
        <v>3</v>
      </c>
      <c r="LQ4" s="64" t="s">
        <v>3</v>
      </c>
      <c r="LR4" s="252"/>
    </row>
    <row r="5" spans="1:330" ht="16.5" customHeight="1" thickBot="1" x14ac:dyDescent="0.35">
      <c r="A5" s="262">
        <v>3</v>
      </c>
      <c r="B5" s="250" t="s">
        <v>259</v>
      </c>
      <c r="C5" s="251" t="s">
        <v>255</v>
      </c>
      <c r="D5" s="165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166"/>
      <c r="AR5" s="164"/>
      <c r="AS5" s="41"/>
      <c r="AT5" s="41"/>
      <c r="AU5" s="41"/>
      <c r="AV5" s="41"/>
      <c r="AW5" s="41" t="s">
        <v>3</v>
      </c>
      <c r="AX5" s="167" t="s">
        <v>3</v>
      </c>
      <c r="AY5" s="164"/>
      <c r="AZ5" s="41"/>
      <c r="BA5" s="41"/>
      <c r="BB5" s="41"/>
      <c r="BC5" s="41"/>
      <c r="BD5" s="41" t="s">
        <v>3</v>
      </c>
      <c r="BE5" s="167" t="s">
        <v>3</v>
      </c>
      <c r="BF5" s="164"/>
      <c r="BG5" s="41"/>
      <c r="BH5" s="41"/>
      <c r="BI5" s="41"/>
      <c r="BJ5" s="41"/>
      <c r="BK5" s="41" t="s">
        <v>3</v>
      </c>
      <c r="BL5" s="167" t="s">
        <v>3</v>
      </c>
      <c r="BM5" s="164"/>
      <c r="BN5" s="41"/>
      <c r="BO5" s="41"/>
      <c r="BP5" s="41"/>
      <c r="BQ5" s="41"/>
      <c r="BR5" s="41" t="s">
        <v>3</v>
      </c>
      <c r="BS5" s="167" t="s">
        <v>3</v>
      </c>
      <c r="BT5" s="164"/>
      <c r="BU5" s="41"/>
      <c r="BV5" s="41"/>
      <c r="BW5" s="41"/>
      <c r="BX5" s="41"/>
      <c r="BY5" s="41" t="s">
        <v>3</v>
      </c>
      <c r="BZ5" s="167" t="s">
        <v>3</v>
      </c>
      <c r="CA5" s="164"/>
      <c r="CB5" s="41"/>
      <c r="CC5" s="41"/>
      <c r="CD5" s="41"/>
      <c r="CE5" s="41"/>
      <c r="CF5" s="41" t="s">
        <v>3</v>
      </c>
      <c r="CG5" s="167" t="s">
        <v>3</v>
      </c>
      <c r="CH5" s="164"/>
      <c r="CI5" s="41"/>
      <c r="CJ5" s="41"/>
      <c r="CK5" s="41"/>
      <c r="CL5" s="41"/>
      <c r="CM5" s="41" t="s">
        <v>3</v>
      </c>
      <c r="CN5" s="167" t="s">
        <v>3</v>
      </c>
      <c r="CO5" s="164"/>
      <c r="CP5" s="41"/>
      <c r="CQ5" s="41"/>
      <c r="CR5" s="41"/>
      <c r="CS5" s="41"/>
      <c r="CT5" s="41" t="s">
        <v>3</v>
      </c>
      <c r="CU5" s="167" t="s">
        <v>3</v>
      </c>
      <c r="CV5" s="164"/>
      <c r="CW5" s="41"/>
      <c r="CX5" s="41"/>
      <c r="CY5" s="41"/>
      <c r="CZ5" s="41"/>
      <c r="DA5" s="41" t="s">
        <v>3</v>
      </c>
      <c r="DB5" s="167" t="s">
        <v>3</v>
      </c>
      <c r="DC5" s="164"/>
      <c r="DD5" s="41"/>
      <c r="DE5" s="41"/>
      <c r="DF5" s="41"/>
      <c r="DG5" s="41"/>
      <c r="DH5" s="41" t="s">
        <v>3</v>
      </c>
      <c r="DI5" s="167" t="s">
        <v>3</v>
      </c>
      <c r="DJ5" s="164"/>
      <c r="DK5" s="41"/>
      <c r="DL5" s="41"/>
      <c r="DM5" s="41"/>
      <c r="DN5" s="41"/>
      <c r="DO5" s="41" t="s">
        <v>3</v>
      </c>
      <c r="DP5" s="167" t="s">
        <v>3</v>
      </c>
      <c r="DQ5" s="164"/>
      <c r="DR5" s="41"/>
      <c r="DS5" s="41"/>
      <c r="DT5" s="41"/>
      <c r="DU5" s="41"/>
      <c r="DV5" s="41" t="s">
        <v>3</v>
      </c>
      <c r="DW5" s="167" t="s">
        <v>3</v>
      </c>
      <c r="DX5" s="164"/>
      <c r="DY5" s="41"/>
      <c r="DZ5" s="41"/>
      <c r="EA5" s="41"/>
      <c r="EB5" s="41"/>
      <c r="EC5" s="41" t="s">
        <v>3</v>
      </c>
      <c r="ED5" s="167" t="s">
        <v>3</v>
      </c>
      <c r="EE5" s="164"/>
      <c r="EF5" s="41"/>
      <c r="EG5" s="41"/>
      <c r="EH5" s="41"/>
      <c r="EI5" s="41"/>
      <c r="EJ5" s="41" t="s">
        <v>3</v>
      </c>
      <c r="EK5" s="167" t="s">
        <v>3</v>
      </c>
      <c r="EL5" s="164"/>
      <c r="EM5" s="41"/>
      <c r="EN5" s="41"/>
      <c r="EO5" s="41"/>
      <c r="EP5" s="41"/>
      <c r="EQ5" s="41" t="s">
        <v>3</v>
      </c>
      <c r="ER5" s="167" t="s">
        <v>3</v>
      </c>
      <c r="ES5" s="164"/>
      <c r="ET5" s="41"/>
      <c r="EU5" s="41"/>
      <c r="EV5" s="41" t="s">
        <v>5</v>
      </c>
      <c r="EW5" s="41" t="s">
        <v>5</v>
      </c>
      <c r="EX5" s="165" t="s">
        <v>3</v>
      </c>
      <c r="EY5" s="167" t="s">
        <v>3</v>
      </c>
      <c r="EZ5" s="164" t="s">
        <v>5</v>
      </c>
      <c r="FA5" s="41"/>
      <c r="FB5" s="41" t="s">
        <v>5</v>
      </c>
      <c r="FC5" s="41" t="s">
        <v>5</v>
      </c>
      <c r="FD5" s="41"/>
      <c r="FE5" s="41" t="s">
        <v>3</v>
      </c>
      <c r="FF5" s="167" t="s">
        <v>3</v>
      </c>
      <c r="FG5" s="164"/>
      <c r="FH5" s="41"/>
      <c r="FI5" s="166"/>
      <c r="FJ5" s="41"/>
      <c r="FK5" s="41"/>
      <c r="FL5" s="166" t="s">
        <v>3</v>
      </c>
      <c r="FM5" s="168" t="s">
        <v>3</v>
      </c>
      <c r="FN5" s="164" t="s">
        <v>3</v>
      </c>
      <c r="FO5" s="165" t="s">
        <v>3</v>
      </c>
      <c r="FP5" s="41"/>
      <c r="FQ5" s="41" t="s">
        <v>3</v>
      </c>
      <c r="FR5" s="165"/>
      <c r="FS5" s="41" t="s">
        <v>3</v>
      </c>
      <c r="FT5" s="167" t="s">
        <v>3</v>
      </c>
      <c r="FU5" s="164" t="s">
        <v>3</v>
      </c>
      <c r="FV5" s="165" t="s">
        <v>3</v>
      </c>
      <c r="FW5" s="41" t="s">
        <v>5</v>
      </c>
      <c r="FX5" s="41" t="s">
        <v>3</v>
      </c>
      <c r="FY5" s="165"/>
      <c r="FZ5" s="41" t="s">
        <v>3</v>
      </c>
      <c r="GA5" s="167" t="s">
        <v>3</v>
      </c>
      <c r="GB5" s="164" t="s">
        <v>3</v>
      </c>
      <c r="GC5" s="165" t="s">
        <v>3</v>
      </c>
      <c r="GD5" s="41"/>
      <c r="GE5" s="41" t="s">
        <v>3</v>
      </c>
      <c r="GF5" s="165"/>
      <c r="GG5" s="41" t="s">
        <v>3</v>
      </c>
      <c r="GH5" s="167" t="s">
        <v>3</v>
      </c>
      <c r="GI5" s="164" t="s">
        <v>3</v>
      </c>
      <c r="GJ5" s="165" t="s">
        <v>3</v>
      </c>
      <c r="GK5" s="41"/>
      <c r="GL5" s="41" t="s">
        <v>3</v>
      </c>
      <c r="GM5" s="165"/>
      <c r="GN5" s="41" t="s">
        <v>3</v>
      </c>
      <c r="GO5" s="167" t="s">
        <v>3</v>
      </c>
      <c r="GP5" s="164" t="s">
        <v>3</v>
      </c>
      <c r="GQ5" s="165" t="s">
        <v>3</v>
      </c>
      <c r="GR5" s="41"/>
      <c r="GS5" s="41" t="s">
        <v>3</v>
      </c>
      <c r="GT5" s="165"/>
      <c r="GU5" s="41" t="s">
        <v>3</v>
      </c>
      <c r="GV5" s="166" t="s">
        <v>3</v>
      </c>
      <c r="GW5" s="64"/>
      <c r="GX5" s="64"/>
      <c r="GY5" s="64"/>
      <c r="GZ5" s="64"/>
      <c r="HA5" s="64"/>
      <c r="HB5" s="64"/>
      <c r="HC5" s="65"/>
      <c r="HD5" s="254" t="s">
        <v>5</v>
      </c>
      <c r="HE5" s="254" t="s">
        <v>5</v>
      </c>
      <c r="HF5" s="255" t="s">
        <v>3</v>
      </c>
      <c r="HG5" s="253" t="s">
        <v>3</v>
      </c>
      <c r="HH5" s="367"/>
      <c r="HI5" s="367"/>
      <c r="HJ5" s="255" t="s">
        <v>3</v>
      </c>
      <c r="HK5" s="253" t="s">
        <v>3</v>
      </c>
      <c r="HL5" s="254"/>
      <c r="HM5" s="254"/>
      <c r="HN5" s="255" t="s">
        <v>3</v>
      </c>
      <c r="HO5" s="253" t="s">
        <v>3</v>
      </c>
      <c r="HP5" s="254"/>
      <c r="HQ5" s="254"/>
      <c r="HR5" s="255" t="s">
        <v>3</v>
      </c>
      <c r="HS5" s="253" t="s">
        <v>3</v>
      </c>
      <c r="HT5" s="254"/>
      <c r="HU5" s="254"/>
      <c r="HV5" s="255" t="s">
        <v>3</v>
      </c>
      <c r="HW5" s="253" t="s">
        <v>3</v>
      </c>
      <c r="HX5" s="254"/>
      <c r="HY5" s="254"/>
      <c r="HZ5" s="255" t="s">
        <v>3</v>
      </c>
      <c r="IA5" s="253" t="s">
        <v>3</v>
      </c>
      <c r="IB5" s="254"/>
      <c r="IC5" s="254"/>
      <c r="ID5" s="255" t="s">
        <v>3</v>
      </c>
      <c r="IE5" s="253" t="s">
        <v>3</v>
      </c>
      <c r="IF5" s="254"/>
      <c r="IG5" s="254"/>
      <c r="IH5" s="255" t="s">
        <v>3</v>
      </c>
      <c r="II5" s="253" t="s">
        <v>3</v>
      </c>
      <c r="IJ5" s="254"/>
      <c r="IK5" s="254"/>
      <c r="IL5" s="255" t="s">
        <v>3</v>
      </c>
      <c r="IM5" s="253" t="s">
        <v>3</v>
      </c>
      <c r="IN5" s="254"/>
      <c r="IO5" s="254"/>
      <c r="IP5" s="255" t="s">
        <v>3</v>
      </c>
      <c r="IQ5" s="253" t="s">
        <v>3</v>
      </c>
      <c r="IR5" s="254"/>
      <c r="IS5" s="254"/>
      <c r="IT5" s="255" t="s">
        <v>3</v>
      </c>
      <c r="IU5" s="253" t="s">
        <v>3</v>
      </c>
      <c r="IV5" s="254"/>
      <c r="IW5" s="254"/>
      <c r="IX5" s="255" t="s">
        <v>3</v>
      </c>
      <c r="IY5" s="253" t="s">
        <v>3</v>
      </c>
      <c r="IZ5" s="254"/>
      <c r="JA5" s="254"/>
      <c r="JB5" s="255" t="s">
        <v>3</v>
      </c>
      <c r="JC5" s="253" t="s">
        <v>3</v>
      </c>
      <c r="JD5" s="254"/>
      <c r="JE5" s="254"/>
      <c r="JF5" s="255" t="s">
        <v>3</v>
      </c>
      <c r="JG5" s="253" t="s">
        <v>3</v>
      </c>
      <c r="JH5" s="254"/>
      <c r="JI5" s="254"/>
      <c r="JJ5" s="255" t="s">
        <v>3</v>
      </c>
      <c r="JK5" s="253" t="s">
        <v>3</v>
      </c>
      <c r="JL5" s="254"/>
      <c r="JM5" s="254"/>
      <c r="JN5" s="255" t="s">
        <v>3</v>
      </c>
      <c r="JO5" s="253" t="s">
        <v>3</v>
      </c>
      <c r="JP5" s="254"/>
      <c r="JQ5" s="254"/>
      <c r="JR5" s="255" t="s">
        <v>3</v>
      </c>
      <c r="JS5" s="253" t="s">
        <v>3</v>
      </c>
      <c r="JT5" s="254"/>
      <c r="JU5" s="254"/>
      <c r="JV5" s="255" t="s">
        <v>3</v>
      </c>
      <c r="JW5" s="253" t="s">
        <v>3</v>
      </c>
      <c r="JX5" s="254"/>
      <c r="JY5" s="254"/>
      <c r="JZ5" s="255" t="s">
        <v>3</v>
      </c>
      <c r="KA5" s="253" t="s">
        <v>3</v>
      </c>
      <c r="KB5" s="254"/>
      <c r="KC5" s="254"/>
      <c r="KD5" s="255" t="s">
        <v>3</v>
      </c>
      <c r="KE5" s="253" t="s">
        <v>3</v>
      </c>
      <c r="KF5" s="254"/>
      <c r="KG5" s="254"/>
      <c r="KH5" s="255" t="s">
        <v>3</v>
      </c>
      <c r="KI5" s="253" t="s">
        <v>3</v>
      </c>
      <c r="KJ5" s="254"/>
      <c r="KK5" s="254"/>
      <c r="KL5" s="255" t="s">
        <v>3</v>
      </c>
      <c r="KM5" s="253" t="s">
        <v>3</v>
      </c>
      <c r="KN5" s="254"/>
      <c r="KO5" s="254"/>
      <c r="KP5" s="255" t="s">
        <v>3</v>
      </c>
      <c r="KQ5" s="253" t="s">
        <v>3</v>
      </c>
      <c r="KR5" s="254"/>
      <c r="KS5" s="254"/>
      <c r="KT5" s="255" t="s">
        <v>3</v>
      </c>
      <c r="KU5" s="253" t="s">
        <v>3</v>
      </c>
      <c r="KV5" s="254"/>
      <c r="KW5" s="254"/>
      <c r="KX5" s="255" t="s">
        <v>3</v>
      </c>
      <c r="KY5" s="253" t="s">
        <v>3</v>
      </c>
      <c r="KZ5" s="254"/>
      <c r="LA5" s="254"/>
      <c r="LB5" s="255" t="s">
        <v>3</v>
      </c>
      <c r="LC5" s="253" t="s">
        <v>3</v>
      </c>
      <c r="LD5" s="254"/>
      <c r="LE5" s="254"/>
      <c r="LF5" s="255" t="s">
        <v>3</v>
      </c>
      <c r="LG5" s="253" t="s">
        <v>3</v>
      </c>
      <c r="LH5" s="254"/>
      <c r="LI5" s="254"/>
      <c r="LJ5" s="255" t="s">
        <v>3</v>
      </c>
      <c r="LK5" s="253" t="s">
        <v>3</v>
      </c>
      <c r="LL5" s="254"/>
      <c r="LM5" s="254"/>
      <c r="LN5" s="255" t="s">
        <v>3</v>
      </c>
      <c r="LO5" s="253" t="s">
        <v>3</v>
      </c>
      <c r="LP5" s="254"/>
      <c r="LQ5" s="254"/>
      <c r="LR5" s="255" t="s">
        <v>3</v>
      </c>
    </row>
  </sheetData>
  <mergeCells count="24">
    <mergeCell ref="GR2:GV2"/>
    <mergeCell ref="FJ2:FL2"/>
    <mergeCell ref="FM2:FR2"/>
    <mergeCell ref="FW2:FX2"/>
    <mergeCell ref="FU2:FV2"/>
    <mergeCell ref="FS2:FT2"/>
    <mergeCell ref="GW2:HC2"/>
    <mergeCell ref="HD2:HJ2"/>
    <mergeCell ref="HK2:HQ2"/>
    <mergeCell ref="HR2:HX2"/>
    <mergeCell ref="HY2:IE2"/>
    <mergeCell ref="IF2:IL2"/>
    <mergeCell ref="IM2:IS2"/>
    <mergeCell ref="IT2:IZ2"/>
    <mergeCell ref="JA2:JG2"/>
    <mergeCell ref="JH2:JN2"/>
    <mergeCell ref="KX2:LD2"/>
    <mergeCell ref="LE2:LK2"/>
    <mergeCell ref="LL2:LQ2"/>
    <mergeCell ref="JO2:JU2"/>
    <mergeCell ref="JV2:KB2"/>
    <mergeCell ref="KC2:KI2"/>
    <mergeCell ref="KJ2:KP2"/>
    <mergeCell ref="KQ2:KW2"/>
  </mergeCells>
  <conditionalFormatting sqref="D3:GV5">
    <cfRule type="cellIs" dxfId="15" priority="21" operator="equal">
      <formula>"в"</formula>
    </cfRule>
  </conditionalFormatting>
  <conditionalFormatting sqref="D3:LR5">
    <cfRule type="cellIs" dxfId="14" priority="6" operator="equal">
      <formula>"н"</formula>
    </cfRule>
  </conditionalFormatting>
  <conditionalFormatting sqref="HD3:LR5">
    <cfRule type="cellIs" dxfId="13" priority="1" operator="equal">
      <formula>"в"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55A9-7D9D-4C59-9088-F95B36296879}">
  <dimension ref="A1:X6"/>
  <sheetViews>
    <sheetView tabSelected="1" workbookViewId="0">
      <selection activeCell="I18" sqref="I18"/>
    </sheetView>
  </sheetViews>
  <sheetFormatPr defaultRowHeight="14.4" x14ac:dyDescent="0.3"/>
  <cols>
    <col min="1" max="1" width="4.6640625" customWidth="1"/>
    <col min="2" max="2" width="9.5546875" customWidth="1"/>
    <col min="3" max="3" width="10.21875" customWidth="1"/>
    <col min="4" max="4" width="10.5546875" customWidth="1"/>
    <col min="5" max="5" width="6.33203125" customWidth="1"/>
    <col min="6" max="6" width="18.33203125" customWidth="1"/>
    <col min="7" max="7" width="17.44140625" customWidth="1"/>
    <col min="8" max="8" width="13.21875" customWidth="1"/>
    <col min="9" max="10" width="13.88671875" customWidth="1"/>
    <col min="11" max="13" width="4.109375" customWidth="1"/>
    <col min="14" max="15" width="13.88671875" hidden="1" customWidth="1"/>
    <col min="16" max="18" width="4.109375" hidden="1" customWidth="1"/>
    <col min="19" max="20" width="13.88671875" customWidth="1"/>
    <col min="21" max="23" width="4.109375" customWidth="1"/>
    <col min="24" max="24" width="11.21875" customWidth="1"/>
  </cols>
  <sheetData>
    <row r="1" spans="1:24" x14ac:dyDescent="0.3">
      <c r="A1" s="358" t="s">
        <v>0</v>
      </c>
      <c r="B1" s="327" t="s">
        <v>86</v>
      </c>
      <c r="C1" s="327"/>
      <c r="D1" s="363" t="s">
        <v>208</v>
      </c>
      <c r="E1" s="359" t="s">
        <v>188</v>
      </c>
      <c r="F1" s="360"/>
      <c r="G1" s="356" t="s">
        <v>200</v>
      </c>
      <c r="H1" s="357"/>
      <c r="I1" s="354" t="s">
        <v>146</v>
      </c>
      <c r="J1" s="355"/>
      <c r="K1" s="350" t="s">
        <v>213</v>
      </c>
      <c r="L1" s="350" t="s">
        <v>214</v>
      </c>
      <c r="M1" s="352" t="s">
        <v>215</v>
      </c>
      <c r="N1" s="354" t="s">
        <v>107</v>
      </c>
      <c r="O1" s="355"/>
      <c r="P1" s="350" t="s">
        <v>213</v>
      </c>
      <c r="Q1" s="350" t="s">
        <v>214</v>
      </c>
      <c r="R1" s="352" t="s">
        <v>215</v>
      </c>
      <c r="S1" s="354" t="s">
        <v>163</v>
      </c>
      <c r="T1" s="355"/>
      <c r="U1" s="350" t="s">
        <v>213</v>
      </c>
      <c r="V1" s="350" t="s">
        <v>214</v>
      </c>
      <c r="W1" s="352" t="s">
        <v>215</v>
      </c>
    </row>
    <row r="2" spans="1:24" x14ac:dyDescent="0.3">
      <c r="A2" s="351"/>
      <c r="B2" s="44" t="s">
        <v>202</v>
      </c>
      <c r="C2" s="44" t="s">
        <v>203</v>
      </c>
      <c r="D2" s="364"/>
      <c r="E2" s="361"/>
      <c r="F2" s="362"/>
      <c r="G2" s="224" t="s">
        <v>198</v>
      </c>
      <c r="H2" s="226" t="s">
        <v>199</v>
      </c>
      <c r="I2" s="232" t="s">
        <v>198</v>
      </c>
      <c r="J2" s="44" t="s">
        <v>199</v>
      </c>
      <c r="K2" s="351"/>
      <c r="L2" s="351"/>
      <c r="M2" s="353"/>
      <c r="N2" s="232" t="s">
        <v>198</v>
      </c>
      <c r="O2" s="44" t="s">
        <v>199</v>
      </c>
      <c r="P2" s="351"/>
      <c r="Q2" s="351"/>
      <c r="R2" s="353"/>
      <c r="S2" s="232" t="s">
        <v>198</v>
      </c>
      <c r="T2" s="44" t="s">
        <v>199</v>
      </c>
      <c r="U2" s="351"/>
      <c r="V2" s="351"/>
      <c r="W2" s="353"/>
    </row>
    <row r="3" spans="1:24" x14ac:dyDescent="0.3">
      <c r="A3" s="42">
        <v>1</v>
      </c>
      <c r="B3" s="42" t="s">
        <v>184</v>
      </c>
      <c r="C3" s="42" t="s">
        <v>204</v>
      </c>
      <c r="D3" s="222">
        <v>33189</v>
      </c>
      <c r="E3" s="42" t="s">
        <v>197</v>
      </c>
      <c r="F3" s="198" t="s">
        <v>196</v>
      </c>
      <c r="G3" s="225" t="s">
        <v>210</v>
      </c>
      <c r="H3" s="244">
        <v>84</v>
      </c>
      <c r="I3" s="233" t="s">
        <v>209</v>
      </c>
      <c r="J3" s="42" t="s">
        <v>211</v>
      </c>
      <c r="K3" s="42" t="s">
        <v>5</v>
      </c>
      <c r="L3" s="42" t="s">
        <v>5</v>
      </c>
      <c r="M3" s="234" t="s">
        <v>5</v>
      </c>
      <c r="N3" s="239"/>
      <c r="O3" s="223"/>
      <c r="P3" s="223"/>
      <c r="Q3" s="223"/>
      <c r="R3" s="240"/>
      <c r="S3" s="235" t="s">
        <v>209</v>
      </c>
      <c r="T3" s="42" t="s">
        <v>212</v>
      </c>
      <c r="U3" s="42" t="s">
        <v>5</v>
      </c>
      <c r="V3" s="42" t="s">
        <v>5</v>
      </c>
      <c r="W3" s="234" t="s">
        <v>5</v>
      </c>
      <c r="X3" t="s">
        <v>249</v>
      </c>
    </row>
    <row r="4" spans="1:24" x14ac:dyDescent="0.3">
      <c r="A4" s="42">
        <v>2</v>
      </c>
      <c r="B4" s="42" t="s">
        <v>185</v>
      </c>
      <c r="C4" s="42" t="s">
        <v>205</v>
      </c>
      <c r="D4" s="222">
        <v>29244</v>
      </c>
      <c r="E4" s="42" t="s">
        <v>223</v>
      </c>
      <c r="F4" s="198" t="s">
        <v>224</v>
      </c>
      <c r="G4" s="225" t="s">
        <v>225</v>
      </c>
      <c r="H4" s="244" t="s">
        <v>226</v>
      </c>
      <c r="I4" s="235" t="s">
        <v>227</v>
      </c>
      <c r="J4" s="198" t="s">
        <v>226</v>
      </c>
      <c r="K4" s="42" t="s">
        <v>5</v>
      </c>
      <c r="L4" s="42" t="s">
        <v>5</v>
      </c>
      <c r="M4" s="234"/>
      <c r="N4" s="235" t="s">
        <v>227</v>
      </c>
      <c r="O4" s="42" t="s">
        <v>229</v>
      </c>
      <c r="P4" s="42" t="s">
        <v>5</v>
      </c>
      <c r="Q4" s="42" t="s">
        <v>5</v>
      </c>
      <c r="R4" s="234"/>
      <c r="S4" s="235" t="s">
        <v>227</v>
      </c>
      <c r="T4" s="42" t="s">
        <v>228</v>
      </c>
      <c r="U4" s="42" t="s">
        <v>5</v>
      </c>
      <c r="V4" s="42"/>
      <c r="W4" s="234"/>
    </row>
    <row r="5" spans="1:24" x14ac:dyDescent="0.3">
      <c r="A5" s="42">
        <v>3</v>
      </c>
      <c r="B5" s="42" t="s">
        <v>186</v>
      </c>
      <c r="C5" s="42" t="s">
        <v>206</v>
      </c>
      <c r="D5" s="222">
        <v>31145</v>
      </c>
      <c r="E5" s="42"/>
      <c r="F5" s="42"/>
      <c r="G5" s="225" t="s">
        <v>245</v>
      </c>
      <c r="H5" s="245" t="s">
        <v>247</v>
      </c>
      <c r="I5" s="235"/>
      <c r="J5" s="42" t="s">
        <v>248</v>
      </c>
      <c r="K5" s="42"/>
      <c r="L5" s="42"/>
      <c r="M5" s="234"/>
      <c r="N5" s="235"/>
      <c r="O5" s="42"/>
      <c r="P5" s="42"/>
      <c r="Q5" s="42"/>
      <c r="R5" s="234"/>
      <c r="S5" s="235" t="s">
        <v>246</v>
      </c>
      <c r="T5" s="42" t="s">
        <v>247</v>
      </c>
      <c r="U5" s="42"/>
      <c r="V5" s="42"/>
      <c r="W5" s="234"/>
    </row>
    <row r="6" spans="1:24" ht="15" thickBot="1" x14ac:dyDescent="0.35">
      <c r="A6" s="42">
        <v>4</v>
      </c>
      <c r="B6" s="42" t="s">
        <v>187</v>
      </c>
      <c r="C6" s="42" t="s">
        <v>207</v>
      </c>
      <c r="D6" s="222">
        <v>32546</v>
      </c>
      <c r="E6" s="42"/>
      <c r="F6" s="42"/>
      <c r="G6" s="225" t="s">
        <v>201</v>
      </c>
      <c r="H6" s="245"/>
      <c r="I6" s="236"/>
      <c r="J6" s="237"/>
      <c r="K6" s="237"/>
      <c r="L6" s="237"/>
      <c r="M6" s="238"/>
      <c r="N6" s="236"/>
      <c r="O6" s="237"/>
      <c r="P6" s="237"/>
      <c r="Q6" s="237"/>
      <c r="R6" s="238"/>
      <c r="S6" s="236"/>
      <c r="T6" s="237"/>
      <c r="U6" s="237"/>
      <c r="V6" s="237"/>
      <c r="W6" s="238"/>
    </row>
  </sheetData>
  <mergeCells count="17">
    <mergeCell ref="A1:A2"/>
    <mergeCell ref="E1:F2"/>
    <mergeCell ref="I1:J1"/>
    <mergeCell ref="N1:O1"/>
    <mergeCell ref="B1:C1"/>
    <mergeCell ref="D1:D2"/>
    <mergeCell ref="K1:K2"/>
    <mergeCell ref="L1:L2"/>
    <mergeCell ref="M1:M2"/>
    <mergeCell ref="U1:U2"/>
    <mergeCell ref="V1:V2"/>
    <mergeCell ref="W1:W2"/>
    <mergeCell ref="S1:T1"/>
    <mergeCell ref="G1:H1"/>
    <mergeCell ref="P1:P2"/>
    <mergeCell ref="Q1:Q2"/>
    <mergeCell ref="R1:R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5D408-CAB4-4D97-B2A8-A2D93A82A9B2}">
  <dimension ref="A1:F5"/>
  <sheetViews>
    <sheetView workbookViewId="0">
      <selection activeCell="D12" sqref="D12"/>
    </sheetView>
  </sheetViews>
  <sheetFormatPr defaultRowHeight="14.4" x14ac:dyDescent="0.3"/>
  <cols>
    <col min="1" max="1" width="4" customWidth="1"/>
    <col min="2" max="3" width="19" customWidth="1"/>
    <col min="4" max="4" width="21.44140625" customWidth="1"/>
    <col min="5" max="5" width="15.33203125" customWidth="1"/>
    <col min="6" max="6" width="14.33203125" customWidth="1"/>
  </cols>
  <sheetData>
    <row r="1" spans="1:6" ht="23.4" x14ac:dyDescent="0.45">
      <c r="A1" s="365" t="s">
        <v>231</v>
      </c>
      <c r="B1" s="365"/>
      <c r="C1" s="365"/>
      <c r="D1" s="365"/>
      <c r="E1" s="365"/>
      <c r="F1" s="365"/>
    </row>
    <row r="2" spans="1:6" x14ac:dyDescent="0.3">
      <c r="A2" s="44" t="s">
        <v>0</v>
      </c>
      <c r="B2" s="44" t="s">
        <v>232</v>
      </c>
      <c r="C2" s="44"/>
      <c r="D2" s="44" t="s">
        <v>202</v>
      </c>
      <c r="E2" s="44" t="s">
        <v>198</v>
      </c>
      <c r="F2" s="44" t="s">
        <v>199</v>
      </c>
    </row>
    <row r="3" spans="1:6" x14ac:dyDescent="0.3">
      <c r="A3" s="64">
        <v>1</v>
      </c>
      <c r="B3" s="42" t="s">
        <v>233</v>
      </c>
      <c r="C3" s="197"/>
      <c r="D3" s="42"/>
      <c r="E3" s="42"/>
      <c r="F3" s="42"/>
    </row>
    <row r="4" spans="1:6" x14ac:dyDescent="0.3">
      <c r="A4" s="64">
        <v>2</v>
      </c>
      <c r="B4" s="42" t="s">
        <v>234</v>
      </c>
      <c r="C4" s="197" t="s">
        <v>210</v>
      </c>
      <c r="D4" s="42" t="s">
        <v>237</v>
      </c>
      <c r="E4" s="42" t="s">
        <v>236</v>
      </c>
      <c r="F4" s="42" t="s">
        <v>238</v>
      </c>
    </row>
    <row r="5" spans="1:6" x14ac:dyDescent="0.3">
      <c r="A5" s="64">
        <v>3</v>
      </c>
      <c r="B5" s="42" t="s">
        <v>235</v>
      </c>
      <c r="C5" s="42"/>
      <c r="D5" s="42"/>
      <c r="E5" s="42"/>
      <c r="F5" s="42"/>
    </row>
  </sheetData>
  <mergeCells count="1">
    <mergeCell ref="A1:F1"/>
  </mergeCells>
  <hyperlinks>
    <hyperlink ref="C4" r:id="rId1" xr:uid="{F49105AE-85B8-42A0-A595-74CEF2A4AA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6D8AE-955C-4BCF-9B35-DDDD9CFC6A50}">
  <dimension ref="A1:MF5"/>
  <sheetViews>
    <sheetView workbookViewId="0">
      <pane xSplit="3" ySplit="1" topLeftCell="EL2" activePane="bottomRight" state="frozen"/>
      <selection pane="topRight" activeCell="D1" sqref="D1"/>
      <selection pane="bottomLeft" activeCell="A2" sqref="A2"/>
      <selection pane="bottomRight" activeCell="EM7" sqref="EM7"/>
    </sheetView>
  </sheetViews>
  <sheetFormatPr defaultRowHeight="14.4" x14ac:dyDescent="0.3"/>
  <cols>
    <col min="1" max="1" width="5" customWidth="1"/>
    <col min="2" max="2" width="14.5546875" customWidth="1"/>
    <col min="3" max="3" width="57.5546875" customWidth="1"/>
    <col min="4" max="141" width="3.88671875" hidden="1" customWidth="1"/>
    <col min="142" max="148" width="3.88671875" customWidth="1"/>
    <col min="149" max="344" width="3.5546875" customWidth="1"/>
  </cols>
  <sheetData>
    <row r="1" spans="1:344" ht="70.5" customHeight="1" thickBot="1" x14ac:dyDescent="0.35">
      <c r="A1" s="5"/>
      <c r="B1" s="6"/>
      <c r="C1" s="6"/>
      <c r="D1" s="10">
        <v>45140</v>
      </c>
      <c r="E1" s="10">
        <f>D1+1</f>
        <v>45141</v>
      </c>
      <c r="F1" s="10">
        <f>E1+1</f>
        <v>45142</v>
      </c>
      <c r="G1" s="10">
        <f>F1+1</f>
        <v>45143</v>
      </c>
      <c r="H1" s="11">
        <f>G1+1</f>
        <v>45144</v>
      </c>
      <c r="I1" s="9">
        <f>H1+1</f>
        <v>45145</v>
      </c>
      <c r="J1" s="10">
        <f t="shared" ref="J1:O1" si="0">I1+1</f>
        <v>45146</v>
      </c>
      <c r="K1" s="10">
        <f t="shared" si="0"/>
        <v>45147</v>
      </c>
      <c r="L1" s="10">
        <f t="shared" si="0"/>
        <v>45148</v>
      </c>
      <c r="M1" s="10">
        <f t="shared" si="0"/>
        <v>45149</v>
      </c>
      <c r="N1" s="10">
        <f t="shared" si="0"/>
        <v>45150</v>
      </c>
      <c r="O1" s="11">
        <f t="shared" si="0"/>
        <v>45151</v>
      </c>
      <c r="P1" s="9">
        <f>O1+1</f>
        <v>45152</v>
      </c>
      <c r="Q1" s="10">
        <f t="shared" ref="Q1:V1" si="1">P1+1</f>
        <v>45153</v>
      </c>
      <c r="R1" s="10">
        <f t="shared" si="1"/>
        <v>45154</v>
      </c>
      <c r="S1" s="10">
        <f t="shared" si="1"/>
        <v>45155</v>
      </c>
      <c r="T1" s="10">
        <f t="shared" si="1"/>
        <v>45156</v>
      </c>
      <c r="U1" s="10">
        <f t="shared" si="1"/>
        <v>45157</v>
      </c>
      <c r="V1" s="11">
        <f t="shared" si="1"/>
        <v>45158</v>
      </c>
      <c r="W1" s="9">
        <f>V1+1</f>
        <v>45159</v>
      </c>
      <c r="X1" s="10">
        <f t="shared" ref="X1:AC1" si="2">W1+1</f>
        <v>45160</v>
      </c>
      <c r="Y1" s="10">
        <f t="shared" si="2"/>
        <v>45161</v>
      </c>
      <c r="Z1" s="10">
        <f t="shared" si="2"/>
        <v>45162</v>
      </c>
      <c r="AA1" s="10">
        <f t="shared" si="2"/>
        <v>45163</v>
      </c>
      <c r="AB1" s="10">
        <f t="shared" si="2"/>
        <v>45164</v>
      </c>
      <c r="AC1" s="11">
        <f t="shared" si="2"/>
        <v>45165</v>
      </c>
      <c r="AD1" s="9">
        <f>AC1+1</f>
        <v>45166</v>
      </c>
      <c r="AE1" s="10">
        <f t="shared" ref="AE1:AJ1" si="3">AD1+1</f>
        <v>45167</v>
      </c>
      <c r="AF1" s="10">
        <f t="shared" si="3"/>
        <v>45168</v>
      </c>
      <c r="AG1" s="10">
        <f t="shared" si="3"/>
        <v>45169</v>
      </c>
      <c r="AH1" s="10">
        <f t="shared" si="3"/>
        <v>45170</v>
      </c>
      <c r="AI1" s="10">
        <f t="shared" si="3"/>
        <v>45171</v>
      </c>
      <c r="AJ1" s="11">
        <f t="shared" si="3"/>
        <v>45172</v>
      </c>
      <c r="AK1" s="9">
        <f>AJ1+1</f>
        <v>45173</v>
      </c>
      <c r="AL1" s="10">
        <f t="shared" ref="AL1:AQ1" si="4">AK1+1</f>
        <v>45174</v>
      </c>
      <c r="AM1" s="10">
        <f t="shared" si="4"/>
        <v>45175</v>
      </c>
      <c r="AN1" s="10">
        <f t="shared" si="4"/>
        <v>45176</v>
      </c>
      <c r="AO1" s="10">
        <f t="shared" si="4"/>
        <v>45177</v>
      </c>
      <c r="AP1" s="10">
        <f t="shared" si="4"/>
        <v>45178</v>
      </c>
      <c r="AQ1" s="12">
        <f t="shared" si="4"/>
        <v>45179</v>
      </c>
      <c r="AR1" s="9">
        <f>AQ1+1</f>
        <v>45180</v>
      </c>
      <c r="AS1" s="10">
        <f t="shared" ref="AS1:AX1" si="5">AR1+1</f>
        <v>45181</v>
      </c>
      <c r="AT1" s="10">
        <f t="shared" si="5"/>
        <v>45182</v>
      </c>
      <c r="AU1" s="10">
        <f t="shared" si="5"/>
        <v>45183</v>
      </c>
      <c r="AV1" s="10">
        <f t="shared" si="5"/>
        <v>45184</v>
      </c>
      <c r="AW1" s="10">
        <f t="shared" si="5"/>
        <v>45185</v>
      </c>
      <c r="AX1" s="11">
        <f t="shared" si="5"/>
        <v>45186</v>
      </c>
      <c r="AY1" s="9">
        <f>AX1+1</f>
        <v>45187</v>
      </c>
      <c r="AZ1" s="10">
        <f t="shared" ref="AZ1:BE1" si="6">AY1+1</f>
        <v>45188</v>
      </c>
      <c r="BA1" s="10">
        <f t="shared" si="6"/>
        <v>45189</v>
      </c>
      <c r="BB1" s="10">
        <f t="shared" si="6"/>
        <v>45190</v>
      </c>
      <c r="BC1" s="10">
        <f t="shared" si="6"/>
        <v>45191</v>
      </c>
      <c r="BD1" s="10">
        <f t="shared" si="6"/>
        <v>45192</v>
      </c>
      <c r="BE1" s="11">
        <f t="shared" si="6"/>
        <v>45193</v>
      </c>
      <c r="BF1" s="20">
        <v>45173</v>
      </c>
      <c r="BG1" s="10">
        <f t="shared" ref="BG1:BL1" si="7">BF1+1</f>
        <v>45174</v>
      </c>
      <c r="BH1" s="10">
        <f t="shared" si="7"/>
        <v>45175</v>
      </c>
      <c r="BI1" s="10">
        <f t="shared" si="7"/>
        <v>45176</v>
      </c>
      <c r="BJ1" s="10">
        <f t="shared" si="7"/>
        <v>45177</v>
      </c>
      <c r="BK1" s="10">
        <f t="shared" si="7"/>
        <v>45178</v>
      </c>
      <c r="BL1" s="11">
        <f t="shared" si="7"/>
        <v>45179</v>
      </c>
      <c r="BM1" s="9">
        <f>BL1+1</f>
        <v>45180</v>
      </c>
      <c r="BN1" s="10">
        <f t="shared" ref="BN1:BS1" si="8">BM1+1</f>
        <v>45181</v>
      </c>
      <c r="BO1" s="10">
        <f t="shared" si="8"/>
        <v>45182</v>
      </c>
      <c r="BP1" s="10">
        <f t="shared" si="8"/>
        <v>45183</v>
      </c>
      <c r="BQ1" s="10">
        <f t="shared" si="8"/>
        <v>45184</v>
      </c>
      <c r="BR1" s="10">
        <f t="shared" si="8"/>
        <v>45185</v>
      </c>
      <c r="BS1" s="11">
        <f t="shared" si="8"/>
        <v>45186</v>
      </c>
      <c r="BT1" s="9">
        <f>BS1+1</f>
        <v>45187</v>
      </c>
      <c r="BU1" s="10">
        <f t="shared" ref="BU1:BZ1" si="9">BT1+1</f>
        <v>45188</v>
      </c>
      <c r="BV1" s="10">
        <f t="shared" si="9"/>
        <v>45189</v>
      </c>
      <c r="BW1" s="10">
        <f t="shared" si="9"/>
        <v>45190</v>
      </c>
      <c r="BX1" s="10">
        <f t="shared" si="9"/>
        <v>45191</v>
      </c>
      <c r="BY1" s="10">
        <f t="shared" si="9"/>
        <v>45192</v>
      </c>
      <c r="BZ1" s="11">
        <f t="shared" si="9"/>
        <v>45193</v>
      </c>
      <c r="CA1" s="9">
        <f>BZ1+1</f>
        <v>45194</v>
      </c>
      <c r="CB1" s="10">
        <f t="shared" ref="CB1:CG1" si="10">CA1+1</f>
        <v>45195</v>
      </c>
      <c r="CC1" s="10">
        <f t="shared" si="10"/>
        <v>45196</v>
      </c>
      <c r="CD1" s="10">
        <f t="shared" si="10"/>
        <v>45197</v>
      </c>
      <c r="CE1" s="10">
        <f t="shared" si="10"/>
        <v>45198</v>
      </c>
      <c r="CF1" s="10">
        <f t="shared" si="10"/>
        <v>45199</v>
      </c>
      <c r="CG1" s="11">
        <f t="shared" si="10"/>
        <v>45200</v>
      </c>
      <c r="CH1" s="9">
        <f>CG1+1</f>
        <v>45201</v>
      </c>
      <c r="CI1" s="10">
        <f t="shared" ref="CI1:CN1" si="11">CH1+1</f>
        <v>45202</v>
      </c>
      <c r="CJ1" s="10">
        <f t="shared" si="11"/>
        <v>45203</v>
      </c>
      <c r="CK1" s="10">
        <f t="shared" si="11"/>
        <v>45204</v>
      </c>
      <c r="CL1" s="10">
        <f t="shared" si="11"/>
        <v>45205</v>
      </c>
      <c r="CM1" s="10">
        <f t="shared" si="11"/>
        <v>45206</v>
      </c>
      <c r="CN1" s="11">
        <f t="shared" si="11"/>
        <v>45207</v>
      </c>
      <c r="CO1" s="9">
        <f>CN1+1</f>
        <v>45208</v>
      </c>
      <c r="CP1" s="10">
        <f t="shared" ref="CP1:CU1" si="12">CO1+1</f>
        <v>45209</v>
      </c>
      <c r="CQ1" s="10">
        <f t="shared" si="12"/>
        <v>45210</v>
      </c>
      <c r="CR1" s="10">
        <f t="shared" si="12"/>
        <v>45211</v>
      </c>
      <c r="CS1" s="10">
        <f t="shared" si="12"/>
        <v>45212</v>
      </c>
      <c r="CT1" s="10">
        <f t="shared" si="12"/>
        <v>45213</v>
      </c>
      <c r="CU1" s="11">
        <f t="shared" si="12"/>
        <v>45214</v>
      </c>
      <c r="CV1" s="9">
        <f>CU1+1</f>
        <v>45215</v>
      </c>
      <c r="CW1" s="10">
        <f t="shared" ref="CW1:DB1" si="13">CV1+1</f>
        <v>45216</v>
      </c>
      <c r="CX1" s="10">
        <f t="shared" si="13"/>
        <v>45217</v>
      </c>
      <c r="CY1" s="10">
        <f t="shared" si="13"/>
        <v>45218</v>
      </c>
      <c r="CZ1" s="10">
        <f t="shared" si="13"/>
        <v>45219</v>
      </c>
      <c r="DA1" s="10">
        <f t="shared" si="13"/>
        <v>45220</v>
      </c>
      <c r="DB1" s="11">
        <f t="shared" si="13"/>
        <v>45221</v>
      </c>
      <c r="DC1" s="9">
        <f>DB1+1</f>
        <v>45222</v>
      </c>
      <c r="DD1" s="10">
        <f t="shared" ref="DD1:DI1" si="14">DC1+1</f>
        <v>45223</v>
      </c>
      <c r="DE1" s="10">
        <f t="shared" si="14"/>
        <v>45224</v>
      </c>
      <c r="DF1" s="10">
        <f t="shared" si="14"/>
        <v>45225</v>
      </c>
      <c r="DG1" s="10">
        <f t="shared" si="14"/>
        <v>45226</v>
      </c>
      <c r="DH1" s="10">
        <f t="shared" si="14"/>
        <v>45227</v>
      </c>
      <c r="DI1" s="11">
        <f t="shared" si="14"/>
        <v>45228</v>
      </c>
      <c r="DJ1" s="9">
        <f>DI1+1</f>
        <v>45229</v>
      </c>
      <c r="DK1" s="10">
        <f t="shared" ref="DK1:DP1" si="15">DJ1+1</f>
        <v>45230</v>
      </c>
      <c r="DL1" s="10">
        <f t="shared" si="15"/>
        <v>45231</v>
      </c>
      <c r="DM1" s="10">
        <f t="shared" si="15"/>
        <v>45232</v>
      </c>
      <c r="DN1" s="10">
        <f t="shared" si="15"/>
        <v>45233</v>
      </c>
      <c r="DO1" s="10">
        <f t="shared" si="15"/>
        <v>45234</v>
      </c>
      <c r="DP1" s="11">
        <f t="shared" si="15"/>
        <v>45235</v>
      </c>
      <c r="DQ1" s="9">
        <f>DP1+1</f>
        <v>45236</v>
      </c>
      <c r="DR1" s="10">
        <f t="shared" ref="DR1:DW1" si="16">DQ1+1</f>
        <v>45237</v>
      </c>
      <c r="DS1" s="10">
        <f t="shared" si="16"/>
        <v>45238</v>
      </c>
      <c r="DT1" s="10">
        <f t="shared" si="16"/>
        <v>45239</v>
      </c>
      <c r="DU1" s="10">
        <f t="shared" si="16"/>
        <v>45240</v>
      </c>
      <c r="DV1" s="10">
        <f t="shared" si="16"/>
        <v>45241</v>
      </c>
      <c r="DW1" s="11">
        <f t="shared" si="16"/>
        <v>45242</v>
      </c>
      <c r="DX1" s="9">
        <v>45229</v>
      </c>
      <c r="DY1" s="10">
        <f t="shared" ref="DY1:ED1" si="17">DX1+1</f>
        <v>45230</v>
      </c>
      <c r="DZ1" s="10">
        <f t="shared" si="17"/>
        <v>45231</v>
      </c>
      <c r="EA1" s="10">
        <f t="shared" si="17"/>
        <v>45232</v>
      </c>
      <c r="EB1" s="10">
        <f t="shared" si="17"/>
        <v>45233</v>
      </c>
      <c r="EC1" s="10">
        <f t="shared" si="17"/>
        <v>45234</v>
      </c>
      <c r="ED1" s="11">
        <f t="shared" si="17"/>
        <v>45235</v>
      </c>
      <c r="EE1" s="9">
        <f>ED1+1</f>
        <v>45236</v>
      </c>
      <c r="EF1" s="10">
        <f t="shared" ref="EF1:EK1" si="18">EE1+1</f>
        <v>45237</v>
      </c>
      <c r="EG1" s="10">
        <f t="shared" si="18"/>
        <v>45238</v>
      </c>
      <c r="EH1" s="10">
        <f t="shared" si="18"/>
        <v>45239</v>
      </c>
      <c r="EI1" s="10">
        <f t="shared" si="18"/>
        <v>45240</v>
      </c>
      <c r="EJ1" s="10">
        <f t="shared" si="18"/>
        <v>45241</v>
      </c>
      <c r="EK1" s="11">
        <f t="shared" si="18"/>
        <v>45242</v>
      </c>
      <c r="EL1" s="26">
        <v>45390</v>
      </c>
      <c r="EM1" s="26">
        <f t="shared" ref="EM1" si="19">EL1+1</f>
        <v>45391</v>
      </c>
      <c r="EN1" s="26">
        <f t="shared" ref="EN1" si="20">EM1+1</f>
        <v>45392</v>
      </c>
      <c r="EO1" s="26">
        <f t="shared" ref="EO1" si="21">EN1+1</f>
        <v>45393</v>
      </c>
      <c r="EP1" s="26">
        <f t="shared" ref="EP1" si="22">EO1+1</f>
        <v>45394</v>
      </c>
      <c r="EQ1" s="26">
        <f t="shared" ref="EQ1" si="23">EP1+1</f>
        <v>45395</v>
      </c>
      <c r="ER1" s="26">
        <f t="shared" ref="ER1" si="24">EQ1+1</f>
        <v>45396</v>
      </c>
      <c r="ES1" s="26">
        <f t="shared" ref="ES1:ET1" si="25">ER1+1</f>
        <v>45397</v>
      </c>
      <c r="ET1" s="26">
        <f t="shared" si="25"/>
        <v>45398</v>
      </c>
      <c r="EU1" s="26">
        <f t="shared" ref="EU1" si="26">ET1+1</f>
        <v>45399</v>
      </c>
      <c r="EV1" s="26">
        <f t="shared" ref="EV1" si="27">EU1+1</f>
        <v>45400</v>
      </c>
      <c r="EW1" s="26">
        <f t="shared" ref="EW1" si="28">EV1+1</f>
        <v>45401</v>
      </c>
      <c r="EX1" s="26">
        <f t="shared" ref="EX1" si="29">EW1+1</f>
        <v>45402</v>
      </c>
      <c r="EY1" s="26">
        <f t="shared" ref="EY1" si="30">EX1+1</f>
        <v>45403</v>
      </c>
      <c r="EZ1" s="26">
        <f t="shared" ref="EZ1" si="31">EY1+1</f>
        <v>45404</v>
      </c>
      <c r="FA1" s="26">
        <f t="shared" ref="FA1" si="32">EZ1+1</f>
        <v>45405</v>
      </c>
      <c r="FB1" s="26">
        <f t="shared" ref="FB1" si="33">FA1+1</f>
        <v>45406</v>
      </c>
      <c r="FC1" s="26">
        <f t="shared" ref="FC1" si="34">FB1+1</f>
        <v>45407</v>
      </c>
      <c r="FD1" s="26">
        <f t="shared" ref="FD1" si="35">FC1+1</f>
        <v>45408</v>
      </c>
      <c r="FE1" s="26">
        <f t="shared" ref="FE1" si="36">FD1+1</f>
        <v>45409</v>
      </c>
      <c r="FF1" s="26">
        <f t="shared" ref="FF1" si="37">FE1+1</f>
        <v>45410</v>
      </c>
      <c r="FG1" s="26">
        <f t="shared" ref="FG1" si="38">FF1+1</f>
        <v>45411</v>
      </c>
      <c r="FH1" s="26">
        <f t="shared" ref="FH1" si="39">FG1+1</f>
        <v>45412</v>
      </c>
      <c r="FI1" s="26">
        <f t="shared" ref="FI1" si="40">FH1+1</f>
        <v>45413</v>
      </c>
      <c r="FJ1" s="26">
        <f t="shared" ref="FJ1" si="41">FI1+1</f>
        <v>45414</v>
      </c>
      <c r="FK1" s="26">
        <f t="shared" ref="FK1" si="42">FJ1+1</f>
        <v>45415</v>
      </c>
      <c r="FL1" s="26">
        <f t="shared" ref="FL1" si="43">FK1+1</f>
        <v>45416</v>
      </c>
      <c r="FM1" s="26">
        <f t="shared" ref="FM1" si="44">FL1+1</f>
        <v>45417</v>
      </c>
      <c r="FN1" s="26">
        <f t="shared" ref="FN1" si="45">FM1+1</f>
        <v>45418</v>
      </c>
      <c r="FO1" s="26">
        <f t="shared" ref="FO1" si="46">FN1+1</f>
        <v>45419</v>
      </c>
      <c r="FP1" s="26">
        <f t="shared" ref="FP1" si="47">FO1+1</f>
        <v>45420</v>
      </c>
      <c r="FQ1" s="26">
        <f t="shared" ref="FQ1" si="48">FP1+1</f>
        <v>45421</v>
      </c>
      <c r="FR1" s="26">
        <f t="shared" ref="FR1" si="49">FQ1+1</f>
        <v>45422</v>
      </c>
      <c r="FS1" s="26">
        <f t="shared" ref="FS1" si="50">FR1+1</f>
        <v>45423</v>
      </c>
      <c r="FT1" s="26">
        <f t="shared" ref="FT1" si="51">FS1+1</f>
        <v>45424</v>
      </c>
      <c r="FU1" s="26">
        <f t="shared" ref="FU1" si="52">FT1+1</f>
        <v>45425</v>
      </c>
      <c r="FV1" s="26">
        <f t="shared" ref="FV1" si="53">FU1+1</f>
        <v>45426</v>
      </c>
      <c r="FW1" s="26">
        <f t="shared" ref="FW1" si="54">FV1+1</f>
        <v>45427</v>
      </c>
      <c r="FX1" s="26">
        <f t="shared" ref="FX1" si="55">FW1+1</f>
        <v>45428</v>
      </c>
      <c r="FY1" s="26">
        <f t="shared" ref="FY1" si="56">FX1+1</f>
        <v>45429</v>
      </c>
      <c r="FZ1" s="26">
        <f t="shared" ref="FZ1" si="57">FY1+1</f>
        <v>45430</v>
      </c>
      <c r="GA1" s="26">
        <f t="shared" ref="GA1" si="58">FZ1+1</f>
        <v>45431</v>
      </c>
      <c r="GB1" s="26">
        <f t="shared" ref="GB1" si="59">GA1+1</f>
        <v>45432</v>
      </c>
      <c r="GC1" s="26">
        <f t="shared" ref="GC1" si="60">GB1+1</f>
        <v>45433</v>
      </c>
      <c r="GD1" s="26">
        <f t="shared" ref="GD1" si="61">GC1+1</f>
        <v>45434</v>
      </c>
      <c r="GE1" s="26">
        <f t="shared" ref="GE1" si="62">GD1+1</f>
        <v>45435</v>
      </c>
      <c r="GF1" s="26">
        <f t="shared" ref="GF1" si="63">GE1+1</f>
        <v>45436</v>
      </c>
      <c r="GG1" s="26">
        <f t="shared" ref="GG1" si="64">GF1+1</f>
        <v>45437</v>
      </c>
      <c r="GH1" s="26">
        <f t="shared" ref="GH1" si="65">GG1+1</f>
        <v>45438</v>
      </c>
      <c r="GI1" s="26">
        <f t="shared" ref="GI1" si="66">GH1+1</f>
        <v>45439</v>
      </c>
      <c r="GJ1" s="26">
        <f t="shared" ref="GJ1" si="67">GI1+1</f>
        <v>45440</v>
      </c>
      <c r="GK1" s="26">
        <f t="shared" ref="GK1" si="68">GJ1+1</f>
        <v>45441</v>
      </c>
      <c r="GL1" s="26">
        <f t="shared" ref="GL1" si="69">GK1+1</f>
        <v>45442</v>
      </c>
      <c r="GM1" s="26">
        <f t="shared" ref="GM1" si="70">GL1+1</f>
        <v>45443</v>
      </c>
      <c r="GN1" s="26">
        <f t="shared" ref="GN1" si="71">GM1+1</f>
        <v>45444</v>
      </c>
      <c r="GO1" s="26">
        <f t="shared" ref="GO1" si="72">GN1+1</f>
        <v>45445</v>
      </c>
      <c r="GP1" s="26">
        <f t="shared" ref="GP1" si="73">GO1+1</f>
        <v>45446</v>
      </c>
      <c r="GQ1" s="26">
        <f t="shared" ref="GQ1" si="74">GP1+1</f>
        <v>45447</v>
      </c>
      <c r="GR1" s="26">
        <f t="shared" ref="GR1" si="75">GQ1+1</f>
        <v>45448</v>
      </c>
      <c r="GS1" s="26">
        <f t="shared" ref="GS1" si="76">GR1+1</f>
        <v>45449</v>
      </c>
      <c r="GT1" s="26">
        <f t="shared" ref="GT1" si="77">GS1+1</f>
        <v>45450</v>
      </c>
      <c r="GU1" s="26">
        <f t="shared" ref="GU1" si="78">GT1+1</f>
        <v>45451</v>
      </c>
      <c r="GV1" s="26">
        <f t="shared" ref="GV1" si="79">GU1+1</f>
        <v>45452</v>
      </c>
      <c r="GW1" s="26">
        <f t="shared" ref="GW1" si="80">GV1+1</f>
        <v>45453</v>
      </c>
      <c r="GX1" s="26">
        <f t="shared" ref="GX1" si="81">GW1+1</f>
        <v>45454</v>
      </c>
      <c r="GY1" s="26">
        <f t="shared" ref="GY1" si="82">GX1+1</f>
        <v>45455</v>
      </c>
      <c r="GZ1" s="26">
        <f t="shared" ref="GZ1" si="83">GY1+1</f>
        <v>45456</v>
      </c>
      <c r="HA1" s="26">
        <f t="shared" ref="HA1" si="84">GZ1+1</f>
        <v>45457</v>
      </c>
      <c r="HB1" s="26">
        <f t="shared" ref="HB1" si="85">HA1+1</f>
        <v>45458</v>
      </c>
      <c r="HC1" s="26">
        <f t="shared" ref="HC1" si="86">HB1+1</f>
        <v>45459</v>
      </c>
      <c r="HD1" s="26">
        <f t="shared" ref="HD1" si="87">HC1+1</f>
        <v>45460</v>
      </c>
      <c r="HE1" s="26">
        <f t="shared" ref="HE1" si="88">HD1+1</f>
        <v>45461</v>
      </c>
      <c r="HF1" s="26">
        <f t="shared" ref="HF1" si="89">HE1+1</f>
        <v>45462</v>
      </c>
      <c r="HG1" s="26">
        <f t="shared" ref="HG1" si="90">HF1+1</f>
        <v>45463</v>
      </c>
      <c r="HH1" s="26">
        <f t="shared" ref="HH1" si="91">HG1+1</f>
        <v>45464</v>
      </c>
      <c r="HI1" s="26">
        <f t="shared" ref="HI1" si="92">HH1+1</f>
        <v>45465</v>
      </c>
      <c r="HJ1" s="26">
        <f t="shared" ref="HJ1" si="93">HI1+1</f>
        <v>45466</v>
      </c>
      <c r="HK1" s="26">
        <f t="shared" ref="HK1" si="94">HJ1+1</f>
        <v>45467</v>
      </c>
      <c r="HL1" s="26">
        <f t="shared" ref="HL1" si="95">HK1+1</f>
        <v>45468</v>
      </c>
      <c r="HM1" s="26">
        <f t="shared" ref="HM1" si="96">HL1+1</f>
        <v>45469</v>
      </c>
      <c r="HN1" s="26">
        <f t="shared" ref="HN1" si="97">HM1+1</f>
        <v>45470</v>
      </c>
      <c r="HO1" s="26">
        <f t="shared" ref="HO1" si="98">HN1+1</f>
        <v>45471</v>
      </c>
      <c r="HP1" s="26">
        <f t="shared" ref="HP1" si="99">HO1+1</f>
        <v>45472</v>
      </c>
      <c r="HQ1" s="26">
        <f t="shared" ref="HQ1" si="100">HP1+1</f>
        <v>45473</v>
      </c>
      <c r="HR1" s="26">
        <f t="shared" ref="HR1" si="101">HQ1+1</f>
        <v>45474</v>
      </c>
      <c r="HS1" s="26">
        <f t="shared" ref="HS1" si="102">HR1+1</f>
        <v>45475</v>
      </c>
      <c r="HT1" s="26">
        <f t="shared" ref="HT1" si="103">HS1+1</f>
        <v>45476</v>
      </c>
      <c r="HU1" s="26">
        <f t="shared" ref="HU1" si="104">HT1+1</f>
        <v>45477</v>
      </c>
      <c r="HV1" s="26">
        <f t="shared" ref="HV1" si="105">HU1+1</f>
        <v>45478</v>
      </c>
      <c r="HW1" s="26">
        <f t="shared" ref="HW1" si="106">HV1+1</f>
        <v>45479</v>
      </c>
      <c r="HX1" s="26">
        <f t="shared" ref="HX1" si="107">HW1+1</f>
        <v>45480</v>
      </c>
      <c r="HY1" s="26">
        <f t="shared" ref="HY1" si="108">HX1+1</f>
        <v>45481</v>
      </c>
      <c r="HZ1" s="26">
        <f t="shared" ref="HZ1" si="109">HY1+1</f>
        <v>45482</v>
      </c>
      <c r="IA1" s="26">
        <f t="shared" ref="IA1" si="110">HZ1+1</f>
        <v>45483</v>
      </c>
      <c r="IB1" s="26">
        <f t="shared" ref="IB1" si="111">IA1+1</f>
        <v>45484</v>
      </c>
      <c r="IC1" s="26">
        <f t="shared" ref="IC1" si="112">IB1+1</f>
        <v>45485</v>
      </c>
      <c r="ID1" s="26">
        <f t="shared" ref="ID1" si="113">IC1+1</f>
        <v>45486</v>
      </c>
      <c r="IE1" s="26">
        <f t="shared" ref="IE1" si="114">ID1+1</f>
        <v>45487</v>
      </c>
      <c r="IF1" s="26">
        <f t="shared" ref="IF1" si="115">IE1+1</f>
        <v>45488</v>
      </c>
      <c r="IG1" s="26">
        <f t="shared" ref="IG1" si="116">IF1+1</f>
        <v>45489</v>
      </c>
      <c r="IH1" s="26">
        <f t="shared" ref="IH1" si="117">IG1+1</f>
        <v>45490</v>
      </c>
      <c r="II1" s="26">
        <f t="shared" ref="II1" si="118">IH1+1</f>
        <v>45491</v>
      </c>
      <c r="IJ1" s="26">
        <f t="shared" ref="IJ1" si="119">II1+1</f>
        <v>45492</v>
      </c>
      <c r="IK1" s="26">
        <f t="shared" ref="IK1" si="120">IJ1+1</f>
        <v>45493</v>
      </c>
      <c r="IL1" s="26">
        <f t="shared" ref="IL1" si="121">IK1+1</f>
        <v>45494</v>
      </c>
      <c r="IM1" s="26">
        <f>IL1+1</f>
        <v>45495</v>
      </c>
      <c r="IN1" s="26">
        <f t="shared" ref="IN1" si="122">IM1+1</f>
        <v>45496</v>
      </c>
      <c r="IO1" s="26">
        <f t="shared" ref="IO1" si="123">IN1+1</f>
        <v>45497</v>
      </c>
      <c r="IP1" s="26">
        <f t="shared" ref="IP1" si="124">IO1+1</f>
        <v>45498</v>
      </c>
      <c r="IQ1" s="26">
        <f t="shared" ref="IQ1" si="125">IP1+1</f>
        <v>45499</v>
      </c>
      <c r="IR1" s="26">
        <f t="shared" ref="IR1" si="126">IQ1+1</f>
        <v>45500</v>
      </c>
      <c r="IS1" s="26">
        <f t="shared" ref="IS1" si="127">IR1+1</f>
        <v>45501</v>
      </c>
      <c r="IT1" s="26">
        <f t="shared" ref="IT1" si="128">IS1+1</f>
        <v>45502</v>
      </c>
      <c r="IU1" s="26">
        <f t="shared" ref="IU1" si="129">IT1+1</f>
        <v>45503</v>
      </c>
      <c r="IV1" s="26">
        <f t="shared" ref="IV1" si="130">IU1+1</f>
        <v>45504</v>
      </c>
      <c r="IW1" s="26">
        <f t="shared" ref="IW1" si="131">IV1+1</f>
        <v>45505</v>
      </c>
      <c r="IX1" s="26">
        <f t="shared" ref="IX1" si="132">IW1+1</f>
        <v>45506</v>
      </c>
      <c r="IY1" s="26">
        <f t="shared" ref="IY1" si="133">IX1+1</f>
        <v>45507</v>
      </c>
      <c r="IZ1" s="26">
        <f t="shared" ref="IZ1" si="134">IY1+1</f>
        <v>45508</v>
      </c>
      <c r="JA1" s="26">
        <f t="shared" ref="JA1" si="135">IZ1+1</f>
        <v>45509</v>
      </c>
      <c r="JB1" s="26">
        <f t="shared" ref="JB1" si="136">JA1+1</f>
        <v>45510</v>
      </c>
      <c r="JC1" s="26">
        <f t="shared" ref="JC1" si="137">JB1+1</f>
        <v>45511</v>
      </c>
      <c r="JD1" s="26">
        <f t="shared" ref="JD1" si="138">JC1+1</f>
        <v>45512</v>
      </c>
      <c r="JE1" s="26">
        <f t="shared" ref="JE1" si="139">JD1+1</f>
        <v>45513</v>
      </c>
      <c r="JF1" s="26">
        <f t="shared" ref="JF1" si="140">JE1+1</f>
        <v>45514</v>
      </c>
      <c r="JG1" s="26">
        <f t="shared" ref="JG1" si="141">JF1+1</f>
        <v>45515</v>
      </c>
      <c r="JH1" s="26">
        <f t="shared" ref="JH1" si="142">JG1+1</f>
        <v>45516</v>
      </c>
      <c r="JI1" s="26">
        <f t="shared" ref="JI1" si="143">JH1+1</f>
        <v>45517</v>
      </c>
      <c r="JJ1" s="26">
        <f t="shared" ref="JJ1" si="144">JI1+1</f>
        <v>45518</v>
      </c>
      <c r="JK1" s="26">
        <f t="shared" ref="JK1" si="145">JJ1+1</f>
        <v>45519</v>
      </c>
      <c r="JL1" s="26">
        <f t="shared" ref="JL1" si="146">JK1+1</f>
        <v>45520</v>
      </c>
      <c r="JM1" s="26">
        <f t="shared" ref="JM1" si="147">JL1+1</f>
        <v>45521</v>
      </c>
      <c r="JN1" s="26">
        <f t="shared" ref="JN1" si="148">JM1+1</f>
        <v>45522</v>
      </c>
      <c r="JO1" s="26">
        <f t="shared" ref="JO1" si="149">JN1+1</f>
        <v>45523</v>
      </c>
      <c r="JP1" s="26">
        <f t="shared" ref="JP1" si="150">JO1+1</f>
        <v>45524</v>
      </c>
      <c r="JQ1" s="26">
        <f t="shared" ref="JQ1" si="151">JP1+1</f>
        <v>45525</v>
      </c>
      <c r="JR1" s="26">
        <f t="shared" ref="JR1" si="152">JQ1+1</f>
        <v>45526</v>
      </c>
      <c r="JS1" s="26">
        <f t="shared" ref="JS1" si="153">JR1+1</f>
        <v>45527</v>
      </c>
      <c r="JT1" s="26">
        <f t="shared" ref="JT1" si="154">JS1+1</f>
        <v>45528</v>
      </c>
      <c r="JU1" s="26">
        <f t="shared" ref="JU1" si="155">JT1+1</f>
        <v>45529</v>
      </c>
      <c r="JV1" s="26">
        <f t="shared" ref="JV1" si="156">JU1+1</f>
        <v>45530</v>
      </c>
      <c r="JW1" s="26">
        <f t="shared" ref="JW1" si="157">JV1+1</f>
        <v>45531</v>
      </c>
      <c r="JX1" s="26">
        <f t="shared" ref="JX1" si="158">JW1+1</f>
        <v>45532</v>
      </c>
      <c r="JY1" s="26">
        <f t="shared" ref="JY1" si="159">JX1+1</f>
        <v>45533</v>
      </c>
      <c r="JZ1" s="26">
        <f t="shared" ref="JZ1" si="160">JY1+1</f>
        <v>45534</v>
      </c>
      <c r="KA1" s="26">
        <f t="shared" ref="KA1" si="161">JZ1+1</f>
        <v>45535</v>
      </c>
      <c r="KB1" s="26">
        <f t="shared" ref="KB1" si="162">KA1+1</f>
        <v>45536</v>
      </c>
      <c r="KC1" s="26">
        <f t="shared" ref="KC1" si="163">KB1+1</f>
        <v>45537</v>
      </c>
      <c r="KD1" s="26">
        <f t="shared" ref="KD1" si="164">KC1+1</f>
        <v>45538</v>
      </c>
      <c r="KE1" s="26">
        <f t="shared" ref="KE1" si="165">KD1+1</f>
        <v>45539</v>
      </c>
      <c r="KF1" s="26">
        <f t="shared" ref="KF1" si="166">KE1+1</f>
        <v>45540</v>
      </c>
      <c r="KG1" s="26">
        <f t="shared" ref="KG1" si="167">KF1+1</f>
        <v>45541</v>
      </c>
      <c r="KH1" s="26">
        <f t="shared" ref="KH1" si="168">KG1+1</f>
        <v>45542</v>
      </c>
      <c r="KI1" s="26">
        <f t="shared" ref="KI1" si="169">KH1+1</f>
        <v>45543</v>
      </c>
      <c r="KJ1" s="26">
        <f t="shared" ref="KJ1" si="170">KI1+1</f>
        <v>45544</v>
      </c>
      <c r="KK1" s="26">
        <f t="shared" ref="KK1" si="171">KJ1+1</f>
        <v>45545</v>
      </c>
      <c r="KL1" s="26">
        <f t="shared" ref="KL1" si="172">KK1+1</f>
        <v>45546</v>
      </c>
      <c r="KM1" s="26">
        <f t="shared" ref="KM1" si="173">KL1+1</f>
        <v>45547</v>
      </c>
      <c r="KN1" s="26">
        <f t="shared" ref="KN1" si="174">KM1+1</f>
        <v>45548</v>
      </c>
      <c r="KO1" s="26">
        <f t="shared" ref="KO1" si="175">KN1+1</f>
        <v>45549</v>
      </c>
      <c r="KP1" s="26">
        <f t="shared" ref="KP1" si="176">KO1+1</f>
        <v>45550</v>
      </c>
      <c r="KQ1" s="26">
        <f t="shared" ref="KQ1" si="177">KP1+1</f>
        <v>45551</v>
      </c>
      <c r="KR1" s="26">
        <f t="shared" ref="KR1" si="178">KQ1+1</f>
        <v>45552</v>
      </c>
      <c r="KS1" s="26">
        <f t="shared" ref="KS1" si="179">KR1+1</f>
        <v>45553</v>
      </c>
      <c r="KT1" s="26">
        <f t="shared" ref="KT1" si="180">KS1+1</f>
        <v>45554</v>
      </c>
      <c r="KU1" s="26">
        <f t="shared" ref="KU1" si="181">KT1+1</f>
        <v>45555</v>
      </c>
      <c r="KV1" s="26">
        <f t="shared" ref="KV1" si="182">KU1+1</f>
        <v>45556</v>
      </c>
      <c r="KW1" s="26">
        <f t="shared" ref="KW1" si="183">KV1+1</f>
        <v>45557</v>
      </c>
      <c r="KX1" s="26">
        <f t="shared" ref="KX1" si="184">KW1+1</f>
        <v>45558</v>
      </c>
      <c r="KY1" s="26">
        <f t="shared" ref="KY1" si="185">KX1+1</f>
        <v>45559</v>
      </c>
      <c r="KZ1" s="26">
        <f t="shared" ref="KZ1" si="186">KY1+1</f>
        <v>45560</v>
      </c>
      <c r="LA1" s="26">
        <f t="shared" ref="LA1" si="187">KZ1+1</f>
        <v>45561</v>
      </c>
      <c r="LB1" s="26">
        <f t="shared" ref="LB1" si="188">LA1+1</f>
        <v>45562</v>
      </c>
      <c r="LC1" s="26">
        <f t="shared" ref="LC1" si="189">LB1+1</f>
        <v>45563</v>
      </c>
      <c r="LD1" s="26">
        <f t="shared" ref="LD1" si="190">LC1+1</f>
        <v>45564</v>
      </c>
      <c r="LE1" s="26">
        <f t="shared" ref="LE1" si="191">LD1+1</f>
        <v>45565</v>
      </c>
      <c r="LF1" s="26">
        <f t="shared" ref="LF1" si="192">LE1+1</f>
        <v>45566</v>
      </c>
      <c r="LG1" s="26">
        <f t="shared" ref="LG1" si="193">LF1+1</f>
        <v>45567</v>
      </c>
      <c r="LH1" s="26">
        <f t="shared" ref="LH1" si="194">LG1+1</f>
        <v>45568</v>
      </c>
      <c r="LI1" s="26">
        <f t="shared" ref="LI1" si="195">LH1+1</f>
        <v>45569</v>
      </c>
      <c r="LJ1" s="26">
        <f t="shared" ref="LJ1" si="196">LI1+1</f>
        <v>45570</v>
      </c>
      <c r="LK1" s="26">
        <f t="shared" ref="LK1" si="197">LJ1+1</f>
        <v>45571</v>
      </c>
      <c r="LL1" s="26">
        <f t="shared" ref="LL1" si="198">LK1+1</f>
        <v>45572</v>
      </c>
      <c r="LM1" s="26">
        <f t="shared" ref="LM1" si="199">LL1+1</f>
        <v>45573</v>
      </c>
      <c r="LN1" s="26">
        <f t="shared" ref="LN1" si="200">LM1+1</f>
        <v>45574</v>
      </c>
      <c r="LO1" s="26">
        <f t="shared" ref="LO1" si="201">LN1+1</f>
        <v>45575</v>
      </c>
      <c r="LP1" s="26">
        <f t="shared" ref="LP1" si="202">LO1+1</f>
        <v>45576</v>
      </c>
      <c r="LQ1" s="26">
        <f t="shared" ref="LQ1" si="203">LP1+1</f>
        <v>45577</v>
      </c>
      <c r="LR1" s="26">
        <f t="shared" ref="LR1" si="204">LQ1+1</f>
        <v>45578</v>
      </c>
      <c r="LS1" s="26">
        <f t="shared" ref="LS1" si="205">LR1+1</f>
        <v>45579</v>
      </c>
      <c r="LT1" s="26">
        <f t="shared" ref="LT1" si="206">LS1+1</f>
        <v>45580</v>
      </c>
      <c r="LU1" s="26">
        <f t="shared" ref="LU1" si="207">LT1+1</f>
        <v>45581</v>
      </c>
      <c r="LV1" s="26">
        <f t="shared" ref="LV1" si="208">LU1+1</f>
        <v>45582</v>
      </c>
      <c r="LW1" s="26">
        <f t="shared" ref="LW1" si="209">LV1+1</f>
        <v>45583</v>
      </c>
      <c r="LX1" s="26">
        <f t="shared" ref="LX1" si="210">LW1+1</f>
        <v>45584</v>
      </c>
      <c r="LY1" s="26">
        <f t="shared" ref="LY1" si="211">LX1+1</f>
        <v>45585</v>
      </c>
      <c r="LZ1" s="26">
        <f t="shared" ref="LZ1" si="212">LY1+1</f>
        <v>45586</v>
      </c>
      <c r="MA1" s="26">
        <f t="shared" ref="MA1" si="213">LZ1+1</f>
        <v>45587</v>
      </c>
      <c r="MB1" s="26">
        <f t="shared" ref="MB1" si="214">MA1+1</f>
        <v>45588</v>
      </c>
      <c r="MC1" s="26">
        <f t="shared" ref="MC1" si="215">MB1+1</f>
        <v>45589</v>
      </c>
      <c r="MD1" s="26">
        <f t="shared" ref="MD1" si="216">MC1+1</f>
        <v>45590</v>
      </c>
      <c r="ME1" s="26">
        <f t="shared" ref="ME1" si="217">MD1+1</f>
        <v>45591</v>
      </c>
      <c r="MF1" s="26">
        <f t="shared" ref="MF1" si="218">ME1+1</f>
        <v>45592</v>
      </c>
    </row>
    <row r="2" spans="1:344" ht="22.8" customHeight="1" thickBot="1" x14ac:dyDescent="0.35">
      <c r="A2" s="14" t="s">
        <v>0</v>
      </c>
      <c r="B2" s="16" t="s">
        <v>2</v>
      </c>
      <c r="C2" s="16" t="s">
        <v>1</v>
      </c>
      <c r="D2" s="16">
        <v>3</v>
      </c>
      <c r="E2" s="16">
        <v>4</v>
      </c>
      <c r="F2" s="16">
        <v>5</v>
      </c>
      <c r="G2" s="16">
        <v>6</v>
      </c>
      <c r="H2" s="17">
        <v>7</v>
      </c>
      <c r="I2" s="14">
        <v>1</v>
      </c>
      <c r="J2" s="16">
        <v>2</v>
      </c>
      <c r="K2" s="16">
        <v>3</v>
      </c>
      <c r="L2" s="16">
        <v>4</v>
      </c>
      <c r="M2" s="16">
        <v>5</v>
      </c>
      <c r="N2" s="16">
        <v>6</v>
      </c>
      <c r="O2" s="17">
        <v>7</v>
      </c>
      <c r="P2" s="14">
        <v>1</v>
      </c>
      <c r="Q2" s="16">
        <v>2</v>
      </c>
      <c r="R2" s="16">
        <v>3</v>
      </c>
      <c r="S2" s="16">
        <v>4</v>
      </c>
      <c r="T2" s="16">
        <v>5</v>
      </c>
      <c r="U2" s="16">
        <v>6</v>
      </c>
      <c r="V2" s="17">
        <v>7</v>
      </c>
      <c r="W2" s="14">
        <v>1</v>
      </c>
      <c r="X2" s="16">
        <v>2</v>
      </c>
      <c r="Y2" s="16">
        <v>3</v>
      </c>
      <c r="Z2" s="16">
        <v>4</v>
      </c>
      <c r="AA2" s="16">
        <v>5</v>
      </c>
      <c r="AB2" s="16">
        <v>6</v>
      </c>
      <c r="AC2" s="17">
        <v>7</v>
      </c>
      <c r="AD2" s="14">
        <v>1</v>
      </c>
      <c r="AE2" s="16">
        <v>2</v>
      </c>
      <c r="AF2" s="16">
        <v>3</v>
      </c>
      <c r="AG2" s="16">
        <v>4</v>
      </c>
      <c r="AH2" s="16">
        <v>5</v>
      </c>
      <c r="AI2" s="16">
        <v>6</v>
      </c>
      <c r="AJ2" s="17">
        <v>7</v>
      </c>
      <c r="AK2" s="14">
        <v>1</v>
      </c>
      <c r="AL2" s="16">
        <v>2</v>
      </c>
      <c r="AM2" s="16">
        <v>3</v>
      </c>
      <c r="AN2" s="16">
        <v>4</v>
      </c>
      <c r="AO2" s="16">
        <v>5</v>
      </c>
      <c r="AP2" s="16">
        <v>6</v>
      </c>
      <c r="AQ2" s="15">
        <v>7</v>
      </c>
      <c r="AR2" s="14">
        <v>1</v>
      </c>
      <c r="AS2" s="16">
        <v>2</v>
      </c>
      <c r="AT2" s="16">
        <v>3</v>
      </c>
      <c r="AU2" s="16">
        <v>4</v>
      </c>
      <c r="AV2" s="16">
        <v>5</v>
      </c>
      <c r="AW2" s="16">
        <v>6</v>
      </c>
      <c r="AX2" s="17">
        <v>7</v>
      </c>
      <c r="AY2" s="14">
        <v>1</v>
      </c>
      <c r="AZ2" s="16">
        <v>2</v>
      </c>
      <c r="BA2" s="16">
        <v>3</v>
      </c>
      <c r="BB2" s="16">
        <v>4</v>
      </c>
      <c r="BC2" s="16">
        <v>5</v>
      </c>
      <c r="BD2" s="16">
        <v>6</v>
      </c>
      <c r="BE2" s="17">
        <v>7</v>
      </c>
      <c r="BF2" s="21">
        <v>1</v>
      </c>
      <c r="BG2" s="16">
        <v>2</v>
      </c>
      <c r="BH2" s="16">
        <v>3</v>
      </c>
      <c r="BI2" s="16">
        <v>4</v>
      </c>
      <c r="BJ2" s="16">
        <v>5</v>
      </c>
      <c r="BK2" s="16">
        <v>6</v>
      </c>
      <c r="BL2" s="17">
        <v>7</v>
      </c>
      <c r="BM2" s="14">
        <v>1</v>
      </c>
      <c r="BN2" s="16">
        <v>2</v>
      </c>
      <c r="BO2" s="16">
        <v>3</v>
      </c>
      <c r="BP2" s="16">
        <v>4</v>
      </c>
      <c r="BQ2" s="16">
        <v>5</v>
      </c>
      <c r="BR2" s="16">
        <v>6</v>
      </c>
      <c r="BS2" s="17">
        <v>7</v>
      </c>
      <c r="BT2" s="14">
        <v>1</v>
      </c>
      <c r="BU2" s="16">
        <v>2</v>
      </c>
      <c r="BV2" s="16">
        <v>3</v>
      </c>
      <c r="BW2" s="16">
        <v>4</v>
      </c>
      <c r="BX2" s="16">
        <v>5</v>
      </c>
      <c r="BY2" s="16">
        <v>6</v>
      </c>
      <c r="BZ2" s="17">
        <v>7</v>
      </c>
      <c r="CA2" s="14">
        <v>1</v>
      </c>
      <c r="CB2" s="16">
        <v>2</v>
      </c>
      <c r="CC2" s="16">
        <v>3</v>
      </c>
      <c r="CD2" s="16">
        <v>4</v>
      </c>
      <c r="CE2" s="16">
        <v>5</v>
      </c>
      <c r="CF2" s="16">
        <v>6</v>
      </c>
      <c r="CG2" s="17">
        <v>7</v>
      </c>
      <c r="CH2" s="14">
        <v>1</v>
      </c>
      <c r="CI2" s="16">
        <v>2</v>
      </c>
      <c r="CJ2" s="16">
        <v>3</v>
      </c>
      <c r="CK2" s="16">
        <v>4</v>
      </c>
      <c r="CL2" s="16">
        <v>5</v>
      </c>
      <c r="CM2" s="16">
        <v>6</v>
      </c>
      <c r="CN2" s="17">
        <v>7</v>
      </c>
      <c r="CO2" s="14">
        <v>1</v>
      </c>
      <c r="CP2" s="16">
        <v>2</v>
      </c>
      <c r="CQ2" s="16">
        <v>3</v>
      </c>
      <c r="CR2" s="16">
        <v>4</v>
      </c>
      <c r="CS2" s="16">
        <v>5</v>
      </c>
      <c r="CT2" s="16">
        <v>6</v>
      </c>
      <c r="CU2" s="17">
        <v>7</v>
      </c>
      <c r="CV2" s="14">
        <v>1</v>
      </c>
      <c r="CW2" s="16">
        <v>2</v>
      </c>
      <c r="CX2" s="16">
        <v>3</v>
      </c>
      <c r="CY2" s="16">
        <v>4</v>
      </c>
      <c r="CZ2" s="16">
        <v>5</v>
      </c>
      <c r="DA2" s="16">
        <v>6</v>
      </c>
      <c r="DB2" s="17">
        <v>7</v>
      </c>
      <c r="DC2" s="14">
        <v>1</v>
      </c>
      <c r="DD2" s="16">
        <v>2</v>
      </c>
      <c r="DE2" s="16">
        <v>3</v>
      </c>
      <c r="DF2" s="16">
        <v>4</v>
      </c>
      <c r="DG2" s="16">
        <v>5</v>
      </c>
      <c r="DH2" s="16">
        <v>6</v>
      </c>
      <c r="DI2" s="17">
        <v>7</v>
      </c>
      <c r="DJ2" s="14">
        <v>1</v>
      </c>
      <c r="DK2" s="16">
        <v>2</v>
      </c>
      <c r="DL2" s="16">
        <v>3</v>
      </c>
      <c r="DM2" s="16">
        <v>4</v>
      </c>
      <c r="DN2" s="16">
        <v>5</v>
      </c>
      <c r="DO2" s="16">
        <v>6</v>
      </c>
      <c r="DP2" s="17">
        <v>7</v>
      </c>
      <c r="DQ2" s="14">
        <v>1</v>
      </c>
      <c r="DR2" s="16">
        <v>2</v>
      </c>
      <c r="DS2" s="16">
        <v>3</v>
      </c>
      <c r="DT2" s="16">
        <v>4</v>
      </c>
      <c r="DU2" s="16">
        <v>5</v>
      </c>
      <c r="DV2" s="16">
        <v>6</v>
      </c>
      <c r="DW2" s="17">
        <v>7</v>
      </c>
      <c r="DX2" s="14">
        <v>1</v>
      </c>
      <c r="DY2" s="16">
        <v>2</v>
      </c>
      <c r="DZ2" s="16">
        <v>3</v>
      </c>
      <c r="EA2" s="16">
        <v>4</v>
      </c>
      <c r="EB2" s="16">
        <v>5</v>
      </c>
      <c r="EC2" s="16">
        <v>6</v>
      </c>
      <c r="ED2" s="17">
        <v>7</v>
      </c>
      <c r="EE2" s="14">
        <v>1</v>
      </c>
      <c r="EF2" s="16">
        <v>2</v>
      </c>
      <c r="EG2" s="16">
        <v>3</v>
      </c>
      <c r="EH2" s="16">
        <v>4</v>
      </c>
      <c r="EI2" s="16">
        <v>5</v>
      </c>
      <c r="EJ2" s="16">
        <v>6</v>
      </c>
      <c r="EK2" s="15">
        <v>7</v>
      </c>
      <c r="EL2" s="285" t="s">
        <v>222</v>
      </c>
      <c r="EM2" s="286"/>
      <c r="EN2" s="286"/>
      <c r="EO2" s="286"/>
      <c r="EP2" s="286"/>
      <c r="EQ2" s="286"/>
      <c r="ER2" s="287"/>
      <c r="ES2" s="309" t="s">
        <v>7</v>
      </c>
      <c r="ET2" s="310"/>
      <c r="EU2" s="310"/>
      <c r="EV2" s="310"/>
      <c r="EW2" s="310"/>
      <c r="EX2" s="310"/>
      <c r="EY2" s="311"/>
      <c r="EZ2" s="312" t="s">
        <v>8</v>
      </c>
      <c r="FA2" s="313"/>
      <c r="FB2" s="313"/>
      <c r="FC2" s="313"/>
      <c r="FD2" s="313"/>
      <c r="FE2" s="313"/>
      <c r="FF2" s="314"/>
      <c r="FG2" s="315" t="s">
        <v>68</v>
      </c>
      <c r="FH2" s="316"/>
      <c r="FI2" s="316"/>
      <c r="FJ2" s="316"/>
      <c r="FK2" s="316"/>
      <c r="FL2" s="316"/>
      <c r="FM2" s="317"/>
      <c r="FN2" s="294" t="s">
        <v>217</v>
      </c>
      <c r="FO2" s="295"/>
      <c r="FP2" s="295"/>
      <c r="FQ2" s="295"/>
      <c r="FR2" s="295"/>
      <c r="FS2" s="295"/>
      <c r="FT2" s="296"/>
      <c r="FU2" s="318" t="s">
        <v>69</v>
      </c>
      <c r="FV2" s="319"/>
      <c r="FW2" s="319"/>
      <c r="FX2" s="319"/>
      <c r="FY2" s="319"/>
      <c r="FZ2" s="319"/>
      <c r="GA2" s="320"/>
      <c r="GB2" s="315" t="s">
        <v>70</v>
      </c>
      <c r="GC2" s="316"/>
      <c r="GD2" s="316"/>
      <c r="GE2" s="316"/>
      <c r="GF2" s="316"/>
      <c r="GG2" s="316"/>
      <c r="GH2" s="317"/>
      <c r="GI2" s="294" t="s">
        <v>218</v>
      </c>
      <c r="GJ2" s="295"/>
      <c r="GK2" s="295"/>
      <c r="GL2" s="295"/>
      <c r="GM2" s="295"/>
      <c r="GN2" s="295"/>
      <c r="GO2" s="296"/>
      <c r="GP2" s="321" t="s">
        <v>34</v>
      </c>
      <c r="GQ2" s="322"/>
      <c r="GR2" s="322"/>
      <c r="GS2" s="322"/>
      <c r="GT2" s="322"/>
      <c r="GU2" s="322"/>
      <c r="GV2" s="323"/>
      <c r="GW2" s="315" t="s">
        <v>71</v>
      </c>
      <c r="GX2" s="316"/>
      <c r="GY2" s="316"/>
      <c r="GZ2" s="316"/>
      <c r="HA2" s="316"/>
      <c r="HB2" s="316"/>
      <c r="HC2" s="317"/>
      <c r="HD2" s="294" t="s">
        <v>219</v>
      </c>
      <c r="HE2" s="295"/>
      <c r="HF2" s="295"/>
      <c r="HG2" s="295"/>
      <c r="HH2" s="295"/>
      <c r="HI2" s="295"/>
      <c r="HJ2" s="296"/>
      <c r="HK2" s="300" t="s">
        <v>9</v>
      </c>
      <c r="HL2" s="301"/>
      <c r="HM2" s="301"/>
      <c r="HN2" s="301"/>
      <c r="HO2" s="301"/>
      <c r="HP2" s="301"/>
      <c r="HQ2" s="302"/>
      <c r="HR2" s="303" t="s">
        <v>10</v>
      </c>
      <c r="HS2" s="304"/>
      <c r="HT2" s="304"/>
      <c r="HU2" s="304"/>
      <c r="HV2" s="304"/>
      <c r="HW2" s="304"/>
      <c r="HX2" s="305"/>
      <c r="HY2" s="306" t="s">
        <v>35</v>
      </c>
      <c r="HZ2" s="307"/>
      <c r="IA2" s="307"/>
      <c r="IB2" s="307"/>
      <c r="IC2" s="307"/>
      <c r="ID2" s="307"/>
      <c r="IE2" s="308"/>
      <c r="IF2" s="297" t="s">
        <v>220</v>
      </c>
      <c r="IG2" s="298"/>
      <c r="IH2" s="298"/>
      <c r="II2" s="298"/>
      <c r="IJ2" s="298"/>
      <c r="IK2" s="298"/>
      <c r="IL2" s="299"/>
      <c r="IM2" s="300" t="s">
        <v>74</v>
      </c>
      <c r="IN2" s="301"/>
      <c r="IO2" s="301"/>
      <c r="IP2" s="301"/>
      <c r="IQ2" s="301"/>
      <c r="IR2" s="301"/>
      <c r="IS2" s="302"/>
      <c r="IT2" s="306" t="s">
        <v>77</v>
      </c>
      <c r="IU2" s="307"/>
      <c r="IV2" s="307"/>
      <c r="IW2" s="307"/>
      <c r="IX2" s="307"/>
      <c r="IY2" s="307"/>
      <c r="IZ2" s="308"/>
      <c r="JA2" s="300" t="s">
        <v>75</v>
      </c>
      <c r="JB2" s="301"/>
      <c r="JC2" s="301"/>
      <c r="JD2" s="301"/>
      <c r="JE2" s="301"/>
      <c r="JF2" s="301"/>
      <c r="JG2" s="302"/>
      <c r="JH2" s="306" t="s">
        <v>76</v>
      </c>
      <c r="JI2" s="307"/>
      <c r="JJ2" s="307"/>
      <c r="JK2" s="307"/>
      <c r="JL2" s="307"/>
      <c r="JM2" s="307"/>
      <c r="JN2" s="308"/>
      <c r="JO2" s="300" t="s">
        <v>78</v>
      </c>
      <c r="JP2" s="301"/>
      <c r="JQ2" s="301"/>
      <c r="JR2" s="301"/>
      <c r="JS2" s="301"/>
      <c r="JT2" s="301"/>
      <c r="JU2" s="302"/>
      <c r="JV2" s="306" t="s">
        <v>79</v>
      </c>
      <c r="JW2" s="307"/>
      <c r="JX2" s="307"/>
      <c r="JY2" s="307"/>
      <c r="JZ2" s="307"/>
      <c r="KA2" s="307"/>
      <c r="KB2" s="308"/>
      <c r="KC2" s="324" t="s">
        <v>13</v>
      </c>
      <c r="KD2" s="325"/>
      <c r="KE2" s="325"/>
      <c r="KF2" s="325"/>
      <c r="KG2" s="325"/>
      <c r="KH2" s="325"/>
      <c r="KI2" s="326"/>
      <c r="KJ2" s="282" t="s">
        <v>38</v>
      </c>
      <c r="KK2" s="283"/>
      <c r="KL2" s="283"/>
      <c r="KM2" s="283"/>
      <c r="KN2" s="283"/>
      <c r="KO2" s="283"/>
      <c r="KP2" s="283"/>
      <c r="KQ2" s="283"/>
      <c r="KR2" s="283"/>
      <c r="KS2" s="283"/>
      <c r="KT2" s="283"/>
      <c r="KU2" s="283"/>
      <c r="KV2" s="283"/>
      <c r="KW2" s="284"/>
      <c r="KX2" s="285" t="s">
        <v>36</v>
      </c>
      <c r="KY2" s="286"/>
      <c r="KZ2" s="286"/>
      <c r="LA2" s="286"/>
      <c r="LB2" s="286"/>
      <c r="LC2" s="286"/>
      <c r="LD2" s="287"/>
      <c r="LE2" s="282" t="s">
        <v>37</v>
      </c>
      <c r="LF2" s="283"/>
      <c r="LG2" s="283"/>
      <c r="LH2" s="283"/>
      <c r="LI2" s="283"/>
      <c r="LJ2" s="283"/>
      <c r="LK2" s="283"/>
      <c r="LL2" s="283"/>
      <c r="LM2" s="283"/>
      <c r="LN2" s="283"/>
      <c r="LO2" s="283"/>
      <c r="LP2" s="283"/>
      <c r="LQ2" s="283"/>
      <c r="LR2" s="284"/>
      <c r="LS2" s="288" t="s">
        <v>72</v>
      </c>
      <c r="LT2" s="289"/>
      <c r="LU2" s="289"/>
      <c r="LV2" s="289"/>
      <c r="LW2" s="289"/>
      <c r="LX2" s="289"/>
      <c r="LY2" s="290"/>
      <c r="LZ2" s="291" t="s">
        <v>73</v>
      </c>
      <c r="MA2" s="292"/>
      <c r="MB2" s="292"/>
      <c r="MC2" s="292"/>
      <c r="MD2" s="292"/>
      <c r="ME2" s="292"/>
      <c r="MF2" s="293"/>
    </row>
    <row r="3" spans="1:344" ht="18" customHeight="1" thickBot="1" x14ac:dyDescent="0.35">
      <c r="A3" s="261">
        <v>1</v>
      </c>
      <c r="B3" s="256" t="s">
        <v>258</v>
      </c>
      <c r="C3" s="257" t="s">
        <v>67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4"/>
      <c r="AR3" s="1" t="s">
        <v>3</v>
      </c>
      <c r="AS3" s="2" t="s">
        <v>3</v>
      </c>
      <c r="AT3" s="2" t="s">
        <v>3</v>
      </c>
      <c r="AU3" s="2" t="s">
        <v>3</v>
      </c>
      <c r="AV3" s="2" t="s">
        <v>3</v>
      </c>
      <c r="AW3" s="2"/>
      <c r="AX3" s="3"/>
      <c r="AY3" s="1" t="s">
        <v>3</v>
      </c>
      <c r="AZ3" s="2" t="s">
        <v>3</v>
      </c>
      <c r="BA3" s="2" t="s">
        <v>3</v>
      </c>
      <c r="BB3" s="2" t="s">
        <v>3</v>
      </c>
      <c r="BC3" s="2" t="s">
        <v>3</v>
      </c>
      <c r="BD3" s="2"/>
      <c r="BE3" s="3"/>
      <c r="BF3" s="23" t="s">
        <v>3</v>
      </c>
      <c r="BG3" s="24" t="s">
        <v>3</v>
      </c>
      <c r="BH3" s="24" t="s">
        <v>3</v>
      </c>
      <c r="BI3" s="24" t="s">
        <v>3</v>
      </c>
      <c r="BJ3" s="24" t="s">
        <v>3</v>
      </c>
      <c r="BK3" s="24"/>
      <c r="BL3" s="25" t="s">
        <v>3</v>
      </c>
      <c r="BM3" s="1" t="s">
        <v>3</v>
      </c>
      <c r="BN3" s="2" t="s">
        <v>3</v>
      </c>
      <c r="BO3" s="2" t="s">
        <v>3</v>
      </c>
      <c r="BP3" s="2" t="s">
        <v>3</v>
      </c>
      <c r="BQ3" s="2" t="s">
        <v>3</v>
      </c>
      <c r="BR3" s="2"/>
      <c r="BS3" s="3" t="s">
        <v>3</v>
      </c>
      <c r="BT3" s="1" t="s">
        <v>3</v>
      </c>
      <c r="BU3" s="2" t="s">
        <v>3</v>
      </c>
      <c r="BV3" s="2" t="s">
        <v>3</v>
      </c>
      <c r="BW3" s="2" t="s">
        <v>3</v>
      </c>
      <c r="BX3" s="2" t="s">
        <v>3</v>
      </c>
      <c r="BY3" s="2"/>
      <c r="BZ3" s="3" t="s">
        <v>3</v>
      </c>
      <c r="CA3" s="1" t="s">
        <v>3</v>
      </c>
      <c r="CB3" s="2" t="s">
        <v>3</v>
      </c>
      <c r="CC3" s="2" t="s">
        <v>3</v>
      </c>
      <c r="CD3" s="2" t="s">
        <v>3</v>
      </c>
      <c r="CE3" s="2" t="s">
        <v>3</v>
      </c>
      <c r="CF3" s="2"/>
      <c r="CG3" s="3" t="s">
        <v>3</v>
      </c>
      <c r="CH3" s="1" t="s">
        <v>3</v>
      </c>
      <c r="CI3" s="2" t="s">
        <v>3</v>
      </c>
      <c r="CJ3" s="2" t="s">
        <v>3</v>
      </c>
      <c r="CK3" s="2" t="s">
        <v>3</v>
      </c>
      <c r="CL3" s="2" t="s">
        <v>3</v>
      </c>
      <c r="CM3" s="2"/>
      <c r="CN3" s="3" t="s">
        <v>3</v>
      </c>
      <c r="CO3" s="1" t="s">
        <v>3</v>
      </c>
      <c r="CP3" s="2" t="s">
        <v>3</v>
      </c>
      <c r="CQ3" s="2" t="s">
        <v>3</v>
      </c>
      <c r="CR3" s="2" t="s">
        <v>3</v>
      </c>
      <c r="CS3" s="2" t="s">
        <v>3</v>
      </c>
      <c r="CT3" s="2"/>
      <c r="CU3" s="3" t="s">
        <v>3</v>
      </c>
      <c r="CV3" s="1" t="s">
        <v>3</v>
      </c>
      <c r="CW3" s="2" t="s">
        <v>3</v>
      </c>
      <c r="CX3" s="2" t="s">
        <v>3</v>
      </c>
      <c r="CY3" s="2" t="s">
        <v>3</v>
      </c>
      <c r="CZ3" s="2" t="s">
        <v>3</v>
      </c>
      <c r="DA3" s="2"/>
      <c r="DB3" s="3" t="s">
        <v>3</v>
      </c>
      <c r="DC3" s="1" t="s">
        <v>3</v>
      </c>
      <c r="DD3" s="2" t="s">
        <v>3</v>
      </c>
      <c r="DE3" s="2" t="s">
        <v>3</v>
      </c>
      <c r="DF3" s="2" t="s">
        <v>3</v>
      </c>
      <c r="DG3" s="2" t="s">
        <v>3</v>
      </c>
      <c r="DH3" s="2"/>
      <c r="DI3" s="3" t="s">
        <v>3</v>
      </c>
      <c r="DJ3" s="1" t="s">
        <v>3</v>
      </c>
      <c r="DK3" s="2" t="s">
        <v>3</v>
      </c>
      <c r="DL3" s="2" t="s">
        <v>3</v>
      </c>
      <c r="DM3" s="2" t="s">
        <v>3</v>
      </c>
      <c r="DN3" s="2" t="s">
        <v>3</v>
      </c>
      <c r="DO3" s="2"/>
      <c r="DP3" s="3" t="s">
        <v>3</v>
      </c>
      <c r="DQ3" s="1" t="s">
        <v>3</v>
      </c>
      <c r="DR3" s="2" t="s">
        <v>3</v>
      </c>
      <c r="DS3" s="2" t="s">
        <v>3</v>
      </c>
      <c r="DT3" s="2" t="s">
        <v>3</v>
      </c>
      <c r="DU3" s="2" t="s">
        <v>3</v>
      </c>
      <c r="DV3" s="2"/>
      <c r="DW3" s="3" t="s">
        <v>3</v>
      </c>
      <c r="DX3" s="1" t="s">
        <v>3</v>
      </c>
      <c r="DY3" s="2" t="s">
        <v>3</v>
      </c>
      <c r="DZ3" s="2" t="s">
        <v>3</v>
      </c>
      <c r="EA3" s="2" t="s">
        <v>3</v>
      </c>
      <c r="EB3" s="2" t="s">
        <v>3</v>
      </c>
      <c r="EC3" s="2"/>
      <c r="ED3" s="3" t="s">
        <v>3</v>
      </c>
      <c r="EE3" s="1" t="s">
        <v>3</v>
      </c>
      <c r="EF3" s="2" t="s">
        <v>3</v>
      </c>
      <c r="EG3" s="2" t="s">
        <v>3</v>
      </c>
      <c r="EH3" s="2" t="s">
        <v>3</v>
      </c>
      <c r="EI3" s="2" t="s">
        <v>3</v>
      </c>
      <c r="EJ3" s="2"/>
      <c r="EK3" s="3" t="s">
        <v>3</v>
      </c>
      <c r="EL3" s="5"/>
      <c r="EM3" s="6"/>
      <c r="EN3" s="6"/>
      <c r="EO3" s="7" t="s">
        <v>3</v>
      </c>
      <c r="EP3" s="5"/>
      <c r="EQ3" s="6"/>
      <c r="ER3" s="6"/>
      <c r="ES3" s="7" t="s">
        <v>3</v>
      </c>
      <c r="ET3" s="5"/>
      <c r="EU3" s="6"/>
      <c r="EV3" s="6"/>
      <c r="EW3" s="7" t="s">
        <v>3</v>
      </c>
      <c r="EX3" s="5"/>
      <c r="EY3" s="6"/>
      <c r="EZ3" s="6"/>
      <c r="FA3" s="7" t="s">
        <v>3</v>
      </c>
      <c r="FB3" s="5"/>
      <c r="FC3" s="6"/>
      <c r="FD3" s="6"/>
      <c r="FE3" s="7" t="s">
        <v>3</v>
      </c>
      <c r="FF3" s="5"/>
      <c r="FG3" s="6"/>
      <c r="FH3" s="6"/>
      <c r="FI3" s="7" t="s">
        <v>3</v>
      </c>
      <c r="FJ3" s="5"/>
      <c r="FK3" s="6"/>
      <c r="FL3" s="6"/>
      <c r="FM3" s="7" t="s">
        <v>3</v>
      </c>
      <c r="FN3" s="5"/>
      <c r="FO3" s="6"/>
      <c r="FP3" s="6"/>
      <c r="FQ3" s="7" t="s">
        <v>3</v>
      </c>
      <c r="FR3" s="5"/>
      <c r="FS3" s="6"/>
      <c r="FT3" s="6"/>
      <c r="FU3" s="7" t="s">
        <v>3</v>
      </c>
      <c r="FV3" s="5"/>
      <c r="FW3" s="6"/>
      <c r="FX3" s="6"/>
      <c r="FY3" s="7" t="s">
        <v>3</v>
      </c>
      <c r="FZ3" s="5"/>
      <c r="GA3" s="6"/>
      <c r="GB3" s="6"/>
      <c r="GC3" s="7" t="s">
        <v>3</v>
      </c>
      <c r="GD3" s="5"/>
      <c r="GE3" s="6"/>
      <c r="GF3" s="6"/>
      <c r="GG3" s="7" t="s">
        <v>3</v>
      </c>
      <c r="GH3" s="5"/>
      <c r="GI3" s="6"/>
      <c r="GJ3" s="6"/>
      <c r="GK3" s="7" t="s">
        <v>3</v>
      </c>
      <c r="GL3" s="5"/>
      <c r="GM3" s="6"/>
      <c r="GN3" s="6"/>
      <c r="GO3" s="7" t="s">
        <v>3</v>
      </c>
      <c r="GP3" s="5"/>
      <c r="GQ3" s="6"/>
      <c r="GR3" s="6"/>
      <c r="GS3" s="7" t="s">
        <v>3</v>
      </c>
      <c r="GT3" s="5"/>
      <c r="GU3" s="6"/>
      <c r="GV3" s="6"/>
      <c r="GW3" s="7" t="s">
        <v>3</v>
      </c>
      <c r="GX3" s="5"/>
      <c r="GY3" s="6"/>
      <c r="GZ3" s="6"/>
      <c r="HA3" s="7" t="s">
        <v>3</v>
      </c>
      <c r="HB3" s="5"/>
      <c r="HC3" s="6"/>
      <c r="HD3" s="6"/>
      <c r="HE3" s="7" t="s">
        <v>3</v>
      </c>
      <c r="HF3" s="5"/>
      <c r="HG3" s="6"/>
      <c r="HH3" s="6"/>
      <c r="HI3" s="7" t="s">
        <v>3</v>
      </c>
      <c r="HJ3" s="5"/>
      <c r="HK3" s="6"/>
      <c r="HL3" s="6"/>
      <c r="HM3" s="7" t="s">
        <v>3</v>
      </c>
      <c r="HN3" s="5"/>
      <c r="HO3" s="6"/>
      <c r="HP3" s="6"/>
      <c r="HQ3" s="7" t="s">
        <v>3</v>
      </c>
      <c r="HR3" s="5"/>
      <c r="HS3" s="6"/>
      <c r="HT3" s="6"/>
      <c r="HU3" s="7" t="s">
        <v>3</v>
      </c>
      <c r="HV3" s="5"/>
      <c r="HW3" s="6"/>
      <c r="HX3" s="6"/>
      <c r="HY3" s="7" t="s">
        <v>3</v>
      </c>
      <c r="HZ3" s="5"/>
      <c r="IA3" s="6"/>
      <c r="IB3" s="6"/>
      <c r="IC3" s="7" t="s">
        <v>3</v>
      </c>
      <c r="ID3" s="5"/>
      <c r="IE3" s="6"/>
      <c r="IF3" s="6"/>
      <c r="IG3" s="7" t="s">
        <v>3</v>
      </c>
      <c r="IH3" s="5"/>
      <c r="II3" s="6"/>
      <c r="IJ3" s="6"/>
      <c r="IK3" s="7" t="s">
        <v>3</v>
      </c>
      <c r="IL3" s="5"/>
      <c r="IM3" s="6"/>
      <c r="IN3" s="6"/>
      <c r="IO3" s="7" t="s">
        <v>3</v>
      </c>
      <c r="IP3" s="5"/>
      <c r="IQ3" s="6"/>
      <c r="IR3" s="6"/>
      <c r="IS3" s="7" t="s">
        <v>3</v>
      </c>
      <c r="IT3" s="5"/>
      <c r="IU3" s="6"/>
      <c r="IV3" s="6"/>
      <c r="IW3" s="7" t="s">
        <v>3</v>
      </c>
      <c r="IX3" s="5"/>
      <c r="IY3" s="6"/>
      <c r="IZ3" s="6"/>
      <c r="JA3" s="7" t="s">
        <v>3</v>
      </c>
      <c r="JB3" s="5"/>
      <c r="JC3" s="6"/>
      <c r="JD3" s="6"/>
      <c r="JE3" s="7" t="s">
        <v>3</v>
      </c>
      <c r="JF3" s="5"/>
      <c r="JG3" s="6"/>
      <c r="JH3" s="6"/>
      <c r="JI3" s="7" t="s">
        <v>3</v>
      </c>
      <c r="JJ3" s="5"/>
      <c r="JK3" s="6"/>
      <c r="JL3" s="6"/>
      <c r="JM3" s="7" t="s">
        <v>3</v>
      </c>
      <c r="JN3" s="5"/>
      <c r="JO3" s="6"/>
      <c r="JP3" s="6"/>
      <c r="JQ3" s="7" t="s">
        <v>3</v>
      </c>
      <c r="JR3" s="5"/>
      <c r="JS3" s="6"/>
      <c r="JT3" s="6"/>
      <c r="JU3" s="7" t="s">
        <v>3</v>
      </c>
      <c r="JV3" s="5"/>
      <c r="JW3" s="6"/>
      <c r="JX3" s="6"/>
      <c r="JY3" s="7" t="s">
        <v>3</v>
      </c>
      <c r="JZ3" s="5"/>
      <c r="KA3" s="6"/>
      <c r="KB3" s="6"/>
      <c r="KC3" s="7" t="s">
        <v>3</v>
      </c>
      <c r="KD3" s="5"/>
      <c r="KE3" s="6"/>
      <c r="KF3" s="6"/>
      <c r="KG3" s="7" t="s">
        <v>3</v>
      </c>
      <c r="KH3" s="5"/>
      <c r="KI3" s="6"/>
      <c r="KJ3" s="6"/>
      <c r="KK3" s="7" t="s">
        <v>3</v>
      </c>
      <c r="KL3" s="5"/>
      <c r="KM3" s="6"/>
      <c r="KN3" s="6"/>
      <c r="KO3" s="7" t="s">
        <v>3</v>
      </c>
      <c r="KP3" s="5"/>
      <c r="KQ3" s="6"/>
      <c r="KR3" s="6"/>
      <c r="KS3" s="7" t="s">
        <v>3</v>
      </c>
      <c r="KT3" s="5"/>
      <c r="KU3" s="6"/>
      <c r="KV3" s="6"/>
      <c r="KW3" s="7" t="s">
        <v>3</v>
      </c>
      <c r="KX3" s="5"/>
      <c r="KY3" s="6"/>
      <c r="KZ3" s="6"/>
      <c r="LA3" s="7" t="s">
        <v>3</v>
      </c>
      <c r="LB3" s="5"/>
      <c r="LC3" s="6"/>
      <c r="LD3" s="6"/>
      <c r="LE3" s="7" t="s">
        <v>3</v>
      </c>
      <c r="LF3" s="5"/>
      <c r="LG3" s="6"/>
      <c r="LH3" s="6"/>
      <c r="LI3" s="7" t="s">
        <v>3</v>
      </c>
      <c r="LJ3" s="5"/>
      <c r="LK3" s="6"/>
      <c r="LL3" s="6"/>
      <c r="LM3" s="7" t="s">
        <v>3</v>
      </c>
      <c r="LN3" s="5"/>
      <c r="LO3" s="6"/>
      <c r="LP3" s="6"/>
      <c r="LQ3" s="7" t="s">
        <v>3</v>
      </c>
      <c r="LR3" s="5"/>
      <c r="LS3" s="6"/>
      <c r="LT3" s="6"/>
      <c r="LU3" s="7" t="s">
        <v>3</v>
      </c>
      <c r="LV3" s="5"/>
      <c r="LW3" s="6"/>
      <c r="LX3" s="6"/>
      <c r="LY3" s="7" t="s">
        <v>3</v>
      </c>
      <c r="LZ3" s="5"/>
      <c r="MA3" s="6"/>
      <c r="MB3" s="6"/>
      <c r="MC3" s="7" t="s">
        <v>3</v>
      </c>
      <c r="MD3" s="5"/>
      <c r="ME3" s="6"/>
      <c r="MF3" s="6"/>
    </row>
    <row r="4" spans="1:344" ht="16.5" customHeight="1" thickBot="1" x14ac:dyDescent="0.35">
      <c r="A4" s="258">
        <v>2</v>
      </c>
      <c r="B4" s="259" t="s">
        <v>258</v>
      </c>
      <c r="C4" s="260" t="s">
        <v>257</v>
      </c>
      <c r="D4" s="18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4"/>
      <c r="AR4" s="1" t="s">
        <v>3</v>
      </c>
      <c r="AS4" s="2" t="s">
        <v>3</v>
      </c>
      <c r="AT4" s="2" t="s">
        <v>3</v>
      </c>
      <c r="AU4" s="2" t="s">
        <v>3</v>
      </c>
      <c r="AV4" s="2" t="s">
        <v>3</v>
      </c>
      <c r="AW4" s="2"/>
      <c r="AX4" s="3"/>
      <c r="AY4" s="1" t="s">
        <v>3</v>
      </c>
      <c r="AZ4" s="2" t="s">
        <v>3</v>
      </c>
      <c r="BA4" s="2" t="s">
        <v>3</v>
      </c>
      <c r="BB4" s="2" t="s">
        <v>3</v>
      </c>
      <c r="BC4" s="2" t="s">
        <v>3</v>
      </c>
      <c r="BD4" s="2"/>
      <c r="BE4" s="3"/>
      <c r="BF4" s="23" t="s">
        <v>3</v>
      </c>
      <c r="BG4" s="24" t="s">
        <v>3</v>
      </c>
      <c r="BH4" s="24" t="s">
        <v>3</v>
      </c>
      <c r="BI4" s="24" t="s">
        <v>3</v>
      </c>
      <c r="BJ4" s="24" t="s">
        <v>3</v>
      </c>
      <c r="BK4" s="24"/>
      <c r="BL4" s="25" t="s">
        <v>3</v>
      </c>
      <c r="BM4" s="1" t="s">
        <v>3</v>
      </c>
      <c r="BN4" s="2" t="s">
        <v>3</v>
      </c>
      <c r="BO4" s="2" t="s">
        <v>3</v>
      </c>
      <c r="BP4" s="2" t="s">
        <v>3</v>
      </c>
      <c r="BQ4" s="2" t="s">
        <v>3</v>
      </c>
      <c r="BR4" s="2"/>
      <c r="BS4" s="3" t="s">
        <v>3</v>
      </c>
      <c r="BT4" s="1" t="s">
        <v>3</v>
      </c>
      <c r="BU4" s="2" t="s">
        <v>3</v>
      </c>
      <c r="BV4" s="2" t="s">
        <v>3</v>
      </c>
      <c r="BW4" s="2" t="s">
        <v>3</v>
      </c>
      <c r="BX4" s="2" t="s">
        <v>3</v>
      </c>
      <c r="BY4" s="2"/>
      <c r="BZ4" s="3" t="s">
        <v>3</v>
      </c>
      <c r="CA4" s="1" t="s">
        <v>3</v>
      </c>
      <c r="CB4" s="2" t="s">
        <v>3</v>
      </c>
      <c r="CC4" s="2" t="s">
        <v>3</v>
      </c>
      <c r="CD4" s="2" t="s">
        <v>3</v>
      </c>
      <c r="CE4" s="2" t="s">
        <v>3</v>
      </c>
      <c r="CF4" s="2"/>
      <c r="CG4" s="3" t="s">
        <v>3</v>
      </c>
      <c r="CH4" s="1" t="s">
        <v>3</v>
      </c>
      <c r="CI4" s="2" t="s">
        <v>3</v>
      </c>
      <c r="CJ4" s="2" t="s">
        <v>3</v>
      </c>
      <c r="CK4" s="2" t="s">
        <v>3</v>
      </c>
      <c r="CL4" s="2" t="s">
        <v>3</v>
      </c>
      <c r="CM4" s="2"/>
      <c r="CN4" s="3" t="s">
        <v>3</v>
      </c>
      <c r="CO4" s="1" t="s">
        <v>3</v>
      </c>
      <c r="CP4" s="2" t="s">
        <v>3</v>
      </c>
      <c r="CQ4" s="2" t="s">
        <v>3</v>
      </c>
      <c r="CR4" s="2" t="s">
        <v>3</v>
      </c>
      <c r="CS4" s="2" t="s">
        <v>3</v>
      </c>
      <c r="CT4" s="2"/>
      <c r="CU4" s="3" t="s">
        <v>3</v>
      </c>
      <c r="CV4" s="1" t="s">
        <v>3</v>
      </c>
      <c r="CW4" s="2" t="s">
        <v>3</v>
      </c>
      <c r="CX4" s="2" t="s">
        <v>3</v>
      </c>
      <c r="CY4" s="2" t="s">
        <v>3</v>
      </c>
      <c r="CZ4" s="2" t="s">
        <v>3</v>
      </c>
      <c r="DA4" s="2"/>
      <c r="DB4" s="3" t="s">
        <v>3</v>
      </c>
      <c r="DC4" s="1" t="s">
        <v>3</v>
      </c>
      <c r="DD4" s="2" t="s">
        <v>3</v>
      </c>
      <c r="DE4" s="2" t="s">
        <v>3</v>
      </c>
      <c r="DF4" s="2" t="s">
        <v>3</v>
      </c>
      <c r="DG4" s="2" t="s">
        <v>3</v>
      </c>
      <c r="DH4" s="2"/>
      <c r="DI4" s="3" t="s">
        <v>3</v>
      </c>
      <c r="DJ4" s="1" t="s">
        <v>3</v>
      </c>
      <c r="DK4" s="2" t="s">
        <v>3</v>
      </c>
      <c r="DL4" s="2" t="s">
        <v>3</v>
      </c>
      <c r="DM4" s="2" t="s">
        <v>3</v>
      </c>
      <c r="DN4" s="2" t="s">
        <v>3</v>
      </c>
      <c r="DO4" s="2"/>
      <c r="DP4" s="3" t="s">
        <v>3</v>
      </c>
      <c r="DQ4" s="1" t="s">
        <v>3</v>
      </c>
      <c r="DR4" s="2" t="s">
        <v>3</v>
      </c>
      <c r="DS4" s="2" t="s">
        <v>3</v>
      </c>
      <c r="DT4" s="2" t="s">
        <v>3</v>
      </c>
      <c r="DU4" s="2" t="s">
        <v>3</v>
      </c>
      <c r="DV4" s="2"/>
      <c r="DW4" s="3" t="s">
        <v>3</v>
      </c>
      <c r="DX4" s="1" t="s">
        <v>3</v>
      </c>
      <c r="DY4" s="2" t="s">
        <v>3</v>
      </c>
      <c r="DZ4" s="2" t="s">
        <v>3</v>
      </c>
      <c r="EA4" s="2" t="s">
        <v>3</v>
      </c>
      <c r="EB4" s="2" t="s">
        <v>3</v>
      </c>
      <c r="EC4" s="2"/>
      <c r="ED4" s="3" t="s">
        <v>3</v>
      </c>
      <c r="EE4" s="1" t="s">
        <v>3</v>
      </c>
      <c r="EF4" s="2" t="s">
        <v>3</v>
      </c>
      <c r="EG4" s="2" t="s">
        <v>3</v>
      </c>
      <c r="EH4" s="2" t="s">
        <v>3</v>
      </c>
      <c r="EI4" s="2" t="s">
        <v>3</v>
      </c>
      <c r="EJ4" s="2"/>
      <c r="EK4" s="3" t="s">
        <v>3</v>
      </c>
      <c r="EL4" s="133" t="s">
        <v>3</v>
      </c>
      <c r="EM4" s="64" t="s">
        <v>3</v>
      </c>
      <c r="EN4" s="64" t="s">
        <v>3</v>
      </c>
      <c r="EO4" s="252"/>
      <c r="EP4" s="133" t="s">
        <v>3</v>
      </c>
      <c r="EQ4" s="64" t="s">
        <v>3</v>
      </c>
      <c r="ER4" s="64" t="s">
        <v>3</v>
      </c>
      <c r="ES4" s="252"/>
      <c r="ET4" s="133" t="s">
        <v>3</v>
      </c>
      <c r="EU4" s="64" t="s">
        <v>3</v>
      </c>
      <c r="EV4" s="64" t="s">
        <v>3</v>
      </c>
      <c r="EW4" s="252"/>
      <c r="EX4" s="133" t="s">
        <v>3</v>
      </c>
      <c r="EY4" s="64" t="s">
        <v>3</v>
      </c>
      <c r="EZ4" s="64" t="s">
        <v>3</v>
      </c>
      <c r="FA4" s="252"/>
      <c r="FB4" s="133" t="s">
        <v>3</v>
      </c>
      <c r="FC4" s="64" t="s">
        <v>3</v>
      </c>
      <c r="FD4" s="64" t="s">
        <v>3</v>
      </c>
      <c r="FE4" s="252"/>
      <c r="FF4" s="133" t="s">
        <v>3</v>
      </c>
      <c r="FG4" s="64" t="s">
        <v>3</v>
      </c>
      <c r="FH4" s="64" t="s">
        <v>3</v>
      </c>
      <c r="FI4" s="252"/>
      <c r="FJ4" s="133" t="s">
        <v>3</v>
      </c>
      <c r="FK4" s="64" t="s">
        <v>3</v>
      </c>
      <c r="FL4" s="64" t="s">
        <v>3</v>
      </c>
      <c r="FM4" s="252"/>
      <c r="FN4" s="133" t="s">
        <v>3</v>
      </c>
      <c r="FO4" s="64" t="s">
        <v>3</v>
      </c>
      <c r="FP4" s="64" t="s">
        <v>3</v>
      </c>
      <c r="FQ4" s="252"/>
      <c r="FR4" s="133" t="s">
        <v>3</v>
      </c>
      <c r="FS4" s="64" t="s">
        <v>3</v>
      </c>
      <c r="FT4" s="64" t="s">
        <v>3</v>
      </c>
      <c r="FU4" s="252"/>
      <c r="FV4" s="133" t="s">
        <v>3</v>
      </c>
      <c r="FW4" s="64" t="s">
        <v>3</v>
      </c>
      <c r="FX4" s="64" t="s">
        <v>3</v>
      </c>
      <c r="FY4" s="252"/>
      <c r="FZ4" s="133" t="s">
        <v>3</v>
      </c>
      <c r="GA4" s="64" t="s">
        <v>3</v>
      </c>
      <c r="GB4" s="64" t="s">
        <v>3</v>
      </c>
      <c r="GC4" s="252"/>
      <c r="GD4" s="133" t="s">
        <v>3</v>
      </c>
      <c r="GE4" s="64" t="s">
        <v>3</v>
      </c>
      <c r="GF4" s="64" t="s">
        <v>3</v>
      </c>
      <c r="GG4" s="252"/>
      <c r="GH4" s="133" t="s">
        <v>3</v>
      </c>
      <c r="GI4" s="64" t="s">
        <v>3</v>
      </c>
      <c r="GJ4" s="64" t="s">
        <v>3</v>
      </c>
      <c r="GK4" s="252"/>
      <c r="GL4" s="133" t="s">
        <v>3</v>
      </c>
      <c r="GM4" s="64" t="s">
        <v>3</v>
      </c>
      <c r="GN4" s="64" t="s">
        <v>3</v>
      </c>
      <c r="GO4" s="252"/>
      <c r="GP4" s="133" t="s">
        <v>3</v>
      </c>
      <c r="GQ4" s="64" t="s">
        <v>3</v>
      </c>
      <c r="GR4" s="64" t="s">
        <v>3</v>
      </c>
      <c r="GS4" s="252"/>
      <c r="GT4" s="133" t="s">
        <v>3</v>
      </c>
      <c r="GU4" s="64" t="s">
        <v>3</v>
      </c>
      <c r="GV4" s="64" t="s">
        <v>3</v>
      </c>
      <c r="GW4" s="252"/>
      <c r="GX4" s="133" t="s">
        <v>3</v>
      </c>
      <c r="GY4" s="64" t="s">
        <v>3</v>
      </c>
      <c r="GZ4" s="64" t="s">
        <v>3</v>
      </c>
      <c r="HA4" s="252"/>
      <c r="HB4" s="133" t="s">
        <v>3</v>
      </c>
      <c r="HC4" s="64" t="s">
        <v>3</v>
      </c>
      <c r="HD4" s="64" t="s">
        <v>3</v>
      </c>
      <c r="HE4" s="252"/>
      <c r="HF4" s="133" t="s">
        <v>3</v>
      </c>
      <c r="HG4" s="64" t="s">
        <v>3</v>
      </c>
      <c r="HH4" s="64" t="s">
        <v>3</v>
      </c>
      <c r="HI4" s="252"/>
      <c r="HJ4" s="133" t="s">
        <v>3</v>
      </c>
      <c r="HK4" s="64" t="s">
        <v>3</v>
      </c>
      <c r="HL4" s="64" t="s">
        <v>3</v>
      </c>
      <c r="HM4" s="252"/>
      <c r="HN4" s="133" t="s">
        <v>3</v>
      </c>
      <c r="HO4" s="64" t="s">
        <v>3</v>
      </c>
      <c r="HP4" s="64" t="s">
        <v>3</v>
      </c>
      <c r="HQ4" s="252"/>
      <c r="HR4" s="133" t="s">
        <v>3</v>
      </c>
      <c r="HS4" s="64" t="s">
        <v>3</v>
      </c>
      <c r="HT4" s="64" t="s">
        <v>3</v>
      </c>
      <c r="HU4" s="252"/>
      <c r="HV4" s="133" t="s">
        <v>3</v>
      </c>
      <c r="HW4" s="64" t="s">
        <v>3</v>
      </c>
      <c r="HX4" s="64" t="s">
        <v>3</v>
      </c>
      <c r="HY4" s="252"/>
      <c r="HZ4" s="133" t="s">
        <v>3</v>
      </c>
      <c r="IA4" s="64" t="s">
        <v>3</v>
      </c>
      <c r="IB4" s="64" t="s">
        <v>3</v>
      </c>
      <c r="IC4" s="252"/>
      <c r="ID4" s="133" t="s">
        <v>3</v>
      </c>
      <c r="IE4" s="64" t="s">
        <v>3</v>
      </c>
      <c r="IF4" s="64" t="s">
        <v>3</v>
      </c>
      <c r="IG4" s="252"/>
      <c r="IH4" s="133" t="s">
        <v>3</v>
      </c>
      <c r="II4" s="64" t="s">
        <v>3</v>
      </c>
      <c r="IJ4" s="64" t="s">
        <v>3</v>
      </c>
      <c r="IK4" s="252"/>
      <c r="IL4" s="133" t="s">
        <v>3</v>
      </c>
      <c r="IM4" s="64" t="s">
        <v>3</v>
      </c>
      <c r="IN4" s="64" t="s">
        <v>3</v>
      </c>
      <c r="IO4" s="252"/>
      <c r="IP4" s="133" t="s">
        <v>3</v>
      </c>
      <c r="IQ4" s="64" t="s">
        <v>3</v>
      </c>
      <c r="IR4" s="64" t="s">
        <v>3</v>
      </c>
      <c r="IS4" s="252"/>
      <c r="IT4" s="133" t="s">
        <v>3</v>
      </c>
      <c r="IU4" s="64" t="s">
        <v>3</v>
      </c>
      <c r="IV4" s="64" t="s">
        <v>3</v>
      </c>
      <c r="IW4" s="252"/>
      <c r="IX4" s="133" t="s">
        <v>3</v>
      </c>
      <c r="IY4" s="64" t="s">
        <v>3</v>
      </c>
      <c r="IZ4" s="64" t="s">
        <v>3</v>
      </c>
      <c r="JA4" s="252"/>
      <c r="JB4" s="133" t="s">
        <v>3</v>
      </c>
      <c r="JC4" s="64" t="s">
        <v>3</v>
      </c>
      <c r="JD4" s="64" t="s">
        <v>3</v>
      </c>
      <c r="JE4" s="252"/>
      <c r="JF4" s="133" t="s">
        <v>3</v>
      </c>
      <c r="JG4" s="64" t="s">
        <v>3</v>
      </c>
      <c r="JH4" s="64" t="s">
        <v>3</v>
      </c>
      <c r="JI4" s="252"/>
      <c r="JJ4" s="133" t="s">
        <v>3</v>
      </c>
      <c r="JK4" s="64" t="s">
        <v>3</v>
      </c>
      <c r="JL4" s="64" t="s">
        <v>3</v>
      </c>
      <c r="JM4" s="252"/>
      <c r="JN4" s="133" t="s">
        <v>3</v>
      </c>
      <c r="JO4" s="64" t="s">
        <v>3</v>
      </c>
      <c r="JP4" s="64" t="s">
        <v>3</v>
      </c>
      <c r="JQ4" s="252"/>
      <c r="JR4" s="133" t="s">
        <v>3</v>
      </c>
      <c r="JS4" s="64" t="s">
        <v>3</v>
      </c>
      <c r="JT4" s="64" t="s">
        <v>3</v>
      </c>
      <c r="JU4" s="252"/>
      <c r="JV4" s="133" t="s">
        <v>3</v>
      </c>
      <c r="JW4" s="64" t="s">
        <v>3</v>
      </c>
      <c r="JX4" s="64" t="s">
        <v>3</v>
      </c>
      <c r="JY4" s="252"/>
      <c r="JZ4" s="133" t="s">
        <v>3</v>
      </c>
      <c r="KA4" s="64" t="s">
        <v>3</v>
      </c>
      <c r="KB4" s="64" t="s">
        <v>3</v>
      </c>
      <c r="KC4" s="252"/>
      <c r="KD4" s="133" t="s">
        <v>3</v>
      </c>
      <c r="KE4" s="64" t="s">
        <v>3</v>
      </c>
      <c r="KF4" s="64" t="s">
        <v>3</v>
      </c>
      <c r="KG4" s="252"/>
      <c r="KH4" s="133" t="s">
        <v>3</v>
      </c>
      <c r="KI4" s="64" t="s">
        <v>3</v>
      </c>
      <c r="KJ4" s="64" t="s">
        <v>3</v>
      </c>
      <c r="KK4" s="252"/>
      <c r="KL4" s="133" t="s">
        <v>3</v>
      </c>
      <c r="KM4" s="64" t="s">
        <v>3</v>
      </c>
      <c r="KN4" s="64" t="s">
        <v>3</v>
      </c>
      <c r="KO4" s="252"/>
      <c r="KP4" s="133" t="s">
        <v>3</v>
      </c>
      <c r="KQ4" s="64" t="s">
        <v>3</v>
      </c>
      <c r="KR4" s="64" t="s">
        <v>3</v>
      </c>
      <c r="KS4" s="252"/>
      <c r="KT4" s="133" t="s">
        <v>3</v>
      </c>
      <c r="KU4" s="64" t="s">
        <v>3</v>
      </c>
      <c r="KV4" s="64" t="s">
        <v>3</v>
      </c>
      <c r="KW4" s="252"/>
      <c r="KX4" s="133" t="s">
        <v>3</v>
      </c>
      <c r="KY4" s="64" t="s">
        <v>3</v>
      </c>
      <c r="KZ4" s="64" t="s">
        <v>3</v>
      </c>
      <c r="LA4" s="252"/>
      <c r="LB4" s="133" t="s">
        <v>3</v>
      </c>
      <c r="LC4" s="64" t="s">
        <v>3</v>
      </c>
      <c r="LD4" s="64" t="s">
        <v>3</v>
      </c>
      <c r="LE4" s="252"/>
      <c r="LF4" s="133" t="s">
        <v>3</v>
      </c>
      <c r="LG4" s="64" t="s">
        <v>3</v>
      </c>
      <c r="LH4" s="64" t="s">
        <v>3</v>
      </c>
      <c r="LI4" s="252"/>
      <c r="LJ4" s="133" t="s">
        <v>3</v>
      </c>
      <c r="LK4" s="64" t="s">
        <v>3</v>
      </c>
      <c r="LL4" s="64" t="s">
        <v>3</v>
      </c>
      <c r="LM4" s="252"/>
      <c r="LN4" s="133" t="s">
        <v>3</v>
      </c>
      <c r="LO4" s="64" t="s">
        <v>3</v>
      </c>
      <c r="LP4" s="64" t="s">
        <v>3</v>
      </c>
      <c r="LQ4" s="252"/>
      <c r="LR4" s="133" t="s">
        <v>3</v>
      </c>
      <c r="LS4" s="64" t="s">
        <v>3</v>
      </c>
      <c r="LT4" s="64" t="s">
        <v>3</v>
      </c>
      <c r="LU4" s="252"/>
      <c r="LV4" s="133" t="s">
        <v>3</v>
      </c>
      <c r="LW4" s="64" t="s">
        <v>3</v>
      </c>
      <c r="LX4" s="64" t="s">
        <v>3</v>
      </c>
      <c r="LY4" s="252"/>
      <c r="LZ4" s="133" t="s">
        <v>3</v>
      </c>
      <c r="MA4" s="64" t="s">
        <v>3</v>
      </c>
      <c r="MB4" s="64" t="s">
        <v>3</v>
      </c>
      <c r="MC4" s="252"/>
      <c r="MD4" s="133" t="s">
        <v>3</v>
      </c>
      <c r="ME4" s="64" t="s">
        <v>3</v>
      </c>
      <c r="MF4" s="64" t="s">
        <v>3</v>
      </c>
    </row>
    <row r="5" spans="1:344" ht="15" thickBot="1" x14ac:dyDescent="0.35">
      <c r="A5" s="262">
        <v>3</v>
      </c>
      <c r="B5" s="250" t="s">
        <v>259</v>
      </c>
      <c r="C5" s="251" t="s">
        <v>256</v>
      </c>
      <c r="EL5" s="253"/>
      <c r="EM5" s="254"/>
      <c r="EN5" s="254"/>
      <c r="EO5" s="255" t="s">
        <v>3</v>
      </c>
      <c r="EP5" s="253"/>
      <c r="EQ5" s="254"/>
      <c r="ER5" s="254"/>
      <c r="ES5" s="255" t="s">
        <v>3</v>
      </c>
      <c r="ET5" s="253"/>
      <c r="EU5" s="254"/>
      <c r="EV5" s="254"/>
      <c r="EW5" s="255" t="s">
        <v>3</v>
      </c>
      <c r="EX5" s="253"/>
      <c r="EY5" s="254"/>
      <c r="EZ5" s="254"/>
      <c r="FA5" s="255" t="s">
        <v>3</v>
      </c>
      <c r="FB5" s="253"/>
      <c r="FC5" s="254"/>
      <c r="FD5" s="254"/>
      <c r="FE5" s="255" t="s">
        <v>3</v>
      </c>
      <c r="FF5" s="253"/>
      <c r="FG5" s="254"/>
      <c r="FH5" s="254"/>
      <c r="FI5" s="255" t="s">
        <v>3</v>
      </c>
      <c r="FJ5" s="253"/>
      <c r="FK5" s="254"/>
      <c r="FL5" s="254"/>
      <c r="FM5" s="255" t="s">
        <v>3</v>
      </c>
      <c r="FN5" s="253"/>
      <c r="FO5" s="254"/>
      <c r="FP5" s="254"/>
      <c r="FQ5" s="255" t="s">
        <v>3</v>
      </c>
      <c r="FR5" s="253"/>
      <c r="FS5" s="254"/>
      <c r="FT5" s="254"/>
      <c r="FU5" s="255" t="s">
        <v>3</v>
      </c>
      <c r="FV5" s="253"/>
      <c r="FW5" s="254"/>
      <c r="FX5" s="254"/>
      <c r="FY5" s="255" t="s">
        <v>3</v>
      </c>
      <c r="FZ5" s="253"/>
      <c r="GA5" s="254"/>
      <c r="GB5" s="254"/>
      <c r="GC5" s="255" t="s">
        <v>3</v>
      </c>
      <c r="GD5" s="253"/>
      <c r="GE5" s="254"/>
      <c r="GF5" s="254"/>
      <c r="GG5" s="255" t="s">
        <v>3</v>
      </c>
      <c r="GH5" s="253"/>
      <c r="GI5" s="254"/>
      <c r="GJ5" s="254"/>
      <c r="GK5" s="255" t="s">
        <v>3</v>
      </c>
      <c r="GL5" s="253"/>
      <c r="GM5" s="254"/>
      <c r="GN5" s="254"/>
      <c r="GO5" s="255" t="s">
        <v>3</v>
      </c>
      <c r="GP5" s="253"/>
      <c r="GQ5" s="254"/>
      <c r="GR5" s="254"/>
      <c r="GS5" s="255" t="s">
        <v>3</v>
      </c>
      <c r="GT5" s="253"/>
      <c r="GU5" s="254"/>
      <c r="GV5" s="254"/>
      <c r="GW5" s="255" t="s">
        <v>3</v>
      </c>
      <c r="GX5" s="253"/>
      <c r="GY5" s="254"/>
      <c r="GZ5" s="254"/>
      <c r="HA5" s="255" t="s">
        <v>3</v>
      </c>
      <c r="HB5" s="253"/>
      <c r="HC5" s="254"/>
      <c r="HD5" s="254"/>
      <c r="HE5" s="255" t="s">
        <v>3</v>
      </c>
      <c r="HF5" s="253"/>
      <c r="HG5" s="254"/>
      <c r="HH5" s="254"/>
      <c r="HI5" s="255" t="s">
        <v>3</v>
      </c>
      <c r="HJ5" s="253"/>
      <c r="HK5" s="254"/>
      <c r="HL5" s="254"/>
      <c r="HM5" s="255" t="s">
        <v>3</v>
      </c>
      <c r="HN5" s="253"/>
      <c r="HO5" s="254"/>
      <c r="HP5" s="254"/>
      <c r="HQ5" s="255" t="s">
        <v>3</v>
      </c>
      <c r="HR5" s="253"/>
      <c r="HS5" s="254"/>
      <c r="HT5" s="254"/>
      <c r="HU5" s="255" t="s">
        <v>3</v>
      </c>
      <c r="HV5" s="253"/>
      <c r="HW5" s="254"/>
      <c r="HX5" s="254"/>
      <c r="HY5" s="255" t="s">
        <v>3</v>
      </c>
      <c r="HZ5" s="253"/>
      <c r="IA5" s="254"/>
      <c r="IB5" s="254"/>
      <c r="IC5" s="255" t="s">
        <v>3</v>
      </c>
      <c r="ID5" s="253"/>
      <c r="IE5" s="254"/>
      <c r="IF5" s="254"/>
      <c r="IG5" s="255" t="s">
        <v>3</v>
      </c>
      <c r="IH5" s="253"/>
      <c r="II5" s="254"/>
      <c r="IJ5" s="254"/>
      <c r="IK5" s="255" t="s">
        <v>3</v>
      </c>
      <c r="IL5" s="253"/>
      <c r="IM5" s="254"/>
      <c r="IN5" s="254"/>
      <c r="IO5" s="255" t="s">
        <v>3</v>
      </c>
      <c r="IP5" s="253"/>
      <c r="IQ5" s="254"/>
      <c r="IR5" s="254"/>
      <c r="IS5" s="255" t="s">
        <v>3</v>
      </c>
      <c r="IT5" s="253"/>
      <c r="IU5" s="254"/>
      <c r="IV5" s="254"/>
      <c r="IW5" s="255" t="s">
        <v>3</v>
      </c>
      <c r="IX5" s="253"/>
      <c r="IY5" s="254"/>
      <c r="IZ5" s="254"/>
      <c r="JA5" s="255" t="s">
        <v>3</v>
      </c>
      <c r="JB5" s="253"/>
      <c r="JC5" s="254"/>
      <c r="JD5" s="254"/>
      <c r="JE5" s="255" t="s">
        <v>3</v>
      </c>
      <c r="JF5" s="253"/>
      <c r="JG5" s="254"/>
      <c r="JH5" s="254"/>
      <c r="JI5" s="255" t="s">
        <v>3</v>
      </c>
      <c r="JJ5" s="253"/>
      <c r="JK5" s="254"/>
      <c r="JL5" s="254"/>
      <c r="JM5" s="255" t="s">
        <v>3</v>
      </c>
      <c r="JN5" s="253"/>
      <c r="JO5" s="254"/>
      <c r="JP5" s="254"/>
      <c r="JQ5" s="255" t="s">
        <v>3</v>
      </c>
      <c r="JR5" s="253"/>
      <c r="JS5" s="254"/>
      <c r="JT5" s="254"/>
      <c r="JU5" s="255" t="s">
        <v>3</v>
      </c>
      <c r="JV5" s="253"/>
      <c r="JW5" s="254"/>
      <c r="JX5" s="254"/>
      <c r="JY5" s="255" t="s">
        <v>3</v>
      </c>
      <c r="JZ5" s="253"/>
      <c r="KA5" s="254"/>
      <c r="KB5" s="254"/>
      <c r="KC5" s="255" t="s">
        <v>3</v>
      </c>
      <c r="KD5" s="253"/>
      <c r="KE5" s="254"/>
      <c r="KF5" s="254"/>
      <c r="KG5" s="255" t="s">
        <v>3</v>
      </c>
      <c r="KH5" s="253"/>
      <c r="KI5" s="254"/>
      <c r="KJ5" s="254"/>
      <c r="KK5" s="255" t="s">
        <v>3</v>
      </c>
      <c r="KL5" s="253"/>
      <c r="KM5" s="254"/>
      <c r="KN5" s="254"/>
      <c r="KO5" s="255" t="s">
        <v>3</v>
      </c>
      <c r="KP5" s="253"/>
      <c r="KQ5" s="254"/>
      <c r="KR5" s="254"/>
      <c r="KS5" s="255" t="s">
        <v>3</v>
      </c>
      <c r="KT5" s="253"/>
      <c r="KU5" s="254"/>
      <c r="KV5" s="254"/>
      <c r="KW5" s="255" t="s">
        <v>3</v>
      </c>
      <c r="KX5" s="253"/>
      <c r="KY5" s="254"/>
      <c r="KZ5" s="254"/>
      <c r="LA5" s="255" t="s">
        <v>3</v>
      </c>
      <c r="LB5" s="253"/>
      <c r="LC5" s="254"/>
      <c r="LD5" s="254"/>
      <c r="LE5" s="255" t="s">
        <v>3</v>
      </c>
      <c r="LF5" s="253"/>
      <c r="LG5" s="254"/>
      <c r="LH5" s="254"/>
      <c r="LI5" s="255" t="s">
        <v>3</v>
      </c>
      <c r="LJ5" s="253"/>
      <c r="LK5" s="254"/>
      <c r="LL5" s="254"/>
      <c r="LM5" s="255" t="s">
        <v>3</v>
      </c>
      <c r="LN5" s="253"/>
      <c r="LO5" s="254"/>
      <c r="LP5" s="254"/>
      <c r="LQ5" s="255" t="s">
        <v>3</v>
      </c>
      <c r="LR5" s="253"/>
      <c r="LS5" s="254"/>
      <c r="LT5" s="254"/>
      <c r="LU5" s="255" t="s">
        <v>3</v>
      </c>
      <c r="LV5" s="253"/>
      <c r="LW5" s="254"/>
      <c r="LX5" s="254"/>
      <c r="LY5" s="255" t="s">
        <v>3</v>
      </c>
      <c r="LZ5" s="253"/>
      <c r="MA5" s="254"/>
      <c r="MB5" s="254"/>
      <c r="MC5" s="255" t="s">
        <v>3</v>
      </c>
      <c r="MD5" s="253"/>
      <c r="ME5" s="254"/>
      <c r="MF5" s="254"/>
    </row>
  </sheetData>
  <mergeCells count="27">
    <mergeCell ref="KC2:KI2"/>
    <mergeCell ref="IM2:IS2"/>
    <mergeCell ref="IT2:IZ2"/>
    <mergeCell ref="JA2:JG2"/>
    <mergeCell ref="JH2:JN2"/>
    <mergeCell ref="JO2:JU2"/>
    <mergeCell ref="JV2:KB2"/>
    <mergeCell ref="EL2:ER2"/>
    <mergeCell ref="FN2:FT2"/>
    <mergeCell ref="GI2:GO2"/>
    <mergeCell ref="HD2:HJ2"/>
    <mergeCell ref="IF2:IL2"/>
    <mergeCell ref="HK2:HQ2"/>
    <mergeCell ref="HR2:HX2"/>
    <mergeCell ref="HY2:IE2"/>
    <mergeCell ref="ES2:EY2"/>
    <mergeCell ref="EZ2:FF2"/>
    <mergeCell ref="GW2:HC2"/>
    <mergeCell ref="FG2:FM2"/>
    <mergeCell ref="FU2:GA2"/>
    <mergeCell ref="GB2:GH2"/>
    <mergeCell ref="GP2:GV2"/>
    <mergeCell ref="KJ2:KW2"/>
    <mergeCell ref="KX2:LD2"/>
    <mergeCell ref="LE2:LR2"/>
    <mergeCell ref="LS2:LY2"/>
    <mergeCell ref="LZ2:MF2"/>
  </mergeCells>
  <conditionalFormatting sqref="D3:EK4">
    <cfRule type="cellIs" dxfId="12" priority="3" operator="equal">
      <formula>"в"</formula>
    </cfRule>
    <cfRule type="cellIs" dxfId="11" priority="4" operator="equal">
      <formula>"н"</formula>
    </cfRule>
  </conditionalFormatting>
  <conditionalFormatting sqref="EL3:MF5">
    <cfRule type="cellIs" dxfId="10" priority="1" operator="equal">
      <formula>"в"</formula>
    </cfRule>
    <cfRule type="cellIs" dxfId="9" priority="2" operator="equal">
      <formula>"н"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2BF32-104A-4DD0-A9CC-FB9154351C8D}">
  <dimension ref="A1:O64"/>
  <sheetViews>
    <sheetView workbookViewId="0">
      <pane xSplit="10" ySplit="2" topLeftCell="K3" activePane="bottomRight" state="frozen"/>
      <selection pane="topRight" activeCell="J1" sqref="J1"/>
      <selection pane="bottomLeft" activeCell="A3" sqref="A3"/>
      <selection pane="bottomRight" activeCell="D8" sqref="D8"/>
    </sheetView>
  </sheetViews>
  <sheetFormatPr defaultRowHeight="14.4" x14ac:dyDescent="0.3"/>
  <cols>
    <col min="1" max="1" width="3.6640625" customWidth="1"/>
    <col min="2" max="2" width="14.5546875" hidden="1" customWidth="1"/>
    <col min="3" max="7" width="14.5546875" customWidth="1"/>
    <col min="8" max="8" width="55.88671875" customWidth="1"/>
    <col min="9" max="9" width="9.77734375" customWidth="1"/>
    <col min="14" max="15" width="6.109375" customWidth="1"/>
  </cols>
  <sheetData>
    <row r="1" spans="1:13" x14ac:dyDescent="0.3">
      <c r="A1" s="327" t="s">
        <v>0</v>
      </c>
      <c r="B1" s="327" t="s">
        <v>16</v>
      </c>
      <c r="C1" s="327"/>
      <c r="D1" s="327"/>
      <c r="E1" s="327"/>
      <c r="F1" s="327"/>
      <c r="G1" s="328" t="s">
        <v>33</v>
      </c>
      <c r="H1" s="327" t="s">
        <v>17</v>
      </c>
      <c r="I1" s="327" t="s">
        <v>18</v>
      </c>
      <c r="J1" s="327" t="s">
        <v>19</v>
      </c>
    </row>
    <row r="2" spans="1:13" ht="37.200000000000003" customHeight="1" x14ac:dyDescent="0.3">
      <c r="A2" s="327"/>
      <c r="B2" s="44" t="s">
        <v>4</v>
      </c>
      <c r="C2" s="44" t="s">
        <v>14</v>
      </c>
      <c r="D2" s="71" t="s">
        <v>42</v>
      </c>
      <c r="E2" s="44" t="s">
        <v>39</v>
      </c>
      <c r="F2" s="44" t="s">
        <v>32</v>
      </c>
      <c r="G2" s="328"/>
      <c r="H2" s="327"/>
      <c r="I2" s="327"/>
      <c r="J2" s="327"/>
      <c r="M2" s="63" t="s">
        <v>41</v>
      </c>
    </row>
    <row r="3" spans="1:13" hidden="1" x14ac:dyDescent="0.3">
      <c r="A3" s="45">
        <v>1</v>
      </c>
      <c r="B3" s="46"/>
      <c r="C3" s="46">
        <v>5000</v>
      </c>
      <c r="D3" s="46"/>
      <c r="E3" s="46"/>
      <c r="F3" s="46">
        <v>0</v>
      </c>
      <c r="G3" s="46">
        <f t="shared" ref="G3:G34" si="0">E3+C3+B3+D3+F3</f>
        <v>5000</v>
      </c>
      <c r="H3" s="45" t="s">
        <v>40</v>
      </c>
      <c r="I3" s="45" t="s">
        <v>20</v>
      </c>
      <c r="J3" s="45">
        <v>2023</v>
      </c>
    </row>
    <row r="4" spans="1:13" ht="15" thickBot="1" x14ac:dyDescent="0.35">
      <c r="A4" s="45">
        <v>2</v>
      </c>
      <c r="B4" s="46"/>
      <c r="C4" s="46">
        <v>5000</v>
      </c>
      <c r="D4" s="46"/>
      <c r="E4" s="46"/>
      <c r="F4" s="46">
        <v>0</v>
      </c>
      <c r="G4" s="46">
        <f t="shared" si="0"/>
        <v>5000</v>
      </c>
      <c r="H4" s="45" t="s">
        <v>40</v>
      </c>
      <c r="I4" s="45" t="s">
        <v>21</v>
      </c>
      <c r="J4" s="188">
        <v>2023</v>
      </c>
      <c r="M4">
        <v>1.006</v>
      </c>
    </row>
    <row r="5" spans="1:13" x14ac:dyDescent="0.3">
      <c r="A5" s="47">
        <v>3</v>
      </c>
      <c r="B5" s="48"/>
      <c r="C5" s="48">
        <f t="shared" ref="C5:C36" si="1">C4*K5*M5</f>
        <v>10065</v>
      </c>
      <c r="D5" s="48"/>
      <c r="E5" s="48"/>
      <c r="F5" s="48">
        <v>0</v>
      </c>
      <c r="G5" s="48">
        <f t="shared" si="0"/>
        <v>10065</v>
      </c>
      <c r="H5" s="47" t="s">
        <v>40</v>
      </c>
      <c r="I5" s="47" t="s">
        <v>22</v>
      </c>
      <c r="J5" s="183">
        <v>2024</v>
      </c>
      <c r="K5" s="184">
        <v>2</v>
      </c>
      <c r="M5">
        <v>1.0065</v>
      </c>
    </row>
    <row r="6" spans="1:13" x14ac:dyDescent="0.3">
      <c r="A6" s="47">
        <v>4</v>
      </c>
      <c r="B6" s="48"/>
      <c r="C6" s="48">
        <f t="shared" si="1"/>
        <v>19257.3645</v>
      </c>
      <c r="D6" s="48"/>
      <c r="E6" s="48"/>
      <c r="F6" s="48">
        <v>0</v>
      </c>
      <c r="G6" s="48">
        <f t="shared" si="0"/>
        <v>19257.3645</v>
      </c>
      <c r="H6" s="47" t="s">
        <v>40</v>
      </c>
      <c r="I6" s="47" t="s">
        <v>23</v>
      </c>
      <c r="J6" s="183">
        <v>2024</v>
      </c>
      <c r="K6" s="185">
        <v>1.9</v>
      </c>
      <c r="M6">
        <v>1.0069999999999999</v>
      </c>
    </row>
    <row r="7" spans="1:13" x14ac:dyDescent="0.3">
      <c r="A7" s="47">
        <v>5</v>
      </c>
      <c r="B7" s="48"/>
      <c r="C7" s="48">
        <f t="shared" si="1"/>
        <v>35356.521221999996</v>
      </c>
      <c r="D7" s="48"/>
      <c r="E7" s="48"/>
      <c r="F7" s="48">
        <v>0</v>
      </c>
      <c r="G7" s="48">
        <f t="shared" si="0"/>
        <v>35356.521221999996</v>
      </c>
      <c r="H7" s="47" t="s">
        <v>40</v>
      </c>
      <c r="I7" s="47" t="s">
        <v>24</v>
      </c>
      <c r="J7" s="183">
        <v>2024</v>
      </c>
      <c r="K7" s="185">
        <v>1.8</v>
      </c>
      <c r="M7">
        <v>1.02</v>
      </c>
    </row>
    <row r="8" spans="1:13" ht="15" thickBot="1" x14ac:dyDescent="0.35">
      <c r="A8" s="47">
        <v>6</v>
      </c>
      <c r="B8" s="48"/>
      <c r="C8" s="48">
        <f t="shared" si="1"/>
        <v>61308.207798947988</v>
      </c>
      <c r="D8" s="48"/>
      <c r="E8" s="48"/>
      <c r="F8" s="48">
        <v>0</v>
      </c>
      <c r="G8" s="48">
        <f t="shared" si="0"/>
        <v>61308.207798947988</v>
      </c>
      <c r="H8" s="47" t="s">
        <v>40</v>
      </c>
      <c r="I8" s="47" t="s">
        <v>25</v>
      </c>
      <c r="J8" s="183">
        <v>2024</v>
      </c>
      <c r="K8" s="186">
        <v>1.7</v>
      </c>
      <c r="M8">
        <v>1.02</v>
      </c>
    </row>
    <row r="9" spans="1:13" x14ac:dyDescent="0.3">
      <c r="A9" s="47">
        <v>7</v>
      </c>
      <c r="B9" s="48"/>
      <c r="C9" s="48">
        <f t="shared" si="1"/>
        <v>100054.99512788311</v>
      </c>
      <c r="D9" s="48"/>
      <c r="E9" s="48"/>
      <c r="F9" s="48">
        <v>0</v>
      </c>
      <c r="G9" s="48">
        <f t="shared" si="0"/>
        <v>100054.99512788311</v>
      </c>
      <c r="H9" s="47" t="s">
        <v>40</v>
      </c>
      <c r="I9" s="47" t="s">
        <v>26</v>
      </c>
      <c r="J9" s="183">
        <v>2024</v>
      </c>
      <c r="K9" s="184">
        <v>1.6</v>
      </c>
      <c r="M9">
        <v>1.02</v>
      </c>
    </row>
    <row r="10" spans="1:13" x14ac:dyDescent="0.3">
      <c r="A10" s="47">
        <v>8</v>
      </c>
      <c r="B10" s="48"/>
      <c r="C10" s="48">
        <f t="shared" si="1"/>
        <v>142878.53304261708</v>
      </c>
      <c r="D10" s="48"/>
      <c r="E10" s="48"/>
      <c r="F10" s="48">
        <v>0</v>
      </c>
      <c r="G10" s="48">
        <f t="shared" si="0"/>
        <v>142878.53304261708</v>
      </c>
      <c r="H10" s="47" t="s">
        <v>40</v>
      </c>
      <c r="I10" s="47" t="s">
        <v>27</v>
      </c>
      <c r="J10" s="183">
        <v>2024</v>
      </c>
      <c r="K10" s="185">
        <v>1.4</v>
      </c>
      <c r="M10">
        <v>1.02</v>
      </c>
    </row>
    <row r="11" spans="1:13" ht="15" thickBot="1" x14ac:dyDescent="0.35">
      <c r="A11" s="47">
        <v>9</v>
      </c>
      <c r="B11" s="48"/>
      <c r="C11" s="48">
        <f t="shared" si="1"/>
        <v>174883.3244441633</v>
      </c>
      <c r="D11" s="48"/>
      <c r="E11" s="48"/>
      <c r="F11" s="48">
        <v>0</v>
      </c>
      <c r="G11" s="48">
        <f t="shared" si="0"/>
        <v>174883.3244441633</v>
      </c>
      <c r="H11" s="47" t="s">
        <v>40</v>
      </c>
      <c r="I11" s="47" t="s">
        <v>28</v>
      </c>
      <c r="J11" s="183">
        <v>2024</v>
      </c>
      <c r="K11" s="186">
        <v>1.2</v>
      </c>
      <c r="M11">
        <v>1.02</v>
      </c>
    </row>
    <row r="12" spans="1:13" x14ac:dyDescent="0.3">
      <c r="A12" s="47">
        <v>10</v>
      </c>
      <c r="B12" s="48"/>
      <c r="C12" s="48">
        <f t="shared" si="1"/>
        <v>192651.47020769029</v>
      </c>
      <c r="D12" s="48"/>
      <c r="E12" s="48"/>
      <c r="F12" s="48">
        <v>0</v>
      </c>
      <c r="G12" s="48">
        <f t="shared" si="0"/>
        <v>192651.47020769029</v>
      </c>
      <c r="H12" s="47" t="s">
        <v>40</v>
      </c>
      <c r="I12" s="47" t="s">
        <v>29</v>
      </c>
      <c r="J12" s="183">
        <v>2024</v>
      </c>
      <c r="K12" s="184">
        <v>1.08</v>
      </c>
      <c r="M12">
        <v>1.02</v>
      </c>
    </row>
    <row r="13" spans="1:13" x14ac:dyDescent="0.3">
      <c r="A13" s="47">
        <v>11</v>
      </c>
      <c r="B13" s="48"/>
      <c r="C13" s="48">
        <f t="shared" si="1"/>
        <v>208294.76958855474</v>
      </c>
      <c r="D13" s="48"/>
      <c r="E13" s="48"/>
      <c r="F13" s="48">
        <v>0</v>
      </c>
      <c r="G13" s="48">
        <f t="shared" si="0"/>
        <v>208294.76958855474</v>
      </c>
      <c r="H13" s="47" t="s">
        <v>147</v>
      </c>
      <c r="I13" s="47" t="s">
        <v>30</v>
      </c>
      <c r="J13" s="183">
        <v>2024</v>
      </c>
      <c r="K13" s="185">
        <v>1.06</v>
      </c>
      <c r="M13">
        <v>1.02</v>
      </c>
    </row>
    <row r="14" spans="1:13" x14ac:dyDescent="0.3">
      <c r="A14" s="47">
        <v>12</v>
      </c>
      <c r="B14" s="48"/>
      <c r="C14" s="48">
        <f t="shared" si="1"/>
        <v>220959.09157953889</v>
      </c>
      <c r="D14" s="48"/>
      <c r="E14" s="48"/>
      <c r="F14" s="48">
        <v>0</v>
      </c>
      <c r="G14" s="48">
        <f t="shared" si="0"/>
        <v>220959.09157953889</v>
      </c>
      <c r="H14" s="47" t="s">
        <v>147</v>
      </c>
      <c r="I14" s="47" t="s">
        <v>31</v>
      </c>
      <c r="J14" s="183">
        <v>2024</v>
      </c>
      <c r="K14" s="185">
        <v>1.04</v>
      </c>
      <c r="M14">
        <v>1.02</v>
      </c>
    </row>
    <row r="15" spans="1:13" x14ac:dyDescent="0.3">
      <c r="A15" s="47">
        <v>13</v>
      </c>
      <c r="B15" s="48"/>
      <c r="C15" s="48">
        <f t="shared" si="1"/>
        <v>229885.83887935226</v>
      </c>
      <c r="D15" s="48"/>
      <c r="E15" s="48"/>
      <c r="F15" s="48">
        <v>0</v>
      </c>
      <c r="G15" s="48">
        <f t="shared" si="0"/>
        <v>229885.83887935226</v>
      </c>
      <c r="H15" s="47" t="s">
        <v>147</v>
      </c>
      <c r="I15" s="47" t="s">
        <v>20</v>
      </c>
      <c r="J15" s="183">
        <v>2024</v>
      </c>
      <c r="K15" s="185">
        <v>1.02</v>
      </c>
      <c r="M15">
        <v>1.02</v>
      </c>
    </row>
    <row r="16" spans="1:13" ht="15" thickBot="1" x14ac:dyDescent="0.35">
      <c r="A16" s="47">
        <v>14</v>
      </c>
      <c r="B16" s="48"/>
      <c r="C16" s="48">
        <f t="shared" si="1"/>
        <v>234483.55565693931</v>
      </c>
      <c r="D16" s="48"/>
      <c r="E16" s="48"/>
      <c r="F16" s="48">
        <v>0</v>
      </c>
      <c r="G16" s="48">
        <f t="shared" si="0"/>
        <v>234483.55565693931</v>
      </c>
      <c r="H16" s="47" t="s">
        <v>147</v>
      </c>
      <c r="I16" s="47" t="s">
        <v>21</v>
      </c>
      <c r="J16" s="183">
        <v>2024</v>
      </c>
      <c r="K16" s="186">
        <v>1</v>
      </c>
      <c r="M16">
        <v>1.02</v>
      </c>
    </row>
    <row r="17" spans="1:15" x14ac:dyDescent="0.3">
      <c r="A17" s="49">
        <v>15</v>
      </c>
      <c r="B17" s="50"/>
      <c r="C17" s="50">
        <f t="shared" si="1"/>
        <v>239173.22677007809</v>
      </c>
      <c r="D17" s="50">
        <f t="shared" ref="D17:D64" si="2">C17*L17</f>
        <v>11958.661338503905</v>
      </c>
      <c r="E17" s="50"/>
      <c r="F17" s="50">
        <v>0</v>
      </c>
      <c r="G17" s="50">
        <f t="shared" si="0"/>
        <v>251131.888108582</v>
      </c>
      <c r="H17" s="49" t="s">
        <v>148</v>
      </c>
      <c r="I17" s="49" t="s">
        <v>22</v>
      </c>
      <c r="J17" s="187">
        <v>2025</v>
      </c>
      <c r="K17">
        <v>1</v>
      </c>
      <c r="L17">
        <v>0.05</v>
      </c>
      <c r="M17">
        <v>1.02</v>
      </c>
    </row>
    <row r="18" spans="1:15" x14ac:dyDescent="0.3">
      <c r="A18" s="49">
        <v>16</v>
      </c>
      <c r="B18" s="50"/>
      <c r="C18" s="50">
        <f t="shared" si="1"/>
        <v>243956.69130547965</v>
      </c>
      <c r="D18" s="50">
        <f t="shared" si="2"/>
        <v>24395.669130547965</v>
      </c>
      <c r="E18" s="50"/>
      <c r="F18" s="50">
        <v>0</v>
      </c>
      <c r="G18" s="50">
        <f t="shared" si="0"/>
        <v>268352.36043602764</v>
      </c>
      <c r="H18" s="49" t="s">
        <v>148</v>
      </c>
      <c r="I18" s="49" t="s">
        <v>23</v>
      </c>
      <c r="J18" s="187">
        <v>2025</v>
      </c>
      <c r="K18">
        <v>1</v>
      </c>
      <c r="L18">
        <v>0.1</v>
      </c>
      <c r="M18">
        <v>1.02</v>
      </c>
    </row>
    <row r="19" spans="1:15" x14ac:dyDescent="0.3">
      <c r="A19" s="49">
        <v>17</v>
      </c>
      <c r="B19" s="50"/>
      <c r="C19" s="50">
        <f t="shared" si="1"/>
        <v>248835.82513158926</v>
      </c>
      <c r="D19" s="50">
        <f t="shared" si="2"/>
        <v>37325.373769738384</v>
      </c>
      <c r="E19" s="50"/>
      <c r="F19" s="50">
        <v>0</v>
      </c>
      <c r="G19" s="50">
        <f t="shared" si="0"/>
        <v>286161.19890132762</v>
      </c>
      <c r="H19" s="49" t="s">
        <v>148</v>
      </c>
      <c r="I19" s="49" t="s">
        <v>24</v>
      </c>
      <c r="J19" s="187">
        <v>2025</v>
      </c>
      <c r="K19">
        <v>1</v>
      </c>
      <c r="L19">
        <v>0.15</v>
      </c>
      <c r="M19">
        <v>1.02</v>
      </c>
    </row>
    <row r="20" spans="1:15" x14ac:dyDescent="0.3">
      <c r="A20" s="49">
        <v>18</v>
      </c>
      <c r="B20" s="50"/>
      <c r="C20" s="50">
        <f t="shared" si="1"/>
        <v>253812.54163422104</v>
      </c>
      <c r="D20" s="50">
        <f t="shared" si="2"/>
        <v>50762.50832684421</v>
      </c>
      <c r="E20" s="50"/>
      <c r="F20" s="50">
        <v>0</v>
      </c>
      <c r="G20" s="50">
        <f t="shared" si="0"/>
        <v>304575.04996106523</v>
      </c>
      <c r="H20" s="49" t="s">
        <v>149</v>
      </c>
      <c r="I20" s="49" t="s">
        <v>25</v>
      </c>
      <c r="J20" s="187">
        <v>2025</v>
      </c>
      <c r="K20">
        <v>1</v>
      </c>
      <c r="L20">
        <v>0.2</v>
      </c>
      <c r="M20">
        <v>1.02</v>
      </c>
    </row>
    <row r="21" spans="1:15" x14ac:dyDescent="0.3">
      <c r="A21" s="49">
        <v>19</v>
      </c>
      <c r="B21" s="50"/>
      <c r="C21" s="50">
        <f t="shared" si="1"/>
        <v>258888.79246690546</v>
      </c>
      <c r="D21" s="50">
        <f t="shared" si="2"/>
        <v>64722.198116726366</v>
      </c>
      <c r="E21" s="50"/>
      <c r="F21" s="50">
        <v>0</v>
      </c>
      <c r="G21" s="50">
        <f t="shared" si="0"/>
        <v>323610.99058363185</v>
      </c>
      <c r="H21" s="49" t="s">
        <v>149</v>
      </c>
      <c r="I21" s="49" t="s">
        <v>26</v>
      </c>
      <c r="J21" s="187">
        <v>2025</v>
      </c>
      <c r="K21">
        <v>1</v>
      </c>
      <c r="L21">
        <v>0.25</v>
      </c>
      <c r="M21">
        <v>1.02</v>
      </c>
    </row>
    <row r="22" spans="1:15" x14ac:dyDescent="0.3">
      <c r="A22" s="49">
        <v>20</v>
      </c>
      <c r="B22" s="50"/>
      <c r="C22" s="50">
        <f t="shared" si="1"/>
        <v>264066.56831624359</v>
      </c>
      <c r="D22" s="50">
        <f t="shared" si="2"/>
        <v>79219.97049487308</v>
      </c>
      <c r="E22" s="50"/>
      <c r="F22" s="50">
        <v>0</v>
      </c>
      <c r="G22" s="50">
        <f t="shared" si="0"/>
        <v>343286.53881111665</v>
      </c>
      <c r="H22" s="49" t="s">
        <v>149</v>
      </c>
      <c r="I22" s="49" t="s">
        <v>27</v>
      </c>
      <c r="J22" s="187">
        <v>2025</v>
      </c>
      <c r="K22">
        <v>1</v>
      </c>
      <c r="L22">
        <v>0.3</v>
      </c>
      <c r="M22">
        <v>1.02</v>
      </c>
    </row>
    <row r="23" spans="1:15" x14ac:dyDescent="0.3">
      <c r="A23" s="49">
        <v>21</v>
      </c>
      <c r="B23" s="50"/>
      <c r="C23" s="50">
        <f t="shared" si="1"/>
        <v>269347.89968256844</v>
      </c>
      <c r="D23" s="50">
        <f t="shared" si="2"/>
        <v>94271.76488889895</v>
      </c>
      <c r="E23" s="50"/>
      <c r="F23" s="50">
        <v>0</v>
      </c>
      <c r="G23" s="50">
        <f t="shared" si="0"/>
        <v>363619.66457146738</v>
      </c>
      <c r="H23" s="49" t="s">
        <v>149</v>
      </c>
      <c r="I23" s="49" t="s">
        <v>28</v>
      </c>
      <c r="J23" s="187">
        <v>2025</v>
      </c>
      <c r="K23">
        <v>1</v>
      </c>
      <c r="L23">
        <v>0.35</v>
      </c>
      <c r="M23">
        <v>1.02</v>
      </c>
    </row>
    <row r="24" spans="1:15" x14ac:dyDescent="0.3">
      <c r="A24" s="49">
        <v>22</v>
      </c>
      <c r="B24" s="50"/>
      <c r="C24" s="50">
        <f t="shared" si="1"/>
        <v>274734.85767621984</v>
      </c>
      <c r="D24" s="50">
        <f t="shared" si="2"/>
        <v>109893.94307048793</v>
      </c>
      <c r="E24" s="50"/>
      <c r="F24" s="50">
        <v>0</v>
      </c>
      <c r="G24" s="50">
        <f t="shared" si="0"/>
        <v>384628.80074670777</v>
      </c>
      <c r="H24" s="49" t="s">
        <v>149</v>
      </c>
      <c r="I24" s="49" t="s">
        <v>29</v>
      </c>
      <c r="J24" s="51">
        <v>2025</v>
      </c>
      <c r="K24">
        <v>1</v>
      </c>
      <c r="L24">
        <v>0.4</v>
      </c>
      <c r="M24">
        <v>1.02</v>
      </c>
    </row>
    <row r="25" spans="1:15" x14ac:dyDescent="0.3">
      <c r="A25" s="49">
        <v>23</v>
      </c>
      <c r="B25" s="50"/>
      <c r="C25" s="50">
        <f t="shared" si="1"/>
        <v>280229.55482974421</v>
      </c>
      <c r="D25" s="50">
        <f t="shared" si="2"/>
        <v>126103.2996733849</v>
      </c>
      <c r="E25" s="50"/>
      <c r="F25" s="50">
        <v>0</v>
      </c>
      <c r="G25" s="50">
        <f t="shared" si="0"/>
        <v>406332.85450312914</v>
      </c>
      <c r="H25" s="49" t="s">
        <v>149</v>
      </c>
      <c r="I25" s="49" t="s">
        <v>30</v>
      </c>
      <c r="J25" s="51">
        <v>2025</v>
      </c>
      <c r="K25">
        <v>1</v>
      </c>
      <c r="L25">
        <v>0.45</v>
      </c>
      <c r="M25">
        <v>1.02</v>
      </c>
    </row>
    <row r="26" spans="1:15" x14ac:dyDescent="0.3">
      <c r="A26" s="49">
        <v>24</v>
      </c>
      <c r="B26" s="50"/>
      <c r="C26" s="50">
        <f t="shared" si="1"/>
        <v>285834.14592633909</v>
      </c>
      <c r="D26" s="50">
        <f t="shared" si="2"/>
        <v>142917.07296316954</v>
      </c>
      <c r="E26" s="50"/>
      <c r="F26" s="50">
        <v>0</v>
      </c>
      <c r="G26" s="50">
        <f t="shared" si="0"/>
        <v>428751.21888950863</v>
      </c>
      <c r="H26" s="49" t="s">
        <v>149</v>
      </c>
      <c r="I26" s="49" t="s">
        <v>31</v>
      </c>
      <c r="J26" s="51">
        <v>2025</v>
      </c>
      <c r="K26">
        <v>1</v>
      </c>
      <c r="L26">
        <v>0.5</v>
      </c>
      <c r="M26">
        <v>1.02</v>
      </c>
    </row>
    <row r="27" spans="1:15" x14ac:dyDescent="0.3">
      <c r="A27" s="52">
        <f>A26+1</f>
        <v>25</v>
      </c>
      <c r="B27" s="50"/>
      <c r="C27" s="50">
        <f t="shared" si="1"/>
        <v>291550.8288448659</v>
      </c>
      <c r="D27" s="50">
        <f t="shared" si="2"/>
        <v>145775.41442243295</v>
      </c>
      <c r="E27" s="50"/>
      <c r="F27" s="53">
        <v>0</v>
      </c>
      <c r="G27" s="50">
        <f t="shared" si="0"/>
        <v>437326.24326729885</v>
      </c>
      <c r="H27" s="49" t="s">
        <v>149</v>
      </c>
      <c r="I27" s="52" t="s">
        <v>20</v>
      </c>
      <c r="J27" s="54">
        <v>2025</v>
      </c>
      <c r="K27">
        <v>1</v>
      </c>
      <c r="L27">
        <v>0.5</v>
      </c>
      <c r="M27">
        <v>1.02</v>
      </c>
    </row>
    <row r="28" spans="1:15" x14ac:dyDescent="0.3">
      <c r="A28" s="52">
        <f t="shared" ref="A28:A38" si="3">A27+1</f>
        <v>26</v>
      </c>
      <c r="B28" s="53"/>
      <c r="C28" s="50">
        <f t="shared" si="1"/>
        <v>297381.8454217632</v>
      </c>
      <c r="D28" s="50">
        <f t="shared" si="2"/>
        <v>148690.9227108816</v>
      </c>
      <c r="E28" s="50"/>
      <c r="F28" s="53">
        <v>0</v>
      </c>
      <c r="G28" s="50">
        <f t="shared" si="0"/>
        <v>446072.76813264482</v>
      </c>
      <c r="H28" s="49" t="s">
        <v>149</v>
      </c>
      <c r="I28" s="52" t="s">
        <v>21</v>
      </c>
      <c r="J28" s="54">
        <v>2025</v>
      </c>
      <c r="K28">
        <v>1</v>
      </c>
      <c r="L28">
        <v>0.5</v>
      </c>
      <c r="M28">
        <v>1.02</v>
      </c>
    </row>
    <row r="29" spans="1:15" x14ac:dyDescent="0.3">
      <c r="A29" s="55">
        <f t="shared" si="3"/>
        <v>27</v>
      </c>
      <c r="B29" s="56"/>
      <c r="C29" s="56">
        <f t="shared" si="1"/>
        <v>303329.48233019846</v>
      </c>
      <c r="D29" s="56">
        <f t="shared" si="2"/>
        <v>151664.74116509923</v>
      </c>
      <c r="E29" s="56"/>
      <c r="F29" s="56">
        <v>15000</v>
      </c>
      <c r="G29" s="56">
        <f t="shared" si="0"/>
        <v>469994.22349529772</v>
      </c>
      <c r="H29" s="55" t="s">
        <v>175</v>
      </c>
      <c r="I29" s="55" t="s">
        <v>22</v>
      </c>
      <c r="J29" s="57">
        <v>2026</v>
      </c>
      <c r="K29">
        <v>1</v>
      </c>
      <c r="L29">
        <v>0.5</v>
      </c>
      <c r="M29">
        <v>1.02</v>
      </c>
      <c r="N29" s="64"/>
      <c r="O29" s="63"/>
    </row>
    <row r="30" spans="1:15" x14ac:dyDescent="0.3">
      <c r="A30" s="55">
        <f t="shared" si="3"/>
        <v>28</v>
      </c>
      <c r="B30" s="56"/>
      <c r="C30" s="56">
        <f t="shared" si="1"/>
        <v>309396.07197680243</v>
      </c>
      <c r="D30" s="56">
        <f t="shared" si="2"/>
        <v>154698.03598840121</v>
      </c>
      <c r="E30" s="56">
        <f>12000*O30</f>
        <v>48000</v>
      </c>
      <c r="F30" s="56">
        <f>F29*1.1</f>
        <v>16500</v>
      </c>
      <c r="G30" s="56">
        <f t="shared" si="0"/>
        <v>528594.1079652037</v>
      </c>
      <c r="H30" s="55" t="s">
        <v>175</v>
      </c>
      <c r="I30" s="55" t="s">
        <v>23</v>
      </c>
      <c r="J30" s="57">
        <v>2026</v>
      </c>
      <c r="K30">
        <v>1</v>
      </c>
      <c r="L30">
        <v>0.5</v>
      </c>
      <c r="M30">
        <v>1.02</v>
      </c>
      <c r="N30" s="65"/>
      <c r="O30" s="64">
        <v>4</v>
      </c>
    </row>
    <row r="31" spans="1:15" x14ac:dyDescent="0.3">
      <c r="A31" s="55">
        <f t="shared" si="3"/>
        <v>29</v>
      </c>
      <c r="B31" s="56"/>
      <c r="C31" s="56">
        <f t="shared" si="1"/>
        <v>315583.99341633846</v>
      </c>
      <c r="D31" s="56">
        <f t="shared" si="2"/>
        <v>157791.99670816923</v>
      </c>
      <c r="E31" s="56">
        <f>12000*O31*M31</f>
        <v>48960</v>
      </c>
      <c r="F31" s="56">
        <f t="shared" ref="F31:F40" si="4">F30*1.1</f>
        <v>18150</v>
      </c>
      <c r="G31" s="56">
        <f t="shared" si="0"/>
        <v>540485.99012450769</v>
      </c>
      <c r="H31" s="55" t="s">
        <v>175</v>
      </c>
      <c r="I31" s="55" t="s">
        <v>24</v>
      </c>
      <c r="J31" s="57">
        <v>2026</v>
      </c>
      <c r="K31">
        <v>1</v>
      </c>
      <c r="L31">
        <v>0.5</v>
      </c>
      <c r="M31">
        <v>1.02</v>
      </c>
      <c r="N31" s="65"/>
      <c r="O31" s="64">
        <v>4</v>
      </c>
    </row>
    <row r="32" spans="1:15" x14ac:dyDescent="0.3">
      <c r="A32" s="55">
        <f t="shared" si="3"/>
        <v>30</v>
      </c>
      <c r="B32" s="56"/>
      <c r="C32" s="56">
        <f t="shared" si="1"/>
        <v>321895.67328466522</v>
      </c>
      <c r="D32" s="56">
        <f t="shared" si="2"/>
        <v>160947.83664233261</v>
      </c>
      <c r="E32" s="56">
        <f>12000*O32*M32</f>
        <v>48960</v>
      </c>
      <c r="F32" s="56">
        <f t="shared" si="4"/>
        <v>19965</v>
      </c>
      <c r="G32" s="56">
        <f t="shared" si="0"/>
        <v>551768.50992699782</v>
      </c>
      <c r="H32" s="55" t="s">
        <v>175</v>
      </c>
      <c r="I32" s="55" t="s">
        <v>25</v>
      </c>
      <c r="J32" s="57">
        <v>2026</v>
      </c>
      <c r="K32">
        <v>1</v>
      </c>
      <c r="L32">
        <v>0.5</v>
      </c>
      <c r="M32">
        <v>1.02</v>
      </c>
      <c r="N32" s="66"/>
      <c r="O32" s="64">
        <v>4</v>
      </c>
    </row>
    <row r="33" spans="1:15" x14ac:dyDescent="0.3">
      <c r="A33" s="55">
        <f t="shared" si="3"/>
        <v>31</v>
      </c>
      <c r="B33" s="56"/>
      <c r="C33" s="56">
        <f t="shared" si="1"/>
        <v>328333.58675035852</v>
      </c>
      <c r="D33" s="56">
        <f t="shared" si="2"/>
        <v>164166.79337517926</v>
      </c>
      <c r="E33" s="56">
        <f t="shared" ref="E33:E64" si="5">12000*(O33+N33)*M33</f>
        <v>61200</v>
      </c>
      <c r="F33" s="56">
        <f t="shared" si="4"/>
        <v>21961.5</v>
      </c>
      <c r="G33" s="56">
        <f t="shared" si="0"/>
        <v>575661.88012553775</v>
      </c>
      <c r="H33" s="55" t="s">
        <v>175</v>
      </c>
      <c r="I33" s="55" t="s">
        <v>26</v>
      </c>
      <c r="J33" s="57">
        <v>2026</v>
      </c>
      <c r="K33">
        <v>1</v>
      </c>
      <c r="L33">
        <v>0.5</v>
      </c>
      <c r="M33">
        <v>1.02</v>
      </c>
      <c r="N33" s="64">
        <v>5</v>
      </c>
      <c r="O33" s="66"/>
    </row>
    <row r="34" spans="1:15" x14ac:dyDescent="0.3">
      <c r="A34" s="55">
        <f t="shared" si="3"/>
        <v>32</v>
      </c>
      <c r="B34" s="56"/>
      <c r="C34" s="56">
        <f t="shared" si="1"/>
        <v>334900.25848536572</v>
      </c>
      <c r="D34" s="56">
        <f t="shared" si="2"/>
        <v>167450.12924268286</v>
      </c>
      <c r="E34" s="56">
        <f t="shared" si="5"/>
        <v>134640</v>
      </c>
      <c r="F34" s="56">
        <f t="shared" si="4"/>
        <v>24157.65</v>
      </c>
      <c r="G34" s="56">
        <f t="shared" si="0"/>
        <v>661148.03772804863</v>
      </c>
      <c r="H34" s="55" t="s">
        <v>175</v>
      </c>
      <c r="I34" s="55" t="s">
        <v>27</v>
      </c>
      <c r="J34" s="57">
        <v>2026</v>
      </c>
      <c r="K34">
        <v>1</v>
      </c>
      <c r="L34">
        <v>0.5</v>
      </c>
      <c r="M34">
        <v>1.02</v>
      </c>
      <c r="N34" s="65">
        <v>5</v>
      </c>
      <c r="O34" s="64">
        <v>6</v>
      </c>
    </row>
    <row r="35" spans="1:15" x14ac:dyDescent="0.3">
      <c r="A35" s="55">
        <f t="shared" si="3"/>
        <v>33</v>
      </c>
      <c r="B35" s="56"/>
      <c r="C35" s="56">
        <f t="shared" si="1"/>
        <v>341598.26365507301</v>
      </c>
      <c r="D35" s="56">
        <f t="shared" si="2"/>
        <v>170799.1318275365</v>
      </c>
      <c r="E35" s="56">
        <f t="shared" si="5"/>
        <v>134640</v>
      </c>
      <c r="F35" s="56">
        <f t="shared" si="4"/>
        <v>26573.415000000005</v>
      </c>
      <c r="G35" s="56">
        <f t="shared" ref="G35:G64" si="6">E35+C35+B35+D35+F35</f>
        <v>673610.81048260955</v>
      </c>
      <c r="H35" s="55" t="s">
        <v>175</v>
      </c>
      <c r="I35" s="55" t="s">
        <v>28</v>
      </c>
      <c r="J35" s="57">
        <v>2026</v>
      </c>
      <c r="K35">
        <v>1</v>
      </c>
      <c r="L35">
        <v>0.5</v>
      </c>
      <c r="M35">
        <v>1.02</v>
      </c>
      <c r="N35" s="65">
        <v>5</v>
      </c>
      <c r="O35" s="64">
        <v>6</v>
      </c>
    </row>
    <row r="36" spans="1:15" x14ac:dyDescent="0.3">
      <c r="A36" s="55">
        <f t="shared" si="3"/>
        <v>34</v>
      </c>
      <c r="B36" s="56"/>
      <c r="C36" s="56">
        <f t="shared" si="1"/>
        <v>348430.22892817447</v>
      </c>
      <c r="D36" s="56">
        <f t="shared" si="2"/>
        <v>174215.11446408724</v>
      </c>
      <c r="E36" s="56">
        <f t="shared" si="5"/>
        <v>73440</v>
      </c>
      <c r="F36" s="56">
        <f t="shared" si="4"/>
        <v>29230.756500000007</v>
      </c>
      <c r="G36" s="56">
        <f t="shared" si="6"/>
        <v>625316.09989226179</v>
      </c>
      <c r="H36" s="55" t="s">
        <v>175</v>
      </c>
      <c r="I36" s="55" t="s">
        <v>29</v>
      </c>
      <c r="J36" s="57">
        <v>2026</v>
      </c>
      <c r="K36">
        <v>1</v>
      </c>
      <c r="L36">
        <v>0.5</v>
      </c>
      <c r="M36">
        <v>1.02</v>
      </c>
      <c r="N36" s="66"/>
      <c r="O36" s="64">
        <v>6</v>
      </c>
    </row>
    <row r="37" spans="1:15" x14ac:dyDescent="0.3">
      <c r="A37" s="55">
        <f t="shared" si="3"/>
        <v>35</v>
      </c>
      <c r="B37" s="56"/>
      <c r="C37" s="56">
        <f t="shared" ref="C37:C64" si="7">C36*K37*M37</f>
        <v>355398.83350673795</v>
      </c>
      <c r="D37" s="56">
        <f t="shared" si="2"/>
        <v>177699.41675336898</v>
      </c>
      <c r="E37" s="56">
        <f t="shared" si="5"/>
        <v>85680</v>
      </c>
      <c r="F37" s="56">
        <f t="shared" si="4"/>
        <v>32153.832150000009</v>
      </c>
      <c r="G37" s="56">
        <f t="shared" si="6"/>
        <v>650932.08241010702</v>
      </c>
      <c r="H37" s="55" t="s">
        <v>175</v>
      </c>
      <c r="I37" s="55" t="s">
        <v>30</v>
      </c>
      <c r="J37" s="57">
        <v>2026</v>
      </c>
      <c r="K37">
        <v>1</v>
      </c>
      <c r="L37">
        <v>0.5</v>
      </c>
      <c r="M37">
        <v>1.02</v>
      </c>
      <c r="N37" s="64">
        <v>7</v>
      </c>
      <c r="O37" s="66"/>
    </row>
    <row r="38" spans="1:15" x14ac:dyDescent="0.3">
      <c r="A38" s="55">
        <f t="shared" si="3"/>
        <v>36</v>
      </c>
      <c r="B38" s="56"/>
      <c r="C38" s="56">
        <f t="shared" si="7"/>
        <v>362506.81017687271</v>
      </c>
      <c r="D38" s="56">
        <f t="shared" si="2"/>
        <v>181253.40508843635</v>
      </c>
      <c r="E38" s="56">
        <f t="shared" si="5"/>
        <v>183600</v>
      </c>
      <c r="F38" s="56">
        <f t="shared" si="4"/>
        <v>35369.215365000011</v>
      </c>
      <c r="G38" s="56">
        <f t="shared" si="6"/>
        <v>762729.43063030904</v>
      </c>
      <c r="H38" s="55" t="s">
        <v>175</v>
      </c>
      <c r="I38" s="55" t="s">
        <v>31</v>
      </c>
      <c r="J38" s="57">
        <v>2026</v>
      </c>
      <c r="K38">
        <v>1</v>
      </c>
      <c r="L38">
        <v>0.5</v>
      </c>
      <c r="M38">
        <v>1.02</v>
      </c>
      <c r="N38" s="65">
        <v>7</v>
      </c>
      <c r="O38" s="64">
        <v>8</v>
      </c>
    </row>
    <row r="39" spans="1:15" x14ac:dyDescent="0.3">
      <c r="A39" s="55">
        <f>A38+1</f>
        <v>37</v>
      </c>
      <c r="B39" s="56"/>
      <c r="C39" s="56">
        <f t="shared" si="7"/>
        <v>369756.94638041017</v>
      </c>
      <c r="D39" s="56">
        <f t="shared" si="2"/>
        <v>184878.47319020508</v>
      </c>
      <c r="E39" s="56">
        <f t="shared" si="5"/>
        <v>183600</v>
      </c>
      <c r="F39" s="56">
        <f t="shared" si="4"/>
        <v>38906.136901500016</v>
      </c>
      <c r="G39" s="56">
        <f t="shared" si="6"/>
        <v>777141.55647211522</v>
      </c>
      <c r="H39" s="55" t="s">
        <v>175</v>
      </c>
      <c r="I39" s="55" t="s">
        <v>20</v>
      </c>
      <c r="J39" s="57">
        <v>2026</v>
      </c>
      <c r="K39">
        <v>1</v>
      </c>
      <c r="L39">
        <v>0.5</v>
      </c>
      <c r="M39">
        <v>1.02</v>
      </c>
      <c r="N39" s="65">
        <v>7</v>
      </c>
      <c r="O39" s="64">
        <v>8</v>
      </c>
    </row>
    <row r="40" spans="1:15" x14ac:dyDescent="0.3">
      <c r="A40" s="55">
        <f t="shared" ref="A40:A50" si="8">A39+1</f>
        <v>38</v>
      </c>
      <c r="B40" s="56"/>
      <c r="C40" s="56">
        <f t="shared" si="7"/>
        <v>377152.08530801837</v>
      </c>
      <c r="D40" s="56">
        <f t="shared" si="2"/>
        <v>188576.04265400919</v>
      </c>
      <c r="E40" s="56">
        <f t="shared" si="5"/>
        <v>97920</v>
      </c>
      <c r="F40" s="56">
        <f t="shared" si="4"/>
        <v>42796.750591650023</v>
      </c>
      <c r="G40" s="56">
        <f t="shared" si="6"/>
        <v>706444.87855367758</v>
      </c>
      <c r="H40" s="55" t="s">
        <v>175</v>
      </c>
      <c r="I40" s="55" t="s">
        <v>21</v>
      </c>
      <c r="J40" s="57">
        <v>2026</v>
      </c>
      <c r="K40">
        <v>1</v>
      </c>
      <c r="L40">
        <v>0.5</v>
      </c>
      <c r="M40">
        <v>1.02</v>
      </c>
      <c r="N40" s="66"/>
      <c r="O40" s="64">
        <v>8</v>
      </c>
    </row>
    <row r="41" spans="1:15" x14ac:dyDescent="0.3">
      <c r="A41" s="42">
        <f t="shared" si="8"/>
        <v>39</v>
      </c>
      <c r="B41" s="58"/>
      <c r="C41" s="58">
        <f t="shared" si="7"/>
        <v>384695.12701417872</v>
      </c>
      <c r="D41" s="58">
        <f t="shared" si="2"/>
        <v>192347.56350708936</v>
      </c>
      <c r="E41" s="58">
        <f t="shared" si="5"/>
        <v>110160</v>
      </c>
      <c r="F41" s="58">
        <f>F40*1.15</f>
        <v>49216.263180397524</v>
      </c>
      <c r="G41" s="58">
        <f t="shared" si="6"/>
        <v>736418.95370166562</v>
      </c>
      <c r="H41" s="42" t="s">
        <v>175</v>
      </c>
      <c r="I41" s="42" t="s">
        <v>22</v>
      </c>
      <c r="J41" s="59">
        <v>2027</v>
      </c>
      <c r="K41">
        <v>1</v>
      </c>
      <c r="L41">
        <v>0.5</v>
      </c>
      <c r="M41">
        <v>1.02</v>
      </c>
      <c r="N41" s="64">
        <v>9</v>
      </c>
      <c r="O41" s="66"/>
    </row>
    <row r="42" spans="1:15" x14ac:dyDescent="0.3">
      <c r="A42" s="42">
        <f t="shared" si="8"/>
        <v>40</v>
      </c>
      <c r="B42" s="58"/>
      <c r="C42" s="58">
        <f t="shared" si="7"/>
        <v>392389.02955446229</v>
      </c>
      <c r="D42" s="58">
        <f t="shared" si="2"/>
        <v>196194.51477723115</v>
      </c>
      <c r="E42" s="58">
        <f t="shared" si="5"/>
        <v>232560</v>
      </c>
      <c r="F42" s="58">
        <f t="shared" ref="F42:F52" si="9">F41*1.15</f>
        <v>56598.70265745715</v>
      </c>
      <c r="G42" s="58">
        <f t="shared" si="6"/>
        <v>877742.24698915053</v>
      </c>
      <c r="H42" s="42" t="s">
        <v>175</v>
      </c>
      <c r="I42" s="42" t="s">
        <v>23</v>
      </c>
      <c r="J42" s="59">
        <v>2027</v>
      </c>
      <c r="K42">
        <v>1</v>
      </c>
      <c r="L42">
        <v>0.5</v>
      </c>
      <c r="M42">
        <v>1.02</v>
      </c>
      <c r="N42" s="65">
        <v>9</v>
      </c>
      <c r="O42" s="64">
        <v>10</v>
      </c>
    </row>
    <row r="43" spans="1:15" x14ac:dyDescent="0.3">
      <c r="A43" s="42">
        <f t="shared" si="8"/>
        <v>41</v>
      </c>
      <c r="B43" s="58"/>
      <c r="C43" s="58">
        <f t="shared" si="7"/>
        <v>400236.81014555157</v>
      </c>
      <c r="D43" s="58">
        <f t="shared" si="2"/>
        <v>200118.40507277579</v>
      </c>
      <c r="E43" s="58">
        <f t="shared" si="5"/>
        <v>232560</v>
      </c>
      <c r="F43" s="58">
        <f t="shared" si="9"/>
        <v>65088.50805607572</v>
      </c>
      <c r="G43" s="58">
        <f t="shared" si="6"/>
        <v>898003.72327440302</v>
      </c>
      <c r="H43" s="42" t="s">
        <v>175</v>
      </c>
      <c r="I43" s="42" t="s">
        <v>24</v>
      </c>
      <c r="J43" s="59">
        <v>2027</v>
      </c>
      <c r="K43">
        <v>1</v>
      </c>
      <c r="L43">
        <v>0.5</v>
      </c>
      <c r="M43">
        <v>1.02</v>
      </c>
      <c r="N43" s="65">
        <v>9</v>
      </c>
      <c r="O43" s="64">
        <v>10</v>
      </c>
    </row>
    <row r="44" spans="1:15" x14ac:dyDescent="0.3">
      <c r="A44" s="42">
        <f t="shared" si="8"/>
        <v>42</v>
      </c>
      <c r="B44" s="58"/>
      <c r="C44" s="58">
        <f t="shared" si="7"/>
        <v>408241.54634846264</v>
      </c>
      <c r="D44" s="58">
        <f t="shared" si="2"/>
        <v>204120.77317423132</v>
      </c>
      <c r="E44" s="58">
        <f t="shared" si="5"/>
        <v>122400</v>
      </c>
      <c r="F44" s="58">
        <f t="shared" si="9"/>
        <v>74851.784264487069</v>
      </c>
      <c r="G44" s="58">
        <f t="shared" si="6"/>
        <v>809614.10378718097</v>
      </c>
      <c r="H44" s="42" t="s">
        <v>175</v>
      </c>
      <c r="I44" s="42" t="s">
        <v>25</v>
      </c>
      <c r="J44" s="59">
        <v>2027</v>
      </c>
      <c r="K44">
        <v>1</v>
      </c>
      <c r="L44">
        <v>0.5</v>
      </c>
      <c r="M44">
        <v>1.02</v>
      </c>
      <c r="N44" s="66"/>
      <c r="O44" s="64">
        <v>10</v>
      </c>
    </row>
    <row r="45" spans="1:15" x14ac:dyDescent="0.3">
      <c r="A45" s="42">
        <f t="shared" si="8"/>
        <v>43</v>
      </c>
      <c r="B45" s="58"/>
      <c r="C45" s="58">
        <f t="shared" si="7"/>
        <v>416406.37727543188</v>
      </c>
      <c r="D45" s="58">
        <f t="shared" si="2"/>
        <v>208203.18863771594</v>
      </c>
      <c r="E45" s="58">
        <f t="shared" si="5"/>
        <v>134640</v>
      </c>
      <c r="F45" s="58">
        <f t="shared" si="9"/>
        <v>86079.551904160122</v>
      </c>
      <c r="G45" s="58">
        <f t="shared" si="6"/>
        <v>845329.11781730782</v>
      </c>
      <c r="H45" s="42" t="s">
        <v>175</v>
      </c>
      <c r="I45" s="42" t="s">
        <v>26</v>
      </c>
      <c r="J45" s="59">
        <v>2027</v>
      </c>
      <c r="K45">
        <v>1</v>
      </c>
      <c r="L45">
        <v>0.5</v>
      </c>
      <c r="M45">
        <v>1.02</v>
      </c>
      <c r="N45" s="64">
        <v>11</v>
      </c>
      <c r="O45" s="66"/>
    </row>
    <row r="46" spans="1:15" x14ac:dyDescent="0.3">
      <c r="A46" s="42">
        <f t="shared" si="8"/>
        <v>44</v>
      </c>
      <c r="B46" s="58"/>
      <c r="C46" s="58">
        <f t="shared" si="7"/>
        <v>424734.50482094055</v>
      </c>
      <c r="D46" s="58">
        <f t="shared" si="2"/>
        <v>212367.25241047028</v>
      </c>
      <c r="E46" s="58">
        <f t="shared" si="5"/>
        <v>281520</v>
      </c>
      <c r="F46" s="58">
        <f t="shared" si="9"/>
        <v>98991.484689784134</v>
      </c>
      <c r="G46" s="58">
        <f t="shared" si="6"/>
        <v>1017613.2419211949</v>
      </c>
      <c r="H46" s="42" t="s">
        <v>175</v>
      </c>
      <c r="I46" s="42" t="s">
        <v>27</v>
      </c>
      <c r="J46" s="59">
        <v>2027</v>
      </c>
      <c r="K46">
        <v>1</v>
      </c>
      <c r="L46">
        <v>0.5</v>
      </c>
      <c r="M46">
        <v>1.02</v>
      </c>
      <c r="N46" s="65">
        <v>11</v>
      </c>
      <c r="O46" s="64">
        <v>12</v>
      </c>
    </row>
    <row r="47" spans="1:15" x14ac:dyDescent="0.3">
      <c r="A47" s="42">
        <f t="shared" si="8"/>
        <v>45</v>
      </c>
      <c r="B47" s="58"/>
      <c r="C47" s="58">
        <f t="shared" si="7"/>
        <v>433229.19491735939</v>
      </c>
      <c r="D47" s="58">
        <f t="shared" si="2"/>
        <v>216614.59745867969</v>
      </c>
      <c r="E47" s="58">
        <f t="shared" si="5"/>
        <v>281520</v>
      </c>
      <c r="F47" s="58">
        <f t="shared" si="9"/>
        <v>113840.20739325175</v>
      </c>
      <c r="G47" s="58">
        <f t="shared" si="6"/>
        <v>1045203.9997692908</v>
      </c>
      <c r="H47" s="42" t="s">
        <v>175</v>
      </c>
      <c r="I47" s="42" t="s">
        <v>28</v>
      </c>
      <c r="J47" s="59">
        <v>2027</v>
      </c>
      <c r="K47">
        <v>1</v>
      </c>
      <c r="L47">
        <v>0.5</v>
      </c>
      <c r="M47">
        <v>1.02</v>
      </c>
      <c r="N47" s="65">
        <v>11</v>
      </c>
      <c r="O47" s="64">
        <v>12</v>
      </c>
    </row>
    <row r="48" spans="1:15" x14ac:dyDescent="0.3">
      <c r="A48" s="42">
        <f t="shared" si="8"/>
        <v>46</v>
      </c>
      <c r="B48" s="58"/>
      <c r="C48" s="58">
        <f t="shared" si="7"/>
        <v>441893.77881570661</v>
      </c>
      <c r="D48" s="58">
        <f t="shared" si="2"/>
        <v>220946.8894078533</v>
      </c>
      <c r="E48" s="58">
        <f t="shared" si="5"/>
        <v>146880</v>
      </c>
      <c r="F48" s="58">
        <f t="shared" si="9"/>
        <v>130916.2385022395</v>
      </c>
      <c r="G48" s="58">
        <f t="shared" si="6"/>
        <v>940636.90672579932</v>
      </c>
      <c r="H48" s="42" t="s">
        <v>175</v>
      </c>
      <c r="I48" s="42" t="s">
        <v>29</v>
      </c>
      <c r="J48" s="59">
        <v>2027</v>
      </c>
      <c r="K48">
        <v>1</v>
      </c>
      <c r="L48">
        <v>0.5</v>
      </c>
      <c r="M48">
        <v>1.02</v>
      </c>
      <c r="N48" s="66"/>
      <c r="O48" s="64">
        <v>12</v>
      </c>
    </row>
    <row r="49" spans="1:15" x14ac:dyDescent="0.3">
      <c r="A49" s="42">
        <f t="shared" si="8"/>
        <v>47</v>
      </c>
      <c r="B49" s="58"/>
      <c r="C49" s="58">
        <f t="shared" si="7"/>
        <v>450731.65439202078</v>
      </c>
      <c r="D49" s="58">
        <f t="shared" si="2"/>
        <v>225365.82719601039</v>
      </c>
      <c r="E49" s="58">
        <f t="shared" si="5"/>
        <v>159120</v>
      </c>
      <c r="F49" s="58">
        <f t="shared" si="9"/>
        <v>150553.67427757542</v>
      </c>
      <c r="G49" s="58">
        <f t="shared" si="6"/>
        <v>985771.15586560662</v>
      </c>
      <c r="H49" s="42" t="s">
        <v>175</v>
      </c>
      <c r="I49" s="42" t="s">
        <v>30</v>
      </c>
      <c r="J49" s="59">
        <v>2027</v>
      </c>
      <c r="K49">
        <v>1</v>
      </c>
      <c r="L49">
        <v>0.5</v>
      </c>
      <c r="M49">
        <v>1.02</v>
      </c>
      <c r="N49" s="64">
        <v>13</v>
      </c>
      <c r="O49" s="66"/>
    </row>
    <row r="50" spans="1:15" x14ac:dyDescent="0.3">
      <c r="A50" s="42">
        <f t="shared" si="8"/>
        <v>48</v>
      </c>
      <c r="B50" s="58"/>
      <c r="C50" s="58">
        <f t="shared" si="7"/>
        <v>459746.28747986117</v>
      </c>
      <c r="D50" s="58">
        <f t="shared" si="2"/>
        <v>229873.14373993059</v>
      </c>
      <c r="E50" s="58">
        <f t="shared" si="5"/>
        <v>330480</v>
      </c>
      <c r="F50" s="58">
        <f t="shared" si="9"/>
        <v>173136.72541921173</v>
      </c>
      <c r="G50" s="58">
        <f t="shared" si="6"/>
        <v>1193236.1566390034</v>
      </c>
      <c r="H50" s="42" t="s">
        <v>175</v>
      </c>
      <c r="I50" s="42" t="s">
        <v>31</v>
      </c>
      <c r="J50" s="59">
        <v>2027</v>
      </c>
      <c r="K50">
        <v>1</v>
      </c>
      <c r="L50">
        <v>0.5</v>
      </c>
      <c r="M50">
        <v>1.02</v>
      </c>
      <c r="N50" s="65">
        <v>13</v>
      </c>
      <c r="O50" s="64">
        <v>14</v>
      </c>
    </row>
    <row r="51" spans="1:15" x14ac:dyDescent="0.3">
      <c r="A51" s="42">
        <f t="shared" ref="A51:A64" si="10">A50+1</f>
        <v>49</v>
      </c>
      <c r="B51" s="58"/>
      <c r="C51" s="58">
        <f t="shared" si="7"/>
        <v>468941.21322945843</v>
      </c>
      <c r="D51" s="58">
        <f t="shared" si="2"/>
        <v>234470.60661472921</v>
      </c>
      <c r="E51" s="58">
        <f t="shared" si="5"/>
        <v>330480</v>
      </c>
      <c r="F51" s="58">
        <f t="shared" si="9"/>
        <v>199107.23423209347</v>
      </c>
      <c r="G51" s="58">
        <f t="shared" si="6"/>
        <v>1232999.0540762811</v>
      </c>
      <c r="H51" s="42" t="s">
        <v>175</v>
      </c>
      <c r="I51" s="42" t="s">
        <v>20</v>
      </c>
      <c r="J51" s="59">
        <v>2027</v>
      </c>
      <c r="K51">
        <v>1</v>
      </c>
      <c r="L51">
        <v>0.5</v>
      </c>
      <c r="M51">
        <v>1.02</v>
      </c>
      <c r="N51" s="65">
        <v>13</v>
      </c>
      <c r="O51" s="64">
        <v>14</v>
      </c>
    </row>
    <row r="52" spans="1:15" x14ac:dyDescent="0.3">
      <c r="A52" s="42">
        <f t="shared" si="10"/>
        <v>50</v>
      </c>
      <c r="B52" s="58"/>
      <c r="C52" s="58">
        <f t="shared" si="7"/>
        <v>478320.0374940476</v>
      </c>
      <c r="D52" s="58">
        <f t="shared" si="2"/>
        <v>239160.0187470238</v>
      </c>
      <c r="E52" s="58">
        <f t="shared" si="5"/>
        <v>171360</v>
      </c>
      <c r="F52" s="58">
        <f t="shared" si="9"/>
        <v>228973.31936690747</v>
      </c>
      <c r="G52" s="58">
        <f t="shared" si="6"/>
        <v>1117813.3756079788</v>
      </c>
      <c r="H52" s="42" t="s">
        <v>175</v>
      </c>
      <c r="I52" s="42" t="s">
        <v>21</v>
      </c>
      <c r="J52" s="59">
        <v>2027</v>
      </c>
      <c r="K52">
        <v>1</v>
      </c>
      <c r="L52">
        <v>0.5</v>
      </c>
      <c r="M52">
        <v>1.02</v>
      </c>
      <c r="N52" s="66"/>
      <c r="O52" s="64">
        <v>14</v>
      </c>
    </row>
    <row r="53" spans="1:15" x14ac:dyDescent="0.3">
      <c r="A53" s="68">
        <f t="shared" si="10"/>
        <v>51</v>
      </c>
      <c r="B53" s="69"/>
      <c r="C53" s="69">
        <f t="shared" si="7"/>
        <v>487886.43824392854</v>
      </c>
      <c r="D53" s="69">
        <f t="shared" si="2"/>
        <v>243943.21912196427</v>
      </c>
      <c r="E53" s="69">
        <f t="shared" si="5"/>
        <v>183600</v>
      </c>
      <c r="F53" s="69">
        <f>F52*1.2</f>
        <v>274767.98324028897</v>
      </c>
      <c r="G53" s="69">
        <f t="shared" si="6"/>
        <v>1190197.6406061819</v>
      </c>
      <c r="H53" s="68" t="s">
        <v>175</v>
      </c>
      <c r="I53" s="68" t="s">
        <v>22</v>
      </c>
      <c r="J53" s="70">
        <v>2028</v>
      </c>
      <c r="K53">
        <v>1</v>
      </c>
      <c r="L53">
        <v>0.5</v>
      </c>
      <c r="M53">
        <v>1.02</v>
      </c>
      <c r="N53" s="64">
        <v>15</v>
      </c>
      <c r="O53" s="66"/>
    </row>
    <row r="54" spans="1:15" x14ac:dyDescent="0.3">
      <c r="A54" s="68">
        <f t="shared" si="10"/>
        <v>52</v>
      </c>
      <c r="B54" s="69"/>
      <c r="C54" s="69">
        <f t="shared" si="7"/>
        <v>497644.16700880713</v>
      </c>
      <c r="D54" s="69">
        <f t="shared" si="2"/>
        <v>248822.08350440356</v>
      </c>
      <c r="E54" s="69">
        <f t="shared" si="5"/>
        <v>379440</v>
      </c>
      <c r="F54" s="69">
        <f t="shared" ref="F54:F64" si="11">F53*1.2</f>
        <v>329721.57988834678</v>
      </c>
      <c r="G54" s="69">
        <f t="shared" si="6"/>
        <v>1455627.8304015575</v>
      </c>
      <c r="H54" s="68" t="s">
        <v>175</v>
      </c>
      <c r="I54" s="68" t="s">
        <v>23</v>
      </c>
      <c r="J54" s="70">
        <v>2028</v>
      </c>
      <c r="K54">
        <v>1</v>
      </c>
      <c r="L54">
        <v>0.5</v>
      </c>
      <c r="M54">
        <v>1.02</v>
      </c>
      <c r="N54" s="65">
        <v>15</v>
      </c>
      <c r="O54" s="64">
        <v>16</v>
      </c>
    </row>
    <row r="55" spans="1:15" x14ac:dyDescent="0.3">
      <c r="A55" s="68">
        <f t="shared" si="10"/>
        <v>53</v>
      </c>
      <c r="B55" s="69"/>
      <c r="C55" s="69">
        <f t="shared" si="7"/>
        <v>507597.05034898326</v>
      </c>
      <c r="D55" s="69">
        <f t="shared" si="2"/>
        <v>253798.52517449163</v>
      </c>
      <c r="E55" s="69">
        <f t="shared" si="5"/>
        <v>379440</v>
      </c>
      <c r="F55" s="69">
        <f t="shared" si="11"/>
        <v>395665.8958660161</v>
      </c>
      <c r="G55" s="69">
        <f t="shared" si="6"/>
        <v>1536501.4713894911</v>
      </c>
      <c r="H55" s="68" t="s">
        <v>175</v>
      </c>
      <c r="I55" s="68" t="s">
        <v>24</v>
      </c>
      <c r="J55" s="70">
        <v>2028</v>
      </c>
      <c r="K55">
        <v>1</v>
      </c>
      <c r="L55">
        <v>0.5</v>
      </c>
      <c r="M55">
        <v>1.02</v>
      </c>
      <c r="N55" s="65">
        <v>15</v>
      </c>
      <c r="O55" s="64">
        <v>16</v>
      </c>
    </row>
    <row r="56" spans="1:15" x14ac:dyDescent="0.3">
      <c r="A56" s="68">
        <f t="shared" si="10"/>
        <v>54</v>
      </c>
      <c r="B56" s="69"/>
      <c r="C56" s="69">
        <f t="shared" si="7"/>
        <v>517748.99135596293</v>
      </c>
      <c r="D56" s="69">
        <f t="shared" si="2"/>
        <v>258874.49567798147</v>
      </c>
      <c r="E56" s="69">
        <f t="shared" si="5"/>
        <v>195840</v>
      </c>
      <c r="F56" s="69">
        <f t="shared" si="11"/>
        <v>474799.07503921929</v>
      </c>
      <c r="G56" s="69">
        <f t="shared" si="6"/>
        <v>1447262.5620731637</v>
      </c>
      <c r="H56" s="68" t="s">
        <v>175</v>
      </c>
      <c r="I56" s="68" t="s">
        <v>25</v>
      </c>
      <c r="J56" s="70">
        <v>2028</v>
      </c>
      <c r="K56">
        <v>1</v>
      </c>
      <c r="L56">
        <v>0.5</v>
      </c>
      <c r="M56">
        <v>1.02</v>
      </c>
      <c r="N56" s="66"/>
      <c r="O56" s="64">
        <v>16</v>
      </c>
    </row>
    <row r="57" spans="1:15" x14ac:dyDescent="0.3">
      <c r="A57" s="68">
        <f t="shared" si="10"/>
        <v>55</v>
      </c>
      <c r="B57" s="69"/>
      <c r="C57" s="69">
        <f t="shared" si="7"/>
        <v>528103.97118308221</v>
      </c>
      <c r="D57" s="69">
        <f t="shared" si="2"/>
        <v>264051.9855915411</v>
      </c>
      <c r="E57" s="69">
        <f t="shared" si="5"/>
        <v>208080</v>
      </c>
      <c r="F57" s="69">
        <f t="shared" si="11"/>
        <v>569758.89004706312</v>
      </c>
      <c r="G57" s="69">
        <f t="shared" si="6"/>
        <v>1569994.8468216865</v>
      </c>
      <c r="H57" s="68" t="s">
        <v>175</v>
      </c>
      <c r="I57" s="68" t="s">
        <v>26</v>
      </c>
      <c r="J57" s="70">
        <v>2028</v>
      </c>
      <c r="K57">
        <v>1</v>
      </c>
      <c r="L57">
        <v>0.5</v>
      </c>
      <c r="M57">
        <v>1.02</v>
      </c>
      <c r="N57" s="64">
        <v>17</v>
      </c>
      <c r="O57" s="66"/>
    </row>
    <row r="58" spans="1:15" x14ac:dyDescent="0.3">
      <c r="A58" s="68">
        <f t="shared" si="10"/>
        <v>56</v>
      </c>
      <c r="B58" s="69"/>
      <c r="C58" s="69">
        <f t="shared" si="7"/>
        <v>538666.0506067439</v>
      </c>
      <c r="D58" s="69">
        <f t="shared" si="2"/>
        <v>269333.02530337195</v>
      </c>
      <c r="E58" s="69">
        <f t="shared" si="5"/>
        <v>428400</v>
      </c>
      <c r="F58" s="69">
        <f t="shared" si="11"/>
        <v>683710.6680564757</v>
      </c>
      <c r="G58" s="69">
        <f t="shared" si="6"/>
        <v>1920109.7439665915</v>
      </c>
      <c r="H58" s="68" t="s">
        <v>175</v>
      </c>
      <c r="I58" s="68" t="s">
        <v>27</v>
      </c>
      <c r="J58" s="70">
        <v>2028</v>
      </c>
      <c r="K58">
        <v>1</v>
      </c>
      <c r="L58">
        <v>0.5</v>
      </c>
      <c r="M58">
        <v>1.02</v>
      </c>
      <c r="N58" s="65">
        <v>17</v>
      </c>
      <c r="O58" s="64">
        <v>18</v>
      </c>
    </row>
    <row r="59" spans="1:15" x14ac:dyDescent="0.3">
      <c r="A59" s="68">
        <f t="shared" si="10"/>
        <v>57</v>
      </c>
      <c r="B59" s="69"/>
      <c r="C59" s="69">
        <f t="shared" si="7"/>
        <v>549439.37161887879</v>
      </c>
      <c r="D59" s="69">
        <f t="shared" si="2"/>
        <v>274719.6858094394</v>
      </c>
      <c r="E59" s="69">
        <f t="shared" si="5"/>
        <v>428400</v>
      </c>
      <c r="F59" s="69">
        <f t="shared" si="11"/>
        <v>820452.80166777084</v>
      </c>
      <c r="G59" s="69">
        <f t="shared" si="6"/>
        <v>2073011.8590960889</v>
      </c>
      <c r="H59" s="68" t="s">
        <v>175</v>
      </c>
      <c r="I59" s="68" t="s">
        <v>28</v>
      </c>
      <c r="J59" s="70">
        <v>2028</v>
      </c>
      <c r="K59">
        <v>1</v>
      </c>
      <c r="L59">
        <v>0.5</v>
      </c>
      <c r="M59">
        <v>1.02</v>
      </c>
      <c r="N59" s="65">
        <v>17</v>
      </c>
      <c r="O59" s="64">
        <v>18</v>
      </c>
    </row>
    <row r="60" spans="1:15" x14ac:dyDescent="0.3">
      <c r="A60" s="68">
        <f t="shared" si="10"/>
        <v>58</v>
      </c>
      <c r="B60" s="69"/>
      <c r="C60" s="69">
        <f t="shared" si="7"/>
        <v>560428.15905125637</v>
      </c>
      <c r="D60" s="69">
        <f t="shared" si="2"/>
        <v>280214.07952562819</v>
      </c>
      <c r="E60" s="69">
        <f t="shared" si="5"/>
        <v>220320</v>
      </c>
      <c r="F60" s="69">
        <f t="shared" si="11"/>
        <v>984543.362001325</v>
      </c>
      <c r="G60" s="69">
        <f t="shared" si="6"/>
        <v>2045505.6005782096</v>
      </c>
      <c r="H60" s="68" t="s">
        <v>175</v>
      </c>
      <c r="I60" s="68" t="s">
        <v>29</v>
      </c>
      <c r="J60" s="70">
        <v>2028</v>
      </c>
      <c r="K60">
        <v>1</v>
      </c>
      <c r="L60">
        <v>0.5</v>
      </c>
      <c r="M60">
        <v>1.02</v>
      </c>
      <c r="N60" s="66"/>
      <c r="O60" s="64">
        <v>18</v>
      </c>
    </row>
    <row r="61" spans="1:15" x14ac:dyDescent="0.3">
      <c r="A61" s="68">
        <f t="shared" si="10"/>
        <v>59</v>
      </c>
      <c r="B61" s="69"/>
      <c r="C61" s="69">
        <f t="shared" si="7"/>
        <v>571636.72223228146</v>
      </c>
      <c r="D61" s="69">
        <f t="shared" si="2"/>
        <v>285818.36111614073</v>
      </c>
      <c r="E61" s="69">
        <f t="shared" si="5"/>
        <v>232560</v>
      </c>
      <c r="F61" s="69">
        <f t="shared" si="11"/>
        <v>1181452.03440159</v>
      </c>
      <c r="G61" s="69">
        <f t="shared" si="6"/>
        <v>2271467.1177500123</v>
      </c>
      <c r="H61" s="68" t="s">
        <v>175</v>
      </c>
      <c r="I61" s="68" t="s">
        <v>30</v>
      </c>
      <c r="J61" s="70">
        <v>2028</v>
      </c>
      <c r="K61">
        <v>1</v>
      </c>
      <c r="L61">
        <v>0.5</v>
      </c>
      <c r="M61">
        <v>1.02</v>
      </c>
      <c r="N61" s="64">
        <v>19</v>
      </c>
      <c r="O61" s="66"/>
    </row>
    <row r="62" spans="1:15" x14ac:dyDescent="0.3">
      <c r="A62" s="68">
        <f t="shared" si="10"/>
        <v>60</v>
      </c>
      <c r="B62" s="69"/>
      <c r="C62" s="69">
        <f t="shared" si="7"/>
        <v>583069.45667692705</v>
      </c>
      <c r="D62" s="69">
        <f t="shared" si="2"/>
        <v>291534.72833846352</v>
      </c>
      <c r="E62" s="69">
        <f t="shared" si="5"/>
        <v>477360</v>
      </c>
      <c r="F62" s="69">
        <f t="shared" si="11"/>
        <v>1417742.441281908</v>
      </c>
      <c r="G62" s="69">
        <f t="shared" si="6"/>
        <v>2769706.6262972984</v>
      </c>
      <c r="H62" s="68" t="s">
        <v>175</v>
      </c>
      <c r="I62" s="68" t="s">
        <v>31</v>
      </c>
      <c r="J62" s="70">
        <v>2028</v>
      </c>
      <c r="K62">
        <v>1</v>
      </c>
      <c r="L62">
        <v>0.5</v>
      </c>
      <c r="M62">
        <v>1.02</v>
      </c>
      <c r="N62" s="65">
        <v>19</v>
      </c>
      <c r="O62" s="64">
        <v>20</v>
      </c>
    </row>
    <row r="63" spans="1:15" x14ac:dyDescent="0.3">
      <c r="A63" s="68">
        <f t="shared" si="10"/>
        <v>61</v>
      </c>
      <c r="B63" s="69"/>
      <c r="C63" s="69">
        <f t="shared" si="7"/>
        <v>594730.84581046563</v>
      </c>
      <c r="D63" s="69">
        <f t="shared" si="2"/>
        <v>297365.42290523282</v>
      </c>
      <c r="E63" s="69">
        <f>12000*(O63+N63)*M63</f>
        <v>477360</v>
      </c>
      <c r="F63" s="69">
        <f t="shared" si="11"/>
        <v>1701290.9295382896</v>
      </c>
      <c r="G63" s="69">
        <f t="shared" si="6"/>
        <v>3070747.1982539878</v>
      </c>
      <c r="H63" s="68" t="s">
        <v>175</v>
      </c>
      <c r="I63" s="68" t="s">
        <v>20</v>
      </c>
      <c r="J63" s="70">
        <v>2028</v>
      </c>
      <c r="K63">
        <v>1</v>
      </c>
      <c r="L63">
        <v>0.5</v>
      </c>
      <c r="M63">
        <v>1.02</v>
      </c>
      <c r="N63" s="65">
        <v>19</v>
      </c>
      <c r="O63" s="64">
        <v>20</v>
      </c>
    </row>
    <row r="64" spans="1:15" x14ac:dyDescent="0.3">
      <c r="A64" s="68">
        <f t="shared" si="10"/>
        <v>62</v>
      </c>
      <c r="B64" s="69"/>
      <c r="C64" s="69">
        <f t="shared" si="7"/>
        <v>606625.46272667497</v>
      </c>
      <c r="D64" s="69">
        <f t="shared" si="2"/>
        <v>303312.73136333749</v>
      </c>
      <c r="E64" s="69">
        <f t="shared" si="5"/>
        <v>244800</v>
      </c>
      <c r="F64" s="69">
        <f t="shared" si="11"/>
        <v>2041549.1154459473</v>
      </c>
      <c r="G64" s="69">
        <f t="shared" si="6"/>
        <v>3196287.3095359597</v>
      </c>
      <c r="H64" s="68" t="s">
        <v>175</v>
      </c>
      <c r="I64" s="68" t="s">
        <v>21</v>
      </c>
      <c r="J64" s="70">
        <v>2028</v>
      </c>
      <c r="K64">
        <v>1</v>
      </c>
      <c r="L64">
        <v>0.5</v>
      </c>
      <c r="M64">
        <v>1.02</v>
      </c>
      <c r="N64" s="66"/>
      <c r="O64" s="64">
        <v>20</v>
      </c>
    </row>
  </sheetData>
  <mergeCells count="6">
    <mergeCell ref="A1:A2"/>
    <mergeCell ref="H1:H2"/>
    <mergeCell ref="I1:I2"/>
    <mergeCell ref="J1:J2"/>
    <mergeCell ref="B1:F1"/>
    <mergeCell ref="G1:G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F7F1-8788-4B98-840C-C12269C50C9B}">
  <dimension ref="A1:V76"/>
  <sheetViews>
    <sheetView zoomScale="81" zoomScaleNormal="81" workbookViewId="0">
      <pane xSplit="17" ySplit="2" topLeftCell="R3" activePane="bottomRight" state="frozen"/>
      <selection pane="topRight" activeCell="T1" sqref="T1"/>
      <selection pane="bottomLeft" activeCell="A3" sqref="A3"/>
      <selection pane="bottomRight" activeCell="C4" sqref="C4"/>
    </sheetView>
  </sheetViews>
  <sheetFormatPr defaultRowHeight="14.4" x14ac:dyDescent="0.3"/>
  <cols>
    <col min="1" max="1" width="5.21875" customWidth="1"/>
    <col min="2" max="2" width="16.21875" customWidth="1"/>
    <col min="3" max="17" width="11.6640625" customWidth="1"/>
  </cols>
  <sheetData>
    <row r="1" spans="1:20" ht="55.8" customHeight="1" thickBot="1" x14ac:dyDescent="0.35">
      <c r="A1" s="329" t="s">
        <v>0</v>
      </c>
      <c r="B1" s="331" t="s">
        <v>47</v>
      </c>
      <c r="C1" s="78" t="s">
        <v>43</v>
      </c>
      <c r="D1" s="104" t="s">
        <v>44</v>
      </c>
      <c r="E1" s="104" t="s">
        <v>45</v>
      </c>
      <c r="F1" s="95" t="s">
        <v>51</v>
      </c>
      <c r="G1" s="335" t="s">
        <v>59</v>
      </c>
      <c r="H1" s="336"/>
      <c r="I1" s="337" t="s">
        <v>60</v>
      </c>
      <c r="J1" s="336"/>
      <c r="K1" s="337" t="s">
        <v>61</v>
      </c>
      <c r="L1" s="336"/>
      <c r="M1" s="337" t="s">
        <v>51</v>
      </c>
      <c r="N1" s="336"/>
      <c r="O1" s="102" t="s">
        <v>63</v>
      </c>
      <c r="P1" s="75" t="s">
        <v>53</v>
      </c>
      <c r="Q1" s="333" t="s">
        <v>46</v>
      </c>
    </row>
    <row r="2" spans="1:20" ht="15" thickBot="1" x14ac:dyDescent="0.35">
      <c r="A2" s="330"/>
      <c r="B2" s="332"/>
      <c r="C2" s="78" t="s">
        <v>48</v>
      </c>
      <c r="D2" s="104" t="s">
        <v>49</v>
      </c>
      <c r="E2" s="104" t="s">
        <v>50</v>
      </c>
      <c r="F2" s="182" t="s">
        <v>52</v>
      </c>
      <c r="G2" s="72" t="s">
        <v>55</v>
      </c>
      <c r="H2" s="96" t="s">
        <v>58</v>
      </c>
      <c r="I2" s="73" t="s">
        <v>56</v>
      </c>
      <c r="J2" s="99" t="s">
        <v>58</v>
      </c>
      <c r="K2" s="73" t="s">
        <v>57</v>
      </c>
      <c r="L2" s="96" t="s">
        <v>58</v>
      </c>
      <c r="M2" s="73" t="s">
        <v>62</v>
      </c>
      <c r="N2" s="96" t="s">
        <v>58</v>
      </c>
      <c r="O2" s="103" t="s">
        <v>52</v>
      </c>
      <c r="P2" s="76" t="s">
        <v>54</v>
      </c>
      <c r="Q2" s="334"/>
    </row>
    <row r="3" spans="1:20" x14ac:dyDescent="0.3">
      <c r="A3" s="79">
        <v>1</v>
      </c>
      <c r="B3" s="80">
        <v>45231</v>
      </c>
      <c r="C3" s="90"/>
      <c r="D3" s="91"/>
      <c r="E3" s="91"/>
      <c r="F3" s="189"/>
      <c r="G3" s="92"/>
      <c r="H3" s="97"/>
      <c r="I3" s="91"/>
      <c r="J3" s="100"/>
      <c r="K3" s="91"/>
      <c r="L3" s="97"/>
      <c r="M3" s="91"/>
      <c r="N3" s="97"/>
      <c r="O3" s="92"/>
      <c r="P3" s="90"/>
      <c r="Q3" s="105"/>
      <c r="R3" s="184"/>
      <c r="T3">
        <v>1.006</v>
      </c>
    </row>
    <row r="4" spans="1:20" ht="15" thickBot="1" x14ac:dyDescent="0.35">
      <c r="A4" s="121">
        <v>2</v>
      </c>
      <c r="B4" s="122">
        <v>45262</v>
      </c>
      <c r="C4" s="116">
        <v>1250</v>
      </c>
      <c r="D4" s="117">
        <v>2500</v>
      </c>
      <c r="E4" s="117">
        <v>5000</v>
      </c>
      <c r="F4" s="191">
        <v>750</v>
      </c>
      <c r="G4" s="108"/>
      <c r="H4" s="110"/>
      <c r="I4" s="107"/>
      <c r="J4" s="123"/>
      <c r="K4" s="107"/>
      <c r="L4" s="110"/>
      <c r="M4" s="107"/>
      <c r="N4" s="110"/>
      <c r="O4" s="108"/>
      <c r="P4" s="106"/>
      <c r="Q4" s="109"/>
      <c r="T4">
        <v>1.0065</v>
      </c>
    </row>
    <row r="5" spans="1:20" x14ac:dyDescent="0.3">
      <c r="A5" s="19">
        <v>3</v>
      </c>
      <c r="B5" s="124">
        <v>45293</v>
      </c>
      <c r="C5" s="90">
        <f>C4*R5*T5/2</f>
        <v>1258.7499999999998</v>
      </c>
      <c r="D5" s="91">
        <f>D4*R5*T5/2</f>
        <v>2517.4999999999995</v>
      </c>
      <c r="E5" s="91">
        <f>E4*R5*T5/2</f>
        <v>5034.9999999999991</v>
      </c>
      <c r="F5" s="189">
        <f>F4*R5*T5/2</f>
        <v>755.24999999999989</v>
      </c>
      <c r="G5" s="92"/>
      <c r="H5" s="97"/>
      <c r="I5" s="91"/>
      <c r="J5" s="100"/>
      <c r="K5" s="91"/>
      <c r="L5" s="97"/>
      <c r="M5" s="91"/>
      <c r="N5" s="97"/>
      <c r="O5" s="92"/>
      <c r="P5" s="90"/>
      <c r="Q5" s="105"/>
      <c r="R5" s="184">
        <v>2</v>
      </c>
      <c r="T5">
        <v>1.0069999999999999</v>
      </c>
    </row>
    <row r="6" spans="1:20" x14ac:dyDescent="0.3">
      <c r="A6" s="125">
        <v>4</v>
      </c>
      <c r="B6" s="81">
        <v>45324</v>
      </c>
      <c r="C6" s="89">
        <f>C5*R6*T6</f>
        <v>2439.4574999999995</v>
      </c>
      <c r="D6" s="58">
        <f>D5*R6*T6</f>
        <v>4878.9149999999991</v>
      </c>
      <c r="E6" s="58">
        <f>E5*R6*T6</f>
        <v>9757.8299999999981</v>
      </c>
      <c r="F6" s="190">
        <f>F5*R6*T6</f>
        <v>1463.6744999999996</v>
      </c>
      <c r="G6" s="93"/>
      <c r="H6" s="98"/>
      <c r="I6" s="58"/>
      <c r="J6" s="101"/>
      <c r="K6" s="58"/>
      <c r="L6" s="98"/>
      <c r="M6" s="58"/>
      <c r="N6" s="98"/>
      <c r="O6" s="93"/>
      <c r="P6" s="89"/>
      <c r="Q6" s="86"/>
      <c r="R6" s="185">
        <v>1.9</v>
      </c>
      <c r="T6">
        <v>1.02</v>
      </c>
    </row>
    <row r="7" spans="1:20" x14ac:dyDescent="0.3">
      <c r="A7" s="125">
        <v>5</v>
      </c>
      <c r="B7" s="81">
        <v>45355</v>
      </c>
      <c r="C7" s="89">
        <f>C6*R7*T7</f>
        <v>4478.843969999999</v>
      </c>
      <c r="D7" s="58">
        <f>D6*R7*T7</f>
        <v>8957.687939999998</v>
      </c>
      <c r="E7" s="58">
        <f>E6*R7*T7</f>
        <v>17915.375879999996</v>
      </c>
      <c r="F7" s="190">
        <f>F6*R7*T7</f>
        <v>2687.3063819999993</v>
      </c>
      <c r="G7" s="93"/>
      <c r="H7" s="98"/>
      <c r="I7" s="58"/>
      <c r="J7" s="101"/>
      <c r="K7" s="58"/>
      <c r="L7" s="98"/>
      <c r="M7" s="58"/>
      <c r="N7" s="98"/>
      <c r="O7" s="93"/>
      <c r="P7" s="89"/>
      <c r="Q7" s="86"/>
      <c r="R7" s="185">
        <v>1.8</v>
      </c>
      <c r="T7">
        <v>1.02</v>
      </c>
    </row>
    <row r="8" spans="1:20" ht="15" thickBot="1" x14ac:dyDescent="0.35">
      <c r="A8" s="125">
        <v>6</v>
      </c>
      <c r="B8" s="81">
        <v>45386</v>
      </c>
      <c r="C8" s="116">
        <f>C7*R8*T8</f>
        <v>7766.3154439799973</v>
      </c>
      <c r="D8" s="117">
        <f>D7*R8*T8</f>
        <v>15532.630887959995</v>
      </c>
      <c r="E8" s="117">
        <f>E7*R8*T8</f>
        <v>31065.261775919989</v>
      </c>
      <c r="F8" s="191">
        <f>F7*R8*T8</f>
        <v>4659.7892663879984</v>
      </c>
      <c r="G8" s="93"/>
      <c r="H8" s="98"/>
      <c r="I8" s="58"/>
      <c r="J8" s="101"/>
      <c r="K8" s="58"/>
      <c r="L8" s="98"/>
      <c r="M8" s="58"/>
      <c r="N8" s="98"/>
      <c r="O8" s="93"/>
      <c r="P8" s="89"/>
      <c r="Q8" s="86"/>
      <c r="R8" s="186">
        <v>1.7</v>
      </c>
      <c r="T8">
        <v>1.02</v>
      </c>
    </row>
    <row r="9" spans="1:20" x14ac:dyDescent="0.3">
      <c r="A9" s="125">
        <v>7</v>
      </c>
      <c r="B9" s="81">
        <v>45417</v>
      </c>
      <c r="C9" s="90">
        <f>C8*R9*T9/1.5</f>
        <v>8449.7512030502367</v>
      </c>
      <c r="D9" s="91">
        <f>D8*R9*T9/1.5</f>
        <v>16899.502406100473</v>
      </c>
      <c r="E9" s="91">
        <f>E8*R9*T9/1.5</f>
        <v>33799.004812200947</v>
      </c>
      <c r="F9" s="189">
        <f>F8*R9*T9/1.5</f>
        <v>5069.8507218301429</v>
      </c>
      <c r="G9" s="89"/>
      <c r="H9" s="98"/>
      <c r="I9" s="58"/>
      <c r="J9" s="101"/>
      <c r="K9" s="58"/>
      <c r="L9" s="98"/>
      <c r="M9" s="58"/>
      <c r="N9" s="98"/>
      <c r="O9" s="93"/>
      <c r="P9" s="89"/>
      <c r="Q9" s="86"/>
      <c r="R9" s="184">
        <v>1.6</v>
      </c>
      <c r="T9">
        <v>1.02</v>
      </c>
    </row>
    <row r="10" spans="1:20" x14ac:dyDescent="0.3">
      <c r="A10" s="125">
        <v>8</v>
      </c>
      <c r="B10" s="81">
        <v>45448</v>
      </c>
      <c r="C10" s="89">
        <f t="shared" ref="C10:C18" si="0">C9*R10*T10</f>
        <v>12066.244717955738</v>
      </c>
      <c r="D10" s="58">
        <f t="shared" ref="D10:D18" si="1">D9*R10*T10</f>
        <v>24132.489435911477</v>
      </c>
      <c r="E10" s="58">
        <f t="shared" ref="E10:E18" si="2">E9*R10*T10</f>
        <v>48264.978871822954</v>
      </c>
      <c r="F10" s="190">
        <f t="shared" ref="F10:F18" si="3">F9*R10*T10</f>
        <v>7239.7468307734434</v>
      </c>
      <c r="G10" s="89"/>
      <c r="H10" s="98"/>
      <c r="I10" s="58"/>
      <c r="J10" s="101"/>
      <c r="K10" s="58"/>
      <c r="L10" s="98"/>
      <c r="M10" s="58"/>
      <c r="N10" s="98"/>
      <c r="O10" s="93"/>
      <c r="P10" s="89"/>
      <c r="Q10" s="86"/>
      <c r="R10" s="185">
        <v>1.4</v>
      </c>
      <c r="T10">
        <v>1.02</v>
      </c>
    </row>
    <row r="11" spans="1:20" ht="15" thickBot="1" x14ac:dyDescent="0.35">
      <c r="A11" s="125">
        <v>9</v>
      </c>
      <c r="B11" s="81">
        <v>45479</v>
      </c>
      <c r="C11" s="89">
        <f t="shared" si="0"/>
        <v>14769.083534777823</v>
      </c>
      <c r="D11" s="58">
        <f t="shared" si="1"/>
        <v>29538.167069555646</v>
      </c>
      <c r="E11" s="58">
        <f t="shared" si="2"/>
        <v>59076.334139111292</v>
      </c>
      <c r="F11" s="190">
        <f t="shared" si="3"/>
        <v>8861.4501208666934</v>
      </c>
      <c r="G11" s="89"/>
      <c r="H11" s="98"/>
      <c r="I11" s="58"/>
      <c r="J11" s="101"/>
      <c r="K11" s="58"/>
      <c r="L11" s="98"/>
      <c r="M11" s="58"/>
      <c r="N11" s="98"/>
      <c r="O11" s="93"/>
      <c r="P11" s="89"/>
      <c r="Q11" s="86"/>
      <c r="R11" s="186">
        <v>1.2</v>
      </c>
      <c r="T11">
        <v>1.02</v>
      </c>
    </row>
    <row r="12" spans="1:20" ht="15" thickBot="1" x14ac:dyDescent="0.35">
      <c r="A12" s="125">
        <v>10</v>
      </c>
      <c r="B12" s="81">
        <v>45510</v>
      </c>
      <c r="C12" s="116">
        <f t="shared" si="0"/>
        <v>16269.622421911252</v>
      </c>
      <c r="D12" s="117">
        <f t="shared" si="1"/>
        <v>32539.244843822504</v>
      </c>
      <c r="E12" s="117">
        <f t="shared" si="2"/>
        <v>65078.489687645008</v>
      </c>
      <c r="F12" s="191">
        <f t="shared" si="3"/>
        <v>9761.7734531467504</v>
      </c>
      <c r="G12" s="89"/>
      <c r="H12" s="98"/>
      <c r="I12" s="58"/>
      <c r="J12" s="101"/>
      <c r="K12" s="58"/>
      <c r="L12" s="98"/>
      <c r="M12" s="58"/>
      <c r="N12" s="98"/>
      <c r="O12" s="93"/>
      <c r="P12" s="89"/>
      <c r="Q12" s="86"/>
      <c r="R12" s="184">
        <v>1.08</v>
      </c>
      <c r="T12">
        <v>1.02</v>
      </c>
    </row>
    <row r="13" spans="1:20" x14ac:dyDescent="0.3">
      <c r="A13" s="125">
        <v>11</v>
      </c>
      <c r="B13" s="81">
        <v>45541</v>
      </c>
      <c r="C13" s="90">
        <f>C12*R13*T13</f>
        <v>17590.715762570446</v>
      </c>
      <c r="D13" s="91">
        <f>D12*R13*T13</f>
        <v>35181.431525140892</v>
      </c>
      <c r="E13" s="91">
        <f>E12*R13*T13</f>
        <v>70362.863050281783</v>
      </c>
      <c r="F13" s="189">
        <f>F12*R13*T13</f>
        <v>10554.429457542266</v>
      </c>
      <c r="G13" s="89"/>
      <c r="H13" s="98"/>
      <c r="I13" s="58"/>
      <c r="J13" s="101"/>
      <c r="K13" s="58"/>
      <c r="L13" s="98"/>
      <c r="M13" s="58"/>
      <c r="N13" s="98"/>
      <c r="O13" s="93"/>
      <c r="P13" s="89"/>
      <c r="Q13" s="86"/>
      <c r="R13" s="185">
        <v>1.06</v>
      </c>
      <c r="T13">
        <v>1.02</v>
      </c>
    </row>
    <row r="14" spans="1:20" x14ac:dyDescent="0.3">
      <c r="A14" s="125">
        <v>12</v>
      </c>
      <c r="B14" s="81">
        <v>45572</v>
      </c>
      <c r="C14" s="89">
        <f t="shared" si="0"/>
        <v>18660.231280934731</v>
      </c>
      <c r="D14" s="58">
        <f t="shared" si="1"/>
        <v>37320.462561869463</v>
      </c>
      <c r="E14" s="58">
        <f t="shared" si="2"/>
        <v>74640.925123738925</v>
      </c>
      <c r="F14" s="190">
        <f t="shared" si="3"/>
        <v>11196.138768560835</v>
      </c>
      <c r="G14" s="93"/>
      <c r="H14" s="98"/>
      <c r="I14" s="58"/>
      <c r="J14" s="101"/>
      <c r="K14" s="58"/>
      <c r="L14" s="98"/>
      <c r="M14" s="58"/>
      <c r="N14" s="98"/>
      <c r="O14" s="93"/>
      <c r="P14" s="89"/>
      <c r="Q14" s="86"/>
      <c r="R14" s="185">
        <v>1.04</v>
      </c>
      <c r="T14">
        <v>1.02</v>
      </c>
    </row>
    <row r="15" spans="1:20" x14ac:dyDescent="0.3">
      <c r="A15" s="125">
        <v>13</v>
      </c>
      <c r="B15" s="81">
        <v>45603</v>
      </c>
      <c r="C15" s="89">
        <f t="shared" si="0"/>
        <v>19414.104624684496</v>
      </c>
      <c r="D15" s="58">
        <f t="shared" si="1"/>
        <v>38828.209249368992</v>
      </c>
      <c r="E15" s="58">
        <f t="shared" si="2"/>
        <v>77656.418498737985</v>
      </c>
      <c r="F15" s="190">
        <f t="shared" si="3"/>
        <v>11648.462774810692</v>
      </c>
      <c r="G15" s="93"/>
      <c r="H15" s="98"/>
      <c r="I15" s="58"/>
      <c r="J15" s="101"/>
      <c r="K15" s="58"/>
      <c r="L15" s="98"/>
      <c r="M15" s="58"/>
      <c r="N15" s="98"/>
      <c r="O15" s="93"/>
      <c r="P15" s="89"/>
      <c r="Q15" s="86"/>
      <c r="R15" s="185">
        <v>1.02</v>
      </c>
      <c r="T15">
        <v>1.02</v>
      </c>
    </row>
    <row r="16" spans="1:20" ht="15" thickBot="1" x14ac:dyDescent="0.35">
      <c r="A16" s="22">
        <v>14</v>
      </c>
      <c r="B16" s="126">
        <v>45634</v>
      </c>
      <c r="C16" s="116">
        <f t="shared" si="0"/>
        <v>19802.386717178186</v>
      </c>
      <c r="D16" s="117">
        <f t="shared" si="1"/>
        <v>39604.773434356372</v>
      </c>
      <c r="E16" s="117">
        <f t="shared" si="2"/>
        <v>79209.546868712743</v>
      </c>
      <c r="F16" s="191">
        <f t="shared" si="3"/>
        <v>11881.432030306907</v>
      </c>
      <c r="G16" s="118"/>
      <c r="H16" s="120"/>
      <c r="I16" s="117"/>
      <c r="J16" s="120"/>
      <c r="K16" s="117"/>
      <c r="L16" s="120"/>
      <c r="M16" s="117"/>
      <c r="N16" s="120"/>
      <c r="O16" s="118"/>
      <c r="P16" s="116"/>
      <c r="Q16" s="119"/>
      <c r="R16" s="186">
        <v>1</v>
      </c>
      <c r="T16">
        <v>1.02</v>
      </c>
    </row>
    <row r="17" spans="1:22" x14ac:dyDescent="0.3">
      <c r="A17" s="111">
        <v>15</v>
      </c>
      <c r="B17" s="112">
        <v>45665</v>
      </c>
      <c r="C17" s="179">
        <f t="shared" si="0"/>
        <v>20198.434451521749</v>
      </c>
      <c r="D17" s="180">
        <f t="shared" si="1"/>
        <v>40396.868903043498</v>
      </c>
      <c r="E17" s="180">
        <f t="shared" si="2"/>
        <v>80793.737806086996</v>
      </c>
      <c r="F17" s="203">
        <f t="shared" si="3"/>
        <v>12119.060670913046</v>
      </c>
      <c r="G17" s="92">
        <f t="shared" ref="G17:G64" si="4">C17*S17</f>
        <v>1009.9217225760875</v>
      </c>
      <c r="H17" s="97">
        <f t="shared" ref="H17:H64" si="5">(G17/20)*120</f>
        <v>6059.5303354565258</v>
      </c>
      <c r="I17" s="91">
        <f t="shared" ref="I17:I64" si="6">D17*S17</f>
        <v>2019.843445152175</v>
      </c>
      <c r="J17" s="97">
        <f t="shared" ref="J17:J64" si="7">(I17/20)*120</f>
        <v>12119.060670913052</v>
      </c>
      <c r="K17" s="91">
        <f t="shared" ref="K17:K64" si="8">E17*S17</f>
        <v>4039.6868903043501</v>
      </c>
      <c r="L17" s="97">
        <f t="shared" ref="L17:L64" si="9">(K17/20)*120</f>
        <v>24238.121341826103</v>
      </c>
      <c r="M17" s="91">
        <f t="shared" ref="M17:M64" si="10">F17*S17</f>
        <v>605.95303354565237</v>
      </c>
      <c r="N17" s="97">
        <f t="shared" ref="N17:N64" si="11">(M17/20)*120</f>
        <v>3635.7182012739145</v>
      </c>
      <c r="O17" s="92">
        <v>2000</v>
      </c>
      <c r="P17" s="90"/>
      <c r="Q17" s="105"/>
      <c r="R17">
        <v>1</v>
      </c>
      <c r="S17">
        <v>0.05</v>
      </c>
      <c r="T17">
        <v>1.02</v>
      </c>
    </row>
    <row r="18" spans="1:22" x14ac:dyDescent="0.3">
      <c r="A18" s="113">
        <v>16</v>
      </c>
      <c r="B18" s="82">
        <v>45696</v>
      </c>
      <c r="C18" s="89">
        <f t="shared" si="0"/>
        <v>20602.403140552186</v>
      </c>
      <c r="D18" s="58">
        <f t="shared" si="1"/>
        <v>41204.806281104371</v>
      </c>
      <c r="E18" s="58">
        <f t="shared" si="2"/>
        <v>82409.612562208742</v>
      </c>
      <c r="F18" s="190">
        <f t="shared" si="3"/>
        <v>12361.441884331307</v>
      </c>
      <c r="G18" s="93">
        <f t="shared" si="4"/>
        <v>2060.2403140552187</v>
      </c>
      <c r="H18" s="98">
        <f t="shared" si="5"/>
        <v>12361.441884331312</v>
      </c>
      <c r="I18" s="58">
        <f t="shared" si="6"/>
        <v>4120.4806281104375</v>
      </c>
      <c r="J18" s="98">
        <f t="shared" si="7"/>
        <v>24722.883768662625</v>
      </c>
      <c r="K18" s="58">
        <f t="shared" si="8"/>
        <v>8240.9612562208749</v>
      </c>
      <c r="L18" s="98">
        <f t="shared" si="9"/>
        <v>49445.76753732525</v>
      </c>
      <c r="M18" s="58">
        <f t="shared" si="10"/>
        <v>1236.1441884331307</v>
      </c>
      <c r="N18" s="98">
        <f t="shared" si="11"/>
        <v>7416.8651305987842</v>
      </c>
      <c r="O18" s="93">
        <f t="shared" ref="O18:O64" si="12">O17*R13*T18</f>
        <v>2162.4</v>
      </c>
      <c r="P18" s="89"/>
      <c r="Q18" s="86"/>
      <c r="R18">
        <v>1</v>
      </c>
      <c r="S18">
        <v>0.1</v>
      </c>
      <c r="T18">
        <v>1.02</v>
      </c>
    </row>
    <row r="19" spans="1:22" x14ac:dyDescent="0.3">
      <c r="A19" s="113">
        <v>17</v>
      </c>
      <c r="B19" s="82">
        <v>45727</v>
      </c>
      <c r="C19" s="179">
        <f t="shared" ref="C19:C36" si="13">C18*R19*T19</f>
        <v>21014.451203363231</v>
      </c>
      <c r="D19" s="180">
        <f t="shared" ref="D19:D36" si="14">D18*R19*T19</f>
        <v>42028.902406726462</v>
      </c>
      <c r="E19" s="180">
        <f t="shared" ref="E19:E36" si="15">E18*R19*T19</f>
        <v>84057.804813452924</v>
      </c>
      <c r="F19" s="181">
        <f t="shared" ref="F19:F36" si="16">F18*R19*T19</f>
        <v>12608.670722017934</v>
      </c>
      <c r="G19" s="89">
        <f t="shared" si="4"/>
        <v>3152.1676805044845</v>
      </c>
      <c r="H19" s="98">
        <f t="shared" si="5"/>
        <v>18913.006083026907</v>
      </c>
      <c r="I19" s="58">
        <f t="shared" si="6"/>
        <v>6304.3353610089689</v>
      </c>
      <c r="J19" s="98">
        <f t="shared" si="7"/>
        <v>37826.012166053813</v>
      </c>
      <c r="K19" s="58">
        <f t="shared" si="8"/>
        <v>12608.670722017938</v>
      </c>
      <c r="L19" s="98">
        <f t="shared" si="9"/>
        <v>75652.024332107627</v>
      </c>
      <c r="M19" s="58">
        <f t="shared" si="10"/>
        <v>1891.3006083026901</v>
      </c>
      <c r="N19" s="98">
        <f t="shared" si="11"/>
        <v>11347.80364981614</v>
      </c>
      <c r="O19" s="93">
        <f t="shared" si="12"/>
        <v>2293.8739200000005</v>
      </c>
      <c r="P19" s="89"/>
      <c r="Q19" s="86"/>
      <c r="R19">
        <v>1</v>
      </c>
      <c r="S19">
        <v>0.15</v>
      </c>
      <c r="T19">
        <v>1.02</v>
      </c>
    </row>
    <row r="20" spans="1:22" x14ac:dyDescent="0.3">
      <c r="A20" s="113">
        <v>18</v>
      </c>
      <c r="B20" s="82">
        <v>45758</v>
      </c>
      <c r="C20" s="89">
        <f t="shared" si="13"/>
        <v>21434.740227430495</v>
      </c>
      <c r="D20" s="58">
        <f t="shared" si="14"/>
        <v>42869.48045486099</v>
      </c>
      <c r="E20" s="58">
        <f t="shared" si="15"/>
        <v>85738.96090972198</v>
      </c>
      <c r="F20" s="93">
        <f t="shared" si="16"/>
        <v>12860.844136458292</v>
      </c>
      <c r="G20" s="89">
        <f t="shared" si="4"/>
        <v>4286.9480454860995</v>
      </c>
      <c r="H20" s="98">
        <f t="shared" si="5"/>
        <v>25721.688272916599</v>
      </c>
      <c r="I20" s="58">
        <f t="shared" si="6"/>
        <v>8573.8960909721991</v>
      </c>
      <c r="J20" s="98">
        <f t="shared" si="7"/>
        <v>51443.376545833198</v>
      </c>
      <c r="K20" s="58">
        <f t="shared" si="8"/>
        <v>17147.792181944398</v>
      </c>
      <c r="L20" s="98">
        <f t="shared" si="9"/>
        <v>102886.7530916664</v>
      </c>
      <c r="M20" s="58">
        <f t="shared" si="10"/>
        <v>2572.1688272916585</v>
      </c>
      <c r="N20" s="98">
        <f t="shared" si="11"/>
        <v>15433.01296374995</v>
      </c>
      <c r="O20" s="93">
        <f t="shared" si="12"/>
        <v>2386.5464263680005</v>
      </c>
      <c r="P20" s="89"/>
      <c r="Q20" s="86"/>
      <c r="R20">
        <v>1</v>
      </c>
      <c r="S20">
        <v>0.2</v>
      </c>
      <c r="T20">
        <v>1.02</v>
      </c>
    </row>
    <row r="21" spans="1:22" x14ac:dyDescent="0.3">
      <c r="A21" s="113">
        <v>19</v>
      </c>
      <c r="B21" s="82">
        <v>45789</v>
      </c>
      <c r="C21" s="89">
        <f t="shared" si="13"/>
        <v>21863.435031979105</v>
      </c>
      <c r="D21" s="58">
        <f t="shared" si="14"/>
        <v>43726.870063958209</v>
      </c>
      <c r="E21" s="58">
        <f t="shared" si="15"/>
        <v>87453.740127916419</v>
      </c>
      <c r="F21" s="93">
        <f t="shared" si="16"/>
        <v>13118.061019187458</v>
      </c>
      <c r="G21" s="89">
        <f t="shared" si="4"/>
        <v>5465.8587579947762</v>
      </c>
      <c r="H21" s="98">
        <f t="shared" si="5"/>
        <v>32795.152547968661</v>
      </c>
      <c r="I21" s="58">
        <f t="shared" si="6"/>
        <v>10931.717515989552</v>
      </c>
      <c r="J21" s="98">
        <f t="shared" si="7"/>
        <v>65590.305095937321</v>
      </c>
      <c r="K21" s="58">
        <f t="shared" si="8"/>
        <v>21863.435031979105</v>
      </c>
      <c r="L21" s="98">
        <f t="shared" si="9"/>
        <v>131180.61019187464</v>
      </c>
      <c r="M21" s="58">
        <f t="shared" si="10"/>
        <v>3279.5152547968646</v>
      </c>
      <c r="N21" s="98">
        <f t="shared" si="11"/>
        <v>19677.091528781188</v>
      </c>
      <c r="O21" s="93">
        <f t="shared" si="12"/>
        <v>2434.2773548953605</v>
      </c>
      <c r="P21" s="89"/>
      <c r="Q21" s="86"/>
      <c r="R21">
        <v>1</v>
      </c>
      <c r="S21">
        <v>0.25</v>
      </c>
      <c r="T21">
        <v>1.02</v>
      </c>
    </row>
    <row r="22" spans="1:22" x14ac:dyDescent="0.3">
      <c r="A22" s="113">
        <v>20</v>
      </c>
      <c r="B22" s="82">
        <v>45820</v>
      </c>
      <c r="C22" s="89">
        <f t="shared" si="13"/>
        <v>22300.703732618687</v>
      </c>
      <c r="D22" s="58">
        <f t="shared" si="14"/>
        <v>44601.407465237375</v>
      </c>
      <c r="E22" s="58">
        <f t="shared" si="15"/>
        <v>89202.814930474749</v>
      </c>
      <c r="F22" s="93">
        <f t="shared" si="16"/>
        <v>13380.422239571208</v>
      </c>
      <c r="G22" s="89">
        <f t="shared" si="4"/>
        <v>6690.2111197856057</v>
      </c>
      <c r="H22" s="98">
        <f t="shared" si="5"/>
        <v>40141.266718713639</v>
      </c>
      <c r="I22" s="58">
        <f t="shared" si="6"/>
        <v>13380.422239571211</v>
      </c>
      <c r="J22" s="98">
        <f t="shared" si="7"/>
        <v>80282.533437427279</v>
      </c>
      <c r="K22" s="58">
        <f t="shared" si="8"/>
        <v>26760.844479142423</v>
      </c>
      <c r="L22" s="98">
        <f t="shared" si="9"/>
        <v>160565.06687485456</v>
      </c>
      <c r="M22" s="58">
        <f t="shared" si="10"/>
        <v>4014.1266718713623</v>
      </c>
      <c r="N22" s="98">
        <f t="shared" si="11"/>
        <v>24084.760031228172</v>
      </c>
      <c r="O22" s="93">
        <f t="shared" si="12"/>
        <v>2482.9629019932677</v>
      </c>
      <c r="P22" s="89"/>
      <c r="Q22" s="86"/>
      <c r="R22">
        <v>1</v>
      </c>
      <c r="S22">
        <v>0.3</v>
      </c>
      <c r="T22">
        <v>1.02</v>
      </c>
    </row>
    <row r="23" spans="1:22" x14ac:dyDescent="0.3">
      <c r="A23" s="113">
        <v>21</v>
      </c>
      <c r="B23" s="82">
        <v>45851</v>
      </c>
      <c r="C23" s="89">
        <f t="shared" si="13"/>
        <v>22746.717807271063</v>
      </c>
      <c r="D23" s="58">
        <f t="shared" si="14"/>
        <v>45493.435614542126</v>
      </c>
      <c r="E23" s="58">
        <f t="shared" si="15"/>
        <v>90986.871229084252</v>
      </c>
      <c r="F23" s="93">
        <f t="shared" si="16"/>
        <v>13648.030684362631</v>
      </c>
      <c r="G23" s="89">
        <f t="shared" si="4"/>
        <v>7961.3512325448719</v>
      </c>
      <c r="H23" s="98">
        <f t="shared" si="5"/>
        <v>47768.107395269231</v>
      </c>
      <c r="I23" s="58">
        <f t="shared" si="6"/>
        <v>15922.702465089744</v>
      </c>
      <c r="J23" s="98">
        <f t="shared" si="7"/>
        <v>95536.214790538463</v>
      </c>
      <c r="K23" s="58">
        <f t="shared" si="8"/>
        <v>31845.404930179488</v>
      </c>
      <c r="L23" s="98">
        <f t="shared" si="9"/>
        <v>191072.42958107693</v>
      </c>
      <c r="M23" s="58">
        <f t="shared" si="10"/>
        <v>4776.8107395269208</v>
      </c>
      <c r="N23" s="98">
        <f t="shared" si="11"/>
        <v>28660.864437161526</v>
      </c>
      <c r="O23" s="93">
        <f t="shared" si="12"/>
        <v>2532.6221600331332</v>
      </c>
      <c r="P23" s="89"/>
      <c r="Q23" s="86"/>
      <c r="R23">
        <v>1</v>
      </c>
      <c r="S23">
        <v>0.35</v>
      </c>
      <c r="T23">
        <v>1.02</v>
      </c>
    </row>
    <row r="24" spans="1:22" x14ac:dyDescent="0.3">
      <c r="A24" s="113">
        <v>22</v>
      </c>
      <c r="B24" s="82">
        <v>45882</v>
      </c>
      <c r="C24" s="89">
        <f t="shared" si="13"/>
        <v>23201.652163416486</v>
      </c>
      <c r="D24" s="58">
        <f t="shared" si="14"/>
        <v>46403.304326832971</v>
      </c>
      <c r="E24" s="58">
        <f t="shared" si="15"/>
        <v>92806.608653665942</v>
      </c>
      <c r="F24" s="93">
        <f t="shared" si="16"/>
        <v>13920.991298049885</v>
      </c>
      <c r="G24" s="89">
        <f t="shared" si="4"/>
        <v>9280.6608653665953</v>
      </c>
      <c r="H24" s="98">
        <f t="shared" si="5"/>
        <v>55683.965192199576</v>
      </c>
      <c r="I24" s="58">
        <f t="shared" si="6"/>
        <v>18561.321730733191</v>
      </c>
      <c r="J24" s="98">
        <f t="shared" si="7"/>
        <v>111367.93038439915</v>
      </c>
      <c r="K24" s="58">
        <f t="shared" si="8"/>
        <v>37122.643461466381</v>
      </c>
      <c r="L24" s="98">
        <f t="shared" si="9"/>
        <v>222735.8607687983</v>
      </c>
      <c r="M24" s="58">
        <f t="shared" si="10"/>
        <v>5568.3965192199539</v>
      </c>
      <c r="N24" s="98">
        <f t="shared" si="11"/>
        <v>33410.379115319723</v>
      </c>
      <c r="O24" s="93">
        <f t="shared" si="12"/>
        <v>2583.2746032337959</v>
      </c>
      <c r="P24" s="89"/>
      <c r="Q24" s="86"/>
      <c r="R24">
        <v>1</v>
      </c>
      <c r="S24">
        <v>0.4</v>
      </c>
      <c r="T24">
        <v>1.02</v>
      </c>
    </row>
    <row r="25" spans="1:22" x14ac:dyDescent="0.3">
      <c r="A25" s="113">
        <v>23</v>
      </c>
      <c r="B25" s="82">
        <v>45913</v>
      </c>
      <c r="C25" s="89">
        <f t="shared" si="13"/>
        <v>23665.685206684815</v>
      </c>
      <c r="D25" s="58">
        <f t="shared" si="14"/>
        <v>47331.37041336963</v>
      </c>
      <c r="E25" s="58">
        <f t="shared" si="15"/>
        <v>94662.74082673926</v>
      </c>
      <c r="F25" s="93">
        <f t="shared" si="16"/>
        <v>14199.411124010883</v>
      </c>
      <c r="G25" s="89">
        <f t="shared" si="4"/>
        <v>10649.558343008168</v>
      </c>
      <c r="H25" s="98">
        <f t="shared" si="5"/>
        <v>63897.350058049007</v>
      </c>
      <c r="I25" s="58">
        <f t="shared" si="6"/>
        <v>21299.116686016336</v>
      </c>
      <c r="J25" s="98">
        <f t="shared" si="7"/>
        <v>127794.70011609801</v>
      </c>
      <c r="K25" s="58">
        <f t="shared" si="8"/>
        <v>42598.233372032671</v>
      </c>
      <c r="L25" s="98">
        <f t="shared" si="9"/>
        <v>255589.40023219603</v>
      </c>
      <c r="M25" s="58">
        <f t="shared" si="10"/>
        <v>6389.7350058048978</v>
      </c>
      <c r="N25" s="98">
        <f t="shared" si="11"/>
        <v>38338.410034829387</v>
      </c>
      <c r="O25" s="93">
        <f t="shared" si="12"/>
        <v>2634.940095298472</v>
      </c>
      <c r="P25" s="89"/>
      <c r="Q25" s="86"/>
      <c r="R25">
        <v>1</v>
      </c>
      <c r="S25">
        <v>0.45</v>
      </c>
      <c r="T25">
        <v>1.02</v>
      </c>
    </row>
    <row r="26" spans="1:22" x14ac:dyDescent="0.3">
      <c r="A26" s="113">
        <v>24</v>
      </c>
      <c r="B26" s="82">
        <v>45944</v>
      </c>
      <c r="C26" s="89">
        <f t="shared" si="13"/>
        <v>24138.998910818511</v>
      </c>
      <c r="D26" s="58">
        <f t="shared" si="14"/>
        <v>48277.997821637022</v>
      </c>
      <c r="E26" s="58">
        <f t="shared" si="15"/>
        <v>96555.995643274044</v>
      </c>
      <c r="F26" s="93">
        <f t="shared" si="16"/>
        <v>14483.399346491102</v>
      </c>
      <c r="G26" s="89">
        <f t="shared" si="4"/>
        <v>12069.499455409255</v>
      </c>
      <c r="H26" s="98">
        <f t="shared" si="5"/>
        <v>72416.996732455533</v>
      </c>
      <c r="I26" s="58">
        <f t="shared" si="6"/>
        <v>24138.998910818511</v>
      </c>
      <c r="J26" s="98">
        <f t="shared" si="7"/>
        <v>144833.99346491107</v>
      </c>
      <c r="K26" s="58">
        <f t="shared" si="8"/>
        <v>48277.997821637022</v>
      </c>
      <c r="L26" s="98">
        <f t="shared" si="9"/>
        <v>289667.98692982213</v>
      </c>
      <c r="M26" s="58">
        <f t="shared" si="10"/>
        <v>7241.6996732455509</v>
      </c>
      <c r="N26" s="98">
        <f t="shared" si="11"/>
        <v>43450.198039473304</v>
      </c>
      <c r="O26" s="93">
        <f t="shared" si="12"/>
        <v>2687.6388972044415</v>
      </c>
      <c r="P26" s="89"/>
      <c r="Q26" s="86"/>
      <c r="R26">
        <v>1</v>
      </c>
      <c r="S26">
        <v>0.5</v>
      </c>
      <c r="T26">
        <v>1.02</v>
      </c>
    </row>
    <row r="27" spans="1:22" x14ac:dyDescent="0.3">
      <c r="A27" s="113">
        <v>25</v>
      </c>
      <c r="B27" s="82">
        <v>45975</v>
      </c>
      <c r="C27" s="89">
        <f t="shared" si="13"/>
        <v>24621.778889034882</v>
      </c>
      <c r="D27" s="58">
        <f t="shared" si="14"/>
        <v>49243.557778069764</v>
      </c>
      <c r="E27" s="58">
        <f t="shared" si="15"/>
        <v>98487.115556139528</v>
      </c>
      <c r="F27" s="93">
        <f t="shared" si="16"/>
        <v>14773.067333420924</v>
      </c>
      <c r="G27" s="89">
        <f t="shared" si="4"/>
        <v>12310.889444517441</v>
      </c>
      <c r="H27" s="98">
        <f t="shared" si="5"/>
        <v>73865.336667104639</v>
      </c>
      <c r="I27" s="58">
        <f t="shared" si="6"/>
        <v>24621.778889034882</v>
      </c>
      <c r="J27" s="98">
        <f t="shared" si="7"/>
        <v>147730.67333420928</v>
      </c>
      <c r="K27" s="58">
        <f t="shared" si="8"/>
        <v>49243.557778069764</v>
      </c>
      <c r="L27" s="98">
        <f t="shared" si="9"/>
        <v>295461.34666841856</v>
      </c>
      <c r="M27" s="58">
        <f t="shared" si="10"/>
        <v>7386.5336667104621</v>
      </c>
      <c r="N27" s="98">
        <f t="shared" si="11"/>
        <v>44319.202000262776</v>
      </c>
      <c r="O27" s="93">
        <f t="shared" si="12"/>
        <v>2741.3916751485303</v>
      </c>
      <c r="P27" s="89"/>
      <c r="Q27" s="86"/>
      <c r="R27">
        <v>1</v>
      </c>
      <c r="S27">
        <v>0.5</v>
      </c>
      <c r="T27">
        <v>1.02</v>
      </c>
    </row>
    <row r="28" spans="1:22" ht="15" thickBot="1" x14ac:dyDescent="0.35">
      <c r="A28" s="114">
        <v>26</v>
      </c>
      <c r="B28" s="115">
        <v>46006</v>
      </c>
      <c r="C28" s="116">
        <f t="shared" si="13"/>
        <v>25114.214466815582</v>
      </c>
      <c r="D28" s="117">
        <f t="shared" si="14"/>
        <v>50228.428933631163</v>
      </c>
      <c r="E28" s="117">
        <f t="shared" si="15"/>
        <v>100456.85786726233</v>
      </c>
      <c r="F28" s="118">
        <f t="shared" si="16"/>
        <v>15068.528680089343</v>
      </c>
      <c r="G28" s="116">
        <f t="shared" si="4"/>
        <v>12557.107233407791</v>
      </c>
      <c r="H28" s="120">
        <f t="shared" si="5"/>
        <v>75342.643400446745</v>
      </c>
      <c r="I28" s="117">
        <f t="shared" si="6"/>
        <v>25114.214466815582</v>
      </c>
      <c r="J28" s="120">
        <f t="shared" si="7"/>
        <v>150685.28680089349</v>
      </c>
      <c r="K28" s="117">
        <f t="shared" si="8"/>
        <v>50228.428933631163</v>
      </c>
      <c r="L28" s="120">
        <f t="shared" si="9"/>
        <v>301370.57360178698</v>
      </c>
      <c r="M28" s="117">
        <f t="shared" si="10"/>
        <v>7534.2643400446714</v>
      </c>
      <c r="N28" s="120">
        <f t="shared" si="11"/>
        <v>45205.586040268034</v>
      </c>
      <c r="O28" s="118">
        <f t="shared" si="12"/>
        <v>2796.2195086515012</v>
      </c>
      <c r="P28" s="116"/>
      <c r="Q28" s="119"/>
      <c r="R28">
        <v>1</v>
      </c>
      <c r="S28">
        <v>0.5</v>
      </c>
      <c r="T28">
        <v>1.02</v>
      </c>
    </row>
    <row r="29" spans="1:22" x14ac:dyDescent="0.3">
      <c r="A29" s="127">
        <v>27</v>
      </c>
      <c r="B29" s="128">
        <v>46037</v>
      </c>
      <c r="C29" s="90">
        <f t="shared" si="13"/>
        <v>25616.498756151894</v>
      </c>
      <c r="D29" s="91">
        <f t="shared" si="14"/>
        <v>51232.997512303788</v>
      </c>
      <c r="E29" s="91">
        <f t="shared" si="15"/>
        <v>102465.99502460758</v>
      </c>
      <c r="F29" s="92">
        <f t="shared" si="16"/>
        <v>15369.89925369113</v>
      </c>
      <c r="G29" s="90">
        <f t="shared" si="4"/>
        <v>12808.249378075947</v>
      </c>
      <c r="H29" s="97">
        <f t="shared" si="5"/>
        <v>76849.496268455681</v>
      </c>
      <c r="I29" s="91">
        <f t="shared" si="6"/>
        <v>25616.498756151894</v>
      </c>
      <c r="J29" s="97">
        <f t="shared" si="7"/>
        <v>153698.99253691136</v>
      </c>
      <c r="K29" s="91">
        <f t="shared" si="8"/>
        <v>51232.997512303788</v>
      </c>
      <c r="L29" s="97">
        <f t="shared" si="9"/>
        <v>307397.98507382273</v>
      </c>
      <c r="M29" s="91">
        <f t="shared" si="10"/>
        <v>7684.949626845565</v>
      </c>
      <c r="N29" s="97">
        <f t="shared" si="11"/>
        <v>46109.697761073388</v>
      </c>
      <c r="O29" s="92">
        <f t="shared" si="12"/>
        <v>2852.1438988245313</v>
      </c>
      <c r="P29" s="90"/>
      <c r="Q29" s="105"/>
      <c r="R29">
        <v>1</v>
      </c>
      <c r="S29">
        <v>0.5</v>
      </c>
      <c r="T29">
        <v>1.02</v>
      </c>
      <c r="U29" s="64"/>
      <c r="V29" s="63"/>
    </row>
    <row r="30" spans="1:22" x14ac:dyDescent="0.3">
      <c r="A30" s="129">
        <v>28</v>
      </c>
      <c r="B30" s="85">
        <v>46068</v>
      </c>
      <c r="C30" s="89">
        <f t="shared" si="13"/>
        <v>26128.828731274931</v>
      </c>
      <c r="D30" s="58">
        <f t="shared" si="14"/>
        <v>52257.657462549862</v>
      </c>
      <c r="E30" s="58">
        <f t="shared" si="15"/>
        <v>104515.31492509972</v>
      </c>
      <c r="F30" s="93">
        <f t="shared" si="16"/>
        <v>15677.297238764953</v>
      </c>
      <c r="G30" s="89">
        <f t="shared" si="4"/>
        <v>13064.414365637465</v>
      </c>
      <c r="H30" s="98">
        <f t="shared" si="5"/>
        <v>78386.486193824792</v>
      </c>
      <c r="I30" s="58">
        <f t="shared" si="6"/>
        <v>26128.828731274931</v>
      </c>
      <c r="J30" s="98">
        <f t="shared" si="7"/>
        <v>156772.97238764958</v>
      </c>
      <c r="K30" s="58">
        <f t="shared" si="8"/>
        <v>52257.657462549862</v>
      </c>
      <c r="L30" s="98">
        <f t="shared" si="9"/>
        <v>313545.94477529917</v>
      </c>
      <c r="M30" s="58">
        <f t="shared" si="10"/>
        <v>7838.6486193824767</v>
      </c>
      <c r="N30" s="98">
        <f t="shared" si="11"/>
        <v>47031.891716294864</v>
      </c>
      <c r="O30" s="93">
        <f t="shared" si="12"/>
        <v>2909.186776801022</v>
      </c>
      <c r="P30" s="89">
        <f>12000</f>
        <v>12000</v>
      </c>
      <c r="Q30" s="86">
        <f>P30*(V30+U30)</f>
        <v>72000</v>
      </c>
      <c r="R30">
        <v>1</v>
      </c>
      <c r="S30">
        <v>0.5</v>
      </c>
      <c r="T30">
        <v>1.02</v>
      </c>
      <c r="U30" s="65"/>
      <c r="V30" s="64">
        <v>6</v>
      </c>
    </row>
    <row r="31" spans="1:22" x14ac:dyDescent="0.3">
      <c r="A31" s="129">
        <v>29</v>
      </c>
      <c r="B31" s="85">
        <v>46099</v>
      </c>
      <c r="C31" s="89">
        <f t="shared" si="13"/>
        <v>26651.405305900429</v>
      </c>
      <c r="D31" s="58">
        <f t="shared" si="14"/>
        <v>53302.810611800858</v>
      </c>
      <c r="E31" s="58">
        <f t="shared" si="15"/>
        <v>106605.62122360172</v>
      </c>
      <c r="F31" s="93">
        <f t="shared" si="16"/>
        <v>15990.843183540253</v>
      </c>
      <c r="G31" s="89">
        <f t="shared" si="4"/>
        <v>13325.702652950215</v>
      </c>
      <c r="H31" s="98">
        <f t="shared" si="5"/>
        <v>79954.215917701295</v>
      </c>
      <c r="I31" s="58">
        <f t="shared" si="6"/>
        <v>26651.405305900429</v>
      </c>
      <c r="J31" s="98">
        <f t="shared" si="7"/>
        <v>159908.43183540259</v>
      </c>
      <c r="K31" s="58">
        <f t="shared" si="8"/>
        <v>53302.810611800858</v>
      </c>
      <c r="L31" s="98">
        <f t="shared" si="9"/>
        <v>319816.86367080518</v>
      </c>
      <c r="M31" s="58">
        <f t="shared" si="10"/>
        <v>7995.4215917701267</v>
      </c>
      <c r="N31" s="98">
        <f t="shared" si="11"/>
        <v>47972.529550620762</v>
      </c>
      <c r="O31" s="93">
        <f t="shared" si="12"/>
        <v>2967.3705123370423</v>
      </c>
      <c r="P31" s="89">
        <f>12000</f>
        <v>12000</v>
      </c>
      <c r="Q31" s="86">
        <f t="shared" ref="Q31:Q63" si="17">P31*(V31+U31)</f>
        <v>72000</v>
      </c>
      <c r="R31">
        <v>1</v>
      </c>
      <c r="S31">
        <v>0.5</v>
      </c>
      <c r="T31">
        <v>1.02</v>
      </c>
      <c r="U31" s="65"/>
      <c r="V31" s="64">
        <v>6</v>
      </c>
    </row>
    <row r="32" spans="1:22" x14ac:dyDescent="0.3">
      <c r="A32" s="129">
        <v>30</v>
      </c>
      <c r="B32" s="85">
        <v>46130</v>
      </c>
      <c r="C32" s="89">
        <f t="shared" si="13"/>
        <v>27184.433412018439</v>
      </c>
      <c r="D32" s="58">
        <f t="shared" si="14"/>
        <v>54368.866824036879</v>
      </c>
      <c r="E32" s="58">
        <f t="shared" si="15"/>
        <v>108737.73364807376</v>
      </c>
      <c r="F32" s="93">
        <f t="shared" si="16"/>
        <v>16310.660047211059</v>
      </c>
      <c r="G32" s="89">
        <f t="shared" si="4"/>
        <v>13592.21670600922</v>
      </c>
      <c r="H32" s="98">
        <f t="shared" si="5"/>
        <v>81553.300236055322</v>
      </c>
      <c r="I32" s="58">
        <f t="shared" si="6"/>
        <v>27184.433412018439</v>
      </c>
      <c r="J32" s="98">
        <f t="shared" si="7"/>
        <v>163106.60047211064</v>
      </c>
      <c r="K32" s="58">
        <f t="shared" si="8"/>
        <v>54368.866824036879</v>
      </c>
      <c r="L32" s="98">
        <f t="shared" si="9"/>
        <v>326213.20094422129</v>
      </c>
      <c r="M32" s="58">
        <f t="shared" si="10"/>
        <v>8155.3300236055293</v>
      </c>
      <c r="N32" s="98">
        <f t="shared" si="11"/>
        <v>48931.980141633176</v>
      </c>
      <c r="O32" s="93">
        <f t="shared" si="12"/>
        <v>3026.7179225837831</v>
      </c>
      <c r="P32" s="89">
        <f>12000</f>
        <v>12000</v>
      </c>
      <c r="Q32" s="86">
        <f t="shared" si="17"/>
        <v>72000</v>
      </c>
      <c r="R32">
        <v>1</v>
      </c>
      <c r="S32">
        <v>0.5</v>
      </c>
      <c r="T32">
        <v>1.02</v>
      </c>
      <c r="U32" s="66"/>
      <c r="V32" s="64">
        <v>6</v>
      </c>
    </row>
    <row r="33" spans="1:22" x14ac:dyDescent="0.3">
      <c r="A33" s="129">
        <v>31</v>
      </c>
      <c r="B33" s="85">
        <v>46161</v>
      </c>
      <c r="C33" s="89">
        <f t="shared" si="13"/>
        <v>27728.12208025881</v>
      </c>
      <c r="D33" s="58">
        <f t="shared" si="14"/>
        <v>55456.244160517621</v>
      </c>
      <c r="E33" s="58">
        <f t="shared" si="15"/>
        <v>110912.48832103524</v>
      </c>
      <c r="F33" s="93">
        <f t="shared" si="16"/>
        <v>16636.87324815528</v>
      </c>
      <c r="G33" s="89">
        <f t="shared" si="4"/>
        <v>13864.061040129405</v>
      </c>
      <c r="H33" s="98">
        <f t="shared" si="5"/>
        <v>83184.36624077642</v>
      </c>
      <c r="I33" s="58">
        <f t="shared" si="6"/>
        <v>27728.12208025881</v>
      </c>
      <c r="J33" s="98">
        <f t="shared" si="7"/>
        <v>166368.73248155284</v>
      </c>
      <c r="K33" s="58">
        <f t="shared" si="8"/>
        <v>55456.244160517621</v>
      </c>
      <c r="L33" s="98">
        <f t="shared" si="9"/>
        <v>332737.46496310568</v>
      </c>
      <c r="M33" s="58">
        <f t="shared" si="10"/>
        <v>8318.4366240776399</v>
      </c>
      <c r="N33" s="98">
        <f t="shared" si="11"/>
        <v>49910.619744465839</v>
      </c>
      <c r="O33" s="93">
        <f t="shared" si="12"/>
        <v>3087.252281035459</v>
      </c>
      <c r="P33" s="89">
        <f>12000</f>
        <v>12000</v>
      </c>
      <c r="Q33" s="86">
        <f t="shared" si="17"/>
        <v>84000</v>
      </c>
      <c r="R33">
        <v>1</v>
      </c>
      <c r="S33">
        <v>0.5</v>
      </c>
      <c r="T33">
        <v>1.02</v>
      </c>
      <c r="U33" s="64">
        <v>7</v>
      </c>
      <c r="V33" s="66"/>
    </row>
    <row r="34" spans="1:22" x14ac:dyDescent="0.3">
      <c r="A34" s="129">
        <v>32</v>
      </c>
      <c r="B34" s="85">
        <v>46192</v>
      </c>
      <c r="C34" s="89">
        <f t="shared" si="13"/>
        <v>28282.684521863986</v>
      </c>
      <c r="D34" s="58">
        <f t="shared" si="14"/>
        <v>56565.369043727973</v>
      </c>
      <c r="E34" s="58">
        <f t="shared" si="15"/>
        <v>113130.73808745595</v>
      </c>
      <c r="F34" s="93">
        <f t="shared" si="16"/>
        <v>16969.610713118385</v>
      </c>
      <c r="G34" s="89">
        <f t="shared" si="4"/>
        <v>14141.342260931993</v>
      </c>
      <c r="H34" s="98">
        <f t="shared" si="5"/>
        <v>84848.053565591952</v>
      </c>
      <c r="I34" s="58">
        <f t="shared" si="6"/>
        <v>28282.684521863986</v>
      </c>
      <c r="J34" s="98">
        <f t="shared" si="7"/>
        <v>169696.1071311839</v>
      </c>
      <c r="K34" s="58">
        <f t="shared" si="8"/>
        <v>56565.369043727973</v>
      </c>
      <c r="L34" s="98">
        <f t="shared" si="9"/>
        <v>339392.21426236781</v>
      </c>
      <c r="M34" s="58">
        <f t="shared" si="10"/>
        <v>8484.8053565591927</v>
      </c>
      <c r="N34" s="98">
        <f t="shared" si="11"/>
        <v>50908.83213935516</v>
      </c>
      <c r="O34" s="93">
        <f t="shared" si="12"/>
        <v>3148.9973266561683</v>
      </c>
      <c r="P34" s="89">
        <f>12000</f>
        <v>12000</v>
      </c>
      <c r="Q34" s="86">
        <f t="shared" si="17"/>
        <v>180000</v>
      </c>
      <c r="R34">
        <v>1</v>
      </c>
      <c r="S34">
        <v>0.5</v>
      </c>
      <c r="T34">
        <v>1.02</v>
      </c>
      <c r="U34" s="65">
        <v>7</v>
      </c>
      <c r="V34" s="64">
        <v>8</v>
      </c>
    </row>
    <row r="35" spans="1:22" x14ac:dyDescent="0.3">
      <c r="A35" s="129">
        <v>33</v>
      </c>
      <c r="B35" s="85">
        <v>46223</v>
      </c>
      <c r="C35" s="89">
        <f t="shared" si="13"/>
        <v>28848.338212301267</v>
      </c>
      <c r="D35" s="58">
        <f t="shared" si="14"/>
        <v>57696.676424602534</v>
      </c>
      <c r="E35" s="58">
        <f t="shared" si="15"/>
        <v>115393.35284920507</v>
      </c>
      <c r="F35" s="93">
        <f t="shared" si="16"/>
        <v>17309.002927380752</v>
      </c>
      <c r="G35" s="89">
        <f t="shared" si="4"/>
        <v>14424.169106150634</v>
      </c>
      <c r="H35" s="98">
        <f t="shared" si="5"/>
        <v>86545.014636903812</v>
      </c>
      <c r="I35" s="58">
        <f t="shared" si="6"/>
        <v>28848.338212301267</v>
      </c>
      <c r="J35" s="98">
        <f t="shared" si="7"/>
        <v>173090.02927380762</v>
      </c>
      <c r="K35" s="58">
        <f t="shared" si="8"/>
        <v>57696.676424602534</v>
      </c>
      <c r="L35" s="98">
        <f t="shared" si="9"/>
        <v>346180.05854761525</v>
      </c>
      <c r="M35" s="58">
        <f t="shared" si="10"/>
        <v>8654.5014636903761</v>
      </c>
      <c r="N35" s="98">
        <f t="shared" si="11"/>
        <v>51927.008782142257</v>
      </c>
      <c r="O35" s="93">
        <f t="shared" si="12"/>
        <v>3211.9772731892917</v>
      </c>
      <c r="P35" s="89">
        <f>12000</f>
        <v>12000</v>
      </c>
      <c r="Q35" s="86">
        <f t="shared" si="17"/>
        <v>180000</v>
      </c>
      <c r="R35">
        <v>1</v>
      </c>
      <c r="S35">
        <v>0.5</v>
      </c>
      <c r="T35">
        <v>1.02</v>
      </c>
      <c r="U35" s="65">
        <v>7</v>
      </c>
      <c r="V35" s="64">
        <v>8</v>
      </c>
    </row>
    <row r="36" spans="1:22" x14ac:dyDescent="0.3">
      <c r="A36" s="129">
        <v>34</v>
      </c>
      <c r="B36" s="85">
        <v>46254</v>
      </c>
      <c r="C36" s="89">
        <f t="shared" si="13"/>
        <v>29425.304976547293</v>
      </c>
      <c r="D36" s="58">
        <f t="shared" si="14"/>
        <v>58850.609953094587</v>
      </c>
      <c r="E36" s="58">
        <f t="shared" si="15"/>
        <v>117701.21990618917</v>
      </c>
      <c r="F36" s="93">
        <f t="shared" si="16"/>
        <v>17655.182985928368</v>
      </c>
      <c r="G36" s="89">
        <f t="shared" si="4"/>
        <v>14712.652488273647</v>
      </c>
      <c r="H36" s="98">
        <f t="shared" si="5"/>
        <v>88275.914929641891</v>
      </c>
      <c r="I36" s="58">
        <f t="shared" si="6"/>
        <v>29425.304976547293</v>
      </c>
      <c r="J36" s="98">
        <f t="shared" si="7"/>
        <v>176551.82985928378</v>
      </c>
      <c r="K36" s="58">
        <f t="shared" si="8"/>
        <v>58850.609953094587</v>
      </c>
      <c r="L36" s="98">
        <f t="shared" si="9"/>
        <v>353103.65971856756</v>
      </c>
      <c r="M36" s="58">
        <f t="shared" si="10"/>
        <v>8827.591492964184</v>
      </c>
      <c r="N36" s="98">
        <f t="shared" si="11"/>
        <v>52965.548957785104</v>
      </c>
      <c r="O36" s="93">
        <f t="shared" si="12"/>
        <v>3276.2168186530776</v>
      </c>
      <c r="P36" s="89">
        <f>12000</f>
        <v>12000</v>
      </c>
      <c r="Q36" s="86">
        <f t="shared" si="17"/>
        <v>96000</v>
      </c>
      <c r="R36">
        <v>1</v>
      </c>
      <c r="S36">
        <v>0.5</v>
      </c>
      <c r="T36">
        <v>1.02</v>
      </c>
      <c r="U36" s="66"/>
      <c r="V36" s="64">
        <v>8</v>
      </c>
    </row>
    <row r="37" spans="1:22" x14ac:dyDescent="0.3">
      <c r="A37" s="129">
        <v>35</v>
      </c>
      <c r="B37" s="85">
        <v>46285</v>
      </c>
      <c r="C37" s="89">
        <f t="shared" ref="C37:C64" si="18">C36*R37*T37</f>
        <v>30013.81107607824</v>
      </c>
      <c r="D37" s="58">
        <f t="shared" ref="D37:D64" si="19">D36*R37*T37</f>
        <v>60027.62215215648</v>
      </c>
      <c r="E37" s="58">
        <f t="shared" ref="E37:E64" si="20">E36*R37*T37</f>
        <v>120055.24430431296</v>
      </c>
      <c r="F37" s="93">
        <f t="shared" ref="F37:F64" si="21">F36*R37*T37</f>
        <v>18008.286645646935</v>
      </c>
      <c r="G37" s="89">
        <f t="shared" si="4"/>
        <v>15006.90553803912</v>
      </c>
      <c r="H37" s="98">
        <f t="shared" si="5"/>
        <v>90041.433228234717</v>
      </c>
      <c r="I37" s="58">
        <f t="shared" si="6"/>
        <v>30013.81107607824</v>
      </c>
      <c r="J37" s="98">
        <f t="shared" si="7"/>
        <v>180082.86645646943</v>
      </c>
      <c r="K37" s="58">
        <f t="shared" si="8"/>
        <v>60027.62215215648</v>
      </c>
      <c r="L37" s="98">
        <f t="shared" si="9"/>
        <v>360165.73291293887</v>
      </c>
      <c r="M37" s="58">
        <f t="shared" si="10"/>
        <v>9004.1433228234673</v>
      </c>
      <c r="N37" s="98">
        <f t="shared" si="11"/>
        <v>54024.859936940804</v>
      </c>
      <c r="O37" s="93">
        <f t="shared" si="12"/>
        <v>3341.741155026139</v>
      </c>
      <c r="P37" s="89">
        <f>12000</f>
        <v>12000</v>
      </c>
      <c r="Q37" s="86">
        <f t="shared" si="17"/>
        <v>108000</v>
      </c>
      <c r="R37">
        <v>1</v>
      </c>
      <c r="S37">
        <v>0.5</v>
      </c>
      <c r="T37">
        <v>1.02</v>
      </c>
      <c r="U37" s="64">
        <v>9</v>
      </c>
      <c r="V37" s="66"/>
    </row>
    <row r="38" spans="1:22" x14ac:dyDescent="0.3">
      <c r="A38" s="129">
        <v>36</v>
      </c>
      <c r="B38" s="85">
        <v>46316</v>
      </c>
      <c r="C38" s="89">
        <f t="shared" si="18"/>
        <v>30614.087297599806</v>
      </c>
      <c r="D38" s="58">
        <f t="shared" si="19"/>
        <v>61228.174595199613</v>
      </c>
      <c r="E38" s="58">
        <f t="shared" si="20"/>
        <v>122456.34919039923</v>
      </c>
      <c r="F38" s="93">
        <f t="shared" si="21"/>
        <v>18368.452378559872</v>
      </c>
      <c r="G38" s="89">
        <f t="shared" si="4"/>
        <v>15307.043648799903</v>
      </c>
      <c r="H38" s="98">
        <f t="shared" si="5"/>
        <v>91842.261892799419</v>
      </c>
      <c r="I38" s="58">
        <f t="shared" si="6"/>
        <v>30614.087297599806</v>
      </c>
      <c r="J38" s="98">
        <f t="shared" si="7"/>
        <v>183684.52378559884</v>
      </c>
      <c r="K38" s="58">
        <f t="shared" si="8"/>
        <v>61228.174595199613</v>
      </c>
      <c r="L38" s="98">
        <f t="shared" si="9"/>
        <v>367369.04757119768</v>
      </c>
      <c r="M38" s="58">
        <f t="shared" si="10"/>
        <v>9184.2261892799361</v>
      </c>
      <c r="N38" s="98">
        <f t="shared" si="11"/>
        <v>55105.357135679616</v>
      </c>
      <c r="O38" s="93">
        <f t="shared" si="12"/>
        <v>3408.575978126662</v>
      </c>
      <c r="P38" s="89">
        <f>12000</f>
        <v>12000</v>
      </c>
      <c r="Q38" s="86">
        <f t="shared" si="17"/>
        <v>228000</v>
      </c>
      <c r="R38">
        <v>1</v>
      </c>
      <c r="S38">
        <v>0.5</v>
      </c>
      <c r="T38">
        <v>1.02</v>
      </c>
      <c r="U38" s="65">
        <v>9</v>
      </c>
      <c r="V38" s="64">
        <v>10</v>
      </c>
    </row>
    <row r="39" spans="1:22" x14ac:dyDescent="0.3">
      <c r="A39" s="129">
        <v>37</v>
      </c>
      <c r="B39" s="85">
        <v>46347</v>
      </c>
      <c r="C39" s="89">
        <f t="shared" si="18"/>
        <v>31226.369043551804</v>
      </c>
      <c r="D39" s="58">
        <f t="shared" si="19"/>
        <v>62452.738087103608</v>
      </c>
      <c r="E39" s="58">
        <f t="shared" si="20"/>
        <v>124905.47617420722</v>
      </c>
      <c r="F39" s="93">
        <f t="shared" si="21"/>
        <v>18735.821426131071</v>
      </c>
      <c r="G39" s="89">
        <f t="shared" si="4"/>
        <v>15613.184521775902</v>
      </c>
      <c r="H39" s="98">
        <f t="shared" si="5"/>
        <v>93679.107130655408</v>
      </c>
      <c r="I39" s="58">
        <f t="shared" si="6"/>
        <v>31226.369043551804</v>
      </c>
      <c r="J39" s="98">
        <f t="shared" si="7"/>
        <v>187358.21426131082</v>
      </c>
      <c r="K39" s="58">
        <f t="shared" si="8"/>
        <v>62452.738087103608</v>
      </c>
      <c r="L39" s="98">
        <f t="shared" si="9"/>
        <v>374716.42852262163</v>
      </c>
      <c r="M39" s="58">
        <f t="shared" si="10"/>
        <v>9367.9107130655357</v>
      </c>
      <c r="N39" s="98">
        <f t="shared" si="11"/>
        <v>56207.464278393214</v>
      </c>
      <c r="O39" s="93">
        <f t="shared" si="12"/>
        <v>3476.7474976891954</v>
      </c>
      <c r="P39" s="89">
        <f>12000</f>
        <v>12000</v>
      </c>
      <c r="Q39" s="86">
        <f t="shared" si="17"/>
        <v>228000</v>
      </c>
      <c r="R39">
        <v>1</v>
      </c>
      <c r="S39">
        <v>0.5</v>
      </c>
      <c r="T39">
        <v>1.02</v>
      </c>
      <c r="U39" s="65">
        <v>9</v>
      </c>
      <c r="V39" s="64">
        <v>10</v>
      </c>
    </row>
    <row r="40" spans="1:22" ht="15" thickBot="1" x14ac:dyDescent="0.35">
      <c r="A40" s="130">
        <v>38</v>
      </c>
      <c r="B40" s="131">
        <v>46378</v>
      </c>
      <c r="C40" s="116">
        <f t="shared" si="18"/>
        <v>31850.896424422841</v>
      </c>
      <c r="D40" s="117">
        <f t="shared" si="19"/>
        <v>63701.792848845682</v>
      </c>
      <c r="E40" s="117">
        <f t="shared" si="20"/>
        <v>127403.58569769136</v>
      </c>
      <c r="F40" s="118">
        <f t="shared" si="21"/>
        <v>19110.537854653692</v>
      </c>
      <c r="G40" s="116">
        <f t="shared" si="4"/>
        <v>15925.44821221142</v>
      </c>
      <c r="H40" s="120">
        <f t="shared" si="5"/>
        <v>95552.689273268523</v>
      </c>
      <c r="I40" s="117">
        <f t="shared" si="6"/>
        <v>31850.896424422841</v>
      </c>
      <c r="J40" s="120">
        <f t="shared" si="7"/>
        <v>191105.37854653705</v>
      </c>
      <c r="K40" s="117">
        <f t="shared" si="8"/>
        <v>63701.792848845682</v>
      </c>
      <c r="L40" s="120">
        <f t="shared" si="9"/>
        <v>382210.75709307409</v>
      </c>
      <c r="M40" s="117">
        <f t="shared" si="10"/>
        <v>9555.2689273268461</v>
      </c>
      <c r="N40" s="120">
        <f t="shared" si="11"/>
        <v>57331.613563961073</v>
      </c>
      <c r="O40" s="118">
        <f t="shared" si="12"/>
        <v>3546.2824476429792</v>
      </c>
      <c r="P40" s="116">
        <f>12000</f>
        <v>12000</v>
      </c>
      <c r="Q40" s="119">
        <f t="shared" si="17"/>
        <v>120000</v>
      </c>
      <c r="R40">
        <v>1</v>
      </c>
      <c r="S40">
        <v>0.5</v>
      </c>
      <c r="T40">
        <v>1.02</v>
      </c>
      <c r="U40" s="66"/>
      <c r="V40" s="64">
        <v>10</v>
      </c>
    </row>
    <row r="41" spans="1:22" x14ac:dyDescent="0.3">
      <c r="A41" s="5">
        <v>39</v>
      </c>
      <c r="B41" s="132">
        <v>46409</v>
      </c>
      <c r="C41" s="90">
        <f t="shared" si="18"/>
        <v>32487.914352911299</v>
      </c>
      <c r="D41" s="91">
        <f t="shared" si="19"/>
        <v>64975.828705822598</v>
      </c>
      <c r="E41" s="91">
        <f t="shared" si="20"/>
        <v>129951.6574116452</v>
      </c>
      <c r="F41" s="92">
        <f t="shared" si="21"/>
        <v>19492.748611746767</v>
      </c>
      <c r="G41" s="90">
        <f t="shared" si="4"/>
        <v>16243.957176455649</v>
      </c>
      <c r="H41" s="97">
        <f t="shared" si="5"/>
        <v>97463.743058733889</v>
      </c>
      <c r="I41" s="91">
        <f t="shared" si="6"/>
        <v>32487.914352911299</v>
      </c>
      <c r="J41" s="97">
        <f t="shared" si="7"/>
        <v>194927.48611746778</v>
      </c>
      <c r="K41" s="91">
        <f t="shared" si="8"/>
        <v>64975.828705822598</v>
      </c>
      <c r="L41" s="97">
        <f t="shared" si="9"/>
        <v>389854.97223493556</v>
      </c>
      <c r="M41" s="91">
        <f t="shared" si="10"/>
        <v>9746.3743058733835</v>
      </c>
      <c r="N41" s="97">
        <f t="shared" si="11"/>
        <v>58478.245835240305</v>
      </c>
      <c r="O41" s="92">
        <f t="shared" si="12"/>
        <v>3617.2080965958389</v>
      </c>
      <c r="P41" s="90">
        <f>12000</f>
        <v>12000</v>
      </c>
      <c r="Q41" s="105">
        <f t="shared" si="17"/>
        <v>132000</v>
      </c>
      <c r="R41">
        <v>1</v>
      </c>
      <c r="S41">
        <v>0.5</v>
      </c>
      <c r="T41">
        <v>1.02</v>
      </c>
      <c r="U41" s="64">
        <v>11</v>
      </c>
      <c r="V41" s="66"/>
    </row>
    <row r="42" spans="1:22" x14ac:dyDescent="0.3">
      <c r="A42" s="133">
        <v>40</v>
      </c>
      <c r="B42" s="88">
        <v>46440</v>
      </c>
      <c r="C42" s="89">
        <f t="shared" si="18"/>
        <v>33137.672639969525</v>
      </c>
      <c r="D42" s="58">
        <f t="shared" si="19"/>
        <v>66275.345279939051</v>
      </c>
      <c r="E42" s="58">
        <f t="shared" si="20"/>
        <v>132550.6905598781</v>
      </c>
      <c r="F42" s="93">
        <f t="shared" si="21"/>
        <v>19882.603583981701</v>
      </c>
      <c r="G42" s="89">
        <f t="shared" si="4"/>
        <v>16568.836319984763</v>
      </c>
      <c r="H42" s="98">
        <f t="shared" si="5"/>
        <v>99413.017919908569</v>
      </c>
      <c r="I42" s="58">
        <f t="shared" si="6"/>
        <v>33137.672639969525</v>
      </c>
      <c r="J42" s="98">
        <f t="shared" si="7"/>
        <v>198826.03583981714</v>
      </c>
      <c r="K42" s="58">
        <f t="shared" si="8"/>
        <v>66275.345279939051</v>
      </c>
      <c r="L42" s="98">
        <f t="shared" si="9"/>
        <v>397652.07167963427</v>
      </c>
      <c r="M42" s="58">
        <f t="shared" si="10"/>
        <v>9941.3017919908507</v>
      </c>
      <c r="N42" s="98">
        <f t="shared" si="11"/>
        <v>59647.810751945108</v>
      </c>
      <c r="O42" s="93">
        <f t="shared" si="12"/>
        <v>3689.5522585277558</v>
      </c>
      <c r="P42" s="89">
        <f>12000</f>
        <v>12000</v>
      </c>
      <c r="Q42" s="86">
        <f t="shared" si="17"/>
        <v>276000</v>
      </c>
      <c r="R42">
        <v>1</v>
      </c>
      <c r="S42">
        <v>0.5</v>
      </c>
      <c r="T42">
        <v>1.02</v>
      </c>
      <c r="U42" s="65">
        <v>11</v>
      </c>
      <c r="V42" s="64">
        <v>12</v>
      </c>
    </row>
    <row r="43" spans="1:22" x14ac:dyDescent="0.3">
      <c r="A43" s="133">
        <v>41</v>
      </c>
      <c r="B43" s="88">
        <v>46471</v>
      </c>
      <c r="C43" s="89">
        <f t="shared" si="18"/>
        <v>33800.426092768917</v>
      </c>
      <c r="D43" s="58">
        <f t="shared" si="19"/>
        <v>67600.852185537835</v>
      </c>
      <c r="E43" s="58">
        <f t="shared" si="20"/>
        <v>135201.70437107567</v>
      </c>
      <c r="F43" s="93">
        <f t="shared" si="21"/>
        <v>20280.255655661334</v>
      </c>
      <c r="G43" s="89">
        <f t="shared" si="4"/>
        <v>16900.213046384459</v>
      </c>
      <c r="H43" s="98">
        <f t="shared" si="5"/>
        <v>101401.27827830675</v>
      </c>
      <c r="I43" s="58">
        <f t="shared" si="6"/>
        <v>33800.426092768917</v>
      </c>
      <c r="J43" s="98">
        <f t="shared" si="7"/>
        <v>202802.5565566135</v>
      </c>
      <c r="K43" s="58">
        <f t="shared" si="8"/>
        <v>67600.852185537835</v>
      </c>
      <c r="L43" s="98">
        <f t="shared" si="9"/>
        <v>405605.11311322701</v>
      </c>
      <c r="M43" s="58">
        <f t="shared" si="10"/>
        <v>10140.127827830667</v>
      </c>
      <c r="N43" s="98">
        <f t="shared" si="11"/>
        <v>60840.766966984003</v>
      </c>
      <c r="O43" s="93">
        <f t="shared" si="12"/>
        <v>3763.343303698311</v>
      </c>
      <c r="P43" s="89">
        <f>12000</f>
        <v>12000</v>
      </c>
      <c r="Q43" s="86">
        <f t="shared" si="17"/>
        <v>276000</v>
      </c>
      <c r="R43">
        <v>1</v>
      </c>
      <c r="S43">
        <v>0.5</v>
      </c>
      <c r="T43">
        <v>1.02</v>
      </c>
      <c r="U43" s="65">
        <v>11</v>
      </c>
      <c r="V43" s="64">
        <v>12</v>
      </c>
    </row>
    <row r="44" spans="1:22" x14ac:dyDescent="0.3">
      <c r="A44" s="133">
        <v>42</v>
      </c>
      <c r="B44" s="88">
        <v>46502</v>
      </c>
      <c r="C44" s="89">
        <f t="shared" si="18"/>
        <v>34476.434614624297</v>
      </c>
      <c r="D44" s="58">
        <f t="shared" si="19"/>
        <v>68952.869229248594</v>
      </c>
      <c r="E44" s="58">
        <f t="shared" si="20"/>
        <v>137905.73845849719</v>
      </c>
      <c r="F44" s="93">
        <f t="shared" si="21"/>
        <v>20685.860768774561</v>
      </c>
      <c r="G44" s="89">
        <f t="shared" si="4"/>
        <v>17238.217307312148</v>
      </c>
      <c r="H44" s="98">
        <f t="shared" si="5"/>
        <v>103429.30384387288</v>
      </c>
      <c r="I44" s="58">
        <f t="shared" si="6"/>
        <v>34476.434614624297</v>
      </c>
      <c r="J44" s="98">
        <f t="shared" si="7"/>
        <v>206858.60768774577</v>
      </c>
      <c r="K44" s="58">
        <f t="shared" si="8"/>
        <v>68952.869229248594</v>
      </c>
      <c r="L44" s="98">
        <f t="shared" si="9"/>
        <v>413717.21537549153</v>
      </c>
      <c r="M44" s="58">
        <f t="shared" si="10"/>
        <v>10342.93038438728</v>
      </c>
      <c r="N44" s="98">
        <f t="shared" si="11"/>
        <v>62057.582306323682</v>
      </c>
      <c r="O44" s="93">
        <f t="shared" si="12"/>
        <v>3838.6101697722775</v>
      </c>
      <c r="P44" s="89">
        <f>12000</f>
        <v>12000</v>
      </c>
      <c r="Q44" s="86">
        <f t="shared" si="17"/>
        <v>144000</v>
      </c>
      <c r="R44">
        <v>1</v>
      </c>
      <c r="S44">
        <v>0.5</v>
      </c>
      <c r="T44">
        <v>1.02</v>
      </c>
      <c r="U44" s="66"/>
      <c r="V44" s="64">
        <v>12</v>
      </c>
    </row>
    <row r="45" spans="1:22" x14ac:dyDescent="0.3">
      <c r="A45" s="133">
        <v>43</v>
      </c>
      <c r="B45" s="88">
        <v>46533</v>
      </c>
      <c r="C45" s="89">
        <f t="shared" si="18"/>
        <v>35165.963306916783</v>
      </c>
      <c r="D45" s="58">
        <f t="shared" si="19"/>
        <v>70331.926613833566</v>
      </c>
      <c r="E45" s="58">
        <f t="shared" si="20"/>
        <v>140663.85322766713</v>
      </c>
      <c r="F45" s="93">
        <f t="shared" si="21"/>
        <v>21099.577984150052</v>
      </c>
      <c r="G45" s="89">
        <f t="shared" si="4"/>
        <v>17582.981653458392</v>
      </c>
      <c r="H45" s="98">
        <f t="shared" si="5"/>
        <v>105497.88992075034</v>
      </c>
      <c r="I45" s="58">
        <f t="shared" si="6"/>
        <v>35165.963306916783</v>
      </c>
      <c r="J45" s="98">
        <f t="shared" si="7"/>
        <v>210995.77984150068</v>
      </c>
      <c r="K45" s="58">
        <f t="shared" si="8"/>
        <v>70331.926613833566</v>
      </c>
      <c r="L45" s="98">
        <f t="shared" si="9"/>
        <v>421991.55968300137</v>
      </c>
      <c r="M45" s="58">
        <f t="shared" si="10"/>
        <v>10549.788992075026</v>
      </c>
      <c r="N45" s="98">
        <f t="shared" si="11"/>
        <v>63298.733952450151</v>
      </c>
      <c r="O45" s="93">
        <f t="shared" si="12"/>
        <v>3915.382373167723</v>
      </c>
      <c r="P45" s="89">
        <f>12000</f>
        <v>12000</v>
      </c>
      <c r="Q45" s="86">
        <f t="shared" si="17"/>
        <v>156000</v>
      </c>
      <c r="R45">
        <v>1</v>
      </c>
      <c r="S45">
        <v>0.5</v>
      </c>
      <c r="T45">
        <v>1.02</v>
      </c>
      <c r="U45" s="64">
        <v>13</v>
      </c>
      <c r="V45" s="66"/>
    </row>
    <row r="46" spans="1:22" x14ac:dyDescent="0.3">
      <c r="A46" s="133">
        <v>44</v>
      </c>
      <c r="B46" s="88">
        <v>46564</v>
      </c>
      <c r="C46" s="89">
        <f t="shared" si="18"/>
        <v>35869.282573055119</v>
      </c>
      <c r="D46" s="58">
        <f t="shared" si="19"/>
        <v>71738.565146110239</v>
      </c>
      <c r="E46" s="58">
        <f t="shared" si="20"/>
        <v>143477.13029222048</v>
      </c>
      <c r="F46" s="93">
        <f t="shared" si="21"/>
        <v>21521.569543833051</v>
      </c>
      <c r="G46" s="89">
        <f t="shared" si="4"/>
        <v>17934.64128652756</v>
      </c>
      <c r="H46" s="98">
        <f t="shared" si="5"/>
        <v>107607.84771916537</v>
      </c>
      <c r="I46" s="58">
        <f t="shared" si="6"/>
        <v>35869.282573055119</v>
      </c>
      <c r="J46" s="98">
        <f t="shared" si="7"/>
        <v>215215.69543833073</v>
      </c>
      <c r="K46" s="58">
        <f t="shared" si="8"/>
        <v>71738.565146110239</v>
      </c>
      <c r="L46" s="98">
        <f t="shared" si="9"/>
        <v>430431.39087666146</v>
      </c>
      <c r="M46" s="58">
        <f t="shared" si="10"/>
        <v>10760.784771916526</v>
      </c>
      <c r="N46" s="98">
        <f t="shared" si="11"/>
        <v>64564.708631499154</v>
      </c>
      <c r="O46" s="93">
        <f t="shared" si="12"/>
        <v>3993.6900206310775</v>
      </c>
      <c r="P46" s="89">
        <f>12000</f>
        <v>12000</v>
      </c>
      <c r="Q46" s="86">
        <f t="shared" si="17"/>
        <v>324000</v>
      </c>
      <c r="R46">
        <v>1</v>
      </c>
      <c r="S46">
        <v>0.5</v>
      </c>
      <c r="T46">
        <v>1.02</v>
      </c>
      <c r="U46" s="65">
        <v>13</v>
      </c>
      <c r="V46" s="64">
        <v>14</v>
      </c>
    </row>
    <row r="47" spans="1:22" x14ac:dyDescent="0.3">
      <c r="A47" s="133">
        <v>45</v>
      </c>
      <c r="B47" s="88">
        <v>46595</v>
      </c>
      <c r="C47" s="89">
        <f t="shared" si="18"/>
        <v>36586.668224516223</v>
      </c>
      <c r="D47" s="58">
        <f t="shared" si="19"/>
        <v>73173.336449032446</v>
      </c>
      <c r="E47" s="58">
        <f t="shared" si="20"/>
        <v>146346.67289806489</v>
      </c>
      <c r="F47" s="93">
        <f t="shared" si="21"/>
        <v>21952.000934709711</v>
      </c>
      <c r="G47" s="89">
        <f t="shared" si="4"/>
        <v>18293.334112258111</v>
      </c>
      <c r="H47" s="98">
        <f t="shared" si="5"/>
        <v>109760.00467354867</v>
      </c>
      <c r="I47" s="58">
        <f t="shared" si="6"/>
        <v>36586.668224516223</v>
      </c>
      <c r="J47" s="98">
        <f t="shared" si="7"/>
        <v>219520.00934709734</v>
      </c>
      <c r="K47" s="58">
        <f t="shared" si="8"/>
        <v>73173.336449032446</v>
      </c>
      <c r="L47" s="98">
        <f t="shared" si="9"/>
        <v>439040.01869419467</v>
      </c>
      <c r="M47" s="58">
        <f t="shared" si="10"/>
        <v>10976.000467354856</v>
      </c>
      <c r="N47" s="98">
        <f t="shared" si="11"/>
        <v>65856.002804129137</v>
      </c>
      <c r="O47" s="93">
        <f t="shared" si="12"/>
        <v>4073.5638210436991</v>
      </c>
      <c r="P47" s="89">
        <f>12000</f>
        <v>12000</v>
      </c>
      <c r="Q47" s="86">
        <f t="shared" si="17"/>
        <v>324000</v>
      </c>
      <c r="R47">
        <v>1</v>
      </c>
      <c r="S47">
        <v>0.5</v>
      </c>
      <c r="T47">
        <v>1.02</v>
      </c>
      <c r="U47" s="65">
        <v>13</v>
      </c>
      <c r="V47" s="64">
        <v>14</v>
      </c>
    </row>
    <row r="48" spans="1:22" x14ac:dyDescent="0.3">
      <c r="A48" s="133">
        <v>46</v>
      </c>
      <c r="B48" s="88">
        <v>46626</v>
      </c>
      <c r="C48" s="89">
        <f t="shared" si="18"/>
        <v>37318.401589006549</v>
      </c>
      <c r="D48" s="58">
        <f t="shared" si="19"/>
        <v>74636.803178013099</v>
      </c>
      <c r="E48" s="58">
        <f t="shared" si="20"/>
        <v>149273.6063560262</v>
      </c>
      <c r="F48" s="93">
        <f t="shared" si="21"/>
        <v>22391.040953403906</v>
      </c>
      <c r="G48" s="89">
        <f t="shared" si="4"/>
        <v>18659.200794503275</v>
      </c>
      <c r="H48" s="98">
        <f t="shared" si="5"/>
        <v>111955.20476701965</v>
      </c>
      <c r="I48" s="58">
        <f t="shared" si="6"/>
        <v>37318.401589006549</v>
      </c>
      <c r="J48" s="98">
        <f t="shared" si="7"/>
        <v>223910.4095340393</v>
      </c>
      <c r="K48" s="58">
        <f t="shared" si="8"/>
        <v>74636.803178013099</v>
      </c>
      <c r="L48" s="98">
        <f t="shared" si="9"/>
        <v>447820.81906807859</v>
      </c>
      <c r="M48" s="58">
        <f t="shared" si="10"/>
        <v>11195.520476701953</v>
      </c>
      <c r="N48" s="98">
        <f t="shared" si="11"/>
        <v>67173.122860211719</v>
      </c>
      <c r="O48" s="93">
        <f t="shared" si="12"/>
        <v>4155.0350974645735</v>
      </c>
      <c r="P48" s="89">
        <f>12000</f>
        <v>12000</v>
      </c>
      <c r="Q48" s="86">
        <f t="shared" si="17"/>
        <v>168000</v>
      </c>
      <c r="R48">
        <v>1</v>
      </c>
      <c r="S48">
        <v>0.5</v>
      </c>
      <c r="T48">
        <v>1.02</v>
      </c>
      <c r="U48" s="66"/>
      <c r="V48" s="64">
        <v>14</v>
      </c>
    </row>
    <row r="49" spans="1:22" x14ac:dyDescent="0.3">
      <c r="A49" s="133">
        <v>47</v>
      </c>
      <c r="B49" s="88">
        <v>46657</v>
      </c>
      <c r="C49" s="89">
        <f t="shared" si="18"/>
        <v>38064.769620786683</v>
      </c>
      <c r="D49" s="58">
        <f t="shared" si="19"/>
        <v>76129.539241573366</v>
      </c>
      <c r="E49" s="58">
        <f t="shared" si="20"/>
        <v>152259.07848314673</v>
      </c>
      <c r="F49" s="93">
        <f t="shared" si="21"/>
        <v>22838.861772471984</v>
      </c>
      <c r="G49" s="89">
        <f t="shared" si="4"/>
        <v>19032.384810393341</v>
      </c>
      <c r="H49" s="98">
        <f t="shared" si="5"/>
        <v>114194.30886236005</v>
      </c>
      <c r="I49" s="58">
        <f t="shared" si="6"/>
        <v>38064.769620786683</v>
      </c>
      <c r="J49" s="98">
        <f t="shared" si="7"/>
        <v>228388.6177247201</v>
      </c>
      <c r="K49" s="58">
        <f t="shared" si="8"/>
        <v>76129.539241573366</v>
      </c>
      <c r="L49" s="98">
        <f t="shared" si="9"/>
        <v>456777.2354494402</v>
      </c>
      <c r="M49" s="58">
        <f t="shared" si="10"/>
        <v>11419.430886235992</v>
      </c>
      <c r="N49" s="98">
        <f t="shared" si="11"/>
        <v>68516.585317415942</v>
      </c>
      <c r="O49" s="93">
        <f t="shared" si="12"/>
        <v>4238.1357994138652</v>
      </c>
      <c r="P49" s="89">
        <f>12000</f>
        <v>12000</v>
      </c>
      <c r="Q49" s="86">
        <f t="shared" si="17"/>
        <v>180000</v>
      </c>
      <c r="R49">
        <v>1</v>
      </c>
      <c r="S49">
        <v>0.5</v>
      </c>
      <c r="T49">
        <v>1.02</v>
      </c>
      <c r="U49" s="64">
        <v>15</v>
      </c>
      <c r="V49" s="66"/>
    </row>
    <row r="50" spans="1:22" x14ac:dyDescent="0.3">
      <c r="A50" s="133">
        <v>48</v>
      </c>
      <c r="B50" s="88">
        <v>46688</v>
      </c>
      <c r="C50" s="89">
        <f t="shared" si="18"/>
        <v>38826.065013202417</v>
      </c>
      <c r="D50" s="58">
        <f t="shared" si="19"/>
        <v>77652.130026404833</v>
      </c>
      <c r="E50" s="58">
        <f t="shared" si="20"/>
        <v>155304.26005280967</v>
      </c>
      <c r="F50" s="93">
        <f t="shared" si="21"/>
        <v>23295.639007921425</v>
      </c>
      <c r="G50" s="89">
        <f t="shared" si="4"/>
        <v>19413.032506601208</v>
      </c>
      <c r="H50" s="98">
        <f t="shared" si="5"/>
        <v>116478.19503960725</v>
      </c>
      <c r="I50" s="58">
        <f t="shared" si="6"/>
        <v>38826.065013202417</v>
      </c>
      <c r="J50" s="98">
        <f t="shared" si="7"/>
        <v>232956.3900792145</v>
      </c>
      <c r="K50" s="58">
        <f t="shared" si="8"/>
        <v>77652.130026404833</v>
      </c>
      <c r="L50" s="98">
        <f t="shared" si="9"/>
        <v>465912.780158429</v>
      </c>
      <c r="M50" s="58">
        <f t="shared" si="10"/>
        <v>11647.819503960713</v>
      </c>
      <c r="N50" s="98">
        <f t="shared" si="11"/>
        <v>69886.917023764283</v>
      </c>
      <c r="O50" s="93">
        <f t="shared" si="12"/>
        <v>4322.8985154021429</v>
      </c>
      <c r="P50" s="89">
        <f>12000</f>
        <v>12000</v>
      </c>
      <c r="Q50" s="86">
        <f t="shared" si="17"/>
        <v>372000</v>
      </c>
      <c r="R50">
        <v>1</v>
      </c>
      <c r="S50">
        <v>0.5</v>
      </c>
      <c r="T50">
        <v>1.02</v>
      </c>
      <c r="U50" s="65">
        <v>15</v>
      </c>
      <c r="V50" s="64">
        <v>16</v>
      </c>
    </row>
    <row r="51" spans="1:22" x14ac:dyDescent="0.3">
      <c r="A51" s="133">
        <v>49</v>
      </c>
      <c r="B51" s="88">
        <v>46719</v>
      </c>
      <c r="C51" s="89">
        <f t="shared" si="18"/>
        <v>39602.586313466469</v>
      </c>
      <c r="D51" s="58">
        <f t="shared" si="19"/>
        <v>79205.172626932937</v>
      </c>
      <c r="E51" s="58">
        <f t="shared" si="20"/>
        <v>158410.34525386587</v>
      </c>
      <c r="F51" s="93">
        <f t="shared" si="21"/>
        <v>23761.551788079854</v>
      </c>
      <c r="G51" s="89">
        <f t="shared" si="4"/>
        <v>19801.293156733234</v>
      </c>
      <c r="H51" s="98">
        <f t="shared" si="5"/>
        <v>118807.75894039941</v>
      </c>
      <c r="I51" s="58">
        <f t="shared" si="6"/>
        <v>39602.586313466469</v>
      </c>
      <c r="J51" s="98">
        <f t="shared" si="7"/>
        <v>237615.51788079881</v>
      </c>
      <c r="K51" s="58">
        <f t="shared" si="8"/>
        <v>79205.172626932937</v>
      </c>
      <c r="L51" s="98">
        <f t="shared" si="9"/>
        <v>475231.03576159762</v>
      </c>
      <c r="M51" s="58">
        <f t="shared" si="10"/>
        <v>11880.775894039927</v>
      </c>
      <c r="N51" s="98">
        <f t="shared" si="11"/>
        <v>71284.655364239559</v>
      </c>
      <c r="O51" s="93">
        <f t="shared" si="12"/>
        <v>4409.3564857101856</v>
      </c>
      <c r="P51" s="89">
        <f>12000</f>
        <v>12000</v>
      </c>
      <c r="Q51" s="86">
        <f t="shared" si="17"/>
        <v>372000</v>
      </c>
      <c r="R51">
        <v>1</v>
      </c>
      <c r="S51">
        <v>0.5</v>
      </c>
      <c r="T51">
        <v>1.02</v>
      </c>
      <c r="U51" s="65">
        <v>15</v>
      </c>
      <c r="V51" s="64">
        <v>16</v>
      </c>
    </row>
    <row r="52" spans="1:22" ht="15" thickBot="1" x14ac:dyDescent="0.35">
      <c r="A52" s="1">
        <v>50</v>
      </c>
      <c r="B52" s="134">
        <v>46750</v>
      </c>
      <c r="C52" s="116">
        <f t="shared" si="18"/>
        <v>40394.638039735801</v>
      </c>
      <c r="D52" s="117">
        <f t="shared" si="19"/>
        <v>80789.276079471601</v>
      </c>
      <c r="E52" s="117">
        <f t="shared" si="20"/>
        <v>161578.5521589432</v>
      </c>
      <c r="F52" s="118">
        <f t="shared" si="21"/>
        <v>24236.782823841451</v>
      </c>
      <c r="G52" s="116">
        <f t="shared" si="4"/>
        <v>20197.3190198679</v>
      </c>
      <c r="H52" s="120">
        <f t="shared" si="5"/>
        <v>121183.9141192074</v>
      </c>
      <c r="I52" s="117">
        <f t="shared" si="6"/>
        <v>40394.638039735801</v>
      </c>
      <c r="J52" s="120">
        <f t="shared" si="7"/>
        <v>242367.8282384148</v>
      </c>
      <c r="K52" s="117">
        <f t="shared" si="8"/>
        <v>80789.276079471601</v>
      </c>
      <c r="L52" s="120">
        <f t="shared" si="9"/>
        <v>484735.65647682961</v>
      </c>
      <c r="M52" s="117">
        <f t="shared" si="10"/>
        <v>12118.391411920726</v>
      </c>
      <c r="N52" s="120">
        <f t="shared" si="11"/>
        <v>72710.348471524354</v>
      </c>
      <c r="O52" s="118">
        <f t="shared" si="12"/>
        <v>4497.5436154243889</v>
      </c>
      <c r="P52" s="116">
        <f>12000</f>
        <v>12000</v>
      </c>
      <c r="Q52" s="119">
        <f t="shared" si="17"/>
        <v>192000</v>
      </c>
      <c r="R52">
        <v>1</v>
      </c>
      <c r="S52">
        <v>0.5</v>
      </c>
      <c r="T52">
        <v>1.02</v>
      </c>
      <c r="U52" s="66"/>
      <c r="V52" s="64">
        <v>16</v>
      </c>
    </row>
    <row r="53" spans="1:22" x14ac:dyDescent="0.3">
      <c r="A53" s="13">
        <v>51</v>
      </c>
      <c r="B53" s="135">
        <v>46753</v>
      </c>
      <c r="C53" s="90">
        <f t="shared" si="18"/>
        <v>41202.53080053052</v>
      </c>
      <c r="D53" s="91">
        <f t="shared" si="19"/>
        <v>82405.061601061039</v>
      </c>
      <c r="E53" s="91">
        <f t="shared" si="20"/>
        <v>164810.12320212208</v>
      </c>
      <c r="F53" s="92">
        <f t="shared" si="21"/>
        <v>24721.518480318282</v>
      </c>
      <c r="G53" s="90">
        <f t="shared" si="4"/>
        <v>20601.26540026526</v>
      </c>
      <c r="H53" s="97">
        <f t="shared" si="5"/>
        <v>123607.59240159157</v>
      </c>
      <c r="I53" s="91">
        <f t="shared" si="6"/>
        <v>41202.53080053052</v>
      </c>
      <c r="J53" s="97">
        <f t="shared" si="7"/>
        <v>247215.18480318313</v>
      </c>
      <c r="K53" s="91">
        <f t="shared" si="8"/>
        <v>82405.061601061039</v>
      </c>
      <c r="L53" s="97">
        <f t="shared" si="9"/>
        <v>494430.36960636626</v>
      </c>
      <c r="M53" s="91">
        <f t="shared" si="10"/>
        <v>12360.759240159141</v>
      </c>
      <c r="N53" s="97">
        <f t="shared" si="11"/>
        <v>74164.555440954849</v>
      </c>
      <c r="O53" s="92">
        <f t="shared" si="12"/>
        <v>4587.4944877328771</v>
      </c>
      <c r="P53" s="90">
        <f>12000</f>
        <v>12000</v>
      </c>
      <c r="Q53" s="105">
        <f t="shared" si="17"/>
        <v>204000</v>
      </c>
      <c r="R53">
        <v>1</v>
      </c>
      <c r="S53">
        <v>0.5</v>
      </c>
      <c r="T53">
        <v>1.02</v>
      </c>
      <c r="U53" s="64">
        <v>17</v>
      </c>
      <c r="V53" s="66"/>
    </row>
    <row r="54" spans="1:22" x14ac:dyDescent="0.3">
      <c r="A54" s="136">
        <v>52</v>
      </c>
      <c r="B54" s="87">
        <v>46784</v>
      </c>
      <c r="C54" s="89">
        <f t="shared" si="18"/>
        <v>42026.581416541128</v>
      </c>
      <c r="D54" s="58">
        <f t="shared" si="19"/>
        <v>84053.162833082257</v>
      </c>
      <c r="E54" s="58">
        <f t="shared" si="20"/>
        <v>168106.32566616451</v>
      </c>
      <c r="F54" s="93">
        <f t="shared" si="21"/>
        <v>25215.948849924647</v>
      </c>
      <c r="G54" s="89">
        <f t="shared" si="4"/>
        <v>21013.290708270564</v>
      </c>
      <c r="H54" s="98">
        <f t="shared" si="5"/>
        <v>126079.74424962339</v>
      </c>
      <c r="I54" s="58">
        <f t="shared" si="6"/>
        <v>42026.581416541128</v>
      </c>
      <c r="J54" s="98">
        <f t="shared" si="7"/>
        <v>252159.48849924677</v>
      </c>
      <c r="K54" s="58">
        <f t="shared" si="8"/>
        <v>84053.162833082257</v>
      </c>
      <c r="L54" s="98">
        <f t="shared" si="9"/>
        <v>504318.97699849354</v>
      </c>
      <c r="M54" s="58">
        <f t="shared" si="10"/>
        <v>12607.974424962324</v>
      </c>
      <c r="N54" s="98">
        <f t="shared" si="11"/>
        <v>75647.846549773938</v>
      </c>
      <c r="O54" s="93">
        <f t="shared" si="12"/>
        <v>4679.2443774875346</v>
      </c>
      <c r="P54" s="89">
        <f>12000</f>
        <v>12000</v>
      </c>
      <c r="Q54" s="86">
        <f t="shared" si="17"/>
        <v>420000</v>
      </c>
      <c r="R54">
        <v>1</v>
      </c>
      <c r="S54">
        <v>0.5</v>
      </c>
      <c r="T54">
        <v>1.02</v>
      </c>
      <c r="U54" s="65">
        <v>17</v>
      </c>
      <c r="V54" s="64">
        <v>18</v>
      </c>
    </row>
    <row r="55" spans="1:22" x14ac:dyDescent="0.3">
      <c r="A55" s="136">
        <v>53</v>
      </c>
      <c r="B55" s="87">
        <v>46813</v>
      </c>
      <c r="C55" s="89">
        <f t="shared" si="18"/>
        <v>42867.113044871949</v>
      </c>
      <c r="D55" s="58">
        <f t="shared" si="19"/>
        <v>85734.226089743897</v>
      </c>
      <c r="E55" s="58">
        <f t="shared" si="20"/>
        <v>171468.45217948779</v>
      </c>
      <c r="F55" s="93">
        <f t="shared" si="21"/>
        <v>25720.26782692314</v>
      </c>
      <c r="G55" s="89">
        <f t="shared" si="4"/>
        <v>21433.556522435974</v>
      </c>
      <c r="H55" s="98">
        <f t="shared" si="5"/>
        <v>128601.33913461585</v>
      </c>
      <c r="I55" s="58">
        <f t="shared" si="6"/>
        <v>42867.113044871949</v>
      </c>
      <c r="J55" s="98">
        <f t="shared" si="7"/>
        <v>257202.67826923169</v>
      </c>
      <c r="K55" s="58">
        <f t="shared" si="8"/>
        <v>85734.226089743897</v>
      </c>
      <c r="L55" s="98">
        <f t="shared" si="9"/>
        <v>514405.35653846338</v>
      </c>
      <c r="M55" s="58">
        <f t="shared" si="10"/>
        <v>12860.13391346157</v>
      </c>
      <c r="N55" s="98">
        <f t="shared" si="11"/>
        <v>77160.80348076942</v>
      </c>
      <c r="O55" s="93">
        <f t="shared" si="12"/>
        <v>4772.829265037285</v>
      </c>
      <c r="P55" s="89">
        <f>12000</f>
        <v>12000</v>
      </c>
      <c r="Q55" s="86">
        <f t="shared" si="17"/>
        <v>420000</v>
      </c>
      <c r="R55">
        <v>1</v>
      </c>
      <c r="S55">
        <v>0.5</v>
      </c>
      <c r="T55">
        <v>1.02</v>
      </c>
      <c r="U55" s="65">
        <v>17</v>
      </c>
      <c r="V55" s="64">
        <v>18</v>
      </c>
    </row>
    <row r="56" spans="1:22" x14ac:dyDescent="0.3">
      <c r="A56" s="136">
        <v>54</v>
      </c>
      <c r="B56" s="87">
        <v>46844</v>
      </c>
      <c r="C56" s="89">
        <f t="shared" si="18"/>
        <v>43724.455305769392</v>
      </c>
      <c r="D56" s="58">
        <f t="shared" si="19"/>
        <v>87448.910611538784</v>
      </c>
      <c r="E56" s="58">
        <f t="shared" si="20"/>
        <v>174897.82122307757</v>
      </c>
      <c r="F56" s="93">
        <f t="shared" si="21"/>
        <v>26234.673183461604</v>
      </c>
      <c r="G56" s="89">
        <f t="shared" si="4"/>
        <v>21862.227652884696</v>
      </c>
      <c r="H56" s="98">
        <f t="shared" si="5"/>
        <v>131173.36591730817</v>
      </c>
      <c r="I56" s="58">
        <f t="shared" si="6"/>
        <v>43724.455305769392</v>
      </c>
      <c r="J56" s="98">
        <f t="shared" si="7"/>
        <v>262346.73183461634</v>
      </c>
      <c r="K56" s="58">
        <f t="shared" si="8"/>
        <v>87448.910611538784</v>
      </c>
      <c r="L56" s="98">
        <f t="shared" si="9"/>
        <v>524693.46366923267</v>
      </c>
      <c r="M56" s="58">
        <f t="shared" si="10"/>
        <v>13117.336591730802</v>
      </c>
      <c r="N56" s="98">
        <f t="shared" si="11"/>
        <v>78704.019550384808</v>
      </c>
      <c r="O56" s="93">
        <f t="shared" si="12"/>
        <v>4868.2858503380312</v>
      </c>
      <c r="P56" s="89">
        <f>12000</f>
        <v>12000</v>
      </c>
      <c r="Q56" s="86">
        <f t="shared" si="17"/>
        <v>216000</v>
      </c>
      <c r="R56">
        <v>1</v>
      </c>
      <c r="S56">
        <v>0.5</v>
      </c>
      <c r="T56">
        <v>1.02</v>
      </c>
      <c r="U56" s="66"/>
      <c r="V56" s="64">
        <v>18</v>
      </c>
    </row>
    <row r="57" spans="1:22" x14ac:dyDescent="0.3">
      <c r="A57" s="136">
        <v>55</v>
      </c>
      <c r="B57" s="87">
        <v>46874</v>
      </c>
      <c r="C57" s="89">
        <f t="shared" si="18"/>
        <v>44598.944411884782</v>
      </c>
      <c r="D57" s="58">
        <f t="shared" si="19"/>
        <v>89197.888823769565</v>
      </c>
      <c r="E57" s="58">
        <f t="shared" si="20"/>
        <v>178395.77764753913</v>
      </c>
      <c r="F57" s="93">
        <f t="shared" si="21"/>
        <v>26759.366647130835</v>
      </c>
      <c r="G57" s="89">
        <f t="shared" si="4"/>
        <v>22299.472205942391</v>
      </c>
      <c r="H57" s="98">
        <f t="shared" si="5"/>
        <v>133796.83323565437</v>
      </c>
      <c r="I57" s="58">
        <f t="shared" si="6"/>
        <v>44598.944411884782</v>
      </c>
      <c r="J57" s="98">
        <f t="shared" si="7"/>
        <v>267593.66647130874</v>
      </c>
      <c r="K57" s="58">
        <f t="shared" si="8"/>
        <v>89197.888823769565</v>
      </c>
      <c r="L57" s="98">
        <f t="shared" si="9"/>
        <v>535187.33294261748</v>
      </c>
      <c r="M57" s="58">
        <f t="shared" si="10"/>
        <v>13379.683323565418</v>
      </c>
      <c r="N57" s="98">
        <f t="shared" si="11"/>
        <v>80278.099941392516</v>
      </c>
      <c r="O57" s="93">
        <f t="shared" si="12"/>
        <v>4965.6515673447921</v>
      </c>
      <c r="P57" s="89">
        <f>12000</f>
        <v>12000</v>
      </c>
      <c r="Q57" s="86">
        <f t="shared" si="17"/>
        <v>228000</v>
      </c>
      <c r="R57">
        <v>1</v>
      </c>
      <c r="S57">
        <v>0.5</v>
      </c>
      <c r="T57">
        <v>1.02</v>
      </c>
      <c r="U57" s="64">
        <v>19</v>
      </c>
      <c r="V57" s="66"/>
    </row>
    <row r="58" spans="1:22" x14ac:dyDescent="0.3">
      <c r="A58" s="136">
        <v>56</v>
      </c>
      <c r="B58" s="87">
        <v>46905</v>
      </c>
      <c r="C58" s="89">
        <f t="shared" si="18"/>
        <v>45490.923300122478</v>
      </c>
      <c r="D58" s="58">
        <f t="shared" si="19"/>
        <v>90981.846600244957</v>
      </c>
      <c r="E58" s="58">
        <f t="shared" si="20"/>
        <v>181963.69320048991</v>
      </c>
      <c r="F58" s="93">
        <f t="shared" si="21"/>
        <v>27294.553980073451</v>
      </c>
      <c r="G58" s="89">
        <f t="shared" si="4"/>
        <v>22745.461650061239</v>
      </c>
      <c r="H58" s="98">
        <f t="shared" si="5"/>
        <v>136472.76990036742</v>
      </c>
      <c r="I58" s="58">
        <f t="shared" si="6"/>
        <v>45490.923300122478</v>
      </c>
      <c r="J58" s="98">
        <f t="shared" si="7"/>
        <v>272945.53980073484</v>
      </c>
      <c r="K58" s="58">
        <f t="shared" si="8"/>
        <v>90981.846600244957</v>
      </c>
      <c r="L58" s="98">
        <f t="shared" si="9"/>
        <v>545891.07960146968</v>
      </c>
      <c r="M58" s="58">
        <f t="shared" si="10"/>
        <v>13647.276990036726</v>
      </c>
      <c r="N58" s="98">
        <f t="shared" si="11"/>
        <v>81883.661940220351</v>
      </c>
      <c r="O58" s="93">
        <f t="shared" si="12"/>
        <v>5064.9645986916876</v>
      </c>
      <c r="P58" s="89">
        <f>12000</f>
        <v>12000</v>
      </c>
      <c r="Q58" s="86">
        <f t="shared" si="17"/>
        <v>468000</v>
      </c>
      <c r="R58">
        <v>1</v>
      </c>
      <c r="S58">
        <v>0.5</v>
      </c>
      <c r="T58">
        <v>1.02</v>
      </c>
      <c r="U58" s="65">
        <v>19</v>
      </c>
      <c r="V58" s="64">
        <v>20</v>
      </c>
    </row>
    <row r="59" spans="1:22" x14ac:dyDescent="0.3">
      <c r="A59" s="136">
        <v>57</v>
      </c>
      <c r="B59" s="87">
        <v>46935</v>
      </c>
      <c r="C59" s="89">
        <f t="shared" si="18"/>
        <v>46400.741766124927</v>
      </c>
      <c r="D59" s="58">
        <f t="shared" si="19"/>
        <v>92801.483532249855</v>
      </c>
      <c r="E59" s="58">
        <f t="shared" si="20"/>
        <v>185602.96706449971</v>
      </c>
      <c r="F59" s="93">
        <f t="shared" si="21"/>
        <v>27840.445059674919</v>
      </c>
      <c r="G59" s="89">
        <f t="shared" si="4"/>
        <v>23200.370883062464</v>
      </c>
      <c r="H59" s="98">
        <f t="shared" si="5"/>
        <v>139202.22529837477</v>
      </c>
      <c r="I59" s="58">
        <f t="shared" si="6"/>
        <v>46400.741766124927</v>
      </c>
      <c r="J59" s="98">
        <f t="shared" si="7"/>
        <v>278404.45059674955</v>
      </c>
      <c r="K59" s="58">
        <f t="shared" si="8"/>
        <v>92801.483532249855</v>
      </c>
      <c r="L59" s="98">
        <f t="shared" si="9"/>
        <v>556808.9011934991</v>
      </c>
      <c r="M59" s="58">
        <f t="shared" si="10"/>
        <v>13920.22252983746</v>
      </c>
      <c r="N59" s="98">
        <f t="shared" si="11"/>
        <v>83521.335179024769</v>
      </c>
      <c r="O59" s="93">
        <f t="shared" si="12"/>
        <v>5166.2638906655211</v>
      </c>
      <c r="P59" s="89">
        <f>12000</f>
        <v>12000</v>
      </c>
      <c r="Q59" s="86">
        <f t="shared" si="17"/>
        <v>468000</v>
      </c>
      <c r="R59">
        <v>1</v>
      </c>
      <c r="S59">
        <v>0.5</v>
      </c>
      <c r="T59">
        <v>1.02</v>
      </c>
      <c r="U59" s="65">
        <v>19</v>
      </c>
      <c r="V59" s="64">
        <v>20</v>
      </c>
    </row>
    <row r="60" spans="1:22" x14ac:dyDescent="0.3">
      <c r="A60" s="136">
        <v>58</v>
      </c>
      <c r="B60" s="87">
        <v>46966</v>
      </c>
      <c r="C60" s="89">
        <f t="shared" si="18"/>
        <v>47328.756601447429</v>
      </c>
      <c r="D60" s="58">
        <f t="shared" si="19"/>
        <v>94657.513202894857</v>
      </c>
      <c r="E60" s="58">
        <f t="shared" si="20"/>
        <v>189315.02640578971</v>
      </c>
      <c r="F60" s="93">
        <f t="shared" si="21"/>
        <v>28397.253960868416</v>
      </c>
      <c r="G60" s="89">
        <f t="shared" si="4"/>
        <v>23664.378300723714</v>
      </c>
      <c r="H60" s="98">
        <f t="shared" si="5"/>
        <v>141986.2698043423</v>
      </c>
      <c r="I60" s="58">
        <f t="shared" si="6"/>
        <v>47328.756601447429</v>
      </c>
      <c r="J60" s="98">
        <f t="shared" si="7"/>
        <v>283972.5396086846</v>
      </c>
      <c r="K60" s="58">
        <f t="shared" si="8"/>
        <v>94657.513202894857</v>
      </c>
      <c r="L60" s="98">
        <f t="shared" si="9"/>
        <v>567945.0792173692</v>
      </c>
      <c r="M60" s="58">
        <f t="shared" si="10"/>
        <v>14198.626980434208</v>
      </c>
      <c r="N60" s="98">
        <f t="shared" si="11"/>
        <v>85191.761882605249</v>
      </c>
      <c r="O60" s="93">
        <f t="shared" si="12"/>
        <v>5269.5891684788312</v>
      </c>
      <c r="P60" s="89">
        <f>12000</f>
        <v>12000</v>
      </c>
      <c r="Q60" s="86">
        <f t="shared" si="17"/>
        <v>240000</v>
      </c>
      <c r="R60">
        <v>1</v>
      </c>
      <c r="S60">
        <v>0.5</v>
      </c>
      <c r="T60">
        <v>1.02</v>
      </c>
      <c r="U60" s="66"/>
      <c r="V60" s="64">
        <v>20</v>
      </c>
    </row>
    <row r="61" spans="1:22" x14ac:dyDescent="0.3">
      <c r="A61" s="136">
        <v>59</v>
      </c>
      <c r="B61" s="87">
        <v>46997</v>
      </c>
      <c r="C61" s="89">
        <f t="shared" si="18"/>
        <v>48275.331733476378</v>
      </c>
      <c r="D61" s="58">
        <f t="shared" si="19"/>
        <v>96550.663466952756</v>
      </c>
      <c r="E61" s="58">
        <f t="shared" si="20"/>
        <v>193101.32693390551</v>
      </c>
      <c r="F61" s="93">
        <f t="shared" si="21"/>
        <v>28965.199040085787</v>
      </c>
      <c r="G61" s="89">
        <f t="shared" si="4"/>
        <v>24137.665866738189</v>
      </c>
      <c r="H61" s="98">
        <f t="shared" si="5"/>
        <v>144825.99520042914</v>
      </c>
      <c r="I61" s="58">
        <f t="shared" si="6"/>
        <v>48275.331733476378</v>
      </c>
      <c r="J61" s="98">
        <f t="shared" si="7"/>
        <v>289651.99040085828</v>
      </c>
      <c r="K61" s="58">
        <f t="shared" si="8"/>
        <v>96550.663466952756</v>
      </c>
      <c r="L61" s="98">
        <f t="shared" si="9"/>
        <v>579303.98080171656</v>
      </c>
      <c r="M61" s="58">
        <f t="shared" si="10"/>
        <v>14482.599520042893</v>
      </c>
      <c r="N61" s="98">
        <f t="shared" si="11"/>
        <v>86895.597120257356</v>
      </c>
      <c r="O61" s="93">
        <f t="shared" si="12"/>
        <v>5374.980951848408</v>
      </c>
      <c r="P61" s="89">
        <f>12000</f>
        <v>12000</v>
      </c>
      <c r="Q61" s="86">
        <f t="shared" si="17"/>
        <v>252000</v>
      </c>
      <c r="R61">
        <v>1</v>
      </c>
      <c r="S61">
        <v>0.5</v>
      </c>
      <c r="T61">
        <v>1.02</v>
      </c>
      <c r="U61" s="64">
        <v>21</v>
      </c>
      <c r="V61" s="66"/>
    </row>
    <row r="62" spans="1:22" x14ac:dyDescent="0.3">
      <c r="A62" s="136">
        <v>60</v>
      </c>
      <c r="B62" s="87">
        <v>47027</v>
      </c>
      <c r="C62" s="89">
        <f t="shared" si="18"/>
        <v>49240.838368145909</v>
      </c>
      <c r="D62" s="58">
        <f t="shared" si="19"/>
        <v>98481.676736291818</v>
      </c>
      <c r="E62" s="58">
        <f t="shared" si="20"/>
        <v>196963.35347258364</v>
      </c>
      <c r="F62" s="93">
        <f t="shared" si="21"/>
        <v>29544.503020887503</v>
      </c>
      <c r="G62" s="89">
        <f t="shared" si="4"/>
        <v>24620.419184072955</v>
      </c>
      <c r="H62" s="98">
        <f t="shared" si="5"/>
        <v>147722.51510443771</v>
      </c>
      <c r="I62" s="58">
        <f t="shared" si="6"/>
        <v>49240.838368145909</v>
      </c>
      <c r="J62" s="98">
        <f t="shared" si="7"/>
        <v>295445.03020887543</v>
      </c>
      <c r="K62" s="58">
        <f t="shared" si="8"/>
        <v>98481.676736291818</v>
      </c>
      <c r="L62" s="98">
        <f t="shared" si="9"/>
        <v>590890.06041775085</v>
      </c>
      <c r="M62" s="58">
        <f t="shared" si="10"/>
        <v>14772.251510443752</v>
      </c>
      <c r="N62" s="98">
        <f t="shared" si="11"/>
        <v>88633.509062662517</v>
      </c>
      <c r="O62" s="93">
        <f t="shared" si="12"/>
        <v>5482.4805708853764</v>
      </c>
      <c r="P62" s="89">
        <f>12000</f>
        <v>12000</v>
      </c>
      <c r="Q62" s="86">
        <f t="shared" si="17"/>
        <v>516000</v>
      </c>
      <c r="R62">
        <v>1</v>
      </c>
      <c r="S62">
        <v>0.5</v>
      </c>
      <c r="T62">
        <v>1.02</v>
      </c>
      <c r="U62" s="65">
        <v>21</v>
      </c>
      <c r="V62" s="64">
        <v>22</v>
      </c>
    </row>
    <row r="63" spans="1:22" x14ac:dyDescent="0.3">
      <c r="A63" s="136">
        <v>61</v>
      </c>
      <c r="B63" s="87">
        <v>47058</v>
      </c>
      <c r="C63" s="89">
        <f t="shared" si="18"/>
        <v>50225.65513550883</v>
      </c>
      <c r="D63" s="58">
        <f t="shared" si="19"/>
        <v>100451.31027101766</v>
      </c>
      <c r="E63" s="58">
        <f t="shared" si="20"/>
        <v>200902.62054203532</v>
      </c>
      <c r="F63" s="93">
        <f t="shared" si="21"/>
        <v>30135.393081305254</v>
      </c>
      <c r="G63" s="89">
        <f t="shared" si="4"/>
        <v>25112.827567754415</v>
      </c>
      <c r="H63" s="98">
        <f t="shared" si="5"/>
        <v>150676.96540652649</v>
      </c>
      <c r="I63" s="58">
        <f t="shared" si="6"/>
        <v>50225.65513550883</v>
      </c>
      <c r="J63" s="98">
        <f t="shared" si="7"/>
        <v>301353.93081305298</v>
      </c>
      <c r="K63" s="58">
        <f t="shared" si="8"/>
        <v>100451.31027101766</v>
      </c>
      <c r="L63" s="98">
        <f t="shared" si="9"/>
        <v>602707.86162610597</v>
      </c>
      <c r="M63" s="58">
        <f t="shared" si="10"/>
        <v>15067.696540652627</v>
      </c>
      <c r="N63" s="98">
        <f t="shared" si="11"/>
        <v>90406.179243915773</v>
      </c>
      <c r="O63" s="93">
        <f t="shared" si="12"/>
        <v>5592.1301823030844</v>
      </c>
      <c r="P63" s="89">
        <f>12000</f>
        <v>12000</v>
      </c>
      <c r="Q63" s="86">
        <f t="shared" si="17"/>
        <v>516000</v>
      </c>
      <c r="R63">
        <v>1</v>
      </c>
      <c r="S63">
        <v>0.5</v>
      </c>
      <c r="T63">
        <v>1.02</v>
      </c>
      <c r="U63" s="65">
        <v>21</v>
      </c>
      <c r="V63" s="64">
        <v>22</v>
      </c>
    </row>
    <row r="64" spans="1:22" ht="15" thickBot="1" x14ac:dyDescent="0.35">
      <c r="A64" s="39">
        <v>62</v>
      </c>
      <c r="B64" s="137">
        <v>47088</v>
      </c>
      <c r="C64" s="116">
        <f t="shared" si="18"/>
        <v>50527.009066321887</v>
      </c>
      <c r="D64" s="117">
        <f t="shared" si="19"/>
        <v>101054.01813264377</v>
      </c>
      <c r="E64" s="117">
        <f t="shared" si="20"/>
        <v>202108.03626528755</v>
      </c>
      <c r="F64" s="118">
        <f t="shared" si="21"/>
        <v>30316.205439793084</v>
      </c>
      <c r="G64" s="116">
        <f t="shared" si="4"/>
        <v>25263.504533160944</v>
      </c>
      <c r="H64" s="120">
        <f t="shared" si="5"/>
        <v>151581.02719896566</v>
      </c>
      <c r="I64" s="117">
        <f t="shared" si="6"/>
        <v>50527.009066321887</v>
      </c>
      <c r="J64" s="120">
        <f t="shared" si="7"/>
        <v>303162.05439793132</v>
      </c>
      <c r="K64" s="117">
        <f t="shared" si="8"/>
        <v>101054.01813264377</v>
      </c>
      <c r="L64" s="120">
        <f t="shared" si="9"/>
        <v>606324.10879586264</v>
      </c>
      <c r="M64" s="117">
        <f t="shared" si="10"/>
        <v>15158.102719896542</v>
      </c>
      <c r="N64" s="120">
        <f t="shared" si="11"/>
        <v>90948.616319379245</v>
      </c>
      <c r="O64" s="118">
        <f t="shared" si="12"/>
        <v>5625.6829633969028</v>
      </c>
      <c r="P64" s="116">
        <f>12000</f>
        <v>12000</v>
      </c>
      <c r="Q64" s="119">
        <f>P64*(V64+U64)</f>
        <v>264000</v>
      </c>
      <c r="R64">
        <v>1</v>
      </c>
      <c r="S64">
        <v>0.5</v>
      </c>
      <c r="T64">
        <v>1.006</v>
      </c>
      <c r="U64" s="66"/>
      <c r="V64" s="64">
        <v>22</v>
      </c>
    </row>
    <row r="65" spans="1:22" x14ac:dyDescent="0.3">
      <c r="A65" s="138">
        <v>63</v>
      </c>
      <c r="B65" s="139">
        <v>47119</v>
      </c>
      <c r="C65" s="90"/>
      <c r="D65" s="91"/>
      <c r="E65" s="91"/>
      <c r="F65" s="92"/>
      <c r="G65" s="90"/>
      <c r="H65" s="97"/>
      <c r="I65" s="91"/>
      <c r="J65" s="100"/>
      <c r="K65" s="91"/>
      <c r="L65" s="97"/>
      <c r="M65" s="91"/>
      <c r="N65" s="97"/>
      <c r="O65" s="92"/>
      <c r="P65" s="90"/>
      <c r="Q65" s="105"/>
      <c r="S65">
        <v>0.5</v>
      </c>
      <c r="U65" s="63"/>
      <c r="V65" s="66"/>
    </row>
    <row r="66" spans="1:22" x14ac:dyDescent="0.3">
      <c r="A66" s="140">
        <v>64</v>
      </c>
      <c r="B66" s="83">
        <v>47150</v>
      </c>
      <c r="C66" s="89"/>
      <c r="D66" s="58"/>
      <c r="E66" s="58"/>
      <c r="F66" s="93"/>
      <c r="G66" s="89"/>
      <c r="H66" s="98"/>
      <c r="I66" s="58"/>
      <c r="J66" s="101"/>
      <c r="K66" s="58"/>
      <c r="L66" s="98"/>
      <c r="M66" s="58"/>
      <c r="N66" s="98"/>
      <c r="O66" s="93"/>
      <c r="P66" s="89"/>
      <c r="Q66" s="86"/>
    </row>
    <row r="67" spans="1:22" x14ac:dyDescent="0.3">
      <c r="A67" s="140">
        <v>65</v>
      </c>
      <c r="B67" s="83">
        <v>47178</v>
      </c>
      <c r="C67" s="89"/>
      <c r="D67" s="58"/>
      <c r="E67" s="58"/>
      <c r="F67" s="93"/>
      <c r="G67" s="89"/>
      <c r="H67" s="98"/>
      <c r="I67" s="58"/>
      <c r="J67" s="101"/>
      <c r="K67" s="58"/>
      <c r="L67" s="98"/>
      <c r="M67" s="58"/>
      <c r="N67" s="98"/>
      <c r="O67" s="93"/>
      <c r="P67" s="89"/>
      <c r="Q67" s="86"/>
    </row>
    <row r="68" spans="1:22" x14ac:dyDescent="0.3">
      <c r="A68" s="140">
        <v>66</v>
      </c>
      <c r="B68" s="83">
        <v>47209</v>
      </c>
      <c r="C68" s="89"/>
      <c r="D68" s="58"/>
      <c r="E68" s="58"/>
      <c r="F68" s="93"/>
      <c r="G68" s="89"/>
      <c r="H68" s="98"/>
      <c r="I68" s="58"/>
      <c r="J68" s="101"/>
      <c r="K68" s="58"/>
      <c r="L68" s="98"/>
      <c r="M68" s="58"/>
      <c r="N68" s="98"/>
      <c r="O68" s="93"/>
      <c r="P68" s="89"/>
      <c r="Q68" s="86"/>
    </row>
    <row r="69" spans="1:22" x14ac:dyDescent="0.3">
      <c r="A69" s="140">
        <v>67</v>
      </c>
      <c r="B69" s="83">
        <v>47239</v>
      </c>
      <c r="C69" s="89"/>
      <c r="D69" s="58"/>
      <c r="E69" s="58"/>
      <c r="F69" s="93"/>
      <c r="G69" s="89"/>
      <c r="H69" s="98"/>
      <c r="I69" s="58"/>
      <c r="J69" s="101"/>
      <c r="K69" s="58"/>
      <c r="L69" s="98"/>
      <c r="M69" s="58"/>
      <c r="N69" s="98"/>
      <c r="O69" s="93"/>
      <c r="P69" s="89"/>
      <c r="Q69" s="86"/>
    </row>
    <row r="70" spans="1:22" x14ac:dyDescent="0.3">
      <c r="A70" s="140">
        <v>68</v>
      </c>
      <c r="B70" s="83">
        <v>47270</v>
      </c>
      <c r="C70" s="89"/>
      <c r="D70" s="58"/>
      <c r="E70" s="58"/>
      <c r="F70" s="93"/>
      <c r="G70" s="89"/>
      <c r="H70" s="98"/>
      <c r="I70" s="58"/>
      <c r="J70" s="101"/>
      <c r="K70" s="58"/>
      <c r="L70" s="98"/>
      <c r="M70" s="58"/>
      <c r="N70" s="98"/>
      <c r="O70" s="93"/>
      <c r="P70" s="89"/>
      <c r="Q70" s="86"/>
    </row>
    <row r="71" spans="1:22" x14ac:dyDescent="0.3">
      <c r="A71" s="140">
        <v>69</v>
      </c>
      <c r="B71" s="83">
        <v>47300</v>
      </c>
      <c r="C71" s="89"/>
      <c r="D71" s="58"/>
      <c r="E71" s="58"/>
      <c r="F71" s="93"/>
      <c r="G71" s="89"/>
      <c r="H71" s="98"/>
      <c r="I71" s="58"/>
      <c r="J71" s="101"/>
      <c r="K71" s="58"/>
      <c r="L71" s="98"/>
      <c r="M71" s="58"/>
      <c r="N71" s="98"/>
      <c r="O71" s="93"/>
      <c r="P71" s="89"/>
      <c r="Q71" s="86"/>
    </row>
    <row r="72" spans="1:22" x14ac:dyDescent="0.3">
      <c r="A72" s="140">
        <v>70</v>
      </c>
      <c r="B72" s="83">
        <v>47331</v>
      </c>
      <c r="C72" s="89"/>
      <c r="D72" s="58"/>
      <c r="E72" s="58"/>
      <c r="F72" s="93"/>
      <c r="G72" s="89"/>
      <c r="H72" s="98"/>
      <c r="I72" s="58"/>
      <c r="J72" s="101"/>
      <c r="K72" s="58"/>
      <c r="L72" s="98"/>
      <c r="M72" s="58"/>
      <c r="N72" s="98"/>
      <c r="O72" s="93"/>
      <c r="P72" s="89"/>
      <c r="Q72" s="86"/>
    </row>
    <row r="73" spans="1:22" x14ac:dyDescent="0.3">
      <c r="A73" s="140">
        <v>71</v>
      </c>
      <c r="B73" s="83">
        <v>47362</v>
      </c>
      <c r="C73" s="89"/>
      <c r="D73" s="58"/>
      <c r="E73" s="58"/>
      <c r="F73" s="93"/>
      <c r="G73" s="89"/>
      <c r="H73" s="98"/>
      <c r="I73" s="58"/>
      <c r="J73" s="101"/>
      <c r="K73" s="58"/>
      <c r="L73" s="98"/>
      <c r="M73" s="58"/>
      <c r="N73" s="98"/>
      <c r="O73" s="93"/>
      <c r="P73" s="89"/>
      <c r="Q73" s="86"/>
    </row>
    <row r="74" spans="1:22" x14ac:dyDescent="0.3">
      <c r="A74" s="140">
        <v>72</v>
      </c>
      <c r="B74" s="83">
        <v>47392</v>
      </c>
      <c r="C74" s="89"/>
      <c r="D74" s="58"/>
      <c r="E74" s="58"/>
      <c r="F74" s="93"/>
      <c r="G74" s="89"/>
      <c r="H74" s="98"/>
      <c r="I74" s="58"/>
      <c r="J74" s="101"/>
      <c r="K74" s="58"/>
      <c r="L74" s="98"/>
      <c r="M74" s="58"/>
      <c r="N74" s="98"/>
      <c r="O74" s="93"/>
      <c r="P74" s="89"/>
      <c r="Q74" s="86"/>
    </row>
    <row r="75" spans="1:22" x14ac:dyDescent="0.3">
      <c r="A75" s="140">
        <v>73</v>
      </c>
      <c r="B75" s="83">
        <v>47423</v>
      </c>
      <c r="C75" s="89"/>
      <c r="D75" s="58"/>
      <c r="E75" s="58"/>
      <c r="F75" s="93"/>
      <c r="G75" s="89"/>
      <c r="H75" s="98"/>
      <c r="I75" s="58"/>
      <c r="J75" s="101"/>
      <c r="K75" s="58"/>
      <c r="L75" s="98"/>
      <c r="M75" s="58"/>
      <c r="N75" s="98"/>
      <c r="O75" s="93"/>
      <c r="P75" s="89"/>
      <c r="Q75" s="86"/>
    </row>
    <row r="76" spans="1:22" ht="15" thickBot="1" x14ac:dyDescent="0.35">
      <c r="A76" s="141">
        <v>74</v>
      </c>
      <c r="B76" s="142">
        <v>47453</v>
      </c>
      <c r="C76" s="116"/>
      <c r="D76" s="117"/>
      <c r="E76" s="117"/>
      <c r="F76" s="118"/>
      <c r="G76" s="116"/>
      <c r="H76" s="120"/>
      <c r="I76" s="117"/>
      <c r="J76" s="143"/>
      <c r="K76" s="117"/>
      <c r="L76" s="120"/>
      <c r="M76" s="117"/>
      <c r="N76" s="120"/>
      <c r="O76" s="118"/>
      <c r="P76" s="116"/>
      <c r="Q76" s="119"/>
    </row>
  </sheetData>
  <mergeCells count="7">
    <mergeCell ref="A1:A2"/>
    <mergeCell ref="B1:B2"/>
    <mergeCell ref="Q1:Q2"/>
    <mergeCell ref="G1:H1"/>
    <mergeCell ref="I1:J1"/>
    <mergeCell ref="K1:L1"/>
    <mergeCell ref="M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A1E57-66C7-4470-9A58-33015ABDAEAA}">
  <dimension ref="A1:R76"/>
  <sheetViews>
    <sheetView zoomScale="81" zoomScaleNormal="81" workbookViewId="0">
      <pane xSplit="17" ySplit="2" topLeftCell="R3" activePane="bottomRight" state="frozen"/>
      <selection pane="topRight" activeCell="T1" sqref="T1"/>
      <selection pane="bottomLeft" activeCell="A3" sqref="A3"/>
      <selection pane="bottomRight" activeCell="K21" sqref="K21"/>
    </sheetView>
  </sheetViews>
  <sheetFormatPr defaultRowHeight="14.4" x14ac:dyDescent="0.3"/>
  <cols>
    <col min="1" max="1" width="5.21875" customWidth="1"/>
    <col min="2" max="2" width="16.21875" customWidth="1"/>
    <col min="3" max="8" width="11.6640625" customWidth="1"/>
    <col min="9" max="13" width="15.88671875" customWidth="1"/>
    <col min="14" max="18" width="11.6640625" customWidth="1"/>
  </cols>
  <sheetData>
    <row r="1" spans="1:18" ht="55.8" customHeight="1" thickBot="1" x14ac:dyDescent="0.35">
      <c r="A1" s="329" t="s">
        <v>0</v>
      </c>
      <c r="B1" s="331" t="s">
        <v>47</v>
      </c>
      <c r="C1" s="78" t="s">
        <v>43</v>
      </c>
      <c r="D1" s="104" t="s">
        <v>44</v>
      </c>
      <c r="E1" s="104" t="s">
        <v>45</v>
      </c>
      <c r="F1" s="95" t="s">
        <v>51</v>
      </c>
      <c r="G1" s="340" t="s">
        <v>46</v>
      </c>
      <c r="H1" s="338" t="s">
        <v>64</v>
      </c>
      <c r="I1" s="77" t="s">
        <v>59</v>
      </c>
      <c r="J1" s="94" t="s">
        <v>60</v>
      </c>
      <c r="K1" s="94" t="s">
        <v>61</v>
      </c>
      <c r="L1" s="73" t="s">
        <v>51</v>
      </c>
      <c r="M1" s="95" t="s">
        <v>63</v>
      </c>
      <c r="N1" s="340" t="s">
        <v>46</v>
      </c>
      <c r="O1" s="338" t="s">
        <v>64</v>
      </c>
      <c r="P1" s="75" t="s">
        <v>53</v>
      </c>
      <c r="Q1" s="340" t="s">
        <v>46</v>
      </c>
      <c r="R1" s="338" t="s">
        <v>64</v>
      </c>
    </row>
    <row r="2" spans="1:18" ht="15" thickBot="1" x14ac:dyDescent="0.35">
      <c r="A2" s="330"/>
      <c r="B2" s="332"/>
      <c r="C2" s="72" t="s">
        <v>81</v>
      </c>
      <c r="D2" s="73" t="s">
        <v>82</v>
      </c>
      <c r="E2" s="73" t="s">
        <v>50</v>
      </c>
      <c r="F2" s="74" t="s">
        <v>80</v>
      </c>
      <c r="G2" s="341"/>
      <c r="H2" s="339"/>
      <c r="I2" s="72" t="s">
        <v>55</v>
      </c>
      <c r="J2" s="73" t="s">
        <v>56</v>
      </c>
      <c r="K2" s="73" t="s">
        <v>57</v>
      </c>
      <c r="L2" s="73" t="s">
        <v>62</v>
      </c>
      <c r="M2" s="74" t="s">
        <v>52</v>
      </c>
      <c r="N2" s="341"/>
      <c r="O2" s="339"/>
      <c r="P2" s="76" t="s">
        <v>54</v>
      </c>
      <c r="Q2" s="342"/>
      <c r="R2" s="339"/>
    </row>
    <row r="3" spans="1:18" x14ac:dyDescent="0.3">
      <c r="A3" s="79">
        <v>1</v>
      </c>
      <c r="B3" s="80">
        <v>45231</v>
      </c>
      <c r="C3" s="5">
        <v>2</v>
      </c>
      <c r="D3" s="6"/>
      <c r="E3" s="6"/>
      <c r="F3" s="8">
        <v>2</v>
      </c>
      <c r="G3" s="145">
        <f>(C3*Тариф!C3)+(План!D3*Тариф!D3)+(План!E3*Тариф!E3)+(План!F3*Тариф!F3)</f>
        <v>0</v>
      </c>
      <c r="H3" s="150">
        <f>Заработок!C3</f>
        <v>5000</v>
      </c>
      <c r="I3" s="5"/>
      <c r="J3" s="6"/>
      <c r="K3" s="6"/>
      <c r="L3" s="6"/>
      <c r="M3" s="8"/>
      <c r="N3" s="147"/>
      <c r="O3" s="150"/>
      <c r="P3" s="5"/>
      <c r="Q3" s="147"/>
      <c r="R3" s="150"/>
    </row>
    <row r="4" spans="1:18" ht="15" thickBot="1" x14ac:dyDescent="0.35">
      <c r="A4" s="121">
        <v>2</v>
      </c>
      <c r="B4" s="122">
        <v>45262</v>
      </c>
      <c r="C4" s="61"/>
      <c r="D4" s="43"/>
      <c r="E4" s="43"/>
      <c r="F4" s="67"/>
      <c r="G4" s="146">
        <f>(C4*Тариф!C4)+(План!D4*Тариф!D4)+(План!E4*Тариф!E4)+(План!F4*Тариф!F4)</f>
        <v>0</v>
      </c>
      <c r="H4" s="154">
        <f>Заработок!C4</f>
        <v>5000</v>
      </c>
      <c r="I4" s="61"/>
      <c r="J4" s="43"/>
      <c r="K4" s="43"/>
      <c r="L4" s="43"/>
      <c r="M4" s="67"/>
      <c r="N4" s="146"/>
      <c r="O4" s="151"/>
      <c r="P4" s="61"/>
      <c r="Q4" s="146"/>
      <c r="R4" s="151"/>
    </row>
    <row r="5" spans="1:18" x14ac:dyDescent="0.3">
      <c r="A5" s="19">
        <v>3</v>
      </c>
      <c r="B5" s="124">
        <v>45293</v>
      </c>
      <c r="C5" s="5"/>
      <c r="D5" s="6"/>
      <c r="E5" s="6"/>
      <c r="F5" s="8"/>
      <c r="G5" s="147">
        <f>(C5*Тариф!C5)+(План!D5*Тариф!D5)+(План!E5*Тариф!E5)+(План!F5*Тариф!F5)</f>
        <v>0</v>
      </c>
      <c r="H5" s="152">
        <f>Заработок!C5</f>
        <v>10065</v>
      </c>
      <c r="I5" s="5"/>
      <c r="J5" s="6"/>
      <c r="K5" s="6"/>
      <c r="L5" s="6"/>
      <c r="M5" s="8"/>
      <c r="N5" s="147"/>
      <c r="O5" s="152"/>
      <c r="P5" s="5"/>
      <c r="Q5" s="147"/>
      <c r="R5" s="155"/>
    </row>
    <row r="6" spans="1:18" x14ac:dyDescent="0.3">
      <c r="A6" s="125">
        <v>4</v>
      </c>
      <c r="B6" s="81">
        <v>45324</v>
      </c>
      <c r="C6" s="133"/>
      <c r="D6" s="64"/>
      <c r="E6" s="64"/>
      <c r="F6" s="144"/>
      <c r="G6" s="145">
        <f>(C6*Тариф!C6)+(План!D6*Тариф!D6)+(План!E6*Тариф!E6)+(План!F6*Тариф!F6)</f>
        <v>0</v>
      </c>
      <c r="H6" s="150">
        <f>Заработок!C6</f>
        <v>19257.3645</v>
      </c>
      <c r="I6" s="133"/>
      <c r="J6" s="64"/>
      <c r="K6" s="64"/>
      <c r="L6" s="64"/>
      <c r="M6" s="144"/>
      <c r="N6" s="145"/>
      <c r="O6" s="84"/>
      <c r="P6" s="133"/>
      <c r="Q6" s="145"/>
      <c r="R6" s="156"/>
    </row>
    <row r="7" spans="1:18" x14ac:dyDescent="0.3">
      <c r="A7" s="125">
        <v>5</v>
      </c>
      <c r="B7" s="81">
        <v>45355</v>
      </c>
      <c r="C7" s="133"/>
      <c r="D7" s="64"/>
      <c r="E7" s="64"/>
      <c r="F7" s="144"/>
      <c r="G7" s="145">
        <f>(C7*Тариф!C7)+(План!D7*Тариф!D7)+(План!E7*Тариф!E7)+(План!F7*Тариф!F7)</f>
        <v>0</v>
      </c>
      <c r="H7" s="150">
        <f>Заработок!C7</f>
        <v>35356.521221999996</v>
      </c>
      <c r="I7" s="133"/>
      <c r="J7" s="64"/>
      <c r="K7" s="64"/>
      <c r="L7" s="64"/>
      <c r="M7" s="144"/>
      <c r="N7" s="145"/>
      <c r="O7" s="84"/>
      <c r="P7" s="133"/>
      <c r="Q7" s="145"/>
      <c r="R7" s="156"/>
    </row>
    <row r="8" spans="1:18" x14ac:dyDescent="0.3">
      <c r="A8" s="125">
        <v>6</v>
      </c>
      <c r="B8" s="81">
        <v>45386</v>
      </c>
      <c r="C8" s="133"/>
      <c r="D8" s="64"/>
      <c r="E8" s="64"/>
      <c r="F8" s="144"/>
      <c r="G8" s="145">
        <f>(C8*Тариф!C8)+(План!D8*Тариф!D8)+(План!E8*Тариф!E8)+(План!F8*Тариф!F8)</f>
        <v>0</v>
      </c>
      <c r="H8" s="150">
        <f>Заработок!C8</f>
        <v>61308.207798947988</v>
      </c>
      <c r="I8" s="133"/>
      <c r="J8" s="64"/>
      <c r="K8" s="64"/>
      <c r="L8" s="64"/>
      <c r="M8" s="144"/>
      <c r="N8" s="145"/>
      <c r="O8" s="84"/>
      <c r="P8" s="133"/>
      <c r="Q8" s="145"/>
      <c r="R8" s="156"/>
    </row>
    <row r="9" spans="1:18" x14ac:dyDescent="0.3">
      <c r="A9" s="125">
        <v>7</v>
      </c>
      <c r="B9" s="81">
        <v>45417</v>
      </c>
      <c r="C9" s="133"/>
      <c r="D9" s="64"/>
      <c r="E9" s="64"/>
      <c r="F9" s="144"/>
      <c r="G9" s="145">
        <f>(C9*Тариф!C9)+(План!D9*Тариф!D9)+(План!E9*Тариф!E9)+(План!F9*Тариф!F9)</f>
        <v>0</v>
      </c>
      <c r="H9" s="150">
        <f>Заработок!C9</f>
        <v>100054.99512788311</v>
      </c>
      <c r="I9" s="133"/>
      <c r="J9" s="64"/>
      <c r="K9" s="64"/>
      <c r="L9" s="64"/>
      <c r="M9" s="144"/>
      <c r="N9" s="145"/>
      <c r="O9" s="84"/>
      <c r="P9" s="133"/>
      <c r="Q9" s="145"/>
      <c r="R9" s="156"/>
    </row>
    <row r="10" spans="1:18" x14ac:dyDescent="0.3">
      <c r="A10" s="125">
        <v>8</v>
      </c>
      <c r="B10" s="81">
        <v>45448</v>
      </c>
      <c r="C10" s="133"/>
      <c r="D10" s="64"/>
      <c r="E10" s="64"/>
      <c r="F10" s="144"/>
      <c r="G10" s="145">
        <f>(C10*Тариф!C10)+(План!D10*Тариф!D10)+(План!E10*Тариф!E10)+(План!F10*Тариф!F10)</f>
        <v>0</v>
      </c>
      <c r="H10" s="150">
        <f>Заработок!C10</f>
        <v>142878.53304261708</v>
      </c>
      <c r="I10" s="133"/>
      <c r="J10" s="64"/>
      <c r="K10" s="64"/>
      <c r="L10" s="64"/>
      <c r="M10" s="144"/>
      <c r="N10" s="145"/>
      <c r="O10" s="84"/>
      <c r="P10" s="133"/>
      <c r="Q10" s="145"/>
      <c r="R10" s="156"/>
    </row>
    <row r="11" spans="1:18" x14ac:dyDescent="0.3">
      <c r="A11" s="125">
        <v>9</v>
      </c>
      <c r="B11" s="81">
        <v>45479</v>
      </c>
      <c r="C11" s="133"/>
      <c r="D11" s="64"/>
      <c r="E11" s="64"/>
      <c r="F11" s="144"/>
      <c r="G11" s="145">
        <f>(C11*Тариф!C11)+(План!D11*Тариф!D11)+(План!E11*Тариф!E11)+(План!F11*Тариф!F11)</f>
        <v>0</v>
      </c>
      <c r="H11" s="150">
        <f>Заработок!C11</f>
        <v>174883.3244441633</v>
      </c>
      <c r="I11" s="133"/>
      <c r="J11" s="64"/>
      <c r="K11" s="64"/>
      <c r="L11" s="64"/>
      <c r="M11" s="144"/>
      <c r="N11" s="145"/>
      <c r="O11" s="84"/>
      <c r="P11" s="133"/>
      <c r="Q11" s="145"/>
      <c r="R11" s="156"/>
    </row>
    <row r="12" spans="1:18" x14ac:dyDescent="0.3">
      <c r="A12" s="125">
        <v>10</v>
      </c>
      <c r="B12" s="81">
        <v>45510</v>
      </c>
      <c r="C12" s="133"/>
      <c r="D12" s="64"/>
      <c r="E12" s="64"/>
      <c r="F12" s="144"/>
      <c r="G12" s="145">
        <f>(C12*Тариф!C12)+(План!D12*Тариф!D12)+(План!E12*Тариф!E12)+(План!F12*Тариф!F12)</f>
        <v>0</v>
      </c>
      <c r="H12" s="150">
        <f>Заработок!C12</f>
        <v>192651.47020769029</v>
      </c>
      <c r="I12" s="133"/>
      <c r="J12" s="64"/>
      <c r="K12" s="64"/>
      <c r="L12" s="64"/>
      <c r="M12" s="144"/>
      <c r="N12" s="145"/>
      <c r="O12" s="84"/>
      <c r="P12" s="133"/>
      <c r="Q12" s="145"/>
      <c r="R12" s="156"/>
    </row>
    <row r="13" spans="1:18" x14ac:dyDescent="0.3">
      <c r="A13" s="125">
        <v>11</v>
      </c>
      <c r="B13" s="81">
        <v>45541</v>
      </c>
      <c r="C13" s="133"/>
      <c r="D13" s="64"/>
      <c r="E13" s="64"/>
      <c r="F13" s="144"/>
      <c r="G13" s="145">
        <f>(C13*Тариф!C13)+(План!D13*Тариф!D13)+(План!E13*Тариф!E13)+(План!F13*Тариф!F13)</f>
        <v>0</v>
      </c>
      <c r="H13" s="150">
        <f>Заработок!C13</f>
        <v>208294.76958855474</v>
      </c>
      <c r="I13" s="133"/>
      <c r="J13" s="64"/>
      <c r="K13" s="64"/>
      <c r="L13" s="64"/>
      <c r="M13" s="144"/>
      <c r="N13" s="145"/>
      <c r="O13" s="84"/>
      <c r="P13" s="133"/>
      <c r="Q13" s="145"/>
      <c r="R13" s="156"/>
    </row>
    <row r="14" spans="1:18" x14ac:dyDescent="0.3">
      <c r="A14" s="125">
        <v>12</v>
      </c>
      <c r="B14" s="81">
        <v>45572</v>
      </c>
      <c r="C14" s="133"/>
      <c r="D14" s="64"/>
      <c r="E14" s="64"/>
      <c r="F14" s="144"/>
      <c r="G14" s="145">
        <f>(C14*Тариф!C14)+(План!D14*Тариф!D14)+(План!E14*Тариф!E14)+(План!F14*Тариф!F14)</f>
        <v>0</v>
      </c>
      <c r="H14" s="150">
        <f>Заработок!C14</f>
        <v>220959.09157953889</v>
      </c>
      <c r="I14" s="133"/>
      <c r="J14" s="64"/>
      <c r="K14" s="64"/>
      <c r="L14" s="64"/>
      <c r="M14" s="144"/>
      <c r="N14" s="145"/>
      <c r="O14" s="84"/>
      <c r="P14" s="133"/>
      <c r="Q14" s="145"/>
      <c r="R14" s="156"/>
    </row>
    <row r="15" spans="1:18" x14ac:dyDescent="0.3">
      <c r="A15" s="125">
        <v>13</v>
      </c>
      <c r="B15" s="81">
        <v>45603</v>
      </c>
      <c r="C15" s="133"/>
      <c r="D15" s="64"/>
      <c r="E15" s="64"/>
      <c r="F15" s="144"/>
      <c r="G15" s="145">
        <f>(C15*Тариф!C15)+(План!D15*Тариф!D15)+(План!E15*Тариф!E15)+(План!F15*Тариф!F15)</f>
        <v>0</v>
      </c>
      <c r="H15" s="150">
        <f>Заработок!C15</f>
        <v>229885.83887935226</v>
      </c>
      <c r="I15" s="133"/>
      <c r="J15" s="64"/>
      <c r="K15" s="64"/>
      <c r="L15" s="64"/>
      <c r="M15" s="144"/>
      <c r="N15" s="145"/>
      <c r="O15" s="84"/>
      <c r="P15" s="133"/>
      <c r="Q15" s="145"/>
      <c r="R15" s="156"/>
    </row>
    <row r="16" spans="1:18" ht="15" thickBot="1" x14ac:dyDescent="0.35">
      <c r="A16" s="22">
        <v>14</v>
      </c>
      <c r="B16" s="126">
        <v>45634</v>
      </c>
      <c r="C16" s="1"/>
      <c r="D16" s="2"/>
      <c r="E16" s="2"/>
      <c r="F16" s="18"/>
      <c r="G16" s="148">
        <f>(C16*Тариф!C16)+(План!D16*Тариф!D16)+(План!E16*Тариф!E16)+(План!F16*Тариф!F16)</f>
        <v>0</v>
      </c>
      <c r="H16" s="157">
        <f>Заработок!C16</f>
        <v>234483.55565693931</v>
      </c>
      <c r="I16" s="1"/>
      <c r="J16" s="2"/>
      <c r="K16" s="2"/>
      <c r="L16" s="2"/>
      <c r="M16" s="18"/>
      <c r="N16" s="148"/>
      <c r="O16" s="153"/>
      <c r="P16" s="1"/>
      <c r="Q16" s="148"/>
      <c r="R16" s="159"/>
    </row>
    <row r="17" spans="1:18" x14ac:dyDescent="0.3">
      <c r="A17" s="111">
        <v>15</v>
      </c>
      <c r="B17" s="112">
        <v>45665</v>
      </c>
      <c r="C17" s="5"/>
      <c r="D17" s="6"/>
      <c r="E17" s="6"/>
      <c r="F17" s="8"/>
      <c r="G17" s="147">
        <f>(C17*Тариф!C17)+(План!D17*Тариф!D17)+(План!E17*Тариф!E17)+(План!F17*Тариф!F17)</f>
        <v>0</v>
      </c>
      <c r="H17" s="152">
        <f>Заработок!C17</f>
        <v>239173.22677007809</v>
      </c>
      <c r="I17" s="5"/>
      <c r="J17" s="6"/>
      <c r="K17" s="6"/>
      <c r="L17" s="6"/>
      <c r="M17" s="8"/>
      <c r="N17" s="147">
        <f>I17*Тариф!G17+J17*Тариф!I17+План!K17*Тариф!K17+План!L17*Тариф!M17+План!M17*Тариф!O17</f>
        <v>0</v>
      </c>
      <c r="O17" s="152">
        <f>Заработок!D17</f>
        <v>11958.661338503905</v>
      </c>
      <c r="P17" s="5"/>
      <c r="Q17" s="147"/>
      <c r="R17" s="155"/>
    </row>
    <row r="18" spans="1:18" x14ac:dyDescent="0.3">
      <c r="A18" s="113">
        <v>16</v>
      </c>
      <c r="B18" s="82">
        <v>45696</v>
      </c>
      <c r="C18" s="133"/>
      <c r="D18" s="64"/>
      <c r="E18" s="64"/>
      <c r="F18" s="144"/>
      <c r="G18" s="145">
        <f>(C18*Тариф!C18)+(План!D18*Тариф!D18)+(План!E18*Тариф!E18)+(План!F18*Тариф!F18)</f>
        <v>0</v>
      </c>
      <c r="H18" s="150">
        <f>Заработок!C18</f>
        <v>243956.69130547965</v>
      </c>
      <c r="I18" s="133"/>
      <c r="J18" s="64"/>
      <c r="K18" s="64"/>
      <c r="L18" s="64"/>
      <c r="M18" s="144"/>
      <c r="N18" s="149">
        <f>I18*Тариф!G18+J18*Тариф!I18+План!K18*Тариф!K18+План!L18*Тариф!M18+План!M18*Тариф!O18</f>
        <v>0</v>
      </c>
      <c r="O18" s="150">
        <f>Заработок!D18</f>
        <v>24395.669130547965</v>
      </c>
      <c r="P18" s="133"/>
      <c r="Q18" s="145"/>
      <c r="R18" s="156"/>
    </row>
    <row r="19" spans="1:18" x14ac:dyDescent="0.3">
      <c r="A19" s="113">
        <v>17</v>
      </c>
      <c r="B19" s="82">
        <v>45727</v>
      </c>
      <c r="C19" s="133"/>
      <c r="D19" s="64"/>
      <c r="E19" s="64"/>
      <c r="F19" s="144"/>
      <c r="G19" s="145">
        <f>(C19*Тариф!C19)+(План!D19*Тариф!D19)+(План!E19*Тариф!E19)+(План!F19*Тариф!F19)</f>
        <v>0</v>
      </c>
      <c r="H19" s="150">
        <f>Заработок!C19</f>
        <v>248835.82513158926</v>
      </c>
      <c r="I19" s="133"/>
      <c r="J19" s="64"/>
      <c r="K19" s="64"/>
      <c r="L19" s="64"/>
      <c r="M19" s="144"/>
      <c r="N19" s="149">
        <f>I19*Тариф!G19+J19*Тариф!I19+План!K19*Тариф!K19+План!L19*Тариф!M19+План!M19*Тариф!O19</f>
        <v>0</v>
      </c>
      <c r="O19" s="150">
        <f>Заработок!D19</f>
        <v>37325.373769738384</v>
      </c>
      <c r="P19" s="133"/>
      <c r="Q19" s="145"/>
      <c r="R19" s="156"/>
    </row>
    <row r="20" spans="1:18" x14ac:dyDescent="0.3">
      <c r="A20" s="113">
        <v>18</v>
      </c>
      <c r="B20" s="82">
        <v>45758</v>
      </c>
      <c r="C20" s="133"/>
      <c r="D20" s="64"/>
      <c r="E20" s="64"/>
      <c r="F20" s="144"/>
      <c r="G20" s="145">
        <f>(C20*Тариф!C20)+(План!D20*Тариф!D20)+(План!E20*Тариф!E20)+(План!F20*Тариф!F20)</f>
        <v>0</v>
      </c>
      <c r="H20" s="150">
        <f>Заработок!C20</f>
        <v>253812.54163422104</v>
      </c>
      <c r="I20" s="133"/>
      <c r="J20" s="64"/>
      <c r="K20" s="64"/>
      <c r="L20" s="64"/>
      <c r="M20" s="144"/>
      <c r="N20" s="149">
        <f>I20*Тариф!G20+J20*Тариф!I20+План!K20*Тариф!K20+План!L20*Тариф!M20+План!M20*Тариф!O20</f>
        <v>0</v>
      </c>
      <c r="O20" s="150">
        <f>Заработок!D20</f>
        <v>50762.50832684421</v>
      </c>
      <c r="P20" s="133"/>
      <c r="Q20" s="145"/>
      <c r="R20" s="156"/>
    </row>
    <row r="21" spans="1:18" x14ac:dyDescent="0.3">
      <c r="A21" s="113">
        <v>19</v>
      </c>
      <c r="B21" s="82">
        <v>45789</v>
      </c>
      <c r="C21" s="133"/>
      <c r="D21" s="64"/>
      <c r="E21" s="64"/>
      <c r="F21" s="144"/>
      <c r="G21" s="145">
        <f>(C21*Тариф!C21)+(План!D21*Тариф!D21)+(План!E21*Тариф!E21)+(План!F21*Тариф!F21)</f>
        <v>0</v>
      </c>
      <c r="H21" s="150">
        <f>Заработок!C21</f>
        <v>258888.79246690546</v>
      </c>
      <c r="I21" s="133"/>
      <c r="J21" s="64"/>
      <c r="K21" s="64"/>
      <c r="L21" s="64"/>
      <c r="M21" s="144"/>
      <c r="N21" s="149">
        <f>I21*Тариф!G21+J21*Тариф!I21+План!K21*Тариф!K21+План!L21*Тариф!M21+План!M21*Тариф!O21</f>
        <v>0</v>
      </c>
      <c r="O21" s="150">
        <f>Заработок!D21</f>
        <v>64722.198116726366</v>
      </c>
      <c r="P21" s="133"/>
      <c r="Q21" s="145"/>
      <c r="R21" s="156"/>
    </row>
    <row r="22" spans="1:18" x14ac:dyDescent="0.3">
      <c r="A22" s="113">
        <v>20</v>
      </c>
      <c r="B22" s="82">
        <v>45820</v>
      </c>
      <c r="C22" s="133"/>
      <c r="D22" s="64"/>
      <c r="E22" s="64"/>
      <c r="F22" s="144"/>
      <c r="G22" s="145">
        <f>(C22*Тариф!C22)+(План!D22*Тариф!D22)+(План!E22*Тариф!E22)+(План!F22*Тариф!F22)</f>
        <v>0</v>
      </c>
      <c r="H22" s="150">
        <f>Заработок!C22</f>
        <v>264066.56831624359</v>
      </c>
      <c r="I22" s="133"/>
      <c r="J22" s="64"/>
      <c r="K22" s="64"/>
      <c r="L22" s="64"/>
      <c r="M22" s="144"/>
      <c r="N22" s="149">
        <f>I22*Тариф!G22+J22*Тариф!I22+План!K22*Тариф!K22+План!L22*Тариф!M22+План!M22*Тариф!O22</f>
        <v>0</v>
      </c>
      <c r="O22" s="150">
        <f>Заработок!D22</f>
        <v>79219.97049487308</v>
      </c>
      <c r="P22" s="133"/>
      <c r="Q22" s="145"/>
      <c r="R22" s="156"/>
    </row>
    <row r="23" spans="1:18" x14ac:dyDescent="0.3">
      <c r="A23" s="113">
        <v>21</v>
      </c>
      <c r="B23" s="82">
        <v>45851</v>
      </c>
      <c r="C23" s="133"/>
      <c r="D23" s="64"/>
      <c r="E23" s="64"/>
      <c r="F23" s="144"/>
      <c r="G23" s="145">
        <f>(C23*Тариф!C23)+(План!D23*Тариф!D23)+(План!E23*Тариф!E23)+(План!F23*Тариф!F23)</f>
        <v>0</v>
      </c>
      <c r="H23" s="150">
        <f>Заработок!C23</f>
        <v>269347.89968256844</v>
      </c>
      <c r="I23" s="133"/>
      <c r="J23" s="64"/>
      <c r="K23" s="64"/>
      <c r="L23" s="64"/>
      <c r="M23" s="144"/>
      <c r="N23" s="149">
        <f>I23*Тариф!G23+J23*Тариф!I23+План!K23*Тариф!K23+План!L23*Тариф!M23+План!M23*Тариф!O23</f>
        <v>0</v>
      </c>
      <c r="O23" s="150">
        <f>Заработок!D23</f>
        <v>94271.76488889895</v>
      </c>
      <c r="P23" s="133"/>
      <c r="Q23" s="145"/>
      <c r="R23" s="156"/>
    </row>
    <row r="24" spans="1:18" x14ac:dyDescent="0.3">
      <c r="A24" s="113">
        <v>22</v>
      </c>
      <c r="B24" s="82">
        <v>45882</v>
      </c>
      <c r="C24" s="133"/>
      <c r="D24" s="64"/>
      <c r="E24" s="64"/>
      <c r="F24" s="144"/>
      <c r="G24" s="145">
        <f>(C24*Тариф!C24)+(План!D24*Тариф!D24)+(План!E24*Тариф!E24)+(План!F24*Тариф!F24)</f>
        <v>0</v>
      </c>
      <c r="H24" s="150">
        <f>Заработок!C24</f>
        <v>274734.85767621984</v>
      </c>
      <c r="I24" s="133"/>
      <c r="J24" s="64"/>
      <c r="K24" s="64"/>
      <c r="L24" s="64"/>
      <c r="M24" s="144"/>
      <c r="N24" s="149">
        <f>I24*Тариф!G24+J24*Тариф!I24+План!K24*Тариф!K24+План!L24*Тариф!M24+План!M24*Тариф!O24</f>
        <v>0</v>
      </c>
      <c r="O24" s="150">
        <f>Заработок!D24</f>
        <v>109893.94307048793</v>
      </c>
      <c r="P24" s="133"/>
      <c r="Q24" s="145"/>
      <c r="R24" s="156"/>
    </row>
    <row r="25" spans="1:18" x14ac:dyDescent="0.3">
      <c r="A25" s="113">
        <v>23</v>
      </c>
      <c r="B25" s="82">
        <v>45913</v>
      </c>
      <c r="C25" s="133"/>
      <c r="D25" s="64"/>
      <c r="E25" s="64"/>
      <c r="F25" s="144"/>
      <c r="G25" s="145">
        <f>(C25*Тариф!C25)+(План!D25*Тариф!D25)+(План!E25*Тариф!E25)+(План!F25*Тариф!F25)</f>
        <v>0</v>
      </c>
      <c r="H25" s="150">
        <f>Заработок!C25</f>
        <v>280229.55482974421</v>
      </c>
      <c r="I25" s="133"/>
      <c r="J25" s="64"/>
      <c r="K25" s="64"/>
      <c r="L25" s="64"/>
      <c r="M25" s="144"/>
      <c r="N25" s="149">
        <f>I25*Тариф!G25+J25*Тариф!I25+План!K25*Тариф!K25+План!L25*Тариф!M25+План!M25*Тариф!O25</f>
        <v>0</v>
      </c>
      <c r="O25" s="150">
        <f>Заработок!D25</f>
        <v>126103.2996733849</v>
      </c>
      <c r="P25" s="133"/>
      <c r="Q25" s="145"/>
      <c r="R25" s="156"/>
    </row>
    <row r="26" spans="1:18" x14ac:dyDescent="0.3">
      <c r="A26" s="113">
        <v>24</v>
      </c>
      <c r="B26" s="82">
        <v>45944</v>
      </c>
      <c r="C26" s="133"/>
      <c r="D26" s="64"/>
      <c r="E26" s="64"/>
      <c r="F26" s="144"/>
      <c r="G26" s="145">
        <f>(C26*Тариф!C26)+(План!D26*Тариф!D26)+(План!E26*Тариф!E26)+(План!F26*Тариф!F26)</f>
        <v>0</v>
      </c>
      <c r="H26" s="150">
        <f>Заработок!C26</f>
        <v>285834.14592633909</v>
      </c>
      <c r="I26" s="133"/>
      <c r="J26" s="64"/>
      <c r="K26" s="64"/>
      <c r="L26" s="64"/>
      <c r="M26" s="144"/>
      <c r="N26" s="149">
        <f>I26*Тариф!G26+J26*Тариф!I26+План!K26*Тариф!K26+План!L26*Тариф!M26+План!M26*Тариф!O26</f>
        <v>0</v>
      </c>
      <c r="O26" s="150">
        <f>Заработок!D26</f>
        <v>142917.07296316954</v>
      </c>
      <c r="P26" s="133"/>
      <c r="Q26" s="145"/>
      <c r="R26" s="156"/>
    </row>
    <row r="27" spans="1:18" x14ac:dyDescent="0.3">
      <c r="A27" s="113">
        <v>25</v>
      </c>
      <c r="B27" s="82">
        <v>45975</v>
      </c>
      <c r="C27" s="133"/>
      <c r="D27" s="64"/>
      <c r="E27" s="64"/>
      <c r="F27" s="144"/>
      <c r="G27" s="145">
        <f>(C27*Тариф!C27)+(План!D27*Тариф!D27)+(План!E27*Тариф!E27)+(План!F27*Тариф!F27)</f>
        <v>0</v>
      </c>
      <c r="H27" s="150">
        <f>Заработок!C27</f>
        <v>291550.8288448659</v>
      </c>
      <c r="I27" s="133"/>
      <c r="J27" s="64"/>
      <c r="K27" s="64"/>
      <c r="L27" s="64"/>
      <c r="M27" s="144"/>
      <c r="N27" s="149">
        <f>I27*Тариф!G27+J27*Тариф!I27+План!K27*Тариф!K27+План!L27*Тариф!M27+План!M27*Тариф!O27</f>
        <v>0</v>
      </c>
      <c r="O27" s="150">
        <f>Заработок!D27</f>
        <v>145775.41442243295</v>
      </c>
      <c r="P27" s="133"/>
      <c r="Q27" s="145"/>
      <c r="R27" s="156"/>
    </row>
    <row r="28" spans="1:18" ht="15" thickBot="1" x14ac:dyDescent="0.35">
      <c r="A28" s="114">
        <v>26</v>
      </c>
      <c r="B28" s="115">
        <v>46006</v>
      </c>
      <c r="C28" s="1"/>
      <c r="D28" s="2"/>
      <c r="E28" s="2"/>
      <c r="F28" s="18"/>
      <c r="G28" s="148">
        <f>(C28*Тариф!C28)+(План!D28*Тариф!D28)+(План!E28*Тариф!E28)+(План!F28*Тариф!F28)</f>
        <v>0</v>
      </c>
      <c r="H28" s="157">
        <f>Заработок!C28</f>
        <v>297381.8454217632</v>
      </c>
      <c r="I28" s="1"/>
      <c r="J28" s="2"/>
      <c r="K28" s="2"/>
      <c r="L28" s="2"/>
      <c r="M28" s="18"/>
      <c r="N28" s="158">
        <f>I28*Тариф!G28+J28*Тариф!I28+План!K28*Тариф!K28+План!L28*Тариф!M28+План!M28*Тариф!O28</f>
        <v>0</v>
      </c>
      <c r="O28" s="157">
        <f>Заработок!D28</f>
        <v>148690.9227108816</v>
      </c>
      <c r="P28" s="1"/>
      <c r="Q28" s="148"/>
      <c r="R28" s="159"/>
    </row>
    <row r="29" spans="1:18" x14ac:dyDescent="0.3">
      <c r="A29" s="127">
        <v>27</v>
      </c>
      <c r="B29" s="128">
        <v>46037</v>
      </c>
      <c r="C29" s="5"/>
      <c r="D29" s="6"/>
      <c r="E29" s="6"/>
      <c r="F29" s="8"/>
      <c r="G29" s="147">
        <f>(C29*Тариф!C29)+(План!D29*Тариф!D29)+(План!E29*Тариф!E29)+(План!F29*Тариф!F29)</f>
        <v>0</v>
      </c>
      <c r="H29" s="152">
        <f>Заработок!C29</f>
        <v>303329.48233019846</v>
      </c>
      <c r="I29" s="5"/>
      <c r="J29" s="6"/>
      <c r="K29" s="6"/>
      <c r="L29" s="6"/>
      <c r="M29" s="8"/>
      <c r="N29" s="147">
        <f>I29*Тариф!G29+J29*Тариф!I29+План!K29*Тариф!K29+План!L29*Тариф!M29+План!M29*Тариф!O29</f>
        <v>0</v>
      </c>
      <c r="O29" s="152">
        <f>Заработок!D29</f>
        <v>151664.74116509923</v>
      </c>
      <c r="P29" s="5"/>
      <c r="Q29" s="147"/>
      <c r="R29" s="155"/>
    </row>
    <row r="30" spans="1:18" x14ac:dyDescent="0.3">
      <c r="A30" s="129">
        <v>28</v>
      </c>
      <c r="B30" s="85">
        <v>46068</v>
      </c>
      <c r="C30" s="133"/>
      <c r="D30" s="64"/>
      <c r="E30" s="64"/>
      <c r="F30" s="144"/>
      <c r="G30" s="145">
        <f>(C30*Тариф!C30)+(План!D30*Тариф!D30)+(План!E30*Тариф!E30)+(План!F30*Тариф!F30)</f>
        <v>0</v>
      </c>
      <c r="H30" s="150">
        <f>Заработок!C30</f>
        <v>309396.07197680243</v>
      </c>
      <c r="I30" s="133"/>
      <c r="J30" s="64"/>
      <c r="K30" s="64"/>
      <c r="L30" s="64"/>
      <c r="M30" s="144"/>
      <c r="N30" s="149">
        <f>I30*Тариф!G30+J30*Тариф!I30+План!K30*Тариф!K30+План!L30*Тариф!M30+План!M30*Тариф!O30</f>
        <v>0</v>
      </c>
      <c r="O30" s="150">
        <f>Заработок!D30</f>
        <v>154698.03598840121</v>
      </c>
      <c r="P30" s="133"/>
      <c r="Q30" s="145">
        <f>Тариф!P30*P30</f>
        <v>0</v>
      </c>
      <c r="R30" s="156">
        <f>Заработок!E30</f>
        <v>48000</v>
      </c>
    </row>
    <row r="31" spans="1:18" x14ac:dyDescent="0.3">
      <c r="A31" s="129">
        <v>29</v>
      </c>
      <c r="B31" s="85">
        <v>46099</v>
      </c>
      <c r="C31" s="133"/>
      <c r="D31" s="64"/>
      <c r="E31" s="64"/>
      <c r="F31" s="144"/>
      <c r="G31" s="145">
        <f>(C31*Тариф!C31)+(План!D31*Тариф!D31)+(План!E31*Тариф!E31)+(План!F31*Тариф!F31)</f>
        <v>0</v>
      </c>
      <c r="H31" s="150">
        <f>Заработок!C31</f>
        <v>315583.99341633846</v>
      </c>
      <c r="I31" s="133"/>
      <c r="J31" s="64"/>
      <c r="K31" s="64"/>
      <c r="L31" s="64"/>
      <c r="M31" s="144"/>
      <c r="N31" s="149">
        <f>I31*Тариф!G31+J31*Тариф!I31+План!K31*Тариф!K31+План!L31*Тариф!M31+План!M31*Тариф!O31</f>
        <v>0</v>
      </c>
      <c r="O31" s="150">
        <f>Заработок!D31</f>
        <v>157791.99670816923</v>
      </c>
      <c r="P31" s="133"/>
      <c r="Q31" s="145">
        <f>Тариф!P31*P31</f>
        <v>0</v>
      </c>
      <c r="R31" s="156">
        <f>Заработок!E31</f>
        <v>48960</v>
      </c>
    </row>
    <row r="32" spans="1:18" x14ac:dyDescent="0.3">
      <c r="A32" s="129">
        <v>30</v>
      </c>
      <c r="B32" s="85">
        <v>46130</v>
      </c>
      <c r="C32" s="133"/>
      <c r="D32" s="64"/>
      <c r="E32" s="64"/>
      <c r="F32" s="144"/>
      <c r="G32" s="145">
        <f>(C32*Тариф!C32)+(План!D32*Тариф!D32)+(План!E32*Тариф!E32)+(План!F32*Тариф!F32)</f>
        <v>0</v>
      </c>
      <c r="H32" s="150">
        <f>Заработок!C32</f>
        <v>321895.67328466522</v>
      </c>
      <c r="I32" s="133"/>
      <c r="J32" s="64"/>
      <c r="K32" s="64"/>
      <c r="L32" s="64"/>
      <c r="M32" s="144"/>
      <c r="N32" s="149">
        <f>I32*Тариф!G32+J32*Тариф!I32+План!K32*Тариф!K32+План!L32*Тариф!M32+План!M32*Тариф!O32</f>
        <v>0</v>
      </c>
      <c r="O32" s="150">
        <f>Заработок!D32</f>
        <v>160947.83664233261</v>
      </c>
      <c r="P32" s="133"/>
      <c r="Q32" s="145">
        <f>Тариф!P32*P32</f>
        <v>0</v>
      </c>
      <c r="R32" s="156">
        <f>Заработок!E32</f>
        <v>48960</v>
      </c>
    </row>
    <row r="33" spans="1:18" x14ac:dyDescent="0.3">
      <c r="A33" s="129">
        <v>31</v>
      </c>
      <c r="B33" s="85">
        <v>46161</v>
      </c>
      <c r="C33" s="133"/>
      <c r="D33" s="64"/>
      <c r="E33" s="64"/>
      <c r="F33" s="144"/>
      <c r="G33" s="145">
        <f>(C33*Тариф!C33)+(План!D33*Тариф!D33)+(План!E33*Тариф!E33)+(План!F33*Тариф!F33)</f>
        <v>0</v>
      </c>
      <c r="H33" s="150">
        <f>Заработок!C33</f>
        <v>328333.58675035852</v>
      </c>
      <c r="I33" s="133"/>
      <c r="J33" s="64"/>
      <c r="K33" s="64"/>
      <c r="L33" s="64"/>
      <c r="M33" s="144"/>
      <c r="N33" s="149">
        <f>I33*Тариф!G33+J33*Тариф!I33+План!K33*Тариф!K33+План!L33*Тариф!M33+План!M33*Тариф!O33</f>
        <v>0</v>
      </c>
      <c r="O33" s="150">
        <f>Заработок!D33</f>
        <v>164166.79337517926</v>
      </c>
      <c r="P33" s="133"/>
      <c r="Q33" s="145">
        <f>Тариф!P33*P33</f>
        <v>0</v>
      </c>
      <c r="R33" s="156">
        <f>Заработок!E33</f>
        <v>61200</v>
      </c>
    </row>
    <row r="34" spans="1:18" x14ac:dyDescent="0.3">
      <c r="A34" s="129">
        <v>32</v>
      </c>
      <c r="B34" s="85">
        <v>46192</v>
      </c>
      <c r="C34" s="133"/>
      <c r="D34" s="64"/>
      <c r="E34" s="64"/>
      <c r="F34" s="144"/>
      <c r="G34" s="145">
        <f>(C34*Тариф!C34)+(План!D34*Тариф!D34)+(План!E34*Тариф!E34)+(План!F34*Тариф!F34)</f>
        <v>0</v>
      </c>
      <c r="H34" s="150">
        <f>Заработок!C34</f>
        <v>334900.25848536572</v>
      </c>
      <c r="I34" s="133"/>
      <c r="J34" s="64"/>
      <c r="K34" s="64"/>
      <c r="L34" s="64"/>
      <c r="M34" s="144"/>
      <c r="N34" s="149">
        <f>I34*Тариф!G34+J34*Тариф!I34+План!K34*Тариф!K34+План!L34*Тариф!M34+План!M34*Тариф!O34</f>
        <v>0</v>
      </c>
      <c r="O34" s="150">
        <f>Заработок!D34</f>
        <v>167450.12924268286</v>
      </c>
      <c r="P34" s="133"/>
      <c r="Q34" s="145">
        <f>Тариф!P34*P34</f>
        <v>0</v>
      </c>
      <c r="R34" s="156">
        <f>Заработок!E34</f>
        <v>134640</v>
      </c>
    </row>
    <row r="35" spans="1:18" x14ac:dyDescent="0.3">
      <c r="A35" s="129">
        <v>33</v>
      </c>
      <c r="B35" s="85">
        <v>46223</v>
      </c>
      <c r="C35" s="133"/>
      <c r="D35" s="64"/>
      <c r="E35" s="64"/>
      <c r="F35" s="144"/>
      <c r="G35" s="145">
        <f>(C35*Тариф!C35)+(План!D35*Тариф!D35)+(План!E35*Тариф!E35)+(План!F35*Тариф!F35)</f>
        <v>0</v>
      </c>
      <c r="H35" s="150">
        <f>Заработок!C35</f>
        <v>341598.26365507301</v>
      </c>
      <c r="I35" s="133"/>
      <c r="J35" s="64"/>
      <c r="K35" s="64"/>
      <c r="L35" s="64"/>
      <c r="M35" s="144"/>
      <c r="N35" s="149">
        <f>I35*Тариф!G35+J35*Тариф!I35+План!K35*Тариф!K35+План!L35*Тариф!M35+План!M35*Тариф!O35</f>
        <v>0</v>
      </c>
      <c r="O35" s="150">
        <f>Заработок!D35</f>
        <v>170799.1318275365</v>
      </c>
      <c r="P35" s="133"/>
      <c r="Q35" s="145">
        <f>Тариф!P35*P35</f>
        <v>0</v>
      </c>
      <c r="R35" s="156">
        <f>Заработок!E35</f>
        <v>134640</v>
      </c>
    </row>
    <row r="36" spans="1:18" x14ac:dyDescent="0.3">
      <c r="A36" s="129">
        <v>34</v>
      </c>
      <c r="B36" s="85">
        <v>46254</v>
      </c>
      <c r="C36" s="133"/>
      <c r="D36" s="64"/>
      <c r="E36" s="64"/>
      <c r="F36" s="144"/>
      <c r="G36" s="145">
        <f>(C36*Тариф!C36)+(План!D36*Тариф!D36)+(План!E36*Тариф!E36)+(План!F36*Тариф!F36)</f>
        <v>0</v>
      </c>
      <c r="H36" s="150">
        <f>Заработок!C36</f>
        <v>348430.22892817447</v>
      </c>
      <c r="I36" s="133"/>
      <c r="J36" s="64"/>
      <c r="K36" s="64"/>
      <c r="L36" s="64"/>
      <c r="M36" s="144"/>
      <c r="N36" s="149">
        <f>I36*Тариф!G36+J36*Тариф!I36+План!K36*Тариф!K36+План!L36*Тариф!M36+План!M36*Тариф!O36</f>
        <v>0</v>
      </c>
      <c r="O36" s="150">
        <f>Заработок!D36</f>
        <v>174215.11446408724</v>
      </c>
      <c r="P36" s="133"/>
      <c r="Q36" s="145">
        <f>Тариф!P36*P36</f>
        <v>0</v>
      </c>
      <c r="R36" s="156">
        <f>Заработок!E36</f>
        <v>73440</v>
      </c>
    </row>
    <row r="37" spans="1:18" x14ac:dyDescent="0.3">
      <c r="A37" s="129">
        <v>35</v>
      </c>
      <c r="B37" s="85">
        <v>46285</v>
      </c>
      <c r="C37" s="133"/>
      <c r="D37" s="64"/>
      <c r="E37" s="64"/>
      <c r="F37" s="144"/>
      <c r="G37" s="145">
        <f>(C37*Тариф!C37)+(План!D37*Тариф!D37)+(План!E37*Тариф!E37)+(План!F37*Тариф!F37)</f>
        <v>0</v>
      </c>
      <c r="H37" s="150">
        <f>Заработок!C37</f>
        <v>355398.83350673795</v>
      </c>
      <c r="I37" s="133"/>
      <c r="J37" s="64"/>
      <c r="K37" s="64"/>
      <c r="L37" s="64"/>
      <c r="M37" s="144"/>
      <c r="N37" s="149">
        <f>I37*Тариф!G37+J37*Тариф!I37+План!K37*Тариф!K37+План!L37*Тариф!M37+План!M37*Тариф!O37</f>
        <v>0</v>
      </c>
      <c r="O37" s="150">
        <f>Заработок!D37</f>
        <v>177699.41675336898</v>
      </c>
      <c r="P37" s="133"/>
      <c r="Q37" s="145">
        <f>Тариф!P37*P37</f>
        <v>0</v>
      </c>
      <c r="R37" s="156">
        <f>Заработок!E37</f>
        <v>85680</v>
      </c>
    </row>
    <row r="38" spans="1:18" x14ac:dyDescent="0.3">
      <c r="A38" s="129">
        <v>36</v>
      </c>
      <c r="B38" s="85">
        <v>46316</v>
      </c>
      <c r="C38" s="133"/>
      <c r="D38" s="64"/>
      <c r="E38" s="64"/>
      <c r="F38" s="144"/>
      <c r="G38" s="145">
        <f>(C38*Тариф!C38)+(План!D38*Тариф!D38)+(План!E38*Тариф!E38)+(План!F38*Тариф!F38)</f>
        <v>0</v>
      </c>
      <c r="H38" s="150">
        <f>Заработок!C38</f>
        <v>362506.81017687271</v>
      </c>
      <c r="I38" s="133"/>
      <c r="J38" s="64"/>
      <c r="K38" s="64"/>
      <c r="L38" s="64"/>
      <c r="M38" s="144"/>
      <c r="N38" s="149">
        <f>I38*Тариф!G38+J38*Тариф!I38+План!K38*Тариф!K38+План!L38*Тариф!M38+План!M38*Тариф!O38</f>
        <v>0</v>
      </c>
      <c r="O38" s="150">
        <f>Заработок!D38</f>
        <v>181253.40508843635</v>
      </c>
      <c r="P38" s="133"/>
      <c r="Q38" s="145">
        <f>Тариф!P38*P38</f>
        <v>0</v>
      </c>
      <c r="R38" s="156">
        <f>Заработок!E38</f>
        <v>183600</v>
      </c>
    </row>
    <row r="39" spans="1:18" x14ac:dyDescent="0.3">
      <c r="A39" s="129">
        <v>37</v>
      </c>
      <c r="B39" s="85">
        <v>46347</v>
      </c>
      <c r="C39" s="133"/>
      <c r="D39" s="64"/>
      <c r="E39" s="64"/>
      <c r="F39" s="144"/>
      <c r="G39" s="145">
        <f>(C39*Тариф!C39)+(План!D39*Тариф!D39)+(План!E39*Тариф!E39)+(План!F39*Тариф!F39)</f>
        <v>0</v>
      </c>
      <c r="H39" s="150">
        <f>Заработок!C39</f>
        <v>369756.94638041017</v>
      </c>
      <c r="I39" s="133"/>
      <c r="J39" s="64"/>
      <c r="K39" s="64"/>
      <c r="L39" s="64"/>
      <c r="M39" s="144"/>
      <c r="N39" s="149">
        <f>I39*Тариф!G39+J39*Тариф!I39+План!K39*Тариф!K39+План!L39*Тариф!M39+План!M39*Тариф!O39</f>
        <v>0</v>
      </c>
      <c r="O39" s="150">
        <f>Заработок!D39</f>
        <v>184878.47319020508</v>
      </c>
      <c r="P39" s="133"/>
      <c r="Q39" s="145">
        <f>Тариф!P39*P39</f>
        <v>0</v>
      </c>
      <c r="R39" s="156">
        <f>Заработок!E39</f>
        <v>183600</v>
      </c>
    </row>
    <row r="40" spans="1:18" ht="15" thickBot="1" x14ac:dyDescent="0.35">
      <c r="A40" s="130">
        <v>38</v>
      </c>
      <c r="B40" s="131">
        <v>46378</v>
      </c>
      <c r="C40" s="1"/>
      <c r="D40" s="2"/>
      <c r="E40" s="2"/>
      <c r="F40" s="18"/>
      <c r="G40" s="148">
        <f>(C40*Тариф!C40)+(План!D40*Тариф!D40)+(План!E40*Тариф!E40)+(План!F40*Тариф!F40)</f>
        <v>0</v>
      </c>
      <c r="H40" s="157">
        <f>Заработок!C40</f>
        <v>377152.08530801837</v>
      </c>
      <c r="I40" s="1"/>
      <c r="J40" s="2"/>
      <c r="K40" s="2"/>
      <c r="L40" s="2"/>
      <c r="M40" s="18"/>
      <c r="N40" s="158">
        <f>I40*Тариф!G40+J40*Тариф!I40+План!K40*Тариф!K40+План!L40*Тариф!M40+План!M40*Тариф!O40</f>
        <v>0</v>
      </c>
      <c r="O40" s="157">
        <f>Заработок!D40</f>
        <v>188576.04265400919</v>
      </c>
      <c r="P40" s="1"/>
      <c r="Q40" s="148">
        <f>Тариф!P40*P40</f>
        <v>0</v>
      </c>
      <c r="R40" s="159">
        <f>Заработок!E40</f>
        <v>97920</v>
      </c>
    </row>
    <row r="41" spans="1:18" x14ac:dyDescent="0.3">
      <c r="A41" s="5">
        <v>39</v>
      </c>
      <c r="B41" s="132">
        <v>46409</v>
      </c>
      <c r="C41" s="5"/>
      <c r="D41" s="6"/>
      <c r="E41" s="6"/>
      <c r="F41" s="8"/>
      <c r="G41" s="147">
        <f>(C41*Тариф!C41)+(План!D41*Тариф!D41)+(План!E41*Тариф!E41)+(План!F41*Тариф!F41)</f>
        <v>0</v>
      </c>
      <c r="H41" s="152">
        <f>Заработок!C41</f>
        <v>384695.12701417872</v>
      </c>
      <c r="I41" s="5"/>
      <c r="J41" s="6"/>
      <c r="K41" s="6"/>
      <c r="L41" s="6"/>
      <c r="M41" s="8"/>
      <c r="N41" s="147">
        <f>I41*Тариф!G41+J41*Тариф!I41+План!K41*Тариф!K41+План!L41*Тариф!M41+План!M41*Тариф!O41</f>
        <v>0</v>
      </c>
      <c r="O41" s="152">
        <f>Заработок!D41</f>
        <v>192347.56350708936</v>
      </c>
      <c r="P41" s="5"/>
      <c r="Q41" s="147">
        <f>Тариф!P41*P41</f>
        <v>0</v>
      </c>
      <c r="R41" s="155">
        <f>Заработок!E41</f>
        <v>110160</v>
      </c>
    </row>
    <row r="42" spans="1:18" x14ac:dyDescent="0.3">
      <c r="A42" s="133">
        <v>40</v>
      </c>
      <c r="B42" s="88">
        <v>46440</v>
      </c>
      <c r="C42" s="133"/>
      <c r="D42" s="64"/>
      <c r="E42" s="64"/>
      <c r="F42" s="144"/>
      <c r="G42" s="145">
        <f>(C42*Тариф!C42)+(План!D42*Тариф!D42)+(План!E42*Тариф!E42)+(План!F42*Тариф!F42)</f>
        <v>0</v>
      </c>
      <c r="H42" s="150">
        <f>Заработок!C42</f>
        <v>392389.02955446229</v>
      </c>
      <c r="I42" s="133"/>
      <c r="J42" s="64"/>
      <c r="K42" s="64"/>
      <c r="L42" s="64"/>
      <c r="M42" s="144"/>
      <c r="N42" s="149">
        <f>I42*Тариф!G42+J42*Тариф!I42+План!K42*Тариф!K42+План!L42*Тариф!M42+План!M42*Тариф!O42</f>
        <v>0</v>
      </c>
      <c r="O42" s="150">
        <f>Заработок!D42</f>
        <v>196194.51477723115</v>
      </c>
      <c r="P42" s="133"/>
      <c r="Q42" s="145">
        <f>Тариф!P42*P42</f>
        <v>0</v>
      </c>
      <c r="R42" s="156">
        <f>Заработок!E42</f>
        <v>232560</v>
      </c>
    </row>
    <row r="43" spans="1:18" x14ac:dyDescent="0.3">
      <c r="A43" s="133">
        <v>41</v>
      </c>
      <c r="B43" s="88">
        <v>46471</v>
      </c>
      <c r="C43" s="133"/>
      <c r="D43" s="64"/>
      <c r="E43" s="64"/>
      <c r="F43" s="144"/>
      <c r="G43" s="145">
        <f>(C43*Тариф!C43)+(План!D43*Тариф!D43)+(План!E43*Тариф!E43)+(План!F43*Тариф!F43)</f>
        <v>0</v>
      </c>
      <c r="H43" s="150">
        <f>Заработок!C43</f>
        <v>400236.81014555157</v>
      </c>
      <c r="I43" s="133"/>
      <c r="J43" s="64"/>
      <c r="K43" s="64"/>
      <c r="L43" s="64"/>
      <c r="M43" s="144"/>
      <c r="N43" s="149">
        <f>I43*Тариф!G43+J43*Тариф!I43+План!K43*Тариф!K43+План!L43*Тариф!M43+План!M43*Тариф!O43</f>
        <v>0</v>
      </c>
      <c r="O43" s="150">
        <f>Заработок!D43</f>
        <v>200118.40507277579</v>
      </c>
      <c r="P43" s="133"/>
      <c r="Q43" s="145">
        <f>Тариф!P43*P43</f>
        <v>0</v>
      </c>
      <c r="R43" s="156">
        <f>Заработок!E43</f>
        <v>232560</v>
      </c>
    </row>
    <row r="44" spans="1:18" x14ac:dyDescent="0.3">
      <c r="A44" s="133">
        <v>42</v>
      </c>
      <c r="B44" s="88">
        <v>46502</v>
      </c>
      <c r="C44" s="133"/>
      <c r="D44" s="64"/>
      <c r="E44" s="64"/>
      <c r="F44" s="144"/>
      <c r="G44" s="145">
        <f>(C44*Тариф!C44)+(План!D44*Тариф!D44)+(План!E44*Тариф!E44)+(План!F44*Тариф!F44)</f>
        <v>0</v>
      </c>
      <c r="H44" s="150">
        <f>Заработок!C44</f>
        <v>408241.54634846264</v>
      </c>
      <c r="I44" s="133"/>
      <c r="J44" s="64"/>
      <c r="K44" s="64"/>
      <c r="L44" s="64"/>
      <c r="M44" s="144"/>
      <c r="N44" s="149">
        <f>I44*Тариф!G44+J44*Тариф!I44+План!K44*Тариф!K44+План!L44*Тариф!M44+План!M44*Тариф!O44</f>
        <v>0</v>
      </c>
      <c r="O44" s="150">
        <f>Заработок!D44</f>
        <v>204120.77317423132</v>
      </c>
      <c r="P44" s="133"/>
      <c r="Q44" s="145">
        <f>Тариф!P44*P44</f>
        <v>0</v>
      </c>
      <c r="R44" s="156">
        <f>Заработок!E44</f>
        <v>122400</v>
      </c>
    </row>
    <row r="45" spans="1:18" x14ac:dyDescent="0.3">
      <c r="A45" s="133">
        <v>43</v>
      </c>
      <c r="B45" s="88">
        <v>46533</v>
      </c>
      <c r="C45" s="133"/>
      <c r="D45" s="64"/>
      <c r="E45" s="64"/>
      <c r="F45" s="144"/>
      <c r="G45" s="145">
        <f>(C45*Тариф!C45)+(План!D45*Тариф!D45)+(План!E45*Тариф!E45)+(План!F45*Тариф!F45)</f>
        <v>0</v>
      </c>
      <c r="H45" s="150">
        <f>Заработок!C45</f>
        <v>416406.37727543188</v>
      </c>
      <c r="I45" s="133"/>
      <c r="J45" s="64"/>
      <c r="K45" s="64"/>
      <c r="L45" s="64"/>
      <c r="M45" s="144"/>
      <c r="N45" s="149">
        <f>I45*Тариф!G45+J45*Тариф!I45+План!K45*Тариф!K45+План!L45*Тариф!M45+План!M45*Тариф!O45</f>
        <v>0</v>
      </c>
      <c r="O45" s="150">
        <f>Заработок!D45</f>
        <v>208203.18863771594</v>
      </c>
      <c r="P45" s="133"/>
      <c r="Q45" s="145">
        <f>Тариф!P45*P45</f>
        <v>0</v>
      </c>
      <c r="R45" s="156">
        <f>Заработок!E45</f>
        <v>134640</v>
      </c>
    </row>
    <row r="46" spans="1:18" x14ac:dyDescent="0.3">
      <c r="A46" s="133">
        <v>44</v>
      </c>
      <c r="B46" s="88">
        <v>46564</v>
      </c>
      <c r="C46" s="133"/>
      <c r="D46" s="64"/>
      <c r="E46" s="64"/>
      <c r="F46" s="144"/>
      <c r="G46" s="145">
        <f>(C46*Тариф!C46)+(План!D46*Тариф!D46)+(План!E46*Тариф!E46)+(План!F46*Тариф!F46)</f>
        <v>0</v>
      </c>
      <c r="H46" s="150">
        <f>Заработок!C46</f>
        <v>424734.50482094055</v>
      </c>
      <c r="I46" s="133"/>
      <c r="J46" s="64"/>
      <c r="K46" s="64"/>
      <c r="L46" s="64"/>
      <c r="M46" s="144"/>
      <c r="N46" s="149">
        <f>I46*Тариф!G46+J46*Тариф!I46+План!K46*Тариф!K46+План!L46*Тариф!M46+План!M46*Тариф!O46</f>
        <v>0</v>
      </c>
      <c r="O46" s="150">
        <f>Заработок!D46</f>
        <v>212367.25241047028</v>
      </c>
      <c r="P46" s="133"/>
      <c r="Q46" s="145">
        <f>Тариф!P46*P46</f>
        <v>0</v>
      </c>
      <c r="R46" s="156">
        <f>Заработок!E46</f>
        <v>281520</v>
      </c>
    </row>
    <row r="47" spans="1:18" x14ac:dyDescent="0.3">
      <c r="A47" s="133">
        <v>45</v>
      </c>
      <c r="B47" s="88">
        <v>46595</v>
      </c>
      <c r="C47" s="133"/>
      <c r="D47" s="64"/>
      <c r="E47" s="64"/>
      <c r="F47" s="144"/>
      <c r="G47" s="145">
        <f>(C47*Тариф!C47)+(План!D47*Тариф!D47)+(План!E47*Тариф!E47)+(План!F47*Тариф!F47)</f>
        <v>0</v>
      </c>
      <c r="H47" s="150">
        <f>Заработок!C47</f>
        <v>433229.19491735939</v>
      </c>
      <c r="I47" s="133"/>
      <c r="J47" s="64"/>
      <c r="K47" s="64"/>
      <c r="L47" s="64"/>
      <c r="M47" s="144"/>
      <c r="N47" s="149">
        <f>I47*Тариф!G47+J47*Тариф!I47+План!K47*Тариф!K47+План!L47*Тариф!M47+План!M47*Тариф!O47</f>
        <v>0</v>
      </c>
      <c r="O47" s="150">
        <f>Заработок!D47</f>
        <v>216614.59745867969</v>
      </c>
      <c r="P47" s="133"/>
      <c r="Q47" s="145">
        <f>Тариф!P47*P47</f>
        <v>0</v>
      </c>
      <c r="R47" s="156">
        <f>Заработок!E47</f>
        <v>281520</v>
      </c>
    </row>
    <row r="48" spans="1:18" x14ac:dyDescent="0.3">
      <c r="A48" s="133">
        <v>46</v>
      </c>
      <c r="B48" s="88">
        <v>46626</v>
      </c>
      <c r="C48" s="133"/>
      <c r="D48" s="64"/>
      <c r="E48" s="64"/>
      <c r="F48" s="144"/>
      <c r="G48" s="145">
        <f>(C48*Тариф!C48)+(План!D48*Тариф!D48)+(План!E48*Тариф!E48)+(План!F48*Тариф!F48)</f>
        <v>0</v>
      </c>
      <c r="H48" s="150">
        <f>Заработок!C48</f>
        <v>441893.77881570661</v>
      </c>
      <c r="I48" s="133"/>
      <c r="J48" s="64"/>
      <c r="K48" s="64"/>
      <c r="L48" s="64"/>
      <c r="M48" s="144"/>
      <c r="N48" s="149">
        <f>I48*Тариф!G48+J48*Тариф!I48+План!K48*Тариф!K48+План!L48*Тариф!M48+План!M48*Тариф!O48</f>
        <v>0</v>
      </c>
      <c r="O48" s="150">
        <f>Заработок!D48</f>
        <v>220946.8894078533</v>
      </c>
      <c r="P48" s="133"/>
      <c r="Q48" s="145">
        <f>Тариф!P48*P48</f>
        <v>0</v>
      </c>
      <c r="R48" s="156">
        <f>Заработок!E48</f>
        <v>146880</v>
      </c>
    </row>
    <row r="49" spans="1:18" x14ac:dyDescent="0.3">
      <c r="A49" s="133">
        <v>47</v>
      </c>
      <c r="B49" s="88">
        <v>46657</v>
      </c>
      <c r="C49" s="133"/>
      <c r="D49" s="64"/>
      <c r="E49" s="64"/>
      <c r="F49" s="144"/>
      <c r="G49" s="145">
        <f>(C49*Тариф!C49)+(План!D49*Тариф!D49)+(План!E49*Тариф!E49)+(План!F49*Тариф!F49)</f>
        <v>0</v>
      </c>
      <c r="H49" s="150">
        <f>Заработок!C49</f>
        <v>450731.65439202078</v>
      </c>
      <c r="I49" s="133"/>
      <c r="J49" s="64"/>
      <c r="K49" s="64"/>
      <c r="L49" s="64"/>
      <c r="M49" s="144"/>
      <c r="N49" s="149">
        <f>I49*Тариф!G49+J49*Тариф!I49+План!K49*Тариф!K49+План!L49*Тариф!M49+План!M49*Тариф!O49</f>
        <v>0</v>
      </c>
      <c r="O49" s="150">
        <f>Заработок!D49</f>
        <v>225365.82719601039</v>
      </c>
      <c r="P49" s="133"/>
      <c r="Q49" s="145">
        <f>Тариф!P49*P49</f>
        <v>0</v>
      </c>
      <c r="R49" s="156">
        <f>Заработок!E49</f>
        <v>159120</v>
      </c>
    </row>
    <row r="50" spans="1:18" x14ac:dyDescent="0.3">
      <c r="A50" s="133">
        <v>48</v>
      </c>
      <c r="B50" s="88">
        <v>46688</v>
      </c>
      <c r="C50" s="133"/>
      <c r="D50" s="64"/>
      <c r="E50" s="64"/>
      <c r="F50" s="144"/>
      <c r="G50" s="145">
        <f>(C50*Тариф!C50)+(План!D50*Тариф!D50)+(План!E50*Тариф!E50)+(План!F50*Тариф!F50)</f>
        <v>0</v>
      </c>
      <c r="H50" s="150">
        <f>Заработок!C50</f>
        <v>459746.28747986117</v>
      </c>
      <c r="I50" s="133"/>
      <c r="J50" s="64"/>
      <c r="K50" s="64"/>
      <c r="L50" s="64"/>
      <c r="M50" s="144"/>
      <c r="N50" s="149">
        <f>I50*Тариф!G50+J50*Тариф!I50+План!K50*Тариф!K50+План!L50*Тариф!M50+План!M50*Тариф!O50</f>
        <v>0</v>
      </c>
      <c r="O50" s="150">
        <f>Заработок!D50</f>
        <v>229873.14373993059</v>
      </c>
      <c r="P50" s="133"/>
      <c r="Q50" s="145">
        <f>Тариф!P50*P50</f>
        <v>0</v>
      </c>
      <c r="R50" s="156">
        <f>Заработок!E50</f>
        <v>330480</v>
      </c>
    </row>
    <row r="51" spans="1:18" x14ac:dyDescent="0.3">
      <c r="A51" s="133">
        <v>49</v>
      </c>
      <c r="B51" s="88">
        <v>46719</v>
      </c>
      <c r="C51" s="133"/>
      <c r="D51" s="64"/>
      <c r="E51" s="64"/>
      <c r="F51" s="144"/>
      <c r="G51" s="145">
        <f>(C51*Тариф!C51)+(План!D51*Тариф!D51)+(План!E51*Тариф!E51)+(План!F51*Тариф!F51)</f>
        <v>0</v>
      </c>
      <c r="H51" s="150">
        <f>Заработок!C51</f>
        <v>468941.21322945843</v>
      </c>
      <c r="I51" s="133"/>
      <c r="J51" s="64"/>
      <c r="K51" s="64"/>
      <c r="L51" s="64"/>
      <c r="M51" s="144"/>
      <c r="N51" s="149">
        <f>I51*Тариф!G51+J51*Тариф!I51+План!K51*Тариф!K51+План!L51*Тариф!M51+План!M51*Тариф!O51</f>
        <v>0</v>
      </c>
      <c r="O51" s="150">
        <f>Заработок!D51</f>
        <v>234470.60661472921</v>
      </c>
      <c r="P51" s="133"/>
      <c r="Q51" s="145">
        <f>Тариф!P51*P51</f>
        <v>0</v>
      </c>
      <c r="R51" s="156">
        <f>Заработок!E51</f>
        <v>330480</v>
      </c>
    </row>
    <row r="52" spans="1:18" ht="15" thickBot="1" x14ac:dyDescent="0.35">
      <c r="A52" s="1">
        <v>50</v>
      </c>
      <c r="B52" s="134">
        <v>46750</v>
      </c>
      <c r="C52" s="1"/>
      <c r="D52" s="2"/>
      <c r="E52" s="2"/>
      <c r="F52" s="18"/>
      <c r="G52" s="148">
        <f>(C52*Тариф!C52)+(План!D52*Тариф!D52)+(План!E52*Тариф!E52)+(План!F52*Тариф!F52)</f>
        <v>0</v>
      </c>
      <c r="H52" s="157">
        <f>Заработок!C52</f>
        <v>478320.0374940476</v>
      </c>
      <c r="I52" s="1"/>
      <c r="J52" s="2"/>
      <c r="K52" s="2"/>
      <c r="L52" s="2"/>
      <c r="M52" s="18"/>
      <c r="N52" s="158">
        <f>I52*Тариф!G52+J52*Тариф!I52+План!K52*Тариф!K52+План!L52*Тариф!M52+План!M52*Тариф!O52</f>
        <v>0</v>
      </c>
      <c r="O52" s="157">
        <f>Заработок!D52</f>
        <v>239160.0187470238</v>
      </c>
      <c r="P52" s="1"/>
      <c r="Q52" s="148">
        <f>Тариф!P52*P52</f>
        <v>0</v>
      </c>
      <c r="R52" s="159">
        <f>Заработок!E52</f>
        <v>171360</v>
      </c>
    </row>
    <row r="53" spans="1:18" x14ac:dyDescent="0.3">
      <c r="A53" s="13">
        <v>51</v>
      </c>
      <c r="B53" s="135">
        <v>46753</v>
      </c>
      <c r="C53" s="5"/>
      <c r="D53" s="6"/>
      <c r="E53" s="6"/>
      <c r="F53" s="8"/>
      <c r="G53" s="147">
        <f>(C53*Тариф!C53)+(План!D53*Тариф!D53)+(План!E53*Тариф!E53)+(План!F53*Тариф!F53)</f>
        <v>0</v>
      </c>
      <c r="H53" s="152">
        <f>Заработок!C53</f>
        <v>487886.43824392854</v>
      </c>
      <c r="I53" s="5"/>
      <c r="J53" s="6"/>
      <c r="K53" s="6"/>
      <c r="L53" s="6"/>
      <c r="M53" s="8"/>
      <c r="N53" s="147">
        <f>I53*Тариф!G53+J53*Тариф!I53+План!K53*Тариф!K53+План!L53*Тариф!M53+План!M53*Тариф!O53</f>
        <v>0</v>
      </c>
      <c r="O53" s="152">
        <f>Заработок!D53</f>
        <v>243943.21912196427</v>
      </c>
      <c r="P53" s="5"/>
      <c r="Q53" s="147">
        <f>Тариф!P53*P53</f>
        <v>0</v>
      </c>
      <c r="R53" s="155">
        <f>Заработок!E53</f>
        <v>183600</v>
      </c>
    </row>
    <row r="54" spans="1:18" x14ac:dyDescent="0.3">
      <c r="A54" s="136">
        <v>52</v>
      </c>
      <c r="B54" s="87">
        <v>46784</v>
      </c>
      <c r="C54" s="133"/>
      <c r="D54" s="64"/>
      <c r="E54" s="64"/>
      <c r="F54" s="144"/>
      <c r="G54" s="145">
        <f>(C54*Тариф!C54)+(План!D54*Тариф!D54)+(План!E54*Тариф!E54)+(План!F54*Тариф!F54)</f>
        <v>0</v>
      </c>
      <c r="H54" s="150">
        <f>Заработок!C54</f>
        <v>497644.16700880713</v>
      </c>
      <c r="I54" s="133"/>
      <c r="J54" s="64"/>
      <c r="K54" s="64"/>
      <c r="L54" s="64"/>
      <c r="M54" s="144"/>
      <c r="N54" s="149">
        <f>I54*Тариф!G54+J54*Тариф!I54+План!K54*Тариф!K54+План!L54*Тариф!M54+План!M54*Тариф!O54</f>
        <v>0</v>
      </c>
      <c r="O54" s="150">
        <f>Заработок!D54</f>
        <v>248822.08350440356</v>
      </c>
      <c r="P54" s="133"/>
      <c r="Q54" s="145">
        <f>Тариф!P54*P54</f>
        <v>0</v>
      </c>
      <c r="R54" s="156">
        <f>Заработок!E54</f>
        <v>379440</v>
      </c>
    </row>
    <row r="55" spans="1:18" x14ac:dyDescent="0.3">
      <c r="A55" s="136">
        <v>53</v>
      </c>
      <c r="B55" s="87">
        <v>46813</v>
      </c>
      <c r="C55" s="133"/>
      <c r="D55" s="64"/>
      <c r="E55" s="64"/>
      <c r="F55" s="144"/>
      <c r="G55" s="145">
        <f>(C55*Тариф!C55)+(План!D55*Тариф!D55)+(План!E55*Тариф!E55)+(План!F55*Тариф!F55)</f>
        <v>0</v>
      </c>
      <c r="H55" s="150">
        <f>Заработок!C55</f>
        <v>507597.05034898326</v>
      </c>
      <c r="I55" s="133"/>
      <c r="J55" s="64"/>
      <c r="K55" s="64"/>
      <c r="L55" s="64"/>
      <c r="M55" s="144"/>
      <c r="N55" s="149">
        <f>I55*Тариф!G55+J55*Тариф!I55+План!K55*Тариф!K55+План!L55*Тариф!M55+План!M55*Тариф!O55</f>
        <v>0</v>
      </c>
      <c r="O55" s="150">
        <f>Заработок!D55</f>
        <v>253798.52517449163</v>
      </c>
      <c r="P55" s="133"/>
      <c r="Q55" s="145">
        <f>Тариф!P55*P55</f>
        <v>0</v>
      </c>
      <c r="R55" s="156">
        <f>Заработок!E55</f>
        <v>379440</v>
      </c>
    </row>
    <row r="56" spans="1:18" x14ac:dyDescent="0.3">
      <c r="A56" s="136">
        <v>54</v>
      </c>
      <c r="B56" s="87">
        <v>46844</v>
      </c>
      <c r="C56" s="133"/>
      <c r="D56" s="64"/>
      <c r="E56" s="64"/>
      <c r="F56" s="144"/>
      <c r="G56" s="145">
        <f>(C56*Тариф!C56)+(План!D56*Тариф!D56)+(План!E56*Тариф!E56)+(План!F56*Тариф!F56)</f>
        <v>0</v>
      </c>
      <c r="H56" s="150">
        <f>Заработок!C56</f>
        <v>517748.99135596293</v>
      </c>
      <c r="I56" s="133"/>
      <c r="J56" s="64"/>
      <c r="K56" s="64"/>
      <c r="L56" s="64"/>
      <c r="M56" s="144"/>
      <c r="N56" s="149">
        <f>I56*Тариф!G56+J56*Тариф!I56+План!K56*Тариф!K56+План!L56*Тариф!M56+План!M56*Тариф!O56</f>
        <v>0</v>
      </c>
      <c r="O56" s="150">
        <f>Заработок!D56</f>
        <v>258874.49567798147</v>
      </c>
      <c r="P56" s="133"/>
      <c r="Q56" s="145">
        <f>Тариф!P56*P56</f>
        <v>0</v>
      </c>
      <c r="R56" s="156">
        <f>Заработок!E56</f>
        <v>195840</v>
      </c>
    </row>
    <row r="57" spans="1:18" x14ac:dyDescent="0.3">
      <c r="A57" s="136">
        <v>55</v>
      </c>
      <c r="B57" s="87">
        <v>46874</v>
      </c>
      <c r="C57" s="133"/>
      <c r="D57" s="64"/>
      <c r="E57" s="64"/>
      <c r="F57" s="144"/>
      <c r="G57" s="145">
        <f>(C57*Тариф!C57)+(План!D57*Тариф!D57)+(План!E57*Тариф!E57)+(План!F57*Тариф!F57)</f>
        <v>0</v>
      </c>
      <c r="H57" s="150">
        <f>Заработок!C57</f>
        <v>528103.97118308221</v>
      </c>
      <c r="I57" s="133"/>
      <c r="J57" s="64"/>
      <c r="K57" s="64"/>
      <c r="L57" s="64"/>
      <c r="M57" s="144"/>
      <c r="N57" s="149">
        <f>I57*Тариф!G57+J57*Тариф!I57+План!K57*Тариф!K57+План!L57*Тариф!M57+План!M57*Тариф!O57</f>
        <v>0</v>
      </c>
      <c r="O57" s="150">
        <f>Заработок!D57</f>
        <v>264051.9855915411</v>
      </c>
      <c r="P57" s="133"/>
      <c r="Q57" s="145">
        <f>Тариф!P57*P57</f>
        <v>0</v>
      </c>
      <c r="R57" s="156">
        <f>Заработок!E57</f>
        <v>208080</v>
      </c>
    </row>
    <row r="58" spans="1:18" x14ac:dyDescent="0.3">
      <c r="A58" s="136">
        <v>56</v>
      </c>
      <c r="B58" s="87">
        <v>46905</v>
      </c>
      <c r="C58" s="133"/>
      <c r="D58" s="64"/>
      <c r="E58" s="64"/>
      <c r="F58" s="144"/>
      <c r="G58" s="145">
        <f>(C58*Тариф!C58)+(План!D58*Тариф!D58)+(План!E58*Тариф!E58)+(План!F58*Тариф!F58)</f>
        <v>0</v>
      </c>
      <c r="H58" s="150">
        <f>Заработок!C58</f>
        <v>538666.0506067439</v>
      </c>
      <c r="I58" s="133"/>
      <c r="J58" s="64"/>
      <c r="K58" s="64"/>
      <c r="L58" s="64"/>
      <c r="M58" s="144"/>
      <c r="N58" s="149">
        <f>I58*Тариф!G58+J58*Тариф!I58+План!K58*Тариф!K58+План!L58*Тариф!M58+План!M58*Тариф!O58</f>
        <v>0</v>
      </c>
      <c r="O58" s="150">
        <f>Заработок!D58</f>
        <v>269333.02530337195</v>
      </c>
      <c r="P58" s="133"/>
      <c r="Q58" s="145">
        <f>Тариф!P58*P58</f>
        <v>0</v>
      </c>
      <c r="R58" s="156">
        <f>Заработок!E58</f>
        <v>428400</v>
      </c>
    </row>
    <row r="59" spans="1:18" x14ac:dyDescent="0.3">
      <c r="A59" s="136">
        <v>57</v>
      </c>
      <c r="B59" s="87">
        <v>46935</v>
      </c>
      <c r="C59" s="133"/>
      <c r="D59" s="64"/>
      <c r="E59" s="64"/>
      <c r="F59" s="144"/>
      <c r="G59" s="145">
        <f>(C59*Тариф!C59)+(План!D59*Тариф!D59)+(План!E59*Тариф!E59)+(План!F59*Тариф!F59)</f>
        <v>0</v>
      </c>
      <c r="H59" s="150">
        <f>Заработок!C59</f>
        <v>549439.37161887879</v>
      </c>
      <c r="I59" s="133"/>
      <c r="J59" s="64"/>
      <c r="K59" s="64"/>
      <c r="L59" s="64"/>
      <c r="M59" s="144"/>
      <c r="N59" s="149">
        <f>I59*Тариф!G59+J59*Тариф!I59+План!K59*Тариф!K59+План!L59*Тариф!M59+План!M59*Тариф!O59</f>
        <v>0</v>
      </c>
      <c r="O59" s="150">
        <f>Заработок!D59</f>
        <v>274719.6858094394</v>
      </c>
      <c r="P59" s="133"/>
      <c r="Q59" s="145">
        <f>Тариф!P59*P59</f>
        <v>0</v>
      </c>
      <c r="R59" s="156">
        <f>Заработок!E59</f>
        <v>428400</v>
      </c>
    </row>
    <row r="60" spans="1:18" x14ac:dyDescent="0.3">
      <c r="A60" s="136">
        <v>58</v>
      </c>
      <c r="B60" s="87">
        <v>46966</v>
      </c>
      <c r="C60" s="133"/>
      <c r="D60" s="64"/>
      <c r="E60" s="64"/>
      <c r="F60" s="144"/>
      <c r="G60" s="145">
        <f>(C60*Тариф!C60)+(План!D60*Тариф!D60)+(План!E60*Тариф!E60)+(План!F60*Тариф!F60)</f>
        <v>0</v>
      </c>
      <c r="H60" s="150">
        <f>Заработок!C60</f>
        <v>560428.15905125637</v>
      </c>
      <c r="I60" s="133"/>
      <c r="J60" s="64"/>
      <c r="K60" s="64"/>
      <c r="L60" s="64"/>
      <c r="M60" s="144"/>
      <c r="N60" s="149">
        <f>I60*Тариф!G60+J60*Тариф!I60+План!K60*Тариф!K60+План!L60*Тариф!M60+План!M60*Тариф!O60</f>
        <v>0</v>
      </c>
      <c r="O60" s="150">
        <f>Заработок!D60</f>
        <v>280214.07952562819</v>
      </c>
      <c r="P60" s="133"/>
      <c r="Q60" s="145">
        <f>Тариф!P60*P60</f>
        <v>0</v>
      </c>
      <c r="R60" s="156">
        <f>Заработок!E60</f>
        <v>220320</v>
      </c>
    </row>
    <row r="61" spans="1:18" x14ac:dyDescent="0.3">
      <c r="A61" s="136">
        <v>59</v>
      </c>
      <c r="B61" s="87">
        <v>46997</v>
      </c>
      <c r="C61" s="133"/>
      <c r="D61" s="64"/>
      <c r="E61" s="64"/>
      <c r="F61" s="144"/>
      <c r="G61" s="145">
        <f>(C61*Тариф!C61)+(План!D61*Тариф!D61)+(План!E61*Тариф!E61)+(План!F61*Тариф!F61)</f>
        <v>0</v>
      </c>
      <c r="H61" s="150">
        <f>Заработок!C61</f>
        <v>571636.72223228146</v>
      </c>
      <c r="I61" s="133"/>
      <c r="J61" s="64"/>
      <c r="K61" s="64"/>
      <c r="L61" s="64"/>
      <c r="M61" s="144"/>
      <c r="N61" s="149">
        <f>I61*Тариф!G61+J61*Тариф!I61+План!K61*Тариф!K61+План!L61*Тариф!M61+План!M61*Тариф!O61</f>
        <v>0</v>
      </c>
      <c r="O61" s="150">
        <f>Заработок!D61</f>
        <v>285818.36111614073</v>
      </c>
      <c r="P61" s="133"/>
      <c r="Q61" s="145">
        <f>Тариф!P61*P61</f>
        <v>0</v>
      </c>
      <c r="R61" s="156">
        <f>Заработок!E61</f>
        <v>232560</v>
      </c>
    </row>
    <row r="62" spans="1:18" x14ac:dyDescent="0.3">
      <c r="A62" s="136">
        <v>60</v>
      </c>
      <c r="B62" s="87">
        <v>47027</v>
      </c>
      <c r="C62" s="133"/>
      <c r="D62" s="64"/>
      <c r="E62" s="64"/>
      <c r="F62" s="144"/>
      <c r="G62" s="145">
        <f>(C62*Тариф!C62)+(План!D62*Тариф!D62)+(План!E62*Тариф!E62)+(План!F62*Тариф!F62)</f>
        <v>0</v>
      </c>
      <c r="H62" s="150">
        <f>Заработок!C62</f>
        <v>583069.45667692705</v>
      </c>
      <c r="I62" s="133"/>
      <c r="J62" s="64"/>
      <c r="K62" s="64"/>
      <c r="L62" s="64"/>
      <c r="M62" s="144"/>
      <c r="N62" s="149">
        <f>I62*Тариф!G62+J62*Тариф!I62+План!K62*Тариф!K62+План!L62*Тариф!M62+План!M62*Тариф!O62</f>
        <v>0</v>
      </c>
      <c r="O62" s="150">
        <f>Заработок!D62</f>
        <v>291534.72833846352</v>
      </c>
      <c r="P62" s="133"/>
      <c r="Q62" s="145">
        <f>Тариф!P62*P62</f>
        <v>0</v>
      </c>
      <c r="R62" s="156">
        <f>Заработок!E62</f>
        <v>477360</v>
      </c>
    </row>
    <row r="63" spans="1:18" x14ac:dyDescent="0.3">
      <c r="A63" s="136">
        <v>61</v>
      </c>
      <c r="B63" s="87">
        <v>47058</v>
      </c>
      <c r="C63" s="133"/>
      <c r="D63" s="64"/>
      <c r="E63" s="64"/>
      <c r="F63" s="144"/>
      <c r="G63" s="145">
        <f>(C63*Тариф!C63)+(План!D63*Тариф!D63)+(План!E63*Тариф!E63)+(План!F63*Тариф!F63)</f>
        <v>0</v>
      </c>
      <c r="H63" s="150">
        <f>Заработок!C63</f>
        <v>594730.84581046563</v>
      </c>
      <c r="I63" s="133"/>
      <c r="J63" s="64"/>
      <c r="K63" s="64"/>
      <c r="L63" s="64"/>
      <c r="M63" s="144"/>
      <c r="N63" s="149">
        <f>I63*Тариф!G63+J63*Тариф!I63+План!K63*Тариф!K63+План!L63*Тариф!M63+План!M63*Тариф!O63</f>
        <v>0</v>
      </c>
      <c r="O63" s="150">
        <f>Заработок!D63</f>
        <v>297365.42290523282</v>
      </c>
      <c r="P63" s="133"/>
      <c r="Q63" s="145">
        <f>Тариф!P63*P63</f>
        <v>0</v>
      </c>
      <c r="R63" s="156">
        <f>Заработок!E63</f>
        <v>477360</v>
      </c>
    </row>
    <row r="64" spans="1:18" ht="15" thickBot="1" x14ac:dyDescent="0.35">
      <c r="A64" s="39">
        <v>62</v>
      </c>
      <c r="B64" s="137">
        <v>47088</v>
      </c>
      <c r="C64" s="1"/>
      <c r="D64" s="2"/>
      <c r="E64" s="2"/>
      <c r="F64" s="18"/>
      <c r="G64" s="148">
        <f>(C64*Тариф!C64)+(План!D64*Тариф!D64)+(План!E64*Тариф!E64)+(План!F64*Тариф!F64)</f>
        <v>0</v>
      </c>
      <c r="H64" s="157">
        <f>Заработок!C64</f>
        <v>606625.46272667497</v>
      </c>
      <c r="I64" s="1"/>
      <c r="J64" s="2"/>
      <c r="K64" s="2"/>
      <c r="L64" s="2"/>
      <c r="M64" s="18"/>
      <c r="N64" s="158">
        <f>I64*Тариф!G64+J64*Тариф!I64+План!K64*Тариф!K64+План!L64*Тариф!M64+План!M64*Тариф!O64</f>
        <v>0</v>
      </c>
      <c r="O64" s="157">
        <f>Заработок!D64</f>
        <v>303312.73136333749</v>
      </c>
      <c r="P64" s="1"/>
      <c r="Q64" s="148">
        <f>Тариф!P64*P64</f>
        <v>0</v>
      </c>
      <c r="R64" s="159">
        <f>Заработок!E64</f>
        <v>244800</v>
      </c>
    </row>
    <row r="65" spans="1:18" x14ac:dyDescent="0.3">
      <c r="A65" s="138">
        <v>63</v>
      </c>
      <c r="B65" s="139">
        <v>47119</v>
      </c>
      <c r="C65" s="5"/>
      <c r="D65" s="6"/>
      <c r="E65" s="6"/>
      <c r="F65" s="8"/>
      <c r="G65" s="147">
        <f>(C65*Тариф!C65)+(План!D65*Тариф!D65)+(План!E65*Тариф!E65)+(План!F65*Тариф!F65)</f>
        <v>0</v>
      </c>
      <c r="H65" s="152" t="e">
        <f>Заработок!#REF!</f>
        <v>#REF!</v>
      </c>
      <c r="I65" s="5"/>
      <c r="J65" s="6"/>
      <c r="K65" s="6"/>
      <c r="L65" s="6"/>
      <c r="M65" s="8"/>
      <c r="N65" s="147">
        <f>I65*Тариф!G65+J65*Тариф!I65+План!K65*Тариф!K65+План!L65*Тариф!M65+План!M65*Тариф!O65</f>
        <v>0</v>
      </c>
      <c r="O65" s="152" t="e">
        <f>Заработок!#REF!</f>
        <v>#REF!</v>
      </c>
      <c r="P65" s="5"/>
      <c r="Q65" s="147">
        <f>Тариф!P65*P65</f>
        <v>0</v>
      </c>
      <c r="R65" s="155" t="e">
        <f>Заработок!#REF!</f>
        <v>#REF!</v>
      </c>
    </row>
    <row r="66" spans="1:18" x14ac:dyDescent="0.3">
      <c r="A66" s="140">
        <v>64</v>
      </c>
      <c r="B66" s="83">
        <v>47150</v>
      </c>
      <c r="C66" s="133"/>
      <c r="D66" s="64"/>
      <c r="E66" s="64"/>
      <c r="F66" s="144"/>
      <c r="G66" s="145">
        <f>(C66*Тариф!C66)+(План!D66*Тариф!D66)+(План!E66*Тариф!E66)+(План!F66*Тариф!F66)</f>
        <v>0</v>
      </c>
      <c r="H66" s="150" t="e">
        <f>Заработок!#REF!</f>
        <v>#REF!</v>
      </c>
      <c r="I66" s="133"/>
      <c r="J66" s="64"/>
      <c r="K66" s="64"/>
      <c r="L66" s="64"/>
      <c r="M66" s="144"/>
      <c r="N66" s="149">
        <f>I66*Тариф!G66+J66*Тариф!I66+План!K66*Тариф!K66+План!L66*Тариф!M66+План!M66*Тариф!O66</f>
        <v>0</v>
      </c>
      <c r="O66" s="150" t="e">
        <f>Заработок!#REF!</f>
        <v>#REF!</v>
      </c>
      <c r="P66" s="133"/>
      <c r="Q66" s="145">
        <f>Тариф!P66*P66</f>
        <v>0</v>
      </c>
      <c r="R66" s="156" t="e">
        <f>Заработок!#REF!</f>
        <v>#REF!</v>
      </c>
    </row>
    <row r="67" spans="1:18" x14ac:dyDescent="0.3">
      <c r="A67" s="140">
        <v>65</v>
      </c>
      <c r="B67" s="83">
        <v>47178</v>
      </c>
      <c r="C67" s="133"/>
      <c r="D67" s="64"/>
      <c r="E67" s="64"/>
      <c r="F67" s="144"/>
      <c r="G67" s="145">
        <f>(C67*Тариф!C67)+(План!D67*Тариф!D67)+(План!E67*Тариф!E67)+(План!F67*Тариф!F67)</f>
        <v>0</v>
      </c>
      <c r="H67" s="150" t="e">
        <f>Заработок!#REF!</f>
        <v>#REF!</v>
      </c>
      <c r="I67" s="133"/>
      <c r="J67" s="64"/>
      <c r="K67" s="64"/>
      <c r="L67" s="64"/>
      <c r="M67" s="144"/>
      <c r="N67" s="149">
        <f>I67*Тариф!G67+J67*Тариф!I67+План!K67*Тариф!K67+План!L67*Тариф!M67+План!M67*Тариф!O67</f>
        <v>0</v>
      </c>
      <c r="O67" s="150" t="e">
        <f>Заработок!#REF!</f>
        <v>#REF!</v>
      </c>
      <c r="P67" s="133"/>
      <c r="Q67" s="145">
        <f>Тариф!P67*P67</f>
        <v>0</v>
      </c>
      <c r="R67" s="156" t="e">
        <f>Заработок!#REF!</f>
        <v>#REF!</v>
      </c>
    </row>
    <row r="68" spans="1:18" x14ac:dyDescent="0.3">
      <c r="A68" s="140">
        <v>66</v>
      </c>
      <c r="B68" s="83">
        <v>47209</v>
      </c>
      <c r="C68" s="133"/>
      <c r="D68" s="64"/>
      <c r="E68" s="64"/>
      <c r="F68" s="144"/>
      <c r="G68" s="145">
        <f>(C68*Тариф!C68)+(План!D68*Тариф!D68)+(План!E68*Тариф!E68)+(План!F68*Тариф!F68)</f>
        <v>0</v>
      </c>
      <c r="H68" s="150" t="e">
        <f>Заработок!#REF!</f>
        <v>#REF!</v>
      </c>
      <c r="I68" s="133"/>
      <c r="J68" s="64"/>
      <c r="K68" s="64"/>
      <c r="L68" s="64"/>
      <c r="M68" s="144"/>
      <c r="N68" s="149">
        <f>I68*Тариф!G68+J68*Тариф!I68+План!K68*Тариф!K68+План!L68*Тариф!M68+План!M68*Тариф!O68</f>
        <v>0</v>
      </c>
      <c r="O68" s="150" t="e">
        <f>Заработок!#REF!</f>
        <v>#REF!</v>
      </c>
      <c r="P68" s="133"/>
      <c r="Q68" s="145">
        <f>Тариф!P68*P68</f>
        <v>0</v>
      </c>
      <c r="R68" s="156" t="e">
        <f>Заработок!#REF!</f>
        <v>#REF!</v>
      </c>
    </row>
    <row r="69" spans="1:18" x14ac:dyDescent="0.3">
      <c r="A69" s="140">
        <v>67</v>
      </c>
      <c r="B69" s="83">
        <v>47239</v>
      </c>
      <c r="C69" s="133"/>
      <c r="D69" s="64"/>
      <c r="E69" s="64"/>
      <c r="F69" s="144"/>
      <c r="G69" s="145">
        <f>(C69*Тариф!C69)+(План!D69*Тариф!D69)+(План!E69*Тариф!E69)+(План!F69*Тариф!F69)</f>
        <v>0</v>
      </c>
      <c r="H69" s="150" t="e">
        <f>Заработок!#REF!</f>
        <v>#REF!</v>
      </c>
      <c r="I69" s="133"/>
      <c r="J69" s="64"/>
      <c r="K69" s="64"/>
      <c r="L69" s="64"/>
      <c r="M69" s="144"/>
      <c r="N69" s="149">
        <f>I69*Тариф!G69+J69*Тариф!I69+План!K69*Тариф!K69+План!L69*Тариф!M69+План!M69*Тариф!O69</f>
        <v>0</v>
      </c>
      <c r="O69" s="150" t="e">
        <f>Заработок!#REF!</f>
        <v>#REF!</v>
      </c>
      <c r="P69" s="133"/>
      <c r="Q69" s="145">
        <f>Тариф!P69*P69</f>
        <v>0</v>
      </c>
      <c r="R69" s="156" t="e">
        <f>Заработок!#REF!</f>
        <v>#REF!</v>
      </c>
    </row>
    <row r="70" spans="1:18" x14ac:dyDescent="0.3">
      <c r="A70" s="140">
        <v>68</v>
      </c>
      <c r="B70" s="83">
        <v>47270</v>
      </c>
      <c r="C70" s="133"/>
      <c r="D70" s="64"/>
      <c r="E70" s="64"/>
      <c r="F70" s="144"/>
      <c r="G70" s="145">
        <f>(C70*Тариф!C70)+(План!D70*Тариф!D70)+(План!E70*Тариф!E70)+(План!F70*Тариф!F70)</f>
        <v>0</v>
      </c>
      <c r="H70" s="150" t="e">
        <f>Заработок!#REF!</f>
        <v>#REF!</v>
      </c>
      <c r="I70" s="133"/>
      <c r="J70" s="64"/>
      <c r="K70" s="64"/>
      <c r="L70" s="64"/>
      <c r="M70" s="144"/>
      <c r="N70" s="149">
        <f>I70*Тариф!G70+J70*Тариф!I70+План!K70*Тариф!K70+План!L70*Тариф!M70+План!M70*Тариф!O70</f>
        <v>0</v>
      </c>
      <c r="O70" s="150" t="e">
        <f>Заработок!#REF!</f>
        <v>#REF!</v>
      </c>
      <c r="P70" s="133"/>
      <c r="Q70" s="145">
        <f>Тариф!P70*P70</f>
        <v>0</v>
      </c>
      <c r="R70" s="156" t="e">
        <f>Заработок!#REF!</f>
        <v>#REF!</v>
      </c>
    </row>
    <row r="71" spans="1:18" x14ac:dyDescent="0.3">
      <c r="A71" s="140">
        <v>69</v>
      </c>
      <c r="B71" s="83">
        <v>47300</v>
      </c>
      <c r="C71" s="133"/>
      <c r="D71" s="64"/>
      <c r="E71" s="64"/>
      <c r="F71" s="144"/>
      <c r="G71" s="145">
        <f>(C71*Тариф!C71)+(План!D71*Тариф!D71)+(План!E71*Тариф!E71)+(План!F71*Тариф!F71)</f>
        <v>0</v>
      </c>
      <c r="H71" s="150" t="e">
        <f>Заработок!#REF!</f>
        <v>#REF!</v>
      </c>
      <c r="I71" s="133"/>
      <c r="J71" s="64"/>
      <c r="K71" s="64"/>
      <c r="L71" s="64"/>
      <c r="M71" s="144"/>
      <c r="N71" s="149">
        <f>I71*Тариф!G71+J71*Тариф!I71+План!K71*Тариф!K71+План!L71*Тариф!M71+План!M71*Тариф!O71</f>
        <v>0</v>
      </c>
      <c r="O71" s="150" t="e">
        <f>Заработок!#REF!</f>
        <v>#REF!</v>
      </c>
      <c r="P71" s="133"/>
      <c r="Q71" s="145">
        <f>Тариф!P71*P71</f>
        <v>0</v>
      </c>
      <c r="R71" s="156" t="e">
        <f>Заработок!#REF!</f>
        <v>#REF!</v>
      </c>
    </row>
    <row r="72" spans="1:18" x14ac:dyDescent="0.3">
      <c r="A72" s="140">
        <v>70</v>
      </c>
      <c r="B72" s="83">
        <v>47331</v>
      </c>
      <c r="C72" s="133"/>
      <c r="D72" s="64"/>
      <c r="E72" s="64"/>
      <c r="F72" s="144"/>
      <c r="G72" s="145">
        <f>(C72*Тариф!C72)+(План!D72*Тариф!D72)+(План!E72*Тариф!E72)+(План!F72*Тариф!F72)</f>
        <v>0</v>
      </c>
      <c r="H72" s="150" t="e">
        <f>Заработок!#REF!</f>
        <v>#REF!</v>
      </c>
      <c r="I72" s="133"/>
      <c r="J72" s="64"/>
      <c r="K72" s="64"/>
      <c r="L72" s="64"/>
      <c r="M72" s="144"/>
      <c r="N72" s="149">
        <f>I72*Тариф!G72+J72*Тариф!I72+План!K72*Тариф!K72+План!L72*Тариф!M72+План!M72*Тариф!O72</f>
        <v>0</v>
      </c>
      <c r="O72" s="150" t="e">
        <f>Заработок!#REF!</f>
        <v>#REF!</v>
      </c>
      <c r="P72" s="133"/>
      <c r="Q72" s="145">
        <f>Тариф!P72*P72</f>
        <v>0</v>
      </c>
      <c r="R72" s="156" t="e">
        <f>Заработок!#REF!</f>
        <v>#REF!</v>
      </c>
    </row>
    <row r="73" spans="1:18" x14ac:dyDescent="0.3">
      <c r="A73" s="140">
        <v>71</v>
      </c>
      <c r="B73" s="83">
        <v>47362</v>
      </c>
      <c r="C73" s="133"/>
      <c r="D73" s="64"/>
      <c r="E73" s="64"/>
      <c r="F73" s="144"/>
      <c r="G73" s="145">
        <f>(C73*Тариф!C73)+(План!D73*Тариф!D73)+(План!E73*Тариф!E73)+(План!F73*Тариф!F73)</f>
        <v>0</v>
      </c>
      <c r="H73" s="150" t="e">
        <f>Заработок!#REF!</f>
        <v>#REF!</v>
      </c>
      <c r="I73" s="133"/>
      <c r="J73" s="64"/>
      <c r="K73" s="64"/>
      <c r="L73" s="64"/>
      <c r="M73" s="144"/>
      <c r="N73" s="149">
        <f>I73*Тариф!G73+J73*Тариф!I73+План!K73*Тариф!K73+План!L73*Тариф!M73+План!M73*Тариф!O73</f>
        <v>0</v>
      </c>
      <c r="O73" s="150" t="e">
        <f>Заработок!#REF!</f>
        <v>#REF!</v>
      </c>
      <c r="P73" s="133"/>
      <c r="Q73" s="145">
        <f>Тариф!P73*P73</f>
        <v>0</v>
      </c>
      <c r="R73" s="156" t="e">
        <f>Заработок!#REF!</f>
        <v>#REF!</v>
      </c>
    </row>
    <row r="74" spans="1:18" x14ac:dyDescent="0.3">
      <c r="A74" s="140">
        <v>72</v>
      </c>
      <c r="B74" s="83">
        <v>47392</v>
      </c>
      <c r="C74" s="133"/>
      <c r="D74" s="64"/>
      <c r="E74" s="64"/>
      <c r="F74" s="144"/>
      <c r="G74" s="145">
        <f>(C74*Тариф!C74)+(План!D74*Тариф!D74)+(План!E74*Тариф!E74)+(План!F74*Тариф!F74)</f>
        <v>0</v>
      </c>
      <c r="H74" s="150" t="e">
        <f>Заработок!#REF!</f>
        <v>#REF!</v>
      </c>
      <c r="I74" s="133"/>
      <c r="J74" s="64"/>
      <c r="K74" s="64"/>
      <c r="L74" s="64"/>
      <c r="M74" s="144"/>
      <c r="N74" s="149">
        <f>I74*Тариф!G74+J74*Тариф!I74+План!K74*Тариф!K74+План!L74*Тариф!M74+План!M74*Тариф!O74</f>
        <v>0</v>
      </c>
      <c r="O74" s="150" t="e">
        <f>Заработок!#REF!</f>
        <v>#REF!</v>
      </c>
      <c r="P74" s="133"/>
      <c r="Q74" s="145">
        <f>Тариф!P74*P74</f>
        <v>0</v>
      </c>
      <c r="R74" s="156" t="e">
        <f>Заработок!#REF!</f>
        <v>#REF!</v>
      </c>
    </row>
    <row r="75" spans="1:18" x14ac:dyDescent="0.3">
      <c r="A75" s="140">
        <v>73</v>
      </c>
      <c r="B75" s="83">
        <v>47423</v>
      </c>
      <c r="C75" s="133"/>
      <c r="D75" s="64"/>
      <c r="E75" s="64"/>
      <c r="F75" s="144"/>
      <c r="G75" s="145">
        <f>(C75*Тариф!C75)+(План!D75*Тариф!D75)+(План!E75*Тариф!E75)+(План!F75*Тариф!F75)</f>
        <v>0</v>
      </c>
      <c r="H75" s="150" t="e">
        <f>Заработок!#REF!</f>
        <v>#REF!</v>
      </c>
      <c r="I75" s="133"/>
      <c r="J75" s="64"/>
      <c r="K75" s="64"/>
      <c r="L75" s="64"/>
      <c r="M75" s="144"/>
      <c r="N75" s="149">
        <f>I75*Тариф!G75+J75*Тариф!I75+План!K75*Тариф!K75+План!L75*Тариф!M75+План!M75*Тариф!O75</f>
        <v>0</v>
      </c>
      <c r="O75" s="150" t="e">
        <f>Заработок!#REF!</f>
        <v>#REF!</v>
      </c>
      <c r="P75" s="133"/>
      <c r="Q75" s="145">
        <f>Тариф!P75*P75</f>
        <v>0</v>
      </c>
      <c r="R75" s="156" t="e">
        <f>Заработок!#REF!</f>
        <v>#REF!</v>
      </c>
    </row>
    <row r="76" spans="1:18" ht="15" thickBot="1" x14ac:dyDescent="0.35">
      <c r="A76" s="141">
        <v>74</v>
      </c>
      <c r="B76" s="142">
        <v>47453</v>
      </c>
      <c r="C76" s="1"/>
      <c r="D76" s="2"/>
      <c r="E76" s="2"/>
      <c r="F76" s="18"/>
      <c r="G76" s="148">
        <f>(C76*Тариф!C76)+(План!D76*Тариф!D76)+(План!E76*Тариф!E76)+(План!F76*Тариф!F76)</f>
        <v>0</v>
      </c>
      <c r="H76" s="157" t="e">
        <f>Заработок!#REF!</f>
        <v>#REF!</v>
      </c>
      <c r="I76" s="1"/>
      <c r="J76" s="2"/>
      <c r="K76" s="2"/>
      <c r="L76" s="2"/>
      <c r="M76" s="18"/>
      <c r="N76" s="158">
        <f>I76*Тариф!G76+J76*Тариф!I76+План!K76*Тариф!K76+План!L76*Тариф!M76+План!M76*Тариф!O76</f>
        <v>0</v>
      </c>
      <c r="O76" s="157" t="e">
        <f>Заработок!#REF!</f>
        <v>#REF!</v>
      </c>
      <c r="P76" s="1"/>
      <c r="Q76" s="148">
        <f>Тариф!P76*P76</f>
        <v>0</v>
      </c>
      <c r="R76" s="159" t="e">
        <f>Заработок!#REF!</f>
        <v>#REF!</v>
      </c>
    </row>
  </sheetData>
  <mergeCells count="8">
    <mergeCell ref="R1:R2"/>
    <mergeCell ref="A1:A2"/>
    <mergeCell ref="B1:B2"/>
    <mergeCell ref="G1:G2"/>
    <mergeCell ref="N1:N2"/>
    <mergeCell ref="Q1:Q2"/>
    <mergeCell ref="H1:H2"/>
    <mergeCell ref="O1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58C0-9A01-4F76-A6D6-D679DC7227FD}">
  <dimension ref="A1:O31"/>
  <sheetViews>
    <sheetView zoomScale="102" zoomScaleNormal="102" workbookViewId="0">
      <pane ySplit="2" topLeftCell="A12" activePane="bottomLeft" state="frozen"/>
      <selection pane="bottomLeft" activeCell="G17" sqref="G17"/>
    </sheetView>
  </sheetViews>
  <sheetFormatPr defaultRowHeight="14.4" x14ac:dyDescent="0.3"/>
  <cols>
    <col min="1" max="1" width="5" customWidth="1"/>
    <col min="2" max="2" width="15.109375" customWidth="1"/>
    <col min="3" max="3" width="23.109375" customWidth="1"/>
    <col min="4" max="4" width="33.6640625" customWidth="1"/>
    <col min="5" max="5" width="25.21875" hidden="1" customWidth="1"/>
    <col min="6" max="6" width="21.77734375" customWidth="1"/>
    <col min="7" max="7" width="18.88671875" customWidth="1"/>
    <col min="8" max="9" width="13.6640625" customWidth="1"/>
    <col min="10" max="11" width="14.77734375" customWidth="1"/>
    <col min="12" max="12" width="18" customWidth="1"/>
    <col min="13" max="13" width="14.6640625" customWidth="1"/>
    <col min="14" max="14" width="17.5546875" hidden="1" customWidth="1"/>
    <col min="15" max="15" width="17.5546875" customWidth="1"/>
  </cols>
  <sheetData>
    <row r="1" spans="1:15" ht="15" customHeight="1" x14ac:dyDescent="0.35">
      <c r="A1" s="343" t="s">
        <v>88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</row>
    <row r="2" spans="1:15" ht="27.6" customHeight="1" x14ac:dyDescent="0.3">
      <c r="A2" s="192" t="s">
        <v>0</v>
      </c>
      <c r="B2" s="192" t="s">
        <v>83</v>
      </c>
      <c r="C2" s="192" t="s">
        <v>89</v>
      </c>
      <c r="D2" s="192" t="s">
        <v>154</v>
      </c>
      <c r="E2" s="192" t="s">
        <v>84</v>
      </c>
      <c r="F2" s="192" t="s">
        <v>86</v>
      </c>
      <c r="G2" s="192" t="s">
        <v>87</v>
      </c>
      <c r="H2" s="192" t="s">
        <v>85</v>
      </c>
      <c r="I2" s="192" t="s">
        <v>85</v>
      </c>
      <c r="J2" s="192" t="s">
        <v>143</v>
      </c>
      <c r="K2" s="192" t="s">
        <v>90</v>
      </c>
      <c r="L2" s="44" t="s">
        <v>91</v>
      </c>
      <c r="M2" s="44" t="s">
        <v>150</v>
      </c>
    </row>
    <row r="3" spans="1:15" ht="42" customHeight="1" x14ac:dyDescent="0.3">
      <c r="A3" s="194">
        <v>1</v>
      </c>
      <c r="B3" s="204">
        <v>45241</v>
      </c>
      <c r="C3" s="195" t="s">
        <v>146</v>
      </c>
      <c r="D3" s="210"/>
      <c r="E3" s="195" t="s">
        <v>142</v>
      </c>
      <c r="F3" s="206" t="s">
        <v>145</v>
      </c>
      <c r="G3" s="196">
        <v>50000</v>
      </c>
      <c r="H3" s="205" t="s">
        <v>144</v>
      </c>
      <c r="I3" s="194"/>
      <c r="J3" s="192">
        <f ca="1">K3-TODAY()</f>
        <v>-18</v>
      </c>
      <c r="K3" s="204">
        <v>45260</v>
      </c>
      <c r="L3" s="194" t="s">
        <v>112</v>
      </c>
      <c r="M3" s="209"/>
      <c r="N3" s="193" t="s">
        <v>112</v>
      </c>
      <c r="O3" s="193"/>
    </row>
    <row r="4" spans="1:15" ht="42" customHeight="1" x14ac:dyDescent="0.3">
      <c r="A4" s="211">
        <v>2</v>
      </c>
      <c r="B4" s="212">
        <v>45258</v>
      </c>
      <c r="C4" s="213" t="s">
        <v>146</v>
      </c>
      <c r="D4" s="214" t="s">
        <v>162</v>
      </c>
      <c r="E4" s="213" t="s">
        <v>142</v>
      </c>
      <c r="F4" s="213" t="s">
        <v>145</v>
      </c>
      <c r="G4" s="215">
        <v>1200</v>
      </c>
      <c r="H4" s="211"/>
      <c r="I4" s="211"/>
      <c r="J4" s="216">
        <f t="shared" ref="J4:J19" ca="1" si="0">K4-TODAY()</f>
        <v>-45278</v>
      </c>
      <c r="K4" s="211"/>
      <c r="L4" s="211" t="s">
        <v>112</v>
      </c>
      <c r="M4" s="217" t="s">
        <v>153</v>
      </c>
      <c r="N4" s="63" t="s">
        <v>95</v>
      </c>
      <c r="O4" s="63"/>
    </row>
    <row r="5" spans="1:15" ht="42" customHeight="1" x14ac:dyDescent="0.3">
      <c r="A5" s="211">
        <v>3</v>
      </c>
      <c r="B5" s="212">
        <v>45258</v>
      </c>
      <c r="C5" s="213" t="s">
        <v>146</v>
      </c>
      <c r="D5" s="214"/>
      <c r="E5" s="213" t="s">
        <v>142</v>
      </c>
      <c r="F5" s="213"/>
      <c r="G5" s="215">
        <v>1200</v>
      </c>
      <c r="H5" s="211"/>
      <c r="I5" s="211"/>
      <c r="J5" s="216">
        <f t="shared" ca="1" si="0"/>
        <v>-45278</v>
      </c>
      <c r="K5" s="211"/>
      <c r="L5" s="211" t="s">
        <v>112</v>
      </c>
      <c r="M5" s="217" t="s">
        <v>153</v>
      </c>
      <c r="N5" s="193" t="s">
        <v>92</v>
      </c>
      <c r="O5" s="193"/>
    </row>
    <row r="6" spans="1:15" ht="42" customHeight="1" x14ac:dyDescent="0.3">
      <c r="A6" s="211">
        <v>4</v>
      </c>
      <c r="B6" s="212">
        <v>45258</v>
      </c>
      <c r="C6" s="213" t="s">
        <v>107</v>
      </c>
      <c r="D6" s="214" t="s">
        <v>156</v>
      </c>
      <c r="E6" s="213" t="s">
        <v>142</v>
      </c>
      <c r="F6" s="213" t="s">
        <v>155</v>
      </c>
      <c r="G6" s="215">
        <v>1000</v>
      </c>
      <c r="H6" s="211"/>
      <c r="I6" s="211"/>
      <c r="J6" s="216">
        <f t="shared" ca="1" si="0"/>
        <v>0</v>
      </c>
      <c r="K6" s="212">
        <v>45278</v>
      </c>
      <c r="L6" s="211" t="s">
        <v>112</v>
      </c>
      <c r="M6" s="217"/>
      <c r="N6" s="193" t="s">
        <v>93</v>
      </c>
      <c r="O6" s="193"/>
    </row>
    <row r="7" spans="1:15" ht="42" customHeight="1" x14ac:dyDescent="0.3">
      <c r="A7" s="211">
        <v>5</v>
      </c>
      <c r="B7" s="212">
        <v>45258</v>
      </c>
      <c r="C7" s="213" t="s">
        <v>107</v>
      </c>
      <c r="D7" s="214" t="s">
        <v>43</v>
      </c>
      <c r="E7" s="213" t="s">
        <v>142</v>
      </c>
      <c r="F7" s="213" t="s">
        <v>158</v>
      </c>
      <c r="G7" s="215">
        <v>2500</v>
      </c>
      <c r="H7" s="211"/>
      <c r="I7" s="211"/>
      <c r="J7" s="216">
        <f t="shared" ca="1" si="0"/>
        <v>-13</v>
      </c>
      <c r="K7" s="212">
        <v>45265</v>
      </c>
      <c r="L7" s="211" t="s">
        <v>112</v>
      </c>
      <c r="M7" s="217" t="s">
        <v>157</v>
      </c>
      <c r="N7" s="193" t="s">
        <v>94</v>
      </c>
      <c r="O7" s="193"/>
    </row>
    <row r="8" spans="1:15" ht="42" customHeight="1" x14ac:dyDescent="0.3">
      <c r="A8" s="211">
        <v>6</v>
      </c>
      <c r="B8" s="212">
        <v>45258</v>
      </c>
      <c r="C8" s="213" t="s">
        <v>107</v>
      </c>
      <c r="D8" s="214" t="s">
        <v>159</v>
      </c>
      <c r="E8" s="213" t="s">
        <v>142</v>
      </c>
      <c r="F8" s="213" t="s">
        <v>160</v>
      </c>
      <c r="G8" s="215">
        <v>5000</v>
      </c>
      <c r="H8" s="211"/>
      <c r="I8" s="211"/>
      <c r="J8" s="216">
        <f t="shared" ca="1" si="0"/>
        <v>-5</v>
      </c>
      <c r="K8" s="212">
        <v>45273</v>
      </c>
      <c r="L8" s="211" t="s">
        <v>112</v>
      </c>
      <c r="M8" s="217" t="s">
        <v>161</v>
      </c>
      <c r="N8" s="193" t="s">
        <v>96</v>
      </c>
      <c r="O8" s="193"/>
    </row>
    <row r="9" spans="1:15" ht="42" customHeight="1" x14ac:dyDescent="0.3">
      <c r="A9" s="211">
        <v>7</v>
      </c>
      <c r="B9" s="212">
        <v>45259</v>
      </c>
      <c r="C9" s="213" t="s">
        <v>163</v>
      </c>
      <c r="D9" s="214" t="s">
        <v>165</v>
      </c>
      <c r="E9" s="213" t="s">
        <v>142</v>
      </c>
      <c r="F9" s="213" t="s">
        <v>164</v>
      </c>
      <c r="G9" s="215">
        <v>1000</v>
      </c>
      <c r="H9" s="211"/>
      <c r="I9" s="211"/>
      <c r="J9" s="216">
        <f t="shared" ca="1" si="0"/>
        <v>-16</v>
      </c>
      <c r="K9" s="212">
        <v>45262</v>
      </c>
      <c r="L9" s="211" t="s">
        <v>112</v>
      </c>
      <c r="M9" s="217" t="s">
        <v>166</v>
      </c>
      <c r="N9" s="193" t="s">
        <v>97</v>
      </c>
      <c r="O9" s="193"/>
    </row>
    <row r="10" spans="1:15" ht="42" customHeight="1" x14ac:dyDescent="0.3">
      <c r="A10" s="211">
        <v>8</v>
      </c>
      <c r="B10" s="212">
        <v>45259</v>
      </c>
      <c r="C10" s="213" t="s">
        <v>163</v>
      </c>
      <c r="D10" s="214" t="s">
        <v>168</v>
      </c>
      <c r="E10" s="213" t="s">
        <v>142</v>
      </c>
      <c r="F10" s="213" t="s">
        <v>169</v>
      </c>
      <c r="G10" s="215">
        <v>3000</v>
      </c>
      <c r="H10" s="211"/>
      <c r="I10" s="211"/>
      <c r="J10" s="216">
        <f t="shared" ca="1" si="0"/>
        <v>-4</v>
      </c>
      <c r="K10" s="212">
        <v>45274</v>
      </c>
      <c r="L10" s="211" t="s">
        <v>112</v>
      </c>
      <c r="M10" s="217" t="s">
        <v>167</v>
      </c>
      <c r="N10" s="193" t="s">
        <v>98</v>
      </c>
      <c r="O10" s="193"/>
    </row>
    <row r="11" spans="1:15" ht="42" customHeight="1" x14ac:dyDescent="0.3">
      <c r="A11" s="211">
        <v>9</v>
      </c>
      <c r="B11" s="212">
        <v>45259</v>
      </c>
      <c r="C11" s="213" t="s">
        <v>163</v>
      </c>
      <c r="D11" s="214" t="s">
        <v>100</v>
      </c>
      <c r="E11" s="213" t="s">
        <v>142</v>
      </c>
      <c r="F11" s="213" t="s">
        <v>170</v>
      </c>
      <c r="G11" s="215">
        <v>1000</v>
      </c>
      <c r="H11" s="211"/>
      <c r="I11" s="211"/>
      <c r="J11" s="216">
        <f t="shared" ca="1" si="0"/>
        <v>-16</v>
      </c>
      <c r="K11" s="212">
        <v>45262</v>
      </c>
      <c r="L11" s="211" t="s">
        <v>112</v>
      </c>
      <c r="M11" s="217" t="s">
        <v>171</v>
      </c>
    </row>
    <row r="12" spans="1:15" ht="42" customHeight="1" x14ac:dyDescent="0.3">
      <c r="A12" s="211">
        <v>10</v>
      </c>
      <c r="B12" s="212">
        <v>45259</v>
      </c>
      <c r="C12" s="213" t="s">
        <v>146</v>
      </c>
      <c r="D12" s="214" t="s">
        <v>173</v>
      </c>
      <c r="E12" s="213" t="s">
        <v>142</v>
      </c>
      <c r="F12" s="213" t="s">
        <v>86</v>
      </c>
      <c r="G12" s="219">
        <v>12000</v>
      </c>
      <c r="H12" s="211"/>
      <c r="I12" s="211"/>
      <c r="J12" s="216">
        <f t="shared" ca="1" si="0"/>
        <v>-4</v>
      </c>
      <c r="K12" s="212">
        <v>45274</v>
      </c>
      <c r="L12" s="211" t="s">
        <v>112</v>
      </c>
      <c r="M12" s="217" t="s">
        <v>172</v>
      </c>
    </row>
    <row r="13" spans="1:15" ht="42" customHeight="1" x14ac:dyDescent="0.3">
      <c r="A13" s="211">
        <v>11</v>
      </c>
      <c r="B13" s="212">
        <v>45259</v>
      </c>
      <c r="C13" s="213" t="s">
        <v>146</v>
      </c>
      <c r="D13" s="214" t="s">
        <v>174</v>
      </c>
      <c r="E13" s="213"/>
      <c r="F13" s="213" t="s">
        <v>86</v>
      </c>
      <c r="G13" s="215">
        <v>1000</v>
      </c>
      <c r="H13" s="211"/>
      <c r="I13" s="211"/>
      <c r="J13" s="216">
        <f t="shared" ca="1" si="0"/>
        <v>-18</v>
      </c>
      <c r="K13" s="212">
        <v>45260</v>
      </c>
      <c r="L13" s="211" t="s">
        <v>112</v>
      </c>
      <c r="M13" s="217" t="s">
        <v>176</v>
      </c>
    </row>
    <row r="14" spans="1:15" ht="42" customHeight="1" x14ac:dyDescent="0.3">
      <c r="A14" s="211">
        <v>12</v>
      </c>
      <c r="B14" s="212">
        <v>45259</v>
      </c>
      <c r="C14" s="213" t="s">
        <v>163</v>
      </c>
      <c r="D14" s="214" t="s">
        <v>177</v>
      </c>
      <c r="E14" s="213"/>
      <c r="F14" s="213" t="s">
        <v>178</v>
      </c>
      <c r="G14" s="215">
        <v>500</v>
      </c>
      <c r="H14" s="211"/>
      <c r="I14" s="211"/>
      <c r="J14" s="216">
        <f t="shared" ca="1" si="0"/>
        <v>-45278</v>
      </c>
      <c r="K14" s="211"/>
      <c r="L14" s="211" t="s">
        <v>112</v>
      </c>
      <c r="M14" s="217" t="s">
        <v>179</v>
      </c>
    </row>
    <row r="15" spans="1:15" ht="42" customHeight="1" x14ac:dyDescent="0.3">
      <c r="A15" s="211">
        <v>13</v>
      </c>
      <c r="B15" s="212">
        <v>45259</v>
      </c>
      <c r="C15" s="213" t="s">
        <v>146</v>
      </c>
      <c r="D15" s="214" t="s">
        <v>181</v>
      </c>
      <c r="E15" s="213"/>
      <c r="F15" s="213" t="s">
        <v>86</v>
      </c>
      <c r="G15" s="215">
        <v>2500</v>
      </c>
      <c r="H15" s="211"/>
      <c r="I15" s="211"/>
      <c r="J15" s="216">
        <f t="shared" ca="1" si="0"/>
        <v>-16</v>
      </c>
      <c r="K15" s="212">
        <v>45262</v>
      </c>
      <c r="L15" s="211" t="s">
        <v>112</v>
      </c>
      <c r="M15" s="217" t="s">
        <v>180</v>
      </c>
    </row>
    <row r="16" spans="1:15" ht="42" customHeight="1" x14ac:dyDescent="0.3">
      <c r="A16" s="194">
        <v>14</v>
      </c>
      <c r="B16" s="204">
        <v>45260</v>
      </c>
      <c r="C16" s="195" t="s">
        <v>146</v>
      </c>
      <c r="D16" s="210" t="s">
        <v>191</v>
      </c>
      <c r="E16" s="195"/>
      <c r="F16" s="195" t="s">
        <v>192</v>
      </c>
      <c r="G16" s="196">
        <v>5000</v>
      </c>
      <c r="H16" s="194"/>
      <c r="I16" s="194"/>
      <c r="J16" s="192">
        <v>7</v>
      </c>
      <c r="K16" s="194"/>
      <c r="L16" s="211" t="s">
        <v>112</v>
      </c>
      <c r="M16" s="209" t="s">
        <v>190</v>
      </c>
    </row>
    <row r="17" spans="1:13" ht="42" customHeight="1" x14ac:dyDescent="0.3">
      <c r="A17" s="194">
        <v>15</v>
      </c>
      <c r="B17" s="204">
        <v>45260</v>
      </c>
      <c r="C17" s="195" t="s">
        <v>163</v>
      </c>
      <c r="D17" s="210" t="s">
        <v>193</v>
      </c>
      <c r="E17" s="195"/>
      <c r="F17" s="195" t="s">
        <v>194</v>
      </c>
      <c r="G17" s="196">
        <v>7500</v>
      </c>
      <c r="H17" s="194"/>
      <c r="I17" s="194"/>
      <c r="J17" s="192">
        <v>14</v>
      </c>
      <c r="K17" s="194"/>
      <c r="L17" s="211" t="s">
        <v>112</v>
      </c>
      <c r="M17" s="209" t="s">
        <v>195</v>
      </c>
    </row>
    <row r="18" spans="1:13" ht="42" customHeight="1" x14ac:dyDescent="0.3">
      <c r="A18" s="194">
        <v>16</v>
      </c>
      <c r="B18" s="194"/>
      <c r="C18" s="195"/>
      <c r="D18" s="210"/>
      <c r="E18" s="195"/>
      <c r="F18" s="195"/>
      <c r="G18" s="196"/>
      <c r="H18" s="194"/>
      <c r="I18" s="194"/>
      <c r="J18" s="192">
        <f t="shared" ca="1" si="0"/>
        <v>-45278</v>
      </c>
      <c r="K18" s="194"/>
      <c r="L18" s="194"/>
      <c r="M18" s="209"/>
    </row>
    <row r="19" spans="1:13" ht="42" customHeight="1" x14ac:dyDescent="0.3">
      <c r="A19" s="194">
        <v>17</v>
      </c>
      <c r="B19" s="194"/>
      <c r="C19" s="195"/>
      <c r="D19" s="210"/>
      <c r="E19" s="195"/>
      <c r="F19" s="195"/>
      <c r="G19" s="196"/>
      <c r="H19" s="194"/>
      <c r="I19" s="194"/>
      <c r="J19" s="192">
        <f t="shared" ca="1" si="0"/>
        <v>-45278</v>
      </c>
      <c r="K19" s="194"/>
      <c r="L19" s="194"/>
      <c r="M19" s="209"/>
    </row>
    <row r="20" spans="1:13" ht="42" customHeight="1" x14ac:dyDescent="0.3">
      <c r="A20" s="194">
        <v>14</v>
      </c>
      <c r="B20" s="194"/>
      <c r="C20" s="195"/>
      <c r="D20" s="210"/>
      <c r="E20" s="195"/>
      <c r="F20" s="195"/>
      <c r="G20" s="196"/>
      <c r="H20" s="194"/>
      <c r="I20" s="194"/>
      <c r="J20" s="192">
        <f t="shared" ref="J20:J31" ca="1" si="1">K20-TODAY()</f>
        <v>-45278</v>
      </c>
      <c r="K20" s="194"/>
      <c r="L20" s="194"/>
      <c r="M20" s="209"/>
    </row>
    <row r="21" spans="1:13" ht="42" customHeight="1" x14ac:dyDescent="0.3">
      <c r="A21" s="194">
        <v>15</v>
      </c>
      <c r="B21" s="194"/>
      <c r="C21" s="195"/>
      <c r="D21" s="210"/>
      <c r="E21" s="195"/>
      <c r="F21" s="195"/>
      <c r="G21" s="196"/>
      <c r="H21" s="194"/>
      <c r="I21" s="194"/>
      <c r="J21" s="192">
        <f t="shared" ca="1" si="1"/>
        <v>-45278</v>
      </c>
      <c r="K21" s="194"/>
      <c r="L21" s="194"/>
      <c r="M21" s="209"/>
    </row>
    <row r="22" spans="1:13" ht="42" customHeight="1" x14ac:dyDescent="0.3">
      <c r="A22" s="194">
        <v>16</v>
      </c>
      <c r="B22" s="194"/>
      <c r="C22" s="195"/>
      <c r="D22" s="210"/>
      <c r="E22" s="195"/>
      <c r="F22" s="195"/>
      <c r="G22" s="196"/>
      <c r="H22" s="194"/>
      <c r="I22" s="194"/>
      <c r="J22" s="192">
        <f t="shared" ca="1" si="1"/>
        <v>-45278</v>
      </c>
      <c r="K22" s="194"/>
      <c r="L22" s="194"/>
      <c r="M22" s="209"/>
    </row>
    <row r="23" spans="1:13" ht="42" customHeight="1" x14ac:dyDescent="0.3">
      <c r="A23" s="194">
        <v>17</v>
      </c>
      <c r="B23" s="194"/>
      <c r="C23" s="195"/>
      <c r="D23" s="210"/>
      <c r="E23" s="195"/>
      <c r="F23" s="195"/>
      <c r="G23" s="196"/>
      <c r="H23" s="194"/>
      <c r="I23" s="194"/>
      <c r="J23" s="192">
        <f t="shared" ca="1" si="1"/>
        <v>-45278</v>
      </c>
      <c r="K23" s="194"/>
      <c r="L23" s="194"/>
      <c r="M23" s="209"/>
    </row>
    <row r="24" spans="1:13" ht="42" customHeight="1" x14ac:dyDescent="0.3">
      <c r="A24" s="194">
        <v>14</v>
      </c>
      <c r="B24" s="194"/>
      <c r="C24" s="195"/>
      <c r="D24" s="210"/>
      <c r="E24" s="195"/>
      <c r="F24" s="195"/>
      <c r="G24" s="196"/>
      <c r="H24" s="194"/>
      <c r="I24" s="194"/>
      <c r="J24" s="192">
        <f t="shared" ca="1" si="1"/>
        <v>-45278</v>
      </c>
      <c r="K24" s="194"/>
      <c r="L24" s="194"/>
      <c r="M24" s="209"/>
    </row>
    <row r="25" spans="1:13" ht="42" customHeight="1" x14ac:dyDescent="0.3">
      <c r="A25" s="194">
        <v>15</v>
      </c>
      <c r="B25" s="194"/>
      <c r="C25" s="195"/>
      <c r="D25" s="210"/>
      <c r="E25" s="195"/>
      <c r="F25" s="195"/>
      <c r="G25" s="196"/>
      <c r="H25" s="194"/>
      <c r="I25" s="194"/>
      <c r="J25" s="192">
        <f t="shared" ca="1" si="1"/>
        <v>-45278</v>
      </c>
      <c r="K25" s="194"/>
      <c r="L25" s="194"/>
      <c r="M25" s="209"/>
    </row>
    <row r="26" spans="1:13" ht="42" customHeight="1" x14ac:dyDescent="0.3">
      <c r="A26" s="194">
        <v>16</v>
      </c>
      <c r="B26" s="194"/>
      <c r="C26" s="195"/>
      <c r="D26" s="210"/>
      <c r="E26" s="195"/>
      <c r="F26" s="195"/>
      <c r="G26" s="196"/>
      <c r="H26" s="194"/>
      <c r="I26" s="194"/>
      <c r="J26" s="192">
        <f t="shared" ca="1" si="1"/>
        <v>-45278</v>
      </c>
      <c r="K26" s="194"/>
      <c r="L26" s="194"/>
      <c r="M26" s="209"/>
    </row>
    <row r="27" spans="1:13" ht="42" customHeight="1" x14ac:dyDescent="0.3">
      <c r="A27" s="194">
        <v>17</v>
      </c>
      <c r="B27" s="194"/>
      <c r="C27" s="195"/>
      <c r="D27" s="210"/>
      <c r="E27" s="195"/>
      <c r="F27" s="195"/>
      <c r="G27" s="196"/>
      <c r="H27" s="194"/>
      <c r="I27" s="194"/>
      <c r="J27" s="192">
        <f t="shared" ca="1" si="1"/>
        <v>-45278</v>
      </c>
      <c r="K27" s="194"/>
      <c r="L27" s="194"/>
      <c r="M27" s="209"/>
    </row>
    <row r="28" spans="1:13" ht="42" customHeight="1" x14ac:dyDescent="0.3">
      <c r="A28" s="194">
        <v>14</v>
      </c>
      <c r="B28" s="194"/>
      <c r="C28" s="195"/>
      <c r="D28" s="210"/>
      <c r="E28" s="195"/>
      <c r="F28" s="195"/>
      <c r="G28" s="196"/>
      <c r="H28" s="194"/>
      <c r="I28" s="194"/>
      <c r="J28" s="192">
        <f t="shared" ca="1" si="1"/>
        <v>-45278</v>
      </c>
      <c r="K28" s="194"/>
      <c r="L28" s="194"/>
      <c r="M28" s="209"/>
    </row>
    <row r="29" spans="1:13" ht="42" customHeight="1" x14ac:dyDescent="0.3">
      <c r="A29" s="194">
        <v>15</v>
      </c>
      <c r="B29" s="194"/>
      <c r="C29" s="195"/>
      <c r="D29" s="210"/>
      <c r="E29" s="195"/>
      <c r="F29" s="195"/>
      <c r="G29" s="196"/>
      <c r="H29" s="194"/>
      <c r="I29" s="194"/>
      <c r="J29" s="192">
        <f t="shared" ca="1" si="1"/>
        <v>-45278</v>
      </c>
      <c r="K29" s="194"/>
      <c r="L29" s="194"/>
      <c r="M29" s="209"/>
    </row>
    <row r="30" spans="1:13" ht="42" customHeight="1" x14ac:dyDescent="0.3">
      <c r="A30" s="194">
        <v>16</v>
      </c>
      <c r="B30" s="194"/>
      <c r="C30" s="195"/>
      <c r="D30" s="210"/>
      <c r="E30" s="195"/>
      <c r="F30" s="195"/>
      <c r="G30" s="196"/>
      <c r="H30" s="194"/>
      <c r="I30" s="194"/>
      <c r="J30" s="192">
        <f t="shared" ca="1" si="1"/>
        <v>-45278</v>
      </c>
      <c r="K30" s="194"/>
      <c r="L30" s="194"/>
      <c r="M30" s="209"/>
    </row>
    <row r="31" spans="1:13" ht="42" customHeight="1" x14ac:dyDescent="0.3">
      <c r="A31" s="194">
        <v>17</v>
      </c>
      <c r="B31" s="194"/>
      <c r="C31" s="195"/>
      <c r="D31" s="210"/>
      <c r="E31" s="195"/>
      <c r="F31" s="195"/>
      <c r="G31" s="196"/>
      <c r="H31" s="194"/>
      <c r="I31" s="194"/>
      <c r="J31" s="192">
        <f t="shared" ca="1" si="1"/>
        <v>-45278</v>
      </c>
      <c r="K31" s="194"/>
      <c r="L31" s="194"/>
      <c r="M31" s="209"/>
    </row>
  </sheetData>
  <mergeCells count="1">
    <mergeCell ref="A1:L1"/>
  </mergeCells>
  <conditionalFormatting sqref="J3:J31">
    <cfRule type="cellIs" dxfId="8" priority="1" operator="lessThan">
      <formula>0</formula>
    </cfRule>
  </conditionalFormatting>
  <conditionalFormatting sqref="L3">
    <cfRule type="cellIs" dxfId="7" priority="2" operator="equal">
      <formula>$N$4</formula>
    </cfRule>
  </conditionalFormatting>
  <conditionalFormatting sqref="L3:L31">
    <cfRule type="cellIs" dxfId="6" priority="3" operator="equal">
      <formula>$N$10</formula>
    </cfRule>
    <cfRule type="cellIs" dxfId="5" priority="4" operator="equal">
      <formula>$N$9</formula>
    </cfRule>
    <cfRule type="cellIs" dxfId="4" priority="5" operator="equal">
      <formula>$N$8</formula>
    </cfRule>
    <cfRule type="cellIs" dxfId="3" priority="6" operator="equal">
      <formula>$N$7</formula>
    </cfRule>
    <cfRule type="cellIs" dxfId="2" priority="7" operator="equal">
      <formula>$N$6</formula>
    </cfRule>
    <cfRule type="cellIs" dxfId="1" priority="8" operator="equal">
      <formula>$N$5</formula>
    </cfRule>
    <cfRule type="cellIs" dxfId="0" priority="9" operator="equal">
      <formula>$N$3</formula>
    </cfRule>
  </conditionalFormatting>
  <dataValidations count="2">
    <dataValidation type="list" allowBlank="1" showInputMessage="1" showErrorMessage="1" sqref="L3:L31" xr:uid="{9581DB54-483D-4FDA-9532-B015E36A6A40}">
      <formula1>$N$3:$N$10</formula1>
    </dataValidation>
    <dataValidation type="list" allowBlank="1" showInputMessage="1" showErrorMessage="1" sqref="E3:E31" xr:uid="{CAE32FAD-4118-4C2B-B2DA-0C26BB25BD19}">
      <formula1>#REF!</formula1>
    </dataValidation>
  </dataValidations>
  <hyperlinks>
    <hyperlink ref="H3" r:id="rId1" xr:uid="{9DCCC105-6408-4ADC-A072-F0E173B198A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C280-2015-4405-AC53-9BFC87D3B471}">
  <dimension ref="A1:F20"/>
  <sheetViews>
    <sheetView workbookViewId="0">
      <selection activeCell="D21" sqref="D21"/>
    </sheetView>
  </sheetViews>
  <sheetFormatPr defaultRowHeight="14.4" x14ac:dyDescent="0.3"/>
  <cols>
    <col min="1" max="1" width="5.109375" customWidth="1"/>
    <col min="2" max="2" width="26.109375" customWidth="1"/>
    <col min="3" max="3" width="11.109375" customWidth="1"/>
    <col min="4" max="4" width="45.5546875" customWidth="1"/>
    <col min="5" max="5" width="5.109375" customWidth="1"/>
    <col min="6" max="6" width="102.77734375" customWidth="1"/>
  </cols>
  <sheetData>
    <row r="1" spans="1:6" ht="21" x14ac:dyDescent="0.4">
      <c r="A1" s="344" t="s">
        <v>99</v>
      </c>
      <c r="B1" s="345"/>
      <c r="C1" s="345"/>
      <c r="D1" s="346"/>
      <c r="F1" s="59" t="s">
        <v>103</v>
      </c>
    </row>
    <row r="2" spans="1:6" ht="14.4" customHeight="1" x14ac:dyDescent="0.3">
      <c r="A2" s="44" t="s">
        <v>0</v>
      </c>
      <c r="B2" s="44" t="s">
        <v>100</v>
      </c>
      <c r="C2" s="44" t="s">
        <v>102</v>
      </c>
      <c r="D2" s="44" t="s">
        <v>101</v>
      </c>
      <c r="F2" s="347" t="s">
        <v>239</v>
      </c>
    </row>
    <row r="3" spans="1:6" x14ac:dyDescent="0.3">
      <c r="A3" s="64">
        <v>1</v>
      </c>
      <c r="B3" s="42" t="s">
        <v>105</v>
      </c>
      <c r="C3" s="58"/>
      <c r="D3" s="197" t="s">
        <v>104</v>
      </c>
      <c r="F3" s="348"/>
    </row>
    <row r="4" spans="1:6" x14ac:dyDescent="0.3">
      <c r="A4" s="241">
        <v>2</v>
      </c>
      <c r="B4" s="223" t="s">
        <v>107</v>
      </c>
      <c r="C4" s="242">
        <v>499</v>
      </c>
      <c r="D4" s="243" t="s">
        <v>106</v>
      </c>
      <c r="F4" s="348"/>
    </row>
    <row r="5" spans="1:6" x14ac:dyDescent="0.3">
      <c r="A5" s="64">
        <v>3</v>
      </c>
      <c r="B5" s="42" t="s">
        <v>110</v>
      </c>
      <c r="C5" s="58"/>
      <c r="D5" s="197" t="s">
        <v>109</v>
      </c>
      <c r="F5" s="348"/>
    </row>
    <row r="6" spans="1:6" x14ac:dyDescent="0.3">
      <c r="A6" s="199">
        <v>4</v>
      </c>
      <c r="B6" s="200" t="s">
        <v>111</v>
      </c>
      <c r="C6" s="201"/>
      <c r="D6" s="202" t="s">
        <v>108</v>
      </c>
      <c r="F6" s="348"/>
    </row>
    <row r="7" spans="1:6" x14ac:dyDescent="0.3">
      <c r="F7" s="348"/>
    </row>
    <row r="8" spans="1:6" x14ac:dyDescent="0.3">
      <c r="F8" s="348"/>
    </row>
    <row r="9" spans="1:6" x14ac:dyDescent="0.3">
      <c r="F9" s="348"/>
    </row>
    <row r="10" spans="1:6" x14ac:dyDescent="0.3">
      <c r="F10" s="348"/>
    </row>
    <row r="11" spans="1:6" x14ac:dyDescent="0.3">
      <c r="F11" s="348"/>
    </row>
    <row r="12" spans="1:6" x14ac:dyDescent="0.3">
      <c r="F12" s="348"/>
    </row>
    <row r="13" spans="1:6" x14ac:dyDescent="0.3">
      <c r="F13" s="348"/>
    </row>
    <row r="14" spans="1:6" x14ac:dyDescent="0.3">
      <c r="F14" s="348"/>
    </row>
    <row r="15" spans="1:6" x14ac:dyDescent="0.3">
      <c r="F15" s="348"/>
    </row>
    <row r="16" spans="1:6" x14ac:dyDescent="0.3">
      <c r="F16" s="348"/>
    </row>
    <row r="17" spans="6:6" x14ac:dyDescent="0.3">
      <c r="F17" s="348"/>
    </row>
    <row r="18" spans="6:6" x14ac:dyDescent="0.3">
      <c r="F18" s="348"/>
    </row>
    <row r="19" spans="6:6" x14ac:dyDescent="0.3">
      <c r="F19" s="348"/>
    </row>
    <row r="20" spans="6:6" ht="15" thickBot="1" x14ac:dyDescent="0.35">
      <c r="F20" s="349"/>
    </row>
  </sheetData>
  <mergeCells count="2">
    <mergeCell ref="A1:D1"/>
    <mergeCell ref="F2:F20"/>
  </mergeCells>
  <hyperlinks>
    <hyperlink ref="D3" r:id="rId1" xr:uid="{33CB19BC-7549-4209-A2EC-BE24B5E57829}"/>
    <hyperlink ref="D4" r:id="rId2" xr:uid="{5800D4C8-2064-42ED-893F-776EE478B96B}"/>
    <hyperlink ref="D6" r:id="rId3" xr:uid="{265FF264-8180-4828-B9BD-125083F82065}"/>
    <hyperlink ref="D5" r:id="rId4" xr:uid="{3BBC13BD-40D0-42E9-BACA-872C13AFDA9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F02F-7FBD-404A-BBED-C521E37A7CEC}">
  <dimension ref="A1:I18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10" sqref="C10"/>
    </sheetView>
  </sheetViews>
  <sheetFormatPr defaultRowHeight="14.4" x14ac:dyDescent="0.3"/>
  <cols>
    <col min="1" max="1" width="4" customWidth="1"/>
    <col min="2" max="2" width="27.44140625" customWidth="1"/>
    <col min="3" max="3" width="33.21875" customWidth="1"/>
    <col min="4" max="4" width="30.88671875" customWidth="1"/>
    <col min="5" max="5" width="10.44140625" customWidth="1"/>
    <col min="6" max="6" width="22.77734375" customWidth="1"/>
    <col min="7" max="7" width="28" customWidth="1"/>
    <col min="8" max="8" width="46.109375" customWidth="1"/>
    <col min="9" max="9" width="105.5546875" hidden="1" customWidth="1"/>
  </cols>
  <sheetData>
    <row r="1" spans="1:9" x14ac:dyDescent="0.3">
      <c r="A1" s="44" t="s">
        <v>0</v>
      </c>
      <c r="B1" s="44" t="s">
        <v>118</v>
      </c>
      <c r="C1" s="44" t="s">
        <v>119</v>
      </c>
      <c r="D1" s="44" t="s">
        <v>100</v>
      </c>
      <c r="E1" s="44" t="s">
        <v>128</v>
      </c>
      <c r="F1" s="44" t="s">
        <v>129</v>
      </c>
      <c r="G1" s="44" t="s">
        <v>138</v>
      </c>
      <c r="H1" s="44" t="s">
        <v>120</v>
      </c>
      <c r="I1" s="42" t="s">
        <v>123</v>
      </c>
    </row>
    <row r="2" spans="1:9" x14ac:dyDescent="0.3">
      <c r="A2" s="64">
        <v>1</v>
      </c>
      <c r="B2" s="42" t="s">
        <v>117</v>
      </c>
      <c r="C2" s="197" t="s">
        <v>116</v>
      </c>
      <c r="D2" s="42" t="s">
        <v>121</v>
      </c>
      <c r="E2" s="42" t="s">
        <v>127</v>
      </c>
      <c r="F2" s="197" t="s">
        <v>125</v>
      </c>
      <c r="G2" s="197" t="s">
        <v>139</v>
      </c>
      <c r="H2" s="197" t="s">
        <v>133</v>
      </c>
      <c r="I2" s="42" t="s">
        <v>122</v>
      </c>
    </row>
    <row r="3" spans="1:9" x14ac:dyDescent="0.3">
      <c r="A3" s="64">
        <v>3</v>
      </c>
      <c r="B3" s="42" t="s">
        <v>117</v>
      </c>
      <c r="C3" s="197" t="s">
        <v>116</v>
      </c>
      <c r="D3" s="42" t="s">
        <v>132</v>
      </c>
      <c r="E3" s="42" t="s">
        <v>126</v>
      </c>
      <c r="F3" s="197" t="s">
        <v>124</v>
      </c>
      <c r="G3" s="197" t="s">
        <v>140</v>
      </c>
      <c r="H3" s="197" t="s">
        <v>131</v>
      </c>
      <c r="I3" s="42" t="s">
        <v>130</v>
      </c>
    </row>
    <row r="4" spans="1:9" x14ac:dyDescent="0.3">
      <c r="A4" s="64">
        <v>4</v>
      </c>
      <c r="B4" s="42" t="s">
        <v>136</v>
      </c>
      <c r="C4" s="197" t="s">
        <v>135</v>
      </c>
      <c r="D4" s="198" t="s">
        <v>137</v>
      </c>
      <c r="E4" s="223"/>
      <c r="F4" s="223"/>
      <c r="G4" s="197" t="s">
        <v>141</v>
      </c>
      <c r="H4" s="197" t="s">
        <v>134</v>
      </c>
      <c r="I4" s="42"/>
    </row>
    <row r="5" spans="1:9" ht="16.2" customHeight="1" x14ac:dyDescent="0.3">
      <c r="A5" s="64">
        <v>5</v>
      </c>
      <c r="B5" s="42" t="s">
        <v>117</v>
      </c>
      <c r="C5" s="247" t="s">
        <v>116</v>
      </c>
      <c r="D5" s="42" t="s">
        <v>151</v>
      </c>
      <c r="E5" s="42" t="s">
        <v>251</v>
      </c>
      <c r="F5" s="42" t="s">
        <v>249</v>
      </c>
      <c r="G5" s="247" t="s">
        <v>152</v>
      </c>
      <c r="H5" s="247" t="s">
        <v>250</v>
      </c>
      <c r="I5" s="42"/>
    </row>
    <row r="6" spans="1:9" x14ac:dyDescent="0.3">
      <c r="A6" s="64">
        <v>6</v>
      </c>
      <c r="B6" s="42" t="s">
        <v>117</v>
      </c>
      <c r="C6" s="197" t="s">
        <v>264</v>
      </c>
      <c r="D6" s="42" t="s">
        <v>263</v>
      </c>
      <c r="E6" s="42" t="s">
        <v>262</v>
      </c>
      <c r="F6" s="198" t="s">
        <v>225</v>
      </c>
      <c r="G6" s="197" t="s">
        <v>261</v>
      </c>
      <c r="H6" s="197" t="s">
        <v>260</v>
      </c>
      <c r="I6" s="42"/>
    </row>
    <row r="7" spans="1:9" x14ac:dyDescent="0.3">
      <c r="A7" s="64">
        <v>7</v>
      </c>
      <c r="B7" s="42"/>
      <c r="C7" s="42"/>
      <c r="D7" s="42"/>
      <c r="E7" s="42"/>
      <c r="F7" s="42"/>
      <c r="G7" s="42"/>
      <c r="H7" s="42"/>
      <c r="I7" s="42"/>
    </row>
    <row r="8" spans="1:9" x14ac:dyDescent="0.3">
      <c r="A8" s="64">
        <v>8</v>
      </c>
      <c r="B8" s="42"/>
      <c r="C8" s="42"/>
      <c r="D8" s="42"/>
      <c r="E8" s="42"/>
      <c r="F8" s="42"/>
      <c r="G8" s="42"/>
      <c r="H8" s="42"/>
      <c r="I8" s="42"/>
    </row>
    <row r="9" spans="1:9" x14ac:dyDescent="0.3">
      <c r="A9" s="64">
        <v>9</v>
      </c>
      <c r="B9" s="42"/>
      <c r="C9" s="42"/>
      <c r="D9" s="42"/>
      <c r="E9" s="42"/>
      <c r="F9" s="42"/>
      <c r="G9" s="42"/>
      <c r="H9" s="42"/>
      <c r="I9" s="42"/>
    </row>
    <row r="10" spans="1:9" x14ac:dyDescent="0.3">
      <c r="A10" s="64">
        <v>10</v>
      </c>
      <c r="B10" s="42"/>
      <c r="C10" s="42"/>
      <c r="D10" s="42"/>
      <c r="E10" s="42"/>
      <c r="F10" s="42"/>
      <c r="G10" s="42"/>
      <c r="H10" s="42"/>
      <c r="I10" s="42"/>
    </row>
    <row r="11" spans="1:9" x14ac:dyDescent="0.3">
      <c r="A11" s="64">
        <v>11</v>
      </c>
      <c r="B11" s="42"/>
      <c r="C11" s="42"/>
      <c r="D11" s="42"/>
      <c r="E11" s="42"/>
      <c r="F11" s="42"/>
      <c r="G11" s="42"/>
      <c r="H11" s="42"/>
      <c r="I11" s="42"/>
    </row>
    <row r="12" spans="1:9" x14ac:dyDescent="0.3">
      <c r="A12" s="64">
        <v>12</v>
      </c>
      <c r="B12" s="42"/>
      <c r="C12" s="42"/>
      <c r="D12" s="42"/>
      <c r="E12" s="42"/>
      <c r="F12" s="42"/>
      <c r="G12" s="42"/>
      <c r="H12" s="42"/>
      <c r="I12" s="42"/>
    </row>
    <row r="13" spans="1:9" x14ac:dyDescent="0.3">
      <c r="A13" s="64">
        <v>13</v>
      </c>
      <c r="B13" s="42"/>
      <c r="C13" s="42"/>
      <c r="D13" s="42"/>
      <c r="E13" s="42"/>
      <c r="F13" s="42"/>
      <c r="G13" s="42"/>
      <c r="H13" s="42"/>
      <c r="I13" s="42"/>
    </row>
    <row r="14" spans="1:9" x14ac:dyDescent="0.3">
      <c r="A14" s="64">
        <v>14</v>
      </c>
      <c r="B14" s="42"/>
      <c r="C14" s="42"/>
      <c r="D14" s="42"/>
      <c r="E14" s="42"/>
      <c r="F14" s="42"/>
      <c r="G14" s="42"/>
      <c r="H14" s="42"/>
      <c r="I14" s="42"/>
    </row>
    <row r="15" spans="1:9" x14ac:dyDescent="0.3">
      <c r="A15" s="64">
        <v>15</v>
      </c>
      <c r="B15" s="42"/>
      <c r="C15" s="42"/>
      <c r="D15" s="42"/>
      <c r="E15" s="42"/>
      <c r="F15" s="42"/>
      <c r="G15" s="42"/>
      <c r="H15" s="42"/>
      <c r="I15" s="42"/>
    </row>
    <row r="16" spans="1:9" x14ac:dyDescent="0.3">
      <c r="A16" s="64">
        <v>16</v>
      </c>
      <c r="B16" s="42"/>
      <c r="C16" s="42"/>
      <c r="D16" s="42"/>
      <c r="E16" s="42"/>
      <c r="F16" s="42"/>
      <c r="G16" s="42"/>
      <c r="H16" s="42"/>
      <c r="I16" s="42"/>
    </row>
    <row r="17" spans="1:9" x14ac:dyDescent="0.3">
      <c r="A17" s="64">
        <v>17</v>
      </c>
      <c r="B17" s="42"/>
      <c r="C17" s="42"/>
      <c r="D17" s="42"/>
      <c r="E17" s="42"/>
      <c r="F17" s="42"/>
      <c r="G17" s="42"/>
      <c r="H17" s="42"/>
      <c r="I17" s="42"/>
    </row>
    <row r="18" spans="1:9" x14ac:dyDescent="0.3">
      <c r="A18" s="64">
        <v>18</v>
      </c>
      <c r="B18" s="42"/>
      <c r="C18" s="42"/>
      <c r="D18" s="42"/>
      <c r="E18" s="42"/>
      <c r="F18" s="42"/>
      <c r="G18" s="42"/>
      <c r="H18" s="42"/>
      <c r="I18" s="42"/>
    </row>
  </sheetData>
  <hyperlinks>
    <hyperlink ref="H2" r:id="rId1" xr:uid="{8058010B-F218-4BCD-B234-C81513667AC5}"/>
    <hyperlink ref="C2" r:id="rId2" location="tab_id_kesha94m_pythonanywhere_com" xr:uid="{92EBF22A-CD5F-48A5-A20D-ED68B04A7BCE}"/>
    <hyperlink ref="F3" r:id="rId3" xr:uid="{C4F9BF4B-355A-4250-8657-FA0DE4B546B3}"/>
    <hyperlink ref="F2" r:id="rId4" xr:uid="{295E26C2-0C9E-4730-978F-F7C2101C5924}"/>
    <hyperlink ref="H3" r:id="rId5" xr:uid="{1C0C7A40-A658-4532-9954-EB7CD62AF648}"/>
    <hyperlink ref="C3" r:id="rId6" location="tab_id_kesha94m_pythonanywhere_com" xr:uid="{E4E21638-E5FE-4024-B84E-3695AEAA177A}"/>
    <hyperlink ref="H4" r:id="rId7" xr:uid="{82597BE5-6AF8-4352-A5A1-EEEC097714FF}"/>
    <hyperlink ref="C4" r:id="rId8" xr:uid="{45C6FBFE-54BF-48E4-B348-3D5E1461F6DE}"/>
    <hyperlink ref="G2" r:id="rId9" xr:uid="{16730C4B-2D7D-430F-9019-AFCDE763802A}"/>
    <hyperlink ref="G4" r:id="rId10" xr:uid="{219FDB87-CA07-4BE3-A65A-7C22C48AEC7C}"/>
    <hyperlink ref="G3" r:id="rId11" xr:uid="{A63D6DF6-0813-4CEB-B2D8-74EB1951C5B3}"/>
    <hyperlink ref="G5" r:id="rId12" xr:uid="{82CEA681-DACC-4AEA-B8B7-2FBC2F397ECE}"/>
    <hyperlink ref="H5" r:id="rId13" xr:uid="{AF264C31-C600-4B0A-9AD7-95F8C8B20AF7}"/>
    <hyperlink ref="C5" r:id="rId14" location="tab_id_kesha94m_pythonanywhere_com" xr:uid="{E4B1043A-D2C5-47CA-85E5-F4659535F6ED}"/>
    <hyperlink ref="H6" r:id="rId15" xr:uid="{085E253C-3A62-4969-BE07-7F2758F90514}"/>
    <hyperlink ref="G6" r:id="rId16" xr:uid="{FC5EA831-F520-492D-89C8-766E82F6B321}"/>
    <hyperlink ref="C6" r:id="rId17" location="tab_id_haskiprog_pythonanywhere_com" xr:uid="{637CAE9F-992C-4BE4-98EF-4ED15EDC76D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C231A-6CEA-43EA-895D-4E9C988B7ADE}">
  <dimension ref="A1:D22"/>
  <sheetViews>
    <sheetView topLeftCell="A7" workbookViewId="0">
      <selection activeCell="B7" sqref="B7"/>
    </sheetView>
  </sheetViews>
  <sheetFormatPr defaultRowHeight="14.4" x14ac:dyDescent="0.3"/>
  <cols>
    <col min="1" max="1" width="6.109375" customWidth="1"/>
    <col min="2" max="2" width="80.5546875" customWidth="1"/>
    <col min="3" max="3" width="82.44140625" customWidth="1"/>
    <col min="4" max="4" width="99.77734375" customWidth="1"/>
  </cols>
  <sheetData>
    <row r="1" spans="1:4" hidden="1" x14ac:dyDescent="0.3">
      <c r="A1" s="44" t="s">
        <v>0</v>
      </c>
      <c r="B1" s="44" t="s">
        <v>182</v>
      </c>
      <c r="C1" s="44" t="s">
        <v>183</v>
      </c>
    </row>
    <row r="2" spans="1:4" ht="266.39999999999998" hidden="1" customHeight="1" x14ac:dyDescent="0.3">
      <c r="A2" s="220">
        <v>1</v>
      </c>
      <c r="B2" s="209" t="s">
        <v>190</v>
      </c>
      <c r="C2" s="209" t="s">
        <v>189</v>
      </c>
    </row>
    <row r="3" spans="1:4" ht="72" hidden="1" x14ac:dyDescent="0.3">
      <c r="A3" s="221"/>
      <c r="B3" s="209" t="s">
        <v>230</v>
      </c>
      <c r="C3" s="209" t="s">
        <v>241</v>
      </c>
    </row>
    <row r="4" spans="1:4" ht="72" hidden="1" x14ac:dyDescent="0.3">
      <c r="A4" s="221"/>
      <c r="B4" s="209" t="s">
        <v>240</v>
      </c>
      <c r="C4" s="209" t="s">
        <v>242</v>
      </c>
    </row>
    <row r="5" spans="1:4" hidden="1" x14ac:dyDescent="0.3">
      <c r="A5" s="221"/>
      <c r="B5" s="221"/>
      <c r="C5" s="221" t="s">
        <v>243</v>
      </c>
    </row>
    <row r="6" spans="1:4" ht="129.6" hidden="1" x14ac:dyDescent="0.3">
      <c r="A6" s="221"/>
      <c r="B6" s="209" t="s">
        <v>244</v>
      </c>
      <c r="C6" s="221"/>
    </row>
    <row r="7" spans="1:4" ht="409.6" x14ac:dyDescent="0.3">
      <c r="A7" s="221"/>
      <c r="B7" s="246" t="s">
        <v>252</v>
      </c>
      <c r="C7" s="209" t="s">
        <v>254</v>
      </c>
      <c r="D7" s="248" t="s">
        <v>253</v>
      </c>
    </row>
    <row r="8" spans="1:4" x14ac:dyDescent="0.3">
      <c r="A8" s="221"/>
      <c r="B8" s="221"/>
      <c r="C8" s="221"/>
    </row>
    <row r="9" spans="1:4" x14ac:dyDescent="0.3">
      <c r="A9" s="221"/>
      <c r="B9" s="221"/>
      <c r="C9" s="221"/>
    </row>
    <row r="10" spans="1:4" x14ac:dyDescent="0.3">
      <c r="A10" s="221"/>
      <c r="B10" s="221"/>
      <c r="C10" s="221"/>
    </row>
    <row r="11" spans="1:4" x14ac:dyDescent="0.3">
      <c r="A11" s="221"/>
      <c r="B11" s="221"/>
      <c r="C11" s="221"/>
    </row>
    <row r="12" spans="1:4" x14ac:dyDescent="0.3">
      <c r="A12" s="221"/>
      <c r="B12" s="221"/>
      <c r="C12" s="221"/>
    </row>
    <row r="13" spans="1:4" x14ac:dyDescent="0.3">
      <c r="A13" s="221"/>
      <c r="B13" s="221"/>
      <c r="C13" s="221"/>
    </row>
    <row r="14" spans="1:4" x14ac:dyDescent="0.3">
      <c r="A14" s="221"/>
      <c r="B14" s="221"/>
      <c r="C14" s="221"/>
    </row>
    <row r="15" spans="1:4" x14ac:dyDescent="0.3">
      <c r="A15" s="221"/>
      <c r="B15" s="221"/>
      <c r="C15" s="221"/>
    </row>
    <row r="16" spans="1:4" x14ac:dyDescent="0.3">
      <c r="A16" s="221"/>
      <c r="B16" s="221"/>
      <c r="C16" s="221"/>
    </row>
    <row r="17" spans="1:3" x14ac:dyDescent="0.3">
      <c r="A17" s="221"/>
      <c r="B17" s="221"/>
      <c r="C17" s="221"/>
    </row>
    <row r="18" spans="1:3" x14ac:dyDescent="0.3">
      <c r="A18" s="221"/>
      <c r="B18" s="221"/>
      <c r="C18" s="221"/>
    </row>
    <row r="19" spans="1:3" x14ac:dyDescent="0.3">
      <c r="A19" s="221"/>
      <c r="B19" s="221"/>
      <c r="C19" s="221"/>
    </row>
    <row r="20" spans="1:3" x14ac:dyDescent="0.3">
      <c r="A20" s="221"/>
      <c r="B20" s="221"/>
      <c r="C20" s="221"/>
    </row>
    <row r="21" spans="1:3" x14ac:dyDescent="0.3">
      <c r="A21" s="221"/>
      <c r="B21" s="221"/>
      <c r="C21" s="221"/>
    </row>
    <row r="22" spans="1:3" x14ac:dyDescent="0.3">
      <c r="A22" s="221"/>
      <c r="B22" s="221"/>
      <c r="C22" s="2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Plan-0</vt:lpstr>
      <vt:lpstr>Plan-1</vt:lpstr>
      <vt:lpstr>Заработок</vt:lpstr>
      <vt:lpstr>Тариф</vt:lpstr>
      <vt:lpstr>План</vt:lpstr>
      <vt:lpstr>Журнал событий</vt:lpstr>
      <vt:lpstr>Фриланс платформы</vt:lpstr>
      <vt:lpstr>Мои сайты</vt:lpstr>
      <vt:lpstr>Сообщения</vt:lpstr>
      <vt:lpstr>псев.заказ</vt:lpstr>
      <vt:lpstr>Сети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Иннокентий Максимов</dc:creator>
  <cp:lastModifiedBy>Максимов Иннокентий Иннокентьевич</cp:lastModifiedBy>
  <cp:lastPrinted>2023-01-14T03:04:00Z</cp:lastPrinted>
  <dcterms:created xsi:type="dcterms:W3CDTF">2015-06-05T18:17:20Z</dcterms:created>
  <dcterms:modified xsi:type="dcterms:W3CDTF">2023-12-18T06:23:26Z</dcterms:modified>
</cp:coreProperties>
</file>