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 firstSheet="2" activeTab="1"/>
  </bookViews>
  <sheets>
    <sheet name="Report" sheetId="1" r:id="rId1"/>
    <sheet name="RawData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<sst xmlns="http://schemas.openxmlformats.org/spreadsheetml/2006/main" count="596" uniqueCount="28">
  <si>
    <t xml:space="preserve">PT. KANSAI PRAKARSA COATINGS </t>
  </si>
  <si>
    <t>ENGINEERING UNIT CAT</t>
  </si>
  <si>
    <t>LAPORAN RECORD TEMPERATURE COOLING ROOM</t>
  </si>
  <si>
    <t>Alat Ukur      : Thermocouple Sensor</t>
  </si>
  <si>
    <t>Temperature Standart ( °C )</t>
  </si>
  <si>
    <t>:</t>
  </si>
  <si>
    <t>20 - 23</t>
  </si>
  <si>
    <t>Area               : Gudang Jadi</t>
  </si>
  <si>
    <t>mesin3</t>
  </si>
  <si>
    <t>Data update : 30/01/2024</t>
  </si>
  <si>
    <t>Tanggal</t>
  </si>
  <si>
    <t>Jam dan Menit</t>
  </si>
  <si>
    <t>Temperature ( °C )</t>
  </si>
  <si>
    <t>Keterangan</t>
  </si>
  <si>
    <t>Aksi</t>
  </si>
  <si>
    <t>Start</t>
  </si>
  <si>
    <t>Finish</t>
  </si>
  <si>
    <t>Min</t>
  </si>
  <si>
    <t>Max</t>
  </si>
  <si>
    <t>Avg</t>
  </si>
  <si>
    <t>RATA-RATA</t>
  </si>
  <si>
    <t>Time</t>
  </si>
  <si>
    <t>Temperature</t>
  </si>
  <si>
    <t>items</t>
  </si>
  <si>
    <t>Days</t>
  </si>
  <si>
    <t>location</t>
  </si>
  <si>
    <t>mesin1</t>
  </si>
  <si>
    <t>mesin2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</si>
</sst>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0.0_);[Red]\(0.0\)"/>
    <numFmt numFmtId="181" formatCode="[$-421]dddd;@"/>
    <numFmt numFmtId="182" formatCode="0.00_ "/>
  </numFmts>
  <fonts count="25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5">
    <xf numFmtId="0" fontId="0" fillId="0" borderId="0" xfId="0"/>
    <xf numFmtId="178" fontId="1" fillId="0" borderId="0" xfId="0" applyNumberFormat="1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8" fontId="3" fillId="0" borderId="10" xfId="0" applyNumberFormat="1" applyFont="1" applyFill="1" applyBorder="1" applyAlignment="1">
      <alignment horizontal="center" vertical="center"/>
    </xf>
    <xf numFmtId="179" fontId="3" fillId="0" borderId="10" xfId="0" applyNumberFormat="1" applyFont="1" applyFill="1" applyBorder="1" applyAlignment="1">
      <alignment horizontal="center" vertical="center"/>
    </xf>
    <xf numFmtId="180" fontId="0" fillId="0" borderId="10" xfId="1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0" fontId="0" fillId="0" borderId="1" xfId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82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Report!$B$14:$B$37</c:f>
              <c:numCache>
                <c:formatCode>hh:mm;@</c:formatCode>
                <c:ptCount val="24"/>
                <c:pt idx="0" c:formatCode="hh:mm;@">
                  <c:v>45331</c:v>
                </c:pt>
                <c:pt idx="1" c:formatCode="hh:mm;@">
                  <c:v>45331.0416666667</c:v>
                </c:pt>
                <c:pt idx="2" c:formatCode="hh:mm;@">
                  <c:v>45331.0833333333</c:v>
                </c:pt>
                <c:pt idx="3" c:formatCode="hh:mm;@">
                  <c:v>45331.125</c:v>
                </c:pt>
                <c:pt idx="4" c:formatCode="hh:mm;@">
                  <c:v>45331.1666666667</c:v>
                </c:pt>
                <c:pt idx="5" c:formatCode="hh:mm;@">
                  <c:v>45331.2083333333</c:v>
                </c:pt>
                <c:pt idx="6" c:formatCode="hh:mm;@">
                  <c:v>45331.25</c:v>
                </c:pt>
                <c:pt idx="7" c:formatCode="hh:mm;@">
                  <c:v>45331.2916666666</c:v>
                </c:pt>
                <c:pt idx="8" c:formatCode="hh:mm;@">
                  <c:v>45331.3333333333</c:v>
                </c:pt>
                <c:pt idx="9" c:formatCode="hh:mm;@">
                  <c:v>45331.375</c:v>
                </c:pt>
                <c:pt idx="10" c:formatCode="hh:mm;@">
                  <c:v>45331.4166666666</c:v>
                </c:pt>
                <c:pt idx="11" c:formatCode="hh:mm;@">
                  <c:v>45331.4583333333</c:v>
                </c:pt>
                <c:pt idx="12" c:formatCode="hh:mm;@">
                  <c:v>45331.5</c:v>
                </c:pt>
                <c:pt idx="13" c:formatCode="hh:mm;@">
                  <c:v>45331.5416666666</c:v>
                </c:pt>
                <c:pt idx="14" c:formatCode="hh:mm;@">
                  <c:v>45331.5833333333</c:v>
                </c:pt>
                <c:pt idx="15" c:formatCode="hh:mm;@">
                  <c:v>45331.625</c:v>
                </c:pt>
                <c:pt idx="16" c:formatCode="hh:mm;@">
                  <c:v>45331.6666666666</c:v>
                </c:pt>
                <c:pt idx="17" c:formatCode="hh:mm;@">
                  <c:v>45331.7083333333</c:v>
                </c:pt>
                <c:pt idx="18" c:formatCode="hh:mm;@">
                  <c:v>45331.75</c:v>
                </c:pt>
                <c:pt idx="19" c:formatCode="hh:mm;@">
                  <c:v>45331.7916666666</c:v>
                </c:pt>
                <c:pt idx="20" c:formatCode="hh:mm;@">
                  <c:v>45331.8333333333</c:v>
                </c:pt>
                <c:pt idx="21" c:formatCode="hh:mm;@">
                  <c:v>45331.8749999999</c:v>
                </c:pt>
                <c:pt idx="22" c:formatCode="hh:mm;@">
                  <c:v>45331.9166666666</c:v>
                </c:pt>
                <c:pt idx="23" c:formatCode="hh:mm;@">
                  <c:v>45331.9583333333</c:v>
                </c:pt>
              </c:numCache>
            </c:numRef>
          </c:cat>
          <c:val>
            <c:numRef>
              <c:f>Report!$F$14:$F$37</c:f>
              <c:numCache>
                <c:formatCode>0.0_);[Red]\(0.0\)</c:formatCode>
                <c:ptCount val="24"/>
                <c:pt idx="0">
                  <c:v>21.977405899841</c:v>
                </c:pt>
                <c:pt idx="1">
                  <c:v>22.6069304770596</c:v>
                </c:pt>
                <c:pt idx="2">
                  <c:v>22.1697491457926</c:v>
                </c:pt>
                <c:pt idx="3">
                  <c:v>21.6788560748811</c:v>
                </c:pt>
                <c:pt idx="4">
                  <c:v>20.5182314775063</c:v>
                </c:pt>
                <c:pt idx="5">
                  <c:v>20.928336334988</c:v>
                </c:pt>
                <c:pt idx="6">
                  <c:v>22.3862180114067</c:v>
                </c:pt>
                <c:pt idx="7">
                  <c:v>23.5262254507107</c:v>
                </c:pt>
                <c:pt idx="8">
                  <c:v>23.249788938443</c:v>
                </c:pt>
                <c:pt idx="9">
                  <c:v>20.3683679166984</c:v>
                </c:pt>
                <c:pt idx="10">
                  <c:v>21.1038213175335</c:v>
                </c:pt>
                <c:pt idx="11">
                  <c:v>20.1459438619082</c:v>
                </c:pt>
                <c:pt idx="12">
                  <c:v>21.2208848345292</c:v>
                </c:pt>
                <c:pt idx="13">
                  <c:v>21.8251117636986</c:v>
                </c:pt>
                <c:pt idx="14">
                  <c:v>23.4077151990978</c:v>
                </c:pt>
                <c:pt idx="15">
                  <c:v>21.8960400942292</c:v>
                </c:pt>
                <c:pt idx="16">
                  <c:v>23.7693027774233</c:v>
                </c:pt>
                <c:pt idx="17">
                  <c:v>23.0199662818735</c:v>
                </c:pt>
                <c:pt idx="18">
                  <c:v>23.1798825608726</c:v>
                </c:pt>
                <c:pt idx="19">
                  <c:v>20.1315826803532</c:v>
                </c:pt>
                <c:pt idx="20">
                  <c:v>21.0064088054764</c:v>
                </c:pt>
                <c:pt idx="21">
                  <c:v>21.892377212865</c:v>
                </c:pt>
                <c:pt idx="22">
                  <c:v>21.8174892633534</c:v>
                </c:pt>
                <c:pt idx="23">
                  <c:v>22.2210824493284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507674"/>
        <c:axId val="897768041"/>
      </c:lineChart>
      <c:catAx>
        <c:axId val="7205076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8041"/>
        <c:crosses val="autoZero"/>
        <c:auto val="1"/>
        <c:lblAlgn val="ctr"/>
        <c:lblOffset val="100"/>
        <c:noMultiLvlLbl val="0"/>
      </c:catAx>
      <c:valAx>
        <c:axId val="89776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(°C)</a:t>
                </a:r>
              </a:p>
            </c:rich>
          </c:tx>
          <c:layout>
            <c:manualLayout>
              <c:xMode val="edge"/>
              <c:yMode val="edge"/>
              <c:x val="0.0262881177707676"/>
              <c:y val="0.398071042107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07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68580</xdr:colOff>
      <xdr:row>1</xdr:row>
      <xdr:rowOff>7620</xdr:rowOff>
    </xdr:from>
    <xdr:ext cx="1083085" cy="344170"/>
    <xdr:pic>
      <xdr:nvPicPr>
        <xdr:cNvPr id="2" name="Picture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84" b="27157"/>
        <a:stretch>
          <a:fillRect/>
        </a:stretch>
      </xdr:blipFill>
      <xdr:spPr>
        <a:xfrm>
          <a:off x="68580" y="191770"/>
          <a:ext cx="1082675" cy="344170"/>
        </a:xfrm>
        <a:prstGeom prst="rect">
          <a:avLst/>
        </a:prstGeom>
      </xdr:spPr>
    </xdr:pic>
    <xdr:clientData/>
  </xdr:oneCellAnchor>
  <xdr:twoCellAnchor>
    <xdr:from>
      <xdr:col>0</xdr:col>
      <xdr:colOff>6350</xdr:colOff>
      <xdr:row>39</xdr:row>
      <xdr:rowOff>12700</xdr:rowOff>
    </xdr:from>
    <xdr:to>
      <xdr:col>9</xdr:col>
      <xdr:colOff>0</xdr:colOff>
      <xdr:row>53</xdr:row>
      <xdr:rowOff>133985</xdr:rowOff>
    </xdr:to>
    <xdr:graphicFrame>
      <xdr:nvGraphicFramePr>
        <xdr:cNvPr id="3" name="Chart 2"/>
        <xdr:cNvGraphicFramePr/>
      </xdr:nvGraphicFramePr>
      <xdr:xfrm>
        <a:off x="6350" y="7229475"/>
        <a:ext cx="603948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Raw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8"/>
  <sheetViews>
    <sheetView topLeftCell="A4" workbookViewId="0">
      <selection activeCell="O19" sqref="O19"/>
    </sheetView>
  </sheetViews>
  <sheetFormatPr defaultColWidth="9" defaultRowHeight="14.5"/>
  <cols>
    <col min="1" max="1" width="11.5545454545455" customWidth="1"/>
    <col min="2" max="2" width="13.5454545454545" customWidth="1"/>
    <col min="3" max="3" width="9.90909090909091" customWidth="1"/>
    <col min="4" max="4" width="8.18181818181818" customWidth="1"/>
    <col min="5" max="5" width="8.63636363636364" customWidth="1"/>
    <col min="6" max="6" width="7.72727272727273" customWidth="1"/>
    <col min="7" max="7" width="16.7272727272727" customWidth="1"/>
    <col min="8" max="8" width="3.27272727272727" customWidth="1"/>
    <col min="9" max="9" width="7" customWidth="1"/>
  </cols>
  <sheetData>
    <row r="2" spans="3:3">
      <c r="C2" t="s">
        <v>0</v>
      </c>
    </row>
    <row r="3" spans="3:3">
      <c r="C3" s="4" t="s">
        <v>1</v>
      </c>
    </row>
    <row r="5" spans="1:9">
      <c r="A5" s="5" t="s">
        <v>2</v>
      </c>
      <c r="B5" s="5"/>
      <c r="C5" s="5"/>
      <c r="D5" s="5"/>
      <c r="E5" s="5"/>
      <c r="F5" s="5"/>
      <c r="G5" s="5"/>
      <c r="H5" s="5"/>
      <c r="I5" s="5"/>
    </row>
    <row r="6" spans="1:9">
      <c r="A6" s="5"/>
      <c r="B6" s="5"/>
      <c r="C6" s="5"/>
      <c r="D6" s="5"/>
      <c r="E6" s="5"/>
      <c r="F6" s="5"/>
      <c r="G6" s="5"/>
      <c r="H6" s="5"/>
      <c r="I6" s="5"/>
    </row>
    <row r="8" spans="1:9">
      <c r="A8" t="s">
        <v>3</v>
      </c>
      <c r="F8" s="6" t="s">
        <v>4</v>
      </c>
      <c r="G8" s="6"/>
      <c r="H8" s="7" t="s">
        <v>5</v>
      </c>
      <c r="I8" t="s">
        <v>6</v>
      </c>
    </row>
    <row r="9" spans="1:2">
      <c r="A9" t="s">
        <v>7</v>
      </c>
      <c r="B9" s="8" t="s">
        <v>8</v>
      </c>
    </row>
    <row r="10" spans="1:1">
      <c r="A10" t="s">
        <v>9</v>
      </c>
    </row>
    <row r="11" ht="15.25"/>
    <row r="12" ht="15" customHeight="1" spans="1:9">
      <c r="A12" s="9" t="s">
        <v>10</v>
      </c>
      <c r="B12" s="10" t="s">
        <v>11</v>
      </c>
      <c r="C12" s="11"/>
      <c r="D12" s="12" t="s">
        <v>12</v>
      </c>
      <c r="E12" s="13"/>
      <c r="F12" s="13"/>
      <c r="G12" s="12" t="s">
        <v>13</v>
      </c>
      <c r="H12" s="14" t="s">
        <v>14</v>
      </c>
      <c r="I12" s="41"/>
    </row>
    <row r="13" ht="15.25" spans="1:9">
      <c r="A13" s="15"/>
      <c r="B13" s="16" t="s">
        <v>15</v>
      </c>
      <c r="C13" s="17" t="s">
        <v>16</v>
      </c>
      <c r="D13" s="18" t="s">
        <v>17</v>
      </c>
      <c r="E13" s="18" t="s">
        <v>18</v>
      </c>
      <c r="F13" s="18" t="s">
        <v>19</v>
      </c>
      <c r="G13" s="19"/>
      <c r="H13" s="20"/>
      <c r="I13" s="42"/>
    </row>
    <row r="14" ht="15.25" spans="1:9">
      <c r="A14" s="21">
        <v>45331</v>
      </c>
      <c r="B14" s="22">
        <f>A14</f>
        <v>45331</v>
      </c>
      <c r="C14" s="22">
        <f t="shared" ref="C14:C37" si="0">B14+(1/24)</f>
        <v>45331.0416666667</v>
      </c>
      <c r="D14" s="23">
        <f ca="1">IF(COUNTIFS(RawData!$B$3:$B$6000,"&gt;="&amp;B14,RawData!$B$3:$B$6000,"&lt;"&amp;C14,RawData!$D$3:$D$6000,"="&amp;$B$9)&gt;0,_xlfn.MINIFS(RawData!$C$3:$C$6000,RawData!$B$3:$B$6000,"&gt;="&amp;B14,RawData!$B$3:$B$6000,"&lt;"&amp;C14,RawData!$D$3:$D$6000,"="&amp;$B$9),"")</f>
        <v>22.6143184340757</v>
      </c>
      <c r="E14" s="23">
        <f ca="1">IF(COUNTIFS(RawData!$B$3:$B$6000,"&gt;="&amp;B14,RawData!$B$3:$B$6000,"&lt;"&amp;C14,RawData!$D$3:$D$6000,"="&amp;$B$9)&gt;0,_xlfn.MAXIFS(RawData!$C$3:$C$6000,RawData!$B$3:$B$6000,"&gt;="&amp;B14,RawData!$B$3:$B$6000,"&lt;"&amp;C14,RawData!$D$3:$D$6000,"="&amp;$B$9),"")</f>
        <v>23.4223316408928</v>
      </c>
      <c r="F14" s="23">
        <f ca="1">IF(COUNTIFS(RawData!$B$3:$B$6000,"&gt;="&amp;B14,RawData!$B$3:$B$6000,"&lt;"&amp;C14,RawData!$D$3:$D$6000,"="&amp;$B$9)&gt;0,AVERAGEIFS(RawData!$C$3:$C$6000,RawData!$B$3:$B$6000,"&gt;="&amp;B14,RawData!$B$3:$B$6000,"&lt;"&amp;C14,RawData!$D$3:$D$6000,"="&amp;$B$9),"")</f>
        <v>23.0183250374842</v>
      </c>
      <c r="G14" s="24" t="str">
        <f ca="1">IF(ISNUMBER(D14),IF(D14&lt;20,"NOT GOOD",IF(E14&gt;23,"NOT GOOD","GOOD")),"")</f>
        <v>NOT GOOD</v>
      </c>
      <c r="H14" s="25"/>
      <c r="I14" s="25"/>
    </row>
    <row r="15" spans="1:9">
      <c r="A15" s="26">
        <f>A14</f>
        <v>45331</v>
      </c>
      <c r="B15" s="27">
        <f t="shared" ref="B15:B37" si="1">C14</f>
        <v>45331.0416666667</v>
      </c>
      <c r="C15" s="27">
        <f t="shared" si="0"/>
        <v>45331.0833333333</v>
      </c>
      <c r="D15" s="28">
        <f ca="1">IF(COUNTIFS(RawData!$B$3:$B$6000,"&gt;="&amp;B15,RawData!$B$3:$B$6000,"&lt;"&amp;C15,RawData!$D$3:$D$6000,"="&amp;$B$9)&gt;0,_xlfn.MINIFS(RawData!$C$3:$C$6000,RawData!$B$3:$B$6000,"&gt;="&amp;B15,RawData!$B$3:$B$6000,"&lt;"&amp;C15,RawData!$D$3:$D$6000,"="&amp;$B$9),"")</f>
        <v>23.1276442108172</v>
      </c>
      <c r="E15" s="28">
        <f ca="1">IF(COUNTIFS(RawData!$B$3:$B$6000,"&gt;="&amp;B15,RawData!$B$3:$B$6000,"&lt;"&amp;C15,RawData!$D$3:$D$6000,"="&amp;$B$9)&gt;0,_xlfn.MAXIFS(RawData!$C$3:$C$6000,RawData!$B$3:$B$6000,"&gt;="&amp;B15,RawData!$B$3:$B$6000,"&lt;"&amp;C15,RawData!$D$3:$D$6000,"="&amp;$B$9),"")</f>
        <v>23.1276442108172</v>
      </c>
      <c r="F15" s="28">
        <f ca="1">IF(COUNTIFS(RawData!$B$3:$B$6000,"&gt;="&amp;B15,RawData!$B$3:$B$6000,"&lt;"&amp;C15,RawData!$D$3:$D$6000,"="&amp;$B$9)&gt;0,AVERAGEIFS(RawData!$C$3:$C$6000,RawData!$B$3:$B$6000,"&gt;="&amp;B15,RawData!$B$3:$B$6000,"&lt;"&amp;C15,RawData!$D$3:$D$6000,"="&amp;$B$9),"")</f>
        <v>23.1276442108172</v>
      </c>
      <c r="G15" s="29" t="str">
        <f ca="1" t="shared" ref="G14:G20" si="2">IF(ISNUMBER(D15),IF(D15&lt;20,"NOT GOOD",IF(E15&gt;23,"NOT GOOD","GOOD")),"")</f>
        <v>NOT GOOD</v>
      </c>
      <c r="H15" s="30"/>
      <c r="I15" s="30"/>
    </row>
    <row r="16" spans="1:9">
      <c r="A16" s="31"/>
      <c r="B16" s="27">
        <f t="shared" si="1"/>
        <v>45331.0833333333</v>
      </c>
      <c r="C16" s="27">
        <f t="shared" si="0"/>
        <v>45331.125</v>
      </c>
      <c r="D16" s="28">
        <f ca="1">IF(COUNTIFS(RawData!$B$3:$B$6000,"&gt;="&amp;B16,RawData!$B$3:$B$6000,"&lt;"&amp;C16,RawData!$D$3:$D$6000,"="&amp;$B$9)&gt;0,_xlfn.MINIFS(RawData!$C$3:$C$6000,RawData!$B$3:$B$6000,"&gt;="&amp;B16,RawData!$B$3:$B$6000,"&lt;"&amp;C16,RawData!$D$3:$D$6000,"="&amp;$B$9),"")</f>
        <v>21.5132758103219</v>
      </c>
      <c r="E16" s="28">
        <f ca="1">IF(COUNTIFS(RawData!$B$3:$B$6000,"&gt;="&amp;B16,RawData!$B$3:$B$6000,"&lt;"&amp;C16,RawData!$D$3:$D$6000,"="&amp;$B$9)&gt;0,_xlfn.MAXIFS(RawData!$C$3:$C$6000,RawData!$B$3:$B$6000,"&gt;="&amp;B16,RawData!$B$3:$B$6000,"&lt;"&amp;C16,RawData!$D$3:$D$6000,"="&amp;$B$9),"")</f>
        <v>21.5132758103219</v>
      </c>
      <c r="F16" s="28">
        <f ca="1">IF(COUNTIFS(RawData!$B$3:$B$6000,"&gt;="&amp;B16,RawData!$B$3:$B$6000,"&lt;"&amp;C16,RawData!$D$3:$D$6000,"="&amp;$B$9)&gt;0,AVERAGEIFS(RawData!$C$3:$C$6000,RawData!$B$3:$B$6000,"&gt;="&amp;B16,RawData!$B$3:$B$6000,"&lt;"&amp;C16,RawData!$D$3:$D$6000,"="&amp;$B$9),"")</f>
        <v>21.5132758103219</v>
      </c>
      <c r="G16" s="29" t="str">
        <f ca="1" t="shared" si="2"/>
        <v>GOOD</v>
      </c>
      <c r="H16" s="32"/>
      <c r="I16" s="32"/>
    </row>
    <row r="17" spans="1:9">
      <c r="A17" s="31"/>
      <c r="B17" s="27">
        <f t="shared" si="1"/>
        <v>45331.125</v>
      </c>
      <c r="C17" s="27">
        <f t="shared" si="0"/>
        <v>45331.1666666667</v>
      </c>
      <c r="D17" s="28">
        <f ca="1">IF(COUNTIFS(RawData!$B$3:$B$6000,"&gt;="&amp;B17,RawData!$B$3:$B$6000,"&lt;"&amp;C17,RawData!$D$3:$D$6000,"="&amp;$B$9)&gt;0,_xlfn.MINIFS(RawData!$C$3:$C$6000,RawData!$B$3:$B$6000,"&gt;="&amp;B17,RawData!$B$3:$B$6000,"&lt;"&amp;C17,RawData!$D$3:$D$6000,"="&amp;$B$9),"")</f>
        <v>23.1751834476356</v>
      </c>
      <c r="E17" s="28">
        <f ca="1">IF(COUNTIFS(RawData!$B$3:$B$6000,"&gt;="&amp;B17,RawData!$B$3:$B$6000,"&lt;"&amp;C17,RawData!$D$3:$D$6000,"="&amp;$B$9)&gt;0,_xlfn.MAXIFS(RawData!$C$3:$C$6000,RawData!$B$3:$B$6000,"&gt;="&amp;B17,RawData!$B$3:$B$6000,"&lt;"&amp;C17,RawData!$D$3:$D$6000,"="&amp;$B$9),"")</f>
        <v>23.3182352039447</v>
      </c>
      <c r="F17" s="28">
        <f ca="1">IF(COUNTIFS(RawData!$B$3:$B$6000,"&gt;="&amp;B17,RawData!$B$3:$B$6000,"&lt;"&amp;C17,RawData!$D$3:$D$6000,"="&amp;$B$9)&gt;0,AVERAGEIFS(RawData!$C$3:$C$6000,RawData!$B$3:$B$6000,"&gt;="&amp;B17,RawData!$B$3:$B$6000,"&lt;"&amp;C17,RawData!$D$3:$D$6000,"="&amp;$B$9),"")</f>
        <v>23.2467093257901</v>
      </c>
      <c r="G17" s="29" t="str">
        <f ca="1" t="shared" si="2"/>
        <v>NOT GOOD</v>
      </c>
      <c r="H17" s="33"/>
      <c r="I17" s="33"/>
    </row>
    <row r="18" spans="1:9">
      <c r="A18" s="31"/>
      <c r="B18" s="27">
        <f t="shared" si="1"/>
        <v>45331.1666666667</v>
      </c>
      <c r="C18" s="27">
        <f t="shared" si="0"/>
        <v>45331.2083333333</v>
      </c>
      <c r="D18" s="28">
        <f ca="1">IF(COUNTIFS(RawData!$B$3:$B$6000,"&gt;="&amp;B18,RawData!$B$3:$B$6000,"&lt;"&amp;C18,RawData!$D$3:$D$6000,"="&amp;$B$9)&gt;0,_xlfn.MINIFS(RawData!$C$3:$C$6000,RawData!$B$3:$B$6000,"&gt;="&amp;B18,RawData!$B$3:$B$6000,"&lt;"&amp;C18,RawData!$D$3:$D$6000,"="&amp;$B$9),"")</f>
        <v>23.1812214773982</v>
      </c>
      <c r="E18" s="28">
        <f ca="1">IF(COUNTIFS(RawData!$B$3:$B$6000,"&gt;="&amp;B18,RawData!$B$3:$B$6000,"&lt;"&amp;C18,RawData!$D$3:$D$6000,"="&amp;$B$9)&gt;0,_xlfn.MAXIFS(RawData!$C$3:$C$6000,RawData!$B$3:$B$6000,"&gt;="&amp;B18,RawData!$B$3:$B$6000,"&lt;"&amp;C18,RawData!$D$3:$D$6000,"="&amp;$B$9),"")</f>
        <v>23.1812214773982</v>
      </c>
      <c r="F18" s="28">
        <f ca="1">IF(COUNTIFS(RawData!$B$3:$B$6000,"&gt;="&amp;B18,RawData!$B$3:$B$6000,"&lt;"&amp;C18,RawData!$D$3:$D$6000,"="&amp;$B$9)&gt;0,AVERAGEIFS(RawData!$C$3:$C$6000,RawData!$B$3:$B$6000,"&gt;="&amp;B18,RawData!$B$3:$B$6000,"&lt;"&amp;C18,RawData!$D$3:$D$6000,"="&amp;$B$9),"")</f>
        <v>23.1812214773982</v>
      </c>
      <c r="G18" s="29" t="str">
        <f ca="1" t="shared" si="2"/>
        <v>NOT GOOD</v>
      </c>
      <c r="H18" s="33"/>
      <c r="I18" s="33"/>
    </row>
    <row r="19" spans="1:9">
      <c r="A19" s="31"/>
      <c r="B19" s="27">
        <f t="shared" si="1"/>
        <v>45331.2083333333</v>
      </c>
      <c r="C19" s="27">
        <f t="shared" si="0"/>
        <v>45331.25</v>
      </c>
      <c r="D19" s="28">
        <f ca="1">IF(COUNTIFS(RawData!$B$3:$B$6000,"&gt;="&amp;B19,RawData!$B$3:$B$6000,"&lt;"&amp;C19,RawData!$D$3:$D$6000,"="&amp;$B$9)&gt;0,_xlfn.MINIFS(RawData!$C$3:$C$6000,RawData!$B$3:$B$6000,"&gt;="&amp;B19,RawData!$B$3:$B$6000,"&lt;"&amp;C19,RawData!$D$3:$D$6000,"="&amp;$B$9),"")</f>
        <v>23.1150455578962</v>
      </c>
      <c r="E19" s="28">
        <f ca="1">IF(COUNTIFS(RawData!$B$3:$B$6000,"&gt;="&amp;B19,RawData!$B$3:$B$6000,"&lt;"&amp;C19,RawData!$D$3:$D$6000,"="&amp;$B$9)&gt;0,_xlfn.MAXIFS(RawData!$C$3:$C$6000,RawData!$B$3:$B$6000,"&gt;="&amp;B19,RawData!$B$3:$B$6000,"&lt;"&amp;C19,RawData!$D$3:$D$6000,"="&amp;$B$9),"")</f>
        <v>23.1150455578962</v>
      </c>
      <c r="F19" s="28">
        <f ca="1">IF(COUNTIFS(RawData!$B$3:$B$6000,"&gt;="&amp;B19,RawData!$B$3:$B$6000,"&lt;"&amp;C19,RawData!$D$3:$D$6000,"="&amp;$B$9)&gt;0,AVERAGEIFS(RawData!$C$3:$C$6000,RawData!$B$3:$B$6000,"&gt;="&amp;B19,RawData!$B$3:$B$6000,"&lt;"&amp;C19,RawData!$D$3:$D$6000,"="&amp;$B$9),"")</f>
        <v>23.1150455578962</v>
      </c>
      <c r="G19" s="29" t="str">
        <f ca="1" t="shared" si="2"/>
        <v>NOT GOOD</v>
      </c>
      <c r="H19" s="33"/>
      <c r="I19" s="33"/>
    </row>
    <row r="20" spans="1:9">
      <c r="A20" s="31"/>
      <c r="B20" s="27">
        <f t="shared" si="1"/>
        <v>45331.25</v>
      </c>
      <c r="C20" s="27">
        <f t="shared" si="0"/>
        <v>45331.2916666666</v>
      </c>
      <c r="D20" s="28">
        <f ca="1">IF(COUNTIFS(RawData!$B$3:$B$6000,"&gt;="&amp;B20,RawData!$B$3:$B$6000,"&lt;"&amp;C20,RawData!$D$3:$D$6000,"="&amp;$B$9)&gt;0,_xlfn.MINIFS(RawData!$C$3:$C$6000,RawData!$B$3:$B$6000,"&gt;="&amp;B20,RawData!$B$3:$B$6000,"&lt;"&amp;C20,RawData!$D$3:$D$6000,"="&amp;$B$9),"")</f>
        <v>21.9013859426263</v>
      </c>
      <c r="E20" s="28">
        <f ca="1">IF(COUNTIFS(RawData!$B$3:$B$6000,"&gt;="&amp;B20,RawData!$B$3:$B$6000,"&lt;"&amp;C20,RawData!$D$3:$D$6000,"="&amp;$B$9)&gt;0,_xlfn.MAXIFS(RawData!$C$3:$C$6000,RawData!$B$3:$B$6000,"&gt;="&amp;B20,RawData!$B$3:$B$6000,"&lt;"&amp;C20,RawData!$D$3:$D$6000,"="&amp;$B$9),"")</f>
        <v>22.3704193284991</v>
      </c>
      <c r="F20" s="28">
        <f ca="1">IF(COUNTIFS(RawData!$B$3:$B$6000,"&gt;="&amp;B20,RawData!$B$3:$B$6000,"&lt;"&amp;C20,RawData!$D$3:$D$6000,"="&amp;$B$9)&gt;0,AVERAGEIFS(RawData!$C$3:$C$6000,RawData!$B$3:$B$6000,"&gt;="&amp;B20,RawData!$B$3:$B$6000,"&lt;"&amp;C20,RawData!$D$3:$D$6000,"="&amp;$B$9),"")</f>
        <v>22.1359026355627</v>
      </c>
      <c r="G20" s="29" t="str">
        <f ca="1" t="shared" si="2"/>
        <v>GOOD</v>
      </c>
      <c r="H20" s="33"/>
      <c r="I20" s="33"/>
    </row>
    <row r="21" spans="1:9">
      <c r="A21" s="31"/>
      <c r="B21" s="27">
        <f t="shared" si="1"/>
        <v>45331.2916666666</v>
      </c>
      <c r="C21" s="27">
        <f t="shared" si="0"/>
        <v>45331.3333333333</v>
      </c>
      <c r="D21" s="28">
        <f ca="1">IF(COUNTIFS(RawData!$B$3:$B$6000,"&gt;="&amp;B21,RawData!$B$3:$B$6000,"&lt;"&amp;C21,RawData!$D$3:$D$6000,"="&amp;$B$9)&gt;0,_xlfn.MINIFS(RawData!$C$3:$C$6000,RawData!$B$3:$B$6000,"&gt;="&amp;B21,RawData!$B$3:$B$6000,"&lt;"&amp;C21,RawData!$D$3:$D$6000,"="&amp;$B$9),"")</f>
        <v>22.8069082304583</v>
      </c>
      <c r="E21" s="28">
        <f ca="1">IF(COUNTIFS(RawData!$B$3:$B$6000,"&gt;="&amp;B21,RawData!$B$3:$B$6000,"&lt;"&amp;C21,RawData!$D$3:$D$6000,"="&amp;$B$9)&gt;0,_xlfn.MAXIFS(RawData!$C$3:$C$6000,RawData!$B$3:$B$6000,"&gt;="&amp;B21,RawData!$B$3:$B$6000,"&lt;"&amp;C21,RawData!$D$3:$D$6000,"="&amp;$B$9),"")</f>
        <v>22.8069082304583</v>
      </c>
      <c r="F21" s="28">
        <f ca="1">IF(COUNTIFS(RawData!$B$3:$B$6000,"&gt;="&amp;B21,RawData!$B$3:$B$6000,"&lt;"&amp;C21,RawData!$D$3:$D$6000,"="&amp;$B$9)&gt;0,AVERAGEIFS(RawData!$C$3:$C$6000,RawData!$B$3:$B$6000,"&gt;="&amp;B21,RawData!$B$3:$B$6000,"&lt;"&amp;C21,RawData!$D$3:$D$6000,"="&amp;$B$9),"")</f>
        <v>22.8069082304583</v>
      </c>
      <c r="G21" s="29" t="str">
        <f ca="1">IF(ISNUMBER(D21),IF(D21&lt;20,"NOT GOOD",IF(E21&gt;23,"NOT GOOD","GOOD")),"")</f>
        <v>GOOD</v>
      </c>
      <c r="H21" s="33"/>
      <c r="I21" s="33"/>
    </row>
    <row r="22" spans="1:9">
      <c r="A22" s="31"/>
      <c r="B22" s="27">
        <f t="shared" si="1"/>
        <v>45331.3333333333</v>
      </c>
      <c r="C22" s="27">
        <f t="shared" si="0"/>
        <v>45331.375</v>
      </c>
      <c r="D22" s="28">
        <f ca="1">IF(COUNTIFS(RawData!$B$3:$B$6000,"&gt;="&amp;B22,RawData!$B$3:$B$6000,"&lt;"&amp;C22,RawData!$D$3:$D$6000,"="&amp;$B$9)&gt;0,_xlfn.MINIFS(RawData!$C$3:$C$6000,RawData!$B$3:$B$6000,"&gt;="&amp;B22,RawData!$B$3:$B$6000,"&lt;"&amp;C22,RawData!$D$3:$D$6000,"="&amp;$B$9),"")</f>
        <v>21.3419844598596</v>
      </c>
      <c r="E22" s="28">
        <f ca="1">IF(COUNTIFS(RawData!$B$3:$B$6000,"&gt;="&amp;B22,RawData!$B$3:$B$6000,"&lt;"&amp;C22,RawData!$D$3:$D$6000,"="&amp;$B$9)&gt;0,_xlfn.MAXIFS(RawData!$C$3:$C$6000,RawData!$B$3:$B$6000,"&gt;="&amp;B22,RawData!$B$3:$B$6000,"&lt;"&amp;C22,RawData!$D$3:$D$6000,"="&amp;$B$9),"")</f>
        <v>21.3419844598596</v>
      </c>
      <c r="F22" s="28">
        <f ca="1">IF(COUNTIFS(RawData!$B$3:$B$6000,"&gt;="&amp;B22,RawData!$B$3:$B$6000,"&lt;"&amp;C22,RawData!$D$3:$D$6000,"="&amp;$B$9)&gt;0,AVERAGEIFS(RawData!$C$3:$C$6000,RawData!$B$3:$B$6000,"&gt;="&amp;B22,RawData!$B$3:$B$6000,"&lt;"&amp;C22,RawData!$D$3:$D$6000,"="&amp;$B$9),"")</f>
        <v>21.3419844598596</v>
      </c>
      <c r="G22" s="29" t="str">
        <f ca="1" t="shared" ref="G22:G37" si="3">IF(ISNUMBER(D22),IF(D22&lt;20,"NOT GOOD",IF(E22&gt;23,"NOT GOOD","GOOD")),"")</f>
        <v>GOOD</v>
      </c>
      <c r="H22" s="33"/>
      <c r="I22" s="33"/>
    </row>
    <row r="23" spans="1:9">
      <c r="A23" s="31"/>
      <c r="B23" s="27">
        <f t="shared" si="1"/>
        <v>45331.375</v>
      </c>
      <c r="C23" s="27">
        <f t="shared" si="0"/>
        <v>45331.4166666666</v>
      </c>
      <c r="D23" s="28">
        <f ca="1">IF(COUNTIFS(RawData!$B$3:$B$6000,"&gt;="&amp;B23,RawData!$B$3:$B$6000,"&lt;"&amp;C23,RawData!$D$3:$D$6000,"="&amp;$B$9)&gt;0,_xlfn.MINIFS(RawData!$C$3:$C$6000,RawData!$B$3:$B$6000,"&gt;="&amp;B23,RawData!$B$3:$B$6000,"&lt;"&amp;C23,RawData!$D$3:$D$6000,"="&amp;$B$9),"")</f>
        <v>20.2449924706556</v>
      </c>
      <c r="E23" s="28">
        <f ca="1">IF(COUNTIFS(RawData!$B$3:$B$6000,"&gt;="&amp;B23,RawData!$B$3:$B$6000,"&lt;"&amp;C23,RawData!$D$3:$D$6000,"="&amp;$B$9)&gt;0,_xlfn.MAXIFS(RawData!$C$3:$C$6000,RawData!$B$3:$B$6000,"&gt;="&amp;B23,RawData!$B$3:$B$6000,"&lt;"&amp;C23,RawData!$D$3:$D$6000,"="&amp;$B$9),"")</f>
        <v>22.2467698050533</v>
      </c>
      <c r="F23" s="28">
        <f ca="1">IF(COUNTIFS(RawData!$B$3:$B$6000,"&gt;="&amp;B23,RawData!$B$3:$B$6000,"&lt;"&amp;C23,RawData!$D$3:$D$6000,"="&amp;$B$9)&gt;0,AVERAGEIFS(RawData!$C$3:$C$6000,RawData!$B$3:$B$6000,"&gt;="&amp;B23,RawData!$B$3:$B$6000,"&lt;"&amp;C23,RawData!$D$3:$D$6000,"="&amp;$B$9),"")</f>
        <v>21.2458811378545</v>
      </c>
      <c r="G23" s="29" t="str">
        <f ca="1">IF(ISNUMBER(D23),IF(D23&lt;20,"NOT GOOD",IF(E23&gt;23,"NOT GOOD","GOOD")),"")</f>
        <v>GOOD</v>
      </c>
      <c r="H23" s="33"/>
      <c r="I23" s="33"/>
    </row>
    <row r="24" spans="1:9">
      <c r="A24" s="31"/>
      <c r="B24" s="27">
        <f t="shared" si="1"/>
        <v>45331.4166666666</v>
      </c>
      <c r="C24" s="27">
        <f t="shared" si="0"/>
        <v>45331.4583333333</v>
      </c>
      <c r="D24" s="28">
        <f ca="1">IF(COUNTIFS(RawData!$B$3:$B$6000,"&gt;="&amp;B24,RawData!$B$3:$B$6000,"&lt;"&amp;C24,RawData!$D$3:$D$6000,"="&amp;$B$9)&gt;0,_xlfn.MINIFS(RawData!$C$3:$C$6000,RawData!$B$3:$B$6000,"&gt;="&amp;B24,RawData!$B$3:$B$6000,"&lt;"&amp;C24,RawData!$D$3:$D$6000,"="&amp;$B$9),"")</f>
        <v>22.1936085429462</v>
      </c>
      <c r="E24" s="28">
        <f ca="1">IF(COUNTIFS(RawData!$B$3:$B$6000,"&gt;="&amp;B24,RawData!$B$3:$B$6000,"&lt;"&amp;C24,RawData!$D$3:$D$6000,"="&amp;$B$9)&gt;0,_xlfn.MAXIFS(RawData!$C$3:$C$6000,RawData!$B$3:$B$6000,"&gt;="&amp;B24,RawData!$B$3:$B$6000,"&lt;"&amp;C24,RawData!$D$3:$D$6000,"="&amp;$B$9),"")</f>
        <v>22.1936085429462</v>
      </c>
      <c r="F24" s="28">
        <f ca="1">IF(COUNTIFS(RawData!$B$3:$B$6000,"&gt;="&amp;B24,RawData!$B$3:$B$6000,"&lt;"&amp;C24,RawData!$D$3:$D$6000,"="&amp;$B$9)&gt;0,AVERAGEIFS(RawData!$C$3:$C$6000,RawData!$B$3:$B$6000,"&gt;="&amp;B24,RawData!$B$3:$B$6000,"&lt;"&amp;C24,RawData!$D$3:$D$6000,"="&amp;$B$9),"")</f>
        <v>22.1936085429462</v>
      </c>
      <c r="G24" s="29" t="str">
        <f ca="1" t="shared" si="3"/>
        <v>GOOD</v>
      </c>
      <c r="H24" s="33"/>
      <c r="I24" s="33"/>
    </row>
    <row r="25" spans="1:9">
      <c r="A25" s="31"/>
      <c r="B25" s="27">
        <f t="shared" si="1"/>
        <v>45331.4583333333</v>
      </c>
      <c r="C25" s="27">
        <f t="shared" si="0"/>
        <v>45331.5</v>
      </c>
      <c r="D25" s="28">
        <f ca="1">IF(COUNTIFS(RawData!$B$3:$B$6000,"&gt;="&amp;B25,RawData!$B$3:$B$6000,"&lt;"&amp;C25,RawData!$D$3:$D$6000,"="&amp;$B$9)&gt;0,_xlfn.MINIFS(RawData!$C$3:$C$6000,RawData!$B$3:$B$6000,"&gt;="&amp;B25,RawData!$B$3:$B$6000,"&lt;"&amp;C25,RawData!$D$3:$D$6000,"="&amp;$B$9),"")</f>
        <v>23.9942566154638</v>
      </c>
      <c r="E25" s="28">
        <f ca="1">IF(COUNTIFS(RawData!$B$3:$B$6000,"&gt;="&amp;B25,RawData!$B$3:$B$6000,"&lt;"&amp;C25,RawData!$D$3:$D$6000,"="&amp;$B$9)&gt;0,_xlfn.MAXIFS(RawData!$C$3:$C$6000,RawData!$B$3:$B$6000,"&gt;="&amp;B25,RawData!$B$3:$B$6000,"&lt;"&amp;C25,RawData!$D$3:$D$6000,"="&amp;$B$9),"")</f>
        <v>23.9942566154638</v>
      </c>
      <c r="F25" s="28">
        <f ca="1">IF(COUNTIFS(RawData!$B$3:$B$6000,"&gt;="&amp;B25,RawData!$B$3:$B$6000,"&lt;"&amp;C25,RawData!$D$3:$D$6000,"="&amp;$B$9)&gt;0,AVERAGEIFS(RawData!$C$3:$C$6000,RawData!$B$3:$B$6000,"&gt;="&amp;B25,RawData!$B$3:$B$6000,"&lt;"&amp;C25,RawData!$D$3:$D$6000,"="&amp;$B$9),"")</f>
        <v>23.9942566154638</v>
      </c>
      <c r="G25" s="29" t="str">
        <f ca="1" t="shared" si="3"/>
        <v>NOT GOOD</v>
      </c>
      <c r="H25" s="33"/>
      <c r="I25" s="33"/>
    </row>
    <row r="26" spans="1:9">
      <c r="A26" s="31"/>
      <c r="B26" s="27">
        <f t="shared" si="1"/>
        <v>45331.5</v>
      </c>
      <c r="C26" s="27">
        <f t="shared" si="0"/>
        <v>45331.5416666666</v>
      </c>
      <c r="D26" s="28">
        <f ca="1">IF(COUNTIFS(RawData!$B$3:$B$6000,"&gt;="&amp;B26,RawData!$B$3:$B$6000,"&lt;"&amp;C26,RawData!$D$3:$D$6000,"="&amp;$B$9)&gt;0,_xlfn.MINIFS(RawData!$C$3:$C$6000,RawData!$B$3:$B$6000,"&gt;="&amp;B26,RawData!$B$3:$B$6000,"&lt;"&amp;C26,RawData!$D$3:$D$6000,"="&amp;$B$9),"")</f>
        <v>20.5158497851545</v>
      </c>
      <c r="E26" s="28">
        <f ca="1">IF(COUNTIFS(RawData!$B$3:$B$6000,"&gt;="&amp;B26,RawData!$B$3:$B$6000,"&lt;"&amp;C26,RawData!$D$3:$D$6000,"="&amp;$B$9)&gt;0,_xlfn.MAXIFS(RawData!$C$3:$C$6000,RawData!$B$3:$B$6000,"&gt;="&amp;B26,RawData!$B$3:$B$6000,"&lt;"&amp;C26,RawData!$D$3:$D$6000,"="&amp;$B$9),"")</f>
        <v>21.3436739534152</v>
      </c>
      <c r="F26" s="28">
        <f ca="1">IF(COUNTIFS(RawData!$B$3:$B$6000,"&gt;="&amp;B26,RawData!$B$3:$B$6000,"&lt;"&amp;C26,RawData!$D$3:$D$6000,"="&amp;$B$9)&gt;0,AVERAGEIFS(RawData!$C$3:$C$6000,RawData!$B$3:$B$6000,"&gt;="&amp;B26,RawData!$B$3:$B$6000,"&lt;"&amp;C26,RawData!$D$3:$D$6000,"="&amp;$B$9),"")</f>
        <v>20.9297618692848</v>
      </c>
      <c r="G26" s="29" t="str">
        <f ca="1" t="shared" si="3"/>
        <v>GOOD</v>
      </c>
      <c r="H26" s="33"/>
      <c r="I26" s="33"/>
    </row>
    <row r="27" spans="1:9">
      <c r="A27" s="31"/>
      <c r="B27" s="27">
        <f t="shared" si="1"/>
        <v>45331.5416666666</v>
      </c>
      <c r="C27" s="27">
        <f t="shared" si="0"/>
        <v>45331.5833333333</v>
      </c>
      <c r="D27" s="28">
        <f ca="1">IF(COUNTIFS(RawData!$B$3:$B$6000,"&gt;="&amp;B27,RawData!$B$3:$B$6000,"&lt;"&amp;C27,RawData!$D$3:$D$6000,"="&amp;$B$9)&gt;0,_xlfn.MINIFS(RawData!$C$3:$C$6000,RawData!$B$3:$B$6000,"&gt;="&amp;B27,RawData!$B$3:$B$6000,"&lt;"&amp;C27,RawData!$D$3:$D$6000,"="&amp;$B$9),"")</f>
        <v>22.9378244154443</v>
      </c>
      <c r="E27" s="28">
        <f ca="1">IF(COUNTIFS(RawData!$B$3:$B$6000,"&gt;="&amp;B27,RawData!$B$3:$B$6000,"&lt;"&amp;C27,RawData!$D$3:$D$6000,"="&amp;$B$9)&gt;0,_xlfn.MAXIFS(RawData!$C$3:$C$6000,RawData!$B$3:$B$6000,"&gt;="&amp;B27,RawData!$B$3:$B$6000,"&lt;"&amp;C27,RawData!$D$3:$D$6000,"="&amp;$B$9),"")</f>
        <v>22.9378244154443</v>
      </c>
      <c r="F27" s="28">
        <f ca="1">IF(COUNTIFS(RawData!$B$3:$B$6000,"&gt;="&amp;B27,RawData!$B$3:$B$6000,"&lt;"&amp;C27,RawData!$D$3:$D$6000,"="&amp;$B$9)&gt;0,AVERAGEIFS(RawData!$C$3:$C$6000,RawData!$B$3:$B$6000,"&gt;="&amp;B27,RawData!$B$3:$B$6000,"&lt;"&amp;C27,RawData!$D$3:$D$6000,"="&amp;$B$9),"")</f>
        <v>22.9378244154443</v>
      </c>
      <c r="G27" s="29" t="str">
        <f ca="1" t="shared" si="3"/>
        <v>GOOD</v>
      </c>
      <c r="H27" s="33"/>
      <c r="I27" s="33"/>
    </row>
    <row r="28" spans="1:9">
      <c r="A28" s="31"/>
      <c r="B28" s="27">
        <f t="shared" si="1"/>
        <v>45331.5833333333</v>
      </c>
      <c r="C28" s="27">
        <f t="shared" si="0"/>
        <v>45331.625</v>
      </c>
      <c r="D28" s="28">
        <f ca="1">IF(COUNTIFS(RawData!$B$3:$B$6000,"&gt;="&amp;B28,RawData!$B$3:$B$6000,"&lt;"&amp;C28,RawData!$D$3:$D$6000,"="&amp;$B$9)&gt;0,_xlfn.MINIFS(RawData!$C$3:$C$6000,RawData!$B$3:$B$6000,"&gt;="&amp;B28,RawData!$B$3:$B$6000,"&lt;"&amp;C28,RawData!$D$3:$D$6000,"="&amp;$B$9),"")</f>
        <v>22.5594205372075</v>
      </c>
      <c r="E28" s="28">
        <f ca="1">IF(COUNTIFS(RawData!$B$3:$B$6000,"&gt;="&amp;B28,RawData!$B$3:$B$6000,"&lt;"&amp;C28,RawData!$D$3:$D$6000,"="&amp;$B$9)&gt;0,_xlfn.MAXIFS(RawData!$C$3:$C$6000,RawData!$B$3:$B$6000,"&gt;="&amp;B28,RawData!$B$3:$B$6000,"&lt;"&amp;C28,RawData!$D$3:$D$6000,"="&amp;$B$9),"")</f>
        <v>22.5594205372075</v>
      </c>
      <c r="F28" s="28">
        <f ca="1">IF(COUNTIFS(RawData!$B$3:$B$6000,"&gt;="&amp;B28,RawData!$B$3:$B$6000,"&lt;"&amp;C28,RawData!$D$3:$D$6000,"="&amp;$B$9)&gt;0,AVERAGEIFS(RawData!$C$3:$C$6000,RawData!$B$3:$B$6000,"&gt;="&amp;B28,RawData!$B$3:$B$6000,"&lt;"&amp;C28,RawData!$D$3:$D$6000,"="&amp;$B$9),"")</f>
        <v>22.5594205372075</v>
      </c>
      <c r="G28" s="29" t="str">
        <f ca="1" t="shared" si="3"/>
        <v>GOOD</v>
      </c>
      <c r="H28" s="33"/>
      <c r="I28" s="33"/>
    </row>
    <row r="29" spans="1:9">
      <c r="A29" s="31"/>
      <c r="B29" s="27">
        <f t="shared" si="1"/>
        <v>45331.625</v>
      </c>
      <c r="C29" s="27">
        <f t="shared" si="0"/>
        <v>45331.6666666666</v>
      </c>
      <c r="D29" s="28">
        <f ca="1">IF(COUNTIFS(RawData!$B$3:$B$6000,"&gt;="&amp;B29,RawData!$B$3:$B$6000,"&lt;"&amp;C29,RawData!$D$3:$D$6000,"="&amp;$B$9)&gt;0,_xlfn.MINIFS(RawData!$C$3:$C$6000,RawData!$B$3:$B$6000,"&gt;="&amp;B29,RawData!$B$3:$B$6000,"&lt;"&amp;C29,RawData!$D$3:$D$6000,"="&amp;$B$9),"")</f>
        <v>21.636520891272</v>
      </c>
      <c r="E29" s="28">
        <f ca="1">IF(COUNTIFS(RawData!$B$3:$B$6000,"&gt;="&amp;B29,RawData!$B$3:$B$6000,"&lt;"&amp;C29,RawData!$D$3:$D$6000,"="&amp;$B$9)&gt;0,_xlfn.MAXIFS(RawData!$C$3:$C$6000,RawData!$B$3:$B$6000,"&gt;="&amp;B29,RawData!$B$3:$B$6000,"&lt;"&amp;C29,RawData!$D$3:$D$6000,"="&amp;$B$9),"")</f>
        <v>22.6556676793399</v>
      </c>
      <c r="F29" s="28">
        <f ca="1">IF(COUNTIFS(RawData!$B$3:$B$6000,"&gt;="&amp;B29,RawData!$B$3:$B$6000,"&lt;"&amp;C29,RawData!$D$3:$D$6000,"="&amp;$B$9)&gt;0,AVERAGEIFS(RawData!$C$3:$C$6000,RawData!$B$3:$B$6000,"&gt;="&amp;B29,RawData!$B$3:$B$6000,"&lt;"&amp;C29,RawData!$D$3:$D$6000,"="&amp;$B$9),"")</f>
        <v>22.146094285306</v>
      </c>
      <c r="G29" s="29" t="str">
        <f ca="1" t="shared" si="3"/>
        <v>GOOD</v>
      </c>
      <c r="H29" s="33"/>
      <c r="I29" s="33"/>
    </row>
    <row r="30" spans="1:9">
      <c r="A30" s="31"/>
      <c r="B30" s="27">
        <f t="shared" si="1"/>
        <v>45331.6666666666</v>
      </c>
      <c r="C30" s="27">
        <f t="shared" si="0"/>
        <v>45331.7083333333</v>
      </c>
      <c r="D30" s="28">
        <f ca="1">IF(COUNTIFS(RawData!$B$3:$B$6000,"&gt;="&amp;B30,RawData!$B$3:$B$6000,"&lt;"&amp;C30,RawData!$D$3:$D$6000,"="&amp;$B$9)&gt;0,_xlfn.MINIFS(RawData!$C$3:$C$6000,RawData!$B$3:$B$6000,"&gt;="&amp;B30,RawData!$B$3:$B$6000,"&lt;"&amp;C30,RawData!$D$3:$D$6000,"="&amp;$B$9),"")</f>
        <v>20.7861933518682</v>
      </c>
      <c r="E30" s="28">
        <f ca="1">IF(COUNTIFS(RawData!$B$3:$B$6000,"&gt;="&amp;B30,RawData!$B$3:$B$6000,"&lt;"&amp;C30,RawData!$D$3:$D$6000,"="&amp;$B$9)&gt;0,_xlfn.MAXIFS(RawData!$C$3:$C$6000,RawData!$B$3:$B$6000,"&gt;="&amp;B30,RawData!$B$3:$B$6000,"&lt;"&amp;C30,RawData!$D$3:$D$6000,"="&amp;$B$9),"")</f>
        <v>20.7861933518682</v>
      </c>
      <c r="F30" s="28">
        <f ca="1">IF(COUNTIFS(RawData!$B$3:$B$6000,"&gt;="&amp;B30,RawData!$B$3:$B$6000,"&lt;"&amp;C30,RawData!$D$3:$D$6000,"="&amp;$B$9)&gt;0,AVERAGEIFS(RawData!$C$3:$C$6000,RawData!$B$3:$B$6000,"&gt;="&amp;B30,RawData!$B$3:$B$6000,"&lt;"&amp;C30,RawData!$D$3:$D$6000,"="&amp;$B$9),"")</f>
        <v>20.7861933518682</v>
      </c>
      <c r="G30" s="29" t="str">
        <f ca="1" t="shared" si="3"/>
        <v>GOOD</v>
      </c>
      <c r="H30" s="33"/>
      <c r="I30" s="33"/>
    </row>
    <row r="31" spans="1:9">
      <c r="A31" s="31"/>
      <c r="B31" s="27">
        <f t="shared" si="1"/>
        <v>45331.7083333333</v>
      </c>
      <c r="C31" s="27">
        <f t="shared" si="0"/>
        <v>45331.75</v>
      </c>
      <c r="D31" s="28">
        <f ca="1">IF(COUNTIFS(RawData!$B$3:$B$6000,"&gt;="&amp;B31,RawData!$B$3:$B$6000,"&lt;"&amp;C31,RawData!$D$3:$D$6000,"="&amp;$B$9)&gt;0,_xlfn.MINIFS(RawData!$C$3:$C$6000,RawData!$B$3:$B$6000,"&gt;="&amp;B31,RawData!$B$3:$B$6000,"&lt;"&amp;C31,RawData!$D$3:$D$6000,"="&amp;$B$9),"")</f>
        <v>22.8854768528788</v>
      </c>
      <c r="E31" s="28">
        <f ca="1">IF(COUNTIFS(RawData!$B$3:$B$6000,"&gt;="&amp;B31,RawData!$B$3:$B$6000,"&lt;"&amp;C31,RawData!$D$3:$D$6000,"="&amp;$B$9)&gt;0,_xlfn.MAXIFS(RawData!$C$3:$C$6000,RawData!$B$3:$B$6000,"&gt;="&amp;B31,RawData!$B$3:$B$6000,"&lt;"&amp;C31,RawData!$D$3:$D$6000,"="&amp;$B$9),"")</f>
        <v>22.8854768528788</v>
      </c>
      <c r="F31" s="28">
        <f ca="1">IF(COUNTIFS(RawData!$B$3:$B$6000,"&gt;="&amp;B31,RawData!$B$3:$B$6000,"&lt;"&amp;C31,RawData!$D$3:$D$6000,"="&amp;$B$9)&gt;0,AVERAGEIFS(RawData!$C$3:$C$6000,RawData!$B$3:$B$6000,"&gt;="&amp;B31,RawData!$B$3:$B$6000,"&lt;"&amp;C31,RawData!$D$3:$D$6000,"="&amp;$B$9),"")</f>
        <v>22.8854768528788</v>
      </c>
      <c r="G31" s="29" t="str">
        <f ca="1" t="shared" si="3"/>
        <v>GOOD</v>
      </c>
      <c r="H31" s="33"/>
      <c r="I31" s="33"/>
    </row>
    <row r="32" spans="1:9">
      <c r="A32" s="31"/>
      <c r="B32" s="27">
        <f t="shared" si="1"/>
        <v>45331.75</v>
      </c>
      <c r="C32" s="27">
        <f t="shared" si="0"/>
        <v>45331.7916666666</v>
      </c>
      <c r="D32" s="28">
        <f ca="1">IF(COUNTIFS(RawData!$B$3:$B$6000,"&gt;="&amp;B32,RawData!$B$3:$B$6000,"&lt;"&amp;C32,RawData!$D$3:$D$6000,"="&amp;$B$9)&gt;0,_xlfn.MINIFS(RawData!$C$3:$C$6000,RawData!$B$3:$B$6000,"&gt;="&amp;B32,RawData!$B$3:$B$6000,"&lt;"&amp;C32,RawData!$D$3:$D$6000,"="&amp;$B$9),"")</f>
        <v>21.9475070267698</v>
      </c>
      <c r="E32" s="28">
        <f ca="1">IF(COUNTIFS(RawData!$B$3:$B$6000,"&gt;="&amp;B32,RawData!$B$3:$B$6000,"&lt;"&amp;C32,RawData!$D$3:$D$6000,"="&amp;$B$9)&gt;0,_xlfn.MAXIFS(RawData!$C$3:$C$6000,RawData!$B$3:$B$6000,"&gt;="&amp;B32,RawData!$B$3:$B$6000,"&lt;"&amp;C32,RawData!$D$3:$D$6000,"="&amp;$B$9),"")</f>
        <v>23.0928170684548</v>
      </c>
      <c r="F32" s="28">
        <f ca="1">IF(COUNTIFS(RawData!$B$3:$B$6000,"&gt;="&amp;B32,RawData!$B$3:$B$6000,"&lt;"&amp;C32,RawData!$D$3:$D$6000,"="&amp;$B$9)&gt;0,AVERAGEIFS(RawData!$C$3:$C$6000,RawData!$B$3:$B$6000,"&gt;="&amp;B32,RawData!$B$3:$B$6000,"&lt;"&amp;C32,RawData!$D$3:$D$6000,"="&amp;$B$9),"")</f>
        <v>22.5201620476123</v>
      </c>
      <c r="G32" s="29" t="str">
        <f ca="1" t="shared" si="3"/>
        <v>NOT GOOD</v>
      </c>
      <c r="H32" s="33"/>
      <c r="I32" s="33"/>
    </row>
    <row r="33" spans="1:9">
      <c r="A33" s="31"/>
      <c r="B33" s="27">
        <f t="shared" si="1"/>
        <v>45331.7916666666</v>
      </c>
      <c r="C33" s="27">
        <f t="shared" si="0"/>
        <v>45331.8333333333</v>
      </c>
      <c r="D33" s="28">
        <f ca="1">IF(COUNTIFS(RawData!$B$3:$B$6000,"&gt;="&amp;B33,RawData!$B$3:$B$6000,"&lt;"&amp;C33,RawData!$D$3:$D$6000,"="&amp;$B$9)&gt;0,_xlfn.MINIFS(RawData!$C$3:$C$6000,RawData!$B$3:$B$6000,"&gt;="&amp;B33,RawData!$B$3:$B$6000,"&lt;"&amp;C33,RawData!$D$3:$D$6000,"="&amp;$B$9),"")</f>
        <v>21.9232793770938</v>
      </c>
      <c r="E33" s="28">
        <f ca="1">IF(COUNTIFS(RawData!$B$3:$B$6000,"&gt;="&amp;B33,RawData!$B$3:$B$6000,"&lt;"&amp;C33,RawData!$D$3:$D$6000,"="&amp;$B$9)&gt;0,_xlfn.MAXIFS(RawData!$C$3:$C$6000,RawData!$B$3:$B$6000,"&gt;="&amp;B33,RawData!$B$3:$B$6000,"&lt;"&amp;C33,RawData!$D$3:$D$6000,"="&amp;$B$9),"")</f>
        <v>21.9232793770938</v>
      </c>
      <c r="F33" s="28">
        <f ca="1">IF(COUNTIFS(RawData!$B$3:$B$6000,"&gt;="&amp;B33,RawData!$B$3:$B$6000,"&lt;"&amp;C33,RawData!$D$3:$D$6000,"="&amp;$B$9)&gt;0,AVERAGEIFS(RawData!$C$3:$C$6000,RawData!$B$3:$B$6000,"&gt;="&amp;B33,RawData!$B$3:$B$6000,"&lt;"&amp;C33,RawData!$D$3:$D$6000,"="&amp;$B$9),"")</f>
        <v>21.9232793770938</v>
      </c>
      <c r="G33" s="29" t="str">
        <f ca="1" t="shared" si="3"/>
        <v>GOOD</v>
      </c>
      <c r="H33" s="33"/>
      <c r="I33" s="33"/>
    </row>
    <row r="34" spans="1:9">
      <c r="A34" s="31"/>
      <c r="B34" s="27">
        <f t="shared" si="1"/>
        <v>45331.8333333333</v>
      </c>
      <c r="C34" s="27">
        <f t="shared" si="0"/>
        <v>45331.8749999999</v>
      </c>
      <c r="D34" s="28">
        <f ca="1">IF(COUNTIFS(RawData!$B$3:$B$6000,"&gt;="&amp;B34,RawData!$B$3:$B$6000,"&lt;"&amp;C34,RawData!$D$3:$D$6000,"="&amp;$B$9)&gt;0,_xlfn.MINIFS(RawData!$C$3:$C$6000,RawData!$B$3:$B$6000,"&gt;="&amp;B34,RawData!$B$3:$B$6000,"&lt;"&amp;C34,RawData!$D$3:$D$6000,"="&amp;$B$9),"")</f>
        <v>22.1690967351757</v>
      </c>
      <c r="E34" s="28">
        <f ca="1">IF(COUNTIFS(RawData!$B$3:$B$6000,"&gt;="&amp;B34,RawData!$B$3:$B$6000,"&lt;"&amp;C34,RawData!$D$3:$D$6000,"="&amp;$B$9)&gt;0,_xlfn.MAXIFS(RawData!$C$3:$C$6000,RawData!$B$3:$B$6000,"&gt;="&amp;B34,RawData!$B$3:$B$6000,"&lt;"&amp;C34,RawData!$D$3:$D$6000,"="&amp;$B$9),"")</f>
        <v>22.1690967351757</v>
      </c>
      <c r="F34" s="28">
        <f ca="1">IF(COUNTIFS(RawData!$B$3:$B$6000,"&gt;="&amp;B34,RawData!$B$3:$B$6000,"&lt;"&amp;C34,RawData!$D$3:$D$6000,"="&amp;$B$9)&gt;0,AVERAGEIFS(RawData!$C$3:$C$6000,RawData!$B$3:$B$6000,"&gt;="&amp;B34,RawData!$B$3:$B$6000,"&lt;"&amp;C34,RawData!$D$3:$D$6000,"="&amp;$B$9),"")</f>
        <v>22.1690967351757</v>
      </c>
      <c r="G34" s="29" t="str">
        <f ca="1" t="shared" si="3"/>
        <v>GOOD</v>
      </c>
      <c r="H34" s="33"/>
      <c r="I34" s="33"/>
    </row>
    <row r="35" spans="1:9">
      <c r="A35" s="31"/>
      <c r="B35" s="27">
        <f t="shared" si="1"/>
        <v>45331.8749999999</v>
      </c>
      <c r="C35" s="27">
        <f t="shared" si="0"/>
        <v>45331.9166666666</v>
      </c>
      <c r="D35" s="28">
        <f ca="1">IF(COUNTIFS(RawData!$B$3:$B$6000,"&gt;="&amp;B35,RawData!$B$3:$B$6000,"&lt;"&amp;C35,RawData!$D$3:$D$6000,"="&amp;$B$9)&gt;0,_xlfn.MINIFS(RawData!$C$3:$C$6000,RawData!$B$3:$B$6000,"&gt;="&amp;B35,RawData!$B$3:$B$6000,"&lt;"&amp;C35,RawData!$D$3:$D$6000,"="&amp;$B$9),"")</f>
        <v>21.9435533445472</v>
      </c>
      <c r="E35" s="28">
        <f ca="1">IF(COUNTIFS(RawData!$B$3:$B$6000,"&gt;="&amp;B35,RawData!$B$3:$B$6000,"&lt;"&amp;C35,RawData!$D$3:$D$6000,"="&amp;$B$9)&gt;0,_xlfn.MAXIFS(RawData!$C$3:$C$6000,RawData!$B$3:$B$6000,"&gt;="&amp;B35,RawData!$B$3:$B$6000,"&lt;"&amp;C35,RawData!$D$3:$D$6000,"="&amp;$B$9),"")</f>
        <v>22.7881048838549</v>
      </c>
      <c r="F35" s="28">
        <f ca="1">IF(COUNTIFS(RawData!$B$3:$B$6000,"&gt;="&amp;B35,RawData!$B$3:$B$6000,"&lt;"&amp;C35,RawData!$D$3:$D$6000,"="&amp;$B$9)&gt;0,AVERAGEIFS(RawData!$C$3:$C$6000,RawData!$B$3:$B$6000,"&gt;="&amp;B35,RawData!$B$3:$B$6000,"&lt;"&amp;C35,RawData!$D$3:$D$6000,"="&amp;$B$9),"")</f>
        <v>22.3658291142011</v>
      </c>
      <c r="G35" s="29" t="str">
        <f ca="1" t="shared" si="3"/>
        <v>GOOD</v>
      </c>
      <c r="H35" s="34"/>
      <c r="I35" s="43"/>
    </row>
    <row r="36" spans="1:9">
      <c r="A36" s="31"/>
      <c r="B36" s="27">
        <f t="shared" si="1"/>
        <v>45331.9166666666</v>
      </c>
      <c r="C36" s="27">
        <f t="shared" si="0"/>
        <v>45331.9583333333</v>
      </c>
      <c r="D36" s="28">
        <f ca="1">IF(COUNTIFS(RawData!$B$3:$B$6000,"&gt;="&amp;B36,RawData!$B$3:$B$6000,"&lt;"&amp;C36,RawData!$D$3:$D$6000,"="&amp;$B$9)&gt;0,_xlfn.MINIFS(RawData!$C$3:$C$6000,RawData!$B$3:$B$6000,"&gt;="&amp;B36,RawData!$B$3:$B$6000,"&lt;"&amp;C36,RawData!$D$3:$D$6000,"="&amp;$B$9),"")</f>
        <v>20.4625894737719</v>
      </c>
      <c r="E36" s="28">
        <f ca="1">IF(COUNTIFS(RawData!$B$3:$B$6000,"&gt;="&amp;B36,RawData!$B$3:$B$6000,"&lt;"&amp;C36,RawData!$D$3:$D$6000,"="&amp;$B$9)&gt;0,_xlfn.MAXIFS(RawData!$C$3:$C$6000,RawData!$B$3:$B$6000,"&gt;="&amp;B36,RawData!$B$3:$B$6000,"&lt;"&amp;C36,RawData!$D$3:$D$6000,"="&amp;$B$9),"")</f>
        <v>20.4625894737719</v>
      </c>
      <c r="F36" s="28">
        <f ca="1">IF(COUNTIFS(RawData!$B$3:$B$6000,"&gt;="&amp;B36,RawData!$B$3:$B$6000,"&lt;"&amp;C36,RawData!$D$3:$D$6000,"="&amp;$B$9)&gt;0,AVERAGEIFS(RawData!$C$3:$C$6000,RawData!$B$3:$B$6000,"&gt;="&amp;B36,RawData!$B$3:$B$6000,"&lt;"&amp;C36,RawData!$D$3:$D$6000,"="&amp;$B$9),"")</f>
        <v>20.4625894737719</v>
      </c>
      <c r="G36" s="29" t="str">
        <f ca="1" t="shared" si="3"/>
        <v>GOOD</v>
      </c>
      <c r="H36" s="35"/>
      <c r="I36" s="44"/>
    </row>
    <row r="37" spans="1:9">
      <c r="A37" s="31"/>
      <c r="B37" s="27">
        <f t="shared" si="1"/>
        <v>45331.9583333333</v>
      </c>
      <c r="C37" s="27">
        <f t="shared" si="0"/>
        <v>45331.9999999999</v>
      </c>
      <c r="D37" s="28">
        <f ca="1">IF(COUNTIFS(RawData!$B$3:$B$6000,"&gt;="&amp;B37,RawData!$B$3:$B$6000,"&lt;"&amp;C37,RawData!$D$3:$D$6000,"="&amp;$B$9)&gt;0,_xlfn.MINIFS(RawData!$C$3:$C$6000,RawData!$B$3:$B$6000,"&gt;="&amp;B37,RawData!$B$3:$B$6000,"&lt;"&amp;C37,RawData!$D$3:$D$6000,"="&amp;$B$9),"")</f>
        <v>23.4891749801829</v>
      </c>
      <c r="E37" s="28">
        <f ca="1">IF(COUNTIFS(RawData!$B$3:$B$6000,"&gt;="&amp;B37,RawData!$B$3:$B$6000,"&lt;"&amp;C37,RawData!$D$3:$D$6000,"="&amp;$B$9)&gt;0,_xlfn.MAXIFS(RawData!$C$3:$C$6000,RawData!$B$3:$B$6000,"&gt;="&amp;B37,RawData!$B$3:$B$6000,"&lt;"&amp;C37,RawData!$D$3:$D$6000,"="&amp;$B$9),"")</f>
        <v>23.4891749801829</v>
      </c>
      <c r="F37" s="28">
        <f ca="1">IF(COUNTIFS(RawData!$B$3:$B$6000,"&gt;="&amp;B37,RawData!$B$3:$B$6000,"&lt;"&amp;C37,RawData!$D$3:$D$6000,"="&amp;$B$9)&gt;0,AVERAGEIFS(RawData!$C$3:$C$6000,RawData!$B$3:$B$6000,"&gt;="&amp;B37,RawData!$B$3:$B$6000,"&lt;"&amp;C37,RawData!$D$3:$D$6000,"="&amp;$B$9),"")</f>
        <v>23.4891749801829</v>
      </c>
      <c r="G37" s="29" t="str">
        <f ca="1" t="shared" si="3"/>
        <v>NOT GOOD</v>
      </c>
      <c r="H37" s="35"/>
      <c r="I37" s="44"/>
    </row>
    <row r="38" spans="1:9">
      <c r="A38" s="36" t="s">
        <v>20</v>
      </c>
      <c r="B38" s="37"/>
      <c r="C38" s="37"/>
      <c r="D38" s="37"/>
      <c r="E38" s="38"/>
      <c r="F38" s="39">
        <f ca="1">AVERAGE(F14:F37)</f>
        <v>22.3373194200783</v>
      </c>
      <c r="G38" s="39"/>
      <c r="H38" s="40"/>
      <c r="I38" s="40"/>
    </row>
  </sheetData>
  <mergeCells count="34">
    <mergeCell ref="F8:G8"/>
    <mergeCell ref="B12:C12"/>
    <mergeCell ref="D12:F12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A38:E38"/>
    <mergeCell ref="F38:G38"/>
    <mergeCell ref="H38:I38"/>
    <mergeCell ref="A12:A13"/>
    <mergeCell ref="G12:G13"/>
    <mergeCell ref="A5:I6"/>
    <mergeCell ref="H12:I13"/>
  </mergeCells>
  <conditionalFormatting sqref="B14:I37">
    <cfRule type="expression" dxfId="0" priority="1">
      <formula>$G14="NOT GOOD"</formula>
    </cfRule>
  </conditionalFormatting>
  <dataValidations count="2">
    <dataValidation type="list" allowBlank="1" showInputMessage="1" showErrorMessage="1" sqref="B9">
      <formula1>RawData!$G$3:$G$50</formula1>
    </dataValidation>
    <dataValidation type="list" allowBlank="1" showInputMessage="1" showErrorMessage="1" sqref="A14">
      <formula1>RawData!$F$3:$F$50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014"/>
  <sheetViews>
    <sheetView tabSelected="1" workbookViewId="0">
      <selection activeCell="K17" sqref="K17"/>
    </sheetView>
  </sheetViews>
  <sheetFormatPr defaultColWidth="8.72727272727273" defaultRowHeight="14.5" outlineLevelCol="6"/>
  <cols>
    <col min="2" max="2" width="10.7272727272727" customWidth="1"/>
    <col min="3" max="3" width="12.8181818181818"/>
    <col min="5" max="6" width="11.3636363636364"/>
  </cols>
  <sheetData>
    <row r="2" spans="2:7">
      <c r="B2" t="s">
        <v>21</v>
      </c>
      <c r="C2" t="s">
        <v>22</v>
      </c>
      <c r="D2" t="s">
        <v>23</v>
      </c>
      <c r="F2" t="s">
        <v>24</v>
      </c>
      <c r="G2" t="s">
        <v>25</v>
      </c>
    </row>
    <row r="3" spans="2:7">
      <c r="B3" s="1">
        <f>((((1707268951/60)/60)+8)/24)+DATE(1970,1,1)</f>
        <v>45329.3906365741</v>
      </c>
      <c r="C3">
        <f ca="1">(RAND()*4)+20</f>
        <v>23.3983848827702</v>
      </c>
      <c r="D3" t="s">
        <v>26</v>
      </c>
      <c r="F3" s="2">
        <f>IF(ISNUMBER(MROUND(LARGE(B3:B6000,1),2)),MROUND(LARGE(B3:B6000,1),1),"")</f>
        <v>45335</v>
      </c>
      <c r="G3" t="s">
        <v>26</v>
      </c>
    </row>
    <row r="4" spans="2:7">
      <c r="B4" s="1">
        <f>((((1707269851/60)/60)+8)/24)+DATE(1970,1,1)</f>
        <v>45329.4010532407</v>
      </c>
      <c r="C4">
        <f ca="1" t="shared" ref="C4:C13" si="0">(RAND()*4)+20</f>
        <v>21.7312994291831</v>
      </c>
      <c r="D4" t="s">
        <v>27</v>
      </c>
      <c r="F4" s="2">
        <f>IF(ISNUMBER(F3),IF((F3-1)&gt;MROUND(SMALL($B$3:$B$6000,1),2),(F3-1),""),"")</f>
        <v>45334</v>
      </c>
      <c r="G4" t="s">
        <v>27</v>
      </c>
    </row>
    <row r="5" spans="2:7">
      <c r="B5" s="1">
        <f>((((1707270751/60)/60)+8)/24)+DATE(1970,1,1)</f>
        <v>45329.4114699074</v>
      </c>
      <c r="C5">
        <f ca="1" t="shared" si="0"/>
        <v>23.7080806596129</v>
      </c>
      <c r="D5" t="s">
        <v>8</v>
      </c>
      <c r="F5" s="2">
        <f t="shared" ref="F5:F50" si="1">IF(ISNUMBER(F4),IF((F4-1)&gt;MROUND(SMALL($B$3:$B$6000,1),2),(F4-1),""),"")</f>
        <v>45333</v>
      </c>
      <c r="G5" t="s">
        <v>8</v>
      </c>
    </row>
    <row r="6" spans="2:6">
      <c r="B6" s="1">
        <f>((((1707271651/60)/60)+8)/24)+DATE(1970,1,1)</f>
        <v>45329.4218865741</v>
      </c>
      <c r="C6">
        <f ca="1" t="shared" si="0"/>
        <v>21.9992593752851</v>
      </c>
      <c r="D6" t="s">
        <v>26</v>
      </c>
      <c r="F6" s="2">
        <f t="shared" si="1"/>
        <v>45332</v>
      </c>
    </row>
    <row r="7" spans="2:6">
      <c r="B7" s="1">
        <f>((((1707272551/60)/60)+8)/24)+DATE(1970,1,1)</f>
        <v>45329.4323032407</v>
      </c>
      <c r="C7">
        <f ca="1" t="shared" si="0"/>
        <v>23.6765580124668</v>
      </c>
      <c r="D7" t="s">
        <v>27</v>
      </c>
      <c r="F7" s="2">
        <f t="shared" si="1"/>
        <v>45331</v>
      </c>
    </row>
    <row r="8" spans="2:6">
      <c r="B8" s="1">
        <f>((((1707273451/60)/60)+8)/24)+DATE(1970,1,1)</f>
        <v>45329.4427199074</v>
      </c>
      <c r="C8">
        <f ca="1" t="shared" si="0"/>
        <v>20.1977975053991</v>
      </c>
      <c r="D8" t="s">
        <v>8</v>
      </c>
      <c r="F8" s="2" t="str">
        <f t="shared" si="1"/>
        <v/>
      </c>
    </row>
    <row r="9" spans="2:6">
      <c r="B9" s="1">
        <f>((((1707274351/60)/60)+8)/24)+DATE(1970,1,1)</f>
        <v>45329.4531365741</v>
      </c>
      <c r="C9">
        <f ca="1" t="shared" si="0"/>
        <v>22.3630641182383</v>
      </c>
      <c r="D9" t="s">
        <v>26</v>
      </c>
      <c r="F9" s="2" t="str">
        <f t="shared" si="1"/>
        <v/>
      </c>
    </row>
    <row r="10" spans="2:6">
      <c r="B10" s="1">
        <f>((((1707275251/60)/60)+8)/24)+DATE(1970,1,1)</f>
        <v>45329.4635532407</v>
      </c>
      <c r="C10">
        <f ca="1" t="shared" si="0"/>
        <v>21.2453979626675</v>
      </c>
      <c r="D10" t="s">
        <v>27</v>
      </c>
      <c r="F10" s="2" t="str">
        <f t="shared" si="1"/>
        <v/>
      </c>
    </row>
    <row r="11" spans="2:6">
      <c r="B11" s="1">
        <f>((((1707276151/60)/60)+8)/24)+DATE(1970,1,1)</f>
        <v>45329.4739699074</v>
      </c>
      <c r="C11">
        <f ca="1" t="shared" si="0"/>
        <v>20.6246861465033</v>
      </c>
      <c r="D11" t="s">
        <v>8</v>
      </c>
      <c r="F11" s="2" t="str">
        <f t="shared" si="1"/>
        <v/>
      </c>
    </row>
    <row r="12" spans="2:6">
      <c r="B12" s="1">
        <f>((((1707277051/60)/60)+8)/24)+DATE(1970,1,1)</f>
        <v>45329.4843865741</v>
      </c>
      <c r="C12">
        <f ca="1" t="shared" si="0"/>
        <v>23.1459921678969</v>
      </c>
      <c r="D12" t="s">
        <v>26</v>
      </c>
      <c r="F12" s="2" t="str">
        <f t="shared" si="1"/>
        <v/>
      </c>
    </row>
    <row r="13" spans="2:6">
      <c r="B13" s="1">
        <f>((((1707277951/60)/60)+8)/24)+DATE(1970,1,1)</f>
        <v>45329.4948032407</v>
      </c>
      <c r="C13">
        <f ca="1" t="shared" si="0"/>
        <v>21.8203003593568</v>
      </c>
      <c r="D13" t="s">
        <v>27</v>
      </c>
      <c r="F13" s="2" t="str">
        <f t="shared" si="1"/>
        <v/>
      </c>
    </row>
    <row r="14" spans="2:6">
      <c r="B14" s="1">
        <f>((((1707278851/60)/60)+8)/24)+DATE(1970,1,1)</f>
        <v>45329.5052199074</v>
      </c>
      <c r="C14">
        <f ca="1" t="shared" ref="C14:C23" si="2">(RAND()*4)+20</f>
        <v>22.7118126196933</v>
      </c>
      <c r="D14" t="s">
        <v>8</v>
      </c>
      <c r="F14" s="2" t="str">
        <f t="shared" si="1"/>
        <v/>
      </c>
    </row>
    <row r="15" spans="2:6">
      <c r="B15" s="1">
        <f>((((1707279751/60)/60)+8)/24)+DATE(1970,1,1)</f>
        <v>45329.5156365741</v>
      </c>
      <c r="C15">
        <f ca="1" t="shared" si="2"/>
        <v>23.5367478506427</v>
      </c>
      <c r="D15" t="s">
        <v>26</v>
      </c>
      <c r="F15" s="2" t="str">
        <f t="shared" si="1"/>
        <v/>
      </c>
    </row>
    <row r="16" spans="2:6">
      <c r="B16" s="1">
        <f>((((1707280651/60)/60)+8)/24)+DATE(1970,1,1)</f>
        <v>45329.5260532407</v>
      </c>
      <c r="C16">
        <f ca="1" t="shared" si="2"/>
        <v>20.0664590378763</v>
      </c>
      <c r="D16" t="s">
        <v>27</v>
      </c>
      <c r="F16" s="2" t="str">
        <f t="shared" si="1"/>
        <v/>
      </c>
    </row>
    <row r="17" spans="2:6">
      <c r="B17" s="1">
        <f>((((1707281551/60)/60)+8)/24)+DATE(1970,1,1)</f>
        <v>45329.5364699074</v>
      </c>
      <c r="C17">
        <f ca="1" t="shared" si="2"/>
        <v>21.7971132071651</v>
      </c>
      <c r="D17" t="s">
        <v>8</v>
      </c>
      <c r="F17" s="2" t="str">
        <f t="shared" si="1"/>
        <v/>
      </c>
    </row>
    <row r="18" spans="2:6">
      <c r="B18" s="1">
        <f>((((1707282451/60)/60)+8)/24)+DATE(1970,1,1)</f>
        <v>45329.5468865741</v>
      </c>
      <c r="C18">
        <f ca="1" t="shared" si="2"/>
        <v>23.4533300997885</v>
      </c>
      <c r="D18" t="s">
        <v>26</v>
      </c>
      <c r="F18" s="2" t="str">
        <f t="shared" si="1"/>
        <v/>
      </c>
    </row>
    <row r="19" spans="2:6">
      <c r="B19" s="1">
        <f>((((1707283351/60)/60)+8)/24)+DATE(1970,1,1)</f>
        <v>45329.5573032407</v>
      </c>
      <c r="C19">
        <f ca="1" t="shared" si="2"/>
        <v>20.3024751021141</v>
      </c>
      <c r="D19" t="s">
        <v>27</v>
      </c>
      <c r="F19" s="2" t="str">
        <f t="shared" si="1"/>
        <v/>
      </c>
    </row>
    <row r="20" spans="2:6">
      <c r="B20" s="1">
        <f>((((1707284251/60)/60)+8)/24)+DATE(1970,1,1)</f>
        <v>45329.5677199074</v>
      </c>
      <c r="C20">
        <f ca="1" t="shared" si="2"/>
        <v>22.9744871323022</v>
      </c>
      <c r="D20" t="s">
        <v>8</v>
      </c>
      <c r="F20" s="2" t="str">
        <f t="shared" si="1"/>
        <v/>
      </c>
    </row>
    <row r="21" spans="2:6">
      <c r="B21" s="1">
        <f>((((1707285151/60)/60)+8)/24)+DATE(1970,1,1)</f>
        <v>45329.5781365741</v>
      </c>
      <c r="C21">
        <f ca="1" t="shared" si="2"/>
        <v>21.6371655682411</v>
      </c>
      <c r="D21" t="s">
        <v>26</v>
      </c>
      <c r="F21" s="2" t="str">
        <f t="shared" si="1"/>
        <v/>
      </c>
    </row>
    <row r="22" spans="2:6">
      <c r="B22" s="1">
        <f>((((1707286051/60)/60)+8)/24)+DATE(1970,1,1)</f>
        <v>45329.5885532407</v>
      </c>
      <c r="C22">
        <f ca="1" t="shared" si="2"/>
        <v>22.8352371748809</v>
      </c>
      <c r="D22" t="s">
        <v>27</v>
      </c>
      <c r="F22" s="2" t="str">
        <f t="shared" si="1"/>
        <v/>
      </c>
    </row>
    <row r="23" spans="2:6">
      <c r="B23" s="1">
        <f>((((1707286951/60)/60)+8)/24)+DATE(1970,1,1)</f>
        <v>45329.5989699074</v>
      </c>
      <c r="C23">
        <f ca="1" t="shared" si="2"/>
        <v>20.357355073671</v>
      </c>
      <c r="D23" t="s">
        <v>8</v>
      </c>
      <c r="F23" s="2" t="str">
        <f t="shared" si="1"/>
        <v/>
      </c>
    </row>
    <row r="24" spans="2:6">
      <c r="B24" s="1">
        <f>((((1707287851/60)/60)+8)/24)+DATE(1970,1,1)</f>
        <v>45329.6093865741</v>
      </c>
      <c r="C24">
        <f ca="1" t="shared" ref="C24:C33" si="3">(RAND()*4)+20</f>
        <v>23.2183428656216</v>
      </c>
      <c r="D24" t="s">
        <v>26</v>
      </c>
      <c r="F24" s="2" t="str">
        <f t="shared" si="1"/>
        <v/>
      </c>
    </row>
    <row r="25" spans="2:6">
      <c r="B25" s="1">
        <f>((((1707288751/60)/60)+8)/24)+DATE(1970,1,1)</f>
        <v>45329.6198032407</v>
      </c>
      <c r="C25">
        <f ca="1" t="shared" si="3"/>
        <v>23.3330306054449</v>
      </c>
      <c r="D25" t="s">
        <v>27</v>
      </c>
      <c r="F25" s="2" t="str">
        <f t="shared" si="1"/>
        <v/>
      </c>
    </row>
    <row r="26" spans="2:6">
      <c r="B26" s="1">
        <f>((((1707289651/60)/60)+8)/24)+DATE(1970,1,1)</f>
        <v>45329.6302199074</v>
      </c>
      <c r="C26">
        <f ca="1" t="shared" si="3"/>
        <v>22.1839435767289</v>
      </c>
      <c r="D26" t="s">
        <v>8</v>
      </c>
      <c r="F26" s="2" t="str">
        <f t="shared" si="1"/>
        <v/>
      </c>
    </row>
    <row r="27" spans="2:6">
      <c r="B27" s="1">
        <f>((((1707290551/60)/60)+8)/24)+DATE(1970,1,1)</f>
        <v>45329.6406365741</v>
      </c>
      <c r="C27">
        <f ca="1" t="shared" si="3"/>
        <v>22.7668140697743</v>
      </c>
      <c r="D27" t="s">
        <v>26</v>
      </c>
      <c r="F27" s="2" t="str">
        <f t="shared" si="1"/>
        <v/>
      </c>
    </row>
    <row r="28" spans="2:6">
      <c r="B28" s="1">
        <f>((((1707291451/60)/60)+8)/24)+DATE(1970,1,1)</f>
        <v>45329.6510532407</v>
      </c>
      <c r="C28">
        <f ca="1" t="shared" si="3"/>
        <v>21.3735602740412</v>
      </c>
      <c r="D28" t="s">
        <v>27</v>
      </c>
      <c r="F28" s="2" t="str">
        <f t="shared" si="1"/>
        <v/>
      </c>
    </row>
    <row r="29" spans="2:6">
      <c r="B29" s="1">
        <f>((((1707292351/60)/60)+8)/24)+DATE(1970,1,1)</f>
        <v>45329.6614699074</v>
      </c>
      <c r="C29">
        <f ca="1" t="shared" si="3"/>
        <v>20.8969421246452</v>
      </c>
      <c r="D29" t="s">
        <v>8</v>
      </c>
      <c r="F29" s="2" t="str">
        <f t="shared" si="1"/>
        <v/>
      </c>
    </row>
    <row r="30" spans="2:6">
      <c r="B30" s="1">
        <f>((((1707293251/60)/60)+8)/24)+DATE(1970,1,1)</f>
        <v>45329.6718865741</v>
      </c>
      <c r="C30">
        <f ca="1" t="shared" si="3"/>
        <v>22.3364221433591</v>
      </c>
      <c r="D30" t="s">
        <v>26</v>
      </c>
      <c r="F30" s="2" t="str">
        <f t="shared" si="1"/>
        <v/>
      </c>
    </row>
    <row r="31" spans="2:6">
      <c r="B31" s="1">
        <f>((((1707294151/60)/60)+8)/24)+DATE(1970,1,1)</f>
        <v>45329.6823032407</v>
      </c>
      <c r="C31">
        <f ca="1" t="shared" si="3"/>
        <v>21.6612065725508</v>
      </c>
      <c r="D31" t="s">
        <v>27</v>
      </c>
      <c r="F31" s="2" t="str">
        <f t="shared" si="1"/>
        <v/>
      </c>
    </row>
    <row r="32" spans="2:6">
      <c r="B32" s="1">
        <f>((((1707295051/60)/60)+8)/24)+DATE(1970,1,1)</f>
        <v>45329.6927199074</v>
      </c>
      <c r="C32">
        <f ca="1" t="shared" si="3"/>
        <v>22.0006828129278</v>
      </c>
      <c r="D32" t="s">
        <v>8</v>
      </c>
      <c r="F32" s="2" t="str">
        <f t="shared" si="1"/>
        <v/>
      </c>
    </row>
    <row r="33" spans="2:6">
      <c r="B33" s="1">
        <f>((((1707295951/60)/60)+8)/24)+DATE(1970,1,1)</f>
        <v>45329.7031365741</v>
      </c>
      <c r="C33">
        <f ca="1" t="shared" si="3"/>
        <v>22.0339206926992</v>
      </c>
      <c r="D33" t="s">
        <v>26</v>
      </c>
      <c r="F33" s="2" t="str">
        <f t="shared" si="1"/>
        <v/>
      </c>
    </row>
    <row r="34" spans="2:6">
      <c r="B34" s="1">
        <f>((((1707296851/60)/60)+8)/24)+DATE(1970,1,1)</f>
        <v>45329.7135532407</v>
      </c>
      <c r="C34">
        <f ca="1" t="shared" ref="C34:C43" si="4">(RAND()*4)+20</f>
        <v>23.2038804591047</v>
      </c>
      <c r="D34" t="s">
        <v>27</v>
      </c>
      <c r="F34" s="2" t="str">
        <f t="shared" si="1"/>
        <v/>
      </c>
    </row>
    <row r="35" spans="2:6">
      <c r="B35" s="1">
        <f>((((1707297751/60)/60)+8)/24)+DATE(1970,1,1)</f>
        <v>45329.7239699074</v>
      </c>
      <c r="C35">
        <f ca="1" t="shared" si="4"/>
        <v>23.8675877806173</v>
      </c>
      <c r="D35" t="s">
        <v>8</v>
      </c>
      <c r="F35" s="2" t="str">
        <f t="shared" si="1"/>
        <v/>
      </c>
    </row>
    <row r="36" spans="2:6">
      <c r="B36" s="1">
        <f>((((1707298651/60)/60)+8)/24)+DATE(1970,1,1)</f>
        <v>45329.7343865741</v>
      </c>
      <c r="C36">
        <f ca="1" t="shared" si="4"/>
        <v>20.7517612933572</v>
      </c>
      <c r="D36" t="s">
        <v>26</v>
      </c>
      <c r="F36" s="2" t="str">
        <f t="shared" si="1"/>
        <v/>
      </c>
    </row>
    <row r="37" spans="2:6">
      <c r="B37" s="1">
        <f>((((1707299552/60)/60)+8)/24)+DATE(1970,1,1)</f>
        <v>45329.7448148148</v>
      </c>
      <c r="C37">
        <f ca="1" t="shared" si="4"/>
        <v>22.9530736267205</v>
      </c>
      <c r="D37" t="s">
        <v>27</v>
      </c>
      <c r="F37" s="2" t="str">
        <f t="shared" si="1"/>
        <v/>
      </c>
    </row>
    <row r="38" spans="2:6">
      <c r="B38" s="1">
        <f>((((1707300452/60)/60)+8)/24)+DATE(1970,1,1)</f>
        <v>45329.7552314815</v>
      </c>
      <c r="C38">
        <f ca="1" t="shared" si="4"/>
        <v>20.1129837435972</v>
      </c>
      <c r="D38" t="s">
        <v>8</v>
      </c>
      <c r="F38" s="2" t="str">
        <f t="shared" si="1"/>
        <v/>
      </c>
    </row>
    <row r="39" spans="2:6">
      <c r="B39" s="1">
        <f>((((1707301352/60)/60)+8)/24)+DATE(1970,1,1)</f>
        <v>45329.7656481482</v>
      </c>
      <c r="C39">
        <f ca="1" t="shared" si="4"/>
        <v>23.2284149430652</v>
      </c>
      <c r="D39" t="s">
        <v>26</v>
      </c>
      <c r="F39" s="2" t="str">
        <f t="shared" si="1"/>
        <v/>
      </c>
    </row>
    <row r="40" spans="2:6">
      <c r="B40" s="1">
        <f>((((1707302252/60)/60)+8)/24)+DATE(1970,1,1)</f>
        <v>45329.7760648148</v>
      </c>
      <c r="C40">
        <f ca="1" t="shared" si="4"/>
        <v>23.8137557911786</v>
      </c>
      <c r="D40" t="s">
        <v>27</v>
      </c>
      <c r="F40" s="2" t="str">
        <f t="shared" si="1"/>
        <v/>
      </c>
    </row>
    <row r="41" spans="2:6">
      <c r="B41" s="1">
        <f>((((1707303152/60)/60)+8)/24)+DATE(1970,1,1)</f>
        <v>45329.7864814815</v>
      </c>
      <c r="C41">
        <f ca="1" t="shared" si="4"/>
        <v>21.6023007182987</v>
      </c>
      <c r="D41" t="s">
        <v>8</v>
      </c>
      <c r="F41" s="2" t="str">
        <f t="shared" si="1"/>
        <v/>
      </c>
    </row>
    <row r="42" spans="2:6">
      <c r="B42" s="1">
        <f>((((1707304052/60)/60)+8)/24)+DATE(1970,1,1)</f>
        <v>45329.7968981482</v>
      </c>
      <c r="C42">
        <f ca="1" t="shared" si="4"/>
        <v>20.6104745345082</v>
      </c>
      <c r="D42" t="s">
        <v>26</v>
      </c>
      <c r="F42" s="2" t="str">
        <f t="shared" si="1"/>
        <v/>
      </c>
    </row>
    <row r="43" spans="2:6">
      <c r="B43" s="1">
        <f>((((1707304952/60)/60)+8)/24)+DATE(1970,1,1)</f>
        <v>45329.8073148148</v>
      </c>
      <c r="C43">
        <f ca="1" t="shared" si="4"/>
        <v>23.1218621043314</v>
      </c>
      <c r="D43" t="s">
        <v>27</v>
      </c>
      <c r="F43" s="2" t="str">
        <f t="shared" si="1"/>
        <v/>
      </c>
    </row>
    <row r="44" spans="2:6">
      <c r="B44" s="1">
        <f>((((1707305852/60)/60)+8)/24)+DATE(1970,1,1)</f>
        <v>45329.8177314815</v>
      </c>
      <c r="C44">
        <f ca="1" t="shared" ref="C44:C53" si="5">(RAND()*4)+20</f>
        <v>20.7519588353141</v>
      </c>
      <c r="D44" t="s">
        <v>8</v>
      </c>
      <c r="F44" s="2" t="str">
        <f t="shared" si="1"/>
        <v/>
      </c>
    </row>
    <row r="45" spans="2:6">
      <c r="B45" s="1">
        <f>((((1707306752/60)/60)+8)/24)+DATE(1970,1,1)</f>
        <v>45329.8281481482</v>
      </c>
      <c r="C45">
        <f ca="1" t="shared" si="5"/>
        <v>23.5406645949742</v>
      </c>
      <c r="D45" t="s">
        <v>26</v>
      </c>
      <c r="F45" s="2" t="str">
        <f t="shared" si="1"/>
        <v/>
      </c>
    </row>
    <row r="46" spans="2:6">
      <c r="B46" s="1">
        <f>((((1707307652/60)/60)+8)/24)+DATE(1970,1,1)</f>
        <v>45329.8385648148</v>
      </c>
      <c r="C46">
        <f ca="1" t="shared" si="5"/>
        <v>22.7544917628546</v>
      </c>
      <c r="D46" t="s">
        <v>27</v>
      </c>
      <c r="F46" s="2" t="str">
        <f t="shared" si="1"/>
        <v/>
      </c>
    </row>
    <row r="47" spans="2:6">
      <c r="B47" s="1">
        <f>((((1707308552/60)/60)+8)/24)+DATE(1970,1,1)</f>
        <v>45329.8489814815</v>
      </c>
      <c r="C47">
        <f ca="1" t="shared" si="5"/>
        <v>22.7757841547236</v>
      </c>
      <c r="D47" t="s">
        <v>8</v>
      </c>
      <c r="F47" s="2" t="str">
        <f t="shared" si="1"/>
        <v/>
      </c>
    </row>
    <row r="48" spans="2:6">
      <c r="B48" s="1">
        <f>((((1707309452/60)/60)+8)/24)+DATE(1970,1,1)</f>
        <v>45329.8593981482</v>
      </c>
      <c r="C48">
        <f ca="1" t="shared" si="5"/>
        <v>21.5030507501908</v>
      </c>
      <c r="D48" t="s">
        <v>26</v>
      </c>
      <c r="F48" s="2" t="str">
        <f t="shared" si="1"/>
        <v/>
      </c>
    </row>
    <row r="49" spans="2:6">
      <c r="B49" s="1">
        <f>((((1707310352/60)/60)+8)/24)+DATE(1970,1,1)</f>
        <v>45329.8698148148</v>
      </c>
      <c r="C49">
        <f ca="1" t="shared" si="5"/>
        <v>22.2705025838603</v>
      </c>
      <c r="D49" t="s">
        <v>27</v>
      </c>
      <c r="F49" s="2" t="str">
        <f t="shared" si="1"/>
        <v/>
      </c>
    </row>
    <row r="50" spans="2:6">
      <c r="B50" s="1">
        <f>((((1707311252/60)/60)+8)/24)+DATE(1970,1,1)</f>
        <v>45329.8802314815</v>
      </c>
      <c r="C50">
        <f ca="1" t="shared" si="5"/>
        <v>20.1116360084753</v>
      </c>
      <c r="D50" t="s">
        <v>8</v>
      </c>
      <c r="F50" s="2" t="str">
        <f t="shared" si="1"/>
        <v/>
      </c>
    </row>
    <row r="51" spans="2:6">
      <c r="B51" s="1">
        <f>((((1707312152/60)/60)+8)/24)+DATE(1970,1,1)</f>
        <v>45329.8906481482</v>
      </c>
      <c r="C51">
        <f ca="1" t="shared" si="5"/>
        <v>22.7067452766113</v>
      </c>
      <c r="D51" t="s">
        <v>26</v>
      </c>
      <c r="F51" s="2"/>
    </row>
    <row r="52" spans="2:4">
      <c r="B52" s="1">
        <f>((((1707313052/60)/60)+8)/24)+DATE(1970,1,1)</f>
        <v>45329.9010648148</v>
      </c>
      <c r="C52">
        <f ca="1" t="shared" si="5"/>
        <v>21.7629155859861</v>
      </c>
      <c r="D52" t="s">
        <v>27</v>
      </c>
    </row>
    <row r="53" spans="2:4">
      <c r="B53" s="1">
        <f>((((1707313952/60)/60)+8)/24)+DATE(1970,1,1)</f>
        <v>45329.9114814815</v>
      </c>
      <c r="C53">
        <f ca="1" t="shared" si="5"/>
        <v>22.9818121074025</v>
      </c>
      <c r="D53" t="s">
        <v>8</v>
      </c>
    </row>
    <row r="54" spans="2:4">
      <c r="B54" s="1">
        <f>((((1707314852/60)/60)+8)/24)+DATE(1970,1,1)</f>
        <v>45329.9218981482</v>
      </c>
      <c r="C54">
        <f ca="1" t="shared" ref="C54:C63" si="6">(RAND()*4)+20</f>
        <v>22.3257514046836</v>
      </c>
      <c r="D54" t="s">
        <v>26</v>
      </c>
    </row>
    <row r="55" spans="2:4">
      <c r="B55" s="1">
        <f>((((1707315752/60)/60)+8)/24)+DATE(1970,1,1)</f>
        <v>45329.9323148148</v>
      </c>
      <c r="C55">
        <f ca="1" t="shared" si="6"/>
        <v>22.4543165748037</v>
      </c>
      <c r="D55" t="s">
        <v>27</v>
      </c>
    </row>
    <row r="56" spans="2:4">
      <c r="B56" s="1">
        <f>((((1707316652/60)/60)+8)/24)+DATE(1970,1,1)</f>
        <v>45329.9427314815</v>
      </c>
      <c r="C56">
        <f ca="1" t="shared" si="6"/>
        <v>23.8223885187341</v>
      </c>
      <c r="D56" t="s">
        <v>8</v>
      </c>
    </row>
    <row r="57" spans="2:4">
      <c r="B57" s="1">
        <f>((((1707317552/60)/60)+8)/24)+DATE(1970,1,1)</f>
        <v>45329.9531481482</v>
      </c>
      <c r="C57">
        <f ca="1" t="shared" si="6"/>
        <v>20.8431377385976</v>
      </c>
      <c r="D57" t="s">
        <v>26</v>
      </c>
    </row>
    <row r="58" spans="2:4">
      <c r="B58" s="1">
        <f>((((1707318452/60)/60)+8)/24)+DATE(1970,1,1)</f>
        <v>45329.9635648148</v>
      </c>
      <c r="C58">
        <f ca="1" t="shared" si="6"/>
        <v>21.1689603679633</v>
      </c>
      <c r="D58" t="s">
        <v>27</v>
      </c>
    </row>
    <row r="59" spans="2:4">
      <c r="B59" s="1">
        <f>((((1707319352/60)/60)+8)/24)+DATE(1970,1,1)</f>
        <v>45329.9739814815</v>
      </c>
      <c r="C59">
        <f ca="1" t="shared" si="6"/>
        <v>20.3706591719788</v>
      </c>
      <c r="D59" t="s">
        <v>8</v>
      </c>
    </row>
    <row r="60" spans="2:4">
      <c r="B60" s="1">
        <f>((((1707320252/60)/60)+8)/24)+DATE(1970,1,1)</f>
        <v>45329.9843981482</v>
      </c>
      <c r="C60">
        <f ca="1" t="shared" si="6"/>
        <v>23.3010275640639</v>
      </c>
      <c r="D60" t="s">
        <v>26</v>
      </c>
    </row>
    <row r="61" spans="2:4">
      <c r="B61" s="1">
        <f>((((1707321152/60)/60)+8)/24)+DATE(1970,1,1)</f>
        <v>45329.9948148148</v>
      </c>
      <c r="C61">
        <f ca="1" t="shared" si="6"/>
        <v>20.2712974432843</v>
      </c>
      <c r="D61" t="s">
        <v>27</v>
      </c>
    </row>
    <row r="62" spans="2:4">
      <c r="B62" s="1">
        <f>((((1707322052/60)/60)+8)/24)+DATE(1970,1,1)</f>
        <v>45330.0052314815</v>
      </c>
      <c r="C62">
        <f ca="1" t="shared" si="6"/>
        <v>21.2238841280749</v>
      </c>
      <c r="D62" t="s">
        <v>8</v>
      </c>
    </row>
    <row r="63" spans="2:4">
      <c r="B63" s="1">
        <f>((((1707322952/60)/60)+8)/24)+DATE(1970,1,1)</f>
        <v>45330.0156481482</v>
      </c>
      <c r="C63">
        <f ca="1" t="shared" si="6"/>
        <v>23.8959794830637</v>
      </c>
      <c r="D63" t="s">
        <v>26</v>
      </c>
    </row>
    <row r="64" spans="2:4">
      <c r="B64" s="1">
        <f>((((1707323852/60)/60)+8)/24)+DATE(1970,1,1)</f>
        <v>45330.0260648148</v>
      </c>
      <c r="C64">
        <f ca="1" t="shared" ref="C64:C73" si="7">(RAND()*4)+20</f>
        <v>20.3601369660312</v>
      </c>
      <c r="D64" t="s">
        <v>27</v>
      </c>
    </row>
    <row r="65" spans="2:4">
      <c r="B65" s="1">
        <f>((((1707324752/60)/60)+8)/24)+DATE(1970,1,1)</f>
        <v>45330.0364814815</v>
      </c>
      <c r="C65">
        <f ca="1" t="shared" si="7"/>
        <v>21.1717902586052</v>
      </c>
      <c r="D65" t="s">
        <v>8</v>
      </c>
    </row>
    <row r="66" spans="2:4">
      <c r="B66" s="1">
        <f>((((1707325652/60)/60)+8)/24)+DATE(1970,1,1)</f>
        <v>45330.0468981482</v>
      </c>
      <c r="C66">
        <f ca="1" t="shared" si="7"/>
        <v>21.9484240916871</v>
      </c>
      <c r="D66" t="s">
        <v>26</v>
      </c>
    </row>
    <row r="67" spans="2:4">
      <c r="B67" s="1">
        <f>((((1707326552/60)/60)+8)/24)+DATE(1970,1,1)</f>
        <v>45330.0573148148</v>
      </c>
      <c r="C67">
        <f ca="1" t="shared" si="7"/>
        <v>22.6734205184439</v>
      </c>
      <c r="D67" t="s">
        <v>27</v>
      </c>
    </row>
    <row r="68" spans="2:4">
      <c r="B68" s="1">
        <f>((((1707327452/60)/60)+8)/24)+DATE(1970,1,1)</f>
        <v>45330.0677314815</v>
      </c>
      <c r="C68">
        <f ca="1" t="shared" si="7"/>
        <v>21.6920587925782</v>
      </c>
      <c r="D68" t="s">
        <v>8</v>
      </c>
    </row>
    <row r="69" spans="2:4">
      <c r="B69" s="1">
        <f>((((1707328352/60)/60)+8)/24)+DATE(1970,1,1)</f>
        <v>45330.0781481482</v>
      </c>
      <c r="C69">
        <f ca="1" t="shared" si="7"/>
        <v>22.880227672483</v>
      </c>
      <c r="D69" t="s">
        <v>26</v>
      </c>
    </row>
    <row r="70" spans="2:4">
      <c r="B70" s="1">
        <f>((((1707329252/60)/60)+8)/24)+DATE(1970,1,1)</f>
        <v>45330.0885648148</v>
      </c>
      <c r="C70">
        <f ca="1" t="shared" si="7"/>
        <v>21.1562512975633</v>
      </c>
      <c r="D70" t="s">
        <v>27</v>
      </c>
    </row>
    <row r="71" spans="2:4">
      <c r="B71" s="1">
        <f>((((1707330152/60)/60)+8)/24)+DATE(1970,1,1)</f>
        <v>45330.0989814815</v>
      </c>
      <c r="C71">
        <f ca="1" t="shared" si="7"/>
        <v>20.5873474072698</v>
      </c>
      <c r="D71" t="s">
        <v>8</v>
      </c>
    </row>
    <row r="72" spans="2:4">
      <c r="B72" s="1">
        <f>((((1707331052/60)/60)+8)/24)+DATE(1970,1,1)</f>
        <v>45330.1093981482</v>
      </c>
      <c r="C72">
        <f ca="1" t="shared" si="7"/>
        <v>22.6674908637636</v>
      </c>
      <c r="D72" t="s">
        <v>26</v>
      </c>
    </row>
    <row r="73" spans="2:4">
      <c r="B73" s="1">
        <f>((((1707331952/60)/60)+8)/24)+DATE(1970,1,1)</f>
        <v>45330.1198148148</v>
      </c>
      <c r="C73">
        <f ca="1" t="shared" si="7"/>
        <v>21.1310452122429</v>
      </c>
      <c r="D73" t="s">
        <v>27</v>
      </c>
    </row>
    <row r="74" spans="2:4">
      <c r="B74" s="1">
        <f>((((1707332852/60)/60)+8)/24)+DATE(1970,1,1)</f>
        <v>45330.1302314815</v>
      </c>
      <c r="C74">
        <f ca="1" t="shared" ref="C74:C83" si="8">(RAND()*4)+20</f>
        <v>22.2210934030076</v>
      </c>
      <c r="D74" t="s">
        <v>8</v>
      </c>
    </row>
    <row r="75" spans="2:4">
      <c r="B75" s="1">
        <f>((((1707333752/60)/60)+8)/24)+DATE(1970,1,1)</f>
        <v>45330.1406481482</v>
      </c>
      <c r="C75">
        <f ca="1" t="shared" si="8"/>
        <v>23.3571219066697</v>
      </c>
      <c r="D75" t="s">
        <v>26</v>
      </c>
    </row>
    <row r="76" spans="2:4">
      <c r="B76" s="1">
        <f>((((1707334652/60)/60)+8)/24)+DATE(1970,1,1)</f>
        <v>45330.1510648148</v>
      </c>
      <c r="C76">
        <f ca="1" t="shared" si="8"/>
        <v>21.3634351951314</v>
      </c>
      <c r="D76" t="s">
        <v>27</v>
      </c>
    </row>
    <row r="77" spans="2:4">
      <c r="B77" s="1">
        <f>((((1707335552/60)/60)+8)/24)+DATE(1970,1,1)</f>
        <v>45330.1614814815</v>
      </c>
      <c r="C77">
        <f ca="1" t="shared" si="8"/>
        <v>23.1821455240134</v>
      </c>
      <c r="D77" t="s">
        <v>8</v>
      </c>
    </row>
    <row r="78" spans="2:4">
      <c r="B78" s="1">
        <f>((((1707336452/60)/60)+8)/24)+DATE(1970,1,1)</f>
        <v>45330.1718981482</v>
      </c>
      <c r="C78">
        <f ca="1" t="shared" si="8"/>
        <v>23.4488465288344</v>
      </c>
      <c r="D78" t="s">
        <v>26</v>
      </c>
    </row>
    <row r="79" spans="2:4">
      <c r="B79" s="1">
        <f>((((1707337352/60)/60)+8)/24)+DATE(1970,1,1)</f>
        <v>45330.1823148148</v>
      </c>
      <c r="C79">
        <f ca="1" t="shared" si="8"/>
        <v>21.7243217056655</v>
      </c>
      <c r="D79" t="s">
        <v>27</v>
      </c>
    </row>
    <row r="80" spans="2:4">
      <c r="B80" s="1">
        <f>((((1707338252/60)/60)+8)/24)+DATE(1970,1,1)</f>
        <v>45330.1927314815</v>
      </c>
      <c r="C80">
        <f ca="1" t="shared" si="8"/>
        <v>22.2139420841221</v>
      </c>
      <c r="D80" t="s">
        <v>8</v>
      </c>
    </row>
    <row r="81" spans="2:4">
      <c r="B81" s="1">
        <f>((((1707339152/60)/60)+8)/24)+DATE(1970,1,1)</f>
        <v>45330.2031481482</v>
      </c>
      <c r="C81">
        <f ca="1" t="shared" si="8"/>
        <v>23.1845935069484</v>
      </c>
      <c r="D81" t="s">
        <v>26</v>
      </c>
    </row>
    <row r="82" spans="2:4">
      <c r="B82" s="1">
        <f>((((1707340052/60)/60)+8)/24)+DATE(1970,1,1)</f>
        <v>45330.2135648148</v>
      </c>
      <c r="C82">
        <f ca="1" t="shared" si="8"/>
        <v>21.8228411474607</v>
      </c>
      <c r="D82" t="s">
        <v>27</v>
      </c>
    </row>
    <row r="83" spans="2:4">
      <c r="B83" s="1">
        <f>((((1707340952/60)/60)+8)/24)+DATE(1970,1,1)</f>
        <v>45330.2239814815</v>
      </c>
      <c r="C83">
        <f ca="1" t="shared" si="8"/>
        <v>21.053739797295</v>
      </c>
      <c r="D83" t="s">
        <v>8</v>
      </c>
    </row>
    <row r="84" spans="2:4">
      <c r="B84" s="1">
        <f>((((1707341852/60)/60)+8)/24)+DATE(1970,1,1)</f>
        <v>45330.2343981482</v>
      </c>
      <c r="C84">
        <f ca="1" t="shared" ref="C84:C93" si="9">(RAND()*4)+20</f>
        <v>21.8771360324721</v>
      </c>
      <c r="D84" t="s">
        <v>26</v>
      </c>
    </row>
    <row r="85" spans="2:4">
      <c r="B85" s="1">
        <f>((((1707342752/60)/60)+8)/24)+DATE(1970,1,1)</f>
        <v>45330.2448148148</v>
      </c>
      <c r="C85">
        <f ca="1" t="shared" si="9"/>
        <v>22.7633065245029</v>
      </c>
      <c r="D85" t="s">
        <v>27</v>
      </c>
    </row>
    <row r="86" spans="2:4">
      <c r="B86" s="1">
        <f>((((1707343652/60)/60)+8)/24)+DATE(1970,1,1)</f>
        <v>45330.2552314815</v>
      </c>
      <c r="C86">
        <f ca="1" t="shared" si="9"/>
        <v>22.7337858251753</v>
      </c>
      <c r="D86" t="s">
        <v>8</v>
      </c>
    </row>
    <row r="87" spans="2:4">
      <c r="B87" s="1">
        <f>((((1707344552/60)/60)+8)/24)+DATE(1970,1,1)</f>
        <v>45330.2656481482</v>
      </c>
      <c r="C87">
        <f ca="1" t="shared" si="9"/>
        <v>22.0436889399967</v>
      </c>
      <c r="D87" t="s">
        <v>26</v>
      </c>
    </row>
    <row r="88" spans="2:4">
      <c r="B88" s="1">
        <f>((((1707345452/60)/60)+8)/24)+DATE(1970,1,1)</f>
        <v>45330.2760648148</v>
      </c>
      <c r="C88">
        <f ca="1" t="shared" si="9"/>
        <v>20.8557484974965</v>
      </c>
      <c r="D88" t="s">
        <v>27</v>
      </c>
    </row>
    <row r="89" spans="2:4">
      <c r="B89" s="1">
        <f>((((1707346352/60)/60)+8)/24)+DATE(1970,1,1)</f>
        <v>45330.2864814815</v>
      </c>
      <c r="C89">
        <f ca="1" t="shared" si="9"/>
        <v>23.2502612385066</v>
      </c>
      <c r="D89" t="s">
        <v>8</v>
      </c>
    </row>
    <row r="90" spans="2:4">
      <c r="B90" s="1">
        <f>((((1707347252/60)/60)+8)/24)+DATE(1970,1,1)</f>
        <v>45330.2968981482</v>
      </c>
      <c r="C90">
        <f ca="1" t="shared" si="9"/>
        <v>21.3299314393177</v>
      </c>
      <c r="D90" t="s">
        <v>26</v>
      </c>
    </row>
    <row r="91" spans="2:4">
      <c r="B91" s="1">
        <f>((((1707348152/60)/60)+8)/24)+DATE(1970,1,1)</f>
        <v>45330.3073148148</v>
      </c>
      <c r="C91">
        <f ca="1" t="shared" si="9"/>
        <v>20.3607665920989</v>
      </c>
      <c r="D91" t="s">
        <v>27</v>
      </c>
    </row>
    <row r="92" spans="2:4">
      <c r="B92" s="1">
        <f>((((1707349052/60)/60)+8)/24)+DATE(1970,1,1)</f>
        <v>45330.3177314815</v>
      </c>
      <c r="C92">
        <f ca="1" t="shared" si="9"/>
        <v>20.9644663068517</v>
      </c>
      <c r="D92" t="s">
        <v>8</v>
      </c>
    </row>
    <row r="93" spans="2:4">
      <c r="B93" s="1">
        <f>((((1707349952/60)/60)+8)/24)+DATE(1970,1,1)</f>
        <v>45330.3281481482</v>
      </c>
      <c r="C93">
        <f ca="1" t="shared" si="9"/>
        <v>21.385280183961</v>
      </c>
      <c r="D93" t="s">
        <v>26</v>
      </c>
    </row>
    <row r="94" spans="2:4">
      <c r="B94" s="1">
        <f>((((1707350853/60)/60)+8)/24)+DATE(1970,1,1)</f>
        <v>45330.3385763889</v>
      </c>
      <c r="C94">
        <f ca="1" t="shared" ref="C94:C103" si="10">(RAND()*4)+20</f>
        <v>21.2550230707956</v>
      </c>
      <c r="D94" t="s">
        <v>27</v>
      </c>
    </row>
    <row r="95" spans="2:4">
      <c r="B95" s="1">
        <f>((((1707351752/60)/60)+8)/24)+DATE(1970,1,1)</f>
        <v>45330.3489814815</v>
      </c>
      <c r="C95">
        <f ca="1" t="shared" si="10"/>
        <v>20.7109809747048</v>
      </c>
      <c r="D95" t="s">
        <v>8</v>
      </c>
    </row>
    <row r="96" spans="2:4">
      <c r="B96" s="1">
        <f>((((1707352652/60)/60)+8)/24)+DATE(1970,1,1)</f>
        <v>45330.3593981482</v>
      </c>
      <c r="C96">
        <f ca="1" t="shared" si="10"/>
        <v>21.3707041942281</v>
      </c>
      <c r="D96" t="s">
        <v>26</v>
      </c>
    </row>
    <row r="97" spans="2:4">
      <c r="B97" s="1">
        <f>((((1707353552/60)/60)+8)/24)+DATE(1970,1,1)</f>
        <v>45330.3698148148</v>
      </c>
      <c r="C97">
        <f ca="1" t="shared" si="10"/>
        <v>20.9260446857067</v>
      </c>
      <c r="D97" t="s">
        <v>27</v>
      </c>
    </row>
    <row r="98" spans="2:4">
      <c r="B98" s="1">
        <f>((((1707354452/60)/60)+8)/24)+DATE(1970,1,1)</f>
        <v>45330.3802314815</v>
      </c>
      <c r="C98">
        <f ca="1" t="shared" si="10"/>
        <v>22.6752102879817</v>
      </c>
      <c r="D98" t="s">
        <v>8</v>
      </c>
    </row>
    <row r="99" spans="2:4">
      <c r="B99" s="1">
        <f>((((1707355352/60)/60)+8)/24)+DATE(1970,1,1)</f>
        <v>45330.3906481482</v>
      </c>
      <c r="C99">
        <f ca="1" t="shared" si="10"/>
        <v>22.4592204464962</v>
      </c>
      <c r="D99" t="s">
        <v>26</v>
      </c>
    </row>
    <row r="100" spans="2:4">
      <c r="B100" s="1">
        <f>((((1707356252/60)/60)+8)/24)+DATE(1970,1,1)</f>
        <v>45330.4010648148</v>
      </c>
      <c r="C100">
        <f ca="1" t="shared" si="10"/>
        <v>22.3895414443248</v>
      </c>
      <c r="D100" t="s">
        <v>27</v>
      </c>
    </row>
    <row r="101" spans="2:4">
      <c r="B101" s="1">
        <f>((((1707357152/60)/60)+8)/24)+DATE(1970,1,1)</f>
        <v>45330.4114814815</v>
      </c>
      <c r="C101">
        <f ca="1" t="shared" si="10"/>
        <v>22.6056006444876</v>
      </c>
      <c r="D101" t="s">
        <v>8</v>
      </c>
    </row>
    <row r="102" spans="2:4">
      <c r="B102" s="1">
        <f>((((1707358052/60)/60)+8)/24)+DATE(1970,1,1)</f>
        <v>45330.4218981482</v>
      </c>
      <c r="C102">
        <f ca="1" t="shared" si="10"/>
        <v>21.3244233472333</v>
      </c>
      <c r="D102" t="s">
        <v>26</v>
      </c>
    </row>
    <row r="103" spans="2:4">
      <c r="B103" s="1">
        <f>((((1707358952/60)/60)+8)/24)+DATE(1970,1,1)</f>
        <v>45330.4323148148</v>
      </c>
      <c r="C103">
        <f ca="1" t="shared" si="10"/>
        <v>20.9253978442985</v>
      </c>
      <c r="D103" t="s">
        <v>27</v>
      </c>
    </row>
    <row r="104" spans="2:4">
      <c r="B104" s="1">
        <f>((((1707359852/60)/60)+8)/24)+DATE(1970,1,1)</f>
        <v>45330.4427314815</v>
      </c>
      <c r="C104">
        <f ca="1" t="shared" ref="C104:C113" si="11">(RAND()*4)+20</f>
        <v>22.5276558287459</v>
      </c>
      <c r="D104" t="s">
        <v>8</v>
      </c>
    </row>
    <row r="105" spans="2:4">
      <c r="B105" s="1">
        <f>((((1707360752/60)/60)+8)/24)+DATE(1970,1,1)</f>
        <v>45330.4531481482</v>
      </c>
      <c r="C105">
        <f ca="1" t="shared" si="11"/>
        <v>21.2178025753863</v>
      </c>
      <c r="D105" t="s">
        <v>26</v>
      </c>
    </row>
    <row r="106" spans="2:4">
      <c r="B106" s="1">
        <f>((((1707361652/60)/60)+8)/24)+DATE(1970,1,1)</f>
        <v>45330.4635648148</v>
      </c>
      <c r="C106">
        <f ca="1" t="shared" si="11"/>
        <v>23.63219384016</v>
      </c>
      <c r="D106" t="s">
        <v>27</v>
      </c>
    </row>
    <row r="107" spans="2:4">
      <c r="B107" s="1">
        <f>((((1707362552/60)/60)+8)/24)+DATE(1970,1,1)</f>
        <v>45330.4739814815</v>
      </c>
      <c r="C107">
        <f ca="1" t="shared" si="11"/>
        <v>22.678662246152</v>
      </c>
      <c r="D107" t="s">
        <v>8</v>
      </c>
    </row>
    <row r="108" spans="2:4">
      <c r="B108" s="1">
        <f>((((1707363452/60)/60)+8)/24)+DATE(1970,1,1)</f>
        <v>45330.4843981482</v>
      </c>
      <c r="C108">
        <f ca="1" t="shared" si="11"/>
        <v>20.4872992073999</v>
      </c>
      <c r="D108" t="s">
        <v>26</v>
      </c>
    </row>
    <row r="109" spans="2:4">
      <c r="B109" s="1">
        <f>((((1707364352/60)/60)+8)/24)+DATE(1970,1,1)</f>
        <v>45330.4948148148</v>
      </c>
      <c r="C109">
        <f ca="1" t="shared" si="11"/>
        <v>21.4592590673317</v>
      </c>
      <c r="D109" t="s">
        <v>27</v>
      </c>
    </row>
    <row r="110" spans="2:4">
      <c r="B110" s="1">
        <f>((((1707365252/60)/60)+8)/24)+DATE(1970,1,1)</f>
        <v>45330.5052314815</v>
      </c>
      <c r="C110">
        <f ca="1" t="shared" si="11"/>
        <v>23.8938170210794</v>
      </c>
      <c r="D110" t="s">
        <v>8</v>
      </c>
    </row>
    <row r="111" spans="2:4">
      <c r="B111" s="1">
        <f>((((1707366152/60)/60)+8)/24)+DATE(1970,1,1)</f>
        <v>45330.5156481482</v>
      </c>
      <c r="C111">
        <f ca="1" t="shared" si="11"/>
        <v>20.7918477834772</v>
      </c>
      <c r="D111" t="s">
        <v>26</v>
      </c>
    </row>
    <row r="112" spans="2:4">
      <c r="B112" s="1">
        <f>((((1707367052/60)/60)+8)/24)+DATE(1970,1,1)</f>
        <v>45330.5260648148</v>
      </c>
      <c r="C112">
        <f ca="1" t="shared" si="11"/>
        <v>21.0818718155253</v>
      </c>
      <c r="D112" t="s">
        <v>27</v>
      </c>
    </row>
    <row r="113" spans="2:4">
      <c r="B113" s="1">
        <f>((((1707367952/60)/60)+8)/24)+DATE(1970,1,1)</f>
        <v>45330.5364814815</v>
      </c>
      <c r="C113">
        <f ca="1" t="shared" si="11"/>
        <v>23.1195875217461</v>
      </c>
      <c r="D113" t="s">
        <v>8</v>
      </c>
    </row>
    <row r="114" spans="2:4">
      <c r="B114" s="1">
        <f>((((1707368852/60)/60)+8)/24)+DATE(1970,1,1)</f>
        <v>45330.5468981482</v>
      </c>
      <c r="C114">
        <f ca="1" t="shared" ref="C114:C123" si="12">(RAND()*4)+20</f>
        <v>23.0654143203738</v>
      </c>
      <c r="D114" t="s">
        <v>26</v>
      </c>
    </row>
    <row r="115" spans="2:4">
      <c r="B115" s="1">
        <f>((((1707369752/60)/60)+8)/24)+DATE(1970,1,1)</f>
        <v>45330.5573148148</v>
      </c>
      <c r="C115">
        <f ca="1" t="shared" si="12"/>
        <v>22.7320254454366</v>
      </c>
      <c r="D115" t="s">
        <v>27</v>
      </c>
    </row>
    <row r="116" spans="2:4">
      <c r="B116" s="1">
        <f>((((1707370652/60)/60)+8)/24)+DATE(1970,1,1)</f>
        <v>45330.5677314815</v>
      </c>
      <c r="C116">
        <f ca="1" t="shared" si="12"/>
        <v>21.433135396038</v>
      </c>
      <c r="D116" t="s">
        <v>8</v>
      </c>
    </row>
    <row r="117" spans="2:4">
      <c r="B117" s="1">
        <f>((((1707371552/60)/60)+8)/24)+DATE(1970,1,1)</f>
        <v>45330.5781481482</v>
      </c>
      <c r="C117">
        <f ca="1" t="shared" si="12"/>
        <v>20.1198575453135</v>
      </c>
      <c r="D117" t="s">
        <v>26</v>
      </c>
    </row>
    <row r="118" spans="2:4">
      <c r="B118" s="1">
        <f>((((1707372452/60)/60)+8)/24)+DATE(1970,1,1)</f>
        <v>45330.5885648148</v>
      </c>
      <c r="C118">
        <f ca="1" t="shared" si="12"/>
        <v>23.0769865317215</v>
      </c>
      <c r="D118" t="s">
        <v>27</v>
      </c>
    </row>
    <row r="119" spans="2:4">
      <c r="B119" s="1">
        <f>((((1707373352/60)/60)+8)/24)+DATE(1970,1,1)</f>
        <v>45330.5989814815</v>
      </c>
      <c r="C119">
        <f ca="1" t="shared" si="12"/>
        <v>20.4829689896262</v>
      </c>
      <c r="D119" t="s">
        <v>8</v>
      </c>
    </row>
    <row r="120" spans="2:4">
      <c r="B120" s="1">
        <f>((((1707374252/60)/60)+8)/24)+DATE(1970,1,1)</f>
        <v>45330.6093981482</v>
      </c>
      <c r="C120">
        <f ca="1" t="shared" si="12"/>
        <v>23.7895228972139</v>
      </c>
      <c r="D120" t="s">
        <v>26</v>
      </c>
    </row>
    <row r="121" spans="2:4">
      <c r="B121" s="1">
        <f>((((1707375152/60)/60)+8)/24)+DATE(1970,1,1)</f>
        <v>45330.6198148148</v>
      </c>
      <c r="C121">
        <f ca="1" t="shared" si="12"/>
        <v>20.5296941485771</v>
      </c>
      <c r="D121" t="s">
        <v>27</v>
      </c>
    </row>
    <row r="122" spans="2:4">
      <c r="B122" s="1">
        <f>((((1707376052/60)/60)+8)/24)+DATE(1970,1,1)</f>
        <v>45330.6302314815</v>
      </c>
      <c r="C122">
        <f ca="1" t="shared" si="12"/>
        <v>20.776601167466</v>
      </c>
      <c r="D122" t="s">
        <v>8</v>
      </c>
    </row>
    <row r="123" spans="2:4">
      <c r="B123" s="1">
        <f>((((1707376952/60)/60)+8)/24)+DATE(1970,1,1)</f>
        <v>45330.6406481482</v>
      </c>
      <c r="C123">
        <f ca="1" t="shared" si="12"/>
        <v>23.3218447118515</v>
      </c>
      <c r="D123" t="s">
        <v>26</v>
      </c>
    </row>
    <row r="124" spans="2:4">
      <c r="B124" s="1">
        <f>((((1707377852/60)/60)+8)/24)+DATE(1970,1,1)</f>
        <v>45330.6510648148</v>
      </c>
      <c r="C124">
        <f ca="1" t="shared" ref="C124:C133" si="13">(RAND()*4)+20</f>
        <v>20.841168717056</v>
      </c>
      <c r="D124" t="s">
        <v>27</v>
      </c>
    </row>
    <row r="125" spans="2:4">
      <c r="B125" s="1">
        <f>((((1707378752/60)/60)+8)/24)+DATE(1970,1,1)</f>
        <v>45330.6614814815</v>
      </c>
      <c r="C125">
        <f ca="1" t="shared" si="13"/>
        <v>21.5329588411026</v>
      </c>
      <c r="D125" t="s">
        <v>8</v>
      </c>
    </row>
    <row r="126" spans="2:4">
      <c r="B126" s="1">
        <f>((((1707379652/60)/60)+8)/24)+DATE(1970,1,1)</f>
        <v>45330.6718981482</v>
      </c>
      <c r="C126">
        <f ca="1" t="shared" si="13"/>
        <v>21.0368433979927</v>
      </c>
      <c r="D126" t="s">
        <v>26</v>
      </c>
    </row>
    <row r="127" spans="2:4">
      <c r="B127" s="1">
        <f>((((1707380552/60)/60)+8)/24)+DATE(1970,1,1)</f>
        <v>45330.6823148148</v>
      </c>
      <c r="C127">
        <f ca="1" t="shared" si="13"/>
        <v>22.6351858124333</v>
      </c>
      <c r="D127" t="s">
        <v>27</v>
      </c>
    </row>
    <row r="128" spans="2:4">
      <c r="B128" s="1">
        <f>((((1707381452/60)/60)+8)/24)+DATE(1970,1,1)</f>
        <v>45330.6927314815</v>
      </c>
      <c r="C128">
        <f ca="1" t="shared" si="13"/>
        <v>23.1971505968309</v>
      </c>
      <c r="D128" t="s">
        <v>8</v>
      </c>
    </row>
    <row r="129" spans="2:4">
      <c r="B129" s="1">
        <f>((((1707382352/60)/60)+8)/24)+DATE(1970,1,1)</f>
        <v>45330.7031481482</v>
      </c>
      <c r="C129">
        <f ca="1" t="shared" si="13"/>
        <v>20.2157619016278</v>
      </c>
      <c r="D129" t="s">
        <v>26</v>
      </c>
    </row>
    <row r="130" spans="2:4">
      <c r="B130" s="1">
        <f>((((1707383252/60)/60)+8)/24)+DATE(1970,1,1)</f>
        <v>45330.7135648148</v>
      </c>
      <c r="C130">
        <f ca="1" t="shared" si="13"/>
        <v>23.2536867103005</v>
      </c>
      <c r="D130" t="s">
        <v>27</v>
      </c>
    </row>
    <row r="131" spans="2:4">
      <c r="B131" s="1">
        <f>((((1707384152/60)/60)+8)/24)+DATE(1970,1,1)</f>
        <v>45330.7239814815</v>
      </c>
      <c r="C131">
        <f ca="1" t="shared" si="13"/>
        <v>22.9201958021887</v>
      </c>
      <c r="D131" t="s">
        <v>8</v>
      </c>
    </row>
    <row r="132" spans="2:4">
      <c r="B132" s="1">
        <f>((((1707385052/60)/60)+8)/24)+DATE(1970,1,1)</f>
        <v>45330.7343981482</v>
      </c>
      <c r="C132">
        <f ca="1" t="shared" si="13"/>
        <v>20.3425865137051</v>
      </c>
      <c r="D132" t="s">
        <v>26</v>
      </c>
    </row>
    <row r="133" spans="2:4">
      <c r="B133" s="1">
        <f>((((1707385952/60)/60)+8)/24)+DATE(1970,1,1)</f>
        <v>45330.7448148148</v>
      </c>
      <c r="C133">
        <f ca="1" t="shared" si="13"/>
        <v>22.8603068626614</v>
      </c>
      <c r="D133" t="s">
        <v>27</v>
      </c>
    </row>
    <row r="134" spans="2:4">
      <c r="B134" s="1">
        <f>((((1707386852/60)/60)+8)/24)+DATE(1970,1,1)</f>
        <v>45330.7552314815</v>
      </c>
      <c r="C134">
        <f ca="1" t="shared" ref="C134:C143" si="14">(RAND()*4)+20</f>
        <v>22.4079073789879</v>
      </c>
      <c r="D134" t="s">
        <v>8</v>
      </c>
    </row>
    <row r="135" spans="2:4">
      <c r="B135" s="1">
        <f>((((1707387752/60)/60)+8)/24)+DATE(1970,1,1)</f>
        <v>45330.7656481482</v>
      </c>
      <c r="C135">
        <f ca="1" t="shared" si="14"/>
        <v>20.1561708390656</v>
      </c>
      <c r="D135" t="s">
        <v>26</v>
      </c>
    </row>
    <row r="136" spans="2:4">
      <c r="B136" s="1">
        <f>((((1707388652/60)/60)+8)/24)+DATE(1970,1,1)</f>
        <v>45330.7760648148</v>
      </c>
      <c r="C136">
        <f ca="1" t="shared" si="14"/>
        <v>22.7983048533455</v>
      </c>
      <c r="D136" t="s">
        <v>27</v>
      </c>
    </row>
    <row r="137" spans="2:4">
      <c r="B137" s="1">
        <f>((((1707389552/60)/60)+8)/24)+DATE(1970,1,1)</f>
        <v>45330.7864814815</v>
      </c>
      <c r="C137">
        <f ca="1" t="shared" si="14"/>
        <v>20.035267638178</v>
      </c>
      <c r="D137" t="s">
        <v>8</v>
      </c>
    </row>
    <row r="138" spans="2:4">
      <c r="B138" s="1">
        <f>((((1707390452/60)/60)+8)/24)+DATE(1970,1,1)</f>
        <v>45330.7968981482</v>
      </c>
      <c r="C138">
        <f ca="1" t="shared" si="14"/>
        <v>21.6303732742571</v>
      </c>
      <c r="D138" t="s">
        <v>26</v>
      </c>
    </row>
    <row r="139" spans="2:4">
      <c r="B139" s="1">
        <f>((((1707391352/60)/60)+8)/24)+DATE(1970,1,1)</f>
        <v>45330.8073148148</v>
      </c>
      <c r="C139">
        <f ca="1" t="shared" si="14"/>
        <v>21.5307860853362</v>
      </c>
      <c r="D139" t="s">
        <v>27</v>
      </c>
    </row>
    <row r="140" spans="2:4">
      <c r="B140" s="1">
        <f>((((1707392252/60)/60)+8)/24)+DATE(1970,1,1)</f>
        <v>45330.8177314815</v>
      </c>
      <c r="C140">
        <f ca="1" t="shared" si="14"/>
        <v>21.5335222266248</v>
      </c>
      <c r="D140" t="s">
        <v>8</v>
      </c>
    </row>
    <row r="141" spans="2:4">
      <c r="B141" s="1">
        <f>((((1707393152/60)/60)+8)/24)+DATE(1970,1,1)</f>
        <v>45330.8281481482</v>
      </c>
      <c r="C141">
        <f ca="1" t="shared" si="14"/>
        <v>22.0997894022301</v>
      </c>
      <c r="D141" t="s">
        <v>26</v>
      </c>
    </row>
    <row r="142" spans="2:4">
      <c r="B142" s="1">
        <f>((((1707394052/60)/60)+8)/24)+DATE(1970,1,1)</f>
        <v>45330.8385648148</v>
      </c>
      <c r="C142">
        <f ca="1" t="shared" si="14"/>
        <v>21.2939209032958</v>
      </c>
      <c r="D142" t="s">
        <v>27</v>
      </c>
    </row>
    <row r="143" spans="2:4">
      <c r="B143" s="1">
        <f>((((1707394952/60)/60)+8)/24)+DATE(1970,1,1)</f>
        <v>45330.8489814815</v>
      </c>
      <c r="C143">
        <f ca="1" t="shared" si="14"/>
        <v>20.3057076065857</v>
      </c>
      <c r="D143" t="s">
        <v>8</v>
      </c>
    </row>
    <row r="144" spans="2:4">
      <c r="B144" s="1">
        <f>((((1707395852/60)/60)+8)/24)+DATE(1970,1,1)</f>
        <v>45330.8593981482</v>
      </c>
      <c r="C144">
        <f ca="1" t="shared" ref="C144:C153" si="15">(RAND()*4)+20</f>
        <v>21.0543702020599</v>
      </c>
      <c r="D144" t="s">
        <v>26</v>
      </c>
    </row>
    <row r="145" spans="2:4">
      <c r="B145" s="1">
        <f>((((1707396752/60)/60)+8)/24)+DATE(1970,1,1)</f>
        <v>45330.8698148148</v>
      </c>
      <c r="C145">
        <f ca="1" t="shared" si="15"/>
        <v>20.202984873017</v>
      </c>
      <c r="D145" t="s">
        <v>27</v>
      </c>
    </row>
    <row r="146" spans="2:4">
      <c r="B146" s="1">
        <f>((((1707397653/60)/60)+8)/24)+DATE(1970,1,1)</f>
        <v>45330.8802430556</v>
      </c>
      <c r="C146">
        <f ca="1" t="shared" si="15"/>
        <v>21.4458514429771</v>
      </c>
      <c r="D146" t="s">
        <v>8</v>
      </c>
    </row>
    <row r="147" spans="2:4">
      <c r="B147" s="1">
        <f>((((1707398552/60)/60)+8)/24)+DATE(1970,1,1)</f>
        <v>45330.8906481482</v>
      </c>
      <c r="C147">
        <f ca="1" t="shared" si="15"/>
        <v>23.988769900367</v>
      </c>
      <c r="D147" t="s">
        <v>26</v>
      </c>
    </row>
    <row r="148" spans="2:4">
      <c r="B148" s="1">
        <f>((((1707399452/60)/60)+8)/24)+DATE(1970,1,1)</f>
        <v>45330.9010648148</v>
      </c>
      <c r="C148">
        <f ca="1" t="shared" si="15"/>
        <v>23.1570788168102</v>
      </c>
      <c r="D148" t="s">
        <v>27</v>
      </c>
    </row>
    <row r="149" spans="2:4">
      <c r="B149" s="1">
        <f>((((1707400352/60)/60)+8)/24)+DATE(1970,1,1)</f>
        <v>45330.9114814815</v>
      </c>
      <c r="C149">
        <f ca="1" t="shared" si="15"/>
        <v>22.3335973603243</v>
      </c>
      <c r="D149" t="s">
        <v>8</v>
      </c>
    </row>
    <row r="150" spans="2:4">
      <c r="B150" s="1">
        <f>((((1707401252/60)/60)+8)/24)+DATE(1970,1,1)</f>
        <v>45330.9218981482</v>
      </c>
      <c r="C150">
        <f ca="1" t="shared" si="15"/>
        <v>21.8945553095012</v>
      </c>
      <c r="D150" t="s">
        <v>26</v>
      </c>
    </row>
    <row r="151" spans="2:4">
      <c r="B151" s="1">
        <f>((((1707402152/60)/60)+8)/24)+DATE(1970,1,1)</f>
        <v>45330.9323148148</v>
      </c>
      <c r="C151">
        <f ca="1" t="shared" si="15"/>
        <v>23.6924073719632</v>
      </c>
      <c r="D151" t="s">
        <v>27</v>
      </c>
    </row>
    <row r="152" spans="2:4">
      <c r="B152" s="1">
        <f>((((1707403052/60)/60)+8)/24)+DATE(1970,1,1)</f>
        <v>45330.9427314815</v>
      </c>
      <c r="C152">
        <f ca="1" t="shared" si="15"/>
        <v>20.1803269528025</v>
      </c>
      <c r="D152" t="s">
        <v>8</v>
      </c>
    </row>
    <row r="153" spans="2:4">
      <c r="B153" s="1">
        <f>((((1707403952/60)/60)+8)/24)+DATE(1970,1,1)</f>
        <v>45330.9531481482</v>
      </c>
      <c r="C153">
        <f ca="1" t="shared" si="15"/>
        <v>20.9161900521149</v>
      </c>
      <c r="D153" t="s">
        <v>26</v>
      </c>
    </row>
    <row r="154" spans="2:4">
      <c r="B154" s="1">
        <f>((((1707404852/60)/60)+8)/24)+DATE(1970,1,1)</f>
        <v>45330.9635648148</v>
      </c>
      <c r="C154">
        <f ca="1" t="shared" ref="C154:C163" si="16">(RAND()*4)+20</f>
        <v>21.1565700737816</v>
      </c>
      <c r="D154" t="s">
        <v>27</v>
      </c>
    </row>
    <row r="155" spans="2:4">
      <c r="B155" s="1">
        <f>((((1707405752/60)/60)+8)/24)+DATE(1970,1,1)</f>
        <v>45330.9739814815</v>
      </c>
      <c r="C155">
        <f ca="1" t="shared" si="16"/>
        <v>21.3725454155995</v>
      </c>
      <c r="D155" t="s">
        <v>8</v>
      </c>
    </row>
    <row r="156" spans="2:4">
      <c r="B156" s="1">
        <f>((((1707406652/60)/60)+8)/24)+DATE(1970,1,1)</f>
        <v>45330.9843981482</v>
      </c>
      <c r="C156">
        <f ca="1" t="shared" si="16"/>
        <v>22.667423833269</v>
      </c>
      <c r="D156" t="s">
        <v>26</v>
      </c>
    </row>
    <row r="157" spans="2:4">
      <c r="B157" s="1">
        <f>((((1707407552/60)/60)+8)/24)+DATE(1970,1,1)</f>
        <v>45330.9948148148</v>
      </c>
      <c r="C157">
        <f ca="1" t="shared" si="16"/>
        <v>23.0665756681585</v>
      </c>
      <c r="D157" t="s">
        <v>27</v>
      </c>
    </row>
    <row r="158" spans="2:4">
      <c r="B158" s="1">
        <f>((((1707408452/60)/60)+8)/24)+DATE(1970,1,1)</f>
        <v>45331.0052314815</v>
      </c>
      <c r="C158">
        <f ca="1" t="shared" si="16"/>
        <v>23.4223316408928</v>
      </c>
      <c r="D158" t="s">
        <v>8</v>
      </c>
    </row>
    <row r="159" spans="2:4">
      <c r="B159" s="1">
        <f>((((1707409352/60)/60)+8)/24)+DATE(1970,1,1)</f>
        <v>45331.0156481482</v>
      </c>
      <c r="C159">
        <f ca="1" t="shared" si="16"/>
        <v>22.2813835874751</v>
      </c>
      <c r="D159" t="s">
        <v>26</v>
      </c>
    </row>
    <row r="160" spans="2:4">
      <c r="B160" s="1">
        <f>((((1707410252/60)/60)+8)/24)+DATE(1970,1,1)</f>
        <v>45331.0260648148</v>
      </c>
      <c r="C160">
        <f ca="1" t="shared" si="16"/>
        <v>22.0879954617684</v>
      </c>
      <c r="D160" t="s">
        <v>27</v>
      </c>
    </row>
    <row r="161" spans="2:4">
      <c r="B161" s="1">
        <f>((((1707411152/60)/60)+8)/24)+DATE(1970,1,1)</f>
        <v>45331.0364814815</v>
      </c>
      <c r="C161">
        <f ca="1" t="shared" si="16"/>
        <v>22.6143184340757</v>
      </c>
      <c r="D161" t="s">
        <v>8</v>
      </c>
    </row>
    <row r="162" spans="2:4">
      <c r="B162" s="1">
        <f>((((1707412052/60)/60)+8)/24)+DATE(1970,1,1)</f>
        <v>45331.0468981482</v>
      </c>
      <c r="C162">
        <f ca="1" t="shared" si="16"/>
        <v>22.9275474237388</v>
      </c>
      <c r="D162" t="s">
        <v>26</v>
      </c>
    </row>
    <row r="163" spans="2:4">
      <c r="B163" s="1">
        <f>((((1707412952/60)/60)+8)/24)+DATE(1970,1,1)</f>
        <v>45331.0573148148</v>
      </c>
      <c r="C163">
        <f ca="1" t="shared" si="16"/>
        <v>21.7805773558068</v>
      </c>
      <c r="D163" t="s">
        <v>27</v>
      </c>
    </row>
    <row r="164" spans="2:4">
      <c r="B164" s="1">
        <f>((((1707413852/60)/60)+8)/24)+DATE(1970,1,1)</f>
        <v>45331.0677314815</v>
      </c>
      <c r="C164">
        <f ca="1" t="shared" ref="C164:C173" si="17">(RAND()*4)+20</f>
        <v>23.1276442108172</v>
      </c>
      <c r="D164" t="s">
        <v>8</v>
      </c>
    </row>
    <row r="165" spans="2:4">
      <c r="B165" s="1">
        <f>((((1707414752/60)/60)+8)/24)+DATE(1970,1,1)</f>
        <v>45331.0781481482</v>
      </c>
      <c r="C165">
        <f ca="1" t="shared" si="17"/>
        <v>20.0336053662821</v>
      </c>
      <c r="D165" t="s">
        <v>26</v>
      </c>
    </row>
    <row r="166" spans="2:4">
      <c r="B166" s="1">
        <f>((((1707415652/60)/60)+8)/24)+DATE(1970,1,1)</f>
        <v>45331.0885648148</v>
      </c>
      <c r="C166">
        <f ca="1" t="shared" si="17"/>
        <v>21.1526155661104</v>
      </c>
      <c r="D166" t="s">
        <v>27</v>
      </c>
    </row>
    <row r="167" spans="2:4">
      <c r="B167" s="1">
        <f>((((1707416552/60)/60)+8)/24)+DATE(1970,1,1)</f>
        <v>45331.0989814815</v>
      </c>
      <c r="C167">
        <f ca="1" t="shared" si="17"/>
        <v>21.5132758103219</v>
      </c>
      <c r="D167" t="s">
        <v>8</v>
      </c>
    </row>
    <row r="168" spans="2:4">
      <c r="B168" s="1">
        <f>((((1707417452/60)/60)+8)/24)+DATE(1970,1,1)</f>
        <v>45331.1093981482</v>
      </c>
      <c r="C168">
        <f ca="1" t="shared" si="17"/>
        <v>20.1571091070288</v>
      </c>
      <c r="D168" t="s">
        <v>26</v>
      </c>
    </row>
    <row r="169" spans="2:4">
      <c r="B169" s="1">
        <f>((((1707418352/60)/60)+8)/24)+DATE(1970,1,1)</f>
        <v>45331.1198148148</v>
      </c>
      <c r="C169">
        <f ca="1" t="shared" si="17"/>
        <v>22.8510096182608</v>
      </c>
      <c r="D169" t="s">
        <v>27</v>
      </c>
    </row>
    <row r="170" spans="2:4">
      <c r="B170" s="1">
        <f>((((1707419252/60)/60)+8)/24)+DATE(1970,1,1)</f>
        <v>45331.1302314815</v>
      </c>
      <c r="C170">
        <f ca="1" t="shared" si="17"/>
        <v>23.3182352039447</v>
      </c>
      <c r="D170" t="s">
        <v>8</v>
      </c>
    </row>
    <row r="171" spans="2:4">
      <c r="B171" s="1">
        <f>((((1707420152/60)/60)+8)/24)+DATE(1970,1,1)</f>
        <v>45331.1406481482</v>
      </c>
      <c r="C171">
        <f ca="1" t="shared" si="17"/>
        <v>20.9215888813566</v>
      </c>
      <c r="D171" t="s">
        <v>26</v>
      </c>
    </row>
    <row r="172" spans="2:4">
      <c r="B172" s="1">
        <f>((((1707421052/60)/60)+8)/24)+DATE(1970,1,1)</f>
        <v>45331.1510648148</v>
      </c>
      <c r="C172">
        <f ca="1" t="shared" si="17"/>
        <v>20.8846019151029</v>
      </c>
      <c r="D172" t="s">
        <v>27</v>
      </c>
    </row>
    <row r="173" spans="2:4">
      <c r="B173" s="1">
        <f>((((1707421952/60)/60)+8)/24)+DATE(1970,1,1)</f>
        <v>45331.1614814815</v>
      </c>
      <c r="C173">
        <f ca="1" t="shared" si="17"/>
        <v>23.1751834476356</v>
      </c>
      <c r="D173" t="s">
        <v>8</v>
      </c>
    </row>
    <row r="174" spans="2:4">
      <c r="B174" s="1">
        <f>((((1707422852/60)/60)+8)/24)+DATE(1970,1,1)</f>
        <v>45331.1718981482</v>
      </c>
      <c r="C174">
        <f ca="1" t="shared" ref="C174:C183" si="18">(RAND()*4)+20</f>
        <v>20.0376461031302</v>
      </c>
      <c r="D174" t="s">
        <v>26</v>
      </c>
    </row>
    <row r="175" spans="2:4">
      <c r="B175" s="1">
        <f>((((1707423752/60)/60)+8)/24)+DATE(1970,1,1)</f>
        <v>45331.1823148148</v>
      </c>
      <c r="C175">
        <f ca="1" t="shared" si="18"/>
        <v>21.055151644442</v>
      </c>
      <c r="D175" t="s">
        <v>27</v>
      </c>
    </row>
    <row r="176" spans="2:4">
      <c r="B176" s="1">
        <f>((((1707424652/60)/60)+8)/24)+DATE(1970,1,1)</f>
        <v>45331.1927314815</v>
      </c>
      <c r="C176">
        <f ca="1" t="shared" si="18"/>
        <v>23.1812214773982</v>
      </c>
      <c r="D176" t="s">
        <v>8</v>
      </c>
    </row>
    <row r="177" spans="2:4">
      <c r="B177" s="1">
        <f>((((1707425552/60)/60)+8)/24)+DATE(1970,1,1)</f>
        <v>45331.2031481482</v>
      </c>
      <c r="C177">
        <f ca="1" t="shared" si="18"/>
        <v>23.4669361298793</v>
      </c>
      <c r="D177" t="s">
        <v>26</v>
      </c>
    </row>
    <row r="178" spans="2:4">
      <c r="B178" s="1">
        <f>((((1707426452/60)/60)+8)/24)+DATE(1970,1,1)</f>
        <v>45331.2135648148</v>
      </c>
      <c r="C178">
        <f ca="1" t="shared" si="18"/>
        <v>22.7016687207236</v>
      </c>
      <c r="D178" t="s">
        <v>27</v>
      </c>
    </row>
    <row r="179" spans="2:4">
      <c r="B179" s="1">
        <f>((((1707427352/60)/60)+8)/24)+DATE(1970,1,1)</f>
        <v>45331.2239814815</v>
      </c>
      <c r="C179">
        <f ca="1" t="shared" si="18"/>
        <v>23.1150455578962</v>
      </c>
      <c r="D179" t="s">
        <v>8</v>
      </c>
    </row>
    <row r="180" spans="2:4">
      <c r="B180" s="1">
        <f>((((1707428252/60)/60)+8)/24)+DATE(1970,1,1)</f>
        <v>45331.2343981482</v>
      </c>
      <c r="C180">
        <f ca="1" t="shared" si="18"/>
        <v>23.8369322903045</v>
      </c>
      <c r="D180" t="s">
        <v>26</v>
      </c>
    </row>
    <row r="181" spans="2:4">
      <c r="B181" s="1">
        <f>((((1707429152/60)/60)+8)/24)+DATE(1970,1,1)</f>
        <v>45331.2448148148</v>
      </c>
      <c r="C181">
        <f ca="1" t="shared" si="18"/>
        <v>20.1290420371382</v>
      </c>
      <c r="D181" t="s">
        <v>27</v>
      </c>
    </row>
    <row r="182" spans="2:4">
      <c r="B182" s="1">
        <f>((((1707430052/60)/60)+8)/24)+DATE(1970,1,1)</f>
        <v>45331.2552314815</v>
      </c>
      <c r="C182">
        <f ca="1" t="shared" si="18"/>
        <v>22.3704193284991</v>
      </c>
      <c r="D182" t="s">
        <v>8</v>
      </c>
    </row>
    <row r="183" spans="2:4">
      <c r="B183" s="1">
        <f>((((1707430952/60)/60)+8)/24)+DATE(1970,1,1)</f>
        <v>45331.2656481482</v>
      </c>
      <c r="C183">
        <f ca="1" t="shared" si="18"/>
        <v>22.7646017063451</v>
      </c>
      <c r="D183" t="s">
        <v>26</v>
      </c>
    </row>
    <row r="184" spans="2:4">
      <c r="B184" s="1">
        <f>((((1707431852/60)/60)+8)/24)+DATE(1970,1,1)</f>
        <v>45331.2760648148</v>
      </c>
      <c r="C184">
        <f ca="1" t="shared" ref="C184:C193" si="19">(RAND()*4)+20</f>
        <v>20.189780927298</v>
      </c>
      <c r="D184" t="s">
        <v>27</v>
      </c>
    </row>
    <row r="185" spans="2:4">
      <c r="B185" s="1">
        <f>((((1707432752/60)/60)+8)/24)+DATE(1970,1,1)</f>
        <v>45331.2864814815</v>
      </c>
      <c r="C185">
        <f ca="1" t="shared" si="19"/>
        <v>21.9013859426263</v>
      </c>
      <c r="D185" t="s">
        <v>8</v>
      </c>
    </row>
    <row r="186" spans="2:4">
      <c r="B186" s="1">
        <f>((((1707433652/60)/60)+8)/24)+DATE(1970,1,1)</f>
        <v>45331.2968981482</v>
      </c>
      <c r="C186">
        <f ca="1" t="shared" si="19"/>
        <v>23.2411502124046</v>
      </c>
      <c r="D186" t="s">
        <v>26</v>
      </c>
    </row>
    <row r="187" spans="2:4">
      <c r="B187" s="1">
        <f>((((1707434552/60)/60)+8)/24)+DATE(1970,1,1)</f>
        <v>45331.3073148148</v>
      </c>
      <c r="C187">
        <f ca="1" t="shared" si="19"/>
        <v>21.9539989517957</v>
      </c>
      <c r="D187" t="s">
        <v>27</v>
      </c>
    </row>
    <row r="188" spans="2:4">
      <c r="B188" s="1">
        <f>((((1707435452/60)/60)+8)/24)+DATE(1970,1,1)</f>
        <v>45331.3177314815</v>
      </c>
      <c r="C188">
        <f ca="1" t="shared" si="19"/>
        <v>22.8069082304583</v>
      </c>
      <c r="D188" t="s">
        <v>8</v>
      </c>
    </row>
    <row r="189" spans="2:4">
      <c r="B189" s="1">
        <f>((((1707436352/60)/60)+8)/24)+DATE(1970,1,1)</f>
        <v>45331.3281481482</v>
      </c>
      <c r="C189">
        <f ca="1" t="shared" si="19"/>
        <v>21.5450924202357</v>
      </c>
      <c r="D189" t="s">
        <v>26</v>
      </c>
    </row>
    <row r="190" spans="2:4">
      <c r="B190" s="1">
        <f>((((1707437252/60)/60)+8)/24)+DATE(1970,1,1)</f>
        <v>45331.3385648148</v>
      </c>
      <c r="C190">
        <f ca="1" t="shared" si="19"/>
        <v>23.5939452495779</v>
      </c>
      <c r="D190" t="s">
        <v>27</v>
      </c>
    </row>
    <row r="191" spans="2:4">
      <c r="B191" s="1">
        <f>((((1707438152/60)/60)+8)/24)+DATE(1970,1,1)</f>
        <v>45331.3489814815</v>
      </c>
      <c r="C191">
        <f ca="1" t="shared" si="19"/>
        <v>21.3419844598596</v>
      </c>
      <c r="D191" t="s">
        <v>8</v>
      </c>
    </row>
    <row r="192" spans="2:4">
      <c r="B192" s="1">
        <f>((((1707439052/60)/60)+8)/24)+DATE(1970,1,1)</f>
        <v>45331.3593981482</v>
      </c>
      <c r="C192">
        <f ca="1" t="shared" si="19"/>
        <v>23.7195543679693</v>
      </c>
      <c r="D192" t="s">
        <v>26</v>
      </c>
    </row>
    <row r="193" spans="2:4">
      <c r="B193" s="1">
        <f>((((1707439952/60)/60)+8)/24)+DATE(1970,1,1)</f>
        <v>45331.3698148148</v>
      </c>
      <c r="C193">
        <f ca="1" t="shared" si="19"/>
        <v>20.5217209279927</v>
      </c>
      <c r="D193" t="s">
        <v>27</v>
      </c>
    </row>
    <row r="194" spans="2:4">
      <c r="B194" s="1">
        <f>((((1707440852/60)/60)+8)/24)+DATE(1970,1,1)</f>
        <v>45331.3802314815</v>
      </c>
      <c r="C194">
        <f ca="1" t="shared" ref="C194:C203" si="20">(RAND()*4)+20</f>
        <v>22.2467698050533</v>
      </c>
      <c r="D194" t="s">
        <v>8</v>
      </c>
    </row>
    <row r="195" spans="2:4">
      <c r="B195" s="1">
        <f>((((1707441752/60)/60)+8)/24)+DATE(1970,1,1)</f>
        <v>45331.3906481482</v>
      </c>
      <c r="C195">
        <f ca="1" t="shared" si="20"/>
        <v>20.1901997460231</v>
      </c>
      <c r="D195" t="s">
        <v>26</v>
      </c>
    </row>
    <row r="196" spans="2:4">
      <c r="B196" s="1">
        <f>((((1707442652/60)/60)+8)/24)+DATE(1970,1,1)</f>
        <v>45331.4010648148</v>
      </c>
      <c r="C196">
        <f ca="1" t="shared" si="20"/>
        <v>22.9475667269316</v>
      </c>
      <c r="D196" t="s">
        <v>27</v>
      </c>
    </row>
    <row r="197" spans="2:4">
      <c r="B197" s="1">
        <f>((((1707443552/60)/60)+8)/24)+DATE(1970,1,1)</f>
        <v>45331.4114814815</v>
      </c>
      <c r="C197">
        <f ca="1" t="shared" si="20"/>
        <v>20.2449924706556</v>
      </c>
      <c r="D197" t="s">
        <v>8</v>
      </c>
    </row>
    <row r="198" spans="2:4">
      <c r="B198" s="1">
        <f>((((1707444452/60)/60)+8)/24)+DATE(1970,1,1)</f>
        <v>45331.4218981482</v>
      </c>
      <c r="C198">
        <f ca="1" t="shared" si="20"/>
        <v>23.3788186377186</v>
      </c>
      <c r="D198" t="s">
        <v>26</v>
      </c>
    </row>
    <row r="199" spans="2:4">
      <c r="B199" s="1">
        <f>((((1707445352/60)/60)+8)/24)+DATE(1970,1,1)</f>
        <v>45331.4323148148</v>
      </c>
      <c r="C199">
        <f ca="1" t="shared" si="20"/>
        <v>20.4419238434353</v>
      </c>
      <c r="D199" t="s">
        <v>27</v>
      </c>
    </row>
    <row r="200" spans="2:4">
      <c r="B200" s="1">
        <f>((((1707446252/60)/60)+8)/24)+DATE(1970,1,1)</f>
        <v>45331.4427314815</v>
      </c>
      <c r="C200">
        <f ca="1" t="shared" si="20"/>
        <v>22.1936085429462</v>
      </c>
      <c r="D200" t="s">
        <v>8</v>
      </c>
    </row>
    <row r="201" spans="2:4">
      <c r="B201" s="1">
        <f>((((1707447152/60)/60)+8)/24)+DATE(1970,1,1)</f>
        <v>45331.4531481482</v>
      </c>
      <c r="C201">
        <f ca="1" t="shared" si="20"/>
        <v>23.2011572153565</v>
      </c>
      <c r="D201" t="s">
        <v>26</v>
      </c>
    </row>
    <row r="202" spans="2:4">
      <c r="B202" s="1">
        <f>((((1707448052/60)/60)+8)/24)+DATE(1970,1,1)</f>
        <v>45331.4635648148</v>
      </c>
      <c r="C202">
        <f ca="1" t="shared" si="20"/>
        <v>23.3271574148605</v>
      </c>
      <c r="D202" t="s">
        <v>27</v>
      </c>
    </row>
    <row r="203" spans="2:4">
      <c r="B203" s="1">
        <f>((((1707448952/60)/60)+8)/24)+DATE(1970,1,1)</f>
        <v>45331.4739814815</v>
      </c>
      <c r="C203">
        <f ca="1" t="shared" si="20"/>
        <v>23.9942566154638</v>
      </c>
      <c r="D203" t="s">
        <v>8</v>
      </c>
    </row>
    <row r="204" spans="2:4">
      <c r="B204" s="1">
        <f>((((1707449852/60)/60)+8)/24)+DATE(1970,1,1)</f>
        <v>45331.4843981482</v>
      </c>
      <c r="C204">
        <f ca="1" t="shared" ref="C204:C213" si="21">(RAND()*4)+20</f>
        <v>21.4484647348239</v>
      </c>
      <c r="D204" t="s">
        <v>26</v>
      </c>
    </row>
    <row r="205" spans="2:4">
      <c r="B205" s="1">
        <f>((((1707450752/60)/60)+8)/24)+DATE(1970,1,1)</f>
        <v>45331.4948148148</v>
      </c>
      <c r="C205">
        <f ca="1" t="shared" si="21"/>
        <v>20.3454963493638</v>
      </c>
      <c r="D205" t="s">
        <v>27</v>
      </c>
    </row>
    <row r="206" spans="2:4">
      <c r="B206" s="1">
        <f>((((1707451652/60)/60)+8)/24)+DATE(1970,1,1)</f>
        <v>45331.5052314815</v>
      </c>
      <c r="C206">
        <f ca="1" t="shared" si="21"/>
        <v>20.5158497851545</v>
      </c>
      <c r="D206" t="s">
        <v>8</v>
      </c>
    </row>
    <row r="207" spans="2:4">
      <c r="B207" s="1">
        <f>((((1707452552/60)/60)+8)/24)+DATE(1970,1,1)</f>
        <v>45331.5156481482</v>
      </c>
      <c r="C207">
        <f ca="1" t="shared" si="21"/>
        <v>21.7619080385414</v>
      </c>
      <c r="D207" t="s">
        <v>26</v>
      </c>
    </row>
    <row r="208" spans="2:4">
      <c r="B208" s="1">
        <f>((((1707453452/60)/60)+8)/24)+DATE(1970,1,1)</f>
        <v>45331.5260648148</v>
      </c>
      <c r="C208">
        <f ca="1" t="shared" si="21"/>
        <v>23.4723556787915</v>
      </c>
      <c r="D208" t="s">
        <v>27</v>
      </c>
    </row>
    <row r="209" spans="2:4">
      <c r="B209" s="1">
        <f>((((1707454352/60)/60)+8)/24)+DATE(1970,1,1)</f>
        <v>45331.5364814815</v>
      </c>
      <c r="C209">
        <f ca="1" t="shared" si="21"/>
        <v>21.3436739534152</v>
      </c>
      <c r="D209" t="s">
        <v>8</v>
      </c>
    </row>
    <row r="210" spans="2:4">
      <c r="B210" s="1">
        <f>((((1707455252/60)/60)+8)/24)+DATE(1970,1,1)</f>
        <v>45331.5468981482</v>
      </c>
      <c r="C210">
        <f ca="1" t="shared" si="21"/>
        <v>21.0770489507086</v>
      </c>
      <c r="D210" t="s">
        <v>26</v>
      </c>
    </row>
    <row r="211" spans="2:4">
      <c r="B211" s="1">
        <f>((((1707456152/60)/60)+8)/24)+DATE(1970,1,1)</f>
        <v>45331.5573148148</v>
      </c>
      <c r="C211">
        <f ca="1" t="shared" si="21"/>
        <v>20.7152418081021</v>
      </c>
      <c r="D211" t="s">
        <v>27</v>
      </c>
    </row>
    <row r="212" spans="2:4">
      <c r="B212" s="1">
        <f>((((1707457052/60)/60)+8)/24)+DATE(1970,1,1)</f>
        <v>45331.5677314815</v>
      </c>
      <c r="C212">
        <f ca="1" t="shared" si="21"/>
        <v>22.9378244154443</v>
      </c>
      <c r="D212" t="s">
        <v>8</v>
      </c>
    </row>
    <row r="213" spans="2:4">
      <c r="B213" s="1">
        <f>((((1707457952/60)/60)+8)/24)+DATE(1970,1,1)</f>
        <v>45331.5781481482</v>
      </c>
      <c r="C213">
        <f ca="1" t="shared" si="21"/>
        <v>21.0439787458942</v>
      </c>
      <c r="D213" t="s">
        <v>26</v>
      </c>
    </row>
    <row r="214" spans="2:4">
      <c r="B214" s="1">
        <f>((((1707458852/60)/60)+8)/24)+DATE(1970,1,1)</f>
        <v>45331.5885648148</v>
      </c>
      <c r="C214">
        <f ca="1" t="shared" ref="C214:C223" si="22">(RAND()*4)+20</f>
        <v>22.1026814499366</v>
      </c>
      <c r="D214" t="s">
        <v>27</v>
      </c>
    </row>
    <row r="215" spans="2:4">
      <c r="B215" s="1">
        <f>((((1707459752/60)/60)+8)/24)+DATE(1970,1,1)</f>
        <v>45331.5989814815</v>
      </c>
      <c r="C215">
        <f ca="1" t="shared" si="22"/>
        <v>22.5594205372075</v>
      </c>
      <c r="D215" t="s">
        <v>8</v>
      </c>
    </row>
    <row r="216" spans="2:4">
      <c r="B216" s="1">
        <f>((((1707460652/60)/60)+8)/24)+DATE(1970,1,1)</f>
        <v>45331.6093981482</v>
      </c>
      <c r="C216">
        <f ca="1" t="shared" si="22"/>
        <v>23.1023343798398</v>
      </c>
      <c r="D216" t="s">
        <v>26</v>
      </c>
    </row>
    <row r="217" spans="2:4">
      <c r="B217" s="1">
        <f>((((1707461552/60)/60)+8)/24)+DATE(1970,1,1)</f>
        <v>45331.6198148148</v>
      </c>
      <c r="C217">
        <f ca="1" t="shared" si="22"/>
        <v>20.187317665332</v>
      </c>
      <c r="D217" t="s">
        <v>27</v>
      </c>
    </row>
    <row r="218" spans="2:4">
      <c r="B218" s="1">
        <f>((((1707462452/60)/60)+8)/24)+DATE(1970,1,1)</f>
        <v>45331.6302314815</v>
      </c>
      <c r="C218">
        <f ca="1" t="shared" si="22"/>
        <v>22.6556676793399</v>
      </c>
      <c r="D218" t="s">
        <v>8</v>
      </c>
    </row>
    <row r="219" spans="2:4">
      <c r="B219" s="1">
        <f>((((1707463352/60)/60)+8)/24)+DATE(1970,1,1)</f>
        <v>45331.6406481482</v>
      </c>
      <c r="C219">
        <f ca="1" t="shared" si="22"/>
        <v>22.7916471781781</v>
      </c>
      <c r="D219" t="s">
        <v>26</v>
      </c>
    </row>
    <row r="220" spans="2:4">
      <c r="B220" s="1">
        <f>((((1707464252/60)/60)+8)/24)+DATE(1970,1,1)</f>
        <v>45331.6510648148</v>
      </c>
      <c r="C220">
        <f ca="1" t="shared" si="22"/>
        <v>20.979350903581</v>
      </c>
      <c r="D220" t="s">
        <v>27</v>
      </c>
    </row>
    <row r="221" spans="2:4">
      <c r="B221" s="1">
        <f>((((1707465152/60)/60)+8)/24)+DATE(1970,1,1)</f>
        <v>45331.6614814815</v>
      </c>
      <c r="C221">
        <f ca="1" t="shared" si="22"/>
        <v>21.636520891272</v>
      </c>
      <c r="D221" t="s">
        <v>8</v>
      </c>
    </row>
    <row r="222" spans="2:4">
      <c r="B222" s="1">
        <f>((((1707466052/60)/60)+8)/24)+DATE(1970,1,1)</f>
        <v>45331.6718981482</v>
      </c>
      <c r="C222">
        <f ca="1" t="shared" si="22"/>
        <v>23.5311376924372</v>
      </c>
      <c r="D222" t="s">
        <v>26</v>
      </c>
    </row>
    <row r="223" spans="2:4">
      <c r="B223" s="1">
        <f>((((1707466952/60)/60)+8)/24)+DATE(1970,1,1)</f>
        <v>45331.6823148148</v>
      </c>
      <c r="C223">
        <f ca="1" t="shared" si="22"/>
        <v>23.9903754108613</v>
      </c>
      <c r="D223" t="s">
        <v>27</v>
      </c>
    </row>
    <row r="224" spans="2:4">
      <c r="B224" s="1">
        <f>((((1707467852/60)/60)+8)/24)+DATE(1970,1,1)</f>
        <v>45331.6927314815</v>
      </c>
      <c r="C224">
        <f ca="1" t="shared" ref="C224:C233" si="23">(RAND()*4)+20</f>
        <v>20.7861933518682</v>
      </c>
      <c r="D224" t="s">
        <v>8</v>
      </c>
    </row>
    <row r="225" spans="2:4">
      <c r="B225" s="1">
        <f>((((1707468752/60)/60)+8)/24)+DATE(1970,1,1)</f>
        <v>45331.7031481482</v>
      </c>
      <c r="C225">
        <f ca="1" t="shared" si="23"/>
        <v>21.5817215998546</v>
      </c>
      <c r="D225" t="s">
        <v>26</v>
      </c>
    </row>
    <row r="226" spans="2:4">
      <c r="B226" s="1">
        <f>((((1707469652/60)/60)+8)/24)+DATE(1970,1,1)</f>
        <v>45331.7135648148</v>
      </c>
      <c r="C226">
        <f ca="1" t="shared" si="23"/>
        <v>23.7335381089814</v>
      </c>
      <c r="D226" t="s">
        <v>27</v>
      </c>
    </row>
    <row r="227" spans="2:4">
      <c r="B227" s="1">
        <f>((((1707470552/60)/60)+8)/24)+DATE(1970,1,1)</f>
        <v>45331.7239814815</v>
      </c>
      <c r="C227">
        <f ca="1" t="shared" si="23"/>
        <v>22.8854768528788</v>
      </c>
      <c r="D227" t="s">
        <v>8</v>
      </c>
    </row>
    <row r="228" spans="2:4">
      <c r="B228" s="1">
        <f>((((1707471452/60)/60)+8)/24)+DATE(1970,1,1)</f>
        <v>45331.7343981482</v>
      </c>
      <c r="C228">
        <f ca="1" t="shared" si="23"/>
        <v>23.368805604173</v>
      </c>
      <c r="D228" t="s">
        <v>26</v>
      </c>
    </row>
    <row r="229" spans="2:4">
      <c r="B229" s="1">
        <f>((((1707472352/60)/60)+8)/24)+DATE(1970,1,1)</f>
        <v>45331.7448148148</v>
      </c>
      <c r="C229">
        <f ca="1" t="shared" si="23"/>
        <v>20.5637072734002</v>
      </c>
      <c r="D229" t="s">
        <v>27</v>
      </c>
    </row>
    <row r="230" spans="2:4">
      <c r="B230" s="1">
        <f>((((1707473252/60)/60)+8)/24)+DATE(1970,1,1)</f>
        <v>45331.7552314815</v>
      </c>
      <c r="C230">
        <f ca="1" t="shared" si="23"/>
        <v>21.9475070267698</v>
      </c>
      <c r="D230" t="s">
        <v>8</v>
      </c>
    </row>
    <row r="231" spans="2:4">
      <c r="B231" s="1">
        <f>((((1707474152/60)/60)+8)/24)+DATE(1970,1,1)</f>
        <v>45331.7656481482</v>
      </c>
      <c r="C231">
        <f ca="1" t="shared" si="23"/>
        <v>21.0955344753683</v>
      </c>
      <c r="D231" t="s">
        <v>26</v>
      </c>
    </row>
    <row r="232" spans="2:4">
      <c r="B232" s="1">
        <f>((((1707475052/60)/60)+8)/24)+DATE(1970,1,1)</f>
        <v>45331.7760648148</v>
      </c>
      <c r="C232">
        <f ca="1" t="shared" si="23"/>
        <v>21.9216465979867</v>
      </c>
      <c r="D232" t="s">
        <v>27</v>
      </c>
    </row>
    <row r="233" spans="2:4">
      <c r="B233" s="1">
        <f>((((1707475952/60)/60)+8)/24)+DATE(1970,1,1)</f>
        <v>45331.7864814815</v>
      </c>
      <c r="C233">
        <f ca="1" t="shared" si="23"/>
        <v>23.0928170684548</v>
      </c>
      <c r="D233" t="s">
        <v>8</v>
      </c>
    </row>
    <row r="234" spans="2:4">
      <c r="B234" s="1">
        <f>((((1707476852/60)/60)+8)/24)+DATE(1970,1,1)</f>
        <v>45331.7968981482</v>
      </c>
      <c r="C234">
        <f ca="1" t="shared" ref="C234:C243" si="24">(RAND()*4)+20</f>
        <v>21.0361587029161</v>
      </c>
      <c r="D234" t="s">
        <v>26</v>
      </c>
    </row>
    <row r="235" spans="2:4">
      <c r="B235" s="1">
        <f>((((1707477752/60)/60)+8)/24)+DATE(1970,1,1)</f>
        <v>45331.8073148148</v>
      </c>
      <c r="C235">
        <f ca="1" t="shared" si="24"/>
        <v>20.8327428025676</v>
      </c>
      <c r="D235" t="s">
        <v>27</v>
      </c>
    </row>
    <row r="236" spans="2:4">
      <c r="B236" s="1">
        <f>((((1707478652/60)/60)+8)/24)+DATE(1970,1,1)</f>
        <v>45331.8177314815</v>
      </c>
      <c r="C236">
        <f ca="1" t="shared" si="24"/>
        <v>21.9232793770938</v>
      </c>
      <c r="D236" t="s">
        <v>8</v>
      </c>
    </row>
    <row r="237" spans="2:4">
      <c r="B237" s="1">
        <f>((((1707479552/60)/60)+8)/24)+DATE(1970,1,1)</f>
        <v>45331.8281481482</v>
      </c>
      <c r="C237">
        <f ca="1" t="shared" si="24"/>
        <v>20.5124555331397</v>
      </c>
      <c r="D237" t="s">
        <v>26</v>
      </c>
    </row>
    <row r="238" spans="2:4">
      <c r="B238" s="1">
        <f>((((1707480452/60)/60)+8)/24)+DATE(1970,1,1)</f>
        <v>45331.8385648148</v>
      </c>
      <c r="C238">
        <f ca="1" t="shared" si="24"/>
        <v>20.4603898347778</v>
      </c>
      <c r="D238" t="s">
        <v>27</v>
      </c>
    </row>
    <row r="239" spans="2:4">
      <c r="B239" s="1">
        <f>((((1707481352/60)/60)+8)/24)+DATE(1970,1,1)</f>
        <v>45331.8489814815</v>
      </c>
      <c r="C239">
        <f ca="1" t="shared" si="24"/>
        <v>22.1690967351757</v>
      </c>
      <c r="D239" t="s">
        <v>8</v>
      </c>
    </row>
    <row r="240" spans="2:4">
      <c r="B240" s="1">
        <f>((((1707482252/60)/60)+8)/24)+DATE(1970,1,1)</f>
        <v>45331.8593981482</v>
      </c>
      <c r="C240">
        <f ca="1" t="shared" si="24"/>
        <v>22.1764960415912</v>
      </c>
      <c r="D240" t="s">
        <v>26</v>
      </c>
    </row>
    <row r="241" spans="2:4">
      <c r="B241" s="1">
        <f>((((1707483152/60)/60)+8)/24)+DATE(1970,1,1)</f>
        <v>45331.8698148148</v>
      </c>
      <c r="C241">
        <f ca="1" t="shared" si="24"/>
        <v>22.4280706827362</v>
      </c>
      <c r="D241" t="s">
        <v>27</v>
      </c>
    </row>
    <row r="242" spans="2:4">
      <c r="B242" s="1">
        <f>((((1707484052/60)/60)+8)/24)+DATE(1970,1,1)</f>
        <v>45331.8802314815</v>
      </c>
      <c r="C242">
        <f ca="1" t="shared" si="24"/>
        <v>21.9435533445472</v>
      </c>
      <c r="D242" t="s">
        <v>8</v>
      </c>
    </row>
    <row r="243" spans="2:4">
      <c r="B243" s="1">
        <f>((((1707484952/60)/60)+8)/24)+DATE(1970,1,1)</f>
        <v>45331.8906481482</v>
      </c>
      <c r="C243">
        <f ca="1" t="shared" si="24"/>
        <v>23.1927918403597</v>
      </c>
      <c r="D243" t="s">
        <v>26</v>
      </c>
    </row>
    <row r="244" spans="2:4">
      <c r="B244" s="1">
        <f>((((1707485852/60)/60)+8)/24)+DATE(1970,1,1)</f>
        <v>45331.9010648148</v>
      </c>
      <c r="C244">
        <f ca="1" t="shared" ref="C244:C253" si="25">(RAND()*4)+20</f>
        <v>21.6288055126186</v>
      </c>
      <c r="D244" t="s">
        <v>27</v>
      </c>
    </row>
    <row r="245" spans="2:4">
      <c r="B245" s="1">
        <f>((((1707486752/60)/60)+8)/24)+DATE(1970,1,1)</f>
        <v>45331.9114814815</v>
      </c>
      <c r="C245">
        <f ca="1" t="shared" si="25"/>
        <v>22.7881048838549</v>
      </c>
      <c r="D245" t="s">
        <v>8</v>
      </c>
    </row>
    <row r="246" spans="2:4">
      <c r="B246" s="1">
        <f>((((1707487652/60)/60)+8)/24)+DATE(1970,1,1)</f>
        <v>45331.9218981482</v>
      </c>
      <c r="C246">
        <f ca="1" t="shared" si="25"/>
        <v>21.3373561266145</v>
      </c>
      <c r="D246" t="s">
        <v>26</v>
      </c>
    </row>
    <row r="247" spans="2:4">
      <c r="B247" s="1">
        <f>((((1707488552/60)/60)+8)/24)+DATE(1970,1,1)</f>
        <v>45331.9323148148</v>
      </c>
      <c r="C247">
        <f ca="1" t="shared" si="25"/>
        <v>22.4359278620284</v>
      </c>
      <c r="D247" t="s">
        <v>27</v>
      </c>
    </row>
    <row r="248" spans="2:4">
      <c r="B248" s="1">
        <f>((((1707489452/60)/60)+8)/24)+DATE(1970,1,1)</f>
        <v>45331.9427314815</v>
      </c>
      <c r="C248">
        <f ca="1" t="shared" si="25"/>
        <v>20.4625894737719</v>
      </c>
      <c r="D248" t="s">
        <v>8</v>
      </c>
    </row>
    <row r="249" spans="2:4">
      <c r="B249" s="1">
        <f>((((1707490352/60)/60)+8)/24)+DATE(1970,1,1)</f>
        <v>45331.9531481482</v>
      </c>
      <c r="C249">
        <f ca="1" t="shared" si="25"/>
        <v>22.6670530123306</v>
      </c>
      <c r="D249" t="s">
        <v>26</v>
      </c>
    </row>
    <row r="250" spans="2:4">
      <c r="B250" s="1">
        <f>((((1707491252/60)/60)+8)/24)+DATE(1970,1,1)</f>
        <v>45331.9635648148</v>
      </c>
      <c r="C250">
        <f ca="1" t="shared" si="25"/>
        <v>23.1882679688464</v>
      </c>
      <c r="D250" t="s">
        <v>27</v>
      </c>
    </row>
    <row r="251" spans="2:4">
      <c r="B251" s="1">
        <f>((((1707492152/60)/60)+8)/24)+DATE(1970,1,1)</f>
        <v>45331.9739814815</v>
      </c>
      <c r="C251">
        <f ca="1" t="shared" si="25"/>
        <v>23.4891749801829</v>
      </c>
      <c r="D251" t="s">
        <v>8</v>
      </c>
    </row>
    <row r="252" spans="2:4">
      <c r="B252" s="1">
        <f>((((1707493052/60)/60)+8)/24)+DATE(1970,1,1)</f>
        <v>45331.9843981482</v>
      </c>
      <c r="C252">
        <f ca="1" t="shared" si="25"/>
        <v>22.9751732950386</v>
      </c>
      <c r="D252" t="s">
        <v>26</v>
      </c>
    </row>
    <row r="253" spans="2:4">
      <c r="B253" s="1">
        <f>((((1707493952/60)/60)+8)/24)+DATE(1970,1,1)</f>
        <v>45331.9948148148</v>
      </c>
      <c r="C253">
        <f ca="1" t="shared" si="25"/>
        <v>21.0453693888808</v>
      </c>
      <c r="D253" t="s">
        <v>27</v>
      </c>
    </row>
    <row r="254" spans="2:4">
      <c r="B254" s="1">
        <f>((((1707494852/60)/60)+8)/24)+DATE(1970,1,1)</f>
        <v>45332.0052314815</v>
      </c>
      <c r="C254">
        <f ca="1" t="shared" ref="C254:C263" si="26">(RAND()*4)+20</f>
        <v>21.6222988572543</v>
      </c>
      <c r="D254" t="s">
        <v>8</v>
      </c>
    </row>
    <row r="255" spans="2:4">
      <c r="B255" s="1">
        <f>((((1707495752/60)/60)+8)/24)+DATE(1970,1,1)</f>
        <v>45332.0156481482</v>
      </c>
      <c r="C255">
        <f ca="1" t="shared" si="26"/>
        <v>23.7986070734578</v>
      </c>
      <c r="D255" t="s">
        <v>26</v>
      </c>
    </row>
    <row r="256" spans="2:4">
      <c r="B256" s="1">
        <f>((((1707496652/60)/60)+8)/24)+DATE(1970,1,1)</f>
        <v>45332.0260648148</v>
      </c>
      <c r="C256">
        <f ca="1" t="shared" si="26"/>
        <v>21.2059199734621</v>
      </c>
      <c r="D256" t="s">
        <v>27</v>
      </c>
    </row>
    <row r="257" spans="2:4">
      <c r="B257" s="1">
        <f>((((1707497552/60)/60)+8)/24)+DATE(1970,1,1)</f>
        <v>45332.0364814815</v>
      </c>
      <c r="C257">
        <f ca="1" t="shared" si="26"/>
        <v>20.4255787207659</v>
      </c>
      <c r="D257" t="s">
        <v>8</v>
      </c>
    </row>
    <row r="258" spans="2:4">
      <c r="B258" s="1">
        <f>((((1707498452/60)/60)+8)/24)+DATE(1970,1,1)</f>
        <v>45332.0468981482</v>
      </c>
      <c r="C258">
        <f ca="1" t="shared" si="26"/>
        <v>23.5348930215949</v>
      </c>
      <c r="D258" t="s">
        <v>26</v>
      </c>
    </row>
    <row r="259" spans="2:4">
      <c r="B259" s="1">
        <f>((((1707499352/60)/60)+8)/24)+DATE(1970,1,1)</f>
        <v>45332.0573148148</v>
      </c>
      <c r="C259">
        <f ca="1" t="shared" si="26"/>
        <v>22.8731977740889</v>
      </c>
      <c r="D259" t="s">
        <v>27</v>
      </c>
    </row>
    <row r="260" spans="2:4">
      <c r="B260" s="1">
        <f>((((1707500252/60)/60)+8)/24)+DATE(1970,1,1)</f>
        <v>45332.0677314815</v>
      </c>
      <c r="C260">
        <f ca="1" t="shared" si="26"/>
        <v>20.7808471204144</v>
      </c>
      <c r="D260" t="s">
        <v>8</v>
      </c>
    </row>
    <row r="261" spans="2:4">
      <c r="B261" s="1">
        <f>((((1707501152/60)/60)+8)/24)+DATE(1970,1,1)</f>
        <v>45332.0781481482</v>
      </c>
      <c r="C261">
        <f ca="1" t="shared" si="26"/>
        <v>22.2760628544498</v>
      </c>
      <c r="D261" t="s">
        <v>26</v>
      </c>
    </row>
    <row r="262" spans="2:4">
      <c r="B262" s="1">
        <f>((((1707502052/60)/60)+8)/24)+DATE(1970,1,1)</f>
        <v>45332.0885648148</v>
      </c>
      <c r="C262">
        <f ca="1" t="shared" si="26"/>
        <v>21.7776763523009</v>
      </c>
      <c r="D262" t="s">
        <v>27</v>
      </c>
    </row>
    <row r="263" spans="2:4">
      <c r="B263" s="1">
        <f>((((1707502952/60)/60)+8)/24)+DATE(1970,1,1)</f>
        <v>45332.0989814815</v>
      </c>
      <c r="C263">
        <f ca="1" t="shared" si="26"/>
        <v>20.7010411717459</v>
      </c>
      <c r="D263" t="s">
        <v>8</v>
      </c>
    </row>
    <row r="264" spans="2:4">
      <c r="B264" s="1">
        <f>((((1707503852/60)/60)+8)/24)+DATE(1970,1,1)</f>
        <v>45332.1093981482</v>
      </c>
      <c r="C264">
        <f ca="1" t="shared" ref="C264:C273" si="27">(RAND()*4)+20</f>
        <v>22.7231313255797</v>
      </c>
      <c r="D264" t="s">
        <v>26</v>
      </c>
    </row>
    <row r="265" spans="2:4">
      <c r="B265" s="1">
        <f>((((1707504752/60)/60)+8)/24)+DATE(1970,1,1)</f>
        <v>45332.1198148148</v>
      </c>
      <c r="C265">
        <f ca="1" t="shared" si="27"/>
        <v>23.3862486198278</v>
      </c>
      <c r="D265" t="s">
        <v>27</v>
      </c>
    </row>
    <row r="266" spans="2:4">
      <c r="B266" s="1">
        <f>((((1707505652/60)/60)+8)/24)+DATE(1970,1,1)</f>
        <v>45332.1302314815</v>
      </c>
      <c r="C266">
        <f ca="1" t="shared" si="27"/>
        <v>22.0488167711179</v>
      </c>
      <c r="D266" t="s">
        <v>8</v>
      </c>
    </row>
    <row r="267" spans="2:4">
      <c r="B267" s="1">
        <f>((((1707506552/60)/60)+8)/24)+DATE(1970,1,1)</f>
        <v>45332.1406481482</v>
      </c>
      <c r="C267">
        <f ca="1" t="shared" si="27"/>
        <v>22.4687983071778</v>
      </c>
      <c r="D267" t="s">
        <v>26</v>
      </c>
    </row>
    <row r="268" spans="2:4">
      <c r="B268" s="1">
        <f>((((1707507452/60)/60)+8)/24)+DATE(1970,1,1)</f>
        <v>45332.1510648148</v>
      </c>
      <c r="C268">
        <f ca="1" t="shared" si="27"/>
        <v>22.5780680949377</v>
      </c>
      <c r="D268" t="s">
        <v>27</v>
      </c>
    </row>
    <row r="269" spans="2:4">
      <c r="B269" s="1">
        <f>((((1707508352/60)/60)+8)/24)+DATE(1970,1,1)</f>
        <v>45332.1614814815</v>
      </c>
      <c r="C269">
        <f ca="1" t="shared" si="27"/>
        <v>21.7205202144842</v>
      </c>
      <c r="D269" t="s">
        <v>8</v>
      </c>
    </row>
    <row r="270" spans="2:4">
      <c r="B270" s="1">
        <f>((((1707509252/60)/60)+8)/24)+DATE(1970,1,1)</f>
        <v>45332.1718981482</v>
      </c>
      <c r="C270">
        <f ca="1" t="shared" si="27"/>
        <v>23.5333155030008</v>
      </c>
      <c r="D270" t="s">
        <v>26</v>
      </c>
    </row>
    <row r="271" spans="2:4">
      <c r="B271" s="1">
        <f>((((1707510152/60)/60)+8)/24)+DATE(1970,1,1)</f>
        <v>45332.1823148148</v>
      </c>
      <c r="C271">
        <f ca="1" t="shared" si="27"/>
        <v>23.2250146861641</v>
      </c>
      <c r="D271" t="s">
        <v>27</v>
      </c>
    </row>
    <row r="272" spans="2:4">
      <c r="B272" s="1">
        <f>((((1707511052/60)/60)+8)/24)+DATE(1970,1,1)</f>
        <v>45332.1927314815</v>
      </c>
      <c r="C272">
        <f ca="1" t="shared" si="27"/>
        <v>23.3324097756179</v>
      </c>
      <c r="D272" t="s">
        <v>8</v>
      </c>
    </row>
    <row r="273" spans="2:4">
      <c r="B273" s="1">
        <f>((((1707511952/60)/60)+8)/24)+DATE(1970,1,1)</f>
        <v>45332.2031481482</v>
      </c>
      <c r="C273">
        <f ca="1" t="shared" si="27"/>
        <v>20.5869516373385</v>
      </c>
      <c r="D273" t="s">
        <v>26</v>
      </c>
    </row>
    <row r="274" spans="2:4">
      <c r="B274" s="1">
        <f>((((1707512852/60)/60)+8)/24)+DATE(1970,1,1)</f>
        <v>45332.2135648148</v>
      </c>
      <c r="C274">
        <f ca="1" t="shared" ref="C274:C283" si="28">(RAND()*4)+20</f>
        <v>20.3006185355751</v>
      </c>
      <c r="D274" t="s">
        <v>27</v>
      </c>
    </row>
    <row r="275" spans="2:4">
      <c r="B275" s="1">
        <f>((((1707513752/60)/60)+8)/24)+DATE(1970,1,1)</f>
        <v>45332.2239814815</v>
      </c>
      <c r="C275">
        <f ca="1" t="shared" si="28"/>
        <v>22.3176078299807</v>
      </c>
      <c r="D275" t="s">
        <v>8</v>
      </c>
    </row>
    <row r="276" spans="2:4">
      <c r="B276" s="1">
        <f>((((1707514652/60)/60)+8)/24)+DATE(1970,1,1)</f>
        <v>45332.2343981482</v>
      </c>
      <c r="C276">
        <f ca="1" t="shared" si="28"/>
        <v>22.4053200914854</v>
      </c>
      <c r="D276" t="s">
        <v>26</v>
      </c>
    </row>
    <row r="277" spans="2:4">
      <c r="B277" s="1">
        <f>((((1707515552/60)/60)+8)/24)+DATE(1970,1,1)</f>
        <v>45332.2448148148</v>
      </c>
      <c r="C277">
        <f ca="1" t="shared" si="28"/>
        <v>21.9680032468415</v>
      </c>
      <c r="D277" t="s">
        <v>27</v>
      </c>
    </row>
    <row r="278" spans="2:4">
      <c r="B278" s="1">
        <f>((((1707516452/60)/60)+8)/24)+DATE(1970,1,1)</f>
        <v>45332.2552314815</v>
      </c>
      <c r="C278">
        <f ca="1" t="shared" si="28"/>
        <v>23.1096646591586</v>
      </c>
      <c r="D278" t="s">
        <v>8</v>
      </c>
    </row>
    <row r="279" spans="2:4">
      <c r="B279" s="1">
        <f>((((1707517352/60)/60)+8)/24)+DATE(1970,1,1)</f>
        <v>45332.2656481482</v>
      </c>
      <c r="C279">
        <f ca="1" t="shared" si="28"/>
        <v>20.0368202142694</v>
      </c>
      <c r="D279" t="s">
        <v>26</v>
      </c>
    </row>
    <row r="280" spans="2:4">
      <c r="B280" s="1">
        <f>((((1707518252/60)/60)+8)/24)+DATE(1970,1,1)</f>
        <v>45332.2760648148</v>
      </c>
      <c r="C280">
        <f ca="1" t="shared" si="28"/>
        <v>23.706757672092</v>
      </c>
      <c r="D280" t="s">
        <v>27</v>
      </c>
    </row>
    <row r="281" spans="2:4">
      <c r="B281" s="1">
        <f>((((1707519152/60)/60)+8)/24)+DATE(1970,1,1)</f>
        <v>45332.2864814815</v>
      </c>
      <c r="C281">
        <f ca="1" t="shared" si="28"/>
        <v>21.3121674743915</v>
      </c>
      <c r="D281" t="s">
        <v>8</v>
      </c>
    </row>
    <row r="282" spans="2:4">
      <c r="B282" s="1">
        <f>((((1707520052/60)/60)+8)/24)+DATE(1970,1,1)</f>
        <v>45332.2968981482</v>
      </c>
      <c r="C282">
        <f ca="1" t="shared" si="28"/>
        <v>21.9149154096887</v>
      </c>
      <c r="D282" t="s">
        <v>26</v>
      </c>
    </row>
    <row r="283" spans="2:4">
      <c r="B283" s="1">
        <f>((((1707520952/60)/60)+8)/24)+DATE(1970,1,1)</f>
        <v>45332.3073148148</v>
      </c>
      <c r="C283">
        <f ca="1" t="shared" si="28"/>
        <v>21.1578206189561</v>
      </c>
      <c r="D283" t="s">
        <v>27</v>
      </c>
    </row>
    <row r="284" spans="2:4">
      <c r="B284" s="1">
        <f>((((1707521852/60)/60)+8)/24)+DATE(1970,1,1)</f>
        <v>45332.3177314815</v>
      </c>
      <c r="C284">
        <f ca="1" t="shared" ref="C284:C293" si="29">(RAND()*4)+20</f>
        <v>23.8320972580326</v>
      </c>
      <c r="D284" t="s">
        <v>8</v>
      </c>
    </row>
    <row r="285" spans="2:4">
      <c r="B285" s="1">
        <f>((((1707522752/60)/60)+8)/24)+DATE(1970,1,1)</f>
        <v>45332.3281481482</v>
      </c>
      <c r="C285">
        <f ca="1" t="shared" si="29"/>
        <v>23.0901610713589</v>
      </c>
      <c r="D285" t="s">
        <v>26</v>
      </c>
    </row>
    <row r="286" spans="2:4">
      <c r="B286" s="1">
        <f>((((1707523652/60)/60)+8)/24)+DATE(1970,1,1)</f>
        <v>45332.3385648148</v>
      </c>
      <c r="C286">
        <f ca="1" t="shared" si="29"/>
        <v>23.9367142743577</v>
      </c>
      <c r="D286" t="s">
        <v>27</v>
      </c>
    </row>
    <row r="287" spans="2:4">
      <c r="B287" s="1">
        <f>((((1707524552/60)/60)+8)/24)+DATE(1970,1,1)</f>
        <v>45332.3489814815</v>
      </c>
      <c r="C287">
        <f ca="1" t="shared" si="29"/>
        <v>22.990471301299</v>
      </c>
      <c r="D287" t="s">
        <v>8</v>
      </c>
    </row>
    <row r="288" spans="2:4">
      <c r="B288" s="1">
        <f>((((1707525452/60)/60)+8)/24)+DATE(1970,1,1)</f>
        <v>45332.3593981482</v>
      </c>
      <c r="C288">
        <f ca="1" t="shared" si="29"/>
        <v>23.9507411631068</v>
      </c>
      <c r="D288" t="s">
        <v>26</v>
      </c>
    </row>
    <row r="289" spans="2:4">
      <c r="B289" s="1">
        <f>((((1707526352/60)/60)+8)/24)+DATE(1970,1,1)</f>
        <v>45332.3698148148</v>
      </c>
      <c r="C289">
        <f ca="1" t="shared" si="29"/>
        <v>23.4265581343981</v>
      </c>
      <c r="D289" t="s">
        <v>27</v>
      </c>
    </row>
    <row r="290" spans="2:4">
      <c r="B290" s="1">
        <f>((((1707527252/60)/60)+8)/24)+DATE(1970,1,1)</f>
        <v>45332.3802314815</v>
      </c>
      <c r="C290">
        <f ca="1" t="shared" si="29"/>
        <v>23.8157258192931</v>
      </c>
      <c r="D290" t="s">
        <v>8</v>
      </c>
    </row>
    <row r="291" spans="2:4">
      <c r="B291" s="1">
        <f>((((1707528152/60)/60)+8)/24)+DATE(1970,1,1)</f>
        <v>45332.3906481482</v>
      </c>
      <c r="C291">
        <f ca="1" t="shared" si="29"/>
        <v>21.070099723838</v>
      </c>
      <c r="D291" t="s">
        <v>26</v>
      </c>
    </row>
    <row r="292" spans="2:4">
      <c r="B292" s="1">
        <f>((((1707529052/60)/60)+8)/24)+DATE(1970,1,1)</f>
        <v>45332.4010648148</v>
      </c>
      <c r="C292">
        <f ca="1" t="shared" si="29"/>
        <v>23.8952218990482</v>
      </c>
      <c r="D292" t="s">
        <v>27</v>
      </c>
    </row>
    <row r="293" spans="2:4">
      <c r="B293" s="1">
        <f>((((1707529952/60)/60)+8)/24)+DATE(1970,1,1)</f>
        <v>45332.4114814815</v>
      </c>
      <c r="C293">
        <f ca="1" t="shared" si="29"/>
        <v>22.6892858638466</v>
      </c>
      <c r="D293" t="s">
        <v>8</v>
      </c>
    </row>
    <row r="294" spans="2:4">
      <c r="B294" s="1">
        <f>((((1707530852/60)/60)+8)/24)+DATE(1970,1,1)</f>
        <v>45332.4218981482</v>
      </c>
      <c r="C294">
        <f ca="1" t="shared" ref="C294:C303" si="30">(RAND()*4)+20</f>
        <v>20.698246980368</v>
      </c>
      <c r="D294" t="s">
        <v>26</v>
      </c>
    </row>
    <row r="295" spans="2:4">
      <c r="B295" s="1">
        <f>((((1707531752/60)/60)+8)/24)+DATE(1970,1,1)</f>
        <v>45332.4323148148</v>
      </c>
      <c r="C295">
        <f ca="1" t="shared" si="30"/>
        <v>21.0394810028808</v>
      </c>
      <c r="D295" t="s">
        <v>27</v>
      </c>
    </row>
    <row r="296" spans="2:4">
      <c r="B296" s="1">
        <f>((((1707532652/60)/60)+8)/24)+DATE(1970,1,1)</f>
        <v>45332.4427314815</v>
      </c>
      <c r="C296">
        <f ca="1" t="shared" si="30"/>
        <v>21.7081421425176</v>
      </c>
      <c r="D296" t="s">
        <v>8</v>
      </c>
    </row>
    <row r="297" spans="2:4">
      <c r="B297" s="1">
        <f>((((1707533552/60)/60)+8)/24)+DATE(1970,1,1)</f>
        <v>45332.4531481482</v>
      </c>
      <c r="C297">
        <f ca="1" t="shared" si="30"/>
        <v>21.2564951488053</v>
      </c>
      <c r="D297" t="s">
        <v>26</v>
      </c>
    </row>
    <row r="298" spans="2:4">
      <c r="B298" s="1">
        <f>((((1707534452/60)/60)+8)/24)+DATE(1970,1,1)</f>
        <v>45332.4635648148</v>
      </c>
      <c r="C298">
        <f ca="1" t="shared" si="30"/>
        <v>21.0045106662876</v>
      </c>
      <c r="D298" t="s">
        <v>27</v>
      </c>
    </row>
    <row r="299" spans="2:4">
      <c r="B299" s="1">
        <f>((((1707535353/60)/60)+8)/24)+DATE(1970,1,1)</f>
        <v>45332.4739930556</v>
      </c>
      <c r="C299">
        <f ca="1" t="shared" si="30"/>
        <v>23.7196868314912</v>
      </c>
      <c r="D299" t="s">
        <v>8</v>
      </c>
    </row>
    <row r="300" spans="2:4">
      <c r="B300" s="1">
        <f>((((1707536253/60)/60)+8)/24)+DATE(1970,1,1)</f>
        <v>45332.4844097222</v>
      </c>
      <c r="C300">
        <f ca="1" t="shared" si="30"/>
        <v>21.7262097064164</v>
      </c>
      <c r="D300" t="s">
        <v>26</v>
      </c>
    </row>
    <row r="301" spans="2:4">
      <c r="B301" s="1">
        <f>((((1707537153/60)/60)+8)/24)+DATE(1970,1,1)</f>
        <v>45332.4948263889</v>
      </c>
      <c r="C301">
        <f ca="1" t="shared" si="30"/>
        <v>20.6017654686731</v>
      </c>
      <c r="D301" t="s">
        <v>27</v>
      </c>
    </row>
    <row r="302" spans="2:4">
      <c r="B302" s="1">
        <f>((((1707538053/60)/60)+8)/24)+DATE(1970,1,1)</f>
        <v>45332.5052430556</v>
      </c>
      <c r="C302">
        <f ca="1" t="shared" si="30"/>
        <v>22.4755749299857</v>
      </c>
      <c r="D302" t="s">
        <v>8</v>
      </c>
    </row>
    <row r="303" spans="2:4">
      <c r="B303" s="1">
        <f>((((1707538953/60)/60)+8)/24)+DATE(1970,1,1)</f>
        <v>45332.5156597222</v>
      </c>
      <c r="C303">
        <f ca="1" t="shared" si="30"/>
        <v>20.839836740821</v>
      </c>
      <c r="D303" t="s">
        <v>26</v>
      </c>
    </row>
    <row r="304" spans="2:4">
      <c r="B304" s="1">
        <f>((((1707539853/60)/60)+8)/24)+DATE(1970,1,1)</f>
        <v>45332.5260763889</v>
      </c>
      <c r="C304">
        <f ca="1" t="shared" ref="C304:C313" si="31">(RAND()*4)+20</f>
        <v>23.6783609348022</v>
      </c>
      <c r="D304" t="s">
        <v>27</v>
      </c>
    </row>
    <row r="305" spans="2:4">
      <c r="B305" s="1">
        <f>((((1707540753/60)/60)+8)/24)+DATE(1970,1,1)</f>
        <v>45332.5364930556</v>
      </c>
      <c r="C305">
        <f ca="1" t="shared" si="31"/>
        <v>21.8666813848942</v>
      </c>
      <c r="D305" t="s">
        <v>8</v>
      </c>
    </row>
    <row r="306" spans="2:4">
      <c r="B306" s="1">
        <f>((((1707541653/60)/60)+8)/24)+DATE(1970,1,1)</f>
        <v>45332.5469097222</v>
      </c>
      <c r="C306">
        <f ca="1" t="shared" si="31"/>
        <v>21.252957412189</v>
      </c>
      <c r="D306" t="s">
        <v>26</v>
      </c>
    </row>
    <row r="307" spans="2:4">
      <c r="B307" s="1">
        <f>((((1707542553/60)/60)+8)/24)+DATE(1970,1,1)</f>
        <v>45332.5573263889</v>
      </c>
      <c r="C307">
        <f ca="1" t="shared" si="31"/>
        <v>20.3975611194379</v>
      </c>
      <c r="D307" t="s">
        <v>27</v>
      </c>
    </row>
    <row r="308" spans="2:4">
      <c r="B308" s="1">
        <f>((((1707543453/60)/60)+8)/24)+DATE(1970,1,1)</f>
        <v>45332.5677430556</v>
      </c>
      <c r="C308">
        <f ca="1" t="shared" si="31"/>
        <v>20.752171052857</v>
      </c>
      <c r="D308" t="s">
        <v>8</v>
      </c>
    </row>
    <row r="309" spans="2:4">
      <c r="B309" s="1">
        <f>((((1707544353/60)/60)+8)/24)+DATE(1970,1,1)</f>
        <v>45332.5781597222</v>
      </c>
      <c r="C309">
        <f ca="1" t="shared" si="31"/>
        <v>22.6870086957252</v>
      </c>
      <c r="D309" t="s">
        <v>26</v>
      </c>
    </row>
    <row r="310" spans="2:4">
      <c r="B310" s="1">
        <f>((((1707545253/60)/60)+8)/24)+DATE(1970,1,1)</f>
        <v>45332.5885763889</v>
      </c>
      <c r="C310">
        <f ca="1" t="shared" si="31"/>
        <v>20.0755020159924</v>
      </c>
      <c r="D310" t="s">
        <v>27</v>
      </c>
    </row>
    <row r="311" spans="2:4">
      <c r="B311" s="1">
        <f>((((1707546153/60)/60)+8)/24)+DATE(1970,1,1)</f>
        <v>45332.5989930556</v>
      </c>
      <c r="C311">
        <f ca="1" t="shared" si="31"/>
        <v>20.8992866965624</v>
      </c>
      <c r="D311" t="s">
        <v>8</v>
      </c>
    </row>
    <row r="312" spans="2:4">
      <c r="B312" s="1">
        <f>((((1707547053/60)/60)+8)/24)+DATE(1970,1,1)</f>
        <v>45332.6094097222</v>
      </c>
      <c r="C312">
        <f ca="1" t="shared" si="31"/>
        <v>22.9317778350221</v>
      </c>
      <c r="D312" t="s">
        <v>26</v>
      </c>
    </row>
    <row r="313" spans="2:4">
      <c r="B313" s="1">
        <f>((((1707547953/60)/60)+8)/24)+DATE(1970,1,1)</f>
        <v>45332.6198263889</v>
      </c>
      <c r="C313">
        <f ca="1" t="shared" si="31"/>
        <v>20.090402832748</v>
      </c>
      <c r="D313" t="s">
        <v>27</v>
      </c>
    </row>
    <row r="314" spans="2:4">
      <c r="B314" s="1">
        <f>((((1707548853/60)/60)+8)/24)+DATE(1970,1,1)</f>
        <v>45332.6302430556</v>
      </c>
      <c r="C314">
        <f ca="1" t="shared" ref="C314:C323" si="32">(RAND()*4)+20</f>
        <v>21.2354604963469</v>
      </c>
      <c r="D314" t="s">
        <v>8</v>
      </c>
    </row>
    <row r="315" spans="2:4">
      <c r="B315" s="1">
        <f>((((1707549753/60)/60)+8)/24)+DATE(1970,1,1)</f>
        <v>45332.6406597222</v>
      </c>
      <c r="C315">
        <f ca="1" t="shared" si="32"/>
        <v>22.9756809069608</v>
      </c>
      <c r="D315" t="s">
        <v>26</v>
      </c>
    </row>
    <row r="316" spans="2:4">
      <c r="B316" s="1">
        <f>((((1707550653/60)/60)+8)/24)+DATE(1970,1,1)</f>
        <v>45332.6510763889</v>
      </c>
      <c r="C316">
        <f ca="1" t="shared" si="32"/>
        <v>23.0600397496001</v>
      </c>
      <c r="D316" t="s">
        <v>27</v>
      </c>
    </row>
    <row r="317" spans="2:4">
      <c r="B317" s="1">
        <f>((((1707551553/60)/60)+8)/24)+DATE(1970,1,1)</f>
        <v>45332.6614930556</v>
      </c>
      <c r="C317">
        <f ca="1" t="shared" si="32"/>
        <v>22.6229866066307</v>
      </c>
      <c r="D317" t="s">
        <v>8</v>
      </c>
    </row>
    <row r="318" spans="2:4">
      <c r="B318" s="1">
        <f>((((1707552453/60)/60)+8)/24)+DATE(1970,1,1)</f>
        <v>45332.6719097222</v>
      </c>
      <c r="C318">
        <f ca="1" t="shared" si="32"/>
        <v>21.9005269725547</v>
      </c>
      <c r="D318" t="s">
        <v>26</v>
      </c>
    </row>
    <row r="319" spans="2:4">
      <c r="B319" s="1">
        <f>((((1707553353/60)/60)+8)/24)+DATE(1970,1,1)</f>
        <v>45332.6823263889</v>
      </c>
      <c r="C319">
        <f ca="1" t="shared" si="32"/>
        <v>22.1125898600151</v>
      </c>
      <c r="D319" t="s">
        <v>27</v>
      </c>
    </row>
    <row r="320" spans="2:4">
      <c r="B320" s="1">
        <f>((((1707554253/60)/60)+8)/24)+DATE(1970,1,1)</f>
        <v>45332.6927430556</v>
      </c>
      <c r="C320">
        <f ca="1" t="shared" si="32"/>
        <v>20.3350402635933</v>
      </c>
      <c r="D320" t="s">
        <v>8</v>
      </c>
    </row>
    <row r="321" spans="2:4">
      <c r="B321" s="1">
        <f>((((1707555153/60)/60)+8)/24)+DATE(1970,1,1)</f>
        <v>45332.7031597222</v>
      </c>
      <c r="C321">
        <f ca="1" t="shared" si="32"/>
        <v>22.5561327745646</v>
      </c>
      <c r="D321" t="s">
        <v>26</v>
      </c>
    </row>
    <row r="322" spans="2:4">
      <c r="B322" s="1">
        <f>((((1707556053/60)/60)+8)/24)+DATE(1970,1,1)</f>
        <v>45332.7135763889</v>
      </c>
      <c r="C322">
        <f ca="1" t="shared" si="32"/>
        <v>21.2488098508981</v>
      </c>
      <c r="D322" t="s">
        <v>27</v>
      </c>
    </row>
    <row r="323" spans="2:4">
      <c r="B323" s="1">
        <f>((((1707556953/60)/60)+8)/24)+DATE(1970,1,1)</f>
        <v>45332.7239930556</v>
      </c>
      <c r="C323">
        <f ca="1" t="shared" si="32"/>
        <v>20.9898652653245</v>
      </c>
      <c r="D323" t="s">
        <v>8</v>
      </c>
    </row>
    <row r="324" spans="2:4">
      <c r="B324" s="1">
        <f>((((1707557853/60)/60)+8)/24)+DATE(1970,1,1)</f>
        <v>45332.7344097222</v>
      </c>
      <c r="C324">
        <f ca="1" t="shared" ref="C324:C333" si="33">(RAND()*4)+20</f>
        <v>23.2747892942576</v>
      </c>
      <c r="D324" t="s">
        <v>26</v>
      </c>
    </row>
    <row r="325" spans="2:4">
      <c r="B325" s="1">
        <f>((((1707558753/60)/60)+8)/24)+DATE(1970,1,1)</f>
        <v>45332.7448263889</v>
      </c>
      <c r="C325">
        <f ca="1" t="shared" si="33"/>
        <v>23.6364007529245</v>
      </c>
      <c r="D325" t="s">
        <v>27</v>
      </c>
    </row>
    <row r="326" spans="2:4">
      <c r="B326" s="1">
        <f>((((1707559653/60)/60)+8)/24)+DATE(1970,1,1)</f>
        <v>45332.7552430556</v>
      </c>
      <c r="C326">
        <f ca="1" t="shared" si="33"/>
        <v>21.1647391478339</v>
      </c>
      <c r="D326" t="s">
        <v>8</v>
      </c>
    </row>
    <row r="327" spans="2:4">
      <c r="B327" s="1">
        <f>((((1707560553/60)/60)+8)/24)+DATE(1970,1,1)</f>
        <v>45332.7656597222</v>
      </c>
      <c r="C327">
        <f ca="1" t="shared" si="33"/>
        <v>22.0085448418735</v>
      </c>
      <c r="D327" t="s">
        <v>26</v>
      </c>
    </row>
    <row r="328" spans="2:4">
      <c r="B328" s="1">
        <f>((((1707561453/60)/60)+8)/24)+DATE(1970,1,1)</f>
        <v>45332.7760763889</v>
      </c>
      <c r="C328">
        <f ca="1" t="shared" si="33"/>
        <v>20.3597419248065</v>
      </c>
      <c r="D328" t="s">
        <v>27</v>
      </c>
    </row>
    <row r="329" spans="2:4">
      <c r="B329" s="1">
        <f>((((1707562353/60)/60)+8)/24)+DATE(1970,1,1)</f>
        <v>45332.7864930556</v>
      </c>
      <c r="C329">
        <f ca="1" t="shared" si="33"/>
        <v>22.2130655430934</v>
      </c>
      <c r="D329" t="s">
        <v>8</v>
      </c>
    </row>
    <row r="330" spans="2:4">
      <c r="B330" s="1">
        <f>((((1707563253/60)/60)+8)/24)+DATE(1970,1,1)</f>
        <v>45332.7969097222</v>
      </c>
      <c r="C330">
        <f ca="1" t="shared" si="33"/>
        <v>23.978642722444</v>
      </c>
      <c r="D330" t="s">
        <v>26</v>
      </c>
    </row>
    <row r="331" spans="2:4">
      <c r="B331" s="1">
        <f>((((1707564153/60)/60)+8)/24)+DATE(1970,1,1)</f>
        <v>45332.8073263889</v>
      </c>
      <c r="C331">
        <f ca="1" t="shared" si="33"/>
        <v>23.2916617218846</v>
      </c>
      <c r="D331" t="s">
        <v>27</v>
      </c>
    </row>
    <row r="332" spans="2:4">
      <c r="B332" s="1">
        <f>((((1707565053/60)/60)+8)/24)+DATE(1970,1,1)</f>
        <v>45332.8177430556</v>
      </c>
      <c r="C332">
        <f ca="1" t="shared" si="33"/>
        <v>22.7669183391068</v>
      </c>
      <c r="D332" t="s">
        <v>8</v>
      </c>
    </row>
    <row r="333" spans="2:4">
      <c r="B333" s="1">
        <f>((((1707565953/60)/60)+8)/24)+DATE(1970,1,1)</f>
        <v>45332.8281597222</v>
      </c>
      <c r="C333">
        <f ca="1" t="shared" si="33"/>
        <v>23.5318195871355</v>
      </c>
      <c r="D333" t="s">
        <v>26</v>
      </c>
    </row>
    <row r="334" spans="2:4">
      <c r="B334" s="1">
        <f>((((1707566853/60)/60)+8)/24)+DATE(1970,1,1)</f>
        <v>45332.8385763889</v>
      </c>
      <c r="C334">
        <f ca="1" t="shared" ref="C334:C343" si="34">(RAND()*4)+20</f>
        <v>21.7807822362869</v>
      </c>
      <c r="D334" t="s">
        <v>27</v>
      </c>
    </row>
    <row r="335" spans="2:4">
      <c r="B335" s="1">
        <f>((((1707567753/60)/60)+8)/24)+DATE(1970,1,1)</f>
        <v>45332.8489930556</v>
      </c>
      <c r="C335">
        <f ca="1" t="shared" si="34"/>
        <v>20.1158257323905</v>
      </c>
      <c r="D335" t="s">
        <v>8</v>
      </c>
    </row>
    <row r="336" spans="2:4">
      <c r="B336" s="1">
        <f>((((1707568653/60)/60)+8)/24)+DATE(1970,1,1)</f>
        <v>45332.8594097222</v>
      </c>
      <c r="C336">
        <f ca="1" t="shared" si="34"/>
        <v>22.4096268965007</v>
      </c>
      <c r="D336" t="s">
        <v>26</v>
      </c>
    </row>
    <row r="337" spans="2:4">
      <c r="B337" s="1">
        <f>((((1707569553/60)/60)+8)/24)+DATE(1970,1,1)</f>
        <v>45332.8698263889</v>
      </c>
      <c r="C337">
        <f ca="1" t="shared" si="34"/>
        <v>20.7875899863765</v>
      </c>
      <c r="D337" t="s">
        <v>27</v>
      </c>
    </row>
    <row r="338" spans="2:4">
      <c r="B338" s="1">
        <f>((((1707570453/60)/60)+8)/24)+DATE(1970,1,1)</f>
        <v>45332.8802430556</v>
      </c>
      <c r="C338">
        <f ca="1" t="shared" si="34"/>
        <v>23.0692925646564</v>
      </c>
      <c r="D338" t="s">
        <v>8</v>
      </c>
    </row>
    <row r="339" spans="2:4">
      <c r="B339" s="1">
        <f>((((1707571353/60)/60)+8)/24)+DATE(1970,1,1)</f>
        <v>45332.8906597222</v>
      </c>
      <c r="C339">
        <f ca="1" t="shared" si="34"/>
        <v>21.9293138439859</v>
      </c>
      <c r="D339" t="s">
        <v>26</v>
      </c>
    </row>
    <row r="340" spans="2:4">
      <c r="B340" s="1">
        <f>((((1707572253/60)/60)+8)/24)+DATE(1970,1,1)</f>
        <v>45332.9010763889</v>
      </c>
      <c r="C340">
        <f ca="1" t="shared" si="34"/>
        <v>23.7422635834724</v>
      </c>
      <c r="D340" t="s">
        <v>27</v>
      </c>
    </row>
    <row r="341" spans="2:4">
      <c r="B341" s="1">
        <f>((((1707573153/60)/60)+8)/24)+DATE(1970,1,1)</f>
        <v>45332.9114930556</v>
      </c>
      <c r="C341">
        <f ca="1" t="shared" si="34"/>
        <v>22.0338381040581</v>
      </c>
      <c r="D341" t="s">
        <v>8</v>
      </c>
    </row>
    <row r="342" spans="2:4">
      <c r="B342" s="1">
        <f>((((1707574053/60)/60)+8)/24)+DATE(1970,1,1)</f>
        <v>45332.9219097222</v>
      </c>
      <c r="C342">
        <f ca="1" t="shared" si="34"/>
        <v>23.1034236027578</v>
      </c>
      <c r="D342" t="s">
        <v>26</v>
      </c>
    </row>
    <row r="343" spans="2:4">
      <c r="B343" s="1">
        <f>((((1707574953/60)/60)+8)/24)+DATE(1970,1,1)</f>
        <v>45332.9323263889</v>
      </c>
      <c r="C343">
        <f ca="1" t="shared" si="34"/>
        <v>20.5317011159524</v>
      </c>
      <c r="D343" t="s">
        <v>27</v>
      </c>
    </row>
    <row r="344" spans="2:4">
      <c r="B344" s="1">
        <f>((((1707575853/60)/60)+8)/24)+DATE(1970,1,1)</f>
        <v>45332.9427430556</v>
      </c>
      <c r="C344">
        <f ca="1" t="shared" ref="C344:C353" si="35">(RAND()*4)+20</f>
        <v>23.8069489541619</v>
      </c>
      <c r="D344" t="s">
        <v>8</v>
      </c>
    </row>
    <row r="345" spans="2:4">
      <c r="B345" s="1">
        <f>((((1707576753/60)/60)+8)/24)+DATE(1970,1,1)</f>
        <v>45332.9531597222</v>
      </c>
      <c r="C345">
        <f ca="1" t="shared" si="35"/>
        <v>22.6056708082506</v>
      </c>
      <c r="D345" t="s">
        <v>26</v>
      </c>
    </row>
    <row r="346" spans="2:4">
      <c r="B346" s="1">
        <f>((((1707577653/60)/60)+8)/24)+DATE(1970,1,1)</f>
        <v>45332.9635763889</v>
      </c>
      <c r="C346">
        <f ca="1" t="shared" si="35"/>
        <v>22.0857420558063</v>
      </c>
      <c r="D346" t="s">
        <v>27</v>
      </c>
    </row>
    <row r="347" spans="2:4">
      <c r="B347" s="1">
        <f>((((1707578553/60)/60)+8)/24)+DATE(1970,1,1)</f>
        <v>45332.9739930556</v>
      </c>
      <c r="C347">
        <f ca="1" t="shared" si="35"/>
        <v>23.6168411289245</v>
      </c>
      <c r="D347" t="s">
        <v>8</v>
      </c>
    </row>
    <row r="348" spans="2:4">
      <c r="B348" s="1">
        <f>((((1707579453/60)/60)+8)/24)+DATE(1970,1,1)</f>
        <v>45332.9844097222</v>
      </c>
      <c r="C348">
        <f ca="1" t="shared" si="35"/>
        <v>22.8685948853537</v>
      </c>
      <c r="D348" t="s">
        <v>26</v>
      </c>
    </row>
    <row r="349" spans="2:4">
      <c r="B349" s="1">
        <f>((((1707580353/60)/60)+8)/24)+DATE(1970,1,1)</f>
        <v>45332.9948263889</v>
      </c>
      <c r="C349">
        <f ca="1" t="shared" si="35"/>
        <v>23.7318260440425</v>
      </c>
      <c r="D349" t="s">
        <v>27</v>
      </c>
    </row>
    <row r="350" spans="2:4">
      <c r="B350" s="1">
        <f>((((1707581253/60)/60)+8)/24)+DATE(1970,1,1)</f>
        <v>45333.0052430556</v>
      </c>
      <c r="C350">
        <f ca="1" t="shared" si="35"/>
        <v>20.4811084970657</v>
      </c>
      <c r="D350" t="s">
        <v>8</v>
      </c>
    </row>
    <row r="351" spans="2:4">
      <c r="B351" s="1">
        <f>((((1707582153/60)/60)+8)/24)+DATE(1970,1,1)</f>
        <v>45333.0156597222</v>
      </c>
      <c r="C351">
        <f ca="1" t="shared" si="35"/>
        <v>22.156621802102</v>
      </c>
      <c r="D351" t="s">
        <v>26</v>
      </c>
    </row>
    <row r="352" spans="2:4">
      <c r="B352" s="1">
        <f>((((1707583053/60)/60)+8)/24)+DATE(1970,1,1)</f>
        <v>45333.0260763889</v>
      </c>
      <c r="C352">
        <f ca="1" t="shared" si="35"/>
        <v>21.7618804502904</v>
      </c>
      <c r="D352" t="s">
        <v>27</v>
      </c>
    </row>
    <row r="353" spans="2:4">
      <c r="B353" s="1">
        <f>((((1707583953/60)/60)+8)/24)+DATE(1970,1,1)</f>
        <v>45333.0364930556</v>
      </c>
      <c r="C353">
        <f ca="1" t="shared" si="35"/>
        <v>21.2066722024341</v>
      </c>
      <c r="D353" t="s">
        <v>8</v>
      </c>
    </row>
    <row r="354" spans="2:4">
      <c r="B354" s="1">
        <f>((((1707584853/60)/60)+8)/24)+DATE(1970,1,1)</f>
        <v>45333.0469097222</v>
      </c>
      <c r="C354">
        <f ca="1" t="shared" ref="C354:C363" si="36">(RAND()*4)+20</f>
        <v>20.3251790396069</v>
      </c>
      <c r="D354" t="s">
        <v>26</v>
      </c>
    </row>
    <row r="355" spans="2:4">
      <c r="B355" s="1">
        <f>((((1707585753/60)/60)+8)/24)+DATE(1970,1,1)</f>
        <v>45333.0573263889</v>
      </c>
      <c r="C355">
        <f ca="1" t="shared" si="36"/>
        <v>21.1235085194366</v>
      </c>
      <c r="D355" t="s">
        <v>27</v>
      </c>
    </row>
    <row r="356" spans="2:4">
      <c r="B356" s="1">
        <f>((((1707586653/60)/60)+8)/24)+DATE(1970,1,1)</f>
        <v>45333.0677430556</v>
      </c>
      <c r="C356">
        <f ca="1" t="shared" si="36"/>
        <v>20.612789652934</v>
      </c>
      <c r="D356" t="s">
        <v>8</v>
      </c>
    </row>
    <row r="357" spans="2:4">
      <c r="B357" s="1">
        <f>((((1707587553/60)/60)+8)/24)+DATE(1970,1,1)</f>
        <v>45333.0781597222</v>
      </c>
      <c r="C357">
        <f ca="1" t="shared" si="36"/>
        <v>22.6741425231694</v>
      </c>
      <c r="D357" t="s">
        <v>26</v>
      </c>
    </row>
    <row r="358" spans="2:4">
      <c r="B358" s="1">
        <f>((((1707588453/60)/60)+8)/24)+DATE(1970,1,1)</f>
        <v>45333.0885763889</v>
      </c>
      <c r="C358">
        <f ca="1" t="shared" si="36"/>
        <v>20.7265183698894</v>
      </c>
      <c r="D358" t="s">
        <v>27</v>
      </c>
    </row>
    <row r="359" spans="2:4">
      <c r="B359" s="1">
        <f>((((1707589353/60)/60)+8)/24)+DATE(1970,1,1)</f>
        <v>45333.0989930556</v>
      </c>
      <c r="C359">
        <f ca="1" t="shared" si="36"/>
        <v>23.1050579679256</v>
      </c>
      <c r="D359" t="s">
        <v>8</v>
      </c>
    </row>
    <row r="360" spans="2:4">
      <c r="B360" s="1">
        <f>((((1707590253/60)/60)+8)/24)+DATE(1970,1,1)</f>
        <v>45333.1094097222</v>
      </c>
      <c r="C360">
        <f ca="1" t="shared" si="36"/>
        <v>21.9044573052983</v>
      </c>
      <c r="D360" t="s">
        <v>26</v>
      </c>
    </row>
    <row r="361" spans="2:4">
      <c r="B361" s="1">
        <f>((((1707591153/60)/60)+8)/24)+DATE(1970,1,1)</f>
        <v>45333.1198263889</v>
      </c>
      <c r="C361">
        <f ca="1" t="shared" si="36"/>
        <v>20.2800730185452</v>
      </c>
      <c r="D361" t="s">
        <v>27</v>
      </c>
    </row>
    <row r="362" spans="2:4">
      <c r="B362" s="1">
        <f>((((1707592053/60)/60)+8)/24)+DATE(1970,1,1)</f>
        <v>45333.1302430556</v>
      </c>
      <c r="C362">
        <f ca="1" t="shared" si="36"/>
        <v>21.6016835120507</v>
      </c>
      <c r="D362" t="s">
        <v>8</v>
      </c>
    </row>
    <row r="363" spans="2:4">
      <c r="B363" s="1">
        <f>((((1707592953/60)/60)+8)/24)+DATE(1970,1,1)</f>
        <v>45333.1406597222</v>
      </c>
      <c r="C363">
        <f ca="1" t="shared" si="36"/>
        <v>20.7596828073625</v>
      </c>
      <c r="D363" t="s">
        <v>26</v>
      </c>
    </row>
    <row r="364" spans="2:4">
      <c r="B364" s="1">
        <f>((((1707593853/60)/60)+8)/24)+DATE(1970,1,1)</f>
        <v>45333.1510763889</v>
      </c>
      <c r="C364">
        <f ca="1" t="shared" ref="C364:C373" si="37">(RAND()*4)+20</f>
        <v>22.9692462298881</v>
      </c>
      <c r="D364" t="s">
        <v>27</v>
      </c>
    </row>
    <row r="365" spans="2:4">
      <c r="B365" s="1">
        <f>((((1707594753/60)/60)+8)/24)+DATE(1970,1,1)</f>
        <v>45333.1614930556</v>
      </c>
      <c r="C365">
        <f ca="1" t="shared" si="37"/>
        <v>20.7592307712328</v>
      </c>
      <c r="D365" t="s">
        <v>8</v>
      </c>
    </row>
    <row r="366" spans="2:4">
      <c r="B366" s="1">
        <f>((((1707595653/60)/60)+8)/24)+DATE(1970,1,1)</f>
        <v>45333.1719097222</v>
      </c>
      <c r="C366">
        <f ca="1" t="shared" si="37"/>
        <v>23.7356051187265</v>
      </c>
      <c r="D366" t="s">
        <v>26</v>
      </c>
    </row>
    <row r="367" spans="2:4">
      <c r="B367" s="1">
        <f>((((1707596553/60)/60)+8)/24)+DATE(1970,1,1)</f>
        <v>45333.1823263889</v>
      </c>
      <c r="C367">
        <f ca="1" t="shared" si="37"/>
        <v>22.1274658629802</v>
      </c>
      <c r="D367" t="s">
        <v>27</v>
      </c>
    </row>
    <row r="368" spans="2:4">
      <c r="B368" s="1">
        <f>((((1707597453/60)/60)+8)/24)+DATE(1970,1,1)</f>
        <v>45333.1927430556</v>
      </c>
      <c r="C368">
        <f ca="1" t="shared" si="37"/>
        <v>22.4747552123302</v>
      </c>
      <c r="D368" t="s">
        <v>8</v>
      </c>
    </row>
    <row r="369" spans="2:4">
      <c r="B369" s="1">
        <f>((((1707598353/60)/60)+8)/24)+DATE(1970,1,1)</f>
        <v>45333.2031597222</v>
      </c>
      <c r="C369">
        <f ca="1" t="shared" si="37"/>
        <v>23.6356830220593</v>
      </c>
      <c r="D369" t="s">
        <v>26</v>
      </c>
    </row>
    <row r="370" spans="2:4">
      <c r="B370" s="1">
        <f>((((1707599253/60)/60)+8)/24)+DATE(1970,1,1)</f>
        <v>45333.2135763889</v>
      </c>
      <c r="C370">
        <f ca="1" t="shared" si="37"/>
        <v>23.6151221287147</v>
      </c>
      <c r="D370" t="s">
        <v>27</v>
      </c>
    </row>
    <row r="371" spans="2:4">
      <c r="B371" s="1">
        <f>((((1707600153/60)/60)+8)/24)+DATE(1970,1,1)</f>
        <v>45333.2239930556</v>
      </c>
      <c r="C371">
        <f ca="1" t="shared" si="37"/>
        <v>21.4605391587619</v>
      </c>
      <c r="D371" t="s">
        <v>8</v>
      </c>
    </row>
    <row r="372" spans="2:4">
      <c r="B372" s="1">
        <f>((((1707601053/60)/60)+8)/24)+DATE(1970,1,1)</f>
        <v>45333.2344097222</v>
      </c>
      <c r="C372">
        <f ca="1" t="shared" si="37"/>
        <v>21.4649684538943</v>
      </c>
      <c r="D372" t="s">
        <v>26</v>
      </c>
    </row>
    <row r="373" spans="2:4">
      <c r="B373" s="1">
        <f>((((1707601953/60)/60)+8)/24)+DATE(1970,1,1)</f>
        <v>45333.2448263889</v>
      </c>
      <c r="C373">
        <f ca="1" t="shared" si="37"/>
        <v>23.2134927462434</v>
      </c>
      <c r="D373" t="s">
        <v>27</v>
      </c>
    </row>
    <row r="374" spans="2:4">
      <c r="B374" s="1">
        <f>((((1707602853/60)/60)+8)/24)+DATE(1970,1,1)</f>
        <v>45333.2552430556</v>
      </c>
      <c r="C374">
        <f ca="1" t="shared" ref="C374:C383" si="38">(RAND()*4)+20</f>
        <v>21.4694119491581</v>
      </c>
      <c r="D374" t="s">
        <v>8</v>
      </c>
    </row>
    <row r="375" spans="2:4">
      <c r="B375" s="1">
        <f>((((1707603753/60)/60)+8)/24)+DATE(1970,1,1)</f>
        <v>45333.2656597222</v>
      </c>
      <c r="C375">
        <f ca="1" t="shared" si="38"/>
        <v>20.6044599975487</v>
      </c>
      <c r="D375" t="s">
        <v>26</v>
      </c>
    </row>
    <row r="376" spans="2:4">
      <c r="B376" s="1">
        <f>((((1707604653/60)/60)+8)/24)+DATE(1970,1,1)</f>
        <v>45333.2760763889</v>
      </c>
      <c r="C376">
        <f ca="1" t="shared" si="38"/>
        <v>23.0733129349733</v>
      </c>
      <c r="D376" t="s">
        <v>27</v>
      </c>
    </row>
    <row r="377" spans="2:4">
      <c r="B377" s="1">
        <f>((((1707605553/60)/60)+8)/24)+DATE(1970,1,1)</f>
        <v>45333.2864930556</v>
      </c>
      <c r="C377">
        <f ca="1" t="shared" si="38"/>
        <v>20.310765263573</v>
      </c>
      <c r="D377" t="s">
        <v>8</v>
      </c>
    </row>
    <row r="378" spans="2:4">
      <c r="B378" s="1">
        <f>((((1707606453/60)/60)+8)/24)+DATE(1970,1,1)</f>
        <v>45333.2969097222</v>
      </c>
      <c r="C378">
        <f ca="1" t="shared" si="38"/>
        <v>23.0443114207262</v>
      </c>
      <c r="D378" t="s">
        <v>26</v>
      </c>
    </row>
    <row r="379" spans="2:4">
      <c r="B379" s="1">
        <f>((((1707607353/60)/60)+8)/24)+DATE(1970,1,1)</f>
        <v>45333.3073263889</v>
      </c>
      <c r="C379">
        <f ca="1" t="shared" si="38"/>
        <v>23.4573710400767</v>
      </c>
      <c r="D379" t="s">
        <v>27</v>
      </c>
    </row>
    <row r="380" spans="2:4">
      <c r="B380" s="1">
        <f>((((1707608253/60)/60)+8)/24)+DATE(1970,1,1)</f>
        <v>45333.3177430556</v>
      </c>
      <c r="C380">
        <f ca="1" t="shared" si="38"/>
        <v>23.9840399355154</v>
      </c>
      <c r="D380" t="s">
        <v>8</v>
      </c>
    </row>
    <row r="381" spans="2:4">
      <c r="B381" s="1">
        <f>((((1707609153/60)/60)+8)/24)+DATE(1970,1,1)</f>
        <v>45333.3281597222</v>
      </c>
      <c r="C381">
        <f ca="1" t="shared" si="38"/>
        <v>21.4878528230607</v>
      </c>
      <c r="D381" t="s">
        <v>26</v>
      </c>
    </row>
    <row r="382" spans="2:4">
      <c r="B382" s="1">
        <f>((((1707610053/60)/60)+8)/24)+DATE(1970,1,1)</f>
        <v>45333.3385763889</v>
      </c>
      <c r="C382">
        <f ca="1" t="shared" si="38"/>
        <v>22.5093019967468</v>
      </c>
      <c r="D382" t="s">
        <v>27</v>
      </c>
    </row>
    <row r="383" spans="2:4">
      <c r="B383" s="1">
        <f>((((1707610953/60)/60)+8)/24)+DATE(1970,1,1)</f>
        <v>45333.3489930556</v>
      </c>
      <c r="C383">
        <f ca="1" t="shared" si="38"/>
        <v>23.2023779995884</v>
      </c>
      <c r="D383" t="s">
        <v>8</v>
      </c>
    </row>
    <row r="384" spans="2:4">
      <c r="B384" s="1">
        <f>((((1707611853/60)/60)+8)/24)+DATE(1970,1,1)</f>
        <v>45333.3594097222</v>
      </c>
      <c r="C384">
        <f ca="1" t="shared" ref="C384:C393" si="39">(RAND()*4)+20</f>
        <v>20.9602783455008</v>
      </c>
      <c r="D384" t="s">
        <v>26</v>
      </c>
    </row>
    <row r="385" spans="2:4">
      <c r="B385" s="1">
        <f>((((1707612753/60)/60)+8)/24)+DATE(1970,1,1)</f>
        <v>45333.3698263889</v>
      </c>
      <c r="C385">
        <f ca="1" t="shared" si="39"/>
        <v>21.7385366738708</v>
      </c>
      <c r="D385" t="s">
        <v>27</v>
      </c>
    </row>
    <row r="386" spans="2:4">
      <c r="B386" s="1">
        <f>((((1707613653/60)/60)+8)/24)+DATE(1970,1,1)</f>
        <v>45333.3802430556</v>
      </c>
      <c r="C386">
        <f ca="1" t="shared" si="39"/>
        <v>22.4431601410757</v>
      </c>
      <c r="D386" t="s">
        <v>8</v>
      </c>
    </row>
    <row r="387" spans="2:4">
      <c r="B387" s="1">
        <f>((((1707614553/60)/60)+8)/24)+DATE(1970,1,1)</f>
        <v>45333.3906597222</v>
      </c>
      <c r="C387">
        <f ca="1" t="shared" si="39"/>
        <v>21.1036793124404</v>
      </c>
      <c r="D387" t="s">
        <v>26</v>
      </c>
    </row>
    <row r="388" spans="2:4">
      <c r="B388" s="1">
        <f>((((1707615453/60)/60)+8)/24)+DATE(1970,1,1)</f>
        <v>45333.4010763889</v>
      </c>
      <c r="C388">
        <f ca="1" t="shared" si="39"/>
        <v>20.3997357758722</v>
      </c>
      <c r="D388" t="s">
        <v>27</v>
      </c>
    </row>
    <row r="389" spans="2:4">
      <c r="B389" s="1">
        <f>((((1707616353/60)/60)+8)/24)+DATE(1970,1,1)</f>
        <v>45333.4114930556</v>
      </c>
      <c r="C389">
        <f ca="1" t="shared" si="39"/>
        <v>21.5598370265923</v>
      </c>
      <c r="D389" t="s">
        <v>8</v>
      </c>
    </row>
    <row r="390" spans="2:4">
      <c r="B390" s="1">
        <f>((((1707617253/60)/60)+8)/24)+DATE(1970,1,1)</f>
        <v>45333.4219097222</v>
      </c>
      <c r="C390">
        <f ca="1" t="shared" si="39"/>
        <v>21.5535030699155</v>
      </c>
      <c r="D390" t="s">
        <v>26</v>
      </c>
    </row>
    <row r="391" spans="2:4">
      <c r="B391" s="1">
        <f>((((1707618153/60)/60)+8)/24)+DATE(1970,1,1)</f>
        <v>45333.4323263889</v>
      </c>
      <c r="C391">
        <f ca="1" t="shared" si="39"/>
        <v>22.04666471837</v>
      </c>
      <c r="D391" t="s">
        <v>27</v>
      </c>
    </row>
    <row r="392" spans="2:4">
      <c r="B392" s="1">
        <f>((((1707619053/60)/60)+8)/24)+DATE(1970,1,1)</f>
        <v>45333.4427430556</v>
      </c>
      <c r="C392">
        <f ca="1" t="shared" si="39"/>
        <v>20.599312059823</v>
      </c>
      <c r="D392" t="s">
        <v>8</v>
      </c>
    </row>
    <row r="393" spans="2:4">
      <c r="B393" s="1">
        <f>((((1707619953/60)/60)+8)/24)+DATE(1970,1,1)</f>
        <v>45333.4531597222</v>
      </c>
      <c r="C393">
        <f ca="1" t="shared" si="39"/>
        <v>23.0309232133706</v>
      </c>
      <c r="D393" t="s">
        <v>26</v>
      </c>
    </row>
    <row r="394" spans="2:4">
      <c r="B394" s="1">
        <f>((((1707620853/60)/60)+8)/24)+DATE(1970,1,1)</f>
        <v>45333.4635763889</v>
      </c>
      <c r="C394">
        <f ca="1" t="shared" ref="C394:C403" si="40">(RAND()*4)+20</f>
        <v>22.2568005323094</v>
      </c>
      <c r="D394" t="s">
        <v>27</v>
      </c>
    </row>
    <row r="395" spans="2:4">
      <c r="B395" s="1">
        <f>((((1707621753/60)/60)+8)/24)+DATE(1970,1,1)</f>
        <v>45333.4739930556</v>
      </c>
      <c r="C395">
        <f ca="1" t="shared" si="40"/>
        <v>20.112407317492</v>
      </c>
      <c r="D395" t="s">
        <v>8</v>
      </c>
    </row>
    <row r="396" spans="2:4">
      <c r="B396" s="1">
        <f>((((1707622653/60)/60)+8)/24)+DATE(1970,1,1)</f>
        <v>45333.4844097222</v>
      </c>
      <c r="C396">
        <f ca="1" t="shared" si="40"/>
        <v>21.0092991773056</v>
      </c>
      <c r="D396" t="s">
        <v>26</v>
      </c>
    </row>
    <row r="397" spans="2:4">
      <c r="B397" s="1">
        <f>((((1707623553/60)/60)+8)/24)+DATE(1970,1,1)</f>
        <v>45333.4948263889</v>
      </c>
      <c r="C397">
        <f ca="1" t="shared" si="40"/>
        <v>21.0621621809375</v>
      </c>
      <c r="D397" t="s">
        <v>27</v>
      </c>
    </row>
    <row r="398" spans="2:4">
      <c r="B398" s="1">
        <f>((((1707624453/60)/60)+8)/24)+DATE(1970,1,1)</f>
        <v>45333.5052430556</v>
      </c>
      <c r="C398">
        <f ca="1" t="shared" si="40"/>
        <v>21.7772772077246</v>
      </c>
      <c r="D398" t="s">
        <v>8</v>
      </c>
    </row>
    <row r="399" spans="2:4">
      <c r="B399" s="1">
        <f>((((1707625353/60)/60)+8)/24)+DATE(1970,1,1)</f>
        <v>45333.5156597222</v>
      </c>
      <c r="C399">
        <f ca="1" t="shared" si="40"/>
        <v>21.3928399956589</v>
      </c>
      <c r="D399" t="s">
        <v>26</v>
      </c>
    </row>
    <row r="400" spans="2:4">
      <c r="B400" s="1">
        <f>((((1707626253/60)/60)+8)/24)+DATE(1970,1,1)</f>
        <v>45333.5260763889</v>
      </c>
      <c r="C400">
        <f ca="1" t="shared" si="40"/>
        <v>21.7345635450916</v>
      </c>
      <c r="D400" t="s">
        <v>27</v>
      </c>
    </row>
    <row r="401" spans="2:4">
      <c r="B401" s="1">
        <f>((((1707627153/60)/60)+8)/24)+DATE(1970,1,1)</f>
        <v>45333.5364930556</v>
      </c>
      <c r="C401">
        <f ca="1" t="shared" si="40"/>
        <v>21.8289300647677</v>
      </c>
      <c r="D401" t="s">
        <v>8</v>
      </c>
    </row>
    <row r="402" spans="2:4">
      <c r="B402" s="1">
        <f>((((1707628053/60)/60)+8)/24)+DATE(1970,1,1)</f>
        <v>45333.5469097222</v>
      </c>
      <c r="C402">
        <f ca="1" t="shared" si="40"/>
        <v>21.6864709890927</v>
      </c>
      <c r="D402" t="s">
        <v>26</v>
      </c>
    </row>
    <row r="403" spans="2:4">
      <c r="B403" s="1">
        <f>((((1707628953/60)/60)+8)/24)+DATE(1970,1,1)</f>
        <v>45333.5573263889</v>
      </c>
      <c r="C403">
        <f ca="1" t="shared" si="40"/>
        <v>21.3960062497741</v>
      </c>
      <c r="D403" t="s">
        <v>27</v>
      </c>
    </row>
    <row r="404" spans="2:4">
      <c r="B404" s="1">
        <f>((((1707629853/60)/60)+8)/24)+DATE(1970,1,1)</f>
        <v>45333.5677430556</v>
      </c>
      <c r="C404">
        <f ca="1" t="shared" ref="C404:C413" si="41">(RAND()*4)+20</f>
        <v>20.3912763433666</v>
      </c>
      <c r="D404" t="s">
        <v>8</v>
      </c>
    </row>
    <row r="405" spans="2:4">
      <c r="B405" s="1">
        <f>((((1707630753/60)/60)+8)/24)+DATE(1970,1,1)</f>
        <v>45333.5781597222</v>
      </c>
      <c r="C405">
        <f ca="1" t="shared" si="41"/>
        <v>22.5943472219339</v>
      </c>
      <c r="D405" t="s">
        <v>26</v>
      </c>
    </row>
    <row r="406" spans="2:4">
      <c r="B406" s="1">
        <f>((((1707631653/60)/60)+8)/24)+DATE(1970,1,1)</f>
        <v>45333.5885763889</v>
      </c>
      <c r="C406">
        <f ca="1" t="shared" si="41"/>
        <v>23.0255813206076</v>
      </c>
      <c r="D406" t="s">
        <v>27</v>
      </c>
    </row>
    <row r="407" spans="2:4">
      <c r="B407" s="1">
        <f>((((1707632553/60)/60)+8)/24)+DATE(1970,1,1)</f>
        <v>45333.5989930556</v>
      </c>
      <c r="C407">
        <f ca="1" t="shared" si="41"/>
        <v>20.1249670430385</v>
      </c>
      <c r="D407" t="s">
        <v>8</v>
      </c>
    </row>
    <row r="408" spans="2:4">
      <c r="B408" s="1">
        <f>((((1707633453/60)/60)+8)/24)+DATE(1970,1,1)</f>
        <v>45333.6094097222</v>
      </c>
      <c r="C408">
        <f ca="1" t="shared" si="41"/>
        <v>21.4765883026709</v>
      </c>
      <c r="D408" t="s">
        <v>26</v>
      </c>
    </row>
    <row r="409" spans="2:4">
      <c r="B409" s="1">
        <f>((((1707634353/60)/60)+8)/24)+DATE(1970,1,1)</f>
        <v>45333.6198263889</v>
      </c>
      <c r="C409">
        <f ca="1" t="shared" si="41"/>
        <v>22.1487271469188</v>
      </c>
      <c r="D409" t="s">
        <v>27</v>
      </c>
    </row>
    <row r="410" spans="2:4">
      <c r="B410" s="1">
        <f>((((1707635253/60)/60)+8)/24)+DATE(1970,1,1)</f>
        <v>45333.6302430556</v>
      </c>
      <c r="C410">
        <f ca="1" t="shared" si="41"/>
        <v>22.382320648503</v>
      </c>
      <c r="D410" t="s">
        <v>8</v>
      </c>
    </row>
    <row r="411" spans="2:4">
      <c r="B411" s="1">
        <f>((((1707636153/60)/60)+8)/24)+DATE(1970,1,1)</f>
        <v>45333.6406597222</v>
      </c>
      <c r="C411">
        <f ca="1" t="shared" si="41"/>
        <v>23.3421024934251</v>
      </c>
      <c r="D411" t="s">
        <v>26</v>
      </c>
    </row>
    <row r="412" spans="2:4">
      <c r="B412" s="1">
        <f>((((1707637053/60)/60)+8)/24)+DATE(1970,1,1)</f>
        <v>45333.6510763889</v>
      </c>
      <c r="C412">
        <f ca="1" t="shared" si="41"/>
        <v>21.3643029651012</v>
      </c>
      <c r="D412" t="s">
        <v>27</v>
      </c>
    </row>
    <row r="413" spans="2:4">
      <c r="B413" s="1">
        <f>((((1707637953/60)/60)+8)/24)+DATE(1970,1,1)</f>
        <v>45333.6614930556</v>
      </c>
      <c r="C413">
        <f ca="1" t="shared" si="41"/>
        <v>21.9529947538681</v>
      </c>
      <c r="D413" t="s">
        <v>8</v>
      </c>
    </row>
    <row r="414" spans="2:4">
      <c r="B414" s="1">
        <f>((((1707638853/60)/60)+8)/24)+DATE(1970,1,1)</f>
        <v>45333.6719097222</v>
      </c>
      <c r="C414">
        <f ca="1" t="shared" ref="C414:C423" si="42">(RAND()*4)+20</f>
        <v>20.907722355667</v>
      </c>
      <c r="D414" t="s">
        <v>26</v>
      </c>
    </row>
    <row r="415" spans="2:4">
      <c r="B415" s="1">
        <f>((((1707639753/60)/60)+8)/24)+DATE(1970,1,1)</f>
        <v>45333.6823263889</v>
      </c>
      <c r="C415">
        <f ca="1" t="shared" si="42"/>
        <v>22.3667770581809</v>
      </c>
      <c r="D415" t="s">
        <v>27</v>
      </c>
    </row>
    <row r="416" spans="2:4">
      <c r="B416" s="1">
        <f>((((1707640653/60)/60)+8)/24)+DATE(1970,1,1)</f>
        <v>45333.6927430556</v>
      </c>
      <c r="C416">
        <f ca="1" t="shared" si="42"/>
        <v>20.9269186282879</v>
      </c>
      <c r="D416" t="s">
        <v>8</v>
      </c>
    </row>
    <row r="417" spans="2:4">
      <c r="B417" s="1">
        <f>((((1707641553/60)/60)+8)/24)+DATE(1970,1,1)</f>
        <v>45333.7031597222</v>
      </c>
      <c r="C417">
        <f ca="1" t="shared" si="42"/>
        <v>22.9186896614233</v>
      </c>
      <c r="D417" t="s">
        <v>26</v>
      </c>
    </row>
    <row r="418" spans="2:4">
      <c r="B418" s="1">
        <f>((((1707642453/60)/60)+8)/24)+DATE(1970,1,1)</f>
        <v>45333.7135763889</v>
      </c>
      <c r="C418">
        <f ca="1" t="shared" si="42"/>
        <v>21.6340841531403</v>
      </c>
      <c r="D418" t="s">
        <v>27</v>
      </c>
    </row>
    <row r="419" spans="2:4">
      <c r="B419" s="1">
        <f>((((1707643353/60)/60)+8)/24)+DATE(1970,1,1)</f>
        <v>45333.7239930556</v>
      </c>
      <c r="C419">
        <f ca="1" t="shared" si="42"/>
        <v>22.2546147636659</v>
      </c>
      <c r="D419" t="s">
        <v>8</v>
      </c>
    </row>
    <row r="420" spans="2:4">
      <c r="B420" s="1">
        <f>((((1707644253/60)/60)+8)/24)+DATE(1970,1,1)</f>
        <v>45333.7344097222</v>
      </c>
      <c r="C420">
        <f ca="1" t="shared" si="42"/>
        <v>21.8946087940102</v>
      </c>
      <c r="D420" t="s">
        <v>26</v>
      </c>
    </row>
    <row r="421" spans="2:4">
      <c r="B421" s="1">
        <f>((((1707645153/60)/60)+8)/24)+DATE(1970,1,1)</f>
        <v>45333.7448263889</v>
      </c>
      <c r="C421">
        <f ca="1" t="shared" si="42"/>
        <v>22.4360893111056</v>
      </c>
      <c r="D421" t="s">
        <v>27</v>
      </c>
    </row>
    <row r="422" spans="2:4">
      <c r="B422" s="1">
        <f>((((1707646053/60)/60)+8)/24)+DATE(1970,1,1)</f>
        <v>45333.7552430556</v>
      </c>
      <c r="C422">
        <f ca="1" t="shared" si="42"/>
        <v>20.9109673413212</v>
      </c>
      <c r="D422" t="s">
        <v>8</v>
      </c>
    </row>
    <row r="423" spans="2:4">
      <c r="B423" s="1">
        <f>((((1707646953/60)/60)+8)/24)+DATE(1970,1,1)</f>
        <v>45333.7656597222</v>
      </c>
      <c r="C423">
        <f ca="1" t="shared" si="42"/>
        <v>21.3259564532742</v>
      </c>
      <c r="D423" t="s">
        <v>26</v>
      </c>
    </row>
    <row r="424" spans="2:4">
      <c r="B424" s="1">
        <f>((((1707647853/60)/60)+8)/24)+DATE(1970,1,1)</f>
        <v>45333.7760763889</v>
      </c>
      <c r="C424">
        <f ca="1" t="shared" ref="C424:C433" si="43">(RAND()*4)+20</f>
        <v>21.9712036945806</v>
      </c>
      <c r="D424" t="s">
        <v>27</v>
      </c>
    </row>
    <row r="425" spans="2:4">
      <c r="B425" s="1">
        <f>((((1707648753/60)/60)+8)/24)+DATE(1970,1,1)</f>
        <v>45333.7864930556</v>
      </c>
      <c r="C425">
        <f ca="1" t="shared" si="43"/>
        <v>22.9249885529012</v>
      </c>
      <c r="D425" t="s">
        <v>8</v>
      </c>
    </row>
    <row r="426" spans="2:4">
      <c r="B426" s="1">
        <f>((((1707649653/60)/60)+8)/24)+DATE(1970,1,1)</f>
        <v>45333.7969097222</v>
      </c>
      <c r="C426">
        <f ca="1" t="shared" si="43"/>
        <v>23.3923098335699</v>
      </c>
      <c r="D426" t="s">
        <v>26</v>
      </c>
    </row>
    <row r="427" spans="2:4">
      <c r="B427" s="1">
        <f>((((1707650553/60)/60)+8)/24)+DATE(1970,1,1)</f>
        <v>45333.8073263889</v>
      </c>
      <c r="C427">
        <f ca="1" t="shared" si="43"/>
        <v>20.6922237919499</v>
      </c>
      <c r="D427" t="s">
        <v>27</v>
      </c>
    </row>
    <row r="428" spans="2:4">
      <c r="B428" s="1">
        <f>((((1707651453/60)/60)+8)/24)+DATE(1970,1,1)</f>
        <v>45333.8177430556</v>
      </c>
      <c r="C428">
        <f ca="1" t="shared" si="43"/>
        <v>22.9118509814052</v>
      </c>
      <c r="D428" t="s">
        <v>8</v>
      </c>
    </row>
    <row r="429" spans="2:4">
      <c r="B429" s="1">
        <f>((((1707652353/60)/60)+8)/24)+DATE(1970,1,1)</f>
        <v>45333.8281597222</v>
      </c>
      <c r="C429">
        <f ca="1" t="shared" si="43"/>
        <v>21.1557221805035</v>
      </c>
      <c r="D429" t="s">
        <v>26</v>
      </c>
    </row>
    <row r="430" spans="2:4">
      <c r="B430" s="1">
        <f>((((1707653253/60)/60)+8)/24)+DATE(1970,1,1)</f>
        <v>45333.8385763889</v>
      </c>
      <c r="C430">
        <f ca="1" t="shared" si="43"/>
        <v>22.2795413281321</v>
      </c>
      <c r="D430" t="s">
        <v>27</v>
      </c>
    </row>
    <row r="431" spans="2:4">
      <c r="B431" s="1">
        <f>((((1707654160/60)/60)+8)/24)+DATE(1970,1,1)</f>
        <v>45333.8490740741</v>
      </c>
      <c r="C431">
        <f ca="1" t="shared" si="43"/>
        <v>23.8754136949672</v>
      </c>
      <c r="D431" t="s">
        <v>8</v>
      </c>
    </row>
    <row r="432" spans="2:4">
      <c r="B432" s="1">
        <f>((((1707655053/60)/60)+8)/24)+DATE(1970,1,1)</f>
        <v>45333.8594097222</v>
      </c>
      <c r="C432">
        <f ca="1" t="shared" si="43"/>
        <v>21.7180020518238</v>
      </c>
      <c r="D432" t="s">
        <v>26</v>
      </c>
    </row>
    <row r="433" spans="2:4">
      <c r="B433" s="1">
        <f>((((1707655953/60)/60)+8)/24)+DATE(1970,1,1)</f>
        <v>45333.8698263889</v>
      </c>
      <c r="C433">
        <f ca="1" t="shared" si="43"/>
        <v>20.7301999664677</v>
      </c>
      <c r="D433" t="s">
        <v>27</v>
      </c>
    </row>
    <row r="434" spans="2:4">
      <c r="B434" s="1">
        <f>((((1707656853/60)/60)+8)/24)+DATE(1970,1,1)</f>
        <v>45333.8802430556</v>
      </c>
      <c r="C434">
        <f ca="1" t="shared" ref="C434:C443" si="44">(RAND()*4)+20</f>
        <v>20.5855694758624</v>
      </c>
      <c r="D434" t="s">
        <v>8</v>
      </c>
    </row>
    <row r="435" spans="2:4">
      <c r="B435" s="1">
        <f>((((1707657753/60)/60)+8)/24)+DATE(1970,1,1)</f>
        <v>45333.8906597222</v>
      </c>
      <c r="C435">
        <f ca="1" t="shared" si="44"/>
        <v>22.3945834160506</v>
      </c>
      <c r="D435" t="s">
        <v>26</v>
      </c>
    </row>
    <row r="436" spans="2:4">
      <c r="B436" s="1">
        <f>((((1707658653/60)/60)+8)/24)+DATE(1970,1,1)</f>
        <v>45333.9010763889</v>
      </c>
      <c r="C436">
        <f ca="1" t="shared" si="44"/>
        <v>23.3151645005267</v>
      </c>
      <c r="D436" t="s">
        <v>27</v>
      </c>
    </row>
    <row r="437" spans="2:4">
      <c r="B437" s="1">
        <f>((((1707659553/60)/60)+8)/24)+DATE(1970,1,1)</f>
        <v>45333.9114930556</v>
      </c>
      <c r="C437">
        <f ca="1" t="shared" si="44"/>
        <v>23.6034939233308</v>
      </c>
      <c r="D437" t="s">
        <v>8</v>
      </c>
    </row>
    <row r="438" spans="2:4">
      <c r="B438" s="1">
        <f>((((1707660453/60)/60)+8)/24)+DATE(1970,1,1)</f>
        <v>45333.9219097222</v>
      </c>
      <c r="C438">
        <f ca="1" t="shared" si="44"/>
        <v>20.2718755798203</v>
      </c>
      <c r="D438" t="s">
        <v>26</v>
      </c>
    </row>
    <row r="439" spans="2:4">
      <c r="B439" s="1">
        <f>((((1707661353/60)/60)+8)/24)+DATE(1970,1,1)</f>
        <v>45333.9323263889</v>
      </c>
      <c r="C439">
        <f ca="1" t="shared" si="44"/>
        <v>21.279398766785</v>
      </c>
      <c r="D439" t="s">
        <v>27</v>
      </c>
    </row>
    <row r="440" spans="2:4">
      <c r="B440" s="1">
        <f>((((1707662253/60)/60)+8)/24)+DATE(1970,1,1)</f>
        <v>45333.9427430556</v>
      </c>
      <c r="C440">
        <f ca="1" t="shared" si="44"/>
        <v>22.8253312413404</v>
      </c>
      <c r="D440" t="s">
        <v>8</v>
      </c>
    </row>
    <row r="441" spans="2:4">
      <c r="B441" s="1">
        <f>((((1707663153/60)/60)+8)/24)+DATE(1970,1,1)</f>
        <v>45333.9531597222</v>
      </c>
      <c r="C441">
        <f ca="1" t="shared" si="44"/>
        <v>22.6612751103316</v>
      </c>
      <c r="D441" t="s">
        <v>26</v>
      </c>
    </row>
    <row r="442" spans="2:4">
      <c r="B442" s="1">
        <f>((((1707664053/60)/60)+8)/24)+DATE(1970,1,1)</f>
        <v>45333.9635763889</v>
      </c>
      <c r="C442">
        <f ca="1" t="shared" si="44"/>
        <v>22.0184494137642</v>
      </c>
      <c r="D442" t="s">
        <v>27</v>
      </c>
    </row>
    <row r="443" spans="2:4">
      <c r="B443" s="1">
        <f>((((1707664953/60)/60)+8)/24)+DATE(1970,1,1)</f>
        <v>45333.9739930556</v>
      </c>
      <c r="C443">
        <f ca="1" t="shared" si="44"/>
        <v>23.2576956096586</v>
      </c>
      <c r="D443" t="s">
        <v>8</v>
      </c>
    </row>
    <row r="444" spans="2:4">
      <c r="B444" s="1">
        <f>((((1707665853/60)/60)+8)/24)+DATE(1970,1,1)</f>
        <v>45333.9844097222</v>
      </c>
      <c r="C444">
        <f ca="1" t="shared" ref="C444:C453" si="45">(RAND()*4)+20</f>
        <v>21.973209990219</v>
      </c>
      <c r="D444" t="s">
        <v>26</v>
      </c>
    </row>
    <row r="445" spans="2:4">
      <c r="B445" s="1">
        <f>((((1707666753/60)/60)+8)/24)+DATE(1970,1,1)</f>
        <v>45333.9948263889</v>
      </c>
      <c r="C445">
        <f ca="1" t="shared" si="45"/>
        <v>21.4992399243894</v>
      </c>
      <c r="D445" t="s">
        <v>27</v>
      </c>
    </row>
    <row r="446" spans="2:4">
      <c r="B446" s="1">
        <f>((((1707667653/60)/60)+8)/24)+DATE(1970,1,1)</f>
        <v>45334.0052430556</v>
      </c>
      <c r="C446">
        <f ca="1" t="shared" si="45"/>
        <v>23.3550247367032</v>
      </c>
      <c r="D446" t="s">
        <v>8</v>
      </c>
    </row>
    <row r="447" spans="2:4">
      <c r="B447" s="1">
        <f>((((1707668553/60)/60)+8)/24)+DATE(1970,1,1)</f>
        <v>45334.0156597222</v>
      </c>
      <c r="C447">
        <f ca="1" t="shared" si="45"/>
        <v>21.3311528709519</v>
      </c>
      <c r="D447" t="s">
        <v>26</v>
      </c>
    </row>
    <row r="448" spans="2:4">
      <c r="B448" s="1">
        <f>((((1707669453/60)/60)+8)/24)+DATE(1970,1,1)</f>
        <v>45334.0260763889</v>
      </c>
      <c r="C448">
        <f ca="1" t="shared" si="45"/>
        <v>23.6406378282683</v>
      </c>
      <c r="D448" t="s">
        <v>27</v>
      </c>
    </row>
    <row r="449" spans="2:4">
      <c r="B449" s="1">
        <f>((((1707670353/60)/60)+8)/24)+DATE(1970,1,1)</f>
        <v>45334.0364930556</v>
      </c>
      <c r="C449">
        <f ca="1" t="shared" si="45"/>
        <v>23.2928655254114</v>
      </c>
      <c r="D449" t="s">
        <v>8</v>
      </c>
    </row>
    <row r="450" spans="2:4">
      <c r="B450" s="1">
        <f>((((1707671253/60)/60)+8)/24)+DATE(1970,1,1)</f>
        <v>45334.0469097222</v>
      </c>
      <c r="C450">
        <f ca="1" t="shared" si="45"/>
        <v>20.5788223979254</v>
      </c>
      <c r="D450" t="s">
        <v>26</v>
      </c>
    </row>
    <row r="451" spans="2:4">
      <c r="B451" s="1">
        <f>((((1707672153/60)/60)+8)/24)+DATE(1970,1,1)</f>
        <v>45334.0573263889</v>
      </c>
      <c r="C451">
        <f ca="1" t="shared" si="45"/>
        <v>20.2384098945277</v>
      </c>
      <c r="D451" t="s">
        <v>27</v>
      </c>
    </row>
    <row r="452" spans="2:4">
      <c r="B452" s="1">
        <f>((((1707673053/60)/60)+8)/24)+DATE(1970,1,1)</f>
        <v>45334.0677430556</v>
      </c>
      <c r="C452">
        <f ca="1" t="shared" si="45"/>
        <v>20.8373202248977</v>
      </c>
      <c r="D452" t="s">
        <v>8</v>
      </c>
    </row>
    <row r="453" spans="2:4">
      <c r="B453" s="1">
        <f>((((1707673953/60)/60)+8)/24)+DATE(1970,1,1)</f>
        <v>45334.0781597222</v>
      </c>
      <c r="C453">
        <f ca="1" t="shared" si="45"/>
        <v>20.9178972361422</v>
      </c>
      <c r="D453" t="s">
        <v>26</v>
      </c>
    </row>
    <row r="454" spans="2:4">
      <c r="B454" s="1">
        <f>((((1707674853/60)/60)+8)/24)+DATE(1970,1,1)</f>
        <v>45334.0885763889</v>
      </c>
      <c r="C454">
        <f ca="1" t="shared" ref="C454:C463" si="46">(RAND()*4)+20</f>
        <v>20.8957589904287</v>
      </c>
      <c r="D454" t="s">
        <v>27</v>
      </c>
    </row>
    <row r="455" spans="2:4">
      <c r="B455" s="1">
        <f>((((1707675753/60)/60)+8)/24)+DATE(1970,1,1)</f>
        <v>45334.0989930556</v>
      </c>
      <c r="C455">
        <f ca="1" t="shared" si="46"/>
        <v>20.9800427338544</v>
      </c>
      <c r="D455" t="s">
        <v>8</v>
      </c>
    </row>
    <row r="456" spans="2:4">
      <c r="B456" s="1">
        <f>((((1707676653/60)/60)+8)/24)+DATE(1970,1,1)</f>
        <v>45334.1094097222</v>
      </c>
      <c r="C456">
        <f ca="1" t="shared" si="46"/>
        <v>22.3910212965302</v>
      </c>
      <c r="D456" t="s">
        <v>26</v>
      </c>
    </row>
    <row r="457" spans="2:4">
      <c r="B457" s="1">
        <f>((((1707677553/60)/60)+8)/24)+DATE(1970,1,1)</f>
        <v>45334.1198263889</v>
      </c>
      <c r="C457">
        <f ca="1" t="shared" si="46"/>
        <v>22.0274217692412</v>
      </c>
      <c r="D457" t="s">
        <v>27</v>
      </c>
    </row>
    <row r="458" spans="2:4">
      <c r="B458" s="1">
        <f>((((1707678453/60)/60)+8)/24)+DATE(1970,1,1)</f>
        <v>45334.1302430556</v>
      </c>
      <c r="C458">
        <f ca="1" t="shared" si="46"/>
        <v>21.1307189209357</v>
      </c>
      <c r="D458" t="s">
        <v>8</v>
      </c>
    </row>
    <row r="459" spans="2:4">
      <c r="B459" s="1">
        <f>((((1707679353/60)/60)+8)/24)+DATE(1970,1,1)</f>
        <v>45334.1406597222</v>
      </c>
      <c r="C459">
        <f ca="1" t="shared" si="46"/>
        <v>22.8390060167408</v>
      </c>
      <c r="D459" t="s">
        <v>26</v>
      </c>
    </row>
    <row r="460" spans="2:4">
      <c r="B460" s="1">
        <f>((((1707680253/60)/60)+8)/24)+DATE(1970,1,1)</f>
        <v>45334.1510763889</v>
      </c>
      <c r="C460">
        <f ca="1" t="shared" si="46"/>
        <v>22.8978937675725</v>
      </c>
      <c r="D460" t="s">
        <v>27</v>
      </c>
    </row>
    <row r="461" spans="2:4">
      <c r="B461" s="1">
        <f>((((1707681153/60)/60)+8)/24)+DATE(1970,1,1)</f>
        <v>45334.1614930556</v>
      </c>
      <c r="C461">
        <f ca="1" t="shared" si="46"/>
        <v>20.1724771521592</v>
      </c>
      <c r="D461" t="s">
        <v>8</v>
      </c>
    </row>
    <row r="462" spans="2:4">
      <c r="B462" s="1">
        <f>((((1707682053/60)/60)+8)/24)+DATE(1970,1,1)</f>
        <v>45334.1719097222</v>
      </c>
      <c r="C462">
        <f ca="1" t="shared" si="46"/>
        <v>21.4107359494984</v>
      </c>
      <c r="D462" t="s">
        <v>26</v>
      </c>
    </row>
    <row r="463" spans="2:4">
      <c r="B463" s="1">
        <f>((((1707682953/60)/60)+8)/24)+DATE(1970,1,1)</f>
        <v>45334.1823263889</v>
      </c>
      <c r="C463">
        <f ca="1" t="shared" si="46"/>
        <v>23.5337433156673</v>
      </c>
      <c r="D463" t="s">
        <v>27</v>
      </c>
    </row>
    <row r="464" spans="2:4">
      <c r="B464" s="1">
        <f>((((1707683853/60)/60)+8)/24)+DATE(1970,1,1)</f>
        <v>45334.1927430556</v>
      </c>
      <c r="C464">
        <f ca="1" t="shared" ref="C464:C473" si="47">(RAND()*4)+20</f>
        <v>22.5464740848618</v>
      </c>
      <c r="D464" t="s">
        <v>8</v>
      </c>
    </row>
    <row r="465" spans="2:4">
      <c r="B465" s="1">
        <f>((((1707684753/60)/60)+8)/24)+DATE(1970,1,1)</f>
        <v>45334.2031597222</v>
      </c>
      <c r="C465">
        <f ca="1" t="shared" si="47"/>
        <v>23.3190877286067</v>
      </c>
      <c r="D465" t="s">
        <v>26</v>
      </c>
    </row>
    <row r="466" spans="2:4">
      <c r="B466" s="1">
        <f>((((1707685653/60)/60)+8)/24)+DATE(1970,1,1)</f>
        <v>45334.2135763889</v>
      </c>
      <c r="C466">
        <f ca="1" t="shared" si="47"/>
        <v>22.6383764922905</v>
      </c>
      <c r="D466" t="s">
        <v>27</v>
      </c>
    </row>
    <row r="467" spans="2:4">
      <c r="B467" s="1">
        <f>((((1707686553/60)/60)+8)/24)+DATE(1970,1,1)</f>
        <v>45334.2239930556</v>
      </c>
      <c r="C467">
        <f ca="1" t="shared" si="47"/>
        <v>23.0242926122481</v>
      </c>
      <c r="D467" t="s">
        <v>8</v>
      </c>
    </row>
    <row r="468" spans="2:4">
      <c r="B468" s="1">
        <f>((((1707687453/60)/60)+8)/24)+DATE(1970,1,1)</f>
        <v>45334.2344097222</v>
      </c>
      <c r="C468">
        <f ca="1" t="shared" si="47"/>
        <v>22.6738809969253</v>
      </c>
      <c r="D468" t="s">
        <v>26</v>
      </c>
    </row>
    <row r="469" spans="2:4">
      <c r="B469" s="1">
        <f>((((1707688353/60)/60)+8)/24)+DATE(1970,1,1)</f>
        <v>45334.2448263889</v>
      </c>
      <c r="C469">
        <f ca="1" t="shared" si="47"/>
        <v>22.2648283996731</v>
      </c>
      <c r="D469" t="s">
        <v>27</v>
      </c>
    </row>
    <row r="470" spans="2:4">
      <c r="B470" s="1">
        <f>((((1707689253/60)/60)+8)/24)+DATE(1970,1,1)</f>
        <v>45334.2552430556</v>
      </c>
      <c r="C470">
        <f ca="1" t="shared" si="47"/>
        <v>22.6527430669462</v>
      </c>
      <c r="D470" t="s">
        <v>8</v>
      </c>
    </row>
    <row r="471" spans="2:4">
      <c r="B471" s="1">
        <f>((((1707690153/60)/60)+8)/24)+DATE(1970,1,1)</f>
        <v>45334.2656597222</v>
      </c>
      <c r="C471">
        <f ca="1" t="shared" si="47"/>
        <v>20.3995172278222</v>
      </c>
      <c r="D471" t="s">
        <v>26</v>
      </c>
    </row>
    <row r="472" spans="2:4">
      <c r="B472" s="1">
        <f>((((1707691053/60)/60)+8)/24)+DATE(1970,1,1)</f>
        <v>45334.2760763889</v>
      </c>
      <c r="C472">
        <f ca="1" t="shared" si="47"/>
        <v>21.607990091363</v>
      </c>
      <c r="D472" t="s">
        <v>27</v>
      </c>
    </row>
    <row r="473" spans="2:4">
      <c r="B473" s="1">
        <f>((((1707691953/60)/60)+8)/24)+DATE(1970,1,1)</f>
        <v>45334.2864930556</v>
      </c>
      <c r="C473">
        <f ca="1" t="shared" si="47"/>
        <v>22.3874333684507</v>
      </c>
      <c r="D473" t="s">
        <v>8</v>
      </c>
    </row>
    <row r="474" spans="2:4">
      <c r="B474" s="1">
        <f>((((1707692853/60)/60)+8)/24)+DATE(1970,1,1)</f>
        <v>45334.2969097222</v>
      </c>
      <c r="C474">
        <f ca="1" t="shared" ref="C474:C483" si="48">(RAND()*4)+20</f>
        <v>22.0573958226819</v>
      </c>
      <c r="D474" t="s">
        <v>26</v>
      </c>
    </row>
    <row r="475" spans="2:4">
      <c r="B475" s="1">
        <f>((((1707693753/60)/60)+8)/24)+DATE(1970,1,1)</f>
        <v>45334.3073263889</v>
      </c>
      <c r="C475">
        <f ca="1" t="shared" si="48"/>
        <v>22.2208703477818</v>
      </c>
      <c r="D475" t="s">
        <v>27</v>
      </c>
    </row>
    <row r="476" spans="2:4">
      <c r="B476" s="1">
        <f>((((1707694653/60)/60)+8)/24)+DATE(1970,1,1)</f>
        <v>45334.3177430556</v>
      </c>
      <c r="C476">
        <f ca="1" t="shared" si="48"/>
        <v>21.2499863605613</v>
      </c>
      <c r="D476" t="s">
        <v>8</v>
      </c>
    </row>
    <row r="477" spans="2:4">
      <c r="B477" s="1">
        <f>((((1707695553/60)/60)+8)/24)+DATE(1970,1,1)</f>
        <v>45334.3281597222</v>
      </c>
      <c r="C477">
        <f ca="1" t="shared" si="48"/>
        <v>20.0170391435806</v>
      </c>
      <c r="D477" t="s">
        <v>26</v>
      </c>
    </row>
    <row r="478" spans="2:4">
      <c r="B478" s="1">
        <f>((((1707696453/60)/60)+8)/24)+DATE(1970,1,1)</f>
        <v>45334.3385763889</v>
      </c>
      <c r="C478">
        <f ca="1" t="shared" si="48"/>
        <v>20.7604231083243</v>
      </c>
      <c r="D478" t="s">
        <v>27</v>
      </c>
    </row>
    <row r="479" spans="2:4">
      <c r="B479" s="1">
        <f>((((1707697353/60)/60)+8)/24)+DATE(1970,1,1)</f>
        <v>45334.3489930556</v>
      </c>
      <c r="C479">
        <f ca="1" t="shared" si="48"/>
        <v>21.5391270756761</v>
      </c>
      <c r="D479" t="s">
        <v>8</v>
      </c>
    </row>
    <row r="480" spans="2:4">
      <c r="B480" s="1">
        <f>((((1707698253/60)/60)+8)/24)+DATE(1970,1,1)</f>
        <v>45334.3594097222</v>
      </c>
      <c r="C480">
        <f ca="1" t="shared" si="48"/>
        <v>21.0480143036575</v>
      </c>
      <c r="D480" t="s">
        <v>26</v>
      </c>
    </row>
    <row r="481" spans="2:4">
      <c r="B481" s="1">
        <f>((((1707699153/60)/60)+8)/24)+DATE(1970,1,1)</f>
        <v>45334.3698263889</v>
      </c>
      <c r="C481">
        <f ca="1" t="shared" si="48"/>
        <v>23.0900323731699</v>
      </c>
      <c r="D481" t="s">
        <v>27</v>
      </c>
    </row>
    <row r="482" spans="2:4">
      <c r="B482" s="1">
        <f>((((1707700053/60)/60)+8)/24)+DATE(1970,1,1)</f>
        <v>45334.3802430556</v>
      </c>
      <c r="C482">
        <f ca="1" t="shared" si="48"/>
        <v>20.6669577240605</v>
      </c>
      <c r="D482" t="s">
        <v>8</v>
      </c>
    </row>
    <row r="483" spans="2:4">
      <c r="B483" s="1">
        <f>((((1707700953/60)/60)+8)/24)+DATE(1970,1,1)</f>
        <v>45334.3906597222</v>
      </c>
      <c r="C483">
        <f ca="1" t="shared" si="48"/>
        <v>23.6724455743053</v>
      </c>
      <c r="D483" t="s">
        <v>26</v>
      </c>
    </row>
    <row r="484" spans="2:4">
      <c r="B484" s="1">
        <f>((((1707701853/60)/60)+8)/24)+DATE(1970,1,1)</f>
        <v>45334.4010763889</v>
      </c>
      <c r="C484">
        <f ca="1" t="shared" ref="C484:C493" si="49">(RAND()*4)+20</f>
        <v>23.5670689355499</v>
      </c>
      <c r="D484" t="s">
        <v>27</v>
      </c>
    </row>
    <row r="485" spans="2:4">
      <c r="B485" s="1">
        <f>((((1707702753/60)/60)+8)/24)+DATE(1970,1,1)</f>
        <v>45334.4114930556</v>
      </c>
      <c r="C485">
        <f ca="1" t="shared" si="49"/>
        <v>22.2391388101592</v>
      </c>
      <c r="D485" t="s">
        <v>8</v>
      </c>
    </row>
    <row r="486" spans="2:4">
      <c r="B486" s="1">
        <f>((((1707703653/60)/60)+8)/24)+DATE(1970,1,1)</f>
        <v>45334.4219097222</v>
      </c>
      <c r="C486">
        <f ca="1" t="shared" si="49"/>
        <v>23.9797114529552</v>
      </c>
      <c r="D486" t="s">
        <v>26</v>
      </c>
    </row>
    <row r="487" spans="2:4">
      <c r="B487" s="1">
        <f>((((1707704553/60)/60)+8)/24)+DATE(1970,1,1)</f>
        <v>45334.4323263889</v>
      </c>
      <c r="C487">
        <f ca="1" t="shared" si="49"/>
        <v>23.0839978549939</v>
      </c>
      <c r="D487" t="s">
        <v>27</v>
      </c>
    </row>
    <row r="488" spans="2:4">
      <c r="B488" s="3">
        <f>((((1707705453/60)/60)+8)/24)+DATE(1970,1,1)</f>
        <v>45334.4427430556</v>
      </c>
      <c r="C488">
        <f ca="1" t="shared" si="49"/>
        <v>22.7984662371653</v>
      </c>
      <c r="D488" t="s">
        <v>8</v>
      </c>
    </row>
    <row r="489" spans="2:4">
      <c r="B489" s="3">
        <f>((((1707706353/60)/60)+8)/24)+DATE(1970,1,1)</f>
        <v>45334.4531597222</v>
      </c>
      <c r="C489">
        <f ca="1" t="shared" si="49"/>
        <v>22.06545064317</v>
      </c>
      <c r="D489" t="s">
        <v>26</v>
      </c>
    </row>
    <row r="490" spans="2:4">
      <c r="B490" s="3">
        <f>((((1707707253/60)/60)+8)/24)+DATE(1970,1,1)</f>
        <v>45334.4635763889</v>
      </c>
      <c r="C490">
        <f ca="1" t="shared" si="49"/>
        <v>21.8472308268209</v>
      </c>
      <c r="D490" t="s">
        <v>27</v>
      </c>
    </row>
    <row r="491" spans="2:4">
      <c r="B491" s="3">
        <f>((((1707708153/60)/60)+8)/24)+DATE(1970,1,1)</f>
        <v>45334.4739930556</v>
      </c>
      <c r="C491">
        <f ca="1" t="shared" si="49"/>
        <v>21.9107437851499</v>
      </c>
      <c r="D491" t="s">
        <v>8</v>
      </c>
    </row>
    <row r="492" spans="2:4">
      <c r="B492" s="3">
        <f>((((1707709053/60)/60)+8)/24)+DATE(1970,1,1)</f>
        <v>45334.4844097222</v>
      </c>
      <c r="C492">
        <f ca="1" t="shared" si="49"/>
        <v>23.5906389243456</v>
      </c>
      <c r="D492" t="s">
        <v>26</v>
      </c>
    </row>
    <row r="493" spans="2:4">
      <c r="B493" s="3">
        <f>((((1707709953/60)/60)+8)/24)+DATE(1970,1,1)</f>
        <v>45334.4948263889</v>
      </c>
      <c r="C493">
        <f ca="1" t="shared" si="49"/>
        <v>22.9704581587364</v>
      </c>
      <c r="D493" t="s">
        <v>27</v>
      </c>
    </row>
    <row r="494" spans="2:4">
      <c r="B494" s="3">
        <f>((((1707710853/60)/60)+8)/24)+DATE(1970,1,1)</f>
        <v>45334.5052430556</v>
      </c>
      <c r="C494">
        <f ca="1" t="shared" ref="C494:C503" si="50">(RAND()*4)+20</f>
        <v>20.9691440975438</v>
      </c>
      <c r="D494" t="s">
        <v>8</v>
      </c>
    </row>
    <row r="495" spans="2:4">
      <c r="B495" s="3">
        <f>((((1707711753/60)/60)+8)/24)+DATE(1970,1,1)</f>
        <v>45334.5156597222</v>
      </c>
      <c r="C495">
        <f ca="1" t="shared" si="50"/>
        <v>21.019334281404</v>
      </c>
      <c r="D495" t="s">
        <v>26</v>
      </c>
    </row>
    <row r="496" spans="2:4">
      <c r="B496" s="3">
        <f>((((1707712653/60)/60)+8)/24)+DATE(1970,1,1)</f>
        <v>45334.5260763889</v>
      </c>
      <c r="C496">
        <f ca="1" t="shared" si="50"/>
        <v>23.8462109565559</v>
      </c>
      <c r="D496" t="s">
        <v>27</v>
      </c>
    </row>
    <row r="497" spans="2:4">
      <c r="B497" s="3">
        <f>((((1707713553/60)/60)+8)/24)+DATE(1970,1,1)</f>
        <v>45334.5364930556</v>
      </c>
      <c r="C497">
        <f ca="1" t="shared" si="50"/>
        <v>20.6237828718055</v>
      </c>
      <c r="D497" t="s">
        <v>8</v>
      </c>
    </row>
    <row r="498" spans="2:4">
      <c r="B498" s="3">
        <f>((((1707714453/60)/60)+8)/24)+DATE(1970,1,1)</f>
        <v>45334.5469097222</v>
      </c>
      <c r="C498">
        <f ca="1" t="shared" si="50"/>
        <v>22.5483283946042</v>
      </c>
      <c r="D498" t="s">
        <v>26</v>
      </c>
    </row>
    <row r="499" spans="2:4">
      <c r="B499" s="3">
        <f>((((1707715353/60)/60)+8)/24)+DATE(1970,1,1)</f>
        <v>45334.5573263889</v>
      </c>
      <c r="C499">
        <f ca="1" t="shared" si="50"/>
        <v>21.8049300923318</v>
      </c>
      <c r="D499" t="s">
        <v>27</v>
      </c>
    </row>
    <row r="500" spans="2:4">
      <c r="B500" s="3">
        <f>((((1707716253/60)/60)+8)/24)+DATE(1970,1,1)</f>
        <v>45334.5677430556</v>
      </c>
      <c r="C500">
        <f ca="1" t="shared" si="50"/>
        <v>23.2006864766688</v>
      </c>
      <c r="D500" t="s">
        <v>8</v>
      </c>
    </row>
    <row r="501" spans="2:4">
      <c r="B501" s="3">
        <f>((((1707717153/60)/60)+8)/24)+DATE(1970,1,1)</f>
        <v>45334.5781597222</v>
      </c>
      <c r="C501">
        <f ca="1" t="shared" si="50"/>
        <v>20.1339839052536</v>
      </c>
      <c r="D501" t="s">
        <v>26</v>
      </c>
    </row>
    <row r="502" spans="2:4">
      <c r="B502" s="3">
        <f>((((1707718053/60)/60)+8)/24)+DATE(1970,1,1)</f>
        <v>45334.5885763889</v>
      </c>
      <c r="C502">
        <f ca="1" t="shared" si="50"/>
        <v>22.3078791933047</v>
      </c>
      <c r="D502" t="s">
        <v>27</v>
      </c>
    </row>
    <row r="503" spans="2:4">
      <c r="B503" s="3">
        <f>((((1707718953/60)/60)+8)/24)+DATE(1970,1,1)</f>
        <v>45334.5989930556</v>
      </c>
      <c r="C503">
        <f ca="1" t="shared" si="50"/>
        <v>20.3280047374402</v>
      </c>
      <c r="D503" t="s">
        <v>8</v>
      </c>
    </row>
    <row r="504" spans="2:4">
      <c r="B504" s="3">
        <f>((((1707719853/60)/60)+8)/24)+DATE(1970,1,1)</f>
        <v>45334.6094097222</v>
      </c>
      <c r="C504">
        <f ca="1" t="shared" ref="C504:C513" si="51">(RAND()*4)+20</f>
        <v>20.8240975518233</v>
      </c>
      <c r="D504" t="s">
        <v>26</v>
      </c>
    </row>
    <row r="505" spans="2:4">
      <c r="B505" s="3">
        <f>((((1707720753/60)/60)+8)/24)+DATE(1970,1,1)</f>
        <v>45334.6198263889</v>
      </c>
      <c r="C505">
        <f ca="1" t="shared" si="51"/>
        <v>20.9565262023707</v>
      </c>
      <c r="D505" t="s">
        <v>27</v>
      </c>
    </row>
    <row r="506" spans="2:4">
      <c r="B506" s="3">
        <f>((((1707721653/60)/60)+8)/24)+DATE(1970,1,1)</f>
        <v>45334.6302430556</v>
      </c>
      <c r="C506">
        <f ca="1" t="shared" si="51"/>
        <v>23.4854631667289</v>
      </c>
      <c r="D506" t="s">
        <v>8</v>
      </c>
    </row>
    <row r="507" spans="2:4">
      <c r="B507" s="3">
        <f>((((1707722553/60)/60)+8)/24)+DATE(1970,1,1)</f>
        <v>45334.6406597222</v>
      </c>
      <c r="C507">
        <f ca="1" t="shared" si="51"/>
        <v>21.0773519796469</v>
      </c>
      <c r="D507" t="s">
        <v>26</v>
      </c>
    </row>
    <row r="508" spans="2:4">
      <c r="B508" s="3">
        <f>((((1707723453/60)/60)+8)/24)+DATE(1970,1,1)</f>
        <v>45334.6510763889</v>
      </c>
      <c r="C508">
        <f ca="1" t="shared" si="51"/>
        <v>22.037838675697</v>
      </c>
      <c r="D508" t="s">
        <v>27</v>
      </c>
    </row>
    <row r="509" spans="2:4">
      <c r="B509" s="3">
        <f>((((1707724353/60)/60)+8)/24)+DATE(1970,1,1)</f>
        <v>45334.6614930556</v>
      </c>
      <c r="C509">
        <f ca="1" t="shared" si="51"/>
        <v>21.4718782563147</v>
      </c>
      <c r="D509" t="s">
        <v>8</v>
      </c>
    </row>
    <row r="510" spans="2:4">
      <c r="B510" s="3">
        <f>((((1707725253/60)/60)+8)/24)+DATE(1970,1,1)</f>
        <v>45334.6719097222</v>
      </c>
      <c r="C510">
        <f ca="1" t="shared" si="51"/>
        <v>22.465184672619</v>
      </c>
      <c r="D510" t="s">
        <v>26</v>
      </c>
    </row>
    <row r="511" spans="2:4">
      <c r="B511" s="3">
        <f>((((1707726153/60)/60)+8)/24)+DATE(1970,1,1)</f>
        <v>45334.6823263889</v>
      </c>
      <c r="C511">
        <f ca="1" t="shared" si="51"/>
        <v>20.097740072281</v>
      </c>
      <c r="D511" t="s">
        <v>27</v>
      </c>
    </row>
    <row r="512" spans="2:4">
      <c r="B512" s="3">
        <f>((((1707727053/60)/60)+8)/24)+DATE(1970,1,1)</f>
        <v>45334.6927430556</v>
      </c>
      <c r="C512">
        <f ca="1" t="shared" si="51"/>
        <v>23.4891342789187</v>
      </c>
      <c r="D512" t="s">
        <v>8</v>
      </c>
    </row>
    <row r="513" spans="2:4">
      <c r="B513" s="3">
        <f>((((1707727953/60)/60)+8)/24)+DATE(1970,1,1)</f>
        <v>45334.7031597222</v>
      </c>
      <c r="C513">
        <f ca="1" t="shared" si="51"/>
        <v>20.7226327218312</v>
      </c>
      <c r="D513" t="s">
        <v>26</v>
      </c>
    </row>
    <row r="514" spans="2:4">
      <c r="B514" s="3">
        <f>((((1707728853/60)/60)+8)/24)+DATE(1970,1,1)</f>
        <v>45334.7135763889</v>
      </c>
      <c r="C514">
        <f ca="1" t="shared" ref="C514:C523" si="52">(RAND()*4)+20</f>
        <v>20.756567576394</v>
      </c>
      <c r="D514" t="s">
        <v>27</v>
      </c>
    </row>
    <row r="515" spans="2:4">
      <c r="B515" s="3">
        <f>((((1707729753/60)/60)+8)/24)+DATE(1970,1,1)</f>
        <v>45334.7239930556</v>
      </c>
      <c r="C515">
        <f ca="1" t="shared" si="52"/>
        <v>21.8571568107128</v>
      </c>
      <c r="D515" t="s">
        <v>8</v>
      </c>
    </row>
    <row r="516" spans="2:4">
      <c r="B516" s="3">
        <f>((((1707730653/60)/60)+8)/24)+DATE(1970,1,1)</f>
        <v>45334.7344097222</v>
      </c>
      <c r="C516">
        <f ca="1" t="shared" si="52"/>
        <v>22.0168555928773</v>
      </c>
      <c r="D516" t="s">
        <v>26</v>
      </c>
    </row>
    <row r="517" spans="2:4">
      <c r="B517" s="3">
        <f>((((1707731553/60)/60)+8)/24)+DATE(1970,1,1)</f>
        <v>45334.7448263889</v>
      </c>
      <c r="C517">
        <f ca="1" t="shared" si="52"/>
        <v>21.6068677074674</v>
      </c>
      <c r="D517" t="s">
        <v>27</v>
      </c>
    </row>
    <row r="518" spans="2:4">
      <c r="B518" s="3">
        <f>((((1707732453/60)/60)+8)/24)+DATE(1970,1,1)</f>
        <v>45334.7552430556</v>
      </c>
      <c r="C518">
        <f ca="1" t="shared" si="52"/>
        <v>22.5807501742953</v>
      </c>
      <c r="D518" t="s">
        <v>8</v>
      </c>
    </row>
    <row r="519" spans="2:4">
      <c r="B519" s="3">
        <f>((((1707733353/60)/60)+8)/24)+DATE(1970,1,1)</f>
        <v>45334.7656597222</v>
      </c>
      <c r="C519">
        <f ca="1" t="shared" si="52"/>
        <v>20.1542978915226</v>
      </c>
      <c r="D519" t="s">
        <v>26</v>
      </c>
    </row>
    <row r="520" spans="2:4">
      <c r="B520" s="3">
        <f>((((1707734253/60)/60)+8)/24)+DATE(1970,1,1)</f>
        <v>45334.7760763889</v>
      </c>
      <c r="C520">
        <f ca="1" t="shared" si="52"/>
        <v>21.3054673805247</v>
      </c>
      <c r="D520" t="s">
        <v>27</v>
      </c>
    </row>
    <row r="521" spans="2:4">
      <c r="B521" s="3">
        <f>((((1707735153/60)/60)+8)/24)+DATE(1970,1,1)</f>
        <v>45334.7864930556</v>
      </c>
      <c r="C521">
        <f ca="1" t="shared" si="52"/>
        <v>20.4942868064691</v>
      </c>
      <c r="D521" t="s">
        <v>8</v>
      </c>
    </row>
    <row r="522" spans="2:4">
      <c r="B522" s="3">
        <f>((((1707736053/60)/60)+8)/24)+DATE(1970,1,1)</f>
        <v>45334.7969097222</v>
      </c>
      <c r="C522">
        <f ca="1" t="shared" si="52"/>
        <v>21.4398271156856</v>
      </c>
      <c r="D522" t="s">
        <v>26</v>
      </c>
    </row>
    <row r="523" spans="2:4">
      <c r="B523" s="3">
        <f>((((1707736953/60)/60)+8)/24)+DATE(1970,1,1)</f>
        <v>45334.8073263889</v>
      </c>
      <c r="C523">
        <f ca="1" t="shared" si="52"/>
        <v>21.6441157835743</v>
      </c>
      <c r="D523" t="s">
        <v>27</v>
      </c>
    </row>
    <row r="524" spans="2:4">
      <c r="B524" s="3">
        <f>((((1707737853/60)/60)+8)/24)+DATE(1970,1,1)</f>
        <v>45334.8177430556</v>
      </c>
      <c r="C524">
        <f ca="1" t="shared" ref="C524:C533" si="53">(RAND()*4)+20</f>
        <v>23.1471757394512</v>
      </c>
      <c r="D524" t="s">
        <v>8</v>
      </c>
    </row>
    <row r="525" spans="2:4">
      <c r="B525" s="3">
        <f>((((1707738753/60)/60)+8)/24)+DATE(1970,1,1)</f>
        <v>45334.8281597222</v>
      </c>
      <c r="C525">
        <f ca="1" t="shared" si="53"/>
        <v>21.0510747019157</v>
      </c>
      <c r="D525" t="s">
        <v>26</v>
      </c>
    </row>
    <row r="526" spans="2:4">
      <c r="B526" s="3">
        <f>((((1707739653/60)/60)+8)/24)+DATE(1970,1,1)</f>
        <v>45334.8385763889</v>
      </c>
      <c r="C526">
        <f ca="1" t="shared" si="53"/>
        <v>22.2470157796855</v>
      </c>
      <c r="D526" t="s">
        <v>27</v>
      </c>
    </row>
    <row r="527" spans="2:4">
      <c r="B527" s="3">
        <f>((((1707740553/60)/60)+8)/24)+DATE(1970,1,1)</f>
        <v>45334.8489930556</v>
      </c>
      <c r="C527">
        <f ca="1" t="shared" si="53"/>
        <v>22.2437990880177</v>
      </c>
      <c r="D527" t="s">
        <v>8</v>
      </c>
    </row>
    <row r="528" spans="2:4">
      <c r="B528" s="3">
        <f>((((1707741453/60)/60)+8)/24)+DATE(1970,1,1)</f>
        <v>45334.8594097222</v>
      </c>
      <c r="C528">
        <f ca="1" t="shared" si="53"/>
        <v>21.3224917571465</v>
      </c>
      <c r="D528" t="s">
        <v>26</v>
      </c>
    </row>
    <row r="529" spans="2:4">
      <c r="B529" s="3">
        <f>((((1707742353/60)/60)+8)/24)+DATE(1970,1,1)</f>
        <v>45334.8698263889</v>
      </c>
      <c r="C529">
        <f ca="1" t="shared" si="53"/>
        <v>21.3120018978603</v>
      </c>
      <c r="D529" t="s">
        <v>27</v>
      </c>
    </row>
    <row r="530" spans="2:4">
      <c r="B530" s="3">
        <f>((((1707743253/60)/60)+8)/24)+DATE(1970,1,1)</f>
        <v>45334.8802430556</v>
      </c>
      <c r="C530">
        <f ca="1" t="shared" si="53"/>
        <v>22.3147891363576</v>
      </c>
      <c r="D530" t="s">
        <v>8</v>
      </c>
    </row>
    <row r="531" spans="2:4">
      <c r="B531" s="3">
        <f>((((1707744153/60)/60)+8)/24)+DATE(1970,1,1)</f>
        <v>45334.8906597222</v>
      </c>
      <c r="C531">
        <f ca="1" t="shared" si="53"/>
        <v>22.7195453878831</v>
      </c>
      <c r="D531" t="s">
        <v>26</v>
      </c>
    </row>
    <row r="532" spans="2:4">
      <c r="B532" s="3">
        <f>((((1707745054/60)/60)+8)/24)+DATE(1970,1,1)</f>
        <v>45334.901087963</v>
      </c>
      <c r="C532">
        <f ca="1" t="shared" si="53"/>
        <v>23.318996805605</v>
      </c>
      <c r="D532" t="s">
        <v>27</v>
      </c>
    </row>
    <row r="533" spans="2:4">
      <c r="B533" s="3">
        <f>((((1707745953/60)/60)+8)/24)+DATE(1970,1,1)</f>
        <v>45334.9114930556</v>
      </c>
      <c r="C533">
        <f ca="1" t="shared" si="53"/>
        <v>23.6749963820655</v>
      </c>
      <c r="D533" t="s">
        <v>8</v>
      </c>
    </row>
    <row r="534" spans="2:4">
      <c r="B534" s="3">
        <f>((((1707746854/60)/60)+8)/24)+DATE(1970,1,1)</f>
        <v>45334.9219212963</v>
      </c>
      <c r="C534">
        <f ca="1" t="shared" ref="C534:C543" si="54">(RAND()*4)+20</f>
        <v>21.4726502724715</v>
      </c>
      <c r="D534" t="s">
        <v>26</v>
      </c>
    </row>
    <row r="535" spans="2:4">
      <c r="B535" s="3">
        <f>((((1707747754/60)/60)+8)/24)+DATE(1970,1,1)</f>
        <v>45334.932337963</v>
      </c>
      <c r="C535">
        <f ca="1" t="shared" si="54"/>
        <v>23.9053188159193</v>
      </c>
      <c r="D535" t="s">
        <v>27</v>
      </c>
    </row>
    <row r="536" spans="2:4">
      <c r="B536" s="3">
        <f>((((1707748654/60)/60)+8)/24)+DATE(1970,1,1)</f>
        <v>45334.9427546296</v>
      </c>
      <c r="C536">
        <f ca="1" t="shared" si="54"/>
        <v>23.899158876088</v>
      </c>
      <c r="D536" t="s">
        <v>8</v>
      </c>
    </row>
    <row r="537" spans="2:4">
      <c r="B537" s="3">
        <f>((((1707749554/60)/60)+8)/24)+DATE(1970,1,1)</f>
        <v>45334.9531712963</v>
      </c>
      <c r="C537">
        <f ca="1" t="shared" si="54"/>
        <v>22.9117491150748</v>
      </c>
      <c r="D537" t="s">
        <v>26</v>
      </c>
    </row>
    <row r="538" spans="2:4">
      <c r="B538" s="3">
        <f>((((1707750454/60)/60)+8)/24)+DATE(1970,1,1)</f>
        <v>45334.963587963</v>
      </c>
      <c r="C538">
        <f ca="1" t="shared" si="54"/>
        <v>21.6445349257944</v>
      </c>
      <c r="D538" t="s">
        <v>27</v>
      </c>
    </row>
    <row r="539" spans="2:4">
      <c r="B539" s="3">
        <f>((((1707751354/60)/60)+8)/24)+DATE(1970,1,1)</f>
        <v>45334.9740046296</v>
      </c>
      <c r="C539">
        <f ca="1" t="shared" si="54"/>
        <v>20.9082743511286</v>
      </c>
      <c r="D539" t="s">
        <v>8</v>
      </c>
    </row>
    <row r="540" spans="2:4">
      <c r="B540" s="3">
        <f>((((1707752254/60)/60)+8)/24)+DATE(1970,1,1)</f>
        <v>45334.9844212963</v>
      </c>
      <c r="C540">
        <f ca="1" t="shared" si="54"/>
        <v>23.9745673011534</v>
      </c>
      <c r="D540" t="s">
        <v>26</v>
      </c>
    </row>
    <row r="541" spans="2:4">
      <c r="B541" s="3">
        <f>((((1707753154/60)/60)+8)/24)+DATE(1970,1,1)</f>
        <v>45334.994837963</v>
      </c>
      <c r="C541">
        <f ca="1" t="shared" si="54"/>
        <v>20.2869612154657</v>
      </c>
      <c r="D541" t="s">
        <v>27</v>
      </c>
    </row>
    <row r="542" spans="2:4">
      <c r="B542" s="3">
        <f>((((1707754054/60)/60)+8)/24)+DATE(1970,1,1)</f>
        <v>45335.0052546296</v>
      </c>
      <c r="C542">
        <f ca="1" t="shared" si="54"/>
        <v>21.7322819157307</v>
      </c>
      <c r="D542" t="s">
        <v>8</v>
      </c>
    </row>
    <row r="543" spans="2:4">
      <c r="B543" s="3">
        <f>((((1707754954/60)/60)+8)/24)+DATE(1970,1,1)</f>
        <v>45335.0156712963</v>
      </c>
      <c r="C543">
        <f ca="1" t="shared" si="54"/>
        <v>22.1442196566431</v>
      </c>
      <c r="D543" t="s">
        <v>26</v>
      </c>
    </row>
    <row r="544" spans="2:4">
      <c r="B544" s="3">
        <f>((((1707755854/60)/60)+8)/24)+DATE(1970,1,1)</f>
        <v>45335.026087963</v>
      </c>
      <c r="C544">
        <f ca="1" t="shared" ref="C544:C553" si="55">(RAND()*4)+20</f>
        <v>20.3904743576768</v>
      </c>
      <c r="D544" t="s">
        <v>27</v>
      </c>
    </row>
    <row r="545" spans="2:4">
      <c r="B545" s="3">
        <f>((((1707756754/60)/60)+8)/24)+DATE(1970,1,1)</f>
        <v>45335.0365046296</v>
      </c>
      <c r="C545">
        <f ca="1" t="shared" si="55"/>
        <v>20.2805043946029</v>
      </c>
      <c r="D545" t="s">
        <v>8</v>
      </c>
    </row>
    <row r="546" spans="2:4">
      <c r="B546" s="3">
        <f>((((1707757654/60)/60)+8)/24)+DATE(1970,1,1)</f>
        <v>45335.0469212963</v>
      </c>
      <c r="C546">
        <f ca="1" t="shared" si="55"/>
        <v>22.5950229978833</v>
      </c>
      <c r="D546" t="s">
        <v>26</v>
      </c>
    </row>
    <row r="547" spans="2:4">
      <c r="B547" s="3">
        <f>((((1707758554/60)/60)+8)/24)+DATE(1970,1,1)</f>
        <v>45335.057337963</v>
      </c>
      <c r="C547">
        <f ca="1" t="shared" si="55"/>
        <v>22.0074240302287</v>
      </c>
      <c r="D547" t="s">
        <v>27</v>
      </c>
    </row>
    <row r="548" spans="2:4">
      <c r="B548" s="3">
        <f>((((1707759454/60)/60)+8)/24)+DATE(1970,1,1)</f>
        <v>45335.0677546296</v>
      </c>
      <c r="C548">
        <f ca="1" t="shared" si="55"/>
        <v>22.9628818737943</v>
      </c>
      <c r="D548" t="s">
        <v>8</v>
      </c>
    </row>
    <row r="549" spans="2:4">
      <c r="B549" s="3">
        <f>((((1707760354/60)/60)+8)/24)+DATE(1970,1,1)</f>
        <v>45335.0781712963</v>
      </c>
      <c r="C549">
        <f ca="1" t="shared" si="55"/>
        <v>20.5257016918299</v>
      </c>
      <c r="D549" t="s">
        <v>26</v>
      </c>
    </row>
    <row r="550" spans="2:4">
      <c r="B550" s="3">
        <f>((((1707761254/60)/60)+8)/24)+DATE(1970,1,1)</f>
        <v>45335.088587963</v>
      </c>
      <c r="C550">
        <f ca="1" t="shared" si="55"/>
        <v>20.7497685436132</v>
      </c>
      <c r="D550" t="s">
        <v>27</v>
      </c>
    </row>
    <row r="551" spans="2:4">
      <c r="B551" s="3">
        <f>((((1707762154/60)/60)+8)/24)+DATE(1970,1,1)</f>
        <v>45335.0990046296</v>
      </c>
      <c r="C551">
        <f ca="1" t="shared" si="55"/>
        <v>20.1780894550117</v>
      </c>
      <c r="D551" t="s">
        <v>8</v>
      </c>
    </row>
    <row r="552" spans="2:4">
      <c r="B552" s="3">
        <f>((((1707763054/60)/60)+8)/24)+DATE(1970,1,1)</f>
        <v>45335.1094212963</v>
      </c>
      <c r="C552">
        <f ca="1" t="shared" si="55"/>
        <v>23.8886473473072</v>
      </c>
      <c r="D552" t="s">
        <v>26</v>
      </c>
    </row>
    <row r="553" spans="2:4">
      <c r="B553" s="3">
        <f>((((1707763954/60)/60)+8)/24)+DATE(1970,1,1)</f>
        <v>45335.119837963</v>
      </c>
      <c r="C553">
        <f ca="1" t="shared" si="55"/>
        <v>23.8869635377935</v>
      </c>
      <c r="D553" t="s">
        <v>27</v>
      </c>
    </row>
    <row r="554" spans="2:4">
      <c r="B554" s="3">
        <f>((((1707764854/60)/60)+8)/24)+DATE(1970,1,1)</f>
        <v>45335.1302546296</v>
      </c>
      <c r="C554">
        <f ca="1" t="shared" ref="C554:C563" si="56">(RAND()*4)+20</f>
        <v>20.7254655201004</v>
      </c>
      <c r="D554" t="s">
        <v>8</v>
      </c>
    </row>
    <row r="555" spans="2:4">
      <c r="B555" s="3">
        <f>((((1707765754/60)/60)+8)/24)+DATE(1970,1,1)</f>
        <v>45335.1406712963</v>
      </c>
      <c r="C555">
        <f ca="1" t="shared" si="56"/>
        <v>22.8847639640874</v>
      </c>
      <c r="D555" t="s">
        <v>26</v>
      </c>
    </row>
    <row r="556" spans="2:4">
      <c r="B556" s="3">
        <f>((((1707766654/60)/60)+8)/24)+DATE(1970,1,1)</f>
        <v>45335.151087963</v>
      </c>
      <c r="C556">
        <f ca="1" t="shared" si="56"/>
        <v>20.4709177862362</v>
      </c>
      <c r="D556" t="s">
        <v>27</v>
      </c>
    </row>
    <row r="557" spans="2:4">
      <c r="B557" s="3">
        <f>((((1707767554/60)/60)+8)/24)+DATE(1970,1,1)</f>
        <v>45335.1615046296</v>
      </c>
      <c r="C557">
        <f ca="1" t="shared" si="56"/>
        <v>22.7800173220037</v>
      </c>
      <c r="D557" t="s">
        <v>8</v>
      </c>
    </row>
    <row r="558" spans="2:4">
      <c r="B558" s="3">
        <f>((((1707768454/60)/60)+8)/24)+DATE(1970,1,1)</f>
        <v>45335.1719212963</v>
      </c>
      <c r="C558">
        <f ca="1" t="shared" si="56"/>
        <v>20.7388498298446</v>
      </c>
      <c r="D558" t="s">
        <v>26</v>
      </c>
    </row>
    <row r="559" spans="2:4">
      <c r="B559" s="3">
        <f>((((1707769354/60)/60)+8)/24)+DATE(1970,1,1)</f>
        <v>45335.182337963</v>
      </c>
      <c r="C559">
        <f ca="1" t="shared" si="56"/>
        <v>21.8958536595088</v>
      </c>
      <c r="D559" t="s">
        <v>27</v>
      </c>
    </row>
    <row r="560" spans="2:4">
      <c r="B560" s="3">
        <f>((((1707770254/60)/60)+8)/24)+DATE(1970,1,1)</f>
        <v>45335.1927546296</v>
      </c>
      <c r="C560">
        <f ca="1" t="shared" si="56"/>
        <v>20.1452579042319</v>
      </c>
      <c r="D560" t="s">
        <v>8</v>
      </c>
    </row>
    <row r="561" spans="2:4">
      <c r="B561" s="3">
        <f>((((1707771154/60)/60)+8)/24)+DATE(1970,1,1)</f>
        <v>45335.2031712963</v>
      </c>
      <c r="C561">
        <f ca="1" t="shared" si="56"/>
        <v>22.8456627870527</v>
      </c>
      <c r="D561" t="s">
        <v>26</v>
      </c>
    </row>
    <row r="562" spans="2:4">
      <c r="B562" s="3">
        <f>((((1707772054/60)/60)+8)/24)+DATE(1970,1,1)</f>
        <v>45335.213587963</v>
      </c>
      <c r="C562">
        <f ca="1" t="shared" si="56"/>
        <v>23.2923104392746</v>
      </c>
      <c r="D562" t="s">
        <v>27</v>
      </c>
    </row>
    <row r="563" spans="2:4">
      <c r="B563" s="3">
        <f>((((1707772954/60)/60)+8)/24)+DATE(1970,1,1)</f>
        <v>45335.2240046296</v>
      </c>
      <c r="C563">
        <f ca="1" t="shared" si="56"/>
        <v>21.8018583181373</v>
      </c>
      <c r="D563" t="s">
        <v>8</v>
      </c>
    </row>
    <row r="564" spans="2:4">
      <c r="B564" s="3">
        <f>((((1707773854/60)/60)+8)/24)+DATE(1970,1,1)</f>
        <v>45335.2344212963</v>
      </c>
      <c r="C564">
        <f ca="1" t="shared" ref="C564:C569" si="57">(RAND()*4)+20</f>
        <v>23.6027236037292</v>
      </c>
      <c r="D564" t="s">
        <v>26</v>
      </c>
    </row>
    <row r="565" spans="2:4">
      <c r="B565" s="3">
        <f>((((1707774754/60)/60)+8)/24)+DATE(1970,1,1)</f>
        <v>45335.244837963</v>
      </c>
      <c r="C565">
        <f ca="1" t="shared" si="57"/>
        <v>21.6021343252243</v>
      </c>
      <c r="D565" t="s">
        <v>27</v>
      </c>
    </row>
    <row r="566" spans="2:4">
      <c r="B566" s="3">
        <f>((((1707775654/60)/60)+8)/24)+DATE(1970,1,1)</f>
        <v>45335.2552546296</v>
      </c>
      <c r="C566">
        <f ca="1" t="shared" si="57"/>
        <v>23.0049244798811</v>
      </c>
      <c r="D566" t="s">
        <v>8</v>
      </c>
    </row>
    <row r="567" spans="2:4">
      <c r="B567" s="3">
        <f>((((1707776554/60)/60)+8)/24)+DATE(1970,1,1)</f>
        <v>45335.2656712963</v>
      </c>
      <c r="C567">
        <f ca="1" t="shared" si="57"/>
        <v>22.2044768936937</v>
      </c>
      <c r="D567" t="s">
        <v>26</v>
      </c>
    </row>
    <row r="568" spans="2:4">
      <c r="B568" s="3">
        <f>((((1707777454/60)/60)+8)/24)+DATE(1970,1,1)</f>
        <v>45335.276087963</v>
      </c>
      <c r="C568">
        <f ca="1" t="shared" si="57"/>
        <v>21.0358948087984</v>
      </c>
      <c r="D568" t="s">
        <v>27</v>
      </c>
    </row>
    <row r="569" spans="2:4">
      <c r="B569" s="3">
        <f>((((1707778354/60)/60)+8)/24)+DATE(1970,1,1)</f>
        <v>45335.2865046296</v>
      </c>
      <c r="C569">
        <f ca="1" t="shared" si="57"/>
        <v>23.895433694812</v>
      </c>
      <c r="D569" t="s">
        <v>8</v>
      </c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  <row r="3897" spans="2:2">
      <c r="B3897" s="2"/>
    </row>
    <row r="3898" spans="2:2">
      <c r="B3898" s="2"/>
    </row>
    <row r="3899" spans="2:2">
      <c r="B3899" s="2"/>
    </row>
    <row r="3900" spans="2:2">
      <c r="B3900" s="2"/>
    </row>
    <row r="3901" spans="2:2">
      <c r="B3901" s="2"/>
    </row>
    <row r="3902" spans="2:2">
      <c r="B3902" s="2"/>
    </row>
    <row r="3903" spans="2:2">
      <c r="B3903" s="2"/>
    </row>
    <row r="3904" spans="2:2">
      <c r="B3904" s="2"/>
    </row>
    <row r="3905" spans="2:2">
      <c r="B3905" s="2"/>
    </row>
    <row r="3906" spans="2:2">
      <c r="B3906" s="2"/>
    </row>
    <row r="3907" spans="2:2">
      <c r="B3907" s="2"/>
    </row>
    <row r="3908" spans="2:2">
      <c r="B3908" s="2"/>
    </row>
    <row r="3909" spans="2:2">
      <c r="B3909" s="2"/>
    </row>
    <row r="3910" spans="2:2">
      <c r="B3910" s="2"/>
    </row>
    <row r="3911" spans="2:2">
      <c r="B3911" s="2"/>
    </row>
    <row r="3912" spans="2:2">
      <c r="B3912" s="2"/>
    </row>
    <row r="3913" spans="2:2">
      <c r="B3913" s="2"/>
    </row>
    <row r="3914" spans="2:2">
      <c r="B3914" s="2"/>
    </row>
    <row r="3915" spans="2:2">
      <c r="B3915" s="2"/>
    </row>
    <row r="3916" spans="2:2">
      <c r="B3916" s="2"/>
    </row>
    <row r="3917" spans="2:2">
      <c r="B3917" s="2"/>
    </row>
    <row r="3918" spans="2:2">
      <c r="B3918" s="2"/>
    </row>
    <row r="3919" spans="2:2">
      <c r="B3919" s="2"/>
    </row>
    <row r="3920" spans="2:2">
      <c r="B3920" s="2"/>
    </row>
    <row r="3921" spans="2:2">
      <c r="B3921" s="2"/>
    </row>
    <row r="3922" spans="2:2">
      <c r="B3922" s="2"/>
    </row>
    <row r="3923" spans="2:2">
      <c r="B3923" s="2"/>
    </row>
    <row r="3924" spans="2:2">
      <c r="B3924" s="2"/>
    </row>
    <row r="3925" spans="2:2">
      <c r="B3925" s="2"/>
    </row>
    <row r="3926" spans="2:2">
      <c r="B3926" s="2"/>
    </row>
    <row r="3927" spans="2:2">
      <c r="B3927" s="2"/>
    </row>
    <row r="3928" spans="2:2">
      <c r="B3928" s="2"/>
    </row>
    <row r="3929" spans="2:2">
      <c r="B3929" s="2"/>
    </row>
    <row r="3930" spans="2:2">
      <c r="B3930" s="2"/>
    </row>
    <row r="3931" spans="2:2">
      <c r="B3931" s="2"/>
    </row>
    <row r="3932" spans="2:2">
      <c r="B3932" s="2"/>
    </row>
    <row r="3933" spans="2:2">
      <c r="B3933" s="2"/>
    </row>
    <row r="3934" spans="2:2">
      <c r="B3934" s="2"/>
    </row>
    <row r="3935" spans="2:2">
      <c r="B3935" s="2"/>
    </row>
    <row r="3936" spans="2:2">
      <c r="B3936" s="2"/>
    </row>
    <row r="3937" spans="2:2">
      <c r="B3937" s="2"/>
    </row>
    <row r="3938" spans="2:2">
      <c r="B3938" s="2"/>
    </row>
    <row r="3939" spans="2:2">
      <c r="B3939" s="2"/>
    </row>
    <row r="3940" spans="2:2">
      <c r="B3940" s="2"/>
    </row>
    <row r="3941" spans="2:2">
      <c r="B3941" s="2"/>
    </row>
    <row r="3942" spans="2:2">
      <c r="B3942" s="2"/>
    </row>
    <row r="3943" spans="2:2">
      <c r="B3943" s="2"/>
    </row>
    <row r="3944" spans="2:2">
      <c r="B3944" s="2"/>
    </row>
    <row r="3945" spans="2:2">
      <c r="B3945" s="2"/>
    </row>
    <row r="3946" spans="2:2">
      <c r="B3946" s="2"/>
    </row>
    <row r="3947" spans="2:2">
      <c r="B3947" s="2"/>
    </row>
    <row r="3948" spans="2:2">
      <c r="B3948" s="2"/>
    </row>
    <row r="3949" spans="2:2">
      <c r="B3949" s="2"/>
    </row>
    <row r="3950" spans="2:2">
      <c r="B3950" s="2"/>
    </row>
    <row r="3951" spans="2:2">
      <c r="B3951" s="2"/>
    </row>
    <row r="3952" spans="2:2">
      <c r="B3952" s="2"/>
    </row>
    <row r="3953" spans="2:2">
      <c r="B3953" s="2"/>
    </row>
    <row r="3954" spans="2:2">
      <c r="B3954" s="2"/>
    </row>
    <row r="3955" spans="2:2">
      <c r="B3955" s="2"/>
    </row>
    <row r="3956" spans="2:2">
      <c r="B3956" s="2"/>
    </row>
    <row r="3957" spans="2:2">
      <c r="B3957" s="2"/>
    </row>
    <row r="3958" spans="2:2">
      <c r="B3958" s="2"/>
    </row>
    <row r="3959" spans="2:2">
      <c r="B3959" s="2"/>
    </row>
    <row r="3960" spans="2:2">
      <c r="B3960" s="2"/>
    </row>
    <row r="3961" spans="2:2">
      <c r="B3961" s="2"/>
    </row>
    <row r="3962" spans="2:2">
      <c r="B3962" s="2"/>
    </row>
    <row r="3963" spans="2:2">
      <c r="B3963" s="2"/>
    </row>
    <row r="3964" spans="2:2">
      <c r="B3964" s="2"/>
    </row>
    <row r="3965" spans="2:2">
      <c r="B3965" s="2"/>
    </row>
    <row r="3966" spans="2:2">
      <c r="B3966" s="2"/>
    </row>
    <row r="3967" spans="2:2">
      <c r="B3967" s="2"/>
    </row>
    <row r="3968" spans="2:2">
      <c r="B3968" s="2"/>
    </row>
    <row r="3969" spans="2:2">
      <c r="B3969" s="2"/>
    </row>
    <row r="3970" spans="2:2">
      <c r="B3970" s="2"/>
    </row>
    <row r="3971" spans="2:2">
      <c r="B3971" s="2"/>
    </row>
    <row r="3972" spans="2:2">
      <c r="B3972" s="2"/>
    </row>
    <row r="3973" spans="2:2">
      <c r="B3973" s="2"/>
    </row>
    <row r="3974" spans="2:2">
      <c r="B3974" s="2"/>
    </row>
    <row r="3975" spans="2:2">
      <c r="B3975" s="2"/>
    </row>
    <row r="3976" spans="2:2">
      <c r="B3976" s="2"/>
    </row>
    <row r="3977" spans="2:2">
      <c r="B3977" s="2"/>
    </row>
    <row r="3978" spans="2:2">
      <c r="B3978" s="2"/>
    </row>
    <row r="3979" spans="2:2">
      <c r="B3979" s="2"/>
    </row>
    <row r="3980" spans="2:2">
      <c r="B3980" s="2"/>
    </row>
    <row r="3981" spans="2:2">
      <c r="B3981" s="2"/>
    </row>
    <row r="3982" spans="2:2">
      <c r="B3982" s="2"/>
    </row>
    <row r="3983" spans="2:2">
      <c r="B3983" s="2"/>
    </row>
    <row r="3984" spans="2:2">
      <c r="B3984" s="2"/>
    </row>
    <row r="3985" spans="2:2">
      <c r="B3985" s="2"/>
    </row>
    <row r="3986" spans="2:2">
      <c r="B3986" s="2"/>
    </row>
    <row r="3987" spans="2:2">
      <c r="B3987" s="2"/>
    </row>
    <row r="3988" spans="2:2">
      <c r="B3988" s="2"/>
    </row>
    <row r="3989" spans="2:2">
      <c r="B3989" s="2"/>
    </row>
    <row r="3990" spans="2:2">
      <c r="B3990" s="2"/>
    </row>
    <row r="3991" spans="2:2">
      <c r="B3991" s="2"/>
    </row>
    <row r="3992" spans="2:2">
      <c r="B3992" s="2"/>
    </row>
    <row r="3993" spans="2:2">
      <c r="B3993" s="2"/>
    </row>
    <row r="3994" spans="2:2">
      <c r="B3994" s="2"/>
    </row>
    <row r="3995" spans="2:2">
      <c r="B3995" s="2"/>
    </row>
    <row r="3996" spans="2:2">
      <c r="B3996" s="2"/>
    </row>
    <row r="3997" spans="2:2">
      <c r="B3997" s="2"/>
    </row>
    <row r="3998" spans="2:2">
      <c r="B3998" s="2"/>
    </row>
    <row r="3999" spans="2:2">
      <c r="B3999" s="2"/>
    </row>
    <row r="4000" spans="2:2">
      <c r="B4000" s="2"/>
    </row>
    <row r="4001" spans="2:2">
      <c r="B4001" s="2"/>
    </row>
    <row r="4002" spans="2:2">
      <c r="B4002" s="2"/>
    </row>
    <row r="4003" spans="2:2">
      <c r="B4003" s="2"/>
    </row>
    <row r="4004" spans="2:2">
      <c r="B4004" s="2"/>
    </row>
    <row r="4005" spans="2:2">
      <c r="B4005" s="2"/>
    </row>
    <row r="4006" spans="2:2">
      <c r="B4006" s="2"/>
    </row>
    <row r="4007" spans="2:2">
      <c r="B4007" s="2"/>
    </row>
    <row r="4008" spans="2:2">
      <c r="B4008" s="2"/>
    </row>
    <row r="4009" spans="2:2">
      <c r="B4009" s="2"/>
    </row>
    <row r="4010" spans="2:2">
      <c r="B4010" s="2"/>
    </row>
    <row r="4011" spans="2:2">
      <c r="B4011" s="2"/>
    </row>
    <row r="4012" spans="2:2">
      <c r="B4012" s="2"/>
    </row>
    <row r="4013" spans="2:2">
      <c r="B4013" s="2"/>
    </row>
    <row r="4014" spans="2:2">
      <c r="B4014" s="2"/>
    </row>
    <row r="4015" spans="2:2">
      <c r="B4015" s="2"/>
    </row>
    <row r="4016" spans="2:2">
      <c r="B4016" s="2"/>
    </row>
    <row r="4017" spans="2:2">
      <c r="B4017" s="2"/>
    </row>
    <row r="4018" spans="2:2">
      <c r="B4018" s="2"/>
    </row>
    <row r="4019" spans="2:2">
      <c r="B4019" s="2"/>
    </row>
    <row r="4020" spans="2:2">
      <c r="B4020" s="2"/>
    </row>
    <row r="4021" spans="2:2">
      <c r="B4021" s="2"/>
    </row>
    <row r="4022" spans="2:2">
      <c r="B4022" s="2"/>
    </row>
    <row r="4023" spans="2:2">
      <c r="B4023" s="2"/>
    </row>
    <row r="4024" spans="2:2">
      <c r="B4024" s="2"/>
    </row>
    <row r="4025" spans="2:2">
      <c r="B4025" s="2"/>
    </row>
    <row r="4026" spans="2:2">
      <c r="B4026" s="2"/>
    </row>
    <row r="4027" spans="2:2">
      <c r="B4027" s="2"/>
    </row>
    <row r="4028" spans="2:2">
      <c r="B4028" s="2"/>
    </row>
    <row r="4029" spans="2:2">
      <c r="B4029" s="2"/>
    </row>
    <row r="4030" spans="2:2">
      <c r="B4030" s="2"/>
    </row>
    <row r="4031" spans="2:2">
      <c r="B4031" s="2"/>
    </row>
    <row r="4032" spans="2:2">
      <c r="B4032" s="2"/>
    </row>
    <row r="4033" spans="2:2">
      <c r="B4033" s="2"/>
    </row>
    <row r="4034" spans="2:2">
      <c r="B4034" s="2"/>
    </row>
    <row r="4035" spans="2:2">
      <c r="B4035" s="2"/>
    </row>
    <row r="4036" spans="2:2">
      <c r="B4036" s="2"/>
    </row>
    <row r="4037" spans="2:2">
      <c r="B4037" s="2"/>
    </row>
    <row r="4038" spans="2:2">
      <c r="B4038" s="2"/>
    </row>
    <row r="4039" spans="2:2">
      <c r="B4039" s="2"/>
    </row>
    <row r="4040" spans="2:2">
      <c r="B4040" s="2"/>
    </row>
    <row r="4041" spans="2:2">
      <c r="B4041" s="2"/>
    </row>
    <row r="4042" spans="2:2">
      <c r="B4042" s="2"/>
    </row>
    <row r="4043" spans="2:2">
      <c r="B4043" s="2"/>
    </row>
    <row r="4044" spans="2:2">
      <c r="B4044" s="2"/>
    </row>
    <row r="4045" spans="2:2">
      <c r="B4045" s="2"/>
    </row>
    <row r="4046" spans="2:2">
      <c r="B4046" s="2"/>
    </row>
    <row r="4047" spans="2:2">
      <c r="B4047" s="2"/>
    </row>
    <row r="4048" spans="2:2">
      <c r="B4048" s="2"/>
    </row>
    <row r="4049" spans="2:2">
      <c r="B4049" s="2"/>
    </row>
    <row r="4050" spans="2:2">
      <c r="B4050" s="2"/>
    </row>
    <row r="4051" spans="2:2">
      <c r="B4051" s="2"/>
    </row>
    <row r="4052" spans="2:2">
      <c r="B4052" s="2"/>
    </row>
    <row r="4053" spans="2:2">
      <c r="B4053" s="2"/>
    </row>
    <row r="4054" spans="2:2">
      <c r="B4054" s="2"/>
    </row>
    <row r="4055" spans="2:2">
      <c r="B4055" s="2"/>
    </row>
    <row r="4056" spans="2:2">
      <c r="B4056" s="2"/>
    </row>
    <row r="4057" spans="2:2">
      <c r="B4057" s="2"/>
    </row>
    <row r="4058" spans="2:2">
      <c r="B4058" s="2"/>
    </row>
    <row r="4059" spans="2:2">
      <c r="B4059" s="2"/>
    </row>
    <row r="4060" spans="2:2">
      <c r="B4060" s="2"/>
    </row>
    <row r="4061" spans="2:2">
      <c r="B4061" s="2"/>
    </row>
    <row r="4062" spans="2:2">
      <c r="B4062" s="2"/>
    </row>
    <row r="4063" spans="2:2">
      <c r="B4063" s="2"/>
    </row>
    <row r="4064" spans="2:2">
      <c r="B4064" s="2"/>
    </row>
    <row r="4065" spans="2:2">
      <c r="B4065" s="2"/>
    </row>
    <row r="4066" spans="2:2">
      <c r="B4066" s="2"/>
    </row>
    <row r="4067" spans="2:2">
      <c r="B4067" s="2"/>
    </row>
    <row r="4068" spans="2:2">
      <c r="B4068" s="2"/>
    </row>
    <row r="4069" spans="2:2">
      <c r="B4069" s="2"/>
    </row>
    <row r="4070" spans="2:2">
      <c r="B4070" s="2"/>
    </row>
    <row r="4071" spans="2:2">
      <c r="B4071" s="2"/>
    </row>
    <row r="4072" spans="2:2">
      <c r="B4072" s="2"/>
    </row>
    <row r="4073" spans="2:2">
      <c r="B4073" s="2"/>
    </row>
    <row r="4074" spans="2:2">
      <c r="B4074" s="2"/>
    </row>
    <row r="4075" spans="2:2">
      <c r="B4075" s="2"/>
    </row>
    <row r="4076" spans="2:2">
      <c r="B4076" s="2"/>
    </row>
    <row r="4077" spans="2:2">
      <c r="B4077" s="2"/>
    </row>
    <row r="4078" spans="2:2">
      <c r="B4078" s="2"/>
    </row>
    <row r="4079" spans="2:2">
      <c r="B4079" s="2"/>
    </row>
    <row r="4080" spans="2:2">
      <c r="B4080" s="2"/>
    </row>
    <row r="4081" spans="2:2">
      <c r="B4081" s="2"/>
    </row>
    <row r="4082" spans="2:2">
      <c r="B4082" s="2"/>
    </row>
    <row r="4083" spans="2:2">
      <c r="B4083" s="2"/>
    </row>
    <row r="4084" spans="2:2">
      <c r="B4084" s="2"/>
    </row>
    <row r="4085" spans="2:2">
      <c r="B4085" s="2"/>
    </row>
    <row r="4086" spans="2:2">
      <c r="B4086" s="2"/>
    </row>
    <row r="4087" spans="2:2">
      <c r="B4087" s="2"/>
    </row>
    <row r="4088" spans="2:2">
      <c r="B4088" s="2"/>
    </row>
    <row r="4089" spans="2:2">
      <c r="B4089" s="2"/>
    </row>
    <row r="4090" spans="2:2">
      <c r="B4090" s="2"/>
    </row>
    <row r="4091" spans="2:2">
      <c r="B4091" s="2"/>
    </row>
    <row r="4092" spans="2:2">
      <c r="B4092" s="2"/>
    </row>
    <row r="4093" spans="2:2">
      <c r="B4093" s="2"/>
    </row>
    <row r="4094" spans="2:2">
      <c r="B4094" s="2"/>
    </row>
    <row r="4095" spans="2:2">
      <c r="B4095" s="2"/>
    </row>
    <row r="4096" spans="2:2">
      <c r="B4096" s="2"/>
    </row>
    <row r="4097" spans="2:2">
      <c r="B4097" s="2"/>
    </row>
    <row r="4098" spans="2:2">
      <c r="B4098" s="2"/>
    </row>
    <row r="4099" spans="2:2">
      <c r="B4099" s="2"/>
    </row>
    <row r="4100" spans="2:2">
      <c r="B4100" s="2"/>
    </row>
    <row r="4101" spans="2:2">
      <c r="B4101" s="2"/>
    </row>
    <row r="4102" spans="2:2">
      <c r="B4102" s="2"/>
    </row>
    <row r="4103" spans="2:2">
      <c r="B4103" s="2"/>
    </row>
    <row r="4104" spans="2:2">
      <c r="B4104" s="2"/>
    </row>
    <row r="4105" spans="2:2">
      <c r="B4105" s="2"/>
    </row>
    <row r="4106" spans="2:2">
      <c r="B4106" s="2"/>
    </row>
    <row r="4107" spans="2:2">
      <c r="B4107" s="2"/>
    </row>
    <row r="4108" spans="2:2">
      <c r="B4108" s="2"/>
    </row>
    <row r="4109" spans="2:2">
      <c r="B4109" s="2"/>
    </row>
    <row r="4110" spans="2:2">
      <c r="B4110" s="2"/>
    </row>
    <row r="4111" spans="2:2">
      <c r="B4111" s="2"/>
    </row>
    <row r="4112" spans="2:2">
      <c r="B4112" s="2"/>
    </row>
    <row r="4113" spans="2:2">
      <c r="B4113" s="2"/>
    </row>
    <row r="4114" spans="2:2">
      <c r="B4114" s="2"/>
    </row>
    <row r="4115" spans="2:2">
      <c r="B4115" s="2"/>
    </row>
    <row r="4116" spans="2:2">
      <c r="B4116" s="2"/>
    </row>
    <row r="4117" spans="2:2">
      <c r="B4117" s="2"/>
    </row>
    <row r="4118" spans="2:2">
      <c r="B4118" s="2"/>
    </row>
    <row r="4119" spans="2:2">
      <c r="B4119" s="2"/>
    </row>
    <row r="4120" spans="2:2">
      <c r="B4120" s="2"/>
    </row>
    <row r="4121" spans="2:2">
      <c r="B4121" s="2"/>
    </row>
    <row r="4122" spans="2:2">
      <c r="B4122" s="2"/>
    </row>
    <row r="4123" spans="2:2">
      <c r="B4123" s="2"/>
    </row>
    <row r="4124" spans="2:2">
      <c r="B4124" s="2"/>
    </row>
    <row r="4125" spans="2:2">
      <c r="B4125" s="2"/>
    </row>
    <row r="4126" spans="2:2">
      <c r="B4126" s="2"/>
    </row>
    <row r="4127" spans="2:2">
      <c r="B4127" s="2"/>
    </row>
    <row r="4128" spans="2:2">
      <c r="B4128" s="2"/>
    </row>
    <row r="4129" spans="2:2">
      <c r="B4129" s="2"/>
    </row>
    <row r="4130" spans="2:2">
      <c r="B4130" s="2"/>
    </row>
    <row r="4131" spans="2:2">
      <c r="B4131" s="2"/>
    </row>
    <row r="4132" spans="2:2">
      <c r="B4132" s="2"/>
    </row>
    <row r="4133" spans="2:2">
      <c r="B4133" s="2"/>
    </row>
    <row r="4134" spans="2:2">
      <c r="B4134" s="2"/>
    </row>
    <row r="4135" spans="2:2">
      <c r="B4135" s="2"/>
    </row>
    <row r="4136" spans="2:2">
      <c r="B4136" s="2"/>
    </row>
    <row r="4137" spans="2:2">
      <c r="B4137" s="2"/>
    </row>
    <row r="4138" spans="2:2">
      <c r="B4138" s="2"/>
    </row>
    <row r="4139" spans="2:2">
      <c r="B4139" s="2"/>
    </row>
    <row r="4140" spans="2:2">
      <c r="B4140" s="2"/>
    </row>
    <row r="4141" spans="2:2">
      <c r="B4141" s="2"/>
    </row>
    <row r="4142" spans="2:2">
      <c r="B4142" s="2"/>
    </row>
    <row r="4143" spans="2:2">
      <c r="B4143" s="2"/>
    </row>
    <row r="4144" spans="2:2">
      <c r="B4144" s="2"/>
    </row>
    <row r="4145" spans="2:2">
      <c r="B4145" s="2"/>
    </row>
    <row r="4146" spans="2:2">
      <c r="B4146" s="2"/>
    </row>
    <row r="4147" spans="2:2">
      <c r="B4147" s="2"/>
    </row>
    <row r="4148" spans="2:2">
      <c r="B4148" s="2"/>
    </row>
    <row r="4149" spans="2:2">
      <c r="B4149" s="2"/>
    </row>
    <row r="4150" spans="2:2">
      <c r="B4150" s="2"/>
    </row>
    <row r="4151" spans="2:2">
      <c r="B4151" s="2"/>
    </row>
    <row r="4152" spans="2:2">
      <c r="B4152" s="2"/>
    </row>
    <row r="4153" spans="2:2">
      <c r="B4153" s="2"/>
    </row>
    <row r="4154" spans="2:2">
      <c r="B4154" s="2"/>
    </row>
    <row r="4155" spans="2:2">
      <c r="B4155" s="2"/>
    </row>
    <row r="4156" spans="2:2">
      <c r="B4156" s="2"/>
    </row>
    <row r="4157" spans="2:2">
      <c r="B4157" s="2"/>
    </row>
    <row r="4158" spans="2:2">
      <c r="B4158" s="2"/>
    </row>
    <row r="4159" spans="2:2">
      <c r="B4159" s="2"/>
    </row>
    <row r="4160" spans="2:2">
      <c r="B4160" s="2"/>
    </row>
    <row r="4161" spans="2:2">
      <c r="B4161" s="2"/>
    </row>
    <row r="4162" spans="2:2">
      <c r="B4162" s="2"/>
    </row>
    <row r="4163" spans="2:2">
      <c r="B4163" s="2"/>
    </row>
    <row r="4164" spans="2:2">
      <c r="B4164" s="2"/>
    </row>
    <row r="4165" spans="2:2">
      <c r="B4165" s="2"/>
    </row>
    <row r="4166" spans="2:2">
      <c r="B4166" s="2"/>
    </row>
    <row r="4167" spans="2:2">
      <c r="B4167" s="2"/>
    </row>
    <row r="4168" spans="2:2">
      <c r="B4168" s="2"/>
    </row>
    <row r="4169" spans="2:2">
      <c r="B4169" s="2"/>
    </row>
    <row r="4170" spans="2:2">
      <c r="B4170" s="2"/>
    </row>
    <row r="4171" spans="2:2">
      <c r="B4171" s="2"/>
    </row>
    <row r="4172" spans="2:2">
      <c r="B4172" s="2"/>
    </row>
    <row r="4173" spans="2:2">
      <c r="B4173" s="2"/>
    </row>
    <row r="4174" spans="2:2">
      <c r="B4174" s="2"/>
    </row>
    <row r="4175" spans="2:2">
      <c r="B4175" s="2"/>
    </row>
    <row r="4176" spans="2:2">
      <c r="B4176" s="2"/>
    </row>
    <row r="4177" spans="2:2">
      <c r="B4177" s="2"/>
    </row>
    <row r="4178" spans="2:2">
      <c r="B4178" s="2"/>
    </row>
    <row r="4179" spans="2:2">
      <c r="B4179" s="2"/>
    </row>
    <row r="4180" spans="2:2">
      <c r="B4180" s="2"/>
    </row>
    <row r="4181" spans="2:2">
      <c r="B4181" s="2"/>
    </row>
    <row r="4182" spans="2:2">
      <c r="B4182" s="2"/>
    </row>
    <row r="4183" spans="2:2">
      <c r="B4183" s="2"/>
    </row>
    <row r="4184" spans="2:2">
      <c r="B4184" s="2"/>
    </row>
    <row r="4185" spans="2:2">
      <c r="B4185" s="2"/>
    </row>
    <row r="4186" spans="2:2">
      <c r="B4186" s="2"/>
    </row>
    <row r="4187" spans="2:2">
      <c r="B4187" s="2"/>
    </row>
    <row r="4188" spans="2:2">
      <c r="B4188" s="2"/>
    </row>
    <row r="4189" spans="2:2">
      <c r="B4189" s="2"/>
    </row>
    <row r="4190" spans="2:2">
      <c r="B4190" s="2"/>
    </row>
    <row r="4191" spans="2:2">
      <c r="B4191" s="2"/>
    </row>
    <row r="4192" spans="2:2">
      <c r="B4192" s="2"/>
    </row>
    <row r="4193" spans="2:2">
      <c r="B4193" s="2"/>
    </row>
    <row r="4194" spans="2:2">
      <c r="B4194" s="2"/>
    </row>
    <row r="4195" spans="2:2">
      <c r="B4195" s="2"/>
    </row>
    <row r="4196" spans="2:2">
      <c r="B4196" s="2"/>
    </row>
    <row r="4197" spans="2:2">
      <c r="B4197" s="2"/>
    </row>
    <row r="4198" spans="2:2">
      <c r="B4198" s="2"/>
    </row>
    <row r="4199" spans="2:2">
      <c r="B4199" s="2"/>
    </row>
    <row r="4200" spans="2:2">
      <c r="B4200" s="2"/>
    </row>
    <row r="4201" spans="2:2">
      <c r="B4201" s="2"/>
    </row>
    <row r="4202" spans="2:2">
      <c r="B4202" s="2"/>
    </row>
    <row r="4203" spans="2:2">
      <c r="B4203" s="2"/>
    </row>
    <row r="4204" spans="2:2">
      <c r="B4204" s="2"/>
    </row>
    <row r="4205" spans="2:2">
      <c r="B4205" s="2"/>
    </row>
    <row r="4206" spans="2:2">
      <c r="B4206" s="2"/>
    </row>
    <row r="4207" spans="2:2">
      <c r="B4207" s="2"/>
    </row>
    <row r="4208" spans="2:2">
      <c r="B4208" s="2"/>
    </row>
    <row r="4209" spans="2:2">
      <c r="B4209" s="2"/>
    </row>
    <row r="4210" spans="2:2">
      <c r="B4210" s="2"/>
    </row>
    <row r="4211" spans="2:2">
      <c r="B4211" s="2"/>
    </row>
    <row r="4212" spans="2:2">
      <c r="B4212" s="2"/>
    </row>
    <row r="4213" spans="2:2">
      <c r="B4213" s="2"/>
    </row>
    <row r="4214" spans="2:2">
      <c r="B4214" s="2"/>
    </row>
    <row r="4215" spans="2:2">
      <c r="B4215" s="2"/>
    </row>
    <row r="4216" spans="2:2">
      <c r="B4216" s="2"/>
    </row>
    <row r="4217" spans="2:2">
      <c r="B4217" s="2"/>
    </row>
    <row r="4218" spans="2:2">
      <c r="B4218" s="2"/>
    </row>
    <row r="4219" spans="2:2">
      <c r="B4219" s="2"/>
    </row>
    <row r="4220" spans="2:2">
      <c r="B4220" s="2"/>
    </row>
    <row r="4221" spans="2:2">
      <c r="B4221" s="2"/>
    </row>
    <row r="4222" spans="2:2">
      <c r="B4222" s="2"/>
    </row>
    <row r="4223" spans="2:2">
      <c r="B4223" s="2"/>
    </row>
    <row r="4224" spans="2:2">
      <c r="B4224" s="2"/>
    </row>
    <row r="4225" spans="2:2">
      <c r="B4225" s="2"/>
    </row>
    <row r="4226" spans="2:2">
      <c r="B4226" s="2"/>
    </row>
    <row r="4227" spans="2:2">
      <c r="B4227" s="2"/>
    </row>
    <row r="4228" spans="2:2">
      <c r="B4228" s="2"/>
    </row>
    <row r="4229" spans="2:2">
      <c r="B4229" s="2"/>
    </row>
    <row r="4230" spans="2:2">
      <c r="B4230" s="2"/>
    </row>
    <row r="4231" spans="2:2">
      <c r="B4231" s="2"/>
    </row>
    <row r="4232" spans="2:2">
      <c r="B4232" s="2"/>
    </row>
    <row r="4233" spans="2:2">
      <c r="B4233" s="2"/>
    </row>
    <row r="4234" spans="2:2">
      <c r="B4234" s="2"/>
    </row>
    <row r="4235" spans="2:2">
      <c r="B4235" s="2"/>
    </row>
    <row r="4236" spans="2:2">
      <c r="B4236" s="2"/>
    </row>
    <row r="4237" spans="2:2">
      <c r="B4237" s="2"/>
    </row>
    <row r="4238" spans="2:2">
      <c r="B4238" s="2"/>
    </row>
    <row r="4239" spans="2:2">
      <c r="B4239" s="2"/>
    </row>
    <row r="4240" spans="2:2">
      <c r="B4240" s="2"/>
    </row>
    <row r="4241" spans="2:2">
      <c r="B4241" s="2"/>
    </row>
    <row r="4242" spans="2:2">
      <c r="B4242" s="2"/>
    </row>
    <row r="4243" spans="2:2">
      <c r="B4243" s="2"/>
    </row>
    <row r="4244" spans="2:2">
      <c r="B4244" s="2"/>
    </row>
    <row r="4245" spans="2:2">
      <c r="B4245" s="2"/>
    </row>
    <row r="4246" spans="2:2">
      <c r="B4246" s="2"/>
    </row>
    <row r="4247" spans="2:2">
      <c r="B4247" s="2"/>
    </row>
    <row r="4248" spans="2:2">
      <c r="B4248" s="2"/>
    </row>
    <row r="4249" spans="2:2">
      <c r="B4249" s="2"/>
    </row>
    <row r="4250" spans="2:2">
      <c r="B4250" s="2"/>
    </row>
    <row r="4251" spans="2:2">
      <c r="B4251" s="2"/>
    </row>
    <row r="4252" spans="2:2">
      <c r="B4252" s="2"/>
    </row>
    <row r="4253" spans="2:2">
      <c r="B4253" s="2"/>
    </row>
    <row r="4254" spans="2:2">
      <c r="B4254" s="2"/>
    </row>
    <row r="4255" spans="2:2">
      <c r="B4255" s="2"/>
    </row>
    <row r="4256" spans="2:2">
      <c r="B4256" s="2"/>
    </row>
    <row r="4257" spans="2:2">
      <c r="B4257" s="2"/>
    </row>
    <row r="4258" spans="2:2">
      <c r="B4258" s="2"/>
    </row>
    <row r="4259" spans="2:2">
      <c r="B4259" s="2"/>
    </row>
    <row r="4260" spans="2:2">
      <c r="B4260" s="2"/>
    </row>
    <row r="4261" spans="2:2">
      <c r="B4261" s="2"/>
    </row>
    <row r="4262" spans="2:2">
      <c r="B4262" s="2"/>
    </row>
    <row r="4263" spans="2:2">
      <c r="B4263" s="2"/>
    </row>
    <row r="4264" spans="2:2">
      <c r="B4264" s="2"/>
    </row>
    <row r="4265" spans="2:2">
      <c r="B4265" s="2"/>
    </row>
    <row r="4266" spans="2:2">
      <c r="B4266" s="2"/>
    </row>
    <row r="4267" spans="2:2">
      <c r="B4267" s="2"/>
    </row>
    <row r="4268" spans="2:2">
      <c r="B4268" s="2"/>
    </row>
    <row r="4269" spans="2:2">
      <c r="B4269" s="2"/>
    </row>
    <row r="4270" spans="2:2">
      <c r="B4270" s="2"/>
    </row>
    <row r="4271" spans="2:2">
      <c r="B4271" s="2"/>
    </row>
    <row r="4272" spans="2:2">
      <c r="B4272" s="2"/>
    </row>
    <row r="4273" spans="2:2">
      <c r="B4273" s="2"/>
    </row>
    <row r="4274" spans="2:2">
      <c r="B4274" s="2"/>
    </row>
    <row r="4275" spans="2:2">
      <c r="B4275" s="2"/>
    </row>
    <row r="4276" spans="2:2">
      <c r="B4276" s="2"/>
    </row>
    <row r="4277" spans="2:2">
      <c r="B4277" s="2"/>
    </row>
    <row r="4278" spans="2:2">
      <c r="B4278" s="2"/>
    </row>
    <row r="4279" spans="2:2">
      <c r="B4279" s="2"/>
    </row>
    <row r="4280" spans="2:2">
      <c r="B4280" s="2"/>
    </row>
    <row r="4281" spans="2:2">
      <c r="B4281" s="2"/>
    </row>
    <row r="4282" spans="2:2">
      <c r="B4282" s="2"/>
    </row>
    <row r="4283" spans="2:2">
      <c r="B4283" s="2"/>
    </row>
    <row r="4284" spans="2:2">
      <c r="B4284" s="2"/>
    </row>
    <row r="4285" spans="2:2">
      <c r="B4285" s="2"/>
    </row>
    <row r="4286" spans="2:2">
      <c r="B4286" s="2"/>
    </row>
    <row r="4287" spans="2:2">
      <c r="B4287" s="2"/>
    </row>
    <row r="4288" spans="2:2">
      <c r="B4288" s="2"/>
    </row>
    <row r="4289" spans="2:2">
      <c r="B4289" s="2"/>
    </row>
    <row r="4290" spans="2:2">
      <c r="B4290" s="2"/>
    </row>
    <row r="4291" spans="2:2">
      <c r="B4291" s="2"/>
    </row>
    <row r="4292" spans="2:2">
      <c r="B4292" s="2"/>
    </row>
    <row r="4293" spans="2:2">
      <c r="B4293" s="2"/>
    </row>
    <row r="4294" spans="2:2">
      <c r="B4294" s="2"/>
    </row>
    <row r="4295" spans="2:2">
      <c r="B4295" s="2"/>
    </row>
    <row r="4296" spans="2:2">
      <c r="B4296" s="2"/>
    </row>
    <row r="4297" spans="2:2">
      <c r="B4297" s="2"/>
    </row>
    <row r="4298" spans="2:2">
      <c r="B4298" s="2"/>
    </row>
    <row r="4299" spans="2:2">
      <c r="B4299" s="2"/>
    </row>
    <row r="4300" spans="2:2">
      <c r="B4300" s="2"/>
    </row>
    <row r="4301" spans="2:2">
      <c r="B4301" s="2"/>
    </row>
    <row r="4302" spans="2:2">
      <c r="B4302" s="2"/>
    </row>
    <row r="4303" spans="2:2">
      <c r="B4303" s="2"/>
    </row>
    <row r="4304" spans="2:2">
      <c r="B4304" s="2"/>
    </row>
    <row r="4305" spans="2:2">
      <c r="B4305" s="2"/>
    </row>
    <row r="4306" spans="2:2">
      <c r="B4306" s="2"/>
    </row>
    <row r="4307" spans="2:2">
      <c r="B4307" s="2"/>
    </row>
    <row r="4308" spans="2:2">
      <c r="B4308" s="2"/>
    </row>
    <row r="4309" spans="2:2">
      <c r="B4309" s="2"/>
    </row>
    <row r="4310" spans="2:2">
      <c r="B4310" s="2"/>
    </row>
    <row r="4311" spans="2:2">
      <c r="B4311" s="2"/>
    </row>
    <row r="4312" spans="2:2">
      <c r="B4312" s="2"/>
    </row>
    <row r="4313" spans="2:2">
      <c r="B4313" s="2"/>
    </row>
    <row r="4314" spans="2:2">
      <c r="B4314" s="2"/>
    </row>
    <row r="4315" spans="2:2">
      <c r="B4315" s="2"/>
    </row>
    <row r="4316" spans="2:2">
      <c r="B4316" s="2"/>
    </row>
    <row r="4317" spans="2:2">
      <c r="B4317" s="2"/>
    </row>
    <row r="4318" spans="2:2">
      <c r="B4318" s="2"/>
    </row>
    <row r="4319" spans="2:2">
      <c r="B4319" s="2"/>
    </row>
    <row r="4320" spans="2:2">
      <c r="B4320" s="2"/>
    </row>
    <row r="4321" spans="2:2">
      <c r="B4321" s="2"/>
    </row>
    <row r="4322" spans="2:2">
      <c r="B4322" s="2"/>
    </row>
    <row r="4323" spans="2:2">
      <c r="B4323" s="2"/>
    </row>
    <row r="4324" spans="2:2">
      <c r="B4324" s="2"/>
    </row>
    <row r="4325" spans="2:2">
      <c r="B4325" s="2"/>
    </row>
    <row r="4326" spans="2:2">
      <c r="B4326" s="2"/>
    </row>
    <row r="4327" spans="2:2">
      <c r="B4327" s="2"/>
    </row>
    <row r="4328" spans="2:2">
      <c r="B4328" s="2"/>
    </row>
    <row r="4329" spans="2:2">
      <c r="B4329" s="2"/>
    </row>
    <row r="4330" spans="2:2">
      <c r="B4330" s="2"/>
    </row>
    <row r="4331" spans="2:2">
      <c r="B4331" s="2"/>
    </row>
    <row r="4332" spans="2:2">
      <c r="B4332" s="2"/>
    </row>
    <row r="4333" spans="2:2">
      <c r="B4333" s="2"/>
    </row>
    <row r="4334" spans="2:2">
      <c r="B4334" s="2"/>
    </row>
    <row r="4335" spans="2:2">
      <c r="B4335" s="2"/>
    </row>
    <row r="4336" spans="2:2">
      <c r="B4336" s="2"/>
    </row>
    <row r="4337" spans="2:2">
      <c r="B4337" s="2"/>
    </row>
    <row r="4338" spans="2:2">
      <c r="B4338" s="2"/>
    </row>
    <row r="4339" spans="2:2">
      <c r="B4339" s="2"/>
    </row>
    <row r="4340" spans="2:2">
      <c r="B4340" s="2"/>
    </row>
    <row r="4341" spans="2:2">
      <c r="B4341" s="2"/>
    </row>
    <row r="4342" spans="2:2">
      <c r="B4342" s="2"/>
    </row>
    <row r="4343" spans="2:2">
      <c r="B4343" s="2"/>
    </row>
    <row r="4344" spans="2:2">
      <c r="B4344" s="2"/>
    </row>
    <row r="4345" spans="2:2">
      <c r="B4345" s="2"/>
    </row>
    <row r="4346" spans="2:2">
      <c r="B4346" s="2"/>
    </row>
    <row r="4347" spans="2:2">
      <c r="B4347" s="2"/>
    </row>
    <row r="4348" spans="2:2">
      <c r="B4348" s="2"/>
    </row>
    <row r="4349" spans="2:2">
      <c r="B4349" s="2"/>
    </row>
    <row r="4350" spans="2:2">
      <c r="B4350" s="2"/>
    </row>
    <row r="4351" spans="2:2">
      <c r="B4351" s="2"/>
    </row>
    <row r="4352" spans="2:2">
      <c r="B4352" s="2"/>
    </row>
    <row r="4353" spans="2:2">
      <c r="B4353" s="2"/>
    </row>
    <row r="4354" spans="2:2">
      <c r="B4354" s="2"/>
    </row>
    <row r="4355" spans="2:2">
      <c r="B4355" s="2"/>
    </row>
    <row r="4356" spans="2:2">
      <c r="B4356" s="2"/>
    </row>
    <row r="4357" spans="2:2">
      <c r="B4357" s="2"/>
    </row>
    <row r="4358" spans="2:2">
      <c r="B4358" s="2"/>
    </row>
    <row r="4359" spans="2:2">
      <c r="B4359" s="2"/>
    </row>
    <row r="4360" spans="2:2">
      <c r="B4360" s="2"/>
    </row>
    <row r="4361" spans="2:2">
      <c r="B4361" s="2"/>
    </row>
    <row r="4362" spans="2:2">
      <c r="B4362" s="2"/>
    </row>
    <row r="4363" spans="2:2">
      <c r="B4363" s="2"/>
    </row>
    <row r="4364" spans="2:2">
      <c r="B4364" s="2"/>
    </row>
    <row r="4365" spans="2:2">
      <c r="B4365" s="2"/>
    </row>
    <row r="4366" spans="2:2">
      <c r="B4366" s="2"/>
    </row>
    <row r="4367" spans="2:2">
      <c r="B4367" s="2"/>
    </row>
    <row r="4368" spans="2:2">
      <c r="B4368" s="2"/>
    </row>
    <row r="4369" spans="2:2">
      <c r="B4369" s="2"/>
    </row>
    <row r="4370" spans="2:2">
      <c r="B4370" s="2"/>
    </row>
    <row r="4371" spans="2:2">
      <c r="B4371" s="2"/>
    </row>
    <row r="4372" spans="2:2">
      <c r="B4372" s="2"/>
    </row>
    <row r="4373" spans="2:2">
      <c r="B4373" s="2"/>
    </row>
    <row r="4374" spans="2:2">
      <c r="B4374" s="2"/>
    </row>
    <row r="4375" spans="2:2">
      <c r="B4375" s="2"/>
    </row>
    <row r="4376" spans="2:2">
      <c r="B4376" s="2"/>
    </row>
    <row r="4377" spans="2:2">
      <c r="B4377" s="2"/>
    </row>
    <row r="4378" spans="2:2">
      <c r="B4378" s="2"/>
    </row>
    <row r="4379" spans="2:2">
      <c r="B4379" s="2"/>
    </row>
    <row r="4380" spans="2:2">
      <c r="B4380" s="2"/>
    </row>
    <row r="4381" spans="2:2">
      <c r="B4381" s="2"/>
    </row>
    <row r="4382" spans="2:2">
      <c r="B4382" s="2"/>
    </row>
    <row r="4383" spans="2:2">
      <c r="B4383" s="2"/>
    </row>
    <row r="4384" spans="2:2">
      <c r="B4384" s="2"/>
    </row>
    <row r="4385" spans="2:2">
      <c r="B4385" s="2"/>
    </row>
    <row r="4386" spans="2:2">
      <c r="B4386" s="2"/>
    </row>
    <row r="4387" spans="2:2">
      <c r="B4387" s="2"/>
    </row>
    <row r="4388" spans="2:2">
      <c r="B4388" s="2"/>
    </row>
    <row r="4389" spans="2:2">
      <c r="B4389" s="2"/>
    </row>
    <row r="4390" spans="2:2">
      <c r="B4390" s="2"/>
    </row>
    <row r="4391" spans="2:2">
      <c r="B4391" s="2"/>
    </row>
    <row r="4392" spans="2:2">
      <c r="B4392" s="2"/>
    </row>
    <row r="4393" spans="2:2">
      <c r="B4393" s="2"/>
    </row>
    <row r="4394" spans="2:2">
      <c r="B4394" s="2"/>
    </row>
    <row r="4395" spans="2:2">
      <c r="B4395" s="2"/>
    </row>
    <row r="4396" spans="2:2">
      <c r="B4396" s="2"/>
    </row>
    <row r="4397" spans="2:2">
      <c r="B4397" s="2"/>
    </row>
    <row r="4398" spans="2:2">
      <c r="B4398" s="2"/>
    </row>
    <row r="4399" spans="2:2">
      <c r="B4399" s="2"/>
    </row>
    <row r="4400" spans="2:2">
      <c r="B4400" s="2"/>
    </row>
    <row r="4401" spans="2:2">
      <c r="B4401" s="2"/>
    </row>
    <row r="4402" spans="2:2">
      <c r="B4402" s="2"/>
    </row>
    <row r="4403" spans="2:2">
      <c r="B4403" s="2"/>
    </row>
    <row r="4404" spans="2:2">
      <c r="B4404" s="2"/>
    </row>
    <row r="4405" spans="2:2">
      <c r="B4405" s="2"/>
    </row>
    <row r="4406" spans="2:2">
      <c r="B4406" s="2"/>
    </row>
    <row r="4407" spans="2:2">
      <c r="B4407" s="2"/>
    </row>
    <row r="4408" spans="2:2">
      <c r="B4408" s="2"/>
    </row>
    <row r="4409" spans="2:2">
      <c r="B4409" s="2"/>
    </row>
    <row r="4410" spans="2:2">
      <c r="B4410" s="2"/>
    </row>
    <row r="4411" spans="2:2">
      <c r="B4411" s="2"/>
    </row>
    <row r="4412" spans="2:2">
      <c r="B4412" s="2"/>
    </row>
    <row r="4413" spans="2:2">
      <c r="B4413" s="2"/>
    </row>
    <row r="4414" spans="2:2">
      <c r="B4414" s="2"/>
    </row>
    <row r="4415" spans="2:2">
      <c r="B4415" s="2"/>
    </row>
    <row r="4416" spans="2:2">
      <c r="B4416" s="2"/>
    </row>
    <row r="4417" spans="2:2">
      <c r="B4417" s="2"/>
    </row>
    <row r="4418" spans="2:2">
      <c r="B4418" s="2"/>
    </row>
    <row r="4419" spans="2:2">
      <c r="B4419" s="2"/>
    </row>
    <row r="4420" spans="2:2">
      <c r="B4420" s="2"/>
    </row>
    <row r="4421" spans="2:2">
      <c r="B4421" s="2"/>
    </row>
    <row r="4422" spans="2:2">
      <c r="B4422" s="2"/>
    </row>
    <row r="4423" spans="2:2">
      <c r="B4423" s="2"/>
    </row>
    <row r="4424" spans="2:2">
      <c r="B4424" s="2"/>
    </row>
    <row r="4425" spans="2:2">
      <c r="B4425" s="2"/>
    </row>
    <row r="4426" spans="2:2">
      <c r="B4426" s="2"/>
    </row>
    <row r="4427" spans="2:2">
      <c r="B4427" s="2"/>
    </row>
    <row r="4428" spans="2:2">
      <c r="B4428" s="2"/>
    </row>
    <row r="4429" spans="2:2">
      <c r="B4429" s="2"/>
    </row>
    <row r="4430" spans="2:2">
      <c r="B4430" s="2"/>
    </row>
    <row r="4431" spans="2:2">
      <c r="B4431" s="2"/>
    </row>
    <row r="4432" spans="2:2">
      <c r="B4432" s="2"/>
    </row>
    <row r="4433" spans="2:2">
      <c r="B4433" s="2"/>
    </row>
    <row r="4434" spans="2:2">
      <c r="B4434" s="2"/>
    </row>
    <row r="4435" spans="2:2">
      <c r="B4435" s="2"/>
    </row>
    <row r="4436" spans="2:2">
      <c r="B4436" s="2"/>
    </row>
    <row r="4437" spans="2:2">
      <c r="B4437" s="2"/>
    </row>
    <row r="4438" spans="2:2">
      <c r="B4438" s="2"/>
    </row>
    <row r="4439" spans="2:2">
      <c r="B4439" s="2"/>
    </row>
    <row r="4440" spans="2:2">
      <c r="B4440" s="2"/>
    </row>
    <row r="4441" spans="2:2">
      <c r="B4441" s="2"/>
    </row>
    <row r="4442" spans="2:2">
      <c r="B4442" s="2"/>
    </row>
    <row r="4443" spans="2:2">
      <c r="B4443" s="2"/>
    </row>
    <row r="4444" spans="2:2">
      <c r="B4444" s="2"/>
    </row>
    <row r="4445" spans="2:2">
      <c r="B4445" s="2"/>
    </row>
    <row r="4446" spans="2:2">
      <c r="B4446" s="2"/>
    </row>
    <row r="4447" spans="2:2">
      <c r="B4447" s="2"/>
    </row>
    <row r="4448" spans="2:2">
      <c r="B4448" s="2"/>
    </row>
    <row r="4449" spans="2:2">
      <c r="B4449" s="2"/>
    </row>
    <row r="4450" spans="2:2">
      <c r="B4450" s="2"/>
    </row>
    <row r="4451" spans="2:2">
      <c r="B4451" s="2"/>
    </row>
    <row r="4452" spans="2:2">
      <c r="B4452" s="2"/>
    </row>
    <row r="4453" spans="2:2">
      <c r="B4453" s="2"/>
    </row>
    <row r="4454" spans="2:2">
      <c r="B4454" s="2"/>
    </row>
    <row r="4455" spans="2:2">
      <c r="B4455" s="2"/>
    </row>
    <row r="4456" spans="2:2">
      <c r="B4456" s="2"/>
    </row>
    <row r="4457" spans="2:2">
      <c r="B4457" s="2"/>
    </row>
    <row r="4458" spans="2:2">
      <c r="B4458" s="2"/>
    </row>
    <row r="4459" spans="2:2">
      <c r="B4459" s="2"/>
    </row>
    <row r="4460" spans="2:2">
      <c r="B4460" s="2"/>
    </row>
    <row r="4461" spans="2:2">
      <c r="B4461" s="2"/>
    </row>
    <row r="4462" spans="2:2">
      <c r="B4462" s="2"/>
    </row>
    <row r="4463" spans="2:2">
      <c r="B4463" s="2"/>
    </row>
    <row r="4464" spans="2:2">
      <c r="B4464" s="2"/>
    </row>
    <row r="4465" spans="2:2">
      <c r="B4465" s="2"/>
    </row>
    <row r="4466" spans="2:2">
      <c r="B4466" s="2"/>
    </row>
    <row r="4467" spans="2:2">
      <c r="B4467" s="2"/>
    </row>
    <row r="4468" spans="2:2">
      <c r="B4468" s="2"/>
    </row>
    <row r="4469" spans="2:2">
      <c r="B4469" s="2"/>
    </row>
    <row r="4470" spans="2:2">
      <c r="B4470" s="2"/>
    </row>
    <row r="4471" spans="2:2">
      <c r="B4471" s="2"/>
    </row>
    <row r="4472" spans="2:2">
      <c r="B4472" s="2"/>
    </row>
    <row r="4473" spans="2:2">
      <c r="B4473" s="2"/>
    </row>
    <row r="4474" spans="2:2">
      <c r="B4474" s="2"/>
    </row>
    <row r="4475" spans="2:2">
      <c r="B4475" s="2"/>
    </row>
    <row r="4476" spans="2:2">
      <c r="B4476" s="2"/>
    </row>
    <row r="4477" spans="2:2">
      <c r="B4477" s="2"/>
    </row>
    <row r="4478" spans="2:2">
      <c r="B4478" s="2"/>
    </row>
    <row r="4479" spans="2:2">
      <c r="B4479" s="2"/>
    </row>
    <row r="4480" spans="2:2">
      <c r="B4480" s="2"/>
    </row>
    <row r="4481" spans="2:2">
      <c r="B4481" s="2"/>
    </row>
    <row r="4482" spans="2:2">
      <c r="B4482" s="2"/>
    </row>
    <row r="4483" spans="2:2">
      <c r="B4483" s="2"/>
    </row>
    <row r="4484" spans="2:2">
      <c r="B4484" s="2"/>
    </row>
    <row r="4485" spans="2:2">
      <c r="B4485" s="2"/>
    </row>
    <row r="4486" spans="2:2">
      <c r="B4486" s="2"/>
    </row>
    <row r="4487" spans="2:2">
      <c r="B4487" s="2"/>
    </row>
    <row r="4488" spans="2:2">
      <c r="B4488" s="2"/>
    </row>
    <row r="4489" spans="2:2">
      <c r="B4489" s="2"/>
    </row>
    <row r="4490" spans="2:2">
      <c r="B4490" s="2"/>
    </row>
    <row r="4491" spans="2:2">
      <c r="B4491" s="2"/>
    </row>
    <row r="4492" spans="2:2">
      <c r="B4492" s="2"/>
    </row>
    <row r="4493" spans="2:2">
      <c r="B4493" s="2"/>
    </row>
    <row r="4494" spans="2:2">
      <c r="B4494" s="2"/>
    </row>
    <row r="4495" spans="2:2">
      <c r="B4495" s="2"/>
    </row>
    <row r="4496" spans="2:2">
      <c r="B4496" s="2"/>
    </row>
    <row r="4497" spans="2:2">
      <c r="B4497" s="2"/>
    </row>
    <row r="4498" spans="2:2">
      <c r="B4498" s="2"/>
    </row>
    <row r="4499" spans="2:2">
      <c r="B4499" s="2"/>
    </row>
    <row r="4500" spans="2:2">
      <c r="B4500" s="2"/>
    </row>
    <row r="4501" spans="2:2">
      <c r="B4501" s="2"/>
    </row>
    <row r="4502" spans="2:2">
      <c r="B4502" s="2"/>
    </row>
    <row r="4503" spans="2:2">
      <c r="B4503" s="2"/>
    </row>
    <row r="4504" spans="2:2">
      <c r="B4504" s="2"/>
    </row>
    <row r="4505" spans="2:2">
      <c r="B4505" s="2"/>
    </row>
    <row r="4506" spans="2:2">
      <c r="B4506" s="2"/>
    </row>
    <row r="4507" spans="2:2">
      <c r="B4507" s="2"/>
    </row>
    <row r="4508" spans="2:2">
      <c r="B4508" s="2"/>
    </row>
    <row r="4509" spans="2:2">
      <c r="B4509" s="2"/>
    </row>
    <row r="4510" spans="2:2">
      <c r="B4510" s="2"/>
    </row>
    <row r="4511" spans="2:2">
      <c r="B4511" s="2"/>
    </row>
    <row r="4512" spans="2:2">
      <c r="B4512" s="2"/>
    </row>
    <row r="4513" spans="2:2">
      <c r="B4513" s="2"/>
    </row>
    <row r="4514" spans="2:2">
      <c r="B4514" s="2"/>
    </row>
    <row r="4515" spans="2:2">
      <c r="B4515" s="2"/>
    </row>
    <row r="4516" spans="2:2">
      <c r="B4516" s="2"/>
    </row>
    <row r="4517" spans="2:2">
      <c r="B4517" s="2"/>
    </row>
    <row r="4518" spans="2:2">
      <c r="B4518" s="2"/>
    </row>
    <row r="4519" spans="2:2">
      <c r="B4519" s="2"/>
    </row>
    <row r="4520" spans="2:2">
      <c r="B4520" s="2"/>
    </row>
    <row r="4521" spans="2:2">
      <c r="B4521" s="2"/>
    </row>
    <row r="4522" spans="2:2">
      <c r="B4522" s="2"/>
    </row>
    <row r="4523" spans="2:2">
      <c r="B4523" s="2"/>
    </row>
    <row r="4524" spans="2:2">
      <c r="B4524" s="2"/>
    </row>
    <row r="4525" spans="2:2">
      <c r="B4525" s="2"/>
    </row>
    <row r="4526" spans="2:2">
      <c r="B4526" s="2"/>
    </row>
    <row r="4527" spans="2:2">
      <c r="B4527" s="2"/>
    </row>
    <row r="4528" spans="2:2">
      <c r="B4528" s="2"/>
    </row>
    <row r="4529" spans="2:2">
      <c r="B4529" s="2"/>
    </row>
    <row r="4530" spans="2:2">
      <c r="B4530" s="2"/>
    </row>
    <row r="4531" spans="2:2">
      <c r="B4531" s="2"/>
    </row>
    <row r="4532" spans="2:2">
      <c r="B4532" s="2"/>
    </row>
    <row r="4533" spans="2:2">
      <c r="B4533" s="2"/>
    </row>
    <row r="4534" spans="2:2">
      <c r="B4534" s="2"/>
    </row>
    <row r="4535" spans="2:2">
      <c r="B4535" s="2"/>
    </row>
    <row r="4536" spans="2:2">
      <c r="B4536" s="2"/>
    </row>
    <row r="4537" spans="2:2">
      <c r="B4537" s="2"/>
    </row>
    <row r="4538" spans="2:2">
      <c r="B4538" s="2"/>
    </row>
    <row r="4539" spans="2:2">
      <c r="B4539" s="2"/>
    </row>
    <row r="4540" spans="2:2">
      <c r="B4540" s="2"/>
    </row>
    <row r="4541" spans="2:2">
      <c r="B4541" s="2"/>
    </row>
    <row r="4542" spans="2:2">
      <c r="B4542" s="2"/>
    </row>
    <row r="4543" spans="2:2">
      <c r="B4543" s="2"/>
    </row>
    <row r="4544" spans="2:2">
      <c r="B4544" s="2"/>
    </row>
    <row r="4545" spans="2:2">
      <c r="B4545" s="2"/>
    </row>
    <row r="4546" spans="2:2">
      <c r="B4546" s="2"/>
    </row>
    <row r="4547" spans="2:2">
      <c r="B4547" s="2"/>
    </row>
    <row r="4548" spans="2:2">
      <c r="B4548" s="2"/>
    </row>
    <row r="4549" spans="2:2">
      <c r="B4549" s="2"/>
    </row>
    <row r="4550" spans="2:2">
      <c r="B4550" s="2"/>
    </row>
    <row r="4551" spans="2:2">
      <c r="B4551" s="2"/>
    </row>
    <row r="4552" spans="2:2">
      <c r="B4552" s="2"/>
    </row>
    <row r="4553" spans="2:2">
      <c r="B4553" s="2"/>
    </row>
    <row r="4554" spans="2:2">
      <c r="B4554" s="2"/>
    </row>
    <row r="4555" spans="2:2">
      <c r="B4555" s="2"/>
    </row>
    <row r="4556" spans="2:2">
      <c r="B4556" s="2"/>
    </row>
    <row r="4557" spans="2:2">
      <c r="B4557" s="2"/>
    </row>
    <row r="4558" spans="2:2">
      <c r="B4558" s="2"/>
    </row>
    <row r="4559" spans="2:2">
      <c r="B4559" s="2"/>
    </row>
    <row r="4560" spans="2:2">
      <c r="B4560" s="2"/>
    </row>
    <row r="4561" spans="2:2">
      <c r="B4561" s="2"/>
    </row>
    <row r="4562" spans="2:2">
      <c r="B4562" s="2"/>
    </row>
    <row r="4563" spans="2:2">
      <c r="B4563" s="2"/>
    </row>
    <row r="4564" spans="2:2">
      <c r="B4564" s="2"/>
    </row>
    <row r="4565" spans="2:2">
      <c r="B4565" s="2"/>
    </row>
    <row r="4566" spans="2:2">
      <c r="B4566" s="2"/>
    </row>
    <row r="4567" spans="2:2">
      <c r="B4567" s="2"/>
    </row>
    <row r="4568" spans="2:2">
      <c r="B4568" s="2"/>
    </row>
    <row r="4569" spans="2:2">
      <c r="B4569" s="2"/>
    </row>
    <row r="4570" spans="2:2">
      <c r="B4570" s="2"/>
    </row>
    <row r="4571" spans="2:2">
      <c r="B4571" s="2"/>
    </row>
    <row r="4572" spans="2:2">
      <c r="B4572" s="2"/>
    </row>
    <row r="4573" spans="2:2">
      <c r="B4573" s="2"/>
    </row>
    <row r="4574" spans="2:2">
      <c r="B4574" s="2"/>
    </row>
    <row r="4575" spans="2:2">
      <c r="B4575" s="2"/>
    </row>
    <row r="4576" spans="2:2">
      <c r="B4576" s="2"/>
    </row>
    <row r="4577" spans="2:2">
      <c r="B4577" s="2"/>
    </row>
    <row r="4578" spans="2:2">
      <c r="B4578" s="2"/>
    </row>
    <row r="4579" spans="2:2">
      <c r="B4579" s="2"/>
    </row>
    <row r="4580" spans="2:2">
      <c r="B4580" s="2"/>
    </row>
    <row r="4581" spans="2:2">
      <c r="B4581" s="2"/>
    </row>
    <row r="4582" spans="2:2">
      <c r="B4582" s="2"/>
    </row>
    <row r="4583" spans="2:2">
      <c r="B4583" s="2"/>
    </row>
    <row r="4584" spans="2:2">
      <c r="B4584" s="2"/>
    </row>
    <row r="4585" spans="2:2">
      <c r="B4585" s="2"/>
    </row>
    <row r="4586" spans="2:2">
      <c r="B4586" s="2"/>
    </row>
    <row r="4587" spans="2:2">
      <c r="B4587" s="2"/>
    </row>
    <row r="4588" spans="2:2">
      <c r="B4588" s="2"/>
    </row>
    <row r="4589" spans="2:2">
      <c r="B4589" s="2"/>
    </row>
    <row r="4590" spans="2:2">
      <c r="B4590" s="2"/>
    </row>
    <row r="4591" spans="2:2">
      <c r="B4591" s="2"/>
    </row>
    <row r="4592" spans="2:2">
      <c r="B4592" s="2"/>
    </row>
    <row r="4593" spans="2:2">
      <c r="B4593" s="2"/>
    </row>
    <row r="4594" spans="2:2">
      <c r="B4594" s="2"/>
    </row>
    <row r="4595" spans="2:2">
      <c r="B4595" s="2"/>
    </row>
    <row r="4596" spans="2:2">
      <c r="B4596" s="2"/>
    </row>
    <row r="4597" spans="2:2">
      <c r="B4597" s="2"/>
    </row>
    <row r="4598" spans="2:2">
      <c r="B4598" s="2"/>
    </row>
    <row r="4599" spans="2:2">
      <c r="B4599" s="2"/>
    </row>
    <row r="4600" spans="2:2">
      <c r="B4600" s="2"/>
    </row>
    <row r="4601" spans="2:2">
      <c r="B4601" s="2"/>
    </row>
    <row r="4602" spans="2:2">
      <c r="B4602" s="2"/>
    </row>
    <row r="4603" spans="2:2">
      <c r="B4603" s="2"/>
    </row>
    <row r="4604" spans="2:2">
      <c r="B4604" s="2"/>
    </row>
    <row r="4605" spans="2:2">
      <c r="B4605" s="2"/>
    </row>
    <row r="4606" spans="2:2">
      <c r="B4606" s="2"/>
    </row>
    <row r="4607" spans="2:2">
      <c r="B4607" s="2"/>
    </row>
    <row r="4608" spans="2:2">
      <c r="B4608" s="2"/>
    </row>
    <row r="4609" spans="2:2">
      <c r="B4609" s="2"/>
    </row>
    <row r="4610" spans="2:2">
      <c r="B4610" s="2"/>
    </row>
    <row r="4611" spans="2:2">
      <c r="B4611" s="2"/>
    </row>
    <row r="4612" spans="2:2">
      <c r="B4612" s="2"/>
    </row>
    <row r="4613" spans="2:2">
      <c r="B4613" s="2"/>
    </row>
    <row r="4614" spans="2:2">
      <c r="B4614" s="2"/>
    </row>
    <row r="4615" spans="2:2">
      <c r="B4615" s="2"/>
    </row>
    <row r="4616" spans="2:2">
      <c r="B4616" s="2"/>
    </row>
    <row r="4617" spans="2:2">
      <c r="B4617" s="2"/>
    </row>
    <row r="4618" spans="2:2">
      <c r="B4618" s="2"/>
    </row>
    <row r="4619" spans="2:2">
      <c r="B4619" s="2"/>
    </row>
    <row r="4620" spans="2:2">
      <c r="B4620" s="2"/>
    </row>
    <row r="4621" spans="2:2">
      <c r="B4621" s="2"/>
    </row>
    <row r="4622" spans="2:2">
      <c r="B4622" s="2"/>
    </row>
    <row r="4623" spans="2:2">
      <c r="B4623" s="2"/>
    </row>
    <row r="4624" spans="2:2">
      <c r="B4624" s="2"/>
    </row>
    <row r="4625" spans="2:2">
      <c r="B4625" s="2"/>
    </row>
    <row r="4626" spans="2:2">
      <c r="B4626" s="2"/>
    </row>
    <row r="4627" spans="2:2">
      <c r="B4627" s="2"/>
    </row>
    <row r="4628" spans="2:2">
      <c r="B4628" s="2"/>
    </row>
    <row r="4629" spans="2:2">
      <c r="B4629" s="2"/>
    </row>
    <row r="4630" spans="2:2">
      <c r="B4630" s="2"/>
    </row>
    <row r="4631" spans="2:2">
      <c r="B4631" s="2"/>
    </row>
    <row r="4632" spans="2:2">
      <c r="B4632" s="2"/>
    </row>
    <row r="4633" spans="2:2">
      <c r="B4633" s="2"/>
    </row>
    <row r="4634" spans="2:2">
      <c r="B4634" s="2"/>
    </row>
    <row r="4635" spans="2:2">
      <c r="B4635" s="2"/>
    </row>
    <row r="4636" spans="2:2">
      <c r="B4636" s="2"/>
    </row>
    <row r="4637" spans="2:2">
      <c r="B4637" s="2"/>
    </row>
    <row r="4638" spans="2:2">
      <c r="B4638" s="2"/>
    </row>
    <row r="4639" spans="2:2">
      <c r="B4639" s="2"/>
    </row>
    <row r="4640" spans="2:2">
      <c r="B4640" s="2"/>
    </row>
    <row r="4641" spans="2:2">
      <c r="B4641" s="2"/>
    </row>
    <row r="4642" spans="2:2">
      <c r="B4642" s="2"/>
    </row>
    <row r="4643" spans="2:2">
      <c r="B4643" s="2"/>
    </row>
    <row r="4644" spans="2:2">
      <c r="B4644" s="2"/>
    </row>
    <row r="4645" spans="2:2">
      <c r="B4645" s="2"/>
    </row>
    <row r="4646" spans="2:2">
      <c r="B4646" s="2"/>
    </row>
    <row r="4647" spans="2:2">
      <c r="B4647" s="2"/>
    </row>
    <row r="4648" spans="2:2">
      <c r="B4648" s="2"/>
    </row>
    <row r="4649" spans="2:2">
      <c r="B4649" s="2"/>
    </row>
    <row r="4650" spans="2:2">
      <c r="B4650" s="2"/>
    </row>
    <row r="4651" spans="2:2">
      <c r="B4651" s="2"/>
    </row>
    <row r="4652" spans="2:2">
      <c r="B4652" s="2"/>
    </row>
    <row r="4653" spans="2:2">
      <c r="B4653" s="2"/>
    </row>
    <row r="4654" spans="2:2">
      <c r="B4654" s="2"/>
    </row>
    <row r="4655" spans="2:2">
      <c r="B4655" s="2"/>
    </row>
    <row r="4656" spans="2:2">
      <c r="B4656" s="2"/>
    </row>
    <row r="4657" spans="2:2">
      <c r="B4657" s="2"/>
    </row>
    <row r="4658" spans="2:2">
      <c r="B4658" s="2"/>
    </row>
    <row r="4659" spans="2:2">
      <c r="B4659" s="2"/>
    </row>
    <row r="4660" spans="2:2">
      <c r="B4660" s="2"/>
    </row>
    <row r="4661" spans="2:2">
      <c r="B4661" s="2"/>
    </row>
    <row r="4662" spans="2:2">
      <c r="B4662" s="2"/>
    </row>
    <row r="4663" spans="2:2">
      <c r="B4663" s="2"/>
    </row>
    <row r="4664" spans="2:2">
      <c r="B4664" s="2"/>
    </row>
    <row r="4665" spans="2:2">
      <c r="B4665" s="2"/>
    </row>
    <row r="4666" spans="2:2">
      <c r="B4666" s="2"/>
    </row>
    <row r="4667" spans="2:2">
      <c r="B4667" s="2"/>
    </row>
    <row r="4668" spans="2:2">
      <c r="B4668" s="2"/>
    </row>
    <row r="4669" spans="2:2">
      <c r="B4669" s="2"/>
    </row>
    <row r="4670" spans="2:2">
      <c r="B4670" s="2"/>
    </row>
    <row r="4671" spans="2:2">
      <c r="B4671" s="2"/>
    </row>
    <row r="4672" spans="2:2">
      <c r="B4672" s="2"/>
    </row>
    <row r="4673" spans="2:2">
      <c r="B4673" s="2"/>
    </row>
    <row r="4674" spans="2:2">
      <c r="B4674" s="2"/>
    </row>
    <row r="4675" spans="2:2">
      <c r="B4675" s="2"/>
    </row>
    <row r="4676" spans="2:2">
      <c r="B4676" s="2"/>
    </row>
    <row r="4677" spans="2:2">
      <c r="B4677" s="2"/>
    </row>
    <row r="4678" spans="2:2">
      <c r="B4678" s="2"/>
    </row>
    <row r="4679" spans="2:2">
      <c r="B4679" s="2"/>
    </row>
    <row r="4680" spans="2:2">
      <c r="B4680" s="2"/>
    </row>
    <row r="4681" spans="2:2">
      <c r="B4681" s="2"/>
    </row>
    <row r="4682" spans="2:2">
      <c r="B4682" s="2"/>
    </row>
    <row r="4683" spans="2:2">
      <c r="B4683" s="2"/>
    </row>
    <row r="4684" spans="2:2">
      <c r="B4684" s="2"/>
    </row>
    <row r="4685" spans="2:2">
      <c r="B4685" s="2"/>
    </row>
    <row r="4686" spans="2:2">
      <c r="B4686" s="2"/>
    </row>
    <row r="4687" spans="2:2">
      <c r="B4687" s="2"/>
    </row>
    <row r="4688" spans="2:2">
      <c r="B4688" s="2"/>
    </row>
    <row r="4689" spans="2:2">
      <c r="B4689" s="2"/>
    </row>
    <row r="4690" spans="2:2">
      <c r="B4690" s="2"/>
    </row>
    <row r="4691" spans="2:2">
      <c r="B4691" s="2"/>
    </row>
    <row r="4692" spans="2:2">
      <c r="B4692" s="2"/>
    </row>
    <row r="4693" spans="2:2">
      <c r="B4693" s="2"/>
    </row>
    <row r="4694" spans="2:2">
      <c r="B4694" s="2"/>
    </row>
    <row r="4695" spans="2:2">
      <c r="B4695" s="2"/>
    </row>
    <row r="4696" spans="2:2">
      <c r="B4696" s="2"/>
    </row>
    <row r="4697" spans="2:2">
      <c r="B4697" s="2"/>
    </row>
    <row r="4698" spans="2:2">
      <c r="B4698" s="2"/>
    </row>
    <row r="4699" spans="2:2">
      <c r="B4699" s="2"/>
    </row>
    <row r="4700" spans="2:2">
      <c r="B4700" s="2"/>
    </row>
    <row r="4701" spans="2:2">
      <c r="B4701" s="2"/>
    </row>
    <row r="4702" spans="2:2">
      <c r="B4702" s="2"/>
    </row>
    <row r="4703" spans="2:2">
      <c r="B4703" s="2"/>
    </row>
    <row r="4704" spans="2:2">
      <c r="B4704" s="2"/>
    </row>
    <row r="4705" spans="2:2">
      <c r="B4705" s="2"/>
    </row>
    <row r="4706" spans="2:2">
      <c r="B4706" s="2"/>
    </row>
    <row r="4707" spans="2:2">
      <c r="B4707" s="2"/>
    </row>
    <row r="4708" spans="2:2">
      <c r="B4708" s="2"/>
    </row>
    <row r="4709" spans="2:2">
      <c r="B4709" s="2"/>
    </row>
    <row r="4710" spans="2:2">
      <c r="B4710" s="2"/>
    </row>
    <row r="4711" spans="2:2">
      <c r="B4711" s="2"/>
    </row>
    <row r="4712" spans="2:2">
      <c r="B4712" s="2"/>
    </row>
    <row r="4713" spans="2:2">
      <c r="B4713" s="2"/>
    </row>
    <row r="4714" spans="2:2">
      <c r="B4714" s="2"/>
    </row>
    <row r="4715" spans="2:2">
      <c r="B4715" s="2"/>
    </row>
    <row r="4716" spans="2:2">
      <c r="B4716" s="2"/>
    </row>
    <row r="4717" spans="2:2">
      <c r="B4717" s="2"/>
    </row>
    <row r="4718" spans="2:2">
      <c r="B4718" s="2"/>
    </row>
    <row r="4719" spans="2:2">
      <c r="B4719" s="2"/>
    </row>
    <row r="4720" spans="2:2">
      <c r="B4720" s="2"/>
    </row>
    <row r="4721" spans="2:2">
      <c r="B4721" s="2"/>
    </row>
    <row r="4722" spans="2:2">
      <c r="B4722" s="2"/>
    </row>
    <row r="4723" spans="2:2">
      <c r="B4723" s="2"/>
    </row>
    <row r="4724" spans="2:2">
      <c r="B4724" s="2"/>
    </row>
    <row r="4725" spans="2:2">
      <c r="B4725" s="2"/>
    </row>
    <row r="4726" spans="2:2">
      <c r="B4726" s="2"/>
    </row>
    <row r="4727" spans="2:2">
      <c r="B4727" s="2"/>
    </row>
    <row r="4728" spans="2:2">
      <c r="B4728" s="2"/>
    </row>
    <row r="4729" spans="2:2">
      <c r="B4729" s="2"/>
    </row>
    <row r="4730" spans="2:2">
      <c r="B4730" s="2"/>
    </row>
    <row r="4731" spans="2:2">
      <c r="B4731" s="2"/>
    </row>
    <row r="4732" spans="2:2">
      <c r="B4732" s="2"/>
    </row>
    <row r="4733" spans="2:2">
      <c r="B4733" s="2"/>
    </row>
    <row r="4734" spans="2:2">
      <c r="B4734" s="2"/>
    </row>
    <row r="4735" spans="2:2">
      <c r="B4735" s="2"/>
    </row>
    <row r="4736" spans="2:2">
      <c r="B4736" s="2"/>
    </row>
    <row r="4737" spans="2:2">
      <c r="B4737" s="2"/>
    </row>
    <row r="4738" spans="2:2">
      <c r="B4738" s="2"/>
    </row>
    <row r="4739" spans="2:2">
      <c r="B4739" s="2"/>
    </row>
    <row r="4740" spans="2:2">
      <c r="B4740" s="2"/>
    </row>
    <row r="4741" spans="2:2">
      <c r="B4741" s="2"/>
    </row>
    <row r="4742" spans="2:2">
      <c r="B4742" s="2"/>
    </row>
    <row r="4743" spans="2:2">
      <c r="B4743" s="2"/>
    </row>
    <row r="4744" spans="2:2">
      <c r="B4744" s="2"/>
    </row>
    <row r="4745" spans="2:2">
      <c r="B4745" s="2"/>
    </row>
    <row r="4746" spans="2:2">
      <c r="B4746" s="2"/>
    </row>
    <row r="4747" spans="2:2">
      <c r="B4747" s="2"/>
    </row>
    <row r="4748" spans="2:2">
      <c r="B4748" s="2"/>
    </row>
    <row r="4749" spans="2:2">
      <c r="B4749" s="2"/>
    </row>
    <row r="4750" spans="2:2">
      <c r="B4750" s="2"/>
    </row>
    <row r="4751" spans="2:2">
      <c r="B4751" s="2"/>
    </row>
    <row r="4752" spans="2:2">
      <c r="B4752" s="2"/>
    </row>
    <row r="4753" spans="2:2">
      <c r="B4753" s="2"/>
    </row>
    <row r="4754" spans="2:2">
      <c r="B4754" s="2"/>
    </row>
    <row r="4755" spans="2:2">
      <c r="B4755" s="2"/>
    </row>
    <row r="4756" spans="2:2">
      <c r="B4756" s="2"/>
    </row>
    <row r="4757" spans="2:2">
      <c r="B4757" s="2"/>
    </row>
    <row r="4758" spans="2:2">
      <c r="B4758" s="2"/>
    </row>
    <row r="4759" spans="2:2">
      <c r="B4759" s="2"/>
    </row>
    <row r="4760" spans="2:2">
      <c r="B4760" s="2"/>
    </row>
    <row r="4761" spans="2:2">
      <c r="B4761" s="2"/>
    </row>
    <row r="4762" spans="2:2">
      <c r="B4762" s="2"/>
    </row>
    <row r="4763" spans="2:2">
      <c r="B4763" s="2"/>
    </row>
    <row r="4764" spans="2:2">
      <c r="B4764" s="2"/>
    </row>
    <row r="4765" spans="2:2">
      <c r="B4765" s="2"/>
    </row>
    <row r="4766" spans="2:2">
      <c r="B4766" s="2"/>
    </row>
    <row r="4767" spans="2:2">
      <c r="B4767" s="2"/>
    </row>
    <row r="4768" spans="2:2">
      <c r="B4768" s="2"/>
    </row>
    <row r="4769" spans="2:2">
      <c r="B4769" s="2"/>
    </row>
    <row r="4770" spans="2:2">
      <c r="B4770" s="2"/>
    </row>
    <row r="4771" spans="2:2">
      <c r="B4771" s="2"/>
    </row>
    <row r="4772" spans="2:2">
      <c r="B4772" s="2"/>
    </row>
    <row r="4773" spans="2:2">
      <c r="B4773" s="2"/>
    </row>
    <row r="4774" spans="2:2">
      <c r="B4774" s="2"/>
    </row>
    <row r="4775" spans="2:2">
      <c r="B4775" s="2"/>
    </row>
    <row r="4776" spans="2:2">
      <c r="B4776" s="2"/>
    </row>
    <row r="4777" spans="2:2">
      <c r="B4777" s="2"/>
    </row>
    <row r="4778" spans="2:2">
      <c r="B4778" s="2"/>
    </row>
    <row r="4779" spans="2:2">
      <c r="B4779" s="2"/>
    </row>
    <row r="4780" spans="2:2">
      <c r="B4780" s="2"/>
    </row>
    <row r="4781" spans="2:2">
      <c r="B4781" s="2"/>
    </row>
    <row r="4782" spans="2:2">
      <c r="B4782" s="2"/>
    </row>
    <row r="4783" spans="2:2">
      <c r="B4783" s="2"/>
    </row>
    <row r="4784" spans="2:2">
      <c r="B4784" s="2"/>
    </row>
    <row r="4785" spans="2:2">
      <c r="B4785" s="2"/>
    </row>
    <row r="4786" spans="2:2">
      <c r="B4786" s="2"/>
    </row>
    <row r="4787" spans="2:2">
      <c r="B4787" s="2"/>
    </row>
    <row r="4788" spans="2:2">
      <c r="B4788" s="2"/>
    </row>
    <row r="4789" spans="2:2">
      <c r="B4789" s="2"/>
    </row>
    <row r="4790" spans="2:2">
      <c r="B4790" s="2"/>
    </row>
    <row r="4791" spans="2:2">
      <c r="B4791" s="2"/>
    </row>
    <row r="4792" spans="2:2">
      <c r="B4792" s="2"/>
    </row>
    <row r="4793" spans="2:2">
      <c r="B4793" s="2"/>
    </row>
    <row r="4794" spans="2:2">
      <c r="B4794" s="2"/>
    </row>
    <row r="4795" spans="2:2">
      <c r="B4795" s="2"/>
    </row>
    <row r="4796" spans="2:2">
      <c r="B4796" s="2"/>
    </row>
    <row r="4797" spans="2:2">
      <c r="B4797" s="2"/>
    </row>
    <row r="4798" spans="2:2">
      <c r="B4798" s="2"/>
    </row>
    <row r="4799" spans="2:2">
      <c r="B4799" s="2"/>
    </row>
    <row r="4800" spans="2:2">
      <c r="B4800" s="2"/>
    </row>
    <row r="4801" spans="2:2">
      <c r="B4801" s="2"/>
    </row>
    <row r="4802" spans="2:2">
      <c r="B4802" s="2"/>
    </row>
    <row r="4803" spans="2:2">
      <c r="B4803" s="2"/>
    </row>
    <row r="4804" spans="2:2">
      <c r="B4804" s="2"/>
    </row>
    <row r="4805" spans="2:2">
      <c r="B4805" s="2"/>
    </row>
    <row r="4806" spans="2:2">
      <c r="B4806" s="2"/>
    </row>
    <row r="4807" spans="2:2">
      <c r="B4807" s="2"/>
    </row>
    <row r="4808" spans="2:2">
      <c r="B4808" s="2"/>
    </row>
    <row r="4809" spans="2:2">
      <c r="B4809" s="2"/>
    </row>
    <row r="4810" spans="2:2">
      <c r="B4810" s="2"/>
    </row>
    <row r="4811" spans="2:2">
      <c r="B4811" s="2"/>
    </row>
    <row r="4812" spans="2:2">
      <c r="B4812" s="2"/>
    </row>
    <row r="4813" spans="2:2">
      <c r="B4813" s="2"/>
    </row>
    <row r="4814" spans="2:2">
      <c r="B4814" s="2"/>
    </row>
    <row r="4815" spans="2:2">
      <c r="B4815" s="2"/>
    </row>
    <row r="4816" spans="2:2">
      <c r="B4816" s="2"/>
    </row>
    <row r="4817" spans="2:2">
      <c r="B4817" s="2"/>
    </row>
    <row r="4818" spans="2:2">
      <c r="B4818" s="2"/>
    </row>
    <row r="4819" spans="2:2">
      <c r="B4819" s="2"/>
    </row>
    <row r="4820" spans="2:2">
      <c r="B4820" s="2"/>
    </row>
    <row r="4821" spans="2:2">
      <c r="B4821" s="2"/>
    </row>
    <row r="4822" spans="2:2">
      <c r="B4822" s="2"/>
    </row>
    <row r="4823" spans="2:2">
      <c r="B4823" s="2"/>
    </row>
    <row r="4824" spans="2:2">
      <c r="B4824" s="2"/>
    </row>
    <row r="4825" spans="2:2">
      <c r="B4825" s="2"/>
    </row>
    <row r="4826" spans="2:2">
      <c r="B4826" s="2"/>
    </row>
    <row r="4827" spans="2:2">
      <c r="B4827" s="2"/>
    </row>
    <row r="4828" spans="2:2">
      <c r="B4828" s="2"/>
    </row>
    <row r="4829" spans="2:2">
      <c r="B4829" s="2"/>
    </row>
    <row r="4830" spans="2:2">
      <c r="B4830" s="2"/>
    </row>
    <row r="4831" spans="2:2">
      <c r="B4831" s="2"/>
    </row>
    <row r="4832" spans="2:2">
      <c r="B4832" s="2"/>
    </row>
    <row r="4833" spans="2:2">
      <c r="B4833" s="2"/>
    </row>
    <row r="4834" spans="2:2">
      <c r="B4834" s="2"/>
    </row>
    <row r="4835" spans="2:2">
      <c r="B4835" s="2"/>
    </row>
    <row r="4836" spans="2:2">
      <c r="B4836" s="2"/>
    </row>
    <row r="4837" spans="2:2">
      <c r="B4837" s="2"/>
    </row>
    <row r="4838" spans="2:2">
      <c r="B4838" s="2"/>
    </row>
    <row r="4839" spans="2:2">
      <c r="B4839" s="2"/>
    </row>
    <row r="4840" spans="2:2">
      <c r="B4840" s="2"/>
    </row>
    <row r="4841" spans="2:2">
      <c r="B4841" s="2"/>
    </row>
    <row r="4842" spans="2:2">
      <c r="B4842" s="2"/>
    </row>
    <row r="4843" spans="2:2">
      <c r="B4843" s="2"/>
    </row>
    <row r="4844" spans="2:2">
      <c r="B4844" s="2"/>
    </row>
    <row r="4845" spans="2:2">
      <c r="B4845" s="2"/>
    </row>
    <row r="4846" spans="2:2">
      <c r="B4846" s="2"/>
    </row>
    <row r="4847" spans="2:2">
      <c r="B4847" s="2"/>
    </row>
    <row r="4848" spans="2:2">
      <c r="B4848" s="2"/>
    </row>
    <row r="4849" spans="2:2">
      <c r="B4849" s="2"/>
    </row>
    <row r="4850" spans="2:2">
      <c r="B4850" s="2"/>
    </row>
    <row r="4851" spans="2:2">
      <c r="B4851" s="2"/>
    </row>
    <row r="4852" spans="2:2">
      <c r="B4852" s="2"/>
    </row>
    <row r="4853" spans="2:2">
      <c r="B4853" s="2"/>
    </row>
    <row r="4854" spans="2:2">
      <c r="B4854" s="2"/>
    </row>
    <row r="4855" spans="2:2">
      <c r="B4855" s="2"/>
    </row>
    <row r="4856" spans="2:2">
      <c r="B4856" s="2"/>
    </row>
    <row r="4857" spans="2:2">
      <c r="B4857" s="2"/>
    </row>
    <row r="4858" spans="2:2">
      <c r="B4858" s="2"/>
    </row>
    <row r="4859" spans="2:2">
      <c r="B4859" s="2"/>
    </row>
    <row r="4860" spans="2:2">
      <c r="B4860" s="2"/>
    </row>
    <row r="4861" spans="2:2">
      <c r="B4861" s="2"/>
    </row>
    <row r="4862" spans="2:2">
      <c r="B4862" s="2"/>
    </row>
    <row r="4863" spans="2:2">
      <c r="B4863" s="2"/>
    </row>
    <row r="4864" spans="2:2">
      <c r="B4864" s="2"/>
    </row>
    <row r="4865" spans="2:2">
      <c r="B4865" s="2"/>
    </row>
    <row r="4866" spans="2:2">
      <c r="B4866" s="2"/>
    </row>
    <row r="4867" spans="2:2">
      <c r="B4867" s="2"/>
    </row>
    <row r="4868" spans="2:2">
      <c r="B4868" s="2"/>
    </row>
    <row r="4869" spans="2:2">
      <c r="B4869" s="2"/>
    </row>
    <row r="4870" spans="2:2">
      <c r="B4870" s="2"/>
    </row>
    <row r="4871" spans="2:2">
      <c r="B4871" s="2"/>
    </row>
    <row r="4872" spans="2:2">
      <c r="B4872" s="2"/>
    </row>
    <row r="4873" spans="2:2">
      <c r="B4873" s="2"/>
    </row>
    <row r="4874" spans="2:2">
      <c r="B4874" s="2"/>
    </row>
    <row r="4875" spans="2:2">
      <c r="B4875" s="2"/>
    </row>
    <row r="4876" spans="2:2">
      <c r="B4876" s="2"/>
    </row>
    <row r="4877" spans="2:2">
      <c r="B4877" s="2"/>
    </row>
    <row r="4878" spans="2:2">
      <c r="B4878" s="2"/>
    </row>
    <row r="4879" spans="2:2">
      <c r="B4879" s="2"/>
    </row>
    <row r="4880" spans="2:2">
      <c r="B4880" s="2"/>
    </row>
    <row r="4881" spans="2:2">
      <c r="B4881" s="2"/>
    </row>
    <row r="4882" spans="2:2">
      <c r="B4882" s="2"/>
    </row>
    <row r="4883" spans="2:2">
      <c r="B4883" s="2"/>
    </row>
    <row r="4884" spans="2:2">
      <c r="B4884" s="2"/>
    </row>
    <row r="4885" spans="2:2">
      <c r="B4885" s="2"/>
    </row>
    <row r="4886" spans="2:2">
      <c r="B4886" s="2"/>
    </row>
    <row r="4887" spans="2:2">
      <c r="B4887" s="2"/>
    </row>
    <row r="4888" spans="2:2">
      <c r="B4888" s="2"/>
    </row>
    <row r="4889" spans="2:2">
      <c r="B4889" s="2"/>
    </row>
    <row r="4890" spans="2:2">
      <c r="B4890" s="2"/>
    </row>
    <row r="4891" spans="2:2">
      <c r="B4891" s="2"/>
    </row>
    <row r="4892" spans="2:2">
      <c r="B4892" s="2"/>
    </row>
    <row r="4893" spans="2:2">
      <c r="B4893" s="2"/>
    </row>
    <row r="4894" spans="2:2">
      <c r="B4894" s="2"/>
    </row>
    <row r="4895" spans="2:2">
      <c r="B4895" s="2"/>
    </row>
    <row r="4896" spans="2:2">
      <c r="B4896" s="2"/>
    </row>
    <row r="4897" spans="2:2">
      <c r="B4897" s="2"/>
    </row>
    <row r="4898" spans="2:2">
      <c r="B4898" s="2"/>
    </row>
    <row r="4899" spans="2:2">
      <c r="B4899" s="2"/>
    </row>
    <row r="4900" spans="2:2">
      <c r="B4900" s="2"/>
    </row>
    <row r="4901" spans="2:2">
      <c r="B4901" s="2"/>
    </row>
    <row r="4902" spans="2:2">
      <c r="B4902" s="2"/>
    </row>
    <row r="4903" spans="2:2">
      <c r="B4903" s="2"/>
    </row>
    <row r="4904" spans="2:2">
      <c r="B4904" s="2"/>
    </row>
    <row r="4905" spans="2:2">
      <c r="B4905" s="2"/>
    </row>
    <row r="4906" spans="2:2">
      <c r="B4906" s="2"/>
    </row>
    <row r="4907" spans="2:2">
      <c r="B4907" s="2"/>
    </row>
    <row r="4908" spans="2:2">
      <c r="B4908" s="2"/>
    </row>
    <row r="4909" spans="2:2">
      <c r="B4909" s="2"/>
    </row>
    <row r="4910" spans="2:2">
      <c r="B4910" s="2"/>
    </row>
    <row r="4911" spans="2:2">
      <c r="B4911" s="2"/>
    </row>
    <row r="4912" spans="2:2">
      <c r="B4912" s="2"/>
    </row>
    <row r="4913" spans="2:2">
      <c r="B4913" s="2"/>
    </row>
    <row r="4914" spans="2:2">
      <c r="B4914" s="2"/>
    </row>
    <row r="4915" spans="2:2">
      <c r="B4915" s="2"/>
    </row>
    <row r="4916" spans="2:2">
      <c r="B4916" s="2"/>
    </row>
    <row r="4917" spans="2:2">
      <c r="B4917" s="2"/>
    </row>
    <row r="4918" spans="2:2">
      <c r="B4918" s="2"/>
    </row>
    <row r="4919" spans="2:2">
      <c r="B4919" s="2"/>
    </row>
    <row r="4920" spans="2:2">
      <c r="B4920" s="2"/>
    </row>
    <row r="4921" spans="2:2">
      <c r="B4921" s="2"/>
    </row>
    <row r="4922" spans="2:2">
      <c r="B4922" s="2"/>
    </row>
    <row r="4923" spans="2:2">
      <c r="B4923" s="2"/>
    </row>
    <row r="4924" spans="2:2">
      <c r="B4924" s="2"/>
    </row>
    <row r="4925" spans="2:2">
      <c r="B4925" s="2"/>
    </row>
    <row r="4926" spans="2:2">
      <c r="B4926" s="2"/>
    </row>
    <row r="4927" spans="2:2">
      <c r="B4927" s="2"/>
    </row>
    <row r="4928" spans="2:2">
      <c r="B4928" s="2"/>
    </row>
    <row r="4929" spans="2:2">
      <c r="B4929" s="2"/>
    </row>
    <row r="4930" spans="2:2">
      <c r="B4930" s="2"/>
    </row>
    <row r="4931" spans="2:2">
      <c r="B4931" s="2"/>
    </row>
    <row r="4932" spans="2:2">
      <c r="B4932" s="2"/>
    </row>
    <row r="4933" spans="2:2">
      <c r="B4933" s="2"/>
    </row>
    <row r="4934" spans="2:2">
      <c r="B4934" s="2"/>
    </row>
    <row r="4935" spans="2:2">
      <c r="B4935" s="2"/>
    </row>
    <row r="4936" spans="2:2">
      <c r="B4936" s="2"/>
    </row>
    <row r="4937" spans="2:2">
      <c r="B4937" s="2"/>
    </row>
    <row r="4938" spans="2:2">
      <c r="B4938" s="2"/>
    </row>
    <row r="4939" spans="2:2">
      <c r="B4939" s="2"/>
    </row>
    <row r="4940" spans="2:2">
      <c r="B4940" s="2"/>
    </row>
    <row r="4941" spans="2:2">
      <c r="B4941" s="2"/>
    </row>
    <row r="4942" spans="2:2">
      <c r="B4942" s="2"/>
    </row>
    <row r="4943" spans="2:2">
      <c r="B4943" s="2"/>
    </row>
    <row r="4944" spans="2:2">
      <c r="B4944" s="2"/>
    </row>
    <row r="4945" spans="2:2">
      <c r="B4945" s="2"/>
    </row>
    <row r="4946" spans="2:2">
      <c r="B4946" s="2"/>
    </row>
    <row r="4947" spans="2:2">
      <c r="B4947" s="2"/>
    </row>
    <row r="4948" spans="2:2">
      <c r="B4948" s="2"/>
    </row>
    <row r="4949" spans="2:2">
      <c r="B4949" s="2"/>
    </row>
    <row r="4950" spans="2:2">
      <c r="B4950" s="2"/>
    </row>
    <row r="4951" spans="2:2">
      <c r="B4951" s="2"/>
    </row>
    <row r="4952" spans="2:2">
      <c r="B4952" s="2"/>
    </row>
    <row r="4953" spans="2:2">
      <c r="B4953" s="2"/>
    </row>
    <row r="4954" spans="2:2">
      <c r="B4954" s="2"/>
    </row>
    <row r="4955" spans="2:2">
      <c r="B4955" s="2"/>
    </row>
    <row r="4956" spans="2:2">
      <c r="B4956" s="2"/>
    </row>
    <row r="4957" spans="2:2">
      <c r="B4957" s="2"/>
    </row>
    <row r="4958" spans="2:2">
      <c r="B4958" s="2"/>
    </row>
    <row r="4959" spans="2:2">
      <c r="B4959" s="2"/>
    </row>
    <row r="4960" spans="2:2">
      <c r="B4960" s="2"/>
    </row>
    <row r="4961" spans="2:2">
      <c r="B4961" s="2"/>
    </row>
    <row r="4962" spans="2:2">
      <c r="B4962" s="2"/>
    </row>
    <row r="4963" spans="2:2">
      <c r="B4963" s="2"/>
    </row>
    <row r="4964" spans="2:2">
      <c r="B4964" s="2"/>
    </row>
    <row r="4965" spans="2:2">
      <c r="B4965" s="2"/>
    </row>
    <row r="4966" spans="2:2">
      <c r="B4966" s="2"/>
    </row>
    <row r="4967" spans="2:2">
      <c r="B4967" s="2"/>
    </row>
    <row r="4968" spans="2:2">
      <c r="B4968" s="2"/>
    </row>
    <row r="4969" spans="2:2">
      <c r="B4969" s="2"/>
    </row>
    <row r="4970" spans="2:2">
      <c r="B4970" s="2"/>
    </row>
    <row r="4971" spans="2:2">
      <c r="B4971" s="2"/>
    </row>
    <row r="4972" spans="2:2">
      <c r="B4972" s="2"/>
    </row>
    <row r="4973" spans="2:2">
      <c r="B4973" s="2"/>
    </row>
    <row r="4974" spans="2:2">
      <c r="B4974" s="2"/>
    </row>
    <row r="4975" spans="2:2">
      <c r="B4975" s="2"/>
    </row>
    <row r="4976" spans="2:2">
      <c r="B4976" s="2"/>
    </row>
    <row r="4977" spans="2:2">
      <c r="B4977" s="2"/>
    </row>
    <row r="4978" spans="2:2">
      <c r="B4978" s="2"/>
    </row>
    <row r="4979" spans="2:2">
      <c r="B4979" s="2"/>
    </row>
    <row r="4980" spans="2:2">
      <c r="B4980" s="2"/>
    </row>
    <row r="4981" spans="2:2">
      <c r="B4981" s="2"/>
    </row>
    <row r="4982" spans="2:2">
      <c r="B4982" s="2"/>
    </row>
    <row r="4983" spans="2:2">
      <c r="B4983" s="2"/>
    </row>
    <row r="4984" spans="2:2">
      <c r="B4984" s="2"/>
    </row>
    <row r="4985" spans="2:2">
      <c r="B4985" s="2"/>
    </row>
    <row r="4986" spans="2:2">
      <c r="B4986" s="2"/>
    </row>
    <row r="4987" spans="2:2">
      <c r="B4987" s="2"/>
    </row>
    <row r="4988" spans="2:2">
      <c r="B4988" s="2"/>
    </row>
    <row r="4989" spans="2:2">
      <c r="B4989" s="2"/>
    </row>
    <row r="4990" spans="2:2">
      <c r="B4990" s="2"/>
    </row>
    <row r="4991" spans="2:2">
      <c r="B4991" s="2"/>
    </row>
    <row r="4992" spans="2:2">
      <c r="B4992" s="2"/>
    </row>
    <row r="4993" spans="2:2">
      <c r="B4993" s="2"/>
    </row>
    <row r="4994" spans="2:2">
      <c r="B4994" s="2"/>
    </row>
    <row r="4995" spans="2:2">
      <c r="B4995" s="2"/>
    </row>
    <row r="4996" spans="2:2">
      <c r="B4996" s="2"/>
    </row>
    <row r="4997" spans="2:2">
      <c r="B4997" s="2"/>
    </row>
    <row r="4998" spans="2:2">
      <c r="B4998" s="2"/>
    </row>
    <row r="4999" spans="2:2">
      <c r="B4999" s="2"/>
    </row>
    <row r="5000" spans="2:2">
      <c r="B5000" s="2"/>
    </row>
    <row r="5001" spans="2:2">
      <c r="B5001" s="2"/>
    </row>
    <row r="5002" spans="2:2">
      <c r="B5002" s="2"/>
    </row>
    <row r="5003" spans="2:2">
      <c r="B5003" s="2"/>
    </row>
    <row r="5004" spans="2:2">
      <c r="B5004" s="2"/>
    </row>
    <row r="5005" spans="2:2">
      <c r="B5005" s="2"/>
    </row>
    <row r="5006" spans="2:2">
      <c r="B5006" s="2"/>
    </row>
    <row r="5007" spans="2:2">
      <c r="B5007" s="2"/>
    </row>
    <row r="5008" spans="2:2">
      <c r="B5008" s="2"/>
    </row>
    <row r="5009" spans="2:2">
      <c r="B5009" s="2"/>
    </row>
    <row r="5010" spans="2:2">
      <c r="B5010" s="2"/>
    </row>
    <row r="5011" spans="2:2">
      <c r="B5011" s="2"/>
    </row>
    <row r="5012" spans="2:2">
      <c r="B5012" s="2"/>
    </row>
    <row r="5013" spans="2:2">
      <c r="B5013" s="2"/>
    </row>
    <row r="5014" spans="2:2">
      <c r="B5014" s="2"/>
    </row>
    <row r="5015" spans="2:2">
      <c r="B5015" s="2"/>
    </row>
    <row r="5016" spans="2:2">
      <c r="B5016" s="2"/>
    </row>
    <row r="5017" spans="2:2">
      <c r="B5017" s="2"/>
    </row>
    <row r="5018" spans="2:2">
      <c r="B5018" s="2"/>
    </row>
    <row r="5019" spans="2:2">
      <c r="B5019" s="2"/>
    </row>
    <row r="5020" spans="2:2">
      <c r="B5020" s="2"/>
    </row>
    <row r="5021" spans="2:2">
      <c r="B5021" s="2"/>
    </row>
    <row r="5022" spans="2:2">
      <c r="B5022" s="2"/>
    </row>
    <row r="5023" spans="2:2">
      <c r="B5023" s="2"/>
    </row>
    <row r="5024" spans="2:2">
      <c r="B5024" s="2"/>
    </row>
    <row r="5025" spans="2:2">
      <c r="B5025" s="2"/>
    </row>
    <row r="5026" spans="2:2">
      <c r="B5026" s="2"/>
    </row>
    <row r="5027" spans="2:2">
      <c r="B5027" s="2"/>
    </row>
    <row r="5028" spans="2:2">
      <c r="B5028" s="2"/>
    </row>
    <row r="5029" spans="2:2">
      <c r="B5029" s="2"/>
    </row>
    <row r="5030" spans="2:2">
      <c r="B5030" s="2"/>
    </row>
    <row r="5031" spans="2:2">
      <c r="B5031" s="2"/>
    </row>
    <row r="5032" spans="2:2">
      <c r="B5032" s="2"/>
    </row>
    <row r="5033" spans="2:2">
      <c r="B5033" s="2"/>
    </row>
    <row r="5034" spans="2:2">
      <c r="B5034" s="2"/>
    </row>
    <row r="5035" spans="2:2">
      <c r="B5035" s="2"/>
    </row>
    <row r="5036" spans="2:2">
      <c r="B5036" s="2"/>
    </row>
    <row r="5037" spans="2:2">
      <c r="B5037" s="2"/>
    </row>
    <row r="5038" spans="2:2">
      <c r="B5038" s="2"/>
    </row>
    <row r="5039" spans="2:2">
      <c r="B5039" s="2"/>
    </row>
    <row r="5040" spans="2:2">
      <c r="B5040" s="2"/>
    </row>
    <row r="5041" spans="2:2">
      <c r="B5041" s="2"/>
    </row>
    <row r="5042" spans="2:2">
      <c r="B5042" s="2"/>
    </row>
    <row r="5043" spans="2:2">
      <c r="B5043" s="2"/>
    </row>
    <row r="5044" spans="2:2">
      <c r="B5044" s="2"/>
    </row>
    <row r="5045" spans="2:2">
      <c r="B5045" s="2"/>
    </row>
    <row r="5046" spans="2:2">
      <c r="B5046" s="2"/>
    </row>
    <row r="5047" spans="2:2">
      <c r="B5047" s="2"/>
    </row>
    <row r="5048" spans="2:2">
      <c r="B5048" s="2"/>
    </row>
    <row r="5049" spans="2:2">
      <c r="B5049" s="2"/>
    </row>
    <row r="5050" spans="2:2">
      <c r="B5050" s="2"/>
    </row>
    <row r="5051" spans="2:2">
      <c r="B5051" s="2"/>
    </row>
    <row r="5052" spans="2:2">
      <c r="B5052" s="2"/>
    </row>
    <row r="5053" spans="2:2">
      <c r="B5053" s="2"/>
    </row>
    <row r="5054" spans="2:2">
      <c r="B5054" s="2"/>
    </row>
    <row r="5055" spans="2:2">
      <c r="B5055" s="2"/>
    </row>
    <row r="5056" spans="2:2">
      <c r="B5056" s="2"/>
    </row>
    <row r="5057" spans="2:2">
      <c r="B5057" s="2"/>
    </row>
    <row r="5058" spans="2:2">
      <c r="B5058" s="2"/>
    </row>
    <row r="5059" spans="2:2">
      <c r="B5059" s="2"/>
    </row>
    <row r="5060" spans="2:2">
      <c r="B5060" s="2"/>
    </row>
    <row r="5061" spans="2:2">
      <c r="B5061" s="2"/>
    </row>
    <row r="5062" spans="2:2">
      <c r="B5062" s="2"/>
    </row>
    <row r="5063" spans="2:2">
      <c r="B5063" s="2"/>
    </row>
    <row r="5064" spans="2:2">
      <c r="B5064" s="2"/>
    </row>
    <row r="5065" spans="2:2">
      <c r="B5065" s="2"/>
    </row>
    <row r="5066" spans="2:2">
      <c r="B5066" s="2"/>
    </row>
    <row r="5067" spans="2:2">
      <c r="B5067" s="2"/>
    </row>
    <row r="5068" spans="2:2">
      <c r="B5068" s="2"/>
    </row>
    <row r="5069" spans="2:2">
      <c r="B5069" s="2"/>
    </row>
    <row r="5070" spans="2:2">
      <c r="B5070" s="2"/>
    </row>
    <row r="5071" spans="2:2">
      <c r="B5071" s="2"/>
    </row>
    <row r="5072" spans="2:2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2">
      <c r="B5825" s="2"/>
    </row>
    <row r="5826" spans="2:2">
      <c r="B5826" s="2"/>
    </row>
    <row r="5827" spans="2:2">
      <c r="B5827" s="2"/>
    </row>
    <row r="5828" spans="2:2">
      <c r="B5828" s="2"/>
    </row>
    <row r="5829" spans="2:2">
      <c r="B5829" s="2"/>
    </row>
    <row r="5830" spans="2:2">
      <c r="B5830" s="2"/>
    </row>
    <row r="5831" spans="2:2">
      <c r="B5831" s="2"/>
    </row>
    <row r="5832" spans="2:2">
      <c r="B5832" s="2"/>
    </row>
    <row r="5833" spans="2:2">
      <c r="B5833" s="2"/>
    </row>
    <row r="5834" spans="2:2">
      <c r="B5834" s="2"/>
    </row>
    <row r="5835" spans="2:2">
      <c r="B5835" s="2"/>
    </row>
    <row r="5836" spans="2:2">
      <c r="B5836" s="2"/>
    </row>
    <row r="5837" spans="2:2">
      <c r="B5837" s="2"/>
    </row>
    <row r="5838" spans="2:2">
      <c r="B5838" s="2"/>
    </row>
    <row r="5839" spans="2:2">
      <c r="B5839" s="2"/>
    </row>
    <row r="5840" spans="2:2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2024-01-30T01:50:00Z</dcterms:created>
  <dcterms:modified xsi:type="dcterms:W3CDTF">2024-02-15T10:27:16Z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9650A5316A754B63815B6530A7477DD2_12</vt:lpwstr>
  </property>
  <property fmtid="{D5CDD505-2E9C-101B-9397-08002B2CF9AE}" pid="3" name="KSOProductBuildVer">
    <vt:lpwstr>1033-12.2.0.13431</vt:lpwstr>
  </property>
</Properties>
</file>