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instinct/Downloads/Final TCO for submission/"/>
    </mc:Choice>
  </mc:AlternateContent>
  <xr:revisionPtr revIDLastSave="0" documentId="13_ncr:1_{DE7494CC-0FC0-2640-9F74-BB051B18AB48}" xr6:coauthVersionLast="47" xr6:coauthVersionMax="47" xr10:uidLastSave="{00000000-0000-0000-0000-000000000000}"/>
  <bookViews>
    <workbookView xWindow="16920" yWindow="0" windowWidth="16680" windowHeight="21000" xr2:uid="{00000000-000D-0000-FFFF-FFFF00000000}"/>
  </bookViews>
  <sheets>
    <sheet name="TCO" sheetId="1" r:id="rId1"/>
    <sheet name="ROI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F5" i="1"/>
  <c r="H5" i="1"/>
  <c r="J5" i="1"/>
  <c r="J2" i="1"/>
  <c r="J3" i="1"/>
  <c r="J4" i="1"/>
  <c r="J6" i="1"/>
  <c r="J9" i="1"/>
  <c r="J10" i="1"/>
  <c r="J15" i="1"/>
  <c r="C14" i="1"/>
  <c r="E14" i="1" s="1"/>
  <c r="G14" i="1" s="1"/>
  <c r="I14" i="1" s="1"/>
  <c r="F9" i="1"/>
  <c r="D9" i="1"/>
  <c r="D12" i="2"/>
  <c r="E12" i="2"/>
  <c r="D15" i="2"/>
  <c r="H9" i="1"/>
  <c r="H15" i="1"/>
  <c r="F15" i="1"/>
  <c r="D15" i="1"/>
  <c r="H4" i="1"/>
  <c r="F4" i="1"/>
  <c r="F2" i="1"/>
  <c r="F3" i="1"/>
  <c r="D6" i="1"/>
  <c r="D3" i="1"/>
  <c r="D2" i="1"/>
  <c r="J7" i="1" l="1"/>
  <c r="J11" i="1" l="1"/>
  <c r="J17" i="1" s="1"/>
  <c r="J18" i="1" s="1"/>
  <c r="B6" i="2"/>
  <c r="C6" i="2"/>
  <c r="D6" i="2"/>
  <c r="E6" i="2"/>
  <c r="D13" i="2"/>
  <c r="D14" i="2"/>
  <c r="E13" i="2" l="1"/>
  <c r="E14" i="2" s="1"/>
  <c r="E15" i="2" s="1"/>
  <c r="H10" i="1"/>
  <c r="F10" i="1"/>
  <c r="D10" i="1"/>
  <c r="D11" i="1" l="1"/>
  <c r="H3" i="1"/>
  <c r="H6" i="1"/>
  <c r="H2" i="1"/>
  <c r="F6" i="1"/>
  <c r="D4" i="1"/>
  <c r="F11" i="1" l="1"/>
  <c r="F7" i="1"/>
  <c r="D7" i="1"/>
  <c r="H7" i="1"/>
  <c r="H11" i="1" l="1"/>
  <c r="H17" i="1" s="1"/>
  <c r="D2" i="2" s="1"/>
  <c r="B14" i="2" s="1"/>
  <c r="D17" i="1"/>
  <c r="B2" i="2" s="1"/>
  <c r="F17" i="1"/>
  <c r="C2" i="2" s="1"/>
  <c r="B12" i="2" l="1"/>
  <c r="C12" i="2" s="1"/>
  <c r="B17" i="2" s="1"/>
  <c r="B5" i="2"/>
  <c r="D18" i="1"/>
  <c r="B13" i="2"/>
  <c r="C5" i="2"/>
  <c r="D5" i="2"/>
  <c r="F19" i="1"/>
  <c r="H19" i="1" s="1"/>
  <c r="J19" i="1" s="1"/>
  <c r="F18" i="1"/>
  <c r="H18" i="1"/>
  <c r="C13" i="2" l="1"/>
  <c r="C14" i="2" l="1"/>
  <c r="D17" i="2" s="1"/>
  <c r="C17" i="2"/>
  <c r="E2" i="2"/>
  <c r="B15" i="2" s="1"/>
  <c r="C15" i="2" l="1"/>
  <c r="E17" i="2" s="1"/>
  <c r="E5" i="2"/>
</calcChain>
</file>

<file path=xl/sharedStrings.xml><?xml version="1.0" encoding="utf-8"?>
<sst xmlns="http://schemas.openxmlformats.org/spreadsheetml/2006/main" count="82" uniqueCount="61">
  <si>
    <t>Labor</t>
  </si>
  <si>
    <t>Rate ($)</t>
  </si>
  <si>
    <t>Year 1 hrs</t>
  </si>
  <si>
    <t>Year 1$</t>
  </si>
  <si>
    <t>Year 2hrs</t>
  </si>
  <si>
    <t>Year 2 $</t>
  </si>
  <si>
    <t>Year 3hrs</t>
  </si>
  <si>
    <t>Year 3$</t>
  </si>
  <si>
    <t>Year 4hrs</t>
  </si>
  <si>
    <t>Year 4 $</t>
  </si>
  <si>
    <t>Notes:</t>
  </si>
  <si>
    <t>Project Manager</t>
  </si>
  <si>
    <t>Full time Years 1&amp;2, Half time year 3,  0 in year 4</t>
  </si>
  <si>
    <t>www.salary.com for pay rate &amp;  include the burden rate of 50%</t>
  </si>
  <si>
    <t>There are 2 Personnel- Half time years 1, 2, 3, full time in year 4</t>
  </si>
  <si>
    <t>2080 working hours per year (40hr x 52 weeks)</t>
  </si>
  <si>
    <t xml:space="preserve">Full time in year 1 </t>
  </si>
  <si>
    <t xml:space="preserve">Full time in year 1.  Half time in years  2, 3, 4, </t>
  </si>
  <si>
    <t>This color shows where you input your data</t>
  </si>
  <si>
    <t>Customer Support</t>
  </si>
  <si>
    <t>There are 2- Personnel 18 hours/month and increases 4 hours per month each year</t>
  </si>
  <si>
    <t>Totals</t>
  </si>
  <si>
    <t xml:space="preserve"> </t>
  </si>
  <si>
    <t>Hardware/Software</t>
  </si>
  <si>
    <t>Cost</t>
  </si>
  <si>
    <t># of users</t>
  </si>
  <si>
    <t>Online server license for IT staff of 20 personnel/year</t>
  </si>
  <si>
    <t xml:space="preserve"> There are NO on premise servers as this cloud based so no utility costs are calculated</t>
  </si>
  <si>
    <t xml:space="preserve">Totals </t>
  </si>
  <si>
    <t>Training</t>
  </si>
  <si>
    <t>$per user</t>
  </si>
  <si>
    <t># of new</t>
  </si>
  <si>
    <t>Users Total</t>
  </si>
  <si>
    <t>There are 125 new users in the first year</t>
  </si>
  <si>
    <t>New</t>
  </si>
  <si>
    <t>Year 2 there is an increase of 10% of new users over the previous year</t>
  </si>
  <si>
    <t>Year 3 there is a decrease of 30% of new users over the previous year</t>
  </si>
  <si>
    <t xml:space="preserve">TCO </t>
  </si>
  <si>
    <t>Year 4 there is a decrease of 50% of new users over the previous year.</t>
  </si>
  <si>
    <t>per user</t>
  </si>
  <si>
    <t>Total TCO</t>
  </si>
  <si>
    <t>year 1</t>
  </si>
  <si>
    <t>year 2</t>
  </si>
  <si>
    <t>year 3</t>
  </si>
  <si>
    <t>year 4</t>
  </si>
  <si>
    <t>Benefits</t>
  </si>
  <si>
    <t>Cumulative</t>
  </si>
  <si>
    <t>If the IRR is 3 years is this a good project ?</t>
  </si>
  <si>
    <t>Extra Credit- Only good if done for both sheets</t>
  </si>
  <si>
    <t>Extra Credit (2points)- what is the ROI Ratio</t>
  </si>
  <si>
    <t>Extra Credit (3points)-Provide a line chart of the C Cost &amp; C Benefits</t>
  </si>
  <si>
    <t>cost</t>
  </si>
  <si>
    <t>C Cost</t>
  </si>
  <si>
    <t>C Benefits</t>
  </si>
  <si>
    <t>ROI Ratios</t>
  </si>
  <si>
    <t>Since the IRR on this project is met within three years then this project would be considered good. Also when the project reaches 4 years the Benefits shoot up to 164.8% ROI</t>
  </si>
  <si>
    <t>Software Developer</t>
  </si>
  <si>
    <t>Network admin</t>
  </si>
  <si>
    <t>Trainer</t>
  </si>
  <si>
    <t xml:space="preserve"> Reserved cloud server</t>
  </si>
  <si>
    <t>software licensing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</si>
</sst>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#,##0.0000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4444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0" borderId="1" xfId="0" applyNumberFormat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164" fontId="0" fillId="0" borderId="0" xfId="0" applyNumberFormat="1"/>
    <xf numFmtId="0" fontId="0" fillId="0" borderId="3" xfId="0" applyBorder="1"/>
    <xf numFmtId="0" fontId="0" fillId="3" borderId="1" xfId="0" applyFill="1" applyBorder="1" applyAlignment="1">
      <alignment horizontal="center"/>
    </xf>
    <xf numFmtId="1" fontId="0" fillId="0" borderId="1" xfId="0" applyNumberFormat="1" applyBorder="1"/>
    <xf numFmtId="164" fontId="0" fillId="6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164" fontId="0" fillId="2" borderId="1" xfId="0" applyNumberFormat="1" applyFill="1" applyBorder="1"/>
    <xf numFmtId="3" fontId="0" fillId="5" borderId="1" xfId="0" applyNumberFormat="1" applyFill="1" applyBorder="1"/>
    <xf numFmtId="0" fontId="0" fillId="0" borderId="5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wrapText="1"/>
    </xf>
    <xf numFmtId="0" fontId="3" fillId="6" borderId="0" xfId="0" applyFont="1" applyFill="1"/>
    <xf numFmtId="165" fontId="1" fillId="0" borderId="1" xfId="0" applyNumberFormat="1" applyFont="1" applyBorder="1"/>
    <xf numFmtId="165" fontId="2" fillId="0" borderId="1" xfId="0" applyNumberFormat="1" applyFont="1" applyBorder="1"/>
    <xf numFmtId="4" fontId="0" fillId="6" borderId="1" xfId="0" applyNumberFormat="1" applyFill="1" applyBorder="1"/>
    <xf numFmtId="4" fontId="0" fillId="0" borderId="1" xfId="0" applyNumberFormat="1" applyBorder="1"/>
    <xf numFmtId="4" fontId="0" fillId="3" borderId="1" xfId="0" applyNumberFormat="1" applyFill="1" applyBorder="1"/>
    <xf numFmtId="4" fontId="0" fillId="0" borderId="3" xfId="0" applyNumberFormat="1" applyBorder="1"/>
    <xf numFmtId="4" fontId="0" fillId="0" borderId="4" xfId="0" applyNumberFormat="1" applyBorder="1"/>
    <xf numFmtId="0" fontId="3" fillId="0" borderId="0" xfId="0" applyFont="1" applyAlignment="1">
      <alignment horizontal="center"/>
    </xf>
    <xf numFmtId="167" fontId="6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Benefit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ROI!$C$11</c:f>
              <c:strCache>
                <c:ptCount val="1"/>
                <c:pt idx="0">
                  <c:v>C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ROI!$C$12:$C$15</c:f>
              <c:numCache>
                <c:formatCode>"$"#,##0.00</c:formatCode>
                <c:ptCount val="4"/>
                <c:pt idx="0">
                  <c:v>1383600</c:v>
                </c:pt>
                <c:pt idx="1">
                  <c:v>2463600</c:v>
                </c:pt>
                <c:pt idx="2">
                  <c:v>3418900</c:v>
                </c:pt>
                <c:pt idx="3">
                  <c:v>3418900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A-4FC1-A773-30D8C88657A3}"/>
            </c:ext>
          </c:extLst>
        </c:ser>
        <c:ser>
          <c:idx val="1"/>
          <c:order val="1"/>
          <c:tx>
            <c:strRef>
              <c:f>ROI!$E$11</c:f>
              <c:strCache>
                <c:ptCount val="1"/>
                <c:pt idx="0">
                  <c:v>C Benefits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ROI!$E$12:$E$15</c:f>
              <c:numCache>
                <c:formatCode>"$"#,##0.00</c:formatCode>
                <c:ptCount val="4"/>
                <c:pt idx="0">
                  <c:v>50000</c:v>
                </c:pt>
                <c:pt idx="1">
                  <c:v>450000</c:v>
                </c:pt>
                <c:pt idx="2">
                  <c:v>2329000</c:v>
                </c:pt>
                <c:pt idx="3">
                  <c:v>6698000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A-4FC1-A773-30D8C886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77295"/>
        <c:axId val="345962735"/>
      </c:lineChart>
      <c:catAx>
        <c:axId val="3500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62735"/>
        <c:crosses val="autoZero"/>
        <c:auto val="1"/>
        <c:lblAlgn val="ctr"/>
        <c:lblOffset val="100"/>
        <c:noMultiLvlLbl val="0"/>
      </c:catAx>
      <c:valAx>
        <c:axId val="3459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7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202157</xdr:colOff>
      <xdr:row>18</xdr:row>
      <xdr:rowOff>24723</xdr:rowOff>
    </xdr:from>
    <xdr:to>
      <xdr:col>5</xdr:col>
      <xdr:colOff>211641</xdr:colOff>
      <xdr:row>33</xdr:row>
      <xdr:rowOff>46382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8E997-195F-D441-A1D2-7F9809F0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96" zoomScaleNormal="96" workbookViewId="0">
      <selection activeCell="H18" sqref="H18"/>
    </sheetView>
  </sheetViews>
  <sheetFormatPr baseColWidth="10" defaultColWidth="8.83203125" defaultRowHeight="15" x14ac:dyDescent="0.2"/>
  <cols>
    <col min="1" max="1" width="21.33203125" customWidth="1"/>
    <col min="4" max="4" width="11.83203125" customWidth="1"/>
    <col min="6" max="6" width="12.6640625" customWidth="1"/>
    <col min="8" max="8" width="13" customWidth="1"/>
    <col min="10" max="10" width="12.33203125" customWidth="1"/>
    <col min="11" max="11" width="37.33203125" style="25" customWidth="1"/>
    <col min="12" max="12" width="3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8" t="s">
        <v>10</v>
      </c>
      <c r="L1" s="39"/>
    </row>
    <row r="2" spans="1:12" x14ac:dyDescent="0.2">
      <c r="A2" s="2" t="s">
        <v>11</v>
      </c>
      <c r="B2" s="29">
        <v>82.5</v>
      </c>
      <c r="C2" s="16">
        <v>2080</v>
      </c>
      <c r="D2" s="30">
        <f>SUM(B2*C2)</f>
        <v>171600</v>
      </c>
      <c r="E2" s="16">
        <v>2080</v>
      </c>
      <c r="F2" s="30">
        <f>SUM(B2*E2)</f>
        <v>171600</v>
      </c>
      <c r="G2" s="16">
        <v>520</v>
      </c>
      <c r="H2" s="30">
        <f t="shared" ref="H2:H6" si="0">SUM(B2*G2)</f>
        <v>42900</v>
      </c>
      <c r="I2" s="16">
        <v>0</v>
      </c>
      <c r="J2" s="30">
        <f>SUM(B2*I2)</f>
        <v>0</v>
      </c>
      <c r="K2" s="25" t="s">
        <v>12</v>
      </c>
      <c r="L2" s="24" t="s">
        <v>13</v>
      </c>
    </row>
    <row r="3" spans="1:12" x14ac:dyDescent="0.2">
      <c r="A3" s="2" t="s">
        <v>56</v>
      </c>
      <c r="B3" s="29">
        <v>135</v>
      </c>
      <c r="C3" s="16">
        <v>1040</v>
      </c>
      <c r="D3" s="30">
        <f>SUM(B3*C3)</f>
        <v>140400</v>
      </c>
      <c r="E3" s="16">
        <v>520</v>
      </c>
      <c r="F3" s="30">
        <f>SUM(B3*E3)</f>
        <v>70200</v>
      </c>
      <c r="G3" s="16">
        <v>520</v>
      </c>
      <c r="H3" s="30">
        <f t="shared" si="0"/>
        <v>70200</v>
      </c>
      <c r="I3" s="16">
        <v>0</v>
      </c>
      <c r="J3" s="30">
        <f>SUM(B3*I3)</f>
        <v>0</v>
      </c>
      <c r="K3" s="25" t="s">
        <v>14</v>
      </c>
      <c r="L3" s="23" t="s">
        <v>15</v>
      </c>
    </row>
    <row r="4" spans="1:12" x14ac:dyDescent="0.2">
      <c r="A4" s="2" t="s">
        <v>57</v>
      </c>
      <c r="B4" s="29">
        <v>120</v>
      </c>
      <c r="C4" s="16">
        <v>2080</v>
      </c>
      <c r="D4" s="30">
        <f t="shared" ref="D4" si="1">SUM(B4*C4)</f>
        <v>249600</v>
      </c>
      <c r="E4" s="16">
        <v>260</v>
      </c>
      <c r="F4" s="30">
        <f>SUM(B4*E4)</f>
        <v>31200</v>
      </c>
      <c r="G4" s="16">
        <v>100</v>
      </c>
      <c r="H4" s="30">
        <f>SUM(B4*G4)</f>
        <v>12000</v>
      </c>
      <c r="I4" s="16">
        <v>0</v>
      </c>
      <c r="J4" s="30">
        <f>SUM(B4*I4)</f>
        <v>0</v>
      </c>
      <c r="K4" s="25" t="s">
        <v>16</v>
      </c>
    </row>
    <row r="5" spans="1:12" x14ac:dyDescent="0.2">
      <c r="A5" s="2" t="s">
        <v>58</v>
      </c>
      <c r="B5" s="29">
        <v>90</v>
      </c>
      <c r="C5" s="16">
        <v>1040</v>
      </c>
      <c r="D5" s="30">
        <f>SUM(B5*C5)</f>
        <v>93600</v>
      </c>
      <c r="E5" s="16">
        <v>1040</v>
      </c>
      <c r="F5" s="30">
        <f t="shared" ref="F5:F6" si="2">SUM(B5*E5)</f>
        <v>93600</v>
      </c>
      <c r="G5" s="16">
        <v>520</v>
      </c>
      <c r="H5" s="30">
        <f t="shared" si="0"/>
        <v>46800</v>
      </c>
      <c r="I5" s="16">
        <v>0</v>
      </c>
      <c r="J5" s="30">
        <f>SUM(B5*I5)</f>
        <v>0</v>
      </c>
      <c r="K5" s="34" t="s">
        <v>17</v>
      </c>
      <c r="L5" s="26" t="s">
        <v>18</v>
      </c>
    </row>
    <row r="6" spans="1:12" ht="25" x14ac:dyDescent="0.2">
      <c r="A6" s="2" t="s">
        <v>19</v>
      </c>
      <c r="B6" s="29">
        <v>45</v>
      </c>
      <c r="C6" s="16">
        <v>520</v>
      </c>
      <c r="D6" s="30">
        <f>SUM(B6*C6)</f>
        <v>23400</v>
      </c>
      <c r="E6" s="16">
        <v>520</v>
      </c>
      <c r="F6" s="30">
        <f t="shared" si="2"/>
        <v>23400</v>
      </c>
      <c r="G6" s="16">
        <v>520</v>
      </c>
      <c r="H6" s="30">
        <f t="shared" si="0"/>
        <v>23400</v>
      </c>
      <c r="I6" s="16">
        <v>0</v>
      </c>
      <c r="J6" s="30">
        <f>SUM(B6*I6)</f>
        <v>0</v>
      </c>
      <c r="K6" s="25" t="s">
        <v>20</v>
      </c>
    </row>
    <row r="7" spans="1:12" x14ac:dyDescent="0.2">
      <c r="A7" s="4" t="s">
        <v>21</v>
      </c>
      <c r="B7" s="4" t="s">
        <v>22</v>
      </c>
      <c r="C7" s="13" t="s">
        <v>22</v>
      </c>
      <c r="D7" s="31">
        <f>SUM(D2:D6)</f>
        <v>678600</v>
      </c>
      <c r="E7" s="13" t="s">
        <v>22</v>
      </c>
      <c r="F7" s="31">
        <f>SUM(F2:F6)</f>
        <v>390000</v>
      </c>
      <c r="G7" s="13" t="s">
        <v>22</v>
      </c>
      <c r="H7" s="31">
        <f>SUM(H2:H6)</f>
        <v>195300</v>
      </c>
      <c r="I7" s="13" t="s">
        <v>22</v>
      </c>
      <c r="J7" s="31">
        <f>SUM(J2:J6)</f>
        <v>0</v>
      </c>
    </row>
    <row r="8" spans="1:12" x14ac:dyDescent="0.2">
      <c r="A8" s="9" t="s">
        <v>23</v>
      </c>
      <c r="B8" s="9" t="s">
        <v>24</v>
      </c>
      <c r="C8" s="9" t="s">
        <v>25</v>
      </c>
      <c r="D8" s="9"/>
      <c r="E8" s="9" t="s">
        <v>25</v>
      </c>
      <c r="F8" s="9"/>
      <c r="G8" s="9" t="s">
        <v>25</v>
      </c>
      <c r="H8" s="9"/>
      <c r="I8" s="9" t="s">
        <v>25</v>
      </c>
      <c r="J8" s="9"/>
    </row>
    <row r="9" spans="1:12" ht="16" x14ac:dyDescent="0.2">
      <c r="A9" s="22" t="s">
        <v>60</v>
      </c>
      <c r="B9" s="29">
        <v>650</v>
      </c>
      <c r="C9" s="16">
        <v>800</v>
      </c>
      <c r="D9" s="30">
        <f>SUM(B9*C9)</f>
        <v>520000</v>
      </c>
      <c r="E9" s="16">
        <v>1000</v>
      </c>
      <c r="F9" s="30">
        <f>SUM(B9*E9)</f>
        <v>650000</v>
      </c>
      <c r="G9" s="16">
        <v>1100</v>
      </c>
      <c r="H9" s="30">
        <f>SUM(B9*G9)</f>
        <v>715000</v>
      </c>
      <c r="I9" s="16">
        <v>0</v>
      </c>
      <c r="J9" s="30">
        <f>SUM(B9*I9)</f>
        <v>0</v>
      </c>
      <c r="K9" s="25" t="s">
        <v>26</v>
      </c>
    </row>
    <row r="10" spans="1:12" x14ac:dyDescent="0.2">
      <c r="A10" s="2" t="s">
        <v>59</v>
      </c>
      <c r="B10" s="15">
        <v>12500</v>
      </c>
      <c r="C10" s="16">
        <v>2</v>
      </c>
      <c r="D10" s="30">
        <f>SUM(B10*C10)</f>
        <v>25000</v>
      </c>
      <c r="E10" s="16">
        <v>0</v>
      </c>
      <c r="F10" s="30">
        <f>SUM(B10*E10)</f>
        <v>0</v>
      </c>
      <c r="G10" s="16">
        <v>2</v>
      </c>
      <c r="H10" s="30">
        <f>SUM(B10*G10)</f>
        <v>25000</v>
      </c>
      <c r="I10" s="16">
        <v>0</v>
      </c>
      <c r="J10" s="30">
        <f>SUM(B10*I10)</f>
        <v>0</v>
      </c>
      <c r="K10" s="40" t="s">
        <v>27</v>
      </c>
      <c r="L10" s="41"/>
    </row>
    <row r="11" spans="1:12" x14ac:dyDescent="0.2">
      <c r="A11" s="4" t="s">
        <v>28</v>
      </c>
      <c r="B11" s="5"/>
      <c r="C11" s="4" t="s">
        <v>22</v>
      </c>
      <c r="D11" s="31">
        <f>SUM(D9:D10)</f>
        <v>545000</v>
      </c>
      <c r="E11" s="4" t="s">
        <v>22</v>
      </c>
      <c r="F11" s="31">
        <f>SUM(F9:F10)</f>
        <v>650000</v>
      </c>
      <c r="G11" s="4"/>
      <c r="H11" s="31">
        <f>SUM(H9:H10)</f>
        <v>740000</v>
      </c>
      <c r="I11" s="4"/>
      <c r="J11" s="31">
        <f>SUM(J9:J10)</f>
        <v>0</v>
      </c>
    </row>
    <row r="12" spans="1:12" x14ac:dyDescent="0.2">
      <c r="A12" s="9" t="s">
        <v>29</v>
      </c>
      <c r="B12" s="10" t="s">
        <v>30</v>
      </c>
      <c r="C12" s="9" t="s">
        <v>31</v>
      </c>
      <c r="D12" s="19"/>
      <c r="E12" s="9" t="s">
        <v>31</v>
      </c>
      <c r="F12" s="10"/>
      <c r="G12" s="9" t="s">
        <v>31</v>
      </c>
      <c r="H12" s="10"/>
      <c r="I12" s="9" t="s">
        <v>31</v>
      </c>
      <c r="J12" s="10"/>
    </row>
    <row r="13" spans="1:12" x14ac:dyDescent="0.2">
      <c r="A13" s="2"/>
      <c r="B13" s="29">
        <v>200</v>
      </c>
      <c r="C13" s="8"/>
      <c r="D13" s="8"/>
      <c r="E13" s="8"/>
      <c r="F13" s="8"/>
      <c r="G13" s="8"/>
      <c r="H13" s="8"/>
      <c r="I13" s="8"/>
      <c r="J13" s="8"/>
    </row>
    <row r="14" spans="1:12" x14ac:dyDescent="0.2">
      <c r="A14" s="2" t="s">
        <v>32</v>
      </c>
      <c r="B14" s="7"/>
      <c r="C14" s="2">
        <f>C15</f>
        <v>800</v>
      </c>
      <c r="D14" s="8"/>
      <c r="E14" s="14">
        <f>SUM(C14+E15)</f>
        <v>1000</v>
      </c>
      <c r="F14" s="8"/>
      <c r="G14" s="14">
        <f>SUM(E14+G15)</f>
        <v>1100</v>
      </c>
      <c r="H14" s="8"/>
      <c r="I14" s="14">
        <f>SUM(G14+I15)</f>
        <v>1100</v>
      </c>
      <c r="J14" s="8"/>
      <c r="K14" s="34" t="s">
        <v>33</v>
      </c>
    </row>
    <row r="15" spans="1:12" x14ac:dyDescent="0.2">
      <c r="A15" s="2" t="s">
        <v>34</v>
      </c>
      <c r="B15" s="7"/>
      <c r="C15" s="16">
        <v>800</v>
      </c>
      <c r="D15" s="30">
        <f>SUM(C15*B13)</f>
        <v>160000</v>
      </c>
      <c r="E15" s="17">
        <v>200</v>
      </c>
      <c r="F15" s="30">
        <f>SUM(E15*B13)</f>
        <v>40000</v>
      </c>
      <c r="G15" s="17">
        <v>100</v>
      </c>
      <c r="H15" s="30">
        <f>SUM(G15*B13)</f>
        <v>20000</v>
      </c>
      <c r="I15" s="16">
        <v>0</v>
      </c>
      <c r="J15" s="30">
        <f>SUM(I15*B13)</f>
        <v>0</v>
      </c>
      <c r="K15" s="36" t="s">
        <v>35</v>
      </c>
      <c r="L15" s="37"/>
    </row>
    <row r="16" spans="1:12" x14ac:dyDescent="0.2">
      <c r="A16" s="4"/>
      <c r="B16" s="5"/>
      <c r="C16" s="4"/>
      <c r="D16" s="4"/>
      <c r="E16" s="4"/>
      <c r="F16" s="4"/>
      <c r="G16" s="4"/>
      <c r="H16" s="4"/>
      <c r="I16" s="4"/>
      <c r="J16" s="4"/>
      <c r="K16" s="36" t="s">
        <v>36</v>
      </c>
      <c r="L16" s="37"/>
    </row>
    <row r="17" spans="1:12" x14ac:dyDescent="0.2">
      <c r="A17" s="2" t="s">
        <v>37</v>
      </c>
      <c r="B17" s="2"/>
      <c r="C17" s="2"/>
      <c r="D17" s="30">
        <f>SUM(D15,D11,D7)</f>
        <v>1383600</v>
      </c>
      <c r="E17" s="2"/>
      <c r="F17" s="30">
        <f>SUM(F15,F11,F7)</f>
        <v>1080000</v>
      </c>
      <c r="G17" s="2"/>
      <c r="H17" s="30">
        <f>SUM(H15,H7,H11)</f>
        <v>955300</v>
      </c>
      <c r="I17" s="2"/>
      <c r="J17" s="30">
        <f>SUM(J15,J11,J7)</f>
        <v>0</v>
      </c>
      <c r="K17" s="36" t="s">
        <v>38</v>
      </c>
      <c r="L17" s="37"/>
    </row>
    <row r="18" spans="1:12" x14ac:dyDescent="0.2">
      <c r="A18" s="2" t="s">
        <v>39</v>
      </c>
      <c r="B18" s="2"/>
      <c r="C18" s="2"/>
      <c r="D18" s="30">
        <f>SUM(D17/C14)</f>
        <v>1729.5</v>
      </c>
      <c r="E18" s="2"/>
      <c r="F18" s="30">
        <f>SUM(F17/E14)</f>
        <v>1080</v>
      </c>
      <c r="G18" s="2"/>
      <c r="H18" s="30">
        <f>SUM(H17/G14)</f>
        <v>868.4545454545455</v>
      </c>
      <c r="I18" s="2"/>
      <c r="J18" s="30">
        <f>SUM(J17/I14)</f>
        <v>0</v>
      </c>
    </row>
    <row r="19" spans="1:12" x14ac:dyDescent="0.2">
      <c r="A19" s="2" t="s">
        <v>40</v>
      </c>
      <c r="B19" s="12"/>
      <c r="C19" s="12"/>
      <c r="D19" s="12"/>
      <c r="E19" s="12"/>
      <c r="F19" s="32">
        <f>SUM(F17+D17)</f>
        <v>2463600</v>
      </c>
      <c r="G19" s="12"/>
      <c r="H19" s="32">
        <f>SUM(H17+F19)</f>
        <v>3418900</v>
      </c>
      <c r="I19" s="12"/>
      <c r="J19" s="33">
        <f>SUM(J17+H19)</f>
        <v>3418900</v>
      </c>
    </row>
  </sheetData>
  <mergeCells count="5">
    <mergeCell ref="K16:L16"/>
    <mergeCell ref="K17:L17"/>
    <mergeCell ref="K15:L15"/>
    <mergeCell ref="K1:L1"/>
    <mergeCell ref="K10:L1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4" zoomScaleNormal="184" workbookViewId="0">
      <selection activeCell="G12" sqref="G12"/>
    </sheetView>
  </sheetViews>
  <sheetFormatPr baseColWidth="10" defaultColWidth="8.83203125" defaultRowHeight="15" x14ac:dyDescent="0.2"/>
  <cols>
    <col min="1" max="1" width="11.5" customWidth="1"/>
    <col min="2" max="2" width="11.83203125" style="11" bestFit="1" customWidth="1"/>
    <col min="3" max="3" width="14.6640625" style="11" customWidth="1"/>
    <col min="4" max="4" width="15" style="11" customWidth="1"/>
    <col min="5" max="5" width="13.5" style="11" customWidth="1"/>
    <col min="7" max="7" width="53.5" customWidth="1"/>
  </cols>
  <sheetData>
    <row r="1" spans="1:7" x14ac:dyDescent="0.2">
      <c r="A1" s="2" t="s">
        <v>22</v>
      </c>
      <c r="B1" s="18" t="s">
        <v>41</v>
      </c>
      <c r="C1" s="18" t="s">
        <v>42</v>
      </c>
      <c r="D1" s="18" t="s">
        <v>43</v>
      </c>
      <c r="E1" s="18" t="s">
        <v>44</v>
      </c>
    </row>
    <row r="2" spans="1:7" x14ac:dyDescent="0.2">
      <c r="A2" s="1" t="s">
        <v>24</v>
      </c>
      <c r="B2" s="27">
        <f>TCO!D17</f>
        <v>1383600</v>
      </c>
      <c r="C2" s="27">
        <f>TCO!F17</f>
        <v>1080000</v>
      </c>
      <c r="D2" s="27">
        <f>TCO!H17</f>
        <v>955300</v>
      </c>
      <c r="E2" s="27">
        <f>TCO!J17</f>
        <v>0</v>
      </c>
    </row>
    <row r="3" spans="1:7" x14ac:dyDescent="0.2">
      <c r="A3" s="1" t="s">
        <v>45</v>
      </c>
      <c r="B3" s="28">
        <v>50000</v>
      </c>
      <c r="C3" s="28">
        <v>400000</v>
      </c>
      <c r="D3" s="28">
        <v>1879000</v>
      </c>
      <c r="E3" s="28">
        <v>4369000</v>
      </c>
    </row>
    <row r="4" spans="1:7" x14ac:dyDescent="0.2">
      <c r="A4" s="1" t="s">
        <v>46</v>
      </c>
      <c r="B4" s="42"/>
      <c r="C4" s="43"/>
      <c r="D4" s="43"/>
      <c r="E4" s="43"/>
    </row>
    <row r="5" spans="1:7" x14ac:dyDescent="0.2">
      <c r="A5" s="1" t="s">
        <v>24</v>
      </c>
      <c r="B5" s="27">
        <f>B2</f>
        <v>1383600</v>
      </c>
      <c r="C5" s="27">
        <f>SUM(B2:C2)</f>
        <v>2463600</v>
      </c>
      <c r="D5" s="27">
        <f>SUM(B2:D2)</f>
        <v>3418900</v>
      </c>
      <c r="E5" s="27">
        <f>SUM(B2:E2)</f>
        <v>3418900</v>
      </c>
    </row>
    <row r="6" spans="1:7" x14ac:dyDescent="0.2">
      <c r="A6" s="1" t="s">
        <v>45</v>
      </c>
      <c r="B6" s="28">
        <f>B3</f>
        <v>50000</v>
      </c>
      <c r="C6" s="28">
        <f>SUM(B3:C3)</f>
        <v>450000</v>
      </c>
      <c r="D6" s="28">
        <f>SUM(B3:D3)</f>
        <v>2329000</v>
      </c>
      <c r="E6" s="28">
        <f>SUM(B3:E3)</f>
        <v>6698000</v>
      </c>
    </row>
    <row r="7" spans="1:7" x14ac:dyDescent="0.2">
      <c r="A7" s="1"/>
      <c r="B7" s="3"/>
      <c r="C7" s="3"/>
      <c r="D7" s="3"/>
      <c r="E7" s="3"/>
      <c r="G7" s="23" t="s">
        <v>47</v>
      </c>
    </row>
    <row r="8" spans="1:7" x14ac:dyDescent="0.2">
      <c r="A8" s="1" t="s">
        <v>22</v>
      </c>
      <c r="B8" s="21" t="s">
        <v>22</v>
      </c>
      <c r="C8" s="3"/>
      <c r="D8" s="3"/>
      <c r="E8" s="3"/>
      <c r="G8" t="s">
        <v>48</v>
      </c>
    </row>
    <row r="9" spans="1:7" x14ac:dyDescent="0.2">
      <c r="A9" s="20" t="s">
        <v>22</v>
      </c>
      <c r="B9" s="20" t="s">
        <v>22</v>
      </c>
      <c r="C9" s="20"/>
      <c r="G9" s="23" t="s">
        <v>49</v>
      </c>
    </row>
    <row r="10" spans="1:7" x14ac:dyDescent="0.2">
      <c r="G10" s="23" t="s">
        <v>50</v>
      </c>
    </row>
    <row r="11" spans="1:7" x14ac:dyDescent="0.2">
      <c r="A11" s="2"/>
      <c r="B11" s="3" t="s">
        <v>51</v>
      </c>
      <c r="C11" s="3" t="s">
        <v>52</v>
      </c>
      <c r="D11" s="3" t="s">
        <v>45</v>
      </c>
      <c r="E11" s="3" t="s">
        <v>53</v>
      </c>
    </row>
    <row r="12" spans="1:7" x14ac:dyDescent="0.2">
      <c r="A12" s="2">
        <v>1</v>
      </c>
      <c r="B12" s="6">
        <f>B2</f>
        <v>1383600</v>
      </c>
      <c r="C12" s="6">
        <f>B12</f>
        <v>1383600</v>
      </c>
      <c r="D12" s="6">
        <f>B6</f>
        <v>50000</v>
      </c>
      <c r="E12" s="6">
        <f>D12</f>
        <v>50000</v>
      </c>
    </row>
    <row r="13" spans="1:7" x14ac:dyDescent="0.2">
      <c r="A13" s="2">
        <v>2</v>
      </c>
      <c r="B13" s="6">
        <f>C2</f>
        <v>1080000</v>
      </c>
      <c r="C13" s="6">
        <f>(B13+C12)</f>
        <v>2463600</v>
      </c>
      <c r="D13" s="6">
        <f>C3</f>
        <v>400000</v>
      </c>
      <c r="E13" s="6">
        <f>E12+D13</f>
        <v>450000</v>
      </c>
    </row>
    <row r="14" spans="1:7" x14ac:dyDescent="0.2">
      <c r="A14" s="2">
        <v>3</v>
      </c>
      <c r="B14" s="6">
        <f>D2</f>
        <v>955300</v>
      </c>
      <c r="C14" s="6">
        <f>(B14+C13)</f>
        <v>3418900</v>
      </c>
      <c r="D14" s="6">
        <f>D3</f>
        <v>1879000</v>
      </c>
      <c r="E14" s="6">
        <f>E13+D14</f>
        <v>2329000</v>
      </c>
    </row>
    <row r="15" spans="1:7" x14ac:dyDescent="0.2">
      <c r="A15" s="2">
        <v>4</v>
      </c>
      <c r="B15" s="6">
        <f>E2</f>
        <v>0</v>
      </c>
      <c r="C15" s="6">
        <f>(B15+C14)</f>
        <v>3418900</v>
      </c>
      <c r="D15" s="6">
        <f>E3</f>
        <v>4369000</v>
      </c>
      <c r="E15" s="6">
        <f>E14+D15</f>
        <v>6698000</v>
      </c>
    </row>
    <row r="17" spans="1:7" ht="14.5" customHeight="1" x14ac:dyDescent="0.2">
      <c r="A17" t="s">
        <v>54</v>
      </c>
      <c r="B17" s="35">
        <f>(E12-C12)/C12</f>
        <v>-0.96386238797340273</v>
      </c>
      <c r="C17" s="35">
        <f>(E13-C13)/C13</f>
        <v>-0.8173404773502192</v>
      </c>
      <c r="D17" s="35">
        <f>(E14-C14)/C14</f>
        <v>-0.31878674427447423</v>
      </c>
      <c r="E17" s="35">
        <f>(E15-C15)/C15</f>
        <v>0.959109655152242</v>
      </c>
      <c r="G17" s="44" t="s">
        <v>55</v>
      </c>
    </row>
    <row r="18" spans="1:7" ht="14.5" customHeight="1" x14ac:dyDescent="0.2">
      <c r="G18" s="44"/>
    </row>
    <row r="19" spans="1:7" ht="14.5" customHeight="1" x14ac:dyDescent="0.2">
      <c r="G19" s="44"/>
    </row>
  </sheetData>
  <mergeCells count="2">
    <mergeCell ref="B4:E4"/>
    <mergeCell ref="G17:G19"/>
  </mergeCells>
  <pageMargins left="0.7" right="0.7" top="0.75" bottom="0.75" header="0.3" footer="0.3"/>
  <pageSetup orientation="portrait" r:id="rId1"/>
  <ignoredErrors>
    <ignoredError sqref="C17 D12" formula="1"/>
    <ignoredError sqref="C6:D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1" max="1" width="29.66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5703EB1A907E409DE1DEBA9969414B" ma:contentTypeVersion="11" ma:contentTypeDescription="Create a new document." ma:contentTypeScope="" ma:versionID="69a4a7475e2bb15692c5c0a277c70864">
  <xsd:schema xmlns:xsd="http://www.w3.org/2001/XMLSchema" xmlns:xs="http://www.w3.org/2001/XMLSchema" xmlns:p="http://schemas.microsoft.com/office/2006/metadata/properties" xmlns:ns2="45d697ed-a469-4606-874d-6c22d983fee2" xmlns:ns3="b0007d98-ca1a-42d2-9af0-f35e15b8e267" targetNamespace="http://schemas.microsoft.com/office/2006/metadata/properties" ma:root="true" ma:fieldsID="25193fb2a3631984ad0473990493d73a" ns2:_="" ns3:_="">
    <xsd:import namespace="45d697ed-a469-4606-874d-6c22d983fee2"/>
    <xsd:import namespace="b0007d98-ca1a-42d2-9af0-f35e15b8e2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97ed-a469-4606-874d-6c22d983f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0eb1200-ba6e-4cde-9974-9e593fd12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7d98-ca1a-42d2-9af0-f35e15b8e26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d697ed-a469-4606-874d-6c22d983fe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88158F-8412-4217-8409-24EAFF09D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d697ed-a469-4606-874d-6c22d983fee2"/>
    <ds:schemaRef ds:uri="b0007d98-ca1a-42d2-9af0-f35e15b8e2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DD3B62-2D33-4193-804F-229C44A06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4DCEE-1534-42AD-8922-AB111871A3C2}">
  <ds:schemaRefs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45d697ed-a469-4606-874d-6c22d983fee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TCO</vt:lpstr>
      <vt:lpstr>ROI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Mulchahey, Kenneth</dc:creator>
  <cp:keywords/>
  <dc:description/>
  <cp:lastModifiedBy>Microsoft Office User</cp:lastModifiedBy>
  <cp:revision/>
  <dcterms:created xsi:type="dcterms:W3CDTF">2015-03-18T20:20:55Z</dcterms:created>
  <dcterms:modified xsi:type="dcterms:W3CDTF">2023-04-09T15:52:13Z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0x010100505703EB1A907E409DE1DEBA9969414B</vt:lpwstr>
  </property>
</Properties>
</file>