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ctor\Desktop\Computer\"/>
    </mc:Choice>
  </mc:AlternateContent>
  <bookViews>
    <workbookView xWindow="0" yWindow="0" windowWidth="28800" windowHeight="11835" tabRatio="685" firstSheet="1" activeTab="9"/>
  </bookViews>
  <sheets>
    <sheet name="Control_Signal" sheetId="1" r:id="rId1"/>
    <sheet name="ALU_Codes" sheetId="2" r:id="rId2"/>
    <sheet name="General_Instructions" sheetId="3" r:id="rId3"/>
    <sheet name="Complete_Instructions" sheetId="4" r:id="rId4"/>
    <sheet name="Test Programs" sheetId="5" r:id="rId5"/>
    <sheet name="Fibonacci" sheetId="6" r:id="rId6"/>
    <sheet name="Powers of 3" sheetId="7" r:id="rId7"/>
    <sheet name="Multiply Add" sheetId="11" r:id="rId8"/>
    <sheet name="Multiply Shift Add" sheetId="9" r:id="rId9"/>
    <sheet name="Multiply Shift Add Tables" sheetId="18" r:id="rId10"/>
    <sheet name="Division Subtract" sheetId="12" r:id="rId11"/>
    <sheet name="Division Shift Subtract" sheetId="13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8" l="1"/>
  <c r="H17" i="18"/>
  <c r="O117" i="4" l="1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16" i="4"/>
  <c r="O115" i="4"/>
  <c r="G35" i="18"/>
  <c r="G30" i="18"/>
  <c r="G31" i="18"/>
  <c r="G32" i="18"/>
  <c r="G33" i="18"/>
  <c r="G34" i="18"/>
  <c r="B31" i="18"/>
  <c r="H31" i="18" s="1"/>
  <c r="H30" i="18"/>
  <c r="H39" i="18"/>
  <c r="G29" i="18"/>
  <c r="G36" i="18"/>
  <c r="G37" i="18"/>
  <c r="G38" i="18"/>
  <c r="G39" i="18"/>
  <c r="G4" i="18" l="1"/>
  <c r="G5" i="18"/>
  <c r="G6" i="18"/>
  <c r="G7" i="18"/>
  <c r="G8" i="18"/>
  <c r="G9" i="18"/>
  <c r="G10" i="18"/>
  <c r="G11" i="18"/>
  <c r="G12" i="18"/>
  <c r="G13" i="18"/>
  <c r="G14" i="18"/>
  <c r="G15" i="18"/>
  <c r="G16" i="18"/>
  <c r="G18" i="18"/>
  <c r="G19" i="18"/>
  <c r="G20" i="18"/>
  <c r="G21" i="18"/>
  <c r="G22" i="18"/>
  <c r="G23" i="18"/>
  <c r="G24" i="18"/>
  <c r="G25" i="18"/>
  <c r="G26" i="18"/>
  <c r="G27" i="18"/>
  <c r="G28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O244" i="4"/>
  <c r="O245" i="4"/>
  <c r="O246" i="4"/>
  <c r="O247" i="4"/>
  <c r="O248" i="4"/>
  <c r="O249" i="4"/>
  <c r="O250" i="4"/>
  <c r="O243" i="4"/>
  <c r="H79" i="18" l="1"/>
  <c r="H71" i="18"/>
  <c r="H70" i="18"/>
  <c r="H68" i="18"/>
  <c r="H66" i="18"/>
  <c r="H64" i="18"/>
  <c r="H62" i="18"/>
  <c r="H61" i="18"/>
  <c r="H59" i="18"/>
  <c r="H55" i="18"/>
  <c r="H53" i="18"/>
  <c r="H52" i="18"/>
  <c r="H77" i="18"/>
  <c r="H75" i="18"/>
  <c r="H73" i="18"/>
  <c r="H57" i="18"/>
  <c r="H50" i="18"/>
  <c r="H48" i="18"/>
  <c r="H46" i="18"/>
  <c r="H45" i="18"/>
  <c r="H44" i="18"/>
  <c r="H42" i="18"/>
  <c r="H40" i="18"/>
  <c r="H27" i="18"/>
  <c r="H25" i="18"/>
  <c r="H21" i="18"/>
  <c r="H22" i="18"/>
  <c r="H23" i="18"/>
  <c r="H20" i="18"/>
  <c r="H38" i="18"/>
  <c r="H36" i="18"/>
  <c r="H34" i="18"/>
  <c r="H32" i="18"/>
  <c r="H29" i="18"/>
  <c r="H28" i="18"/>
  <c r="H19" i="18"/>
  <c r="H18" i="18"/>
  <c r="H16" i="18"/>
  <c r="H15" i="18"/>
  <c r="H14" i="18"/>
  <c r="H13" i="18"/>
  <c r="H12" i="18"/>
  <c r="H11" i="18"/>
  <c r="H10" i="18"/>
  <c r="H9" i="18"/>
  <c r="H8" i="18"/>
  <c r="H7" i="18"/>
  <c r="H6" i="18"/>
  <c r="H5" i="18"/>
  <c r="H80" i="18"/>
  <c r="H24" i="18"/>
  <c r="H49" i="18"/>
  <c r="H56" i="18"/>
  <c r="H43" i="18"/>
  <c r="H47" i="18"/>
  <c r="H63" i="18"/>
  <c r="B35" i="18"/>
  <c r="H35" i="18" s="1"/>
  <c r="B33" i="18"/>
  <c r="H33" i="18" s="1"/>
  <c r="B51" i="18"/>
  <c r="H51" i="18" s="1"/>
  <c r="B54" i="18"/>
  <c r="H54" i="18" s="1"/>
  <c r="B58" i="18"/>
  <c r="H58" i="18" s="1"/>
  <c r="B60" i="18"/>
  <c r="H60" i="18" s="1"/>
  <c r="B65" i="18"/>
  <c r="H65" i="18" s="1"/>
  <c r="B69" i="18"/>
  <c r="H69" i="18" s="1"/>
  <c r="B74" i="18"/>
  <c r="H74" i="18" s="1"/>
  <c r="B76" i="18"/>
  <c r="H76" i="18" s="1"/>
  <c r="B78" i="18"/>
  <c r="H78" i="18" s="1"/>
  <c r="B37" i="18"/>
  <c r="H37" i="18" s="1"/>
  <c r="H26" i="18"/>
  <c r="H4" i="18"/>
  <c r="H3" i="18"/>
  <c r="G3" i="18"/>
  <c r="H72" i="18" s="1"/>
  <c r="H67" i="18" l="1"/>
  <c r="H25" i="9" l="1"/>
  <c r="G30" i="13" l="1"/>
  <c r="G31" i="13"/>
  <c r="G32" i="13"/>
  <c r="G33" i="13"/>
  <c r="G34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H21" i="13"/>
  <c r="H22" i="13"/>
  <c r="H23" i="13"/>
  <c r="G4" i="13"/>
  <c r="G5" i="13"/>
  <c r="G6" i="13"/>
  <c r="G7" i="13"/>
  <c r="G8" i="13"/>
  <c r="G9" i="13"/>
  <c r="G10" i="13"/>
  <c r="G11" i="13"/>
  <c r="G12" i="13"/>
  <c r="G13" i="13"/>
  <c r="H33" i="13"/>
  <c r="H20" i="13"/>
  <c r="H16" i="13"/>
  <c r="H30" i="13"/>
  <c r="H18" i="13"/>
  <c r="H19" i="13"/>
  <c r="H24" i="13"/>
  <c r="H25" i="13"/>
  <c r="H26" i="13"/>
  <c r="H27" i="13"/>
  <c r="H28" i="13"/>
  <c r="H29" i="13"/>
  <c r="H31" i="13"/>
  <c r="H32" i="13"/>
  <c r="H34" i="13"/>
  <c r="H17" i="13"/>
  <c r="H15" i="13"/>
  <c r="H12" i="13"/>
  <c r="H13" i="13"/>
  <c r="H14" i="13"/>
  <c r="H4" i="13"/>
  <c r="H4" i="9"/>
  <c r="H11" i="13"/>
  <c r="H10" i="13"/>
  <c r="H9" i="13"/>
  <c r="H8" i="13"/>
  <c r="H7" i="13"/>
  <c r="H6" i="13"/>
  <c r="H5" i="13"/>
  <c r="H3" i="13"/>
  <c r="G3" i="13"/>
  <c r="H15" i="12"/>
  <c r="G16" i="12"/>
  <c r="G15" i="12"/>
  <c r="H14" i="12"/>
  <c r="H11" i="12"/>
  <c r="H16" i="12"/>
  <c r="H12" i="12"/>
  <c r="G14" i="12"/>
  <c r="H13" i="12"/>
  <c r="G13" i="12"/>
  <c r="G12" i="12"/>
  <c r="G11" i="12"/>
  <c r="H10" i="12"/>
  <c r="G10" i="12"/>
  <c r="H9" i="12"/>
  <c r="G9" i="12"/>
  <c r="H8" i="12"/>
  <c r="G8" i="12"/>
  <c r="H7" i="12"/>
  <c r="G7" i="12"/>
  <c r="H6" i="12"/>
  <c r="G6" i="12"/>
  <c r="H5" i="12"/>
  <c r="G5" i="12"/>
  <c r="H4" i="12"/>
  <c r="G4" i="12"/>
  <c r="H3" i="12"/>
  <c r="G3" i="12"/>
  <c r="H12" i="11" l="1"/>
  <c r="H14" i="11"/>
  <c r="H10" i="11"/>
  <c r="H11" i="11"/>
  <c r="H13" i="11"/>
  <c r="H23" i="9"/>
  <c r="F22" i="9"/>
  <c r="F23" i="9" s="1"/>
  <c r="F24" i="9" s="1"/>
  <c r="F25" i="9" s="1"/>
  <c r="F26" i="9" s="1"/>
  <c r="F27" i="9" s="1"/>
  <c r="F28" i="9" s="1"/>
  <c r="F29" i="9" s="1"/>
  <c r="H9" i="11"/>
  <c r="H7" i="11"/>
  <c r="H8" i="11"/>
  <c r="H6" i="11"/>
  <c r="H4" i="11"/>
  <c r="H3" i="11"/>
  <c r="F4" i="9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H15" i="11"/>
  <c r="G15" i="11"/>
  <c r="G14" i="11"/>
  <c r="G13" i="11"/>
  <c r="G12" i="11"/>
  <c r="G11" i="11"/>
  <c r="G10" i="11"/>
  <c r="G9" i="11"/>
  <c r="G8" i="11"/>
  <c r="G7" i="11"/>
  <c r="G6" i="11"/>
  <c r="H5" i="11"/>
  <c r="G5" i="11"/>
  <c r="G4" i="11"/>
  <c r="G3" i="11"/>
  <c r="O228" i="4"/>
  <c r="O229" i="4"/>
  <c r="O230" i="4"/>
  <c r="O227" i="4"/>
  <c r="H21" i="9" s="1"/>
  <c r="H22" i="9"/>
  <c r="H24" i="9"/>
  <c r="H26" i="9"/>
  <c r="H27" i="9"/>
  <c r="H29" i="9"/>
  <c r="H20" i="9"/>
  <c r="H10" i="9"/>
  <c r="H9" i="9"/>
  <c r="H8" i="9"/>
  <c r="H7" i="9"/>
  <c r="H6" i="9"/>
  <c r="H11" i="9"/>
  <c r="H12" i="9"/>
  <c r="H5" i="9"/>
  <c r="G18" i="9" l="1"/>
  <c r="G19" i="9"/>
  <c r="G20" i="9"/>
  <c r="H28" i="9" s="1"/>
  <c r="G21" i="9"/>
  <c r="G22" i="9"/>
  <c r="G23" i="9"/>
  <c r="G24" i="9"/>
  <c r="G25" i="9"/>
  <c r="G26" i="9"/>
  <c r="H19" i="9" s="1"/>
  <c r="G27" i="9"/>
  <c r="G28" i="9"/>
  <c r="G29" i="9"/>
  <c r="G10" i="9"/>
  <c r="G11" i="9"/>
  <c r="G12" i="9"/>
  <c r="G13" i="9"/>
  <c r="G14" i="9"/>
  <c r="G15" i="9"/>
  <c r="G16" i="9"/>
  <c r="G17" i="9"/>
  <c r="G5" i="9" l="1"/>
  <c r="G6" i="9"/>
  <c r="G7" i="9"/>
  <c r="G8" i="9"/>
  <c r="G9" i="9"/>
  <c r="G4" i="9"/>
  <c r="G3" i="9"/>
  <c r="G5" i="7"/>
  <c r="G6" i="7"/>
  <c r="G7" i="7"/>
  <c r="G8" i="7"/>
  <c r="G9" i="7"/>
  <c r="G10" i="7"/>
  <c r="G11" i="7"/>
  <c r="G12" i="7"/>
  <c r="H12" i="7"/>
  <c r="G4" i="7"/>
  <c r="G3" i="7"/>
  <c r="H9" i="7" s="1"/>
  <c r="G4" i="6"/>
  <c r="G5" i="6"/>
  <c r="G6" i="6"/>
  <c r="G7" i="6"/>
  <c r="H14" i="6" s="1"/>
  <c r="G8" i="6"/>
  <c r="G9" i="6"/>
  <c r="G10" i="6"/>
  <c r="G11" i="6"/>
  <c r="G12" i="6"/>
  <c r="G13" i="6"/>
  <c r="G14" i="6"/>
  <c r="G3" i="6"/>
  <c r="H9" i="6" s="1"/>
  <c r="H4" i="7"/>
  <c r="O256" i="4"/>
  <c r="O257" i="4"/>
  <c r="O258" i="4"/>
  <c r="O255" i="4"/>
  <c r="O232" i="4"/>
  <c r="O233" i="4"/>
  <c r="O234" i="4"/>
  <c r="O231" i="4"/>
  <c r="O196" i="4"/>
  <c r="O197" i="4"/>
  <c r="O198" i="4"/>
  <c r="O199" i="4"/>
  <c r="O200" i="4"/>
  <c r="O201" i="4"/>
  <c r="O202" i="4"/>
  <c r="O195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35" i="4"/>
  <c r="O236" i="4"/>
  <c r="O237" i="4"/>
  <c r="O238" i="4"/>
  <c r="O239" i="4"/>
  <c r="O240" i="4"/>
  <c r="O241" i="4"/>
  <c r="O242" i="4"/>
  <c r="O251" i="4"/>
  <c r="O252" i="4"/>
  <c r="O253" i="4"/>
  <c r="O254" i="4"/>
  <c r="G132" i="4"/>
  <c r="H132" i="4"/>
  <c r="G133" i="4"/>
  <c r="H133" i="4"/>
  <c r="G134" i="4"/>
  <c r="H134" i="4"/>
  <c r="G135" i="4"/>
  <c r="H135" i="4"/>
  <c r="G136" i="4"/>
  <c r="H136" i="4"/>
  <c r="G137" i="4"/>
  <c r="H137" i="4"/>
  <c r="G138" i="4"/>
  <c r="H138" i="4"/>
  <c r="G139" i="4"/>
  <c r="H139" i="4"/>
  <c r="G140" i="4"/>
  <c r="H140" i="4"/>
  <c r="G141" i="4"/>
  <c r="H141" i="4"/>
  <c r="G142" i="4"/>
  <c r="H142" i="4"/>
  <c r="G143" i="4"/>
  <c r="H143" i="4"/>
  <c r="G144" i="4"/>
  <c r="H144" i="4"/>
  <c r="G145" i="4"/>
  <c r="H145" i="4"/>
  <c r="G146" i="4"/>
  <c r="H146" i="4"/>
  <c r="G147" i="4"/>
  <c r="H147" i="4"/>
  <c r="G148" i="4"/>
  <c r="H148" i="4"/>
  <c r="G149" i="4"/>
  <c r="H149" i="4"/>
  <c r="G150" i="4"/>
  <c r="H150" i="4"/>
  <c r="G151" i="4"/>
  <c r="H151" i="4"/>
  <c r="G152" i="4"/>
  <c r="H152" i="4"/>
  <c r="G153" i="4"/>
  <c r="H153" i="4"/>
  <c r="G154" i="4"/>
  <c r="H154" i="4"/>
  <c r="G155" i="4"/>
  <c r="H155" i="4"/>
  <c r="G156" i="4"/>
  <c r="H156" i="4"/>
  <c r="G157" i="4"/>
  <c r="H157" i="4"/>
  <c r="G158" i="4"/>
  <c r="H158" i="4"/>
  <c r="G159" i="4"/>
  <c r="H159" i="4"/>
  <c r="G160" i="4"/>
  <c r="H160" i="4"/>
  <c r="G161" i="4"/>
  <c r="H161" i="4"/>
  <c r="G162" i="4"/>
  <c r="H162" i="4"/>
  <c r="G163" i="4"/>
  <c r="H163" i="4"/>
  <c r="G164" i="4"/>
  <c r="H164" i="4"/>
  <c r="G165" i="4"/>
  <c r="H165" i="4"/>
  <c r="G166" i="4"/>
  <c r="H166" i="4"/>
  <c r="G167" i="4"/>
  <c r="H167" i="4"/>
  <c r="G168" i="4"/>
  <c r="H168" i="4"/>
  <c r="G169" i="4"/>
  <c r="H169" i="4"/>
  <c r="G170" i="4"/>
  <c r="H170" i="4"/>
  <c r="G171" i="4"/>
  <c r="H171" i="4"/>
  <c r="G172" i="4"/>
  <c r="H172" i="4"/>
  <c r="G173" i="4"/>
  <c r="H173" i="4"/>
  <c r="G174" i="4"/>
  <c r="H174" i="4"/>
  <c r="G175" i="4"/>
  <c r="H175" i="4"/>
  <c r="G176" i="4"/>
  <c r="H176" i="4"/>
  <c r="G177" i="4"/>
  <c r="H177" i="4"/>
  <c r="G178" i="4"/>
  <c r="H178" i="4"/>
  <c r="G179" i="4"/>
  <c r="H179" i="4"/>
  <c r="G180" i="4"/>
  <c r="H180" i="4"/>
  <c r="G181" i="4"/>
  <c r="H181" i="4"/>
  <c r="G182" i="4"/>
  <c r="H182" i="4"/>
  <c r="G183" i="4"/>
  <c r="H183" i="4"/>
  <c r="G184" i="4"/>
  <c r="H184" i="4"/>
  <c r="G185" i="4"/>
  <c r="H185" i="4"/>
  <c r="G186" i="4"/>
  <c r="H186" i="4"/>
  <c r="G187" i="4"/>
  <c r="H187" i="4"/>
  <c r="G188" i="4"/>
  <c r="H188" i="4"/>
  <c r="G189" i="4"/>
  <c r="H189" i="4"/>
  <c r="G190" i="4"/>
  <c r="H190" i="4"/>
  <c r="G191" i="4"/>
  <c r="H191" i="4"/>
  <c r="G192" i="4"/>
  <c r="H192" i="4"/>
  <c r="G193" i="4"/>
  <c r="H193" i="4"/>
  <c r="G194" i="4"/>
  <c r="H194" i="4"/>
  <c r="H131" i="4"/>
  <c r="G131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G81" i="4"/>
  <c r="H81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G89" i="4"/>
  <c r="H89" i="4"/>
  <c r="G90" i="4"/>
  <c r="H90" i="4"/>
  <c r="G91" i="4"/>
  <c r="H91" i="4"/>
  <c r="G92" i="4"/>
  <c r="H92" i="4"/>
  <c r="G93" i="4"/>
  <c r="H93" i="4"/>
  <c r="G94" i="4"/>
  <c r="H94" i="4"/>
  <c r="G95" i="4"/>
  <c r="H95" i="4"/>
  <c r="G96" i="4"/>
  <c r="H96" i="4"/>
  <c r="G97" i="4"/>
  <c r="H97" i="4"/>
  <c r="G98" i="4"/>
  <c r="H98" i="4"/>
  <c r="G99" i="4"/>
  <c r="H99" i="4"/>
  <c r="G100" i="4"/>
  <c r="H100" i="4"/>
  <c r="G101" i="4"/>
  <c r="H101" i="4"/>
  <c r="G102" i="4"/>
  <c r="H102" i="4"/>
  <c r="G103" i="4"/>
  <c r="H103" i="4"/>
  <c r="G104" i="4"/>
  <c r="H104" i="4"/>
  <c r="G105" i="4"/>
  <c r="H105" i="4"/>
  <c r="G106" i="4"/>
  <c r="H106" i="4"/>
  <c r="G107" i="4"/>
  <c r="H107" i="4"/>
  <c r="G108" i="4"/>
  <c r="H108" i="4"/>
  <c r="G109" i="4"/>
  <c r="H109" i="4"/>
  <c r="G110" i="4"/>
  <c r="H110" i="4"/>
  <c r="G111" i="4"/>
  <c r="H111" i="4"/>
  <c r="G112" i="4"/>
  <c r="H112" i="4"/>
  <c r="G113" i="4"/>
  <c r="H113" i="4"/>
  <c r="G114" i="4"/>
  <c r="H114" i="4"/>
  <c r="G115" i="4"/>
  <c r="H115" i="4"/>
  <c r="G116" i="4"/>
  <c r="H116" i="4"/>
  <c r="G117" i="4"/>
  <c r="H117" i="4"/>
  <c r="G118" i="4"/>
  <c r="H118" i="4"/>
  <c r="G119" i="4"/>
  <c r="H119" i="4"/>
  <c r="G120" i="4"/>
  <c r="H120" i="4"/>
  <c r="G121" i="4"/>
  <c r="H121" i="4"/>
  <c r="G122" i="4"/>
  <c r="H122" i="4"/>
  <c r="G123" i="4"/>
  <c r="H123" i="4"/>
  <c r="G124" i="4"/>
  <c r="H124" i="4"/>
  <c r="G125" i="4"/>
  <c r="H125" i="4"/>
  <c r="G126" i="4"/>
  <c r="H126" i="4"/>
  <c r="G127" i="4"/>
  <c r="H127" i="4"/>
  <c r="G128" i="4"/>
  <c r="H128" i="4"/>
  <c r="G129" i="4"/>
  <c r="H129" i="4"/>
  <c r="G130" i="4"/>
  <c r="H130" i="4"/>
  <c r="H67" i="4"/>
  <c r="G67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H3" i="4"/>
  <c r="G3" i="4"/>
  <c r="O8" i="4"/>
  <c r="O10" i="4"/>
  <c r="O11" i="4"/>
  <c r="O13" i="4"/>
  <c r="O14" i="4"/>
  <c r="O15" i="4"/>
  <c r="O16" i="4"/>
  <c r="O18" i="4"/>
  <c r="O19" i="4"/>
  <c r="O20" i="4"/>
  <c r="O22" i="4"/>
  <c r="O23" i="4"/>
  <c r="O24" i="4"/>
  <c r="O26" i="4"/>
  <c r="O27" i="4"/>
  <c r="O28" i="4"/>
  <c r="O29" i="4"/>
  <c r="O31" i="4"/>
  <c r="O32" i="4"/>
  <c r="O34" i="4"/>
  <c r="O35" i="4"/>
  <c r="O36" i="4"/>
  <c r="O37" i="4"/>
  <c r="O38" i="4"/>
  <c r="O40" i="4"/>
  <c r="O42" i="4"/>
  <c r="O43" i="4"/>
  <c r="O44" i="4"/>
  <c r="O45" i="4"/>
  <c r="O46" i="4"/>
  <c r="O47" i="4"/>
  <c r="O48" i="4"/>
  <c r="O50" i="4"/>
  <c r="O59" i="4"/>
  <c r="O60" i="4"/>
  <c r="O61" i="4"/>
  <c r="O62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31" i="4"/>
  <c r="O132" i="4"/>
  <c r="O133" i="4"/>
  <c r="O134" i="4"/>
  <c r="O135" i="4"/>
  <c r="O136" i="4"/>
  <c r="O139" i="4"/>
  <c r="O140" i="4"/>
  <c r="O141" i="4"/>
  <c r="O142" i="4"/>
  <c r="O143" i="4"/>
  <c r="O144" i="4"/>
  <c r="O147" i="4"/>
  <c r="O148" i="4"/>
  <c r="O149" i="4"/>
  <c r="O150" i="4"/>
  <c r="O151" i="4"/>
  <c r="O152" i="4"/>
  <c r="O155" i="4"/>
  <c r="O156" i="4"/>
  <c r="O157" i="4"/>
  <c r="O158" i="4"/>
  <c r="O159" i="4"/>
  <c r="O160" i="4"/>
  <c r="O163" i="4"/>
  <c r="O164" i="4"/>
  <c r="O165" i="4"/>
  <c r="O166" i="4"/>
  <c r="O167" i="4"/>
  <c r="O168" i="4"/>
  <c r="O171" i="4"/>
  <c r="O172" i="4"/>
  <c r="O173" i="4"/>
  <c r="O174" i="4"/>
  <c r="O175" i="4"/>
  <c r="O176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4" i="4"/>
  <c r="O5" i="4"/>
  <c r="O6" i="4"/>
  <c r="O7" i="4"/>
  <c r="O3" i="4"/>
  <c r="H3" i="9" s="1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27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11" i="4"/>
  <c r="E204" i="4"/>
  <c r="E205" i="4"/>
  <c r="E206" i="4"/>
  <c r="E207" i="4"/>
  <c r="E208" i="4"/>
  <c r="E209" i="4"/>
  <c r="E210" i="4"/>
  <c r="E203" i="4"/>
  <c r="E196" i="4"/>
  <c r="E197" i="4"/>
  <c r="E198" i="4"/>
  <c r="E199" i="4"/>
  <c r="E200" i="4"/>
  <c r="E201" i="4"/>
  <c r="E202" i="4"/>
  <c r="E195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3" i="4"/>
  <c r="H41" i="18" l="1"/>
  <c r="H5" i="6"/>
  <c r="H4" i="6"/>
  <c r="H8" i="7"/>
  <c r="H11" i="7"/>
  <c r="H12" i="6"/>
  <c r="H11" i="6"/>
  <c r="H10" i="6"/>
  <c r="H3" i="7"/>
  <c r="H5" i="7"/>
  <c r="H6" i="7"/>
  <c r="H13" i="9"/>
  <c r="H14" i="9"/>
  <c r="H15" i="9"/>
  <c r="H16" i="9"/>
  <c r="H17" i="9"/>
  <c r="H18" i="9"/>
  <c r="H7" i="7"/>
  <c r="H10" i="7"/>
  <c r="H13" i="6"/>
  <c r="H6" i="6"/>
  <c r="H3" i="6"/>
  <c r="H8" i="6"/>
  <c r="H7" i="6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2" i="2"/>
  <c r="N33" i="2" l="1"/>
  <c r="N34" i="2"/>
  <c r="N35" i="2"/>
  <c r="N36" i="2"/>
  <c r="N37" i="2"/>
  <c r="N38" i="2"/>
  <c r="N39" i="2"/>
  <c r="N40" i="2"/>
  <c r="N41" i="2"/>
  <c r="N42" i="2"/>
  <c r="N43" i="2"/>
  <c r="N46" i="2"/>
  <c r="N47" i="2"/>
  <c r="N32" i="2"/>
  <c r="G196" i="4"/>
  <c r="G197" i="4"/>
  <c r="G198" i="4"/>
  <c r="G199" i="4"/>
  <c r="G200" i="4"/>
  <c r="G201" i="4"/>
  <c r="G202" i="4"/>
  <c r="G203" i="4"/>
  <c r="G204" i="4"/>
  <c r="G205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20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6" i="4"/>
  <c r="G237" i="4"/>
  <c r="G239" i="4"/>
  <c r="G240" i="4"/>
  <c r="G241" i="4"/>
  <c r="G242" i="4"/>
  <c r="G245" i="4"/>
  <c r="G246" i="4"/>
  <c r="G252" i="4"/>
  <c r="G255" i="4"/>
  <c r="G256" i="4"/>
  <c r="G257" i="4"/>
  <c r="G258" i="4"/>
  <c r="G195" i="4"/>
  <c r="M3" i="2"/>
  <c r="M4" i="2"/>
  <c r="M5" i="2"/>
  <c r="M6" i="2"/>
  <c r="M7" i="2"/>
  <c r="M8" i="2"/>
  <c r="M9" i="2"/>
  <c r="M10" i="2"/>
  <c r="G251" i="4" s="1"/>
  <c r="M11" i="2"/>
  <c r="M12" i="2"/>
  <c r="G221" i="4" s="1"/>
  <c r="M13" i="2"/>
  <c r="G206" i="4" s="1"/>
  <c r="M14" i="2"/>
  <c r="G243" i="4" s="1"/>
  <c r="M15" i="2"/>
  <c r="N45" i="2" s="1"/>
  <c r="M16" i="2"/>
  <c r="M17" i="2"/>
  <c r="M2" i="2"/>
  <c r="P3" i="2"/>
  <c r="P4" i="2"/>
  <c r="P5" i="2"/>
  <c r="P6" i="2"/>
  <c r="P7" i="2"/>
  <c r="P8" i="2"/>
  <c r="P9" i="2"/>
  <c r="P10" i="2"/>
  <c r="P14" i="2"/>
  <c r="P15" i="2"/>
  <c r="P16" i="2"/>
  <c r="P17" i="2"/>
  <c r="P2" i="2"/>
  <c r="G250" i="4" l="1"/>
  <c r="G249" i="4"/>
  <c r="G248" i="4"/>
  <c r="G247" i="4"/>
  <c r="N44" i="2"/>
  <c r="G244" i="4"/>
  <c r="G222" i="4"/>
  <c r="G238" i="4"/>
  <c r="G254" i="4"/>
  <c r="G253" i="4"/>
  <c r="G235" i="4"/>
  <c r="G219" i="4"/>
  <c r="H199" i="4" l="1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196" i="4"/>
  <c r="H197" i="4"/>
  <c r="H198" i="4"/>
  <c r="H195" i="4"/>
</calcChain>
</file>

<file path=xl/sharedStrings.xml><?xml version="1.0" encoding="utf-8"?>
<sst xmlns="http://schemas.openxmlformats.org/spreadsheetml/2006/main" count="2642" uniqueCount="570">
  <si>
    <t>L</t>
  </si>
  <si>
    <t>H</t>
  </si>
  <si>
    <t>A Register Out</t>
  </si>
  <si>
    <t>A Register In</t>
  </si>
  <si>
    <t>B Register Out</t>
  </si>
  <si>
    <t>B Register In</t>
  </si>
  <si>
    <t>C Register Out</t>
  </si>
  <si>
    <t>C Register In</t>
  </si>
  <si>
    <t>D Register Out</t>
  </si>
  <si>
    <t>D Register In</t>
  </si>
  <si>
    <t>Stack Pointer Register Out</t>
  </si>
  <si>
    <t>Stack Pointer Register In</t>
  </si>
  <si>
    <t xml:space="preserve">HALT </t>
  </si>
  <si>
    <t>PC Enable</t>
  </si>
  <si>
    <t>PC In</t>
  </si>
  <si>
    <t>PC Out</t>
  </si>
  <si>
    <t>ALU Register In</t>
  </si>
  <si>
    <t>ALU Register Out</t>
  </si>
  <si>
    <t>ALU S0</t>
  </si>
  <si>
    <t>ALU S1</t>
  </si>
  <si>
    <t>ALU S2</t>
  </si>
  <si>
    <t>ALU S3</t>
  </si>
  <si>
    <t>ALU Logic Function</t>
  </si>
  <si>
    <t>ALU Carry In</t>
  </si>
  <si>
    <t>RAM In</t>
  </si>
  <si>
    <t>RAM Out</t>
  </si>
  <si>
    <t>RAM Program Memory</t>
  </si>
  <si>
    <t>RAM Address Register In</t>
  </si>
  <si>
    <t>Instruction Register In</t>
  </si>
  <si>
    <t xml:space="preserve">Microtime Reset </t>
  </si>
  <si>
    <t>PC Clear</t>
  </si>
  <si>
    <t>ALU Flags Clear</t>
  </si>
  <si>
    <t>Instruction Register Clear</t>
  </si>
  <si>
    <t>MULT_A</t>
  </si>
  <si>
    <t>MULT_B</t>
  </si>
  <si>
    <t>RESET</t>
  </si>
  <si>
    <t>EEPROM_0</t>
  </si>
  <si>
    <t>EEPROM_1</t>
  </si>
  <si>
    <t>EEPROM_2</t>
  </si>
  <si>
    <t>F=A</t>
  </si>
  <si>
    <t>S0</t>
  </si>
  <si>
    <t>S1</t>
  </si>
  <si>
    <t>S2</t>
  </si>
  <si>
    <t>S3</t>
  </si>
  <si>
    <t>Logic Function</t>
  </si>
  <si>
    <t>F=A+B</t>
  </si>
  <si>
    <t>F=A-B</t>
  </si>
  <si>
    <t>F=A+B+Carry</t>
  </si>
  <si>
    <t>F=A-B-Carry</t>
  </si>
  <si>
    <t>F=A+1</t>
  </si>
  <si>
    <t>F=A-1</t>
  </si>
  <si>
    <t>F=A+A</t>
  </si>
  <si>
    <t>F=A+A+Carry</t>
  </si>
  <si>
    <t>Flags Information</t>
  </si>
  <si>
    <t>F=A and B</t>
  </si>
  <si>
    <t>F= A or B</t>
  </si>
  <si>
    <t>F= A xor B</t>
  </si>
  <si>
    <t>F= not A</t>
  </si>
  <si>
    <t>Conditional Carry</t>
  </si>
  <si>
    <t>_Carry In</t>
  </si>
  <si>
    <t>Ra</t>
  </si>
  <si>
    <t>Rc</t>
  </si>
  <si>
    <t>move from C to A</t>
  </si>
  <si>
    <t>LOD</t>
  </si>
  <si>
    <t>[Rd]</t>
  </si>
  <si>
    <t>Rb</t>
  </si>
  <si>
    <t>STO</t>
  </si>
  <si>
    <t>[Ra]</t>
  </si>
  <si>
    <t>Store in RAM on address ponted by A the value of A</t>
  </si>
  <si>
    <t>DATA</t>
  </si>
  <si>
    <t>SP</t>
  </si>
  <si>
    <t>#0</t>
  </si>
  <si>
    <t>Load content from RAMpointed by D to B</t>
  </si>
  <si>
    <t>JMP</t>
  </si>
  <si>
    <t>#loop</t>
  </si>
  <si>
    <t>jump to an address</t>
  </si>
  <si>
    <t>Instruction</t>
  </si>
  <si>
    <t>Destination</t>
  </si>
  <si>
    <t>Source</t>
  </si>
  <si>
    <t>3 bit</t>
  </si>
  <si>
    <t>2 bit</t>
  </si>
  <si>
    <t>Rd</t>
  </si>
  <si>
    <t>PC</t>
  </si>
  <si>
    <t>MOV</t>
  </si>
  <si>
    <t>ALU</t>
  </si>
  <si>
    <t>POP</t>
  </si>
  <si>
    <t>PUSH</t>
  </si>
  <si>
    <t>SP inc/dec</t>
  </si>
  <si>
    <t>#imm</t>
  </si>
  <si>
    <t>POP (increase)</t>
  </si>
  <si>
    <t>PUSH (decrease)</t>
  </si>
  <si>
    <t>SP inc</t>
  </si>
  <si>
    <t>SP dec</t>
  </si>
  <si>
    <t>load content from the address pointed by SP to B and then increase SP</t>
  </si>
  <si>
    <t>move a value embedded in program to the SP</t>
  </si>
  <si>
    <t>#21</t>
  </si>
  <si>
    <t>&gt;&gt;</t>
  </si>
  <si>
    <t>CALL</t>
  </si>
  <si>
    <t>RET</t>
  </si>
  <si>
    <t>NOP</t>
  </si>
  <si>
    <t>makes no sense. An immediate opedand is a fixed value</t>
  </si>
  <si>
    <t>makes no sense. Moving just a value to SP, no need to increase or decrease</t>
  </si>
  <si>
    <t>Free instructions</t>
  </si>
  <si>
    <t>[Xx]</t>
  </si>
  <si>
    <t>makes no sense. Storing the SP value to an address in memory. No need to inc/dec SP</t>
  </si>
  <si>
    <t>JC</t>
  </si>
  <si>
    <t>JZ</t>
  </si>
  <si>
    <t>JN</t>
  </si>
  <si>
    <t>JO</t>
  </si>
  <si>
    <t>HLT</t>
  </si>
  <si>
    <t>Byte</t>
  </si>
  <si>
    <t>Nr.</t>
  </si>
  <si>
    <t>Operation</t>
  </si>
  <si>
    <t>A_XOR_B</t>
  </si>
  <si>
    <t>A_OR_B</t>
  </si>
  <si>
    <t>A_AND_B</t>
  </si>
  <si>
    <t>CF</t>
  </si>
  <si>
    <t>A_MINUS_B</t>
  </si>
  <si>
    <t>A_PLUS_B</t>
  </si>
  <si>
    <t>Encode to free MOV intructions to immediate. Use the souce bits to multiplex the flags</t>
  </si>
  <si>
    <t xml:space="preserve">Encode to free MOV intructions to immediate. </t>
  </si>
  <si>
    <t>ADD</t>
  </si>
  <si>
    <t>SUB</t>
  </si>
  <si>
    <t>INC</t>
  </si>
  <si>
    <t>AND</t>
  </si>
  <si>
    <t>OR</t>
  </si>
  <si>
    <t>XOR</t>
  </si>
  <si>
    <t>NOT</t>
  </si>
  <si>
    <t>SHL</t>
  </si>
  <si>
    <t>ROL</t>
  </si>
  <si>
    <t>CMP</t>
  </si>
  <si>
    <t>TST</t>
  </si>
  <si>
    <t>Intermediate IR Clear</t>
  </si>
  <si>
    <t>Microtime Clear</t>
  </si>
  <si>
    <t>Intermediate ALU FlgCLR</t>
  </si>
  <si>
    <t>move the contents of Ra to Ra</t>
  </si>
  <si>
    <t>AUTO</t>
  </si>
  <si>
    <t>REAL</t>
  </si>
  <si>
    <t>[Rb]</t>
  </si>
  <si>
    <t>[Rc]</t>
  </si>
  <si>
    <t>[SP]</t>
  </si>
  <si>
    <t>[PC]</t>
  </si>
  <si>
    <t>[#imm]</t>
  </si>
  <si>
    <t>Src/dst</t>
  </si>
  <si>
    <t>Unused</t>
  </si>
  <si>
    <t>OBS</t>
  </si>
  <si>
    <t>Loading content from RAM pointed by Rc will access Program Memory!</t>
  </si>
  <si>
    <t>any</t>
  </si>
  <si>
    <t>makes no sense. Immediate values already in memory.</t>
  </si>
  <si>
    <t>Function</t>
  </si>
  <si>
    <t>Code</t>
  </si>
  <si>
    <t>F=A-B-1</t>
  </si>
  <si>
    <t>Carry</t>
  </si>
  <si>
    <t>Name</t>
  </si>
  <si>
    <t>INC_A</t>
  </si>
  <si>
    <t>SHL_A</t>
  </si>
  <si>
    <t>NOT_A</t>
  </si>
  <si>
    <t>0b00000</t>
  </si>
  <si>
    <t>0b00110</t>
  </si>
  <si>
    <t>0b01100</t>
  </si>
  <si>
    <t>0b01111</t>
  </si>
  <si>
    <t>0b11011</t>
  </si>
  <si>
    <t>0b11110</t>
  </si>
  <si>
    <t>store content from D on the address pointed by the SP decreased of one unit</t>
  </si>
  <si>
    <t>0b1000</t>
  </si>
  <si>
    <t>0b1001</t>
  </si>
  <si>
    <t>0b1010</t>
  </si>
  <si>
    <t>0b1011</t>
  </si>
  <si>
    <t>0b1100</t>
  </si>
  <si>
    <t>0b1101</t>
  </si>
  <si>
    <t>0b1110</t>
  </si>
  <si>
    <t>0b1111</t>
  </si>
  <si>
    <t>0b0000</t>
  </si>
  <si>
    <t>0b0001</t>
  </si>
  <si>
    <t>0b0010</t>
  </si>
  <si>
    <t>0b0011</t>
  </si>
  <si>
    <t>0b0100</t>
  </si>
  <si>
    <t>0b0101</t>
  </si>
  <si>
    <t>0b0110</t>
  </si>
  <si>
    <t>0b0111</t>
  </si>
  <si>
    <t>DCR</t>
  </si>
  <si>
    <t>SUBC</t>
  </si>
  <si>
    <t>ADDC</t>
  </si>
  <si>
    <t>IMM Value Move through registers</t>
  </si>
  <si>
    <t>Adress</t>
  </si>
  <si>
    <t>Data</t>
  </si>
  <si>
    <t>00000000</t>
  </si>
  <si>
    <t>MOV Ra to Rb</t>
  </si>
  <si>
    <t>MOV Rc do Rd</t>
  </si>
  <si>
    <t>Halt</t>
  </si>
  <si>
    <t>MOV Rb to Rc</t>
  </si>
  <si>
    <t>00000001</t>
  </si>
  <si>
    <t>00001010</t>
  </si>
  <si>
    <t>00101101</t>
  </si>
  <si>
    <t>00000010</t>
  </si>
  <si>
    <t>00000011</t>
  </si>
  <si>
    <t>00000100</t>
  </si>
  <si>
    <t>00000101</t>
  </si>
  <si>
    <t>11111111</t>
  </si>
  <si>
    <t>10101010</t>
  </si>
  <si>
    <t>Move IMM to Ra</t>
  </si>
  <si>
    <t>00000111</t>
  </si>
  <si>
    <t>IMM Data</t>
  </si>
  <si>
    <t>00001000</t>
  </si>
  <si>
    <t>00010001</t>
  </si>
  <si>
    <t>00011010</t>
  </si>
  <si>
    <t>MOV PC to Ra</t>
  </si>
  <si>
    <t>00000110</t>
  </si>
  <si>
    <t>MOV Ra to Rc</t>
  </si>
  <si>
    <t>MOV Ra do Rd</t>
  </si>
  <si>
    <t>MOV Ra do SP</t>
  </si>
  <si>
    <t>00010000</t>
  </si>
  <si>
    <t>00011000</t>
  </si>
  <si>
    <t>00100000</t>
  </si>
  <si>
    <t>Data/Instruction</t>
  </si>
  <si>
    <t>JUMP to begining</t>
  </si>
  <si>
    <t>00101111</t>
  </si>
  <si>
    <t>00001001</t>
  </si>
  <si>
    <t>MOV IMM to Ra</t>
  </si>
  <si>
    <t>00001011</t>
  </si>
  <si>
    <t>00001100</t>
  </si>
  <si>
    <t>00001101</t>
  </si>
  <si>
    <t>00001110</t>
  </si>
  <si>
    <t>00001111</t>
  </si>
  <si>
    <t>PC Value MOV through registers</t>
  </si>
  <si>
    <t>ALU Increase</t>
  </si>
  <si>
    <t>INC Ra</t>
  </si>
  <si>
    <t>11000000</t>
  </si>
  <si>
    <t>JUMP to INC</t>
  </si>
  <si>
    <t>DEC Ra</t>
  </si>
  <si>
    <t>JUMP to DEC</t>
  </si>
  <si>
    <t>11100000</t>
  </si>
  <si>
    <t>ALU Sum</t>
  </si>
  <si>
    <t>Move IMM to Rb</t>
  </si>
  <si>
    <t>A PLUS B</t>
  </si>
  <si>
    <t>JUMP to A PLUS B</t>
  </si>
  <si>
    <t>11001100</t>
  </si>
  <si>
    <t>Word (S4 to S0)</t>
  </si>
  <si>
    <t>0b01001</t>
  </si>
  <si>
    <t>0b10000</t>
  </si>
  <si>
    <t>0b10110</t>
  </si>
  <si>
    <t>DCR_A</t>
  </si>
  <si>
    <t>ALU Sub</t>
  </si>
  <si>
    <t>A MINUS B</t>
  </si>
  <si>
    <t>JUMP to A MINUS B</t>
  </si>
  <si>
    <t>11001000</t>
  </si>
  <si>
    <t>ALU Shift</t>
  </si>
  <si>
    <t>Move IMM to Rc</t>
  </si>
  <si>
    <t>11000110</t>
  </si>
  <si>
    <t>00010111</t>
  </si>
  <si>
    <t>ALU Rotate</t>
  </si>
  <si>
    <t>JUMP to ROL</t>
  </si>
  <si>
    <t>11100110</t>
  </si>
  <si>
    <t>ALU TST</t>
  </si>
  <si>
    <t>11111110</t>
  </si>
  <si>
    <t>10000000</t>
  </si>
  <si>
    <t>ALU Sum with carry</t>
  </si>
  <si>
    <t>A PLUS B PLUS C</t>
  </si>
  <si>
    <t>11101100</t>
  </si>
  <si>
    <t>HALT</t>
  </si>
  <si>
    <t>ALU Sub with carry</t>
  </si>
  <si>
    <t>A MINUS B MINUS C</t>
  </si>
  <si>
    <t>11101000</t>
  </si>
  <si>
    <t>ALU Compare</t>
  </si>
  <si>
    <t>Move IMM to Rd</t>
  </si>
  <si>
    <t>00100100</t>
  </si>
  <si>
    <t>11111011</t>
  </si>
  <si>
    <t>00011111</t>
  </si>
  <si>
    <t>ALU AND</t>
  </si>
  <si>
    <t>11011010</t>
  </si>
  <si>
    <t>10010010</t>
  </si>
  <si>
    <t>10000101</t>
  </si>
  <si>
    <t>11110010</t>
  </si>
  <si>
    <t>ALU OR</t>
  </si>
  <si>
    <t>11010110</t>
  </si>
  <si>
    <t>11110110</t>
  </si>
  <si>
    <t>ALU XOR</t>
  </si>
  <si>
    <t>11010010</t>
  </si>
  <si>
    <t>ALU NOT</t>
  </si>
  <si>
    <t>11011110</t>
  </si>
  <si>
    <t>Move IMM to SP</t>
  </si>
  <si>
    <t>STO [Rd] Ra</t>
  </si>
  <si>
    <t>10011000</t>
  </si>
  <si>
    <t>INC Rd</t>
  </si>
  <si>
    <t>11000011</t>
  </si>
  <si>
    <t>ADD Ra</t>
  </si>
  <si>
    <t>JUMP to STO</t>
  </si>
  <si>
    <t>LOD Rc [Rd]</t>
  </si>
  <si>
    <t>STO ALU +2 to [ALU INC] and LOD</t>
  </si>
  <si>
    <t>01010011</t>
  </si>
  <si>
    <t>LOD Rd [Rc]</t>
  </si>
  <si>
    <t>INC Rc</t>
  </si>
  <si>
    <t>JUMP to LOD</t>
  </si>
  <si>
    <t>01011010</t>
  </si>
  <si>
    <t>11000010</t>
  </si>
  <si>
    <t>LOD [Rc]</t>
  </si>
  <si>
    <t xml:space="preserve">PUSH </t>
  </si>
  <si>
    <t>10110000</t>
  </si>
  <si>
    <t>00100111</t>
  </si>
  <si>
    <t>JUMP to PUSH</t>
  </si>
  <si>
    <t>PUSH [SP-] Ra</t>
  </si>
  <si>
    <t>HALT is encoded as a MOVE from PC to PC, although the instruction itself just halts the Clock</t>
  </si>
  <si>
    <t>POP (run after PUSH)</t>
  </si>
  <si>
    <t>01000110</t>
  </si>
  <si>
    <t>JUMP to POP</t>
  </si>
  <si>
    <t>POP Ra [SP+]</t>
  </si>
  <si>
    <t>0000010</t>
  </si>
  <si>
    <t>Moves value 21 into Rc (corresponds to the address where the function to be called is)</t>
  </si>
  <si>
    <t>Store content from the PC on the  stack and moves the content of Rc into PC.</t>
  </si>
  <si>
    <t>Returns to the main program</t>
  </si>
  <si>
    <t>CALL / RET</t>
  </si>
  <si>
    <t>01100100</t>
  </si>
  <si>
    <t>10110101</t>
  </si>
  <si>
    <t>01101110</t>
  </si>
  <si>
    <t>JMP Z</t>
  </si>
  <si>
    <t>CMP (Ra = Rb)</t>
  </si>
  <si>
    <t>11111000</t>
  </si>
  <si>
    <t>00111011</t>
  </si>
  <si>
    <t>INC A</t>
  </si>
  <si>
    <t>JUMP to CMP</t>
  </si>
  <si>
    <t>JMP N</t>
  </si>
  <si>
    <t>00111010</t>
  </si>
  <si>
    <t>JUMP to NOP</t>
  </si>
  <si>
    <t>JMP C</t>
  </si>
  <si>
    <t>00111000</t>
  </si>
  <si>
    <t>JMP O</t>
  </si>
  <si>
    <t>00111001</t>
  </si>
  <si>
    <t>ALU Decrease</t>
  </si>
  <si>
    <t>Destination / Operation</t>
  </si>
  <si>
    <t>00010011</t>
  </si>
  <si>
    <t>00010100</t>
  </si>
  <si>
    <t>00010101</t>
  </si>
  <si>
    <t>00011001</t>
  </si>
  <si>
    <t>00011100</t>
  </si>
  <si>
    <t>00011101</t>
  </si>
  <si>
    <t>00100001</t>
  </si>
  <si>
    <t>00100010</t>
  </si>
  <si>
    <t>00100011</t>
  </si>
  <si>
    <t>00100101</t>
  </si>
  <si>
    <t>00101000</t>
  </si>
  <si>
    <t>00101001</t>
  </si>
  <si>
    <t>00101010</t>
  </si>
  <si>
    <t>00101011</t>
  </si>
  <si>
    <t>00101100</t>
  </si>
  <si>
    <t>01000000</t>
  </si>
  <si>
    <t>01000001</t>
  </si>
  <si>
    <t>01000010</t>
  </si>
  <si>
    <t>01000011</t>
  </si>
  <si>
    <t>01000100</t>
  </si>
  <si>
    <t>01000101</t>
  </si>
  <si>
    <t>01000111</t>
  </si>
  <si>
    <t>01001000</t>
  </si>
  <si>
    <t>01001001</t>
  </si>
  <si>
    <t>01001010</t>
  </si>
  <si>
    <t>01001011</t>
  </si>
  <si>
    <t>01001100</t>
  </si>
  <si>
    <t>01001101</t>
  </si>
  <si>
    <t>01001110</t>
  </si>
  <si>
    <t>01001111</t>
  </si>
  <si>
    <t>01010000</t>
  </si>
  <si>
    <t>01010001</t>
  </si>
  <si>
    <t>01010010</t>
  </si>
  <si>
    <t>01010100</t>
  </si>
  <si>
    <t>01010101</t>
  </si>
  <si>
    <t>01010110</t>
  </si>
  <si>
    <t>01010111</t>
  </si>
  <si>
    <t>01011000</t>
  </si>
  <si>
    <t>01011001</t>
  </si>
  <si>
    <t>01011011</t>
  </si>
  <si>
    <t>01011100</t>
  </si>
  <si>
    <t>01011101</t>
  </si>
  <si>
    <t>01011110</t>
  </si>
  <si>
    <t>01011111</t>
  </si>
  <si>
    <t>01100000</t>
  </si>
  <si>
    <t>01100001</t>
  </si>
  <si>
    <t>01100010</t>
  </si>
  <si>
    <t>01100011</t>
  </si>
  <si>
    <t>01100101</t>
  </si>
  <si>
    <t>01100110</t>
  </si>
  <si>
    <t>01100111</t>
  </si>
  <si>
    <t>01101000</t>
  </si>
  <si>
    <t>01101001</t>
  </si>
  <si>
    <t>01101010</t>
  </si>
  <si>
    <t>01101011</t>
  </si>
  <si>
    <t>01101100</t>
  </si>
  <si>
    <t>01101101</t>
  </si>
  <si>
    <t>01101111</t>
  </si>
  <si>
    <t>10000001</t>
  </si>
  <si>
    <t>10000010</t>
  </si>
  <si>
    <t>10000011</t>
  </si>
  <si>
    <t>10000100</t>
  </si>
  <si>
    <t>10001000</t>
  </si>
  <si>
    <t>10001001</t>
  </si>
  <si>
    <t>10001010</t>
  </si>
  <si>
    <t>10001011</t>
  </si>
  <si>
    <t>10001100</t>
  </si>
  <si>
    <t>10001101</t>
  </si>
  <si>
    <t>10010000</t>
  </si>
  <si>
    <t>10010001</t>
  </si>
  <si>
    <t>10010011</t>
  </si>
  <si>
    <t>10010100</t>
  </si>
  <si>
    <t>10010101</t>
  </si>
  <si>
    <t>10011001</t>
  </si>
  <si>
    <t>10011010</t>
  </si>
  <si>
    <t>10011011</t>
  </si>
  <si>
    <t>10011100</t>
  </si>
  <si>
    <t>10011101</t>
  </si>
  <si>
    <t>10100000</t>
  </si>
  <si>
    <t>10100001</t>
  </si>
  <si>
    <t>10100010</t>
  </si>
  <si>
    <t>10100011</t>
  </si>
  <si>
    <t>10100100</t>
  </si>
  <si>
    <t>10100101</t>
  </si>
  <si>
    <t>10101000</t>
  </si>
  <si>
    <t>10101001</t>
  </si>
  <si>
    <t>10101011</t>
  </si>
  <si>
    <t>10101100</t>
  </si>
  <si>
    <t>10101101</t>
  </si>
  <si>
    <t>10110001</t>
  </si>
  <si>
    <t>10110010</t>
  </si>
  <si>
    <t>10110011</t>
  </si>
  <si>
    <t>10110100</t>
  </si>
  <si>
    <t>10110110</t>
  </si>
  <si>
    <t>10110111</t>
  </si>
  <si>
    <t>10111000</t>
  </si>
  <si>
    <t>10111001</t>
  </si>
  <si>
    <t>10111010</t>
  </si>
  <si>
    <t>10111011</t>
  </si>
  <si>
    <t>10111100</t>
  </si>
  <si>
    <t>10111101</t>
  </si>
  <si>
    <t>11000001</t>
  </si>
  <si>
    <t>11000100</t>
  </si>
  <si>
    <t>11000101</t>
  </si>
  <si>
    <t>11000111</t>
  </si>
  <si>
    <t>11001001</t>
  </si>
  <si>
    <t>11001010</t>
  </si>
  <si>
    <t>11001011</t>
  </si>
  <si>
    <t>11001101</t>
  </si>
  <si>
    <t>11001110</t>
  </si>
  <si>
    <t>11001111</t>
  </si>
  <si>
    <t>11010000</t>
  </si>
  <si>
    <t>11010001</t>
  </si>
  <si>
    <t>11010011</t>
  </si>
  <si>
    <t>11010100</t>
  </si>
  <si>
    <t>11010101</t>
  </si>
  <si>
    <t>11010111</t>
  </si>
  <si>
    <t>11011000</t>
  </si>
  <si>
    <t>11011001</t>
  </si>
  <si>
    <t>11011011</t>
  </si>
  <si>
    <t>11011100</t>
  </si>
  <si>
    <t>11011101</t>
  </si>
  <si>
    <t>11011111</t>
  </si>
  <si>
    <t>11100001</t>
  </si>
  <si>
    <t>11100010</t>
  </si>
  <si>
    <t>11100011</t>
  </si>
  <si>
    <t>11100100</t>
  </si>
  <si>
    <t>11100101</t>
  </si>
  <si>
    <t>11100111</t>
  </si>
  <si>
    <t>11101001</t>
  </si>
  <si>
    <t>11101010</t>
  </si>
  <si>
    <t>11101011</t>
  </si>
  <si>
    <t>11101101</t>
  </si>
  <si>
    <t>11101110</t>
  </si>
  <si>
    <t>11101111</t>
  </si>
  <si>
    <t>11110000</t>
  </si>
  <si>
    <t>11110001</t>
  </si>
  <si>
    <t>11110011</t>
  </si>
  <si>
    <t>11110100</t>
  </si>
  <si>
    <t>11110101</t>
  </si>
  <si>
    <t>11110111</t>
  </si>
  <si>
    <t>11111001</t>
  </si>
  <si>
    <t>11111010</t>
  </si>
  <si>
    <t>11111100</t>
  </si>
  <si>
    <t>11111101</t>
  </si>
  <si>
    <t>LOOKUP</t>
  </si>
  <si>
    <t>FIBONACCI</t>
  </si>
  <si>
    <t>begin:</t>
  </si>
  <si>
    <t>loop:</t>
  </si>
  <si>
    <t>begin</t>
  </si>
  <si>
    <t>Address</t>
  </si>
  <si>
    <t>#begin</t>
  </si>
  <si>
    <t>Powers of 3</t>
  </si>
  <si>
    <t>loop</t>
  </si>
  <si>
    <t>add</t>
  </si>
  <si>
    <t>Multiply Shift Add</t>
  </si>
  <si>
    <t>add:</t>
  </si>
  <si>
    <t>finish</t>
  </si>
  <si>
    <t>finish:</t>
  </si>
  <si>
    <t>Multiplicand</t>
  </si>
  <si>
    <t>ret:</t>
  </si>
  <si>
    <t>ret</t>
  </si>
  <si>
    <t>max. multiplier bits</t>
  </si>
  <si>
    <t>Multiplier</t>
  </si>
  <si>
    <t>Multiply Add</t>
  </si>
  <si>
    <t>Divisor</t>
  </si>
  <si>
    <t>Dividend</t>
  </si>
  <si>
    <t>result</t>
  </si>
  <si>
    <t>result:</t>
  </si>
  <si>
    <t>Quotient</t>
  </si>
  <si>
    <t>Remainder</t>
  </si>
  <si>
    <t>Dividend/Remainder</t>
  </si>
  <si>
    <t>max. Divisor/dividend bits</t>
  </si>
  <si>
    <t>Division Shift Subtract</t>
  </si>
  <si>
    <t>multiplier_loop:</t>
  </si>
  <si>
    <t>multiplicand_loop:</t>
  </si>
  <si>
    <t>next_multiplier</t>
  </si>
  <si>
    <t>multiplicand_loop</t>
  </si>
  <si>
    <t>multiplier_loop</t>
  </si>
  <si>
    <t>Multiply Shift Add Tables</t>
  </si>
  <si>
    <t>next_multiplier:</t>
  </si>
  <si>
    <t>multiplier_ROL</t>
  </si>
  <si>
    <t>multiplier_ROL:</t>
  </si>
  <si>
    <t>Max. Multiplier/Multiplicand</t>
  </si>
  <si>
    <t>Max. Multiplier/Multiplicand bits</t>
  </si>
  <si>
    <t>Save max. Multiplier/Multiplicand bits</t>
  </si>
  <si>
    <t>Restore Multiplier</t>
  </si>
  <si>
    <t>Repoint the SP</t>
  </si>
  <si>
    <t>Restore max. Bits</t>
  </si>
  <si>
    <t>Restore Multiplicand</t>
  </si>
  <si>
    <t>Show the multiplier</t>
  </si>
  <si>
    <t>Show the multiplicand</t>
  </si>
  <si>
    <t>Load partial result</t>
  </si>
  <si>
    <t>Save partial result</t>
  </si>
  <si>
    <t>show_results</t>
  </si>
  <si>
    <t>show_results:</t>
  </si>
  <si>
    <t>Saves new multiplicand</t>
  </si>
  <si>
    <t>Show the result</t>
  </si>
  <si>
    <t>Erase partial results</t>
  </si>
  <si>
    <t>Save Multiplier</t>
  </si>
  <si>
    <t>Save Multiplicand</t>
  </si>
  <si>
    <t>Clear Ra</t>
  </si>
  <si>
    <t>Clear SP</t>
  </si>
  <si>
    <t>Save max. Multiplier/Multiplicand</t>
  </si>
  <si>
    <t>calc_loop:</t>
  </si>
  <si>
    <t>calc_ret:</t>
  </si>
  <si>
    <t>calc_add:</t>
  </si>
  <si>
    <t>calc_ret</t>
  </si>
  <si>
    <t>calc_loop</t>
  </si>
  <si>
    <t>calc_add</t>
  </si>
  <si>
    <t>Saves new multiplier</t>
  </si>
  <si>
    <t>Restore max. Multiplicand</t>
  </si>
  <si>
    <t>ZERO</t>
  </si>
  <si>
    <t>ONE</t>
  </si>
  <si>
    <t>F=0</t>
  </si>
  <si>
    <t>F=1</t>
  </si>
  <si>
    <t>0b10011</t>
  </si>
  <si>
    <t>0b11100</t>
  </si>
  <si>
    <t>ZERO_0</t>
  </si>
  <si>
    <t>ONE_0</t>
  </si>
  <si>
    <t>ALU ZERO</t>
  </si>
  <si>
    <t>ALU ONE</t>
  </si>
  <si>
    <t>ZERO Ra</t>
  </si>
  <si>
    <t>ONE Ra</t>
  </si>
  <si>
    <t>Division Subtract</t>
  </si>
  <si>
    <t>01110000</t>
  </si>
  <si>
    <t>01110001</t>
  </si>
  <si>
    <t>01110010</t>
  </si>
  <si>
    <t>01110011</t>
  </si>
  <si>
    <t>01110100</t>
  </si>
  <si>
    <t>01110101</t>
  </si>
  <si>
    <t>01110110</t>
  </si>
  <si>
    <t>01110111</t>
  </si>
  <si>
    <t>01111000</t>
  </si>
  <si>
    <t>01111001</t>
  </si>
  <si>
    <t>01111010</t>
  </si>
  <si>
    <t>01111011</t>
  </si>
  <si>
    <t>01111100</t>
  </si>
  <si>
    <t>01111101</t>
  </si>
  <si>
    <t>01111110</t>
  </si>
  <si>
    <t>01111111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</si>
</sst>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"/>
    <numFmt numFmtId="165" formatCode="00"/>
    <numFmt numFmtId="166" formatCode="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ill="1"/>
    <xf numFmtId="49" fontId="0" fillId="0" borderId="0" xfId="0" applyNumberFormat="1"/>
    <xf numFmtId="0" fontId="0" fillId="10" borderId="0" xfId="0" applyFill="1"/>
    <xf numFmtId="49" fontId="0" fillId="0" borderId="0" xfId="0" applyNumberFormat="1" applyFill="1"/>
    <xf numFmtId="0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49" fontId="0" fillId="6" borderId="0" xfId="0" applyNumberFormat="1" applyFill="1"/>
    <xf numFmtId="0" fontId="0" fillId="6" borderId="0" xfId="0" applyNumberFormat="1" applyFill="1"/>
    <xf numFmtId="0" fontId="0" fillId="11" borderId="0" xfId="0" applyFill="1"/>
    <xf numFmtId="0" fontId="0" fillId="12" borderId="0" xfId="0" applyFill="1"/>
    <xf numFmtId="0" fontId="0" fillId="8" borderId="0" xfId="0" applyNumberFormat="1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8"/>
  <sheetViews>
    <sheetView workbookViewId="0">
      <selection activeCell="E23" sqref="E23"/>
    </sheetView>
  </sheetViews>
  <sheetFormatPr defaultRowHeight="15" x14ac:dyDescent="0.25"/>
  <cols>
    <col min="2" max="2" width="23.7109375" bestFit="1" customWidth="1"/>
    <col min="3" max="3" width="16.42578125" bestFit="1" customWidth="1"/>
    <col min="4" max="4" width="22.85546875" customWidth="1"/>
    <col min="5" max="5" width="8.140625" customWidth="1"/>
    <col min="7" max="7" width="24.42578125" bestFit="1" customWidth="1"/>
    <col min="11" max="11" width="10.5703125" bestFit="1" customWidth="1"/>
    <col min="12" max="12" width="23.7109375" bestFit="1" customWidth="1"/>
    <col min="15" max="15" width="24.42578125" bestFit="1" customWidth="1"/>
  </cols>
  <sheetData>
    <row r="1" spans="2:8" x14ac:dyDescent="0.25">
      <c r="B1" t="s">
        <v>36</v>
      </c>
      <c r="D1" t="s">
        <v>33</v>
      </c>
      <c r="G1" t="s">
        <v>34</v>
      </c>
    </row>
    <row r="2" spans="2:8" x14ac:dyDescent="0.25">
      <c r="B2" t="s">
        <v>33</v>
      </c>
      <c r="C2" t="s">
        <v>0</v>
      </c>
      <c r="D2" t="s">
        <v>3</v>
      </c>
      <c r="E2" t="s">
        <v>0</v>
      </c>
      <c r="G2" t="s">
        <v>2</v>
      </c>
      <c r="H2" t="s">
        <v>0</v>
      </c>
    </row>
    <row r="3" spans="2:8" x14ac:dyDescent="0.25">
      <c r="B3" t="s">
        <v>33</v>
      </c>
      <c r="C3" t="s">
        <v>0</v>
      </c>
      <c r="D3" t="s">
        <v>5</v>
      </c>
      <c r="E3" t="s">
        <v>0</v>
      </c>
      <c r="G3" t="s">
        <v>4</v>
      </c>
      <c r="H3" t="s">
        <v>0</v>
      </c>
    </row>
    <row r="4" spans="2:8" x14ac:dyDescent="0.25">
      <c r="B4" t="s">
        <v>33</v>
      </c>
      <c r="C4" t="s">
        <v>0</v>
      </c>
      <c r="D4" t="s">
        <v>7</v>
      </c>
      <c r="E4" t="s">
        <v>0</v>
      </c>
      <c r="G4" t="s">
        <v>6</v>
      </c>
      <c r="H4" t="s">
        <v>0</v>
      </c>
    </row>
    <row r="5" spans="2:8" x14ac:dyDescent="0.25">
      <c r="B5" t="s">
        <v>34</v>
      </c>
      <c r="C5" t="s">
        <v>0</v>
      </c>
      <c r="D5" t="s">
        <v>9</v>
      </c>
      <c r="E5" t="s">
        <v>0</v>
      </c>
      <c r="G5" t="s">
        <v>8</v>
      </c>
      <c r="H5" t="s">
        <v>0</v>
      </c>
    </row>
    <row r="6" spans="2:8" x14ac:dyDescent="0.25">
      <c r="B6" t="s">
        <v>34</v>
      </c>
      <c r="C6" t="s">
        <v>0</v>
      </c>
      <c r="D6" t="s">
        <v>14</v>
      </c>
      <c r="E6" t="s">
        <v>0</v>
      </c>
      <c r="G6" t="s">
        <v>15</v>
      </c>
      <c r="H6" t="s">
        <v>0</v>
      </c>
    </row>
    <row r="7" spans="2:8" x14ac:dyDescent="0.25">
      <c r="B7" t="s">
        <v>34</v>
      </c>
      <c r="C7" t="s">
        <v>0</v>
      </c>
      <c r="D7" t="s">
        <v>11</v>
      </c>
      <c r="E7" t="s">
        <v>0</v>
      </c>
      <c r="G7" t="s">
        <v>10</v>
      </c>
      <c r="H7" t="s">
        <v>0</v>
      </c>
    </row>
    <row r="8" spans="2:8" x14ac:dyDescent="0.25">
      <c r="B8" t="s">
        <v>27</v>
      </c>
      <c r="C8" t="s">
        <v>0</v>
      </c>
      <c r="D8" t="s">
        <v>28</v>
      </c>
      <c r="E8" t="s">
        <v>0</v>
      </c>
      <c r="G8" t="s">
        <v>17</v>
      </c>
      <c r="H8" t="s">
        <v>0</v>
      </c>
    </row>
    <row r="9" spans="2:8" x14ac:dyDescent="0.25">
      <c r="B9" t="s">
        <v>29</v>
      </c>
      <c r="C9" t="s">
        <v>0</v>
      </c>
    </row>
    <row r="11" spans="2:8" x14ac:dyDescent="0.25">
      <c r="B11" t="s">
        <v>37</v>
      </c>
    </row>
    <row r="12" spans="2:8" x14ac:dyDescent="0.25">
      <c r="B12" t="s">
        <v>12</v>
      </c>
      <c r="C12" t="s">
        <v>0</v>
      </c>
    </row>
    <row r="13" spans="2:8" x14ac:dyDescent="0.25">
      <c r="B13" t="s">
        <v>16</v>
      </c>
      <c r="C13" t="s">
        <v>0</v>
      </c>
    </row>
    <row r="14" spans="2:8" x14ac:dyDescent="0.25">
      <c r="B14" t="s">
        <v>23</v>
      </c>
      <c r="C14" t="s">
        <v>0</v>
      </c>
    </row>
    <row r="15" spans="2:8" x14ac:dyDescent="0.25">
      <c r="B15" t="s">
        <v>18</v>
      </c>
      <c r="C15" t="s">
        <v>1</v>
      </c>
    </row>
    <row r="16" spans="2:8" x14ac:dyDescent="0.25">
      <c r="B16" t="s">
        <v>19</v>
      </c>
      <c r="C16" t="s">
        <v>1</v>
      </c>
    </row>
    <row r="17" spans="2:3" x14ac:dyDescent="0.25">
      <c r="B17" t="s">
        <v>20</v>
      </c>
      <c r="C17" t="s">
        <v>1</v>
      </c>
    </row>
    <row r="18" spans="2:3" x14ac:dyDescent="0.25">
      <c r="B18" t="s">
        <v>21</v>
      </c>
      <c r="C18" t="s">
        <v>1</v>
      </c>
    </row>
    <row r="19" spans="2:3" x14ac:dyDescent="0.25">
      <c r="B19" t="s">
        <v>22</v>
      </c>
      <c r="C19" t="s">
        <v>1</v>
      </c>
    </row>
    <row r="21" spans="2:3" x14ac:dyDescent="0.25">
      <c r="B21" t="s">
        <v>38</v>
      </c>
    </row>
    <row r="22" spans="2:3" x14ac:dyDescent="0.25">
      <c r="B22" t="s">
        <v>13</v>
      </c>
      <c r="C22" t="s">
        <v>1</v>
      </c>
    </row>
    <row r="23" spans="2:3" x14ac:dyDescent="0.25">
      <c r="B23" t="s">
        <v>24</v>
      </c>
      <c r="C23" t="s">
        <v>1</v>
      </c>
    </row>
    <row r="24" spans="2:3" x14ac:dyDescent="0.25">
      <c r="B24" t="s">
        <v>25</v>
      </c>
      <c r="C24" t="s">
        <v>1</v>
      </c>
    </row>
    <row r="25" spans="2:3" x14ac:dyDescent="0.25">
      <c r="B25" t="s">
        <v>26</v>
      </c>
      <c r="C25" t="s">
        <v>0</v>
      </c>
    </row>
    <row r="32" spans="2:3" x14ac:dyDescent="0.25">
      <c r="B32" t="s">
        <v>35</v>
      </c>
    </row>
    <row r="33" spans="2:3" x14ac:dyDescent="0.25">
      <c r="B33" t="s">
        <v>30</v>
      </c>
      <c r="C33" t="s">
        <v>0</v>
      </c>
    </row>
    <row r="34" spans="2:3" x14ac:dyDescent="0.25">
      <c r="B34" t="s">
        <v>133</v>
      </c>
      <c r="C34" t="s">
        <v>0</v>
      </c>
    </row>
    <row r="35" spans="2:3" x14ac:dyDescent="0.25">
      <c r="B35" s="1" t="s">
        <v>132</v>
      </c>
      <c r="C35" t="s">
        <v>0</v>
      </c>
    </row>
    <row r="36" spans="2:3" x14ac:dyDescent="0.25">
      <c r="B36" t="s">
        <v>32</v>
      </c>
      <c r="C36" t="s">
        <v>1</v>
      </c>
    </row>
    <row r="37" spans="2:3" x14ac:dyDescent="0.25">
      <c r="B37" t="s">
        <v>134</v>
      </c>
      <c r="C37" t="s">
        <v>1</v>
      </c>
    </row>
    <row r="38" spans="2:3" x14ac:dyDescent="0.25">
      <c r="B38" t="s">
        <v>31</v>
      </c>
      <c r="C38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abSelected="1" topLeftCell="A7" zoomScaleNormal="100" workbookViewId="0">
      <selection activeCell="R28" sqref="R28"/>
    </sheetView>
  </sheetViews>
  <sheetFormatPr defaultRowHeight="15" x14ac:dyDescent="0.25"/>
  <cols>
    <col min="1" max="1" width="17.42578125" style="1" bestFit="1" customWidth="1"/>
    <col min="2" max="4" width="9.140625" style="1"/>
    <col min="5" max="5" width="35.7109375" style="1" bestFit="1" customWidth="1"/>
    <col min="6" max="6" width="9.140625" style="1"/>
    <col min="7" max="7" width="13.5703125" style="1" customWidth="1"/>
    <col min="8" max="8" width="12" style="1" customWidth="1"/>
    <col min="9" max="9" width="18" style="1" bestFit="1" customWidth="1"/>
    <col min="10" max="16384" width="9.140625" style="1"/>
  </cols>
  <sheetData>
    <row r="1" spans="1:8" x14ac:dyDescent="0.25">
      <c r="A1" s="25" t="s">
        <v>508</v>
      </c>
    </row>
    <row r="2" spans="1:8" x14ac:dyDescent="0.25">
      <c r="G2" s="1" t="s">
        <v>479</v>
      </c>
      <c r="H2" s="1" t="s">
        <v>185</v>
      </c>
    </row>
    <row r="3" spans="1:8" x14ac:dyDescent="0.25">
      <c r="A3" s="1" t="s">
        <v>476</v>
      </c>
      <c r="B3" s="1" t="s">
        <v>69</v>
      </c>
      <c r="C3" s="1" t="s">
        <v>61</v>
      </c>
      <c r="D3" s="1" t="s">
        <v>88</v>
      </c>
      <c r="E3" s="1" t="s">
        <v>512</v>
      </c>
      <c r="F3" s="1">
        <v>0</v>
      </c>
      <c r="G3" s="17" t="str">
        <f>DEC2BIN(F3,8)</f>
        <v>00000000</v>
      </c>
      <c r="H3" s="1" t="str">
        <f>VLOOKUP(B3&amp;" "&amp;C3&amp;" "&amp;D3,Complete_Instructions!$O$3:$P$258,2,FALSE)</f>
        <v>00010111</v>
      </c>
    </row>
    <row r="4" spans="1:8" x14ac:dyDescent="0.25">
      <c r="B4" s="1">
        <v>15</v>
      </c>
      <c r="F4" s="1">
        <v>1</v>
      </c>
      <c r="G4" s="17" t="str">
        <f t="shared" ref="G4:G67" si="0">DEC2BIN(F4,8)</f>
        <v>00000001</v>
      </c>
      <c r="H4" s="9" t="str">
        <f>DEC2BIN(B4,8)</f>
        <v>00001111</v>
      </c>
    </row>
    <row r="5" spans="1:8" x14ac:dyDescent="0.25">
      <c r="B5" s="1" t="s">
        <v>69</v>
      </c>
      <c r="C5" s="1" t="s">
        <v>81</v>
      </c>
      <c r="D5" s="1" t="s">
        <v>88</v>
      </c>
      <c r="E5" s="1" t="s">
        <v>513</v>
      </c>
      <c r="F5" s="1">
        <v>2</v>
      </c>
      <c r="G5" s="17" t="str">
        <f t="shared" si="0"/>
        <v>00000010</v>
      </c>
      <c r="H5" s="1" t="str">
        <f>VLOOKUP(B5&amp;" "&amp;C5&amp;" "&amp;D5,Complete_Instructions!$O$3:$P$258,2,FALSE)</f>
        <v>00011111</v>
      </c>
    </row>
    <row r="6" spans="1:8" x14ac:dyDescent="0.25">
      <c r="B6" s="1">
        <v>4</v>
      </c>
      <c r="F6" s="1">
        <v>3</v>
      </c>
      <c r="G6" s="17" t="str">
        <f t="shared" si="0"/>
        <v>00000011</v>
      </c>
      <c r="H6" s="9" t="str">
        <f>DEC2BIN(B6,8)</f>
        <v>00000100</v>
      </c>
    </row>
    <row r="7" spans="1:8" x14ac:dyDescent="0.25">
      <c r="A7" s="13"/>
      <c r="B7" s="13" t="s">
        <v>66</v>
      </c>
      <c r="C7" s="13" t="s">
        <v>142</v>
      </c>
      <c r="D7" s="13" t="s">
        <v>61</v>
      </c>
      <c r="E7" s="13" t="s">
        <v>528</v>
      </c>
      <c r="F7" s="1">
        <v>4</v>
      </c>
      <c r="G7" s="17" t="str">
        <f t="shared" si="0"/>
        <v>00000100</v>
      </c>
      <c r="H7" s="1" t="str">
        <f>VLOOKUP(B7&amp;" "&amp;C7&amp;" "&amp;D7,Complete_Instructions!$O$3:$P$258,2,FALSE)</f>
        <v>10111010</v>
      </c>
    </row>
    <row r="8" spans="1:8" x14ac:dyDescent="0.25">
      <c r="A8" s="13"/>
      <c r="B8" s="13">
        <v>64</v>
      </c>
      <c r="C8" s="13"/>
      <c r="D8" s="13"/>
      <c r="E8" s="13"/>
      <c r="F8" s="1">
        <v>5</v>
      </c>
      <c r="G8" s="17" t="str">
        <f t="shared" si="0"/>
        <v>00000101</v>
      </c>
      <c r="H8" s="9" t="str">
        <f>DEC2BIN(B8,8)</f>
        <v>01000000</v>
      </c>
    </row>
    <row r="9" spans="1:8" x14ac:dyDescent="0.25">
      <c r="A9" s="13"/>
      <c r="B9" s="13" t="s">
        <v>66</v>
      </c>
      <c r="C9" s="13" t="s">
        <v>142</v>
      </c>
      <c r="D9" s="13" t="s">
        <v>61</v>
      </c>
      <c r="E9" s="13" t="s">
        <v>529</v>
      </c>
      <c r="F9" s="1">
        <v>6</v>
      </c>
      <c r="G9" s="17" t="str">
        <f t="shared" si="0"/>
        <v>00000110</v>
      </c>
      <c r="H9" s="1" t="str">
        <f>VLOOKUP(B9&amp;" "&amp;C9&amp;" "&amp;D9,Complete_Instructions!$O$3:$P$258,2,FALSE)</f>
        <v>10111010</v>
      </c>
    </row>
    <row r="10" spans="1:8" x14ac:dyDescent="0.25">
      <c r="A10" s="13"/>
      <c r="B10" s="13">
        <v>65</v>
      </c>
      <c r="C10" s="13"/>
      <c r="D10" s="13"/>
      <c r="E10" s="13"/>
      <c r="F10" s="1">
        <v>7</v>
      </c>
      <c r="G10" s="17" t="str">
        <f t="shared" si="0"/>
        <v>00000111</v>
      </c>
      <c r="H10" s="9" t="str">
        <f>DEC2BIN(B10,8)</f>
        <v>01000001</v>
      </c>
    </row>
    <row r="11" spans="1:8" x14ac:dyDescent="0.25">
      <c r="B11" s="1" t="s">
        <v>66</v>
      </c>
      <c r="C11" s="1" t="s">
        <v>142</v>
      </c>
      <c r="D11" s="1" t="s">
        <v>61</v>
      </c>
      <c r="E11" s="1" t="s">
        <v>532</v>
      </c>
      <c r="F11" s="1">
        <v>8</v>
      </c>
      <c r="G11" s="17" t="str">
        <f t="shared" si="0"/>
        <v>00001000</v>
      </c>
      <c r="H11" s="1" t="str">
        <f>VLOOKUP(B11&amp;" "&amp;C11&amp;" "&amp;D11,Complete_Instructions!$O$3:$P$258,2,FALSE)</f>
        <v>10111010</v>
      </c>
    </row>
    <row r="12" spans="1:8" x14ac:dyDescent="0.25">
      <c r="B12" s="1">
        <v>66</v>
      </c>
      <c r="F12" s="1">
        <v>9</v>
      </c>
      <c r="G12" s="17" t="str">
        <f t="shared" si="0"/>
        <v>00001001</v>
      </c>
      <c r="H12" s="9" t="str">
        <f>DEC2BIN(B12,8)</f>
        <v>01000010</v>
      </c>
    </row>
    <row r="13" spans="1:8" x14ac:dyDescent="0.25">
      <c r="B13" s="1" t="s">
        <v>66</v>
      </c>
      <c r="C13" s="1" t="s">
        <v>142</v>
      </c>
      <c r="D13" s="1" t="s">
        <v>81</v>
      </c>
      <c r="E13" s="1" t="s">
        <v>514</v>
      </c>
      <c r="F13" s="1">
        <v>10</v>
      </c>
      <c r="G13" s="17" t="str">
        <f t="shared" si="0"/>
        <v>00001010</v>
      </c>
      <c r="H13" s="1" t="str">
        <f>VLOOKUP(B13&amp;" "&amp;C13&amp;" "&amp;D13,Complete_Instructions!$O$3:$P$258,2,FALSE)</f>
        <v>10111011</v>
      </c>
    </row>
    <row r="14" spans="1:8" x14ac:dyDescent="0.25">
      <c r="B14" s="1">
        <v>67</v>
      </c>
      <c r="F14" s="1">
        <v>11</v>
      </c>
      <c r="G14" s="17" t="str">
        <f t="shared" si="0"/>
        <v>00001011</v>
      </c>
      <c r="H14" s="9" t="str">
        <f>DEC2BIN(B14,8)</f>
        <v>01000011</v>
      </c>
    </row>
    <row r="15" spans="1:8" x14ac:dyDescent="0.25">
      <c r="B15" s="1" t="s">
        <v>541</v>
      </c>
      <c r="C15" s="1" t="s">
        <v>60</v>
      </c>
      <c r="E15" s="1" t="s">
        <v>530</v>
      </c>
      <c r="F15" s="1">
        <v>12</v>
      </c>
      <c r="G15" s="17" t="str">
        <f t="shared" si="0"/>
        <v>00001100</v>
      </c>
      <c r="H15" s="1" t="str">
        <f>VLOOKUP(B15&amp;" "&amp;C15&amp;" "&amp;D15,Complete_Instructions!$O$3:$P$258,2,FALSE)</f>
        <v>11110000</v>
      </c>
    </row>
    <row r="16" spans="1:8" x14ac:dyDescent="0.25">
      <c r="A16" s="1" t="s">
        <v>503</v>
      </c>
      <c r="B16" s="1" t="s">
        <v>541</v>
      </c>
      <c r="C16" s="1" t="s">
        <v>70</v>
      </c>
      <c r="E16" s="1" t="s">
        <v>531</v>
      </c>
      <c r="F16" s="1">
        <v>13</v>
      </c>
      <c r="G16" s="17" t="str">
        <f t="shared" si="0"/>
        <v>00001101</v>
      </c>
      <c r="H16" s="1" t="str">
        <f>VLOOKUP(B16&amp;" "&amp;C16&amp;" "&amp;D16,Complete_Instructions!$O$3:$P$258,2,FALSE)</f>
        <v>01111100</v>
      </c>
    </row>
    <row r="17" spans="1:8" s="11" customFormat="1" x14ac:dyDescent="0.25">
      <c r="B17" s="11" t="s">
        <v>99</v>
      </c>
      <c r="F17" s="11">
        <v>14</v>
      </c>
      <c r="G17" s="30" t="str">
        <f t="shared" ref="G17" si="1">DEC2BIN(F17,8)</f>
        <v>00001110</v>
      </c>
      <c r="H17" s="11" t="str">
        <f>VLOOKUP(B17&amp;" "&amp;C17&amp;" "&amp;D17,Complete_Instructions!$O$3:$P$258,2,FALSE)</f>
        <v>00000000</v>
      </c>
    </row>
    <row r="18" spans="1:8" x14ac:dyDescent="0.25">
      <c r="B18" s="1" t="s">
        <v>69</v>
      </c>
      <c r="C18" s="1" t="s">
        <v>81</v>
      </c>
      <c r="D18" s="1" t="s">
        <v>88</v>
      </c>
      <c r="F18" s="1">
        <v>15</v>
      </c>
      <c r="G18" s="17" t="str">
        <f t="shared" si="0"/>
        <v>00001111</v>
      </c>
      <c r="H18" s="1" t="str">
        <f>VLOOKUP(B18&amp;" "&amp;C18&amp;" "&amp;D18,Complete_Instructions!$O$3:$P$258,2,FALSE)</f>
        <v>00011111</v>
      </c>
    </row>
    <row r="19" spans="1:8" x14ac:dyDescent="0.25">
      <c r="B19" s="1">
        <v>7</v>
      </c>
      <c r="F19" s="1">
        <v>16</v>
      </c>
      <c r="G19" s="17" t="str">
        <f t="shared" si="0"/>
        <v>00010000</v>
      </c>
      <c r="H19" s="9" t="str">
        <f>DEC2BIN(B19,8)</f>
        <v>00000111</v>
      </c>
    </row>
    <row r="20" spans="1:8" x14ac:dyDescent="0.25">
      <c r="A20" s="1" t="s">
        <v>511</v>
      </c>
      <c r="B20" s="1" t="s">
        <v>129</v>
      </c>
      <c r="C20" s="1" t="s">
        <v>61</v>
      </c>
      <c r="F20" s="1">
        <v>17</v>
      </c>
      <c r="G20" s="17" t="str">
        <f t="shared" si="0"/>
        <v>00010001</v>
      </c>
      <c r="H20" s="1" t="str">
        <f>VLOOKUP(B20&amp;" "&amp;C20&amp;" "&amp;D20,Complete_Instructions!$O$3:$P$258,2,FALSE)</f>
        <v>11100110</v>
      </c>
    </row>
    <row r="21" spans="1:8" x14ac:dyDescent="0.25">
      <c r="B21" s="1" t="s">
        <v>86</v>
      </c>
      <c r="C21" s="1" t="s">
        <v>61</v>
      </c>
      <c r="F21" s="1">
        <v>18</v>
      </c>
      <c r="G21" s="17" t="str">
        <f t="shared" si="0"/>
        <v>00010010</v>
      </c>
      <c r="H21" s="1" t="str">
        <f>VLOOKUP(B21&amp;" "&amp;C21&amp;" "&amp;D21,Complete_Instructions!$O$3:$P$258,2,FALSE)</f>
        <v>10110010</v>
      </c>
    </row>
    <row r="22" spans="1:8" x14ac:dyDescent="0.25">
      <c r="B22" s="1" t="s">
        <v>180</v>
      </c>
      <c r="C22" s="1" t="s">
        <v>81</v>
      </c>
      <c r="F22" s="1">
        <v>19</v>
      </c>
      <c r="G22" s="17" t="str">
        <f t="shared" si="0"/>
        <v>00010011</v>
      </c>
      <c r="H22" s="1" t="str">
        <f>VLOOKUP(B22&amp;" "&amp;C22&amp;" "&amp;D22,Complete_Instructions!$O$3:$P$258,2,FALSE)</f>
        <v>11100011</v>
      </c>
    </row>
    <row r="23" spans="1:8" x14ac:dyDescent="0.25">
      <c r="B23" s="1" t="s">
        <v>106</v>
      </c>
      <c r="C23" s="1" t="s">
        <v>88</v>
      </c>
      <c r="F23" s="1">
        <v>20</v>
      </c>
      <c r="G23" s="17" t="str">
        <f t="shared" si="0"/>
        <v>00010100</v>
      </c>
      <c r="H23" s="1" t="str">
        <f>VLOOKUP(B23&amp;" "&amp;C23&amp;" "&amp;D23,Complete_Instructions!$O$3:$P$258,2,FALSE)</f>
        <v>00111011</v>
      </c>
    </row>
    <row r="24" spans="1:8" x14ac:dyDescent="0.25">
      <c r="B24" s="1" t="s">
        <v>506</v>
      </c>
      <c r="F24" s="1">
        <v>21</v>
      </c>
      <c r="G24" s="17" t="str">
        <f t="shared" si="0"/>
        <v>00010101</v>
      </c>
      <c r="H24" s="28" t="str">
        <f>G27</f>
        <v>00011000</v>
      </c>
    </row>
    <row r="25" spans="1:8" x14ac:dyDescent="0.25">
      <c r="B25" s="1" t="s">
        <v>73</v>
      </c>
      <c r="C25" s="1" t="s">
        <v>88</v>
      </c>
      <c r="F25" s="1">
        <v>22</v>
      </c>
      <c r="G25" s="17" t="str">
        <f t="shared" si="0"/>
        <v>00010110</v>
      </c>
      <c r="H25" s="1" t="str">
        <f>VLOOKUP(B25&amp;" "&amp;C25&amp;" "&amp;D25,Complete_Instructions!$O$3:$P$258,2,FALSE)</f>
        <v>00101111</v>
      </c>
    </row>
    <row r="26" spans="1:8" x14ac:dyDescent="0.25">
      <c r="B26" s="1" t="s">
        <v>510</v>
      </c>
      <c r="F26" s="1">
        <v>23</v>
      </c>
      <c r="G26" s="17" t="str">
        <f t="shared" si="0"/>
        <v>00010111</v>
      </c>
      <c r="H26" s="28" t="str">
        <f>G20</f>
        <v>00010001</v>
      </c>
    </row>
    <row r="27" spans="1:8" x14ac:dyDescent="0.25">
      <c r="A27" s="1" t="s">
        <v>504</v>
      </c>
      <c r="B27" s="1" t="s">
        <v>541</v>
      </c>
      <c r="C27" s="1" t="s">
        <v>81</v>
      </c>
      <c r="F27" s="1">
        <v>24</v>
      </c>
      <c r="G27" s="17" t="str">
        <f t="shared" si="0"/>
        <v>00011000</v>
      </c>
      <c r="H27" s="1" t="str">
        <f>VLOOKUP(B27&amp;" "&amp;C27&amp;" "&amp;D27,Complete_Instructions!$O$3:$P$258,2,FALSE)</f>
        <v>11110011</v>
      </c>
    </row>
    <row r="28" spans="1:8" x14ac:dyDescent="0.25">
      <c r="B28" s="1" t="s">
        <v>66</v>
      </c>
      <c r="C28" s="1" t="s">
        <v>142</v>
      </c>
      <c r="D28" s="1" t="s">
        <v>81</v>
      </c>
      <c r="F28" s="1">
        <v>25</v>
      </c>
      <c r="G28" s="17" t="str">
        <f t="shared" si="0"/>
        <v>00011001</v>
      </c>
      <c r="H28" s="1" t="str">
        <f>VLOOKUP(B28&amp;" "&amp;C28&amp;" "&amp;D28,Complete_Instructions!$O$3:$P$258,2,FALSE)</f>
        <v>10111011</v>
      </c>
    </row>
    <row r="29" spans="1:8" x14ac:dyDescent="0.25">
      <c r="B29" s="1">
        <v>68</v>
      </c>
      <c r="E29" s="1" t="s">
        <v>527</v>
      </c>
      <c r="F29" s="1">
        <v>26</v>
      </c>
      <c r="G29" s="17" t="str">
        <f t="shared" ref="G29:G39" si="2">DEC2BIN(F29,8)</f>
        <v>00011010</v>
      </c>
      <c r="H29" s="9" t="str">
        <f>DEC2BIN(B29,8)</f>
        <v>01000100</v>
      </c>
    </row>
    <row r="30" spans="1:8" x14ac:dyDescent="0.25">
      <c r="B30" s="1" t="s">
        <v>63</v>
      </c>
      <c r="C30" s="1" t="s">
        <v>60</v>
      </c>
      <c r="D30" s="1" t="s">
        <v>142</v>
      </c>
      <c r="E30" s="1" t="s">
        <v>519</v>
      </c>
      <c r="F30" s="1">
        <v>27</v>
      </c>
      <c r="G30" s="17" t="str">
        <f t="shared" ref="G30:G35" si="3">DEC2BIN(F30,8)</f>
        <v>00011011</v>
      </c>
      <c r="H30" s="1" t="str">
        <f>VLOOKUP(B30&amp;" "&amp;C30&amp;" "&amp;D30,Complete_Instructions!$O$3:$P$258,2,FALSE)</f>
        <v>01000111</v>
      </c>
    </row>
    <row r="31" spans="1:8" x14ac:dyDescent="0.25">
      <c r="B31" s="29">
        <f>$B$8</f>
        <v>64</v>
      </c>
      <c r="F31" s="1">
        <v>28</v>
      </c>
      <c r="G31" s="17" t="str">
        <f t="shared" si="3"/>
        <v>00011100</v>
      </c>
      <c r="H31" s="9" t="str">
        <f>DEC2BIN(B31,8)</f>
        <v>01000000</v>
      </c>
    </row>
    <row r="32" spans="1:8" x14ac:dyDescent="0.25">
      <c r="B32" s="1" t="s">
        <v>63</v>
      </c>
      <c r="C32" s="1" t="s">
        <v>81</v>
      </c>
      <c r="D32" s="1" t="s">
        <v>142</v>
      </c>
      <c r="E32" s="1" t="s">
        <v>517</v>
      </c>
      <c r="F32" s="1">
        <v>29</v>
      </c>
      <c r="G32" s="17" t="str">
        <f t="shared" si="3"/>
        <v>00011101</v>
      </c>
      <c r="H32" s="1" t="str">
        <f>VLOOKUP(B32&amp;" "&amp;C32&amp;" "&amp;D32,Complete_Instructions!$O$3:$P$258,2,FALSE)</f>
        <v>01011111</v>
      </c>
    </row>
    <row r="33" spans="1:8" x14ac:dyDescent="0.25">
      <c r="B33" s="29">
        <f>$B$14</f>
        <v>67</v>
      </c>
      <c r="F33" s="1">
        <v>30</v>
      </c>
      <c r="G33" s="17" t="str">
        <f t="shared" si="3"/>
        <v>00011110</v>
      </c>
      <c r="H33" s="9" t="str">
        <f>DEC2BIN(B33,8)</f>
        <v>01000011</v>
      </c>
    </row>
    <row r="34" spans="1:8" x14ac:dyDescent="0.25">
      <c r="A34" s="13"/>
      <c r="B34" s="13" t="s">
        <v>63</v>
      </c>
      <c r="C34" s="13" t="s">
        <v>65</v>
      </c>
      <c r="D34" s="13" t="s">
        <v>142</v>
      </c>
      <c r="E34" s="13" t="s">
        <v>518</v>
      </c>
      <c r="F34" s="1">
        <v>31</v>
      </c>
      <c r="G34" s="17" t="str">
        <f t="shared" si="3"/>
        <v>00011111</v>
      </c>
      <c r="H34" s="1" t="str">
        <f>VLOOKUP(B34&amp;" "&amp;C34&amp;" "&amp;D34,Complete_Instructions!$O$3:$P$258,2,FALSE)</f>
        <v>01001111</v>
      </c>
    </row>
    <row r="35" spans="1:8" x14ac:dyDescent="0.25">
      <c r="B35" s="13">
        <f>$B$10</f>
        <v>65</v>
      </c>
      <c r="C35" s="13"/>
      <c r="D35" s="13"/>
      <c r="E35" s="13"/>
      <c r="F35" s="1">
        <v>32</v>
      </c>
      <c r="G35" s="17" t="str">
        <f t="shared" si="3"/>
        <v>00100000</v>
      </c>
      <c r="H35" s="9" t="str">
        <f>DEC2BIN(B35,8)</f>
        <v>01000001</v>
      </c>
    </row>
    <row r="36" spans="1:8" x14ac:dyDescent="0.25">
      <c r="B36" s="1" t="s">
        <v>69</v>
      </c>
      <c r="C36" s="1" t="s">
        <v>70</v>
      </c>
      <c r="D36" s="1" t="s">
        <v>88</v>
      </c>
      <c r="E36" s="1" t="s">
        <v>516</v>
      </c>
      <c r="F36" s="1">
        <v>33</v>
      </c>
      <c r="G36" s="17" t="str">
        <f t="shared" si="2"/>
        <v>00100001</v>
      </c>
      <c r="H36" s="1" t="str">
        <f>VLOOKUP(B36&amp;" "&amp;C36&amp;" "&amp;D36,Complete_Instructions!$O$3:$P$258,2,FALSE)</f>
        <v>00100111</v>
      </c>
    </row>
    <row r="37" spans="1:8" x14ac:dyDescent="0.25">
      <c r="B37" s="29">
        <f>255-B19+1</f>
        <v>249</v>
      </c>
      <c r="F37" s="1">
        <v>34</v>
      </c>
      <c r="G37" s="17" t="str">
        <f t="shared" si="2"/>
        <v>00100010</v>
      </c>
      <c r="H37" s="9" t="str">
        <f>DEC2BIN(B37,8)</f>
        <v>11111001</v>
      </c>
    </row>
    <row r="38" spans="1:8" x14ac:dyDescent="0.25">
      <c r="B38" s="1" t="s">
        <v>83</v>
      </c>
      <c r="C38" s="1" t="s">
        <v>60</v>
      </c>
      <c r="D38" s="1" t="s">
        <v>65</v>
      </c>
      <c r="E38" s="1" t="s">
        <v>520</v>
      </c>
      <c r="F38" s="1">
        <v>35</v>
      </c>
      <c r="G38" s="17" t="str">
        <f t="shared" si="2"/>
        <v>00100011</v>
      </c>
      <c r="H38" s="1" t="str">
        <f>VLOOKUP(B38&amp;" "&amp;C38&amp;" "&amp;D38,Complete_Instructions!$O$3:$P$258,2,FALSE)</f>
        <v>00000001</v>
      </c>
    </row>
    <row r="39" spans="1:8" s="11" customFormat="1" x14ac:dyDescent="0.25">
      <c r="B39" s="11" t="s">
        <v>99</v>
      </c>
      <c r="F39" s="11">
        <v>36</v>
      </c>
      <c r="G39" s="30" t="str">
        <f t="shared" si="2"/>
        <v>00100100</v>
      </c>
      <c r="H39" s="11" t="str">
        <f>VLOOKUP(B39&amp;" "&amp;C39&amp;" "&amp;D39,Complete_Instructions!$O$3:$P$258,2,FALSE)</f>
        <v>00000000</v>
      </c>
    </row>
    <row r="40" spans="1:8" x14ac:dyDescent="0.25">
      <c r="A40" s="1" t="s">
        <v>533</v>
      </c>
      <c r="B40" s="1" t="s">
        <v>85</v>
      </c>
      <c r="C40" s="1" t="s">
        <v>61</v>
      </c>
      <c r="F40" s="1">
        <v>37</v>
      </c>
      <c r="G40" s="17" t="str">
        <f t="shared" si="0"/>
        <v>00100101</v>
      </c>
      <c r="H40" s="1" t="str">
        <f>VLOOKUP(B40&amp;" "&amp;C40&amp;" "&amp;D40,Complete_Instructions!$O$3:$P$258,2,FALSE)</f>
        <v>01010110</v>
      </c>
    </row>
    <row r="41" spans="1:8" x14ac:dyDescent="0.25">
      <c r="B41" s="1" t="s">
        <v>131</v>
      </c>
      <c r="C41" s="1" t="s">
        <v>61</v>
      </c>
      <c r="F41" s="1">
        <v>38</v>
      </c>
      <c r="G41" s="17" t="str">
        <f t="shared" si="0"/>
        <v>00100110</v>
      </c>
      <c r="H41" s="1" t="str">
        <f>VLOOKUP(B41&amp;" "&amp;C41&amp;" "&amp;D41,Complete_Instructions!$O$3:$P$258,2,FALSE)</f>
        <v>11111110</v>
      </c>
    </row>
    <row r="42" spans="1:8" x14ac:dyDescent="0.25">
      <c r="B42" s="1" t="s">
        <v>107</v>
      </c>
      <c r="C42" s="1" t="s">
        <v>88</v>
      </c>
      <c r="F42" s="1">
        <v>39</v>
      </c>
      <c r="G42" s="17" t="str">
        <f t="shared" si="0"/>
        <v>00100111</v>
      </c>
      <c r="H42" s="1" t="str">
        <f>VLOOKUP(B42&amp;" "&amp;C42&amp;" "&amp;D42,Complete_Instructions!$O$3:$P$258,2,FALSE)</f>
        <v>00111010</v>
      </c>
    </row>
    <row r="43" spans="1:8" x14ac:dyDescent="0.25">
      <c r="B43" s="1" t="s">
        <v>538</v>
      </c>
      <c r="F43" s="1">
        <v>40</v>
      </c>
      <c r="G43" s="17" t="str">
        <f t="shared" si="0"/>
        <v>00101000</v>
      </c>
      <c r="H43" s="28" t="str">
        <f>G50</f>
        <v>00101111</v>
      </c>
    </row>
    <row r="44" spans="1:8" x14ac:dyDescent="0.25">
      <c r="A44" s="1" t="s">
        <v>534</v>
      </c>
      <c r="B44" s="1" t="s">
        <v>128</v>
      </c>
      <c r="C44" s="1" t="s">
        <v>65</v>
      </c>
      <c r="F44" s="1">
        <v>41</v>
      </c>
      <c r="G44" s="17" t="str">
        <f t="shared" si="0"/>
        <v>00101001</v>
      </c>
      <c r="H44" s="1" t="str">
        <f>VLOOKUP(B44&amp;" "&amp;C44&amp;" "&amp;D44,Complete_Instructions!$O$3:$P$258,2,FALSE)</f>
        <v>11000101</v>
      </c>
    </row>
    <row r="45" spans="1:8" x14ac:dyDescent="0.25">
      <c r="B45" s="1" t="s">
        <v>180</v>
      </c>
      <c r="C45" s="1" t="s">
        <v>81</v>
      </c>
      <c r="F45" s="1">
        <v>42</v>
      </c>
      <c r="G45" s="17" t="str">
        <f t="shared" si="0"/>
        <v>00101010</v>
      </c>
      <c r="H45" s="1" t="str">
        <f>VLOOKUP(B45&amp;" "&amp;C45&amp;" "&amp;D45,Complete_Instructions!$O$3:$P$258,2,FALSE)</f>
        <v>11100011</v>
      </c>
    </row>
    <row r="46" spans="1:8" x14ac:dyDescent="0.25">
      <c r="B46" s="1" t="s">
        <v>106</v>
      </c>
      <c r="C46" s="1" t="s">
        <v>88</v>
      </c>
      <c r="F46" s="1">
        <v>43</v>
      </c>
      <c r="G46" s="17" t="str">
        <f t="shared" si="0"/>
        <v>00101011</v>
      </c>
      <c r="H46" s="1" t="str">
        <f>VLOOKUP(B46&amp;" "&amp;C46&amp;" "&amp;D46,Complete_Instructions!$O$3:$P$258,2,FALSE)</f>
        <v>00111011</v>
      </c>
    </row>
    <row r="47" spans="1:8" x14ac:dyDescent="0.25">
      <c r="B47" s="1" t="s">
        <v>523</v>
      </c>
      <c r="F47" s="1">
        <v>44</v>
      </c>
      <c r="G47" s="17" t="str">
        <f t="shared" si="0"/>
        <v>00101100</v>
      </c>
      <c r="H47" s="28" t="str">
        <f>G57</f>
        <v>00110110</v>
      </c>
    </row>
    <row r="48" spans="1:8" x14ac:dyDescent="0.25">
      <c r="B48" s="1" t="s">
        <v>73</v>
      </c>
      <c r="C48" s="1" t="s">
        <v>88</v>
      </c>
      <c r="F48" s="1">
        <v>45</v>
      </c>
      <c r="G48" s="17" t="str">
        <f t="shared" si="0"/>
        <v>00101101</v>
      </c>
      <c r="H48" s="1" t="str">
        <f>VLOOKUP(B48&amp;" "&amp;C48&amp;" "&amp;D48,Complete_Instructions!$O$3:$P$258,2,FALSE)</f>
        <v>00101111</v>
      </c>
    </row>
    <row r="49" spans="1:8" x14ac:dyDescent="0.25">
      <c r="B49" s="1" t="s">
        <v>537</v>
      </c>
      <c r="F49" s="1">
        <v>46</v>
      </c>
      <c r="G49" s="17" t="str">
        <f t="shared" si="0"/>
        <v>00101110</v>
      </c>
      <c r="H49" s="28" t="str">
        <f>G40</f>
        <v>00100101</v>
      </c>
    </row>
    <row r="50" spans="1:8" x14ac:dyDescent="0.25">
      <c r="A50" s="1" t="s">
        <v>535</v>
      </c>
      <c r="B50" s="1" t="s">
        <v>63</v>
      </c>
      <c r="C50" s="1" t="s">
        <v>61</v>
      </c>
      <c r="D50" s="1" t="s">
        <v>142</v>
      </c>
      <c r="E50" s="1" t="s">
        <v>521</v>
      </c>
      <c r="F50" s="1">
        <v>47</v>
      </c>
      <c r="G50" s="17" t="str">
        <f t="shared" si="0"/>
        <v>00101111</v>
      </c>
      <c r="H50" s="1" t="str">
        <f>VLOOKUP(B50&amp;" "&amp;C50&amp;" "&amp;D50,Complete_Instructions!$O$3:$P$258,2,FALSE)</f>
        <v>01010111</v>
      </c>
    </row>
    <row r="51" spans="1:8" x14ac:dyDescent="0.25">
      <c r="B51" s="29">
        <f>$B$29</f>
        <v>68</v>
      </c>
      <c r="F51" s="1">
        <v>48</v>
      </c>
      <c r="G51" s="17" t="str">
        <f t="shared" si="0"/>
        <v>00110000</v>
      </c>
      <c r="H51" s="9" t="str">
        <f>DEC2BIN(B51,8)</f>
        <v>01000100</v>
      </c>
    </row>
    <row r="52" spans="1:8" x14ac:dyDescent="0.25">
      <c r="B52" s="1" t="s">
        <v>121</v>
      </c>
      <c r="C52" s="1" t="s">
        <v>61</v>
      </c>
      <c r="D52" s="1" t="s">
        <v>65</v>
      </c>
      <c r="F52" s="1">
        <v>49</v>
      </c>
      <c r="G52" s="17" t="str">
        <f t="shared" si="0"/>
        <v>00110001</v>
      </c>
      <c r="H52" s="1" t="str">
        <f>VLOOKUP(B52&amp;" "&amp;C52&amp;" "&amp;D52,Complete_Instructions!$O$3:$P$258,2,FALSE)</f>
        <v>11001110</v>
      </c>
    </row>
    <row r="53" spans="1:8" x14ac:dyDescent="0.25">
      <c r="B53" s="1" t="s">
        <v>66</v>
      </c>
      <c r="C53" s="1" t="s">
        <v>142</v>
      </c>
      <c r="D53" s="1" t="s">
        <v>61</v>
      </c>
      <c r="F53" s="1">
        <v>50</v>
      </c>
      <c r="G53" s="17" t="str">
        <f t="shared" si="0"/>
        <v>00110010</v>
      </c>
      <c r="H53" s="1" t="str">
        <f>VLOOKUP(B53&amp;" "&amp;C53&amp;" "&amp;D53,Complete_Instructions!$O$3:$P$258,2,FALSE)</f>
        <v>10111010</v>
      </c>
    </row>
    <row r="54" spans="1:8" x14ac:dyDescent="0.25">
      <c r="B54" s="29">
        <f>$B$29</f>
        <v>68</v>
      </c>
      <c r="E54" s="1" t="s">
        <v>522</v>
      </c>
      <c r="F54" s="1">
        <v>51</v>
      </c>
      <c r="G54" s="17" t="str">
        <f t="shared" si="0"/>
        <v>00110011</v>
      </c>
      <c r="H54" s="9" t="str">
        <f>DEC2BIN(B54,8)</f>
        <v>01000100</v>
      </c>
    </row>
    <row r="55" spans="1:8" x14ac:dyDescent="0.25">
      <c r="B55" s="1" t="s">
        <v>73</v>
      </c>
      <c r="C55" s="1" t="s">
        <v>88</v>
      </c>
      <c r="F55" s="1">
        <v>52</v>
      </c>
      <c r="G55" s="17" t="str">
        <f t="shared" si="0"/>
        <v>00110100</v>
      </c>
      <c r="H55" s="1" t="str">
        <f>VLOOKUP(B55&amp;" "&amp;C55&amp;" "&amp;D55,Complete_Instructions!$O$3:$P$258,2,FALSE)</f>
        <v>00101111</v>
      </c>
    </row>
    <row r="56" spans="1:8" x14ac:dyDescent="0.25">
      <c r="B56" s="1" t="s">
        <v>536</v>
      </c>
      <c r="F56" s="1">
        <v>53</v>
      </c>
      <c r="G56" s="17" t="str">
        <f t="shared" si="0"/>
        <v>00110101</v>
      </c>
      <c r="H56" s="28" t="str">
        <f>G44</f>
        <v>00101001</v>
      </c>
    </row>
    <row r="57" spans="1:8" x14ac:dyDescent="0.25">
      <c r="A57" s="1" t="s">
        <v>524</v>
      </c>
      <c r="B57" s="1" t="s">
        <v>63</v>
      </c>
      <c r="C57" s="1" t="s">
        <v>60</v>
      </c>
      <c r="D57" s="1" t="s">
        <v>142</v>
      </c>
      <c r="E57" s="1" t="s">
        <v>526</v>
      </c>
      <c r="F57" s="1">
        <v>54</v>
      </c>
      <c r="G57" s="17" t="str">
        <f t="shared" si="0"/>
        <v>00110110</v>
      </c>
      <c r="H57" s="1" t="str">
        <f>VLOOKUP(B57&amp;" "&amp;C57&amp;" "&amp;D57,Complete_Instructions!$O$3:$P$258,2,FALSE)</f>
        <v>01000111</v>
      </c>
    </row>
    <row r="58" spans="1:8" x14ac:dyDescent="0.25">
      <c r="B58" s="29">
        <f>$B$29</f>
        <v>68</v>
      </c>
      <c r="F58" s="1">
        <v>55</v>
      </c>
      <c r="G58" s="17" t="str">
        <f t="shared" si="0"/>
        <v>00110111</v>
      </c>
      <c r="H58" s="9" t="str">
        <f>DEC2BIN(B58,8)</f>
        <v>01000100</v>
      </c>
    </row>
    <row r="59" spans="1:8" x14ac:dyDescent="0.25">
      <c r="B59" s="1" t="s">
        <v>63</v>
      </c>
      <c r="C59" s="1" t="s">
        <v>65</v>
      </c>
      <c r="D59" s="1" t="s">
        <v>142</v>
      </c>
      <c r="E59" s="1" t="s">
        <v>518</v>
      </c>
      <c r="F59" s="1">
        <v>56</v>
      </c>
      <c r="G59" s="17" t="str">
        <f t="shared" si="0"/>
        <v>00111000</v>
      </c>
      <c r="H59" s="1" t="str">
        <f>VLOOKUP(B59&amp;" "&amp;C59&amp;" "&amp;D59,Complete_Instructions!$O$3:$P$258,2,FALSE)</f>
        <v>01001111</v>
      </c>
    </row>
    <row r="60" spans="1:8" x14ac:dyDescent="0.25">
      <c r="B60" s="29">
        <f>$B$10</f>
        <v>65</v>
      </c>
      <c r="F60" s="1">
        <v>57</v>
      </c>
      <c r="G60" s="17" t="str">
        <f t="shared" si="0"/>
        <v>00111001</v>
      </c>
      <c r="H60" s="9" t="str">
        <f>DEC2BIN(B60,8)</f>
        <v>01000001</v>
      </c>
    </row>
    <row r="61" spans="1:8" x14ac:dyDescent="0.25">
      <c r="B61" s="1" t="s">
        <v>180</v>
      </c>
      <c r="C61" s="1" t="s">
        <v>65</v>
      </c>
      <c r="F61" s="1">
        <v>58</v>
      </c>
      <c r="G61" s="17" t="str">
        <f t="shared" si="0"/>
        <v>00111010</v>
      </c>
      <c r="H61" s="1" t="str">
        <f>VLOOKUP(B61&amp;" "&amp;C61&amp;" "&amp;D61,Complete_Instructions!$O$3:$P$258,2,FALSE)</f>
        <v>11100001</v>
      </c>
    </row>
    <row r="62" spans="1:8" x14ac:dyDescent="0.25">
      <c r="B62" s="1" t="s">
        <v>106</v>
      </c>
      <c r="C62" s="1" t="s">
        <v>88</v>
      </c>
      <c r="F62" s="1">
        <v>59</v>
      </c>
      <c r="G62" s="17" t="str">
        <f t="shared" si="0"/>
        <v>00111011</v>
      </c>
      <c r="H62" s="1" t="str">
        <f>VLOOKUP(B62&amp;" "&amp;C62&amp;" "&amp;D62,Complete_Instructions!$O$3:$P$258,2,FALSE)</f>
        <v>00111011</v>
      </c>
    </row>
    <row r="63" spans="1:8" x14ac:dyDescent="0.25">
      <c r="B63" s="1" t="s">
        <v>505</v>
      </c>
      <c r="F63" s="1">
        <v>60</v>
      </c>
      <c r="G63" s="17" t="str">
        <f t="shared" si="0"/>
        <v>00111100</v>
      </c>
      <c r="H63" s="28" t="str">
        <f>G68</f>
        <v>01000001</v>
      </c>
    </row>
    <row r="64" spans="1:8" x14ac:dyDescent="0.25">
      <c r="B64" s="1" t="s">
        <v>66</v>
      </c>
      <c r="C64" s="1" t="s">
        <v>142</v>
      </c>
      <c r="D64" s="1" t="s">
        <v>65</v>
      </c>
      <c r="E64" s="1" t="s">
        <v>525</v>
      </c>
      <c r="F64" s="1">
        <v>61</v>
      </c>
      <c r="G64" s="17" t="str">
        <f t="shared" si="0"/>
        <v>00111101</v>
      </c>
      <c r="H64" s="1" t="str">
        <f>VLOOKUP(B64&amp;" "&amp;C64&amp;" "&amp;D64,Complete_Instructions!$O$3:$P$258,2,FALSE)</f>
        <v>10111001</v>
      </c>
    </row>
    <row r="65" spans="1:8" x14ac:dyDescent="0.25">
      <c r="B65" s="29">
        <f>$B$10</f>
        <v>65</v>
      </c>
      <c r="F65" s="1">
        <v>62</v>
      </c>
      <c r="G65" s="17" t="str">
        <f t="shared" si="0"/>
        <v>00111110</v>
      </c>
      <c r="H65" s="9" t="str">
        <f>DEC2BIN(B65,8)</f>
        <v>01000001</v>
      </c>
    </row>
    <row r="66" spans="1:8" x14ac:dyDescent="0.25">
      <c r="B66" s="1" t="s">
        <v>73</v>
      </c>
      <c r="C66" s="1" t="s">
        <v>88</v>
      </c>
      <c r="F66" s="1">
        <v>63</v>
      </c>
      <c r="G66" s="17" t="str">
        <f t="shared" si="0"/>
        <v>00111111</v>
      </c>
      <c r="H66" s="1" t="str">
        <f>VLOOKUP(B66&amp;" "&amp;C66&amp;" "&amp;D66,Complete_Instructions!$O$3:$P$258,2,FALSE)</f>
        <v>00101111</v>
      </c>
    </row>
    <row r="67" spans="1:8" x14ac:dyDescent="0.25">
      <c r="B67" s="1" t="s">
        <v>506</v>
      </c>
      <c r="F67" s="1">
        <v>64</v>
      </c>
      <c r="G67" s="17" t="str">
        <f t="shared" si="0"/>
        <v>01000000</v>
      </c>
      <c r="H67" s="28" t="str">
        <f>G27</f>
        <v>00011000</v>
      </c>
    </row>
    <row r="68" spans="1:8" x14ac:dyDescent="0.25">
      <c r="A68" s="1" t="s">
        <v>509</v>
      </c>
      <c r="B68" s="1" t="s">
        <v>63</v>
      </c>
      <c r="C68" s="1" t="s">
        <v>61</v>
      </c>
      <c r="D68" s="1" t="s">
        <v>142</v>
      </c>
      <c r="E68" s="1" t="s">
        <v>515</v>
      </c>
      <c r="F68" s="1">
        <v>65</v>
      </c>
      <c r="G68" s="17" t="str">
        <f t="shared" ref="G68:G80" si="4">DEC2BIN(F68,8)</f>
        <v>01000001</v>
      </c>
      <c r="H68" s="1" t="str">
        <f>VLOOKUP(B68&amp;" "&amp;C68&amp;" "&amp;D68,Complete_Instructions!$O$3:$P$258,2,FALSE)</f>
        <v>01010111</v>
      </c>
    </row>
    <row r="69" spans="1:8" x14ac:dyDescent="0.25">
      <c r="B69" s="29">
        <f>$B$8</f>
        <v>64</v>
      </c>
      <c r="F69" s="1">
        <v>66</v>
      </c>
      <c r="G69" s="17" t="str">
        <f t="shared" si="4"/>
        <v>01000010</v>
      </c>
      <c r="H69" s="9" t="str">
        <f>DEC2BIN(B69,8)</f>
        <v>01000000</v>
      </c>
    </row>
    <row r="70" spans="1:8" x14ac:dyDescent="0.25">
      <c r="B70" s="1" t="s">
        <v>180</v>
      </c>
      <c r="C70" s="1" t="s">
        <v>61</v>
      </c>
      <c r="F70" s="1">
        <v>67</v>
      </c>
      <c r="G70" s="17" t="str">
        <f t="shared" si="4"/>
        <v>01000011</v>
      </c>
      <c r="H70" s="1" t="str">
        <f>VLOOKUP(B70&amp;" "&amp;C70&amp;" "&amp;D70,Complete_Instructions!$O$3:$P$258,2,FALSE)</f>
        <v>11100010</v>
      </c>
    </row>
    <row r="71" spans="1:8" x14ac:dyDescent="0.25">
      <c r="B71" s="1" t="s">
        <v>106</v>
      </c>
      <c r="C71" s="1" t="s">
        <v>88</v>
      </c>
      <c r="F71" s="1">
        <v>68</v>
      </c>
      <c r="G71" s="17" t="str">
        <f t="shared" si="4"/>
        <v>01000100</v>
      </c>
      <c r="H71" s="1" t="str">
        <f>VLOOKUP(B71&amp;" "&amp;C71&amp;" "&amp;D71,Complete_Instructions!$O$3:$P$258,2,FALSE)</f>
        <v>00111011</v>
      </c>
    </row>
    <row r="72" spans="1:8" x14ac:dyDescent="0.25">
      <c r="B72" s="1" t="s">
        <v>478</v>
      </c>
      <c r="F72" s="1">
        <v>69</v>
      </c>
      <c r="G72" s="17" t="str">
        <f t="shared" si="4"/>
        <v>01000101</v>
      </c>
      <c r="H72" s="28" t="str">
        <f>G3</f>
        <v>00000000</v>
      </c>
    </row>
    <row r="73" spans="1:8" x14ac:dyDescent="0.25">
      <c r="B73" s="1" t="s">
        <v>66</v>
      </c>
      <c r="C73" s="1" t="s">
        <v>142</v>
      </c>
      <c r="D73" s="1" t="s">
        <v>61</v>
      </c>
      <c r="E73" s="1" t="s">
        <v>539</v>
      </c>
      <c r="F73" s="1">
        <v>70</v>
      </c>
      <c r="G73" s="17" t="str">
        <f t="shared" si="4"/>
        <v>01000110</v>
      </c>
      <c r="H73" s="1" t="str">
        <f>VLOOKUP(B73&amp;" "&amp;C73&amp;" "&amp;D73,Complete_Instructions!$O$3:$P$258,2,FALSE)</f>
        <v>10111010</v>
      </c>
    </row>
    <row r="74" spans="1:8" x14ac:dyDescent="0.25">
      <c r="B74" s="29">
        <f>$B$8</f>
        <v>64</v>
      </c>
      <c r="F74" s="1">
        <v>71</v>
      </c>
      <c r="G74" s="17" t="str">
        <f t="shared" si="4"/>
        <v>01000111</v>
      </c>
      <c r="H74" s="9" t="str">
        <f>DEC2BIN(B74,8)</f>
        <v>01000000</v>
      </c>
    </row>
    <row r="75" spans="1:8" x14ac:dyDescent="0.25">
      <c r="B75" s="1" t="s">
        <v>63</v>
      </c>
      <c r="C75" s="1" t="s">
        <v>65</v>
      </c>
      <c r="D75" s="1" t="s">
        <v>142</v>
      </c>
      <c r="E75" s="1" t="s">
        <v>540</v>
      </c>
      <c r="F75" s="1">
        <v>72</v>
      </c>
      <c r="G75" s="17" t="str">
        <f t="shared" si="4"/>
        <v>01001000</v>
      </c>
      <c r="H75" s="1" t="str">
        <f>VLOOKUP(B75&amp;" "&amp;C75&amp;" "&amp;D75,Complete_Instructions!$O$3:$P$258,2,FALSE)</f>
        <v>01001111</v>
      </c>
    </row>
    <row r="76" spans="1:8" x14ac:dyDescent="0.25">
      <c r="B76" s="29">
        <f>$B$12</f>
        <v>66</v>
      </c>
      <c r="F76" s="1">
        <v>73</v>
      </c>
      <c r="G76" s="17" t="str">
        <f t="shared" si="4"/>
        <v>01001001</v>
      </c>
      <c r="H76" s="9" t="str">
        <f>DEC2BIN(B76,8)</f>
        <v>01000010</v>
      </c>
    </row>
    <row r="77" spans="1:8" x14ac:dyDescent="0.25">
      <c r="B77" s="1" t="s">
        <v>66</v>
      </c>
      <c r="C77" s="1" t="s">
        <v>142</v>
      </c>
      <c r="D77" s="1" t="s">
        <v>65</v>
      </c>
      <c r="E77" s="1" t="s">
        <v>529</v>
      </c>
      <c r="F77" s="1">
        <v>74</v>
      </c>
      <c r="G77" s="17" t="str">
        <f t="shared" si="4"/>
        <v>01001010</v>
      </c>
      <c r="H77" s="1" t="str">
        <f>VLOOKUP(B77&amp;" "&amp;C77&amp;" "&amp;D77,Complete_Instructions!$O$3:$P$258,2,FALSE)</f>
        <v>10111001</v>
      </c>
    </row>
    <row r="78" spans="1:8" x14ac:dyDescent="0.25">
      <c r="B78" s="29">
        <f>$B$10</f>
        <v>65</v>
      </c>
      <c r="F78" s="1">
        <v>75</v>
      </c>
      <c r="G78" s="17" t="str">
        <f t="shared" si="4"/>
        <v>01001011</v>
      </c>
      <c r="H78" s="9" t="str">
        <f>DEC2BIN(B78,8)</f>
        <v>01000001</v>
      </c>
    </row>
    <row r="79" spans="1:8" x14ac:dyDescent="0.25">
      <c r="B79" s="1" t="s">
        <v>73</v>
      </c>
      <c r="C79" s="1" t="s">
        <v>88</v>
      </c>
      <c r="F79" s="1">
        <v>76</v>
      </c>
      <c r="G79" s="17" t="str">
        <f t="shared" si="4"/>
        <v>01001100</v>
      </c>
      <c r="H79" s="1" t="str">
        <f>VLOOKUP(B79&amp;" "&amp;C79&amp;" "&amp;D79,Complete_Instructions!$O$3:$P$258,2,FALSE)</f>
        <v>00101111</v>
      </c>
    </row>
    <row r="80" spans="1:8" x14ac:dyDescent="0.25">
      <c r="B80" s="1" t="s">
        <v>507</v>
      </c>
      <c r="F80" s="1">
        <v>77</v>
      </c>
      <c r="G80" s="17" t="str">
        <f t="shared" si="4"/>
        <v>01001101</v>
      </c>
      <c r="H80" s="28" t="str">
        <f>G16</f>
        <v>00001101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E18" sqref="E18"/>
    </sheetView>
  </sheetViews>
  <sheetFormatPr defaultRowHeight="15" x14ac:dyDescent="0.25"/>
  <cols>
    <col min="1" max="4" width="9.140625" style="1"/>
    <col min="5" max="5" width="21.5703125" style="1" bestFit="1" customWidth="1"/>
    <col min="6" max="6" width="9.140625" style="1"/>
    <col min="7" max="7" width="13.5703125" style="1" customWidth="1"/>
    <col min="8" max="8" width="12" style="1" customWidth="1"/>
    <col min="9" max="16384" width="9.140625" style="1"/>
  </cols>
  <sheetData>
    <row r="1" spans="1:8" x14ac:dyDescent="0.25">
      <c r="A1" s="25" t="s">
        <v>553</v>
      </c>
    </row>
    <row r="2" spans="1:8" x14ac:dyDescent="0.25">
      <c r="G2" s="1" t="s">
        <v>479</v>
      </c>
      <c r="H2" s="1" t="s">
        <v>185</v>
      </c>
    </row>
    <row r="3" spans="1:8" x14ac:dyDescent="0.25">
      <c r="A3" s="1" t="s">
        <v>476</v>
      </c>
      <c r="B3" s="1" t="s">
        <v>69</v>
      </c>
      <c r="C3" s="1" t="s">
        <v>60</v>
      </c>
      <c r="D3" s="1" t="s">
        <v>88</v>
      </c>
      <c r="F3" s="1">
        <v>0</v>
      </c>
      <c r="G3" s="17" t="str">
        <f>DEC2BIN(F3,8)</f>
        <v>00000000</v>
      </c>
      <c r="H3" s="1" t="str">
        <f>VLOOKUP(B3&amp;" "&amp;C3&amp;" "&amp;D3,Complete_Instructions!$O$3:$P$258,2,FALSE)</f>
        <v>00000111</v>
      </c>
    </row>
    <row r="4" spans="1:8" x14ac:dyDescent="0.25">
      <c r="B4" s="1">
        <v>0</v>
      </c>
      <c r="E4" s="1" t="s">
        <v>498</v>
      </c>
      <c r="F4" s="1">
        <v>1</v>
      </c>
      <c r="G4" s="17" t="str">
        <f t="shared" ref="G4:G14" si="0">DEC2BIN(F4,8)</f>
        <v>00000001</v>
      </c>
      <c r="H4" s="9" t="str">
        <f>DEC2BIN(B4,8)</f>
        <v>00000000</v>
      </c>
    </row>
    <row r="5" spans="1:8" x14ac:dyDescent="0.25">
      <c r="B5" s="1" t="s">
        <v>69</v>
      </c>
      <c r="C5" s="1" t="s">
        <v>65</v>
      </c>
      <c r="D5" s="1" t="s">
        <v>88</v>
      </c>
      <c r="F5" s="1">
        <v>2</v>
      </c>
      <c r="G5" s="17" t="str">
        <f t="shared" si="0"/>
        <v>00000010</v>
      </c>
      <c r="H5" s="1" t="str">
        <f>VLOOKUP(B5&amp;" "&amp;C5&amp;" "&amp;D5,Complete_Instructions!$O$3:$P$258,2,FALSE)</f>
        <v>00001111</v>
      </c>
    </row>
    <row r="6" spans="1:8" x14ac:dyDescent="0.25">
      <c r="B6" s="1">
        <v>15</v>
      </c>
      <c r="E6" s="1" t="s">
        <v>494</v>
      </c>
      <c r="F6" s="1">
        <v>3</v>
      </c>
      <c r="G6" s="17" t="str">
        <f t="shared" si="0"/>
        <v>00000011</v>
      </c>
      <c r="H6" s="9" t="str">
        <f>DEC2BIN(B6,8)</f>
        <v>00001111</v>
      </c>
    </row>
    <row r="7" spans="1:8" x14ac:dyDescent="0.25">
      <c r="B7" s="1" t="s">
        <v>69</v>
      </c>
      <c r="C7" s="1" t="s">
        <v>61</v>
      </c>
      <c r="D7" s="1" t="s">
        <v>88</v>
      </c>
      <c r="F7" s="1">
        <v>4</v>
      </c>
      <c r="G7" s="17" t="str">
        <f t="shared" si="0"/>
        <v>00000100</v>
      </c>
      <c r="H7" s="1" t="str">
        <f>VLOOKUP(B7&amp;" "&amp;C7&amp;" "&amp;D7,Complete_Instructions!$O$3:$P$258,2,FALSE)</f>
        <v>00010111</v>
      </c>
    </row>
    <row r="8" spans="1:8" x14ac:dyDescent="0.25">
      <c r="B8" s="1">
        <v>215</v>
      </c>
      <c r="E8" s="1" t="s">
        <v>495</v>
      </c>
      <c r="F8" s="1">
        <v>5</v>
      </c>
      <c r="G8" s="17" t="str">
        <f t="shared" si="0"/>
        <v>00000101</v>
      </c>
      <c r="H8" s="9" t="str">
        <f>DEC2BIN(B8,8)</f>
        <v>11010111</v>
      </c>
    </row>
    <row r="9" spans="1:8" x14ac:dyDescent="0.25">
      <c r="A9" s="1" t="s">
        <v>477</v>
      </c>
      <c r="B9" s="1" t="s">
        <v>122</v>
      </c>
      <c r="C9" s="1" t="s">
        <v>61</v>
      </c>
      <c r="D9" s="1" t="s">
        <v>65</v>
      </c>
      <c r="F9" s="1">
        <v>6</v>
      </c>
      <c r="G9" s="17" t="str">
        <f t="shared" si="0"/>
        <v>00000110</v>
      </c>
      <c r="H9" s="1" t="str">
        <f>VLOOKUP(B9&amp;" "&amp;C9&amp;" "&amp;D9,Complete_Instructions!$O$3:$P$258,2,FALSE)</f>
        <v>11001010</v>
      </c>
    </row>
    <row r="10" spans="1:8" x14ac:dyDescent="0.25">
      <c r="B10" s="1" t="s">
        <v>105</v>
      </c>
      <c r="C10" s="1" t="s">
        <v>88</v>
      </c>
      <c r="F10" s="1">
        <v>7</v>
      </c>
      <c r="G10" s="17" t="str">
        <f t="shared" si="0"/>
        <v>00000111</v>
      </c>
      <c r="H10" s="1" t="str">
        <f>VLOOKUP(B10&amp;" "&amp;C10&amp;" "&amp;D10,Complete_Instructions!$O$3:$P$258,2,FALSE)</f>
        <v>00111000</v>
      </c>
    </row>
    <row r="11" spans="1:8" x14ac:dyDescent="0.25">
      <c r="B11" s="1" t="s">
        <v>496</v>
      </c>
      <c r="F11" s="1">
        <v>8</v>
      </c>
      <c r="G11" s="17" t="str">
        <f t="shared" si="0"/>
        <v>00001000</v>
      </c>
      <c r="H11" s="28" t="str">
        <f>G14</f>
        <v>00001011</v>
      </c>
    </row>
    <row r="12" spans="1:8" x14ac:dyDescent="0.25">
      <c r="B12" s="1" t="s">
        <v>121</v>
      </c>
      <c r="C12" s="1" t="s">
        <v>61</v>
      </c>
      <c r="D12" s="1" t="s">
        <v>65</v>
      </c>
      <c r="E12" s="1" t="s">
        <v>499</v>
      </c>
      <c r="F12" s="1">
        <v>9</v>
      </c>
      <c r="G12" s="17" t="str">
        <f t="shared" si="0"/>
        <v>00001001</v>
      </c>
      <c r="H12" s="1" t="str">
        <f>VLOOKUP(B12&amp;" "&amp;C12&amp;" "&amp;D12,Complete_Instructions!$O$3:$P$258,2,FALSE)</f>
        <v>11001110</v>
      </c>
    </row>
    <row r="13" spans="1:8" x14ac:dyDescent="0.25">
      <c r="B13" s="1" t="s">
        <v>109</v>
      </c>
      <c r="F13" s="1">
        <v>10</v>
      </c>
      <c r="G13" s="17" t="str">
        <f t="shared" si="0"/>
        <v>00001010</v>
      </c>
      <c r="H13" s="1" t="str">
        <f>VLOOKUP(B13&amp;" "&amp;C13&amp;" "&amp;D13,Complete_Instructions!$O$3:$P$258,2,FALSE)</f>
        <v>00101101</v>
      </c>
    </row>
    <row r="14" spans="1:8" x14ac:dyDescent="0.25">
      <c r="A14" s="1" t="s">
        <v>497</v>
      </c>
      <c r="B14" s="1" t="s">
        <v>123</v>
      </c>
      <c r="C14" s="1" t="s">
        <v>60</v>
      </c>
      <c r="F14" s="1">
        <v>11</v>
      </c>
      <c r="G14" s="17" t="str">
        <f t="shared" si="0"/>
        <v>00001011</v>
      </c>
      <c r="H14" s="1" t="str">
        <f>VLOOKUP(B14&amp;" "&amp;C14&amp;" "&amp;D14,Complete_Instructions!$O$3:$P$258,2,FALSE)</f>
        <v>11000000</v>
      </c>
    </row>
    <row r="15" spans="1:8" x14ac:dyDescent="0.25">
      <c r="B15" s="1" t="s">
        <v>73</v>
      </c>
      <c r="C15" s="1" t="s">
        <v>88</v>
      </c>
      <c r="F15" s="1">
        <v>12</v>
      </c>
      <c r="G15" s="17" t="str">
        <f t="shared" ref="G15" si="1">DEC2BIN(F15,8)</f>
        <v>00001100</v>
      </c>
      <c r="H15" s="1" t="str">
        <f>VLOOKUP(B15&amp;" "&amp;C15&amp;" "&amp;D15,Complete_Instructions!$O$3:$P$258,2,FALSE)</f>
        <v>00101111</v>
      </c>
    </row>
    <row r="16" spans="1:8" x14ac:dyDescent="0.25">
      <c r="B16" s="1" t="s">
        <v>482</v>
      </c>
      <c r="F16" s="1">
        <v>13</v>
      </c>
      <c r="G16" s="17" t="str">
        <f t="shared" ref="G16" si="2">DEC2BIN(F16,8)</f>
        <v>00001101</v>
      </c>
      <c r="H16" s="28" t="str">
        <f>G9</f>
        <v>00000110</v>
      </c>
    </row>
    <row r="17" spans="7:7" x14ac:dyDescent="0.25">
      <c r="G17" s="17"/>
    </row>
    <row r="18" spans="7:7" x14ac:dyDescent="0.25">
      <c r="G18" s="17"/>
    </row>
    <row r="19" spans="7:7" x14ac:dyDescent="0.25">
      <c r="G19" s="17"/>
    </row>
    <row r="20" spans="7:7" x14ac:dyDescent="0.25">
      <c r="G20" s="17"/>
    </row>
    <row r="21" spans="7:7" x14ac:dyDescent="0.25">
      <c r="G21" s="17"/>
    </row>
    <row r="22" spans="7:7" x14ac:dyDescent="0.25">
      <c r="G22" s="17"/>
    </row>
    <row r="23" spans="7:7" x14ac:dyDescent="0.25">
      <c r="G23" s="17"/>
    </row>
    <row r="24" spans="7:7" x14ac:dyDescent="0.25">
      <c r="G24" s="17"/>
    </row>
    <row r="25" spans="7:7" x14ac:dyDescent="0.25">
      <c r="G25" s="17"/>
    </row>
    <row r="26" spans="7:7" x14ac:dyDescent="0.25">
      <c r="G26" s="17"/>
    </row>
    <row r="27" spans="7:7" x14ac:dyDescent="0.25">
      <c r="G27" s="17"/>
    </row>
    <row r="28" spans="7:7" x14ac:dyDescent="0.25">
      <c r="G28" s="17"/>
    </row>
    <row r="29" spans="7:7" x14ac:dyDescent="0.25">
      <c r="G29" s="17"/>
    </row>
    <row r="30" spans="7:7" x14ac:dyDescent="0.25">
      <c r="G30" s="17"/>
    </row>
    <row r="31" spans="7:7" x14ac:dyDescent="0.25">
      <c r="G31" s="17"/>
    </row>
    <row r="32" spans="7:7" x14ac:dyDescent="0.25">
      <c r="G32" s="17"/>
    </row>
    <row r="33" spans="7:7" x14ac:dyDescent="0.25">
      <c r="G33" s="17"/>
    </row>
    <row r="34" spans="7:7" x14ac:dyDescent="0.25">
      <c r="G34" s="17"/>
    </row>
    <row r="35" spans="7:7" x14ac:dyDescent="0.25">
      <c r="G35" s="17"/>
    </row>
    <row r="36" spans="7:7" x14ac:dyDescent="0.25">
      <c r="G36" s="17"/>
    </row>
    <row r="39" spans="7:7" x14ac:dyDescent="0.25">
      <c r="G39" s="1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A2" sqref="A2"/>
    </sheetView>
  </sheetViews>
  <sheetFormatPr defaultRowHeight="15" x14ac:dyDescent="0.25"/>
  <cols>
    <col min="1" max="4" width="9.140625" style="1"/>
    <col min="5" max="5" width="24.7109375" style="1" bestFit="1" customWidth="1"/>
    <col min="6" max="6" width="9.140625" style="1"/>
    <col min="7" max="7" width="13.5703125" style="1" customWidth="1"/>
    <col min="8" max="8" width="12" style="1" customWidth="1"/>
    <col min="9" max="16384" width="9.140625" style="1"/>
  </cols>
  <sheetData>
    <row r="1" spans="1:8" x14ac:dyDescent="0.25">
      <c r="A1" s="25" t="s">
        <v>502</v>
      </c>
    </row>
    <row r="2" spans="1:8" x14ac:dyDescent="0.25">
      <c r="G2" s="1" t="s">
        <v>479</v>
      </c>
      <c r="H2" s="1" t="s">
        <v>185</v>
      </c>
    </row>
    <row r="3" spans="1:8" x14ac:dyDescent="0.25">
      <c r="A3" s="1" t="s">
        <v>476</v>
      </c>
      <c r="B3" s="1" t="s">
        <v>69</v>
      </c>
      <c r="C3" s="1" t="s">
        <v>60</v>
      </c>
      <c r="D3" s="1" t="s">
        <v>88</v>
      </c>
      <c r="F3" s="1">
        <v>0</v>
      </c>
      <c r="G3" s="17" t="str">
        <f>DEC2BIN(F3,8)</f>
        <v>00000000</v>
      </c>
      <c r="H3" s="1" t="str">
        <f>VLOOKUP(B3&amp;" "&amp;C3&amp;" "&amp;D3,Complete_Instructions!$O$3:$P$258,2,FALSE)</f>
        <v>00000111</v>
      </c>
    </row>
    <row r="4" spans="1:8" x14ac:dyDescent="0.25">
      <c r="B4" s="1">
        <v>0</v>
      </c>
      <c r="E4" s="1" t="s">
        <v>498</v>
      </c>
      <c r="F4" s="1">
        <v>1</v>
      </c>
      <c r="G4" s="17" t="str">
        <f t="shared" ref="G4:G34" si="0">DEC2BIN(F4,8)</f>
        <v>00000001</v>
      </c>
      <c r="H4" s="9" t="str">
        <f>DEC2BIN(B4,8)</f>
        <v>00000000</v>
      </c>
    </row>
    <row r="5" spans="1:8" x14ac:dyDescent="0.25">
      <c r="B5" s="1" t="s">
        <v>69</v>
      </c>
      <c r="C5" s="1" t="s">
        <v>81</v>
      </c>
      <c r="D5" s="1" t="s">
        <v>88</v>
      </c>
      <c r="F5" s="1">
        <v>2</v>
      </c>
      <c r="G5" s="17" t="str">
        <f t="shared" si="0"/>
        <v>00000010</v>
      </c>
      <c r="H5" s="1" t="str">
        <f>VLOOKUP(B5&amp;" "&amp;C5&amp;" "&amp;D5,Complete_Instructions!$O$3:$P$258,2,FALSE)</f>
        <v>00011111</v>
      </c>
    </row>
    <row r="6" spans="1:8" x14ac:dyDescent="0.25">
      <c r="B6" s="1">
        <v>4</v>
      </c>
      <c r="E6" s="1" t="s">
        <v>501</v>
      </c>
      <c r="F6" s="1">
        <v>3</v>
      </c>
      <c r="G6" s="17" t="str">
        <f t="shared" si="0"/>
        <v>00000011</v>
      </c>
      <c r="H6" s="9" t="str">
        <f>DEC2BIN(B6,8)</f>
        <v>00000100</v>
      </c>
    </row>
    <row r="7" spans="1:8" x14ac:dyDescent="0.25">
      <c r="B7" s="1" t="s">
        <v>69</v>
      </c>
      <c r="C7" s="1" t="s">
        <v>65</v>
      </c>
      <c r="D7" s="1" t="s">
        <v>88</v>
      </c>
      <c r="F7" s="1">
        <v>4</v>
      </c>
      <c r="G7" s="17" t="str">
        <f t="shared" si="0"/>
        <v>00000100</v>
      </c>
      <c r="H7" s="1" t="str">
        <f>VLOOKUP(B7&amp;" "&amp;C7&amp;" "&amp;D7,Complete_Instructions!$O$3:$P$258,2,FALSE)</f>
        <v>00001111</v>
      </c>
    </row>
    <row r="8" spans="1:8" x14ac:dyDescent="0.25">
      <c r="B8" s="1">
        <v>1</v>
      </c>
      <c r="E8" s="1" t="s">
        <v>494</v>
      </c>
      <c r="F8" s="1">
        <v>5</v>
      </c>
      <c r="G8" s="17" t="str">
        <f t="shared" si="0"/>
        <v>00000101</v>
      </c>
      <c r="H8" s="9" t="str">
        <f>DEC2BIN(B8,8)</f>
        <v>00000001</v>
      </c>
    </row>
    <row r="9" spans="1:8" x14ac:dyDescent="0.25">
      <c r="B9" s="1" t="s">
        <v>69</v>
      </c>
      <c r="C9" s="1" t="s">
        <v>61</v>
      </c>
      <c r="D9" s="1" t="s">
        <v>88</v>
      </c>
      <c r="F9" s="1">
        <v>6</v>
      </c>
      <c r="G9" s="17" t="str">
        <f t="shared" si="0"/>
        <v>00000110</v>
      </c>
      <c r="H9" s="1" t="str">
        <f>VLOOKUP(B9&amp;" "&amp;C9&amp;" "&amp;D9,Complete_Instructions!$O$3:$P$258,2,FALSE)</f>
        <v>00010111</v>
      </c>
    </row>
    <row r="10" spans="1:8" x14ac:dyDescent="0.25">
      <c r="B10" s="1">
        <v>15</v>
      </c>
      <c r="E10" s="1" t="s">
        <v>500</v>
      </c>
      <c r="F10" s="1">
        <v>7</v>
      </c>
      <c r="G10" s="17" t="str">
        <f t="shared" si="0"/>
        <v>00000111</v>
      </c>
      <c r="H10" s="9" t="str">
        <f>DEC2BIN(B10,8)</f>
        <v>00001111</v>
      </c>
    </row>
    <row r="11" spans="1:8" x14ac:dyDescent="0.25">
      <c r="B11" s="1" t="s">
        <v>128</v>
      </c>
      <c r="C11" s="1" t="s">
        <v>65</v>
      </c>
      <c r="F11" s="1">
        <v>8</v>
      </c>
      <c r="G11" s="17" t="str">
        <f t="shared" si="0"/>
        <v>00001000</v>
      </c>
      <c r="H11" s="1" t="str">
        <f>VLOOKUP(B11&amp;" "&amp;C11&amp;" "&amp;D11,Complete_Instructions!$O$3:$P$258,2,FALSE)</f>
        <v>11000101</v>
      </c>
    </row>
    <row r="12" spans="1:8" x14ac:dyDescent="0.25">
      <c r="B12" s="1" t="s">
        <v>128</v>
      </c>
      <c r="C12" s="1" t="s">
        <v>65</v>
      </c>
      <c r="F12" s="1">
        <v>9</v>
      </c>
      <c r="G12" s="17" t="str">
        <f t="shared" si="0"/>
        <v>00001001</v>
      </c>
      <c r="H12" s="1" t="str">
        <f>VLOOKUP(B12&amp;" "&amp;C12&amp;" "&amp;D12,Complete_Instructions!$O$3:$P$258,2,FALSE)</f>
        <v>11000101</v>
      </c>
    </row>
    <row r="13" spans="1:8" x14ac:dyDescent="0.25">
      <c r="B13" s="1" t="s">
        <v>128</v>
      </c>
      <c r="C13" s="1" t="s">
        <v>65</v>
      </c>
      <c r="F13" s="1">
        <v>10</v>
      </c>
      <c r="G13" s="17" t="str">
        <f t="shared" si="0"/>
        <v>00001010</v>
      </c>
      <c r="H13" s="1" t="str">
        <f>VLOOKUP(B13&amp;" "&amp;C13&amp;" "&amp;D13,Complete_Instructions!$O$3:$P$258,2,FALSE)</f>
        <v>11000101</v>
      </c>
    </row>
    <row r="14" spans="1:8" x14ac:dyDescent="0.25">
      <c r="A14" s="1" t="s">
        <v>477</v>
      </c>
      <c r="B14" s="1" t="s">
        <v>122</v>
      </c>
      <c r="C14" s="1" t="s">
        <v>61</v>
      </c>
      <c r="D14" s="1" t="s">
        <v>65</v>
      </c>
      <c r="F14" s="1">
        <v>11</v>
      </c>
      <c r="G14" s="17" t="str">
        <f t="shared" si="0"/>
        <v>00001011</v>
      </c>
      <c r="H14" s="1" t="str">
        <f>VLOOKUP(B14&amp;" "&amp;C14&amp;" "&amp;D14,Complete_Instructions!$O$3:$P$258,2,FALSE)</f>
        <v>11001010</v>
      </c>
    </row>
    <row r="15" spans="1:8" x14ac:dyDescent="0.25">
      <c r="B15" s="1" t="s">
        <v>105</v>
      </c>
      <c r="C15" s="1" t="s">
        <v>88</v>
      </c>
      <c r="F15" s="1">
        <v>12</v>
      </c>
      <c r="G15" s="17" t="str">
        <f t="shared" si="0"/>
        <v>00001100</v>
      </c>
      <c r="H15" s="1" t="str">
        <f>VLOOKUP(B15&amp;" "&amp;C15&amp;" "&amp;D15,Complete_Instructions!$O$3:$P$258,2,FALSE)</f>
        <v>00111000</v>
      </c>
    </row>
    <row r="16" spans="1:8" x14ac:dyDescent="0.25">
      <c r="B16" s="1" t="s">
        <v>496</v>
      </c>
      <c r="F16" s="1">
        <v>13</v>
      </c>
      <c r="G16" s="17" t="str">
        <f t="shared" si="0"/>
        <v>00001101</v>
      </c>
      <c r="H16" s="28" t="str">
        <f>G31</f>
        <v>00011100</v>
      </c>
    </row>
    <row r="17" spans="1:8" x14ac:dyDescent="0.25">
      <c r="B17" s="1" t="s">
        <v>121</v>
      </c>
      <c r="C17" s="1" t="s">
        <v>61</v>
      </c>
      <c r="D17" s="1" t="s">
        <v>65</v>
      </c>
      <c r="F17" s="1">
        <v>14</v>
      </c>
      <c r="G17" s="17" t="str">
        <f t="shared" si="0"/>
        <v>00001110</v>
      </c>
      <c r="H17" s="1" t="str">
        <f>VLOOKUP(B17&amp;" "&amp;C17&amp;" "&amp;D17,Complete_Instructions!$O$3:$P$258,2,FALSE)</f>
        <v>11001110</v>
      </c>
    </row>
    <row r="18" spans="1:8" x14ac:dyDescent="0.25">
      <c r="A18" s="1" t="s">
        <v>489</v>
      </c>
      <c r="B18" s="1" t="s">
        <v>180</v>
      </c>
      <c r="C18" s="1" t="s">
        <v>81</v>
      </c>
      <c r="F18" s="1">
        <v>15</v>
      </c>
      <c r="G18" s="17" t="str">
        <f t="shared" si="0"/>
        <v>00001111</v>
      </c>
      <c r="H18" s="1" t="str">
        <f>VLOOKUP(B18&amp;" "&amp;C18&amp;" "&amp;D18,Complete_Instructions!$O$3:$P$258,2,FALSE)</f>
        <v>11100011</v>
      </c>
    </row>
    <row r="19" spans="1:8" x14ac:dyDescent="0.25">
      <c r="B19" s="1" t="s">
        <v>106</v>
      </c>
      <c r="C19" s="1" t="s">
        <v>88</v>
      </c>
      <c r="F19" s="1">
        <v>16</v>
      </c>
      <c r="G19" s="17" t="str">
        <f t="shared" si="0"/>
        <v>00010000</v>
      </c>
      <c r="H19" s="1" t="str">
        <f>VLOOKUP(B19&amp;" "&amp;C19&amp;" "&amp;D19,Complete_Instructions!$O$3:$P$258,2,FALSE)</f>
        <v>00111011</v>
      </c>
    </row>
    <row r="20" spans="1:8" x14ac:dyDescent="0.25">
      <c r="B20" s="1" t="s">
        <v>486</v>
      </c>
      <c r="F20" s="1">
        <v>17</v>
      </c>
      <c r="G20" s="17" t="str">
        <f t="shared" si="0"/>
        <v>00010001</v>
      </c>
      <c r="H20" s="28" t="str">
        <f>G34</f>
        <v>00011111</v>
      </c>
    </row>
    <row r="21" spans="1:8" x14ac:dyDescent="0.25">
      <c r="B21" s="1" t="s">
        <v>128</v>
      </c>
      <c r="C21" s="1" t="s">
        <v>60</v>
      </c>
      <c r="F21" s="1">
        <v>18</v>
      </c>
      <c r="G21" s="17" t="str">
        <f t="shared" si="0"/>
        <v>00010010</v>
      </c>
      <c r="H21" s="1" t="str">
        <f>VLOOKUP(B21&amp;" "&amp;C21&amp;" "&amp;D21,Complete_Instructions!$O$3:$P$258,2,FALSE)</f>
        <v>11000100</v>
      </c>
    </row>
    <row r="22" spans="1:8" x14ac:dyDescent="0.25">
      <c r="B22" s="1" t="s">
        <v>129</v>
      </c>
      <c r="C22" s="1" t="s">
        <v>65</v>
      </c>
      <c r="F22" s="1">
        <v>19</v>
      </c>
      <c r="G22" s="17" t="str">
        <f t="shared" si="0"/>
        <v>00010011</v>
      </c>
      <c r="H22" s="1" t="str">
        <f>VLOOKUP(B22&amp;" "&amp;C22&amp;" "&amp;D22,Complete_Instructions!$O$3:$P$258,2,FALSE)</f>
        <v>11100101</v>
      </c>
    </row>
    <row r="23" spans="1:8" x14ac:dyDescent="0.25">
      <c r="B23" s="1" t="s">
        <v>129</v>
      </c>
      <c r="C23" s="1" t="s">
        <v>65</v>
      </c>
      <c r="F23" s="1">
        <v>20</v>
      </c>
      <c r="G23" s="17" t="str">
        <f t="shared" si="0"/>
        <v>00010100</v>
      </c>
      <c r="H23" s="1" t="str">
        <f>VLOOKUP(B23&amp;" "&amp;C23&amp;" "&amp;D23,Complete_Instructions!$O$3:$P$258,2,FALSE)</f>
        <v>11100101</v>
      </c>
    </row>
    <row r="24" spans="1:8" x14ac:dyDescent="0.25">
      <c r="B24" s="1" t="s">
        <v>129</v>
      </c>
      <c r="C24" s="1" t="s">
        <v>65</v>
      </c>
      <c r="F24" s="1">
        <v>21</v>
      </c>
      <c r="G24" s="17" t="str">
        <f t="shared" si="0"/>
        <v>00010101</v>
      </c>
      <c r="H24" s="1" t="str">
        <f>VLOOKUP(B24&amp;" "&amp;C24&amp;" "&amp;D24,Complete_Instructions!$O$3:$P$258,2,FALSE)</f>
        <v>11100101</v>
      </c>
    </row>
    <row r="25" spans="1:8" x14ac:dyDescent="0.25">
      <c r="B25" s="1" t="s">
        <v>129</v>
      </c>
      <c r="C25" s="1" t="s">
        <v>65</v>
      </c>
      <c r="F25" s="1">
        <v>22</v>
      </c>
      <c r="G25" s="17" t="str">
        <f t="shared" si="0"/>
        <v>00010110</v>
      </c>
      <c r="H25" s="1" t="str">
        <f>VLOOKUP(B25&amp;" "&amp;C25&amp;" "&amp;D25,Complete_Instructions!$O$3:$P$258,2,FALSE)</f>
        <v>11100101</v>
      </c>
    </row>
    <row r="26" spans="1:8" x14ac:dyDescent="0.25">
      <c r="B26" s="1" t="s">
        <v>129</v>
      </c>
      <c r="C26" s="1" t="s">
        <v>65</v>
      </c>
      <c r="F26" s="1">
        <v>23</v>
      </c>
      <c r="G26" s="17" t="str">
        <f t="shared" si="0"/>
        <v>00010111</v>
      </c>
      <c r="H26" s="1" t="str">
        <f>VLOOKUP(B26&amp;" "&amp;C26&amp;" "&amp;D26,Complete_Instructions!$O$3:$P$258,2,FALSE)</f>
        <v>11100101</v>
      </c>
    </row>
    <row r="27" spans="1:8" x14ac:dyDescent="0.25">
      <c r="B27" s="1" t="s">
        <v>129</v>
      </c>
      <c r="C27" s="1" t="s">
        <v>65</v>
      </c>
      <c r="F27" s="1">
        <v>24</v>
      </c>
      <c r="G27" s="17" t="str">
        <f t="shared" si="0"/>
        <v>00011000</v>
      </c>
      <c r="H27" s="1" t="str">
        <f>VLOOKUP(B27&amp;" "&amp;C27&amp;" "&amp;D27,Complete_Instructions!$O$3:$P$258,2,FALSE)</f>
        <v>11100101</v>
      </c>
    </row>
    <row r="28" spans="1:8" x14ac:dyDescent="0.25">
      <c r="B28" s="1" t="s">
        <v>129</v>
      </c>
      <c r="C28" s="1" t="s">
        <v>65</v>
      </c>
      <c r="F28" s="1">
        <v>25</v>
      </c>
      <c r="G28" s="17" t="str">
        <f t="shared" si="0"/>
        <v>00011001</v>
      </c>
      <c r="H28" s="1" t="str">
        <f>VLOOKUP(B28&amp;" "&amp;C28&amp;" "&amp;D28,Complete_Instructions!$O$3:$P$258,2,FALSE)</f>
        <v>11100101</v>
      </c>
    </row>
    <row r="29" spans="1:8" x14ac:dyDescent="0.25">
      <c r="B29" s="1" t="s">
        <v>73</v>
      </c>
      <c r="C29" s="1" t="s">
        <v>88</v>
      </c>
      <c r="F29" s="1">
        <v>26</v>
      </c>
      <c r="G29" s="17" t="str">
        <f t="shared" si="0"/>
        <v>00011010</v>
      </c>
      <c r="H29" s="1" t="str">
        <f>VLOOKUP(B29&amp;" "&amp;C29&amp;" "&amp;D29,Complete_Instructions!$O$3:$P$258,2,FALSE)</f>
        <v>00101111</v>
      </c>
    </row>
    <row r="30" spans="1:8" x14ac:dyDescent="0.25">
      <c r="B30" s="1" t="s">
        <v>482</v>
      </c>
      <c r="F30" s="1">
        <v>27</v>
      </c>
      <c r="G30" s="17" t="str">
        <f t="shared" si="0"/>
        <v>00011011</v>
      </c>
      <c r="H30" s="28" t="str">
        <f>G14</f>
        <v>00001011</v>
      </c>
    </row>
    <row r="31" spans="1:8" x14ac:dyDescent="0.25">
      <c r="A31" s="1" t="s">
        <v>497</v>
      </c>
      <c r="B31" s="1" t="s">
        <v>123</v>
      </c>
      <c r="C31" s="1" t="s">
        <v>60</v>
      </c>
      <c r="F31" s="1">
        <v>28</v>
      </c>
      <c r="G31" s="17" t="str">
        <f t="shared" si="0"/>
        <v>00011100</v>
      </c>
      <c r="H31" s="1" t="str">
        <f>VLOOKUP(B31&amp;" "&amp;C31&amp;" "&amp;D31,Complete_Instructions!$O$3:$P$258,2,FALSE)</f>
        <v>11000000</v>
      </c>
    </row>
    <row r="32" spans="1:8" x14ac:dyDescent="0.25">
      <c r="B32" s="1" t="s">
        <v>73</v>
      </c>
      <c r="C32" s="1" t="s">
        <v>88</v>
      </c>
      <c r="F32" s="1">
        <v>29</v>
      </c>
      <c r="G32" s="17" t="str">
        <f t="shared" si="0"/>
        <v>00011101</v>
      </c>
      <c r="H32" s="1" t="str">
        <f>VLOOKUP(B32&amp;" "&amp;C32&amp;" "&amp;D32,Complete_Instructions!$O$3:$P$258,2,FALSE)</f>
        <v>00101111</v>
      </c>
    </row>
    <row r="33" spans="1:8" x14ac:dyDescent="0.25">
      <c r="B33" s="1" t="s">
        <v>490</v>
      </c>
      <c r="F33" s="1">
        <v>30</v>
      </c>
      <c r="G33" s="17" t="str">
        <f t="shared" si="0"/>
        <v>00011110</v>
      </c>
      <c r="H33" s="28" t="str">
        <f>G18</f>
        <v>00001111</v>
      </c>
    </row>
    <row r="34" spans="1:8" x14ac:dyDescent="0.25">
      <c r="A34" s="1" t="s">
        <v>487</v>
      </c>
      <c r="B34" s="1" t="s">
        <v>109</v>
      </c>
      <c r="F34" s="1">
        <v>31</v>
      </c>
      <c r="G34" s="17" t="str">
        <f t="shared" si="0"/>
        <v>00011111</v>
      </c>
      <c r="H34" s="1" t="str">
        <f>VLOOKUP(B34&amp;" "&amp;C34&amp;" "&amp;D34,Complete_Instructions!$O$3:$P$258,2,FALSE)</f>
        <v>00101101</v>
      </c>
    </row>
    <row r="35" spans="1:8" x14ac:dyDescent="0.25">
      <c r="G35" s="17"/>
    </row>
    <row r="36" spans="1:8" x14ac:dyDescent="0.25">
      <c r="G36" s="17"/>
    </row>
    <row r="37" spans="1:8" x14ac:dyDescent="0.25">
      <c r="G37" s="1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topLeftCell="A16" workbookViewId="0">
      <selection activeCell="N32" sqref="N32:N47"/>
    </sheetView>
  </sheetViews>
  <sheetFormatPr defaultRowHeight="15" x14ac:dyDescent="0.25"/>
  <cols>
    <col min="2" max="2" width="29.42578125" customWidth="1"/>
    <col min="3" max="3" width="13.7109375" bestFit="1" customWidth="1"/>
    <col min="5" max="5" width="28.42578125" bestFit="1" customWidth="1"/>
    <col min="7" max="7" width="13.7109375" customWidth="1"/>
    <col min="12" max="12" width="9.28515625" customWidth="1"/>
    <col min="13" max="13" width="9.140625" style="1"/>
    <col min="14" max="14" width="20.85546875" bestFit="1" customWidth="1"/>
    <col min="15" max="15" width="14.5703125" bestFit="1" customWidth="1"/>
  </cols>
  <sheetData>
    <row r="1" spans="1:21" x14ac:dyDescent="0.25">
      <c r="B1" s="1" t="s">
        <v>149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59</v>
      </c>
      <c r="I1" s="1" t="s">
        <v>53</v>
      </c>
      <c r="L1" s="1" t="s">
        <v>150</v>
      </c>
      <c r="M1" s="1" t="s">
        <v>153</v>
      </c>
      <c r="N1" t="s">
        <v>149</v>
      </c>
      <c r="O1" t="s">
        <v>237</v>
      </c>
      <c r="P1" t="s">
        <v>152</v>
      </c>
    </row>
    <row r="2" spans="1:21" x14ac:dyDescent="0.25">
      <c r="A2" t="s">
        <v>123</v>
      </c>
      <c r="B2" s="1" t="s">
        <v>49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L2" s="4">
        <v>0</v>
      </c>
      <c r="M2" s="4" t="str">
        <f>A2</f>
        <v>INC</v>
      </c>
      <c r="N2" t="s">
        <v>154</v>
      </c>
      <c r="O2" t="str">
        <f>G2&amp;F2&amp;E2&amp;D2&amp;C2</f>
        <v>00000</v>
      </c>
      <c r="P2">
        <f t="shared" ref="P2:P10" si="0">IF(H2=0,1,0)</f>
        <v>1</v>
      </c>
    </row>
    <row r="3" spans="1:21" x14ac:dyDescent="0.25">
      <c r="A3" s="1" t="s">
        <v>128</v>
      </c>
      <c r="B3" s="1" t="s">
        <v>51</v>
      </c>
      <c r="C3" s="1">
        <v>0</v>
      </c>
      <c r="D3" s="1">
        <v>0</v>
      </c>
      <c r="E3" s="1">
        <v>1</v>
      </c>
      <c r="F3" s="1">
        <v>1</v>
      </c>
      <c r="G3" s="1">
        <v>0</v>
      </c>
      <c r="H3" s="1">
        <v>1</v>
      </c>
      <c r="I3" s="1"/>
      <c r="L3" s="4">
        <v>1</v>
      </c>
      <c r="M3" s="4" t="str">
        <f t="shared" ref="M3:M17" si="1">A3</f>
        <v>SHL</v>
      </c>
      <c r="N3" t="s">
        <v>155</v>
      </c>
      <c r="O3" s="1" t="str">
        <f t="shared" ref="O3:O17" si="2">G3&amp;F3&amp;E3&amp;D3&amp;C3</f>
        <v>01100</v>
      </c>
      <c r="P3" s="1">
        <f t="shared" si="0"/>
        <v>0</v>
      </c>
    </row>
    <row r="4" spans="1:21" x14ac:dyDescent="0.25">
      <c r="A4" t="s">
        <v>122</v>
      </c>
      <c r="B4" s="1" t="s">
        <v>46</v>
      </c>
      <c r="C4" s="1">
        <v>0</v>
      </c>
      <c r="D4" s="1">
        <v>1</v>
      </c>
      <c r="E4" s="1">
        <v>1</v>
      </c>
      <c r="F4" s="1">
        <v>0</v>
      </c>
      <c r="G4" s="1">
        <v>0</v>
      </c>
      <c r="H4" s="1">
        <v>0</v>
      </c>
      <c r="L4" s="4">
        <v>10</v>
      </c>
      <c r="M4" s="4" t="str">
        <f t="shared" si="1"/>
        <v>SUB</v>
      </c>
      <c r="N4" t="s">
        <v>117</v>
      </c>
      <c r="O4" s="1" t="str">
        <f t="shared" si="2"/>
        <v>00110</v>
      </c>
      <c r="P4" s="1">
        <f t="shared" si="0"/>
        <v>1</v>
      </c>
    </row>
    <row r="5" spans="1:21" x14ac:dyDescent="0.25">
      <c r="A5" s="1" t="s">
        <v>121</v>
      </c>
      <c r="B5" s="1" t="s">
        <v>45</v>
      </c>
      <c r="C5" s="1">
        <v>1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/>
      <c r="L5" s="4">
        <v>11</v>
      </c>
      <c r="M5" s="4" t="str">
        <f t="shared" si="1"/>
        <v>ADD</v>
      </c>
      <c r="N5" t="s">
        <v>118</v>
      </c>
      <c r="O5" s="1" t="str">
        <f t="shared" si="2"/>
        <v>01001</v>
      </c>
      <c r="P5" s="1">
        <f t="shared" si="0"/>
        <v>0</v>
      </c>
      <c r="U5" s="1"/>
    </row>
    <row r="6" spans="1:21" x14ac:dyDescent="0.25">
      <c r="A6" t="s">
        <v>126</v>
      </c>
      <c r="B6" t="s">
        <v>56</v>
      </c>
      <c r="C6">
        <v>0</v>
      </c>
      <c r="D6">
        <v>1</v>
      </c>
      <c r="E6">
        <v>1</v>
      </c>
      <c r="F6">
        <v>0</v>
      </c>
      <c r="G6">
        <v>1</v>
      </c>
      <c r="H6" s="11">
        <v>1</v>
      </c>
      <c r="L6" s="4">
        <v>100</v>
      </c>
      <c r="M6" s="4" t="str">
        <f t="shared" si="1"/>
        <v>XOR</v>
      </c>
      <c r="N6" t="s">
        <v>113</v>
      </c>
      <c r="O6" s="1" t="str">
        <f t="shared" si="2"/>
        <v>10110</v>
      </c>
      <c r="P6" s="1">
        <f t="shared" si="0"/>
        <v>0</v>
      </c>
    </row>
    <row r="7" spans="1:21" x14ac:dyDescent="0.25">
      <c r="A7" t="s">
        <v>125</v>
      </c>
      <c r="B7" s="1" t="s">
        <v>55</v>
      </c>
      <c r="C7" s="1">
        <v>0</v>
      </c>
      <c r="D7" s="1">
        <v>1</v>
      </c>
      <c r="E7" s="1">
        <v>1</v>
      </c>
      <c r="F7" s="1">
        <v>1</v>
      </c>
      <c r="G7" s="1">
        <v>1</v>
      </c>
      <c r="H7" s="11">
        <v>1</v>
      </c>
      <c r="L7" s="4">
        <v>101</v>
      </c>
      <c r="M7" s="4" t="str">
        <f t="shared" si="1"/>
        <v>OR</v>
      </c>
      <c r="N7" t="s">
        <v>114</v>
      </c>
      <c r="O7" s="1" t="str">
        <f t="shared" si="2"/>
        <v>11110</v>
      </c>
      <c r="P7" s="1">
        <f t="shared" si="0"/>
        <v>0</v>
      </c>
      <c r="U7" s="1"/>
    </row>
    <row r="8" spans="1:21" x14ac:dyDescent="0.25">
      <c r="A8" s="1" t="s">
        <v>124</v>
      </c>
      <c r="B8" s="1" t="s">
        <v>54</v>
      </c>
      <c r="C8" s="1">
        <v>1</v>
      </c>
      <c r="D8" s="1">
        <v>1</v>
      </c>
      <c r="E8" s="1">
        <v>0</v>
      </c>
      <c r="F8" s="1">
        <v>1</v>
      </c>
      <c r="G8" s="1">
        <v>1</v>
      </c>
      <c r="H8" s="11">
        <v>1</v>
      </c>
      <c r="I8" s="1"/>
      <c r="L8" s="4">
        <v>110</v>
      </c>
      <c r="M8" s="4" t="str">
        <f t="shared" si="1"/>
        <v>AND</v>
      </c>
      <c r="N8" t="s">
        <v>115</v>
      </c>
      <c r="O8" s="1" t="str">
        <f t="shared" si="2"/>
        <v>11011</v>
      </c>
      <c r="P8" s="1">
        <f t="shared" si="0"/>
        <v>0</v>
      </c>
      <c r="U8" s="1"/>
    </row>
    <row r="9" spans="1:21" x14ac:dyDescent="0.25">
      <c r="A9" t="s">
        <v>127</v>
      </c>
      <c r="B9" s="1" t="s">
        <v>57</v>
      </c>
      <c r="C9" s="1">
        <v>0</v>
      </c>
      <c r="D9" s="1">
        <v>0</v>
      </c>
      <c r="E9" s="1">
        <v>0</v>
      </c>
      <c r="F9" s="1">
        <v>0</v>
      </c>
      <c r="G9" s="1">
        <v>1</v>
      </c>
      <c r="H9" s="11">
        <v>1</v>
      </c>
      <c r="L9" s="4">
        <v>111</v>
      </c>
      <c r="M9" s="4" t="str">
        <f t="shared" si="1"/>
        <v>NOT</v>
      </c>
      <c r="N9" t="s">
        <v>156</v>
      </c>
      <c r="O9" s="1" t="str">
        <f t="shared" si="2"/>
        <v>10000</v>
      </c>
      <c r="P9" s="1">
        <f t="shared" si="0"/>
        <v>0</v>
      </c>
    </row>
    <row r="10" spans="1:21" x14ac:dyDescent="0.25">
      <c r="A10" t="s">
        <v>180</v>
      </c>
      <c r="B10" s="1" t="s">
        <v>50</v>
      </c>
      <c r="C10" s="1">
        <v>1</v>
      </c>
      <c r="D10" s="1">
        <v>1</v>
      </c>
      <c r="E10" s="1">
        <v>1</v>
      </c>
      <c r="F10" s="1">
        <v>1</v>
      </c>
      <c r="G10" s="1">
        <v>0</v>
      </c>
      <c r="H10" s="1">
        <v>1</v>
      </c>
      <c r="L10" s="4">
        <v>1000</v>
      </c>
      <c r="M10" s="4" t="str">
        <f t="shared" si="1"/>
        <v>DCR</v>
      </c>
      <c r="N10" t="s">
        <v>241</v>
      </c>
      <c r="O10" s="1" t="str">
        <f t="shared" si="2"/>
        <v>01111</v>
      </c>
      <c r="P10" s="1">
        <f t="shared" si="0"/>
        <v>0</v>
      </c>
      <c r="U10" s="1"/>
    </row>
    <row r="11" spans="1:21" x14ac:dyDescent="0.25">
      <c r="A11" s="1" t="s">
        <v>129</v>
      </c>
      <c r="B11" s="1" t="s">
        <v>52</v>
      </c>
      <c r="C11" s="1">
        <v>0</v>
      </c>
      <c r="D11" s="1">
        <v>0</v>
      </c>
      <c r="E11" s="1">
        <v>1</v>
      </c>
      <c r="F11" s="1">
        <v>1</v>
      </c>
      <c r="G11" s="1">
        <v>0</v>
      </c>
      <c r="H11" s="11">
        <v>0</v>
      </c>
      <c r="I11" s="11" t="s">
        <v>58</v>
      </c>
      <c r="L11" s="4">
        <v>1001</v>
      </c>
      <c r="M11" s="4" t="str">
        <f t="shared" si="1"/>
        <v>ROL</v>
      </c>
      <c r="N11" s="1" t="s">
        <v>155</v>
      </c>
      <c r="O11" s="1" t="str">
        <f t="shared" si="2"/>
        <v>01100</v>
      </c>
      <c r="P11" s="11" t="s">
        <v>116</v>
      </c>
      <c r="U11" s="1"/>
    </row>
    <row r="12" spans="1:21" x14ac:dyDescent="0.25">
      <c r="A12" t="s">
        <v>181</v>
      </c>
      <c r="B12" s="1" t="s">
        <v>48</v>
      </c>
      <c r="C12" s="1">
        <v>0</v>
      </c>
      <c r="D12" s="1">
        <v>1</v>
      </c>
      <c r="E12" s="1">
        <v>1</v>
      </c>
      <c r="F12" s="1">
        <v>0</v>
      </c>
      <c r="G12" s="1">
        <v>0</v>
      </c>
      <c r="H12" s="11">
        <v>1</v>
      </c>
      <c r="I12" s="11" t="s">
        <v>58</v>
      </c>
      <c r="L12" s="4">
        <v>1010</v>
      </c>
      <c r="M12" s="4" t="str">
        <f t="shared" si="1"/>
        <v>SUBC</v>
      </c>
      <c r="N12" s="1" t="s">
        <v>117</v>
      </c>
      <c r="O12" s="1" t="str">
        <f t="shared" si="2"/>
        <v>00110</v>
      </c>
      <c r="P12" s="11" t="s">
        <v>116</v>
      </c>
      <c r="U12" s="1"/>
    </row>
    <row r="13" spans="1:21" x14ac:dyDescent="0.25">
      <c r="A13" s="1" t="s">
        <v>182</v>
      </c>
      <c r="B13" s="1" t="s">
        <v>47</v>
      </c>
      <c r="C13" s="1">
        <v>1</v>
      </c>
      <c r="D13" s="1">
        <v>0</v>
      </c>
      <c r="E13" s="1">
        <v>0</v>
      </c>
      <c r="F13" s="1">
        <v>1</v>
      </c>
      <c r="G13" s="1">
        <v>0</v>
      </c>
      <c r="H13" s="11">
        <v>0</v>
      </c>
      <c r="I13" s="11" t="s">
        <v>58</v>
      </c>
      <c r="L13" s="4">
        <v>1011</v>
      </c>
      <c r="M13" s="4" t="str">
        <f t="shared" si="1"/>
        <v>ADDC</v>
      </c>
      <c r="N13" s="1" t="s">
        <v>118</v>
      </c>
      <c r="O13" s="1" t="str">
        <f t="shared" si="2"/>
        <v>01001</v>
      </c>
      <c r="P13" s="11" t="s">
        <v>116</v>
      </c>
      <c r="U13" s="1"/>
    </row>
    <row r="14" spans="1:21" x14ac:dyDescent="0.25">
      <c r="A14" t="s">
        <v>541</v>
      </c>
      <c r="B14" t="s">
        <v>543</v>
      </c>
      <c r="C14">
        <v>1</v>
      </c>
      <c r="D14">
        <v>1</v>
      </c>
      <c r="E14">
        <v>0</v>
      </c>
      <c r="F14">
        <v>0</v>
      </c>
      <c r="G14">
        <v>1</v>
      </c>
      <c r="H14" s="11">
        <v>1</v>
      </c>
      <c r="L14" s="4">
        <v>1100</v>
      </c>
      <c r="M14" s="4" t="str">
        <f t="shared" si="1"/>
        <v>ZERO</v>
      </c>
      <c r="N14" s="1" t="s">
        <v>547</v>
      </c>
      <c r="O14" s="1" t="str">
        <f t="shared" si="2"/>
        <v>10011</v>
      </c>
      <c r="P14" s="1">
        <f>IF(H14=0,1,0)</f>
        <v>0</v>
      </c>
    </row>
    <row r="15" spans="1:21" x14ac:dyDescent="0.25">
      <c r="A15" t="s">
        <v>542</v>
      </c>
      <c r="B15" s="1" t="s">
        <v>544</v>
      </c>
      <c r="C15">
        <v>0</v>
      </c>
      <c r="D15">
        <v>0</v>
      </c>
      <c r="E15">
        <v>1</v>
      </c>
      <c r="F15">
        <v>1</v>
      </c>
      <c r="G15">
        <v>1</v>
      </c>
      <c r="H15" s="11">
        <v>1</v>
      </c>
      <c r="L15" s="4">
        <v>1101</v>
      </c>
      <c r="M15" s="4" t="str">
        <f t="shared" si="1"/>
        <v>ONE</v>
      </c>
      <c r="N15" s="1" t="s">
        <v>548</v>
      </c>
      <c r="O15" s="1" t="str">
        <f t="shared" si="2"/>
        <v>11100</v>
      </c>
      <c r="P15" s="1">
        <f>IF(H15=0,1,0)</f>
        <v>0</v>
      </c>
    </row>
    <row r="16" spans="1:21" x14ac:dyDescent="0.25">
      <c r="A16" s="1" t="s">
        <v>130</v>
      </c>
      <c r="B16" s="1" t="s">
        <v>151</v>
      </c>
      <c r="C16" s="1">
        <v>0</v>
      </c>
      <c r="D16" s="1">
        <v>1</v>
      </c>
      <c r="E16" s="1">
        <v>1</v>
      </c>
      <c r="F16" s="1">
        <v>0</v>
      </c>
      <c r="G16" s="1">
        <v>0</v>
      </c>
      <c r="H16" s="1">
        <v>1</v>
      </c>
      <c r="L16" s="4">
        <v>1110</v>
      </c>
      <c r="M16" s="4" t="str">
        <f t="shared" si="1"/>
        <v>CMP</v>
      </c>
      <c r="N16" s="1" t="s">
        <v>117</v>
      </c>
      <c r="O16" s="1" t="str">
        <f t="shared" si="2"/>
        <v>00110</v>
      </c>
      <c r="P16" s="1">
        <f>IF(H16=0,1,0)</f>
        <v>0</v>
      </c>
    </row>
    <row r="17" spans="1:18" x14ac:dyDescent="0.25">
      <c r="A17" s="1" t="s">
        <v>131</v>
      </c>
      <c r="B17" s="1" t="s">
        <v>39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/>
      <c r="L17" s="4">
        <v>1111</v>
      </c>
      <c r="M17" s="4" t="str">
        <f t="shared" si="1"/>
        <v>TST</v>
      </c>
      <c r="N17" s="1" t="s">
        <v>154</v>
      </c>
      <c r="O17" s="1" t="str">
        <f t="shared" si="2"/>
        <v>00000</v>
      </c>
      <c r="P17" s="1">
        <f>IF(H17=0,1,0)</f>
        <v>0</v>
      </c>
    </row>
    <row r="20" spans="1:18" x14ac:dyDescent="0.25">
      <c r="A20" s="1"/>
      <c r="B20" s="1"/>
      <c r="C20" s="1"/>
      <c r="D20" s="1"/>
      <c r="E20" s="1"/>
      <c r="F20" s="1"/>
      <c r="G20" s="1"/>
      <c r="H20" s="1"/>
      <c r="I20" s="1"/>
      <c r="N20" s="1" t="s">
        <v>154</v>
      </c>
      <c r="O20" s="1" t="s">
        <v>157</v>
      </c>
      <c r="P20" s="1"/>
      <c r="Q20" s="1"/>
    </row>
    <row r="21" spans="1:18" x14ac:dyDescent="0.25">
      <c r="A21" s="1"/>
      <c r="B21" s="1"/>
      <c r="C21" s="1"/>
      <c r="D21" s="1"/>
      <c r="E21" s="1"/>
      <c r="F21" s="1"/>
      <c r="G21" s="1"/>
      <c r="H21" s="1"/>
      <c r="I21" s="1"/>
      <c r="N21" s="1" t="s">
        <v>117</v>
      </c>
      <c r="O21" s="1" t="s">
        <v>158</v>
      </c>
      <c r="P21" s="1"/>
      <c r="Q21" s="1"/>
      <c r="R21" s="1"/>
    </row>
    <row r="22" spans="1:18" x14ac:dyDescent="0.25">
      <c r="A22" s="1"/>
      <c r="B22" s="1"/>
      <c r="C22" s="1"/>
      <c r="D22" s="1"/>
      <c r="E22" s="1"/>
      <c r="F22" s="1"/>
      <c r="G22" s="1"/>
      <c r="H22" s="1"/>
      <c r="I22" s="1"/>
      <c r="N22" s="1" t="s">
        <v>118</v>
      </c>
      <c r="O22" s="1" t="s">
        <v>238</v>
      </c>
      <c r="P22" s="1"/>
      <c r="Q22" s="1"/>
      <c r="R22" s="1"/>
    </row>
    <row r="23" spans="1:18" x14ac:dyDescent="0.25">
      <c r="A23" s="1"/>
      <c r="B23" s="1"/>
      <c r="C23" s="1"/>
      <c r="D23" s="1"/>
      <c r="E23" s="1"/>
      <c r="F23" s="1"/>
      <c r="G23" s="1"/>
      <c r="H23" s="1"/>
      <c r="I23" s="1"/>
      <c r="N23" s="1" t="s">
        <v>155</v>
      </c>
      <c r="O23" s="1" t="s">
        <v>159</v>
      </c>
      <c r="P23" s="1"/>
      <c r="Q23" s="1"/>
      <c r="R23" s="1"/>
    </row>
    <row r="24" spans="1:18" x14ac:dyDescent="0.25">
      <c r="A24" s="1"/>
      <c r="B24" s="1"/>
      <c r="C24" s="1"/>
      <c r="D24" s="1"/>
      <c r="G24" s="1"/>
      <c r="H24" s="1"/>
      <c r="I24" s="1"/>
      <c r="N24" s="1" t="s">
        <v>241</v>
      </c>
      <c r="O24" s="1" t="s">
        <v>160</v>
      </c>
      <c r="P24" s="1"/>
      <c r="Q24" s="1"/>
      <c r="R24" s="1"/>
    </row>
    <row r="25" spans="1:18" x14ac:dyDescent="0.25">
      <c r="A25" s="1"/>
      <c r="B25" s="1"/>
      <c r="C25" s="1"/>
      <c r="D25" s="1"/>
      <c r="G25" s="1"/>
      <c r="H25" s="1"/>
      <c r="I25" s="1"/>
      <c r="J25" s="1"/>
      <c r="N25" s="1" t="s">
        <v>156</v>
      </c>
      <c r="O25" s="1" t="s">
        <v>239</v>
      </c>
      <c r="P25" s="1"/>
      <c r="Q25" s="1"/>
      <c r="R25" s="1"/>
    </row>
    <row r="26" spans="1:18" x14ac:dyDescent="0.25">
      <c r="A26" s="1"/>
      <c r="B26" s="1"/>
      <c r="C26" s="1"/>
      <c r="D26" s="1"/>
      <c r="G26" s="1"/>
      <c r="H26" s="1"/>
      <c r="I26" s="1"/>
      <c r="N26" s="1" t="s">
        <v>547</v>
      </c>
      <c r="O26" s="1" t="s">
        <v>545</v>
      </c>
      <c r="P26" s="1"/>
      <c r="Q26" s="1"/>
      <c r="R26" s="1"/>
    </row>
    <row r="27" spans="1:18" x14ac:dyDescent="0.25">
      <c r="A27" s="1"/>
      <c r="B27" s="1"/>
      <c r="C27" s="1"/>
      <c r="D27" s="1"/>
      <c r="G27" s="1"/>
      <c r="H27" s="1"/>
      <c r="I27" s="1"/>
      <c r="J27" s="1"/>
      <c r="N27" s="1" t="s">
        <v>548</v>
      </c>
      <c r="O27" s="1" t="s">
        <v>546</v>
      </c>
      <c r="P27" s="1"/>
      <c r="Q27" s="1"/>
      <c r="R27" s="1"/>
    </row>
    <row r="28" spans="1:18" x14ac:dyDescent="0.25">
      <c r="A28" s="1"/>
      <c r="B28" s="1"/>
      <c r="C28" s="1"/>
      <c r="D28" s="1"/>
      <c r="G28" s="1"/>
      <c r="H28" s="1"/>
      <c r="I28" s="1"/>
      <c r="N28" s="1" t="s">
        <v>113</v>
      </c>
      <c r="O28" s="1" t="s">
        <v>240</v>
      </c>
      <c r="P28" s="1"/>
      <c r="Q28" s="1"/>
      <c r="R28" s="1"/>
    </row>
    <row r="29" spans="1:18" x14ac:dyDescent="0.25">
      <c r="A29" s="1"/>
      <c r="B29" s="1"/>
      <c r="C29" s="1"/>
      <c r="D29" s="1"/>
      <c r="G29" s="1"/>
      <c r="H29" s="1"/>
      <c r="I29" s="1"/>
      <c r="J29" s="1"/>
      <c r="N29" s="1" t="s">
        <v>115</v>
      </c>
      <c r="O29" s="1" t="s">
        <v>161</v>
      </c>
      <c r="P29" s="1"/>
      <c r="Q29" s="1"/>
      <c r="R29" s="1"/>
    </row>
    <row r="30" spans="1:18" x14ac:dyDescent="0.25">
      <c r="A30" s="1"/>
      <c r="B30" s="1"/>
      <c r="C30" s="1"/>
      <c r="D30" s="1"/>
      <c r="G30" s="1"/>
      <c r="H30" s="1"/>
      <c r="I30" s="1"/>
      <c r="J30" s="1"/>
      <c r="N30" s="1" t="s">
        <v>114</v>
      </c>
      <c r="O30" s="1" t="s">
        <v>162</v>
      </c>
      <c r="P30" s="1"/>
      <c r="Q30" s="1"/>
      <c r="R30" s="1"/>
    </row>
    <row r="31" spans="1:18" x14ac:dyDescent="0.25">
      <c r="A31" s="1"/>
      <c r="B31" s="1"/>
      <c r="C31" s="1"/>
      <c r="D31" s="1"/>
      <c r="G31" s="1"/>
      <c r="H31" s="1"/>
      <c r="I31" s="1"/>
      <c r="J31" s="1"/>
      <c r="N31" s="1"/>
      <c r="O31" s="1"/>
      <c r="P31" s="1"/>
    </row>
    <row r="32" spans="1:18" x14ac:dyDescent="0.25">
      <c r="A32" s="1"/>
      <c r="B32" s="1"/>
      <c r="C32" s="1"/>
      <c r="D32" s="1"/>
      <c r="G32" s="1"/>
      <c r="H32" s="1"/>
      <c r="I32" s="1"/>
      <c r="J32" s="1"/>
      <c r="N32" s="1" t="str">
        <f>M2</f>
        <v>INC</v>
      </c>
      <c r="O32" s="1" t="s">
        <v>172</v>
      </c>
      <c r="P32" s="1"/>
    </row>
    <row r="33" spans="1:16" x14ac:dyDescent="0.25">
      <c r="A33" s="1"/>
      <c r="B33" s="1"/>
      <c r="C33" s="1"/>
      <c r="D33" s="1"/>
      <c r="G33" s="1"/>
      <c r="H33" s="1"/>
      <c r="I33" s="1"/>
      <c r="J33" s="1"/>
      <c r="N33" s="1" t="str">
        <f t="shared" ref="N33:N47" si="3">M3</f>
        <v>SHL</v>
      </c>
      <c r="O33" s="1" t="s">
        <v>173</v>
      </c>
      <c r="P33" s="1"/>
    </row>
    <row r="34" spans="1:16" x14ac:dyDescent="0.25">
      <c r="A34" s="1"/>
      <c r="B34" s="1"/>
      <c r="C34" s="1"/>
      <c r="D34" s="1"/>
      <c r="G34" s="1"/>
      <c r="H34" s="1"/>
      <c r="I34" s="1"/>
      <c r="J34" s="1"/>
      <c r="N34" s="1" t="str">
        <f t="shared" si="3"/>
        <v>SUB</v>
      </c>
      <c r="O34" s="1" t="s">
        <v>174</v>
      </c>
      <c r="P34" s="1"/>
    </row>
    <row r="35" spans="1:16" x14ac:dyDescent="0.25">
      <c r="A35" s="1"/>
      <c r="B35" s="1"/>
      <c r="C35" s="1"/>
      <c r="D35" s="1"/>
      <c r="G35" s="1"/>
      <c r="H35" s="1"/>
      <c r="I35" s="1"/>
      <c r="J35" s="1"/>
      <c r="N35" s="1" t="str">
        <f t="shared" si="3"/>
        <v>ADD</v>
      </c>
      <c r="O35" s="1" t="s">
        <v>175</v>
      </c>
      <c r="P35" s="1"/>
    </row>
    <row r="36" spans="1:16" x14ac:dyDescent="0.25">
      <c r="A36" s="1"/>
      <c r="B36" s="1"/>
      <c r="C36" s="1"/>
      <c r="D36" s="1"/>
      <c r="G36" s="1"/>
      <c r="H36" s="1"/>
      <c r="I36" s="1"/>
      <c r="J36" s="1"/>
      <c r="N36" s="1" t="str">
        <f t="shared" si="3"/>
        <v>XOR</v>
      </c>
      <c r="O36" s="1" t="s">
        <v>176</v>
      </c>
    </row>
    <row r="37" spans="1:16" x14ac:dyDescent="0.25">
      <c r="C37" s="1"/>
      <c r="D37" s="1"/>
      <c r="G37" s="1"/>
      <c r="H37" s="1"/>
      <c r="I37" s="1"/>
      <c r="J37" s="1"/>
      <c r="N37" s="1" t="str">
        <f t="shared" si="3"/>
        <v>OR</v>
      </c>
      <c r="O37" s="1" t="s">
        <v>177</v>
      </c>
    </row>
    <row r="38" spans="1:16" x14ac:dyDescent="0.25">
      <c r="C38" s="1"/>
      <c r="D38" s="1"/>
      <c r="G38" s="1"/>
      <c r="H38" s="1"/>
      <c r="I38" s="1"/>
      <c r="J38" s="1"/>
      <c r="N38" s="1" t="str">
        <f t="shared" si="3"/>
        <v>AND</v>
      </c>
      <c r="O38" s="1" t="s">
        <v>178</v>
      </c>
    </row>
    <row r="39" spans="1:16" x14ac:dyDescent="0.25">
      <c r="C39" s="1"/>
      <c r="D39" s="1"/>
      <c r="G39" s="1"/>
      <c r="H39" s="1"/>
      <c r="I39" s="1"/>
      <c r="J39" s="1"/>
      <c r="N39" s="1" t="str">
        <f t="shared" si="3"/>
        <v>NOT</v>
      </c>
      <c r="O39" s="1" t="s">
        <v>179</v>
      </c>
    </row>
    <row r="40" spans="1:16" x14ac:dyDescent="0.25">
      <c r="N40" s="1" t="str">
        <f t="shared" si="3"/>
        <v>DCR</v>
      </c>
      <c r="O40" s="1" t="s">
        <v>164</v>
      </c>
    </row>
    <row r="41" spans="1:16" x14ac:dyDescent="0.25">
      <c r="N41" s="1" t="str">
        <f t="shared" si="3"/>
        <v>ROL</v>
      </c>
      <c r="O41" s="1" t="s">
        <v>165</v>
      </c>
    </row>
    <row r="42" spans="1:16" x14ac:dyDescent="0.25">
      <c r="N42" s="1" t="str">
        <f t="shared" si="3"/>
        <v>SUBC</v>
      </c>
      <c r="O42" s="1" t="s">
        <v>166</v>
      </c>
    </row>
    <row r="43" spans="1:16" x14ac:dyDescent="0.25">
      <c r="N43" s="1" t="str">
        <f t="shared" si="3"/>
        <v>ADDC</v>
      </c>
      <c r="O43" s="1" t="s">
        <v>167</v>
      </c>
    </row>
    <row r="44" spans="1:16" x14ac:dyDescent="0.25">
      <c r="N44" s="1" t="str">
        <f t="shared" si="3"/>
        <v>ZERO</v>
      </c>
      <c r="O44" s="1" t="s">
        <v>168</v>
      </c>
    </row>
    <row r="45" spans="1:16" x14ac:dyDescent="0.25">
      <c r="N45" s="1" t="str">
        <f t="shared" si="3"/>
        <v>ONE</v>
      </c>
      <c r="O45" s="1" t="s">
        <v>169</v>
      </c>
    </row>
    <row r="46" spans="1:16" x14ac:dyDescent="0.25">
      <c r="N46" s="1" t="str">
        <f t="shared" si="3"/>
        <v>CMP</v>
      </c>
      <c r="O46" s="1" t="s">
        <v>170</v>
      </c>
    </row>
    <row r="47" spans="1:16" x14ac:dyDescent="0.25">
      <c r="N47" s="1" t="str">
        <f t="shared" si="3"/>
        <v>TST</v>
      </c>
      <c r="O47" s="1" t="s">
        <v>171</v>
      </c>
    </row>
  </sheetData>
  <sortState ref="P20:Q30">
    <sortCondition ref="Q24:Q34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G36" sqref="G36"/>
    </sheetView>
  </sheetViews>
  <sheetFormatPr defaultRowHeight="15" x14ac:dyDescent="0.25"/>
  <cols>
    <col min="1" max="1" width="10.5703125" bestFit="1" customWidth="1"/>
    <col min="2" max="2" width="11.28515625" bestFit="1" customWidth="1"/>
    <col min="3" max="3" width="12.42578125" customWidth="1"/>
    <col min="12" max="12" width="10.140625" bestFit="1" customWidth="1"/>
  </cols>
  <sheetData>
    <row r="1" spans="1:16" x14ac:dyDescent="0.25">
      <c r="A1" t="s">
        <v>76</v>
      </c>
      <c r="B1" t="s">
        <v>77</v>
      </c>
      <c r="C1" t="s">
        <v>78</v>
      </c>
      <c r="L1" t="s">
        <v>76</v>
      </c>
      <c r="P1" t="s">
        <v>143</v>
      </c>
    </row>
    <row r="2" spans="1:16" x14ac:dyDescent="0.25">
      <c r="A2" t="s">
        <v>80</v>
      </c>
      <c r="B2" t="s">
        <v>79</v>
      </c>
      <c r="C2" t="s">
        <v>79</v>
      </c>
      <c r="K2" t="s">
        <v>83</v>
      </c>
      <c r="L2" s="3">
        <v>0</v>
      </c>
      <c r="M2" t="s">
        <v>69</v>
      </c>
      <c r="O2" t="s">
        <v>60</v>
      </c>
      <c r="P2" s="2">
        <v>0</v>
      </c>
    </row>
    <row r="3" spans="1:16" x14ac:dyDescent="0.25">
      <c r="A3" t="s">
        <v>83</v>
      </c>
      <c r="B3" t="s">
        <v>60</v>
      </c>
      <c r="C3" t="s">
        <v>61</v>
      </c>
      <c r="D3" t="s">
        <v>62</v>
      </c>
      <c r="K3" t="s">
        <v>63</v>
      </c>
      <c r="L3" s="3">
        <v>1</v>
      </c>
      <c r="M3" s="1" t="s">
        <v>89</v>
      </c>
      <c r="O3" t="s">
        <v>65</v>
      </c>
      <c r="P3" s="2">
        <v>1</v>
      </c>
    </row>
    <row r="4" spans="1:16" x14ac:dyDescent="0.25">
      <c r="A4" t="s">
        <v>63</v>
      </c>
      <c r="B4" t="s">
        <v>65</v>
      </c>
      <c r="C4" t="s">
        <v>64</v>
      </c>
      <c r="D4" t="s">
        <v>72</v>
      </c>
      <c r="K4" t="s">
        <v>66</v>
      </c>
      <c r="L4" s="3">
        <v>10</v>
      </c>
      <c r="M4" s="1" t="s">
        <v>90</v>
      </c>
      <c r="O4" t="s">
        <v>61</v>
      </c>
      <c r="P4" s="2">
        <v>10</v>
      </c>
    </row>
    <row r="5" spans="1:16" x14ac:dyDescent="0.25">
      <c r="A5" t="s">
        <v>66</v>
      </c>
      <c r="B5" t="s">
        <v>67</v>
      </c>
      <c r="C5" t="s">
        <v>60</v>
      </c>
      <c r="D5" t="s">
        <v>68</v>
      </c>
      <c r="K5" t="s">
        <v>84</v>
      </c>
      <c r="L5" s="3">
        <v>11</v>
      </c>
      <c r="O5" t="s">
        <v>81</v>
      </c>
      <c r="P5" s="2">
        <v>11</v>
      </c>
    </row>
    <row r="6" spans="1:16" x14ac:dyDescent="0.25">
      <c r="A6" t="s">
        <v>69</v>
      </c>
      <c r="B6" t="s">
        <v>70</v>
      </c>
      <c r="C6" t="s">
        <v>71</v>
      </c>
      <c r="D6" t="s">
        <v>94</v>
      </c>
      <c r="O6" t="s">
        <v>70</v>
      </c>
      <c r="P6" s="2">
        <v>100</v>
      </c>
    </row>
    <row r="7" spans="1:16" x14ac:dyDescent="0.25">
      <c r="A7" t="s">
        <v>73</v>
      </c>
      <c r="B7" t="s">
        <v>74</v>
      </c>
      <c r="D7" t="s">
        <v>75</v>
      </c>
      <c r="O7" t="s">
        <v>82</v>
      </c>
      <c r="P7" s="2">
        <v>101</v>
      </c>
    </row>
    <row r="8" spans="1:16" x14ac:dyDescent="0.25">
      <c r="O8" t="s">
        <v>87</v>
      </c>
      <c r="P8" s="2">
        <v>110</v>
      </c>
    </row>
    <row r="9" spans="1:16" x14ac:dyDescent="0.25">
      <c r="A9" t="s">
        <v>85</v>
      </c>
      <c r="B9" t="s">
        <v>65</v>
      </c>
      <c r="C9" t="s">
        <v>91</v>
      </c>
      <c r="D9" t="s">
        <v>93</v>
      </c>
      <c r="O9" t="s">
        <v>88</v>
      </c>
      <c r="P9" s="2">
        <v>111</v>
      </c>
    </row>
    <row r="10" spans="1:16" x14ac:dyDescent="0.25">
      <c r="A10" t="s">
        <v>86</v>
      </c>
      <c r="B10" t="s">
        <v>92</v>
      </c>
      <c r="C10" t="s">
        <v>81</v>
      </c>
      <c r="D10" t="s">
        <v>163</v>
      </c>
    </row>
    <row r="13" spans="1:16" x14ac:dyDescent="0.25">
      <c r="A13" t="s">
        <v>97</v>
      </c>
      <c r="B13" t="s">
        <v>96</v>
      </c>
      <c r="C13" t="s">
        <v>69</v>
      </c>
      <c r="D13" t="s">
        <v>61</v>
      </c>
      <c r="E13" t="s">
        <v>95</v>
      </c>
      <c r="G13" t="s">
        <v>307</v>
      </c>
    </row>
    <row r="14" spans="1:16" x14ac:dyDescent="0.25">
      <c r="C14" t="s">
        <v>86</v>
      </c>
      <c r="D14" t="s">
        <v>82</v>
      </c>
      <c r="E14" t="s">
        <v>73</v>
      </c>
      <c r="F14" s="1" t="s">
        <v>61</v>
      </c>
      <c r="G14" s="1" t="s">
        <v>308</v>
      </c>
    </row>
    <row r="15" spans="1:16" x14ac:dyDescent="0.25">
      <c r="A15" t="s">
        <v>98</v>
      </c>
      <c r="B15" t="s">
        <v>96</v>
      </c>
      <c r="C15" t="s">
        <v>85</v>
      </c>
      <c r="D15" t="s">
        <v>82</v>
      </c>
      <c r="G15" t="s">
        <v>309</v>
      </c>
    </row>
    <row r="16" spans="1:16" x14ac:dyDescent="0.25">
      <c r="A16" t="s">
        <v>99</v>
      </c>
      <c r="B16" t="s">
        <v>96</v>
      </c>
      <c r="C16" t="s">
        <v>83</v>
      </c>
      <c r="D16" t="s">
        <v>60</v>
      </c>
      <c r="E16" t="s">
        <v>60</v>
      </c>
      <c r="G16" t="s">
        <v>135</v>
      </c>
    </row>
    <row r="17" spans="1:7" x14ac:dyDescent="0.25">
      <c r="A17" t="s">
        <v>109</v>
      </c>
      <c r="B17" s="1" t="s">
        <v>96</v>
      </c>
      <c r="C17" s="1" t="s">
        <v>83</v>
      </c>
      <c r="D17" s="1" t="s">
        <v>82</v>
      </c>
      <c r="E17" s="1" t="s">
        <v>82</v>
      </c>
      <c r="G17" t="s">
        <v>301</v>
      </c>
    </row>
    <row r="19" spans="1:7" x14ac:dyDescent="0.25">
      <c r="A19" t="s">
        <v>102</v>
      </c>
    </row>
    <row r="20" spans="1:7" x14ac:dyDescent="0.25">
      <c r="A20" t="s">
        <v>83</v>
      </c>
      <c r="B20" s="1" t="s">
        <v>87</v>
      </c>
      <c r="C20" s="1" t="s">
        <v>103</v>
      </c>
      <c r="D20" t="s">
        <v>101</v>
      </c>
    </row>
    <row r="21" spans="1:7" x14ac:dyDescent="0.25">
      <c r="A21" s="1" t="s">
        <v>83</v>
      </c>
      <c r="B21" s="1" t="s">
        <v>88</v>
      </c>
      <c r="C21" s="1" t="s">
        <v>103</v>
      </c>
      <c r="D21" t="s">
        <v>100</v>
      </c>
    </row>
    <row r="22" spans="1:7" x14ac:dyDescent="0.25">
      <c r="A22" t="s">
        <v>63</v>
      </c>
      <c r="B22" s="1" t="s">
        <v>88</v>
      </c>
      <c r="C22" t="s">
        <v>103</v>
      </c>
      <c r="D22" s="1" t="s">
        <v>100</v>
      </c>
    </row>
    <row r="23" spans="1:7" x14ac:dyDescent="0.25">
      <c r="A23" t="s">
        <v>66</v>
      </c>
      <c r="B23" s="1" t="s">
        <v>103</v>
      </c>
      <c r="C23" s="1" t="s">
        <v>87</v>
      </c>
      <c r="D23" s="1" t="s">
        <v>104</v>
      </c>
    </row>
    <row r="24" spans="1:7" x14ac:dyDescent="0.25">
      <c r="A24" t="s">
        <v>66</v>
      </c>
      <c r="B24" s="1" t="s">
        <v>103</v>
      </c>
      <c r="C24" s="1" t="s">
        <v>88</v>
      </c>
      <c r="D24" s="1" t="s">
        <v>148</v>
      </c>
    </row>
    <row r="27" spans="1:7" x14ac:dyDescent="0.25">
      <c r="A27" t="s">
        <v>105</v>
      </c>
      <c r="B27" s="1" t="s">
        <v>88</v>
      </c>
      <c r="D27" s="1" t="s">
        <v>120</v>
      </c>
    </row>
    <row r="28" spans="1:7" x14ac:dyDescent="0.25">
      <c r="A28" t="s">
        <v>106</v>
      </c>
      <c r="B28" s="1" t="s">
        <v>88</v>
      </c>
      <c r="D28" t="s">
        <v>119</v>
      </c>
    </row>
    <row r="29" spans="1:7" x14ac:dyDescent="0.25">
      <c r="A29" t="s">
        <v>107</v>
      </c>
      <c r="B29" s="1" t="s">
        <v>88</v>
      </c>
      <c r="D29" s="1" t="s">
        <v>119</v>
      </c>
    </row>
    <row r="30" spans="1:7" x14ac:dyDescent="0.25">
      <c r="A30" t="s">
        <v>108</v>
      </c>
      <c r="B30" s="1" t="s">
        <v>88</v>
      </c>
      <c r="D30" s="1" t="s">
        <v>119</v>
      </c>
    </row>
    <row r="32" spans="1:7" x14ac:dyDescent="0.25">
      <c r="A32" t="s">
        <v>144</v>
      </c>
      <c r="B32" t="s">
        <v>109</v>
      </c>
    </row>
    <row r="35" spans="1:4" x14ac:dyDescent="0.25">
      <c r="A35" t="s">
        <v>145</v>
      </c>
    </row>
    <row r="36" spans="1:4" x14ac:dyDescent="0.25">
      <c r="A36" t="s">
        <v>63</v>
      </c>
      <c r="B36" t="s">
        <v>147</v>
      </c>
      <c r="C36" t="s">
        <v>139</v>
      </c>
      <c r="D36" s="1" t="s">
        <v>146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6"/>
  <sheetViews>
    <sheetView topLeftCell="A46" workbookViewId="0">
      <selection activeCell="K131" sqref="K131"/>
    </sheetView>
  </sheetViews>
  <sheetFormatPr defaultRowHeight="15" x14ac:dyDescent="0.25"/>
  <cols>
    <col min="5" max="5" width="10" bestFit="1" customWidth="1"/>
    <col min="6" max="6" width="11.5703125" customWidth="1"/>
    <col min="7" max="7" width="11.28515625" bestFit="1" customWidth="1"/>
    <col min="9" max="9" width="9.140625" style="1"/>
    <col min="10" max="10" width="10.5703125" bestFit="1" customWidth="1"/>
    <col min="11" max="11" width="11.28515625" bestFit="1" customWidth="1"/>
    <col min="13" max="13" width="9.140625" style="1"/>
    <col min="15" max="15" width="15.140625" bestFit="1" customWidth="1"/>
  </cols>
  <sheetData>
    <row r="1" spans="1:16" s="1" customFormat="1" x14ac:dyDescent="0.25">
      <c r="F1" s="1" t="s">
        <v>136</v>
      </c>
      <c r="J1" s="1" t="s">
        <v>137</v>
      </c>
      <c r="O1" s="19" t="s">
        <v>474</v>
      </c>
      <c r="P1" s="20"/>
    </row>
    <row r="2" spans="1:16" s="1" customFormat="1" ht="30" x14ac:dyDescent="0.25">
      <c r="A2" s="1" t="s">
        <v>111</v>
      </c>
      <c r="B2" s="1" t="s">
        <v>110</v>
      </c>
      <c r="F2" s="1" t="s">
        <v>76</v>
      </c>
      <c r="G2" s="18" t="s">
        <v>328</v>
      </c>
      <c r="H2" s="1" t="s">
        <v>78</v>
      </c>
      <c r="J2" s="1" t="s">
        <v>76</v>
      </c>
      <c r="K2" s="18" t="s">
        <v>328</v>
      </c>
      <c r="L2" s="1" t="s">
        <v>78</v>
      </c>
      <c r="O2" s="21"/>
      <c r="P2" s="22" t="s">
        <v>150</v>
      </c>
    </row>
    <row r="3" spans="1:16" x14ac:dyDescent="0.25">
      <c r="A3">
        <v>0</v>
      </c>
      <c r="B3" s="3">
        <v>0</v>
      </c>
      <c r="C3" s="2">
        <v>0</v>
      </c>
      <c r="D3" s="2">
        <v>0</v>
      </c>
      <c r="E3" s="17" t="str">
        <f t="shared" ref="E3:E34" si="0">IF(B3=0,"00",IF(B3=1,"01",B3))&amp;IF(C3=0,"000",IF(C3=1,"001",IF(C3=10,"010",IF(C3=11,"011",C3))))&amp;IF(D3=0,"000",IF(D3=1,"001",IF(D3=10,"010",IF(D3=11,"011",D3))))</f>
        <v>00000000</v>
      </c>
      <c r="F3" s="1" t="s">
        <v>83</v>
      </c>
      <c r="G3" s="1" t="str">
        <f>IF(C3=0,"Ra",IF(C3=1,"Rb",IF(C3=10,"Rc",IF(C3=11,"Rd",IF(C3=100,"SP",IF(C3=101,"PC",IF(C3=110,"SPid",IF(C3=111,"#imm"))))))))</f>
        <v>Ra</v>
      </c>
      <c r="H3" s="1" t="str">
        <f>IF(D3=0,"Ra",IF(D3=1,"Rb",IF(D3=10,"Rc",IF(D3=11,"Rd",IF(D3=100,"SP",IF(D3=101,"PC",IF(D3=110,"SPid",IF(D3=111,"#imm"))))))))</f>
        <v>Ra</v>
      </c>
      <c r="J3" s="10" t="s">
        <v>99</v>
      </c>
      <c r="O3" s="21" t="str">
        <f>J3&amp;" "&amp;K3&amp;" "&amp;L3</f>
        <v xml:space="preserve">NOP  </v>
      </c>
      <c r="P3" s="22" t="s">
        <v>186</v>
      </c>
    </row>
    <row r="4" spans="1:16" x14ac:dyDescent="0.25">
      <c r="A4">
        <v>1</v>
      </c>
      <c r="B4" s="3">
        <v>0</v>
      </c>
      <c r="C4" s="2">
        <v>0</v>
      </c>
      <c r="D4" s="2">
        <v>1</v>
      </c>
      <c r="E4" s="17" t="str">
        <f t="shared" si="0"/>
        <v>00000001</v>
      </c>
      <c r="F4" s="1" t="s">
        <v>83</v>
      </c>
      <c r="G4" s="1" t="str">
        <f t="shared" ref="G4:G17" si="1">IF(C4=0,"Ra",IF(C4=1,"Rb",IF(C4=10,"Rc",IF(C4=11,"Rd",IF(C4=100,"SP",IF(C4=101,"PC",IF(C4=110,"SPid",IF(C4=111,"#imm"))))))))</f>
        <v>Ra</v>
      </c>
      <c r="H4" s="1" t="str">
        <f t="shared" ref="H4:H17" si="2">IF(D4=0,"Ra",IF(D4=1,"Rb",IF(D4=10,"Rc",IF(D4=11,"Rd",IF(D4=100,"SP",IF(D4=101,"PC",IF(D4=110,"SPid",IF(D4=111,"#imm"))))))))</f>
        <v>Rb</v>
      </c>
      <c r="J4" s="1" t="s">
        <v>83</v>
      </c>
      <c r="K4" t="s">
        <v>60</v>
      </c>
      <c r="L4" t="s">
        <v>65</v>
      </c>
      <c r="O4" s="21" t="str">
        <f t="shared" ref="O4:O67" si="3">J4&amp;" "&amp;K4&amp;" "&amp;L4</f>
        <v>MOV Ra Rb</v>
      </c>
      <c r="P4" s="22" t="s">
        <v>191</v>
      </c>
    </row>
    <row r="5" spans="1:16" x14ac:dyDescent="0.25">
      <c r="A5">
        <v>2</v>
      </c>
      <c r="B5" s="3">
        <v>0</v>
      </c>
      <c r="C5" s="2">
        <v>0</v>
      </c>
      <c r="D5" s="2">
        <v>10</v>
      </c>
      <c r="E5" s="17" t="str">
        <f t="shared" si="0"/>
        <v>00000010</v>
      </c>
      <c r="F5" s="1" t="s">
        <v>83</v>
      </c>
      <c r="G5" s="1" t="str">
        <f t="shared" si="1"/>
        <v>Ra</v>
      </c>
      <c r="H5" s="1" t="str">
        <f t="shared" si="2"/>
        <v>Rc</v>
      </c>
      <c r="J5" s="1" t="s">
        <v>83</v>
      </c>
      <c r="K5" t="s">
        <v>60</v>
      </c>
      <c r="L5" t="s">
        <v>61</v>
      </c>
      <c r="O5" s="21" t="str">
        <f t="shared" si="3"/>
        <v>MOV Ra Rc</v>
      </c>
      <c r="P5" s="22" t="s">
        <v>194</v>
      </c>
    </row>
    <row r="6" spans="1:16" x14ac:dyDescent="0.25">
      <c r="A6" s="1">
        <v>3</v>
      </c>
      <c r="B6" s="3">
        <v>0</v>
      </c>
      <c r="C6" s="2">
        <v>0</v>
      </c>
      <c r="D6" s="2">
        <v>11</v>
      </c>
      <c r="E6" s="17" t="str">
        <f t="shared" si="0"/>
        <v>00000011</v>
      </c>
      <c r="F6" s="1" t="s">
        <v>83</v>
      </c>
      <c r="G6" s="1" t="str">
        <f t="shared" si="1"/>
        <v>Ra</v>
      </c>
      <c r="H6" s="1" t="str">
        <f t="shared" si="2"/>
        <v>Rd</v>
      </c>
      <c r="J6" s="1" t="s">
        <v>83</v>
      </c>
      <c r="K6" t="s">
        <v>60</v>
      </c>
      <c r="L6" t="s">
        <v>81</v>
      </c>
      <c r="O6" s="21" t="str">
        <f t="shared" si="3"/>
        <v>MOV Ra Rd</v>
      </c>
      <c r="P6" s="22" t="s">
        <v>195</v>
      </c>
    </row>
    <row r="7" spans="1:16" x14ac:dyDescent="0.25">
      <c r="A7" s="1">
        <v>4</v>
      </c>
      <c r="B7" s="3">
        <v>0</v>
      </c>
      <c r="C7" s="2">
        <v>0</v>
      </c>
      <c r="D7" s="2">
        <v>100</v>
      </c>
      <c r="E7" s="17" t="str">
        <f t="shared" si="0"/>
        <v>00000100</v>
      </c>
      <c r="F7" s="1" t="s">
        <v>83</v>
      </c>
      <c r="G7" s="1" t="str">
        <f t="shared" si="1"/>
        <v>Ra</v>
      </c>
      <c r="H7" s="1" t="str">
        <f t="shared" si="2"/>
        <v>SP</v>
      </c>
      <c r="J7" s="1" t="s">
        <v>83</v>
      </c>
      <c r="K7" t="s">
        <v>60</v>
      </c>
      <c r="L7" t="s">
        <v>70</v>
      </c>
      <c r="O7" s="21" t="str">
        <f t="shared" si="3"/>
        <v>MOV Ra SP</v>
      </c>
      <c r="P7" s="22" t="s">
        <v>196</v>
      </c>
    </row>
    <row r="8" spans="1:16" x14ac:dyDescent="0.25">
      <c r="A8" s="1">
        <v>5</v>
      </c>
      <c r="B8" s="3">
        <v>0</v>
      </c>
      <c r="C8" s="2">
        <v>0</v>
      </c>
      <c r="D8" s="2">
        <v>101</v>
      </c>
      <c r="E8" s="17" t="str">
        <f t="shared" si="0"/>
        <v>00000101</v>
      </c>
      <c r="F8" s="1" t="s">
        <v>83</v>
      </c>
      <c r="G8" s="1" t="str">
        <f t="shared" si="1"/>
        <v>Ra</v>
      </c>
      <c r="H8" s="1" t="str">
        <f t="shared" si="2"/>
        <v>PC</v>
      </c>
      <c r="J8" s="1" t="s">
        <v>83</v>
      </c>
      <c r="K8" t="s">
        <v>60</v>
      </c>
      <c r="L8" t="s">
        <v>82</v>
      </c>
      <c r="O8" s="21" t="str">
        <f t="shared" si="3"/>
        <v>MOV Ra PC</v>
      </c>
      <c r="P8" s="22" t="s">
        <v>197</v>
      </c>
    </row>
    <row r="9" spans="1:16" x14ac:dyDescent="0.25">
      <c r="A9" s="1">
        <v>6</v>
      </c>
      <c r="B9" s="3">
        <v>0</v>
      </c>
      <c r="C9" s="2">
        <v>0</v>
      </c>
      <c r="D9" s="2">
        <v>110</v>
      </c>
      <c r="E9" s="17" t="str">
        <f t="shared" si="0"/>
        <v>00000110</v>
      </c>
      <c r="F9" s="1" t="s">
        <v>83</v>
      </c>
      <c r="G9" s="1" t="str">
        <f t="shared" si="1"/>
        <v>Ra</v>
      </c>
      <c r="H9" s="1" t="str">
        <f t="shared" si="2"/>
        <v>SPid</v>
      </c>
      <c r="J9" s="7" t="s">
        <v>109</v>
      </c>
      <c r="O9" s="21"/>
      <c r="P9" s="22"/>
    </row>
    <row r="10" spans="1:16" x14ac:dyDescent="0.25">
      <c r="A10" s="1">
        <v>7</v>
      </c>
      <c r="B10" s="3">
        <v>0</v>
      </c>
      <c r="C10" s="2">
        <v>0</v>
      </c>
      <c r="D10" s="2">
        <v>111</v>
      </c>
      <c r="E10" s="17" t="str">
        <f t="shared" si="0"/>
        <v>00000111</v>
      </c>
      <c r="F10" s="1" t="s">
        <v>83</v>
      </c>
      <c r="G10" s="1" t="str">
        <f t="shared" si="1"/>
        <v>Ra</v>
      </c>
      <c r="H10" s="1" t="str">
        <f t="shared" si="2"/>
        <v>#imm</v>
      </c>
      <c r="J10" s="1" t="s">
        <v>69</v>
      </c>
      <c r="K10" t="s">
        <v>60</v>
      </c>
      <c r="L10" t="s">
        <v>88</v>
      </c>
      <c r="O10" s="21" t="str">
        <f t="shared" si="3"/>
        <v>DATA Ra #imm</v>
      </c>
      <c r="P10" s="22" t="s">
        <v>201</v>
      </c>
    </row>
    <row r="11" spans="1:16" x14ac:dyDescent="0.25">
      <c r="A11" s="1">
        <v>8</v>
      </c>
      <c r="B11" s="3">
        <v>0</v>
      </c>
      <c r="C11" s="2">
        <v>1</v>
      </c>
      <c r="D11" s="2">
        <v>0</v>
      </c>
      <c r="E11" s="17" t="str">
        <f t="shared" si="0"/>
        <v>00001000</v>
      </c>
      <c r="F11" s="1" t="s">
        <v>83</v>
      </c>
      <c r="G11" s="1" t="str">
        <f t="shared" si="1"/>
        <v>Rb</v>
      </c>
      <c r="H11" s="1" t="str">
        <f t="shared" si="2"/>
        <v>Ra</v>
      </c>
      <c r="J11" s="1" t="s">
        <v>83</v>
      </c>
      <c r="K11" t="s">
        <v>65</v>
      </c>
      <c r="L11" t="s">
        <v>60</v>
      </c>
      <c r="O11" s="21" t="str">
        <f t="shared" si="3"/>
        <v>MOV Rb Ra</v>
      </c>
      <c r="P11" s="22" t="s">
        <v>203</v>
      </c>
    </row>
    <row r="12" spans="1:16" x14ac:dyDescent="0.25">
      <c r="A12" s="1">
        <v>9</v>
      </c>
      <c r="B12" s="3">
        <v>0</v>
      </c>
      <c r="C12" s="2">
        <v>1</v>
      </c>
      <c r="D12" s="2">
        <v>1</v>
      </c>
      <c r="E12" s="17" t="str">
        <f t="shared" si="0"/>
        <v>00001001</v>
      </c>
      <c r="F12" s="1" t="s">
        <v>83</v>
      </c>
      <c r="G12" s="1" t="str">
        <f t="shared" si="1"/>
        <v>Rb</v>
      </c>
      <c r="H12" s="1" t="str">
        <f t="shared" si="2"/>
        <v>Rb</v>
      </c>
      <c r="J12" s="6" t="s">
        <v>109</v>
      </c>
      <c r="O12" s="21"/>
      <c r="P12" s="22"/>
    </row>
    <row r="13" spans="1:16" x14ac:dyDescent="0.25">
      <c r="A13" s="1">
        <v>10</v>
      </c>
      <c r="B13" s="3">
        <v>0</v>
      </c>
      <c r="C13" s="2">
        <v>1</v>
      </c>
      <c r="D13" s="2">
        <v>10</v>
      </c>
      <c r="E13" s="17" t="str">
        <f t="shared" si="0"/>
        <v>00001010</v>
      </c>
      <c r="F13" s="1" t="s">
        <v>83</v>
      </c>
      <c r="G13" s="1" t="str">
        <f t="shared" si="1"/>
        <v>Rb</v>
      </c>
      <c r="H13" s="1" t="str">
        <f t="shared" si="2"/>
        <v>Rc</v>
      </c>
      <c r="J13" s="1" t="s">
        <v>83</v>
      </c>
      <c r="K13" t="s">
        <v>65</v>
      </c>
      <c r="L13" t="s">
        <v>61</v>
      </c>
      <c r="O13" s="21" t="str">
        <f t="shared" si="3"/>
        <v>MOV Rb Rc</v>
      </c>
      <c r="P13" s="22" t="s">
        <v>192</v>
      </c>
    </row>
    <row r="14" spans="1:16" x14ac:dyDescent="0.25">
      <c r="A14" s="1">
        <v>11</v>
      </c>
      <c r="B14" s="3">
        <v>0</v>
      </c>
      <c r="C14" s="2">
        <v>1</v>
      </c>
      <c r="D14" s="2">
        <v>11</v>
      </c>
      <c r="E14" s="17" t="str">
        <f t="shared" si="0"/>
        <v>00001011</v>
      </c>
      <c r="F14" s="1" t="s">
        <v>83</v>
      </c>
      <c r="G14" s="1" t="str">
        <f t="shared" si="1"/>
        <v>Rb</v>
      </c>
      <c r="H14" s="1" t="str">
        <f t="shared" si="2"/>
        <v>Rd</v>
      </c>
      <c r="J14" s="1" t="s">
        <v>83</v>
      </c>
      <c r="K14" t="s">
        <v>65</v>
      </c>
      <c r="L14" t="s">
        <v>81</v>
      </c>
      <c r="O14" s="21" t="str">
        <f t="shared" si="3"/>
        <v>MOV Rb Rd</v>
      </c>
      <c r="P14" s="22" t="s">
        <v>219</v>
      </c>
    </row>
    <row r="15" spans="1:16" x14ac:dyDescent="0.25">
      <c r="A15" s="1">
        <v>12</v>
      </c>
      <c r="B15" s="3">
        <v>0</v>
      </c>
      <c r="C15" s="2">
        <v>1</v>
      </c>
      <c r="D15" s="2">
        <v>100</v>
      </c>
      <c r="E15" s="17" t="str">
        <f t="shared" si="0"/>
        <v>00001100</v>
      </c>
      <c r="F15" s="1" t="s">
        <v>83</v>
      </c>
      <c r="G15" s="1" t="str">
        <f t="shared" si="1"/>
        <v>Rb</v>
      </c>
      <c r="H15" s="1" t="str">
        <f t="shared" si="2"/>
        <v>SP</v>
      </c>
      <c r="J15" s="1" t="s">
        <v>83</v>
      </c>
      <c r="K15" t="s">
        <v>65</v>
      </c>
      <c r="L15" t="s">
        <v>70</v>
      </c>
      <c r="O15" s="21" t="str">
        <f t="shared" si="3"/>
        <v>MOV Rb SP</v>
      </c>
      <c r="P15" s="22" t="s">
        <v>220</v>
      </c>
    </row>
    <row r="16" spans="1:16" x14ac:dyDescent="0.25">
      <c r="A16" s="1">
        <v>13</v>
      </c>
      <c r="B16" s="3">
        <v>0</v>
      </c>
      <c r="C16" s="2">
        <v>1</v>
      </c>
      <c r="D16" s="2">
        <v>101</v>
      </c>
      <c r="E16" s="17" t="str">
        <f t="shared" si="0"/>
        <v>00001101</v>
      </c>
      <c r="F16" s="1" t="s">
        <v>83</v>
      </c>
      <c r="G16" s="1" t="str">
        <f t="shared" si="1"/>
        <v>Rb</v>
      </c>
      <c r="H16" s="1" t="str">
        <f t="shared" si="2"/>
        <v>PC</v>
      </c>
      <c r="J16" s="1" t="s">
        <v>83</v>
      </c>
      <c r="K16" t="s">
        <v>65</v>
      </c>
      <c r="L16" t="s">
        <v>82</v>
      </c>
      <c r="O16" s="21" t="str">
        <f t="shared" si="3"/>
        <v>MOV Rb PC</v>
      </c>
      <c r="P16" s="22" t="s">
        <v>221</v>
      </c>
    </row>
    <row r="17" spans="1:16" x14ac:dyDescent="0.25">
      <c r="A17" s="1">
        <v>14</v>
      </c>
      <c r="B17" s="3">
        <v>0</v>
      </c>
      <c r="C17" s="2">
        <v>1</v>
      </c>
      <c r="D17" s="2">
        <v>110</v>
      </c>
      <c r="E17" s="17" t="str">
        <f t="shared" si="0"/>
        <v>00001110</v>
      </c>
      <c r="F17" s="1" t="s">
        <v>83</v>
      </c>
      <c r="G17" s="1" t="str">
        <f t="shared" si="1"/>
        <v>Rb</v>
      </c>
      <c r="H17" s="1" t="str">
        <f t="shared" si="2"/>
        <v>SPid</v>
      </c>
      <c r="J17" s="7" t="s">
        <v>109</v>
      </c>
      <c r="O17" s="21"/>
      <c r="P17" s="22"/>
    </row>
    <row r="18" spans="1:16" x14ac:dyDescent="0.25">
      <c r="A18" s="1">
        <v>15</v>
      </c>
      <c r="B18" s="3">
        <v>0</v>
      </c>
      <c r="C18" s="2">
        <v>1</v>
      </c>
      <c r="D18" s="2">
        <v>111</v>
      </c>
      <c r="E18" s="17" t="str">
        <f t="shared" si="0"/>
        <v>00001111</v>
      </c>
      <c r="F18" s="1" t="s">
        <v>83</v>
      </c>
      <c r="G18" s="1" t="str">
        <f t="shared" ref="G18:G66" si="4">IF(C18=0,"Ra",IF(C18=1,"Rb",IF(C18=10,"Rc",IF(C18=11,"Rd",IF(C18=100,"SP",IF(C18=101,"PC",IF(C18=110,"SPid",IF(C18=111,"#imm"))))))))</f>
        <v>Rb</v>
      </c>
      <c r="H18" s="1" t="str">
        <f t="shared" ref="H18:H66" si="5">IF(D18=0,"Ra",IF(D18=1,"Rb",IF(D18=10,"Rc",IF(D18=11,"Rd",IF(D18=100,"SP",IF(D18=101,"PC",IF(D18=110,"SPid",IF(D18=111,"#imm"))))))))</f>
        <v>#imm</v>
      </c>
      <c r="J18" s="1" t="s">
        <v>69</v>
      </c>
      <c r="K18" t="s">
        <v>65</v>
      </c>
      <c r="L18" t="s">
        <v>88</v>
      </c>
      <c r="O18" s="21" t="str">
        <f t="shared" si="3"/>
        <v>DATA Rb #imm</v>
      </c>
      <c r="P18" s="22" t="s">
        <v>223</v>
      </c>
    </row>
    <row r="19" spans="1:16" x14ac:dyDescent="0.25">
      <c r="A19" s="1">
        <v>16</v>
      </c>
      <c r="B19" s="3">
        <v>0</v>
      </c>
      <c r="C19" s="2">
        <v>10</v>
      </c>
      <c r="D19" s="2">
        <v>0</v>
      </c>
      <c r="E19" s="17" t="str">
        <f t="shared" si="0"/>
        <v>00010000</v>
      </c>
      <c r="F19" s="1" t="s">
        <v>83</v>
      </c>
      <c r="G19" s="1" t="str">
        <f t="shared" si="4"/>
        <v>Rc</v>
      </c>
      <c r="H19" s="1" t="str">
        <f t="shared" si="5"/>
        <v>Ra</v>
      </c>
      <c r="J19" s="1" t="s">
        <v>83</v>
      </c>
      <c r="K19" t="s">
        <v>61</v>
      </c>
      <c r="L19" t="s">
        <v>60</v>
      </c>
      <c r="O19" s="21" t="str">
        <f t="shared" si="3"/>
        <v>MOV Rc Ra</v>
      </c>
      <c r="P19" s="22" t="s">
        <v>211</v>
      </c>
    </row>
    <row r="20" spans="1:16" x14ac:dyDescent="0.25">
      <c r="A20" s="1">
        <v>17</v>
      </c>
      <c r="B20" s="3">
        <v>0</v>
      </c>
      <c r="C20" s="2">
        <v>10</v>
      </c>
      <c r="D20" s="2">
        <v>1</v>
      </c>
      <c r="E20" s="17" t="str">
        <f t="shared" si="0"/>
        <v>00010001</v>
      </c>
      <c r="F20" s="1" t="s">
        <v>83</v>
      </c>
      <c r="G20" s="1" t="str">
        <f t="shared" si="4"/>
        <v>Rc</v>
      </c>
      <c r="H20" s="1" t="str">
        <f t="shared" si="5"/>
        <v>Rb</v>
      </c>
      <c r="J20" s="1" t="s">
        <v>83</v>
      </c>
      <c r="K20" t="s">
        <v>61</v>
      </c>
      <c r="L20" t="s">
        <v>65</v>
      </c>
      <c r="O20" s="21" t="str">
        <f t="shared" si="3"/>
        <v>MOV Rc Rb</v>
      </c>
      <c r="P20" s="22" t="s">
        <v>204</v>
      </c>
    </row>
    <row r="21" spans="1:16" x14ac:dyDescent="0.25">
      <c r="A21" s="1">
        <v>18</v>
      </c>
      <c r="B21" s="3">
        <v>0</v>
      </c>
      <c r="C21" s="2">
        <v>10</v>
      </c>
      <c r="D21" s="2">
        <v>10</v>
      </c>
      <c r="E21" s="17" t="str">
        <f t="shared" si="0"/>
        <v>00010010</v>
      </c>
      <c r="F21" s="1" t="s">
        <v>83</v>
      </c>
      <c r="G21" s="1" t="str">
        <f t="shared" si="4"/>
        <v>Rc</v>
      </c>
      <c r="H21" s="1" t="str">
        <f t="shared" si="5"/>
        <v>Rc</v>
      </c>
      <c r="J21" s="6" t="s">
        <v>109</v>
      </c>
      <c r="O21" s="21"/>
      <c r="P21" s="22"/>
    </row>
    <row r="22" spans="1:16" x14ac:dyDescent="0.25">
      <c r="A22" s="1">
        <v>19</v>
      </c>
      <c r="B22" s="3">
        <v>0</v>
      </c>
      <c r="C22" s="2">
        <v>10</v>
      </c>
      <c r="D22" s="2">
        <v>11</v>
      </c>
      <c r="E22" s="17" t="str">
        <f t="shared" si="0"/>
        <v>00010011</v>
      </c>
      <c r="F22" s="1" t="s">
        <v>83</v>
      </c>
      <c r="G22" s="1" t="str">
        <f t="shared" si="4"/>
        <v>Rc</v>
      </c>
      <c r="H22" s="1" t="str">
        <f t="shared" si="5"/>
        <v>Rd</v>
      </c>
      <c r="J22" s="1" t="s">
        <v>83</v>
      </c>
      <c r="K22" t="s">
        <v>61</v>
      </c>
      <c r="L22" t="s">
        <v>81</v>
      </c>
      <c r="O22" s="21" t="str">
        <f t="shared" si="3"/>
        <v>MOV Rc Rd</v>
      </c>
      <c r="P22" s="22" t="s">
        <v>329</v>
      </c>
    </row>
    <row r="23" spans="1:16" x14ac:dyDescent="0.25">
      <c r="A23" s="1">
        <v>20</v>
      </c>
      <c r="B23" s="3">
        <v>0</v>
      </c>
      <c r="C23" s="2">
        <v>10</v>
      </c>
      <c r="D23" s="2">
        <v>100</v>
      </c>
      <c r="E23" s="17" t="str">
        <f t="shared" si="0"/>
        <v>00010100</v>
      </c>
      <c r="F23" s="1" t="s">
        <v>83</v>
      </c>
      <c r="G23" s="1" t="str">
        <f t="shared" si="4"/>
        <v>Rc</v>
      </c>
      <c r="H23" s="1" t="str">
        <f t="shared" si="5"/>
        <v>SP</v>
      </c>
      <c r="J23" s="1" t="s">
        <v>83</v>
      </c>
      <c r="K23" t="s">
        <v>61</v>
      </c>
      <c r="L23" t="s">
        <v>70</v>
      </c>
      <c r="O23" s="21" t="str">
        <f t="shared" si="3"/>
        <v>MOV Rc SP</v>
      </c>
      <c r="P23" s="22" t="s">
        <v>330</v>
      </c>
    </row>
    <row r="24" spans="1:16" x14ac:dyDescent="0.25">
      <c r="A24" s="1">
        <v>21</v>
      </c>
      <c r="B24" s="3">
        <v>0</v>
      </c>
      <c r="C24" s="2">
        <v>10</v>
      </c>
      <c r="D24" s="2">
        <v>101</v>
      </c>
      <c r="E24" s="17" t="str">
        <f t="shared" si="0"/>
        <v>00010101</v>
      </c>
      <c r="F24" s="1" t="s">
        <v>83</v>
      </c>
      <c r="G24" s="1" t="str">
        <f t="shared" si="4"/>
        <v>Rc</v>
      </c>
      <c r="H24" s="1" t="str">
        <f t="shared" si="5"/>
        <v>PC</v>
      </c>
      <c r="J24" s="1" t="s">
        <v>83</v>
      </c>
      <c r="K24" t="s">
        <v>61</v>
      </c>
      <c r="L24" t="s">
        <v>82</v>
      </c>
      <c r="O24" s="21" t="str">
        <f t="shared" si="3"/>
        <v>MOV Rc PC</v>
      </c>
      <c r="P24" s="22" t="s">
        <v>331</v>
      </c>
    </row>
    <row r="25" spans="1:16" x14ac:dyDescent="0.25">
      <c r="A25" s="1">
        <v>22</v>
      </c>
      <c r="B25" s="3">
        <v>0</v>
      </c>
      <c r="C25" s="2">
        <v>10</v>
      </c>
      <c r="D25" s="2">
        <v>110</v>
      </c>
      <c r="E25" s="17" t="str">
        <f t="shared" si="0"/>
        <v>00010110</v>
      </c>
      <c r="F25" s="1" t="s">
        <v>83</v>
      </c>
      <c r="G25" s="1" t="str">
        <f t="shared" si="4"/>
        <v>Rc</v>
      </c>
      <c r="H25" s="1" t="str">
        <f t="shared" si="5"/>
        <v>SPid</v>
      </c>
      <c r="J25" s="7" t="s">
        <v>109</v>
      </c>
      <c r="O25" s="21"/>
      <c r="P25" s="22"/>
    </row>
    <row r="26" spans="1:16" x14ac:dyDescent="0.25">
      <c r="A26" s="1">
        <v>23</v>
      </c>
      <c r="B26" s="3">
        <v>0</v>
      </c>
      <c r="C26" s="2">
        <v>10</v>
      </c>
      <c r="D26" s="2">
        <v>111</v>
      </c>
      <c r="E26" s="17" t="str">
        <f t="shared" si="0"/>
        <v>00010111</v>
      </c>
      <c r="F26" s="1" t="s">
        <v>83</v>
      </c>
      <c r="G26" s="1" t="str">
        <f t="shared" si="4"/>
        <v>Rc</v>
      </c>
      <c r="H26" s="1" t="str">
        <f t="shared" si="5"/>
        <v>#imm</v>
      </c>
      <c r="J26" s="1" t="s">
        <v>69</v>
      </c>
      <c r="K26" t="s">
        <v>61</v>
      </c>
      <c r="L26" t="s">
        <v>88</v>
      </c>
      <c r="O26" s="21" t="str">
        <f t="shared" si="3"/>
        <v>DATA Rc #imm</v>
      </c>
      <c r="P26" s="22" t="s">
        <v>249</v>
      </c>
    </row>
    <row r="27" spans="1:16" x14ac:dyDescent="0.25">
      <c r="A27" s="1">
        <v>24</v>
      </c>
      <c r="B27" s="3">
        <v>0</v>
      </c>
      <c r="C27" s="2">
        <v>11</v>
      </c>
      <c r="D27" s="2">
        <v>0</v>
      </c>
      <c r="E27" s="17" t="str">
        <f t="shared" si="0"/>
        <v>00011000</v>
      </c>
      <c r="F27" s="1" t="s">
        <v>83</v>
      </c>
      <c r="G27" s="1" t="str">
        <f t="shared" si="4"/>
        <v>Rd</v>
      </c>
      <c r="H27" s="1" t="str">
        <f t="shared" si="5"/>
        <v>Ra</v>
      </c>
      <c r="J27" s="1" t="s">
        <v>83</v>
      </c>
      <c r="K27" t="s">
        <v>81</v>
      </c>
      <c r="L27" t="s">
        <v>60</v>
      </c>
      <c r="O27" s="21" t="str">
        <f t="shared" si="3"/>
        <v>MOV Rd Ra</v>
      </c>
      <c r="P27" s="22" t="s">
        <v>212</v>
      </c>
    </row>
    <row r="28" spans="1:16" x14ac:dyDescent="0.25">
      <c r="A28" s="1">
        <v>25</v>
      </c>
      <c r="B28" s="3">
        <v>0</v>
      </c>
      <c r="C28" s="2">
        <v>11</v>
      </c>
      <c r="D28" s="2">
        <v>1</v>
      </c>
      <c r="E28" s="17" t="str">
        <f t="shared" si="0"/>
        <v>00011001</v>
      </c>
      <c r="F28" s="1" t="s">
        <v>83</v>
      </c>
      <c r="G28" s="1" t="str">
        <f t="shared" si="4"/>
        <v>Rd</v>
      </c>
      <c r="H28" s="1" t="str">
        <f t="shared" si="5"/>
        <v>Rb</v>
      </c>
      <c r="J28" s="1" t="s">
        <v>83</v>
      </c>
      <c r="K28" t="s">
        <v>81</v>
      </c>
      <c r="L28" t="s">
        <v>65</v>
      </c>
      <c r="O28" s="21" t="str">
        <f t="shared" si="3"/>
        <v>MOV Rd Rb</v>
      </c>
      <c r="P28" s="22" t="s">
        <v>332</v>
      </c>
    </row>
    <row r="29" spans="1:16" x14ac:dyDescent="0.25">
      <c r="A29" s="1">
        <v>26</v>
      </c>
      <c r="B29" s="3">
        <v>0</v>
      </c>
      <c r="C29" s="2">
        <v>11</v>
      </c>
      <c r="D29" s="2">
        <v>10</v>
      </c>
      <c r="E29" s="17" t="str">
        <f t="shared" si="0"/>
        <v>00011010</v>
      </c>
      <c r="F29" s="1" t="s">
        <v>83</v>
      </c>
      <c r="G29" s="1" t="str">
        <f t="shared" si="4"/>
        <v>Rd</v>
      </c>
      <c r="H29" s="1" t="str">
        <f t="shared" si="5"/>
        <v>Rc</v>
      </c>
      <c r="J29" s="1" t="s">
        <v>83</v>
      </c>
      <c r="K29" t="s">
        <v>81</v>
      </c>
      <c r="L29" t="s">
        <v>61</v>
      </c>
      <c r="O29" s="21" t="str">
        <f t="shared" si="3"/>
        <v>MOV Rd Rc</v>
      </c>
      <c r="P29" s="22" t="s">
        <v>205</v>
      </c>
    </row>
    <row r="30" spans="1:16" x14ac:dyDescent="0.25">
      <c r="A30" s="1">
        <v>27</v>
      </c>
      <c r="B30" s="3">
        <v>0</v>
      </c>
      <c r="C30" s="2">
        <v>11</v>
      </c>
      <c r="D30" s="2">
        <v>11</v>
      </c>
      <c r="E30" s="17" t="str">
        <f t="shared" si="0"/>
        <v>00011011</v>
      </c>
      <c r="F30" s="1" t="s">
        <v>83</v>
      </c>
      <c r="G30" s="1" t="str">
        <f t="shared" si="4"/>
        <v>Rd</v>
      </c>
      <c r="H30" s="1" t="str">
        <f t="shared" si="5"/>
        <v>Rd</v>
      </c>
      <c r="J30" s="6" t="s">
        <v>109</v>
      </c>
      <c r="O30" s="21"/>
      <c r="P30" s="22"/>
    </row>
    <row r="31" spans="1:16" x14ac:dyDescent="0.25">
      <c r="A31" s="1">
        <v>28</v>
      </c>
      <c r="B31" s="3">
        <v>0</v>
      </c>
      <c r="C31" s="2">
        <v>11</v>
      </c>
      <c r="D31" s="2">
        <v>100</v>
      </c>
      <c r="E31" s="17" t="str">
        <f t="shared" si="0"/>
        <v>00011100</v>
      </c>
      <c r="F31" s="1" t="s">
        <v>83</v>
      </c>
      <c r="G31" s="1" t="str">
        <f t="shared" si="4"/>
        <v>Rd</v>
      </c>
      <c r="H31" s="1" t="str">
        <f t="shared" si="5"/>
        <v>SP</v>
      </c>
      <c r="J31" s="1" t="s">
        <v>83</v>
      </c>
      <c r="K31" t="s">
        <v>81</v>
      </c>
      <c r="L31" t="s">
        <v>70</v>
      </c>
      <c r="O31" s="21" t="str">
        <f t="shared" si="3"/>
        <v>MOV Rd SP</v>
      </c>
      <c r="P31" s="22" t="s">
        <v>333</v>
      </c>
    </row>
    <row r="32" spans="1:16" x14ac:dyDescent="0.25">
      <c r="A32" s="1">
        <v>29</v>
      </c>
      <c r="B32" s="3">
        <v>0</v>
      </c>
      <c r="C32" s="2">
        <v>11</v>
      </c>
      <c r="D32" s="2">
        <v>101</v>
      </c>
      <c r="E32" s="17" t="str">
        <f t="shared" si="0"/>
        <v>00011101</v>
      </c>
      <c r="F32" s="1" t="s">
        <v>83</v>
      </c>
      <c r="G32" s="1" t="str">
        <f t="shared" si="4"/>
        <v>Rd</v>
      </c>
      <c r="H32" s="1" t="str">
        <f t="shared" si="5"/>
        <v>PC</v>
      </c>
      <c r="J32" s="1" t="s">
        <v>83</v>
      </c>
      <c r="K32" t="s">
        <v>81</v>
      </c>
      <c r="L32" t="s">
        <v>82</v>
      </c>
      <c r="O32" s="21" t="str">
        <f t="shared" si="3"/>
        <v>MOV Rd PC</v>
      </c>
      <c r="P32" s="22" t="s">
        <v>334</v>
      </c>
    </row>
    <row r="33" spans="1:16" x14ac:dyDescent="0.25">
      <c r="A33" s="1">
        <v>30</v>
      </c>
      <c r="B33" s="3">
        <v>0</v>
      </c>
      <c r="C33" s="2">
        <v>11</v>
      </c>
      <c r="D33" s="2">
        <v>110</v>
      </c>
      <c r="E33" s="17" t="str">
        <f t="shared" si="0"/>
        <v>00011110</v>
      </c>
      <c r="F33" s="1" t="s">
        <v>83</v>
      </c>
      <c r="G33" s="1" t="str">
        <f t="shared" si="4"/>
        <v>Rd</v>
      </c>
      <c r="H33" s="1" t="str">
        <f t="shared" si="5"/>
        <v>SPid</v>
      </c>
      <c r="J33" s="7" t="s">
        <v>109</v>
      </c>
      <c r="O33" s="21"/>
      <c r="P33" s="22"/>
    </row>
    <row r="34" spans="1:16" x14ac:dyDescent="0.25">
      <c r="A34" s="1">
        <v>31</v>
      </c>
      <c r="B34" s="3">
        <v>0</v>
      </c>
      <c r="C34" s="2">
        <v>11</v>
      </c>
      <c r="D34" s="2">
        <v>111</v>
      </c>
      <c r="E34" s="17" t="str">
        <f t="shared" si="0"/>
        <v>00011111</v>
      </c>
      <c r="F34" s="1" t="s">
        <v>83</v>
      </c>
      <c r="G34" s="1" t="str">
        <f t="shared" si="4"/>
        <v>Rd</v>
      </c>
      <c r="H34" s="1" t="str">
        <f t="shared" si="5"/>
        <v>#imm</v>
      </c>
      <c r="J34" s="1" t="s">
        <v>69</v>
      </c>
      <c r="K34" t="s">
        <v>81</v>
      </c>
      <c r="L34" t="s">
        <v>88</v>
      </c>
      <c r="O34" s="21" t="str">
        <f t="shared" si="3"/>
        <v>DATA Rd #imm</v>
      </c>
      <c r="P34" s="22" t="s">
        <v>267</v>
      </c>
    </row>
    <row r="35" spans="1:16" x14ac:dyDescent="0.25">
      <c r="A35" s="1">
        <v>32</v>
      </c>
      <c r="B35" s="3">
        <v>0</v>
      </c>
      <c r="C35" s="2">
        <v>100</v>
      </c>
      <c r="D35" s="2">
        <v>0</v>
      </c>
      <c r="E35" s="17" t="str">
        <f t="shared" ref="E35:E66" si="6">IF(B35=0,"00",IF(B35=1,"01",B35))&amp;IF(C35=0,"000",IF(C35=1,"001",IF(C35=10,"010",IF(C35=11,"011",C35))))&amp;IF(D35=0,"000",IF(D35=1,"001",IF(D35=10,"010",IF(D35=11,"011",D35))))</f>
        <v>00100000</v>
      </c>
      <c r="F35" s="1" t="s">
        <v>83</v>
      </c>
      <c r="G35" s="1" t="str">
        <f t="shared" si="4"/>
        <v>SP</v>
      </c>
      <c r="H35" s="1" t="str">
        <f t="shared" si="5"/>
        <v>Ra</v>
      </c>
      <c r="J35" s="1" t="s">
        <v>83</v>
      </c>
      <c r="K35" t="s">
        <v>70</v>
      </c>
      <c r="L35" t="s">
        <v>60</v>
      </c>
      <c r="O35" s="21" t="str">
        <f t="shared" si="3"/>
        <v>MOV SP Ra</v>
      </c>
      <c r="P35" s="22" t="s">
        <v>213</v>
      </c>
    </row>
    <row r="36" spans="1:16" x14ac:dyDescent="0.25">
      <c r="A36" s="1">
        <v>33</v>
      </c>
      <c r="B36" s="3">
        <v>0</v>
      </c>
      <c r="C36" s="2">
        <v>100</v>
      </c>
      <c r="D36" s="2">
        <v>1</v>
      </c>
      <c r="E36" s="17" t="str">
        <f t="shared" si="6"/>
        <v>00100001</v>
      </c>
      <c r="F36" s="1" t="s">
        <v>83</v>
      </c>
      <c r="G36" s="1" t="str">
        <f t="shared" si="4"/>
        <v>SP</v>
      </c>
      <c r="H36" s="1" t="str">
        <f t="shared" si="5"/>
        <v>Rb</v>
      </c>
      <c r="J36" s="1" t="s">
        <v>83</v>
      </c>
      <c r="K36" t="s">
        <v>70</v>
      </c>
      <c r="L36" t="s">
        <v>65</v>
      </c>
      <c r="O36" s="21" t="str">
        <f t="shared" si="3"/>
        <v>MOV SP Rb</v>
      </c>
      <c r="P36" s="22" t="s">
        <v>335</v>
      </c>
    </row>
    <row r="37" spans="1:16" x14ac:dyDescent="0.25">
      <c r="A37" s="1">
        <v>34</v>
      </c>
      <c r="B37" s="3">
        <v>0</v>
      </c>
      <c r="C37" s="2">
        <v>100</v>
      </c>
      <c r="D37" s="2">
        <v>10</v>
      </c>
      <c r="E37" s="17" t="str">
        <f t="shared" si="6"/>
        <v>00100010</v>
      </c>
      <c r="F37" s="1" t="s">
        <v>83</v>
      </c>
      <c r="G37" s="1" t="str">
        <f t="shared" si="4"/>
        <v>SP</v>
      </c>
      <c r="H37" s="1" t="str">
        <f t="shared" si="5"/>
        <v>Rc</v>
      </c>
      <c r="J37" s="1" t="s">
        <v>83</v>
      </c>
      <c r="K37" t="s">
        <v>70</v>
      </c>
      <c r="L37" t="s">
        <v>61</v>
      </c>
      <c r="O37" s="21" t="str">
        <f t="shared" si="3"/>
        <v>MOV SP Rc</v>
      </c>
      <c r="P37" s="22" t="s">
        <v>336</v>
      </c>
    </row>
    <row r="38" spans="1:16" x14ac:dyDescent="0.25">
      <c r="A38" s="1">
        <v>35</v>
      </c>
      <c r="B38" s="3">
        <v>0</v>
      </c>
      <c r="C38" s="2">
        <v>100</v>
      </c>
      <c r="D38" s="2">
        <v>11</v>
      </c>
      <c r="E38" s="17" t="str">
        <f t="shared" si="6"/>
        <v>00100011</v>
      </c>
      <c r="F38" s="1" t="s">
        <v>83</v>
      </c>
      <c r="G38" s="1" t="str">
        <f t="shared" si="4"/>
        <v>SP</v>
      </c>
      <c r="H38" s="1" t="str">
        <f t="shared" si="5"/>
        <v>Rd</v>
      </c>
      <c r="J38" s="1" t="s">
        <v>83</v>
      </c>
      <c r="K38" t="s">
        <v>70</v>
      </c>
      <c r="L38" t="s">
        <v>81</v>
      </c>
      <c r="O38" s="21" t="str">
        <f t="shared" si="3"/>
        <v>MOV SP Rd</v>
      </c>
      <c r="P38" s="22" t="s">
        <v>337</v>
      </c>
    </row>
    <row r="39" spans="1:16" x14ac:dyDescent="0.25">
      <c r="A39" s="1">
        <v>36</v>
      </c>
      <c r="B39" s="3">
        <v>0</v>
      </c>
      <c r="C39" s="2">
        <v>100</v>
      </c>
      <c r="D39" s="2">
        <v>100</v>
      </c>
      <c r="E39" s="17" t="str">
        <f t="shared" si="6"/>
        <v>00100100</v>
      </c>
      <c r="F39" s="1" t="s">
        <v>83</v>
      </c>
      <c r="G39" s="1" t="str">
        <f t="shared" si="4"/>
        <v>SP</v>
      </c>
      <c r="H39" s="1" t="str">
        <f t="shared" si="5"/>
        <v>SP</v>
      </c>
      <c r="J39" s="6" t="s">
        <v>109</v>
      </c>
      <c r="O39" s="21"/>
      <c r="P39" s="22"/>
    </row>
    <row r="40" spans="1:16" x14ac:dyDescent="0.25">
      <c r="A40" s="1">
        <v>37</v>
      </c>
      <c r="B40" s="3">
        <v>0</v>
      </c>
      <c r="C40" s="2">
        <v>100</v>
      </c>
      <c r="D40" s="2">
        <v>101</v>
      </c>
      <c r="E40" s="17" t="str">
        <f t="shared" si="6"/>
        <v>00100101</v>
      </c>
      <c r="F40" s="1" t="s">
        <v>83</v>
      </c>
      <c r="G40" s="1" t="str">
        <f t="shared" si="4"/>
        <v>SP</v>
      </c>
      <c r="H40" s="1" t="str">
        <f t="shared" si="5"/>
        <v>PC</v>
      </c>
      <c r="J40" s="1" t="s">
        <v>83</v>
      </c>
      <c r="K40" t="s">
        <v>70</v>
      </c>
      <c r="L40" t="s">
        <v>82</v>
      </c>
      <c r="O40" s="21" t="str">
        <f t="shared" si="3"/>
        <v>MOV SP PC</v>
      </c>
      <c r="P40" s="22" t="s">
        <v>338</v>
      </c>
    </row>
    <row r="41" spans="1:16" x14ac:dyDescent="0.25">
      <c r="A41" s="1">
        <v>38</v>
      </c>
      <c r="B41" s="3">
        <v>0</v>
      </c>
      <c r="C41" s="2">
        <v>100</v>
      </c>
      <c r="D41" s="2">
        <v>110</v>
      </c>
      <c r="E41" s="17" t="str">
        <f t="shared" si="6"/>
        <v>00100110</v>
      </c>
      <c r="F41" s="1" t="s">
        <v>83</v>
      </c>
      <c r="G41" s="1" t="str">
        <f t="shared" si="4"/>
        <v>SP</v>
      </c>
      <c r="H41" s="1" t="str">
        <f t="shared" si="5"/>
        <v>SPid</v>
      </c>
      <c r="J41" s="7" t="s">
        <v>109</v>
      </c>
      <c r="O41" s="21"/>
      <c r="P41" s="22"/>
    </row>
    <row r="42" spans="1:16" x14ac:dyDescent="0.25">
      <c r="A42" s="1">
        <v>39</v>
      </c>
      <c r="B42" s="3">
        <v>0</v>
      </c>
      <c r="C42" s="2">
        <v>100</v>
      </c>
      <c r="D42" s="2">
        <v>111</v>
      </c>
      <c r="E42" s="17" t="str">
        <f t="shared" si="6"/>
        <v>00100111</v>
      </c>
      <c r="F42" s="1" t="s">
        <v>83</v>
      </c>
      <c r="G42" s="1" t="str">
        <f t="shared" si="4"/>
        <v>SP</v>
      </c>
      <c r="H42" s="1" t="str">
        <f t="shared" si="5"/>
        <v>#imm</v>
      </c>
      <c r="J42" s="1" t="s">
        <v>69</v>
      </c>
      <c r="K42" t="s">
        <v>70</v>
      </c>
      <c r="L42" t="s">
        <v>88</v>
      </c>
      <c r="O42" s="21" t="str">
        <f t="shared" si="3"/>
        <v>DATA SP #imm</v>
      </c>
      <c r="P42" s="22" t="s">
        <v>298</v>
      </c>
    </row>
    <row r="43" spans="1:16" x14ac:dyDescent="0.25">
      <c r="A43" s="1">
        <v>40</v>
      </c>
      <c r="B43" s="3">
        <v>0</v>
      </c>
      <c r="C43" s="2">
        <v>101</v>
      </c>
      <c r="D43" s="2">
        <v>0</v>
      </c>
      <c r="E43" s="17" t="str">
        <f t="shared" si="6"/>
        <v>00101000</v>
      </c>
      <c r="F43" s="1" t="s">
        <v>83</v>
      </c>
      <c r="G43" s="1" t="str">
        <f t="shared" si="4"/>
        <v>PC</v>
      </c>
      <c r="H43" s="1" t="str">
        <f t="shared" si="5"/>
        <v>Ra</v>
      </c>
      <c r="J43" s="1" t="s">
        <v>83</v>
      </c>
      <c r="K43" t="s">
        <v>82</v>
      </c>
      <c r="L43" t="s">
        <v>60</v>
      </c>
      <c r="O43" s="21" t="str">
        <f t="shared" si="3"/>
        <v>MOV PC Ra</v>
      </c>
      <c r="P43" s="22" t="s">
        <v>339</v>
      </c>
    </row>
    <row r="44" spans="1:16" x14ac:dyDescent="0.25">
      <c r="A44" s="1">
        <v>41</v>
      </c>
      <c r="B44" s="3">
        <v>0</v>
      </c>
      <c r="C44" s="2">
        <v>101</v>
      </c>
      <c r="D44" s="2">
        <v>1</v>
      </c>
      <c r="E44" s="17" t="str">
        <f t="shared" si="6"/>
        <v>00101001</v>
      </c>
      <c r="F44" s="1" t="s">
        <v>83</v>
      </c>
      <c r="G44" s="1" t="str">
        <f t="shared" si="4"/>
        <v>PC</v>
      </c>
      <c r="H44" s="1" t="str">
        <f t="shared" si="5"/>
        <v>Rb</v>
      </c>
      <c r="J44" s="1" t="s">
        <v>83</v>
      </c>
      <c r="K44" t="s">
        <v>82</v>
      </c>
      <c r="L44" t="s">
        <v>65</v>
      </c>
      <c r="O44" s="21" t="str">
        <f t="shared" si="3"/>
        <v>MOV PC Rb</v>
      </c>
      <c r="P44" s="22" t="s">
        <v>340</v>
      </c>
    </row>
    <row r="45" spans="1:16" x14ac:dyDescent="0.25">
      <c r="A45" s="1">
        <v>42</v>
      </c>
      <c r="B45" s="3">
        <v>0</v>
      </c>
      <c r="C45" s="2">
        <v>101</v>
      </c>
      <c r="D45" s="2">
        <v>10</v>
      </c>
      <c r="E45" s="17" t="str">
        <f t="shared" si="6"/>
        <v>00101010</v>
      </c>
      <c r="F45" s="1" t="s">
        <v>83</v>
      </c>
      <c r="G45" s="1" t="str">
        <f t="shared" si="4"/>
        <v>PC</v>
      </c>
      <c r="H45" s="1" t="str">
        <f t="shared" si="5"/>
        <v>Rc</v>
      </c>
      <c r="J45" s="1" t="s">
        <v>83</v>
      </c>
      <c r="K45" t="s">
        <v>82</v>
      </c>
      <c r="L45" t="s">
        <v>61</v>
      </c>
      <c r="O45" s="21" t="str">
        <f t="shared" si="3"/>
        <v>MOV PC Rc</v>
      </c>
      <c r="P45" s="22" t="s">
        <v>341</v>
      </c>
    </row>
    <row r="46" spans="1:16" x14ac:dyDescent="0.25">
      <c r="A46" s="1">
        <v>43</v>
      </c>
      <c r="B46" s="3">
        <v>0</v>
      </c>
      <c r="C46" s="2">
        <v>101</v>
      </c>
      <c r="D46" s="2">
        <v>11</v>
      </c>
      <c r="E46" s="17" t="str">
        <f t="shared" si="6"/>
        <v>00101011</v>
      </c>
      <c r="F46" s="1" t="s">
        <v>83</v>
      </c>
      <c r="G46" s="1" t="str">
        <f t="shared" si="4"/>
        <v>PC</v>
      </c>
      <c r="H46" s="1" t="str">
        <f t="shared" si="5"/>
        <v>Rd</v>
      </c>
      <c r="J46" s="1" t="s">
        <v>83</v>
      </c>
      <c r="K46" t="s">
        <v>82</v>
      </c>
      <c r="L46" t="s">
        <v>81</v>
      </c>
      <c r="O46" s="21" t="str">
        <f t="shared" si="3"/>
        <v>MOV PC Rd</v>
      </c>
      <c r="P46" s="22" t="s">
        <v>342</v>
      </c>
    </row>
    <row r="47" spans="1:16" x14ac:dyDescent="0.25">
      <c r="A47" s="1">
        <v>44</v>
      </c>
      <c r="B47" s="3">
        <v>0</v>
      </c>
      <c r="C47" s="2">
        <v>101</v>
      </c>
      <c r="D47" s="2">
        <v>100</v>
      </c>
      <c r="E47" s="17" t="str">
        <f t="shared" si="6"/>
        <v>00101100</v>
      </c>
      <c r="F47" s="1" t="s">
        <v>83</v>
      </c>
      <c r="G47" s="1" t="str">
        <f t="shared" si="4"/>
        <v>PC</v>
      </c>
      <c r="H47" s="1" t="str">
        <f t="shared" si="5"/>
        <v>SP</v>
      </c>
      <c r="J47" s="1" t="s">
        <v>83</v>
      </c>
      <c r="K47" t="s">
        <v>82</v>
      </c>
      <c r="L47" t="s">
        <v>70</v>
      </c>
      <c r="O47" s="21" t="str">
        <f t="shared" si="3"/>
        <v>MOV PC SP</v>
      </c>
      <c r="P47" s="22" t="s">
        <v>343</v>
      </c>
    </row>
    <row r="48" spans="1:16" x14ac:dyDescent="0.25">
      <c r="A48" s="1">
        <v>45</v>
      </c>
      <c r="B48" s="3">
        <v>0</v>
      </c>
      <c r="C48" s="2">
        <v>101</v>
      </c>
      <c r="D48" s="2">
        <v>101</v>
      </c>
      <c r="E48" s="17" t="str">
        <f t="shared" si="6"/>
        <v>00101101</v>
      </c>
      <c r="F48" s="1" t="s">
        <v>83</v>
      </c>
      <c r="G48" s="1" t="str">
        <f t="shared" si="4"/>
        <v>PC</v>
      </c>
      <c r="H48" s="1" t="str">
        <f t="shared" si="5"/>
        <v>PC</v>
      </c>
      <c r="J48" s="10" t="s">
        <v>109</v>
      </c>
      <c r="O48" s="21" t="str">
        <f t="shared" si="3"/>
        <v xml:space="preserve">HLT  </v>
      </c>
      <c r="P48" s="22" t="s">
        <v>193</v>
      </c>
    </row>
    <row r="49" spans="1:16" x14ac:dyDescent="0.25">
      <c r="A49" s="1">
        <v>46</v>
      </c>
      <c r="B49" s="3">
        <v>0</v>
      </c>
      <c r="C49" s="2">
        <v>101</v>
      </c>
      <c r="D49" s="2">
        <v>110</v>
      </c>
      <c r="E49" s="17" t="str">
        <f t="shared" si="6"/>
        <v>00101110</v>
      </c>
      <c r="F49" s="1" t="s">
        <v>83</v>
      </c>
      <c r="G49" s="1" t="str">
        <f t="shared" si="4"/>
        <v>PC</v>
      </c>
      <c r="H49" s="1" t="str">
        <f t="shared" si="5"/>
        <v>SPid</v>
      </c>
      <c r="J49" s="7" t="s">
        <v>109</v>
      </c>
      <c r="O49" s="21"/>
      <c r="P49" s="22"/>
    </row>
    <row r="50" spans="1:16" x14ac:dyDescent="0.25">
      <c r="A50" s="1">
        <v>47</v>
      </c>
      <c r="B50" s="3">
        <v>0</v>
      </c>
      <c r="C50" s="2">
        <v>101</v>
      </c>
      <c r="D50" s="2">
        <v>111</v>
      </c>
      <c r="E50" s="17" t="str">
        <f t="shared" si="6"/>
        <v>00101111</v>
      </c>
      <c r="F50" s="1" t="s">
        <v>83</v>
      </c>
      <c r="G50" s="1" t="str">
        <f t="shared" si="4"/>
        <v>PC</v>
      </c>
      <c r="H50" s="1" t="str">
        <f t="shared" si="5"/>
        <v>#imm</v>
      </c>
      <c r="J50" s="15" t="s">
        <v>73</v>
      </c>
      <c r="K50" s="1" t="s">
        <v>88</v>
      </c>
      <c r="O50" s="21" t="str">
        <f t="shared" si="3"/>
        <v xml:space="preserve">JMP #imm </v>
      </c>
      <c r="P50" s="22" t="s">
        <v>216</v>
      </c>
    </row>
    <row r="51" spans="1:16" x14ac:dyDescent="0.25">
      <c r="A51" s="1">
        <v>48</v>
      </c>
      <c r="B51" s="3">
        <v>0</v>
      </c>
      <c r="C51" s="2">
        <v>110</v>
      </c>
      <c r="D51" s="2">
        <v>0</v>
      </c>
      <c r="E51" s="17" t="str">
        <f t="shared" si="6"/>
        <v>00110000</v>
      </c>
      <c r="F51" s="1" t="s">
        <v>83</v>
      </c>
      <c r="G51" s="1" t="str">
        <f t="shared" si="4"/>
        <v>SPid</v>
      </c>
      <c r="H51" s="1" t="str">
        <f t="shared" si="5"/>
        <v>Ra</v>
      </c>
      <c r="J51" s="8" t="s">
        <v>109</v>
      </c>
      <c r="O51" s="21"/>
      <c r="P51" s="22"/>
    </row>
    <row r="52" spans="1:16" x14ac:dyDescent="0.25">
      <c r="A52" s="1">
        <v>49</v>
      </c>
      <c r="B52" s="3">
        <v>0</v>
      </c>
      <c r="C52" s="2">
        <v>110</v>
      </c>
      <c r="D52" s="2">
        <v>1</v>
      </c>
      <c r="E52" s="17" t="str">
        <f t="shared" si="6"/>
        <v>00110001</v>
      </c>
      <c r="F52" s="1" t="s">
        <v>83</v>
      </c>
      <c r="G52" s="1" t="str">
        <f t="shared" si="4"/>
        <v>SPid</v>
      </c>
      <c r="H52" s="1" t="str">
        <f t="shared" si="5"/>
        <v>Rb</v>
      </c>
      <c r="J52" s="8" t="s">
        <v>109</v>
      </c>
      <c r="O52" s="21"/>
      <c r="P52" s="22"/>
    </row>
    <row r="53" spans="1:16" x14ac:dyDescent="0.25">
      <c r="A53" s="1">
        <v>50</v>
      </c>
      <c r="B53" s="3">
        <v>0</v>
      </c>
      <c r="C53" s="2">
        <v>110</v>
      </c>
      <c r="D53" s="2">
        <v>10</v>
      </c>
      <c r="E53" s="17" t="str">
        <f t="shared" si="6"/>
        <v>00110010</v>
      </c>
      <c r="F53" s="1" t="s">
        <v>83</v>
      </c>
      <c r="G53" s="1" t="str">
        <f t="shared" si="4"/>
        <v>SPid</v>
      </c>
      <c r="H53" s="1" t="str">
        <f t="shared" si="5"/>
        <v>Rc</v>
      </c>
      <c r="J53" s="8" t="s">
        <v>109</v>
      </c>
      <c r="O53" s="21"/>
      <c r="P53" s="22"/>
    </row>
    <row r="54" spans="1:16" x14ac:dyDescent="0.25">
      <c r="A54" s="1">
        <v>51</v>
      </c>
      <c r="B54" s="3">
        <v>0</v>
      </c>
      <c r="C54" s="2">
        <v>110</v>
      </c>
      <c r="D54" s="2">
        <v>11</v>
      </c>
      <c r="E54" s="17" t="str">
        <f t="shared" si="6"/>
        <v>00110011</v>
      </c>
      <c r="F54" s="1" t="s">
        <v>83</v>
      </c>
      <c r="G54" s="1" t="str">
        <f t="shared" si="4"/>
        <v>SPid</v>
      </c>
      <c r="H54" s="1" t="str">
        <f t="shared" si="5"/>
        <v>Rd</v>
      </c>
      <c r="J54" s="8" t="s">
        <v>109</v>
      </c>
      <c r="O54" s="21"/>
      <c r="P54" s="22"/>
    </row>
    <row r="55" spans="1:16" x14ac:dyDescent="0.25">
      <c r="A55" s="1">
        <v>52</v>
      </c>
      <c r="B55" s="3">
        <v>0</v>
      </c>
      <c r="C55" s="2">
        <v>110</v>
      </c>
      <c r="D55" s="2">
        <v>100</v>
      </c>
      <c r="E55" s="17" t="str">
        <f t="shared" si="6"/>
        <v>00110100</v>
      </c>
      <c r="F55" s="1" t="s">
        <v>83</v>
      </c>
      <c r="G55" s="1" t="str">
        <f t="shared" si="4"/>
        <v>SPid</v>
      </c>
      <c r="H55" s="1" t="str">
        <f t="shared" si="5"/>
        <v>SP</v>
      </c>
      <c r="J55" s="8" t="s">
        <v>109</v>
      </c>
      <c r="O55" s="21"/>
      <c r="P55" s="22"/>
    </row>
    <row r="56" spans="1:16" x14ac:dyDescent="0.25">
      <c r="A56" s="1">
        <v>53</v>
      </c>
      <c r="B56" s="3">
        <v>0</v>
      </c>
      <c r="C56" s="2">
        <v>110</v>
      </c>
      <c r="D56" s="2">
        <v>101</v>
      </c>
      <c r="E56" s="17" t="str">
        <f t="shared" si="6"/>
        <v>00110101</v>
      </c>
      <c r="F56" s="1" t="s">
        <v>83</v>
      </c>
      <c r="G56" s="1" t="str">
        <f t="shared" si="4"/>
        <v>SPid</v>
      </c>
      <c r="H56" s="1" t="str">
        <f t="shared" si="5"/>
        <v>PC</v>
      </c>
      <c r="J56" s="8" t="s">
        <v>109</v>
      </c>
      <c r="O56" s="21"/>
      <c r="P56" s="22"/>
    </row>
    <row r="57" spans="1:16" x14ac:dyDescent="0.25">
      <c r="A57" s="1">
        <v>54</v>
      </c>
      <c r="B57" s="3">
        <v>0</v>
      </c>
      <c r="C57" s="2">
        <v>110</v>
      </c>
      <c r="D57" s="2">
        <v>110</v>
      </c>
      <c r="E57" s="17" t="str">
        <f t="shared" si="6"/>
        <v>00110110</v>
      </c>
      <c r="F57" s="1" t="s">
        <v>83</v>
      </c>
      <c r="G57" s="1" t="str">
        <f t="shared" si="4"/>
        <v>SPid</v>
      </c>
      <c r="H57" s="1" t="str">
        <f t="shared" si="5"/>
        <v>SPid</v>
      </c>
      <c r="J57" s="8" t="s">
        <v>109</v>
      </c>
      <c r="O57" s="21"/>
      <c r="P57" s="22"/>
    </row>
    <row r="58" spans="1:16" x14ac:dyDescent="0.25">
      <c r="A58" s="1">
        <v>55</v>
      </c>
      <c r="B58" s="3">
        <v>0</v>
      </c>
      <c r="C58" s="2">
        <v>110</v>
      </c>
      <c r="D58" s="2">
        <v>111</v>
      </c>
      <c r="E58" s="17" t="str">
        <f t="shared" si="6"/>
        <v>00110111</v>
      </c>
      <c r="F58" s="1" t="s">
        <v>83</v>
      </c>
      <c r="G58" s="1" t="str">
        <f t="shared" si="4"/>
        <v>SPid</v>
      </c>
      <c r="H58" s="1" t="str">
        <f t="shared" si="5"/>
        <v>#imm</v>
      </c>
      <c r="J58" s="8" t="s">
        <v>109</v>
      </c>
      <c r="O58" s="21"/>
      <c r="P58" s="22"/>
    </row>
    <row r="59" spans="1:16" x14ac:dyDescent="0.25">
      <c r="A59" s="1">
        <v>56</v>
      </c>
      <c r="B59" s="3">
        <v>0</v>
      </c>
      <c r="C59" s="2">
        <v>111</v>
      </c>
      <c r="D59" s="2">
        <v>0</v>
      </c>
      <c r="E59" s="17" t="str">
        <f t="shared" si="6"/>
        <v>00111000</v>
      </c>
      <c r="F59" s="1" t="s">
        <v>83</v>
      </c>
      <c r="G59" s="1" t="str">
        <f t="shared" si="4"/>
        <v>#imm</v>
      </c>
      <c r="H59" s="1" t="str">
        <f t="shared" si="5"/>
        <v>Ra</v>
      </c>
      <c r="J59" s="10" t="s">
        <v>105</v>
      </c>
      <c r="K59" s="1" t="s">
        <v>88</v>
      </c>
      <c r="L59" s="1"/>
      <c r="O59" s="21" t="str">
        <f t="shared" si="3"/>
        <v xml:space="preserve">JC #imm </v>
      </c>
      <c r="P59" s="22" t="s">
        <v>324</v>
      </c>
    </row>
    <row r="60" spans="1:16" x14ac:dyDescent="0.25">
      <c r="A60" s="1">
        <v>57</v>
      </c>
      <c r="B60" s="3">
        <v>0</v>
      </c>
      <c r="C60" s="2">
        <v>111</v>
      </c>
      <c r="D60" s="2">
        <v>1</v>
      </c>
      <c r="E60" s="17" t="str">
        <f t="shared" si="6"/>
        <v>00111001</v>
      </c>
      <c r="F60" s="1" t="s">
        <v>83</v>
      </c>
      <c r="G60" s="1" t="str">
        <f t="shared" si="4"/>
        <v>#imm</v>
      </c>
      <c r="H60" s="1" t="str">
        <f t="shared" si="5"/>
        <v>Rb</v>
      </c>
      <c r="J60" s="10" t="s">
        <v>108</v>
      </c>
      <c r="K60" s="1" t="s">
        <v>88</v>
      </c>
      <c r="L60" s="1"/>
      <c r="O60" s="21" t="str">
        <f t="shared" si="3"/>
        <v xml:space="preserve">JO #imm </v>
      </c>
      <c r="P60" s="22" t="s">
        <v>326</v>
      </c>
    </row>
    <row r="61" spans="1:16" x14ac:dyDescent="0.25">
      <c r="A61" s="1">
        <v>58</v>
      </c>
      <c r="B61" s="3">
        <v>0</v>
      </c>
      <c r="C61" s="2">
        <v>111</v>
      </c>
      <c r="D61" s="2">
        <v>10</v>
      </c>
      <c r="E61" s="17" t="str">
        <f t="shared" si="6"/>
        <v>00111010</v>
      </c>
      <c r="F61" s="1" t="s">
        <v>83</v>
      </c>
      <c r="G61" s="1" t="str">
        <f t="shared" si="4"/>
        <v>#imm</v>
      </c>
      <c r="H61" s="1" t="str">
        <f t="shared" si="5"/>
        <v>Rc</v>
      </c>
      <c r="J61" s="10" t="s">
        <v>107</v>
      </c>
      <c r="K61" s="1" t="s">
        <v>88</v>
      </c>
      <c r="L61" s="1"/>
      <c r="O61" s="21" t="str">
        <f t="shared" si="3"/>
        <v xml:space="preserve">JN #imm </v>
      </c>
      <c r="P61" s="22" t="s">
        <v>321</v>
      </c>
    </row>
    <row r="62" spans="1:16" x14ac:dyDescent="0.25">
      <c r="A62" s="1">
        <v>59</v>
      </c>
      <c r="B62" s="3">
        <v>0</v>
      </c>
      <c r="C62" s="2">
        <v>111</v>
      </c>
      <c r="D62" s="2">
        <v>11</v>
      </c>
      <c r="E62" s="17" t="str">
        <f t="shared" si="6"/>
        <v>00111011</v>
      </c>
      <c r="F62" s="1" t="s">
        <v>83</v>
      </c>
      <c r="G62" s="1" t="str">
        <f t="shared" si="4"/>
        <v>#imm</v>
      </c>
      <c r="H62" s="1" t="str">
        <f t="shared" si="5"/>
        <v>Rd</v>
      </c>
      <c r="J62" s="10" t="s">
        <v>106</v>
      </c>
      <c r="K62" s="1" t="s">
        <v>88</v>
      </c>
      <c r="L62" s="1"/>
      <c r="O62" s="21" t="str">
        <f t="shared" si="3"/>
        <v xml:space="preserve">JZ #imm </v>
      </c>
      <c r="P62" s="22" t="s">
        <v>317</v>
      </c>
    </row>
    <row r="63" spans="1:16" x14ac:dyDescent="0.25">
      <c r="A63" s="1">
        <v>60</v>
      </c>
      <c r="B63" s="3">
        <v>0</v>
      </c>
      <c r="C63" s="2">
        <v>111</v>
      </c>
      <c r="D63" s="2">
        <v>100</v>
      </c>
      <c r="E63" s="17" t="str">
        <f t="shared" si="6"/>
        <v>00111100</v>
      </c>
      <c r="F63" s="1" t="s">
        <v>83</v>
      </c>
      <c r="G63" s="1" t="str">
        <f t="shared" si="4"/>
        <v>#imm</v>
      </c>
      <c r="H63" s="1" t="str">
        <f t="shared" si="5"/>
        <v>SP</v>
      </c>
      <c r="J63" s="5" t="s">
        <v>109</v>
      </c>
      <c r="L63" s="1"/>
      <c r="O63" s="21"/>
      <c r="P63" s="22"/>
    </row>
    <row r="64" spans="1:16" x14ac:dyDescent="0.25">
      <c r="A64" s="1">
        <v>61</v>
      </c>
      <c r="B64" s="3">
        <v>0</v>
      </c>
      <c r="C64" s="2">
        <v>111</v>
      </c>
      <c r="D64" s="2">
        <v>101</v>
      </c>
      <c r="E64" s="17" t="str">
        <f t="shared" si="6"/>
        <v>00111101</v>
      </c>
      <c r="F64" s="1" t="s">
        <v>83</v>
      </c>
      <c r="G64" s="1" t="str">
        <f t="shared" si="4"/>
        <v>#imm</v>
      </c>
      <c r="H64" s="1" t="str">
        <f t="shared" si="5"/>
        <v>PC</v>
      </c>
      <c r="J64" s="5" t="s">
        <v>109</v>
      </c>
      <c r="L64" s="1"/>
      <c r="O64" s="21"/>
      <c r="P64" s="22"/>
    </row>
    <row r="65" spans="1:16" x14ac:dyDescent="0.25">
      <c r="A65" s="1">
        <v>62</v>
      </c>
      <c r="B65" s="3">
        <v>0</v>
      </c>
      <c r="C65" s="2">
        <v>111</v>
      </c>
      <c r="D65" s="2">
        <v>110</v>
      </c>
      <c r="E65" s="17" t="str">
        <f t="shared" si="6"/>
        <v>00111110</v>
      </c>
      <c r="F65" s="1" t="s">
        <v>83</v>
      </c>
      <c r="G65" s="1" t="str">
        <f t="shared" si="4"/>
        <v>#imm</v>
      </c>
      <c r="H65" s="1" t="str">
        <f t="shared" si="5"/>
        <v>SPid</v>
      </c>
      <c r="J65" s="5" t="s">
        <v>109</v>
      </c>
      <c r="L65" s="1"/>
      <c r="O65" s="21"/>
      <c r="P65" s="22"/>
    </row>
    <row r="66" spans="1:16" x14ac:dyDescent="0.25">
      <c r="A66" s="1">
        <v>63</v>
      </c>
      <c r="B66" s="3">
        <v>0</v>
      </c>
      <c r="C66" s="2">
        <v>111</v>
      </c>
      <c r="D66" s="2">
        <v>111</v>
      </c>
      <c r="E66" s="17" t="str">
        <f t="shared" si="6"/>
        <v>00111111</v>
      </c>
      <c r="F66" s="1" t="s">
        <v>83</v>
      </c>
      <c r="G66" s="1" t="str">
        <f t="shared" si="4"/>
        <v>#imm</v>
      </c>
      <c r="H66" s="1" t="str">
        <f t="shared" si="5"/>
        <v>#imm</v>
      </c>
      <c r="J66" s="5" t="s">
        <v>109</v>
      </c>
      <c r="L66" s="1"/>
      <c r="O66" s="21"/>
      <c r="P66" s="22"/>
    </row>
    <row r="67" spans="1:16" x14ac:dyDescent="0.25">
      <c r="A67" s="1">
        <v>64</v>
      </c>
      <c r="B67" s="3">
        <v>1</v>
      </c>
      <c r="C67" s="2">
        <v>0</v>
      </c>
      <c r="D67" s="2">
        <v>0</v>
      </c>
      <c r="E67" s="17" t="str">
        <f t="shared" ref="E67:E98" si="7">IF(B67=0,"00",IF(B67=1,"01",B67))&amp;IF(C67=0,"000",IF(C67=1,"001",IF(C67=10,"010",IF(C67=11,"011",C67))))&amp;IF(D67=0,"000",IF(D67=1,"001",IF(D67=10,"010",IF(D67=11,"011",D67))))</f>
        <v>01000000</v>
      </c>
      <c r="F67" t="s">
        <v>63</v>
      </c>
      <c r="G67" s="1" t="str">
        <f>IF(C67=0,"Ra",IF(C67=1,"Rb",IF(C67=10,"Rc",IF(C67=11,"Rd",IF(C67=100,"SP",IF(C67=101,"PC",IF(C67=110,"SPid",IF(C67=111,"#imm"))))))))</f>
        <v>Ra</v>
      </c>
      <c r="H67" s="1" t="str">
        <f>IF(D67=0,"[Ra]",IF(D67=1,"[Rb]",IF(D67=10,"[Rc]",IF(D67=11,"[Rd]",IF(D67=100,"[SP]",IF(D67=101,"[PC]",IF(D67=110,"[SPid]",IF(D67=111,"[#imm]"))))))))</f>
        <v>[Ra]</v>
      </c>
      <c r="J67" t="s">
        <v>63</v>
      </c>
      <c r="K67" t="s">
        <v>60</v>
      </c>
      <c r="L67" s="1" t="s">
        <v>67</v>
      </c>
      <c r="O67" s="21" t="str">
        <f t="shared" si="3"/>
        <v>LOD Ra [Ra]</v>
      </c>
      <c r="P67" s="22" t="s">
        <v>344</v>
      </c>
    </row>
    <row r="68" spans="1:16" x14ac:dyDescent="0.25">
      <c r="A68" s="1">
        <v>65</v>
      </c>
      <c r="B68" s="3">
        <v>1</v>
      </c>
      <c r="C68" s="2">
        <v>0</v>
      </c>
      <c r="D68" s="2">
        <v>1</v>
      </c>
      <c r="E68" s="17" t="str">
        <f t="shared" si="7"/>
        <v>01000001</v>
      </c>
      <c r="F68" s="1" t="s">
        <v>63</v>
      </c>
      <c r="G68" s="1" t="str">
        <f t="shared" ref="G68:G130" si="8">IF(C68=0,"Ra",IF(C68=1,"Rb",IF(C68=10,"Rc",IF(C68=11,"Rd",IF(C68=100,"SP",IF(C68=101,"PC",IF(C68=110,"SPid",IF(C68=111,"#imm"))))))))</f>
        <v>Ra</v>
      </c>
      <c r="H68" s="1" t="str">
        <f t="shared" ref="H68:H130" si="9">IF(D68=0,"[Ra]",IF(D68=1,"[Rb]",IF(D68=10,"[Rc]",IF(D68=11,"[Rd]",IF(D68=100,"[SP]",IF(D68=101,"[PC]",IF(D68=110,"[SPid]",IF(D68=111,"[#imm]"))))))))</f>
        <v>[Rb]</v>
      </c>
      <c r="J68" t="s">
        <v>63</v>
      </c>
      <c r="K68" t="s">
        <v>60</v>
      </c>
      <c r="L68" t="s">
        <v>138</v>
      </c>
      <c r="O68" s="21" t="str">
        <f t="shared" ref="O68:O131" si="10">J68&amp;" "&amp;K68&amp;" "&amp;L68</f>
        <v>LOD Ra [Rb]</v>
      </c>
      <c r="P68" s="22" t="s">
        <v>345</v>
      </c>
    </row>
    <row r="69" spans="1:16" x14ac:dyDescent="0.25">
      <c r="A69" s="1">
        <v>66</v>
      </c>
      <c r="B69" s="3">
        <v>1</v>
      </c>
      <c r="C69" s="2">
        <v>0</v>
      </c>
      <c r="D69" s="2">
        <v>10</v>
      </c>
      <c r="E69" s="17" t="str">
        <f t="shared" si="7"/>
        <v>01000010</v>
      </c>
      <c r="F69" s="1" t="s">
        <v>63</v>
      </c>
      <c r="G69" s="1" t="str">
        <f t="shared" si="8"/>
        <v>Ra</v>
      </c>
      <c r="H69" s="1" t="str">
        <f t="shared" si="9"/>
        <v>[Rc]</v>
      </c>
      <c r="J69" t="s">
        <v>63</v>
      </c>
      <c r="K69" t="s">
        <v>60</v>
      </c>
      <c r="L69" s="9" t="s">
        <v>139</v>
      </c>
      <c r="O69" s="21" t="str">
        <f t="shared" si="10"/>
        <v>LOD Ra [Rc]</v>
      </c>
      <c r="P69" s="22" t="s">
        <v>346</v>
      </c>
    </row>
    <row r="70" spans="1:16" x14ac:dyDescent="0.25">
      <c r="A70" s="1">
        <v>67</v>
      </c>
      <c r="B70" s="3">
        <v>1</v>
      </c>
      <c r="C70" s="2">
        <v>0</v>
      </c>
      <c r="D70" s="2">
        <v>11</v>
      </c>
      <c r="E70" s="17" t="str">
        <f t="shared" si="7"/>
        <v>01000011</v>
      </c>
      <c r="F70" s="1" t="s">
        <v>63</v>
      </c>
      <c r="G70" s="1" t="str">
        <f t="shared" si="8"/>
        <v>Ra</v>
      </c>
      <c r="H70" s="1" t="str">
        <f t="shared" si="9"/>
        <v>[Rd]</v>
      </c>
      <c r="J70" t="s">
        <v>63</v>
      </c>
      <c r="K70" t="s">
        <v>60</v>
      </c>
      <c r="L70" t="s">
        <v>64</v>
      </c>
      <c r="O70" s="21" t="str">
        <f t="shared" si="10"/>
        <v>LOD Ra [Rd]</v>
      </c>
      <c r="P70" s="22" t="s">
        <v>347</v>
      </c>
    </row>
    <row r="71" spans="1:16" x14ac:dyDescent="0.25">
      <c r="A71" s="1">
        <v>68</v>
      </c>
      <c r="B71" s="3">
        <v>1</v>
      </c>
      <c r="C71" s="2">
        <v>0</v>
      </c>
      <c r="D71" s="2">
        <v>100</v>
      </c>
      <c r="E71" s="17" t="str">
        <f t="shared" si="7"/>
        <v>01000100</v>
      </c>
      <c r="F71" s="1" t="s">
        <v>63</v>
      </c>
      <c r="G71" s="1" t="str">
        <f t="shared" si="8"/>
        <v>Ra</v>
      </c>
      <c r="H71" s="1" t="str">
        <f t="shared" si="9"/>
        <v>[SP]</v>
      </c>
      <c r="J71" t="s">
        <v>63</v>
      </c>
      <c r="K71" t="s">
        <v>60</v>
      </c>
      <c r="L71" t="s">
        <v>140</v>
      </c>
      <c r="O71" s="21" t="str">
        <f t="shared" si="10"/>
        <v>LOD Ra [SP]</v>
      </c>
      <c r="P71" s="22" t="s">
        <v>348</v>
      </c>
    </row>
    <row r="72" spans="1:16" x14ac:dyDescent="0.25">
      <c r="A72" s="1">
        <v>69</v>
      </c>
      <c r="B72" s="3">
        <v>1</v>
      </c>
      <c r="C72" s="2">
        <v>0</v>
      </c>
      <c r="D72" s="2">
        <v>101</v>
      </c>
      <c r="E72" s="17" t="str">
        <f t="shared" si="7"/>
        <v>01000101</v>
      </c>
      <c r="F72" s="1" t="s">
        <v>63</v>
      </c>
      <c r="G72" s="1" t="str">
        <f t="shared" si="8"/>
        <v>Ra</v>
      </c>
      <c r="H72" s="1" t="str">
        <f t="shared" si="9"/>
        <v>[PC]</v>
      </c>
      <c r="J72" t="s">
        <v>63</v>
      </c>
      <c r="K72" t="s">
        <v>60</v>
      </c>
      <c r="L72" t="s">
        <v>141</v>
      </c>
      <c r="O72" s="21" t="str">
        <f t="shared" si="10"/>
        <v>LOD Ra [PC]</v>
      </c>
      <c r="P72" s="22" t="s">
        <v>349</v>
      </c>
    </row>
    <row r="73" spans="1:16" x14ac:dyDescent="0.25">
      <c r="A73" s="1">
        <v>70</v>
      </c>
      <c r="B73" s="3">
        <v>1</v>
      </c>
      <c r="C73" s="2">
        <v>0</v>
      </c>
      <c r="D73" s="2">
        <v>110</v>
      </c>
      <c r="E73" s="17" t="str">
        <f t="shared" si="7"/>
        <v>01000110</v>
      </c>
      <c r="F73" s="1" t="s">
        <v>63</v>
      </c>
      <c r="G73" s="1" t="str">
        <f t="shared" si="8"/>
        <v>Ra</v>
      </c>
      <c r="H73" s="1" t="str">
        <f t="shared" si="9"/>
        <v>[SPid]</v>
      </c>
      <c r="J73" s="10" t="s">
        <v>85</v>
      </c>
      <c r="K73" t="s">
        <v>60</v>
      </c>
      <c r="O73" s="21" t="str">
        <f t="shared" si="10"/>
        <v xml:space="preserve">POP Ra </v>
      </c>
      <c r="P73" s="22" t="s">
        <v>303</v>
      </c>
    </row>
    <row r="74" spans="1:16" x14ac:dyDescent="0.25">
      <c r="A74" s="1">
        <v>71</v>
      </c>
      <c r="B74" s="3">
        <v>1</v>
      </c>
      <c r="C74" s="2">
        <v>0</v>
      </c>
      <c r="D74" s="2">
        <v>111</v>
      </c>
      <c r="E74" s="17" t="str">
        <f t="shared" si="7"/>
        <v>01000111</v>
      </c>
      <c r="F74" s="1" t="s">
        <v>63</v>
      </c>
      <c r="G74" s="1" t="str">
        <f t="shared" si="8"/>
        <v>Ra</v>
      </c>
      <c r="H74" s="1" t="str">
        <f t="shared" si="9"/>
        <v>[#imm]</v>
      </c>
      <c r="J74" t="s">
        <v>63</v>
      </c>
      <c r="K74" t="s">
        <v>60</v>
      </c>
      <c r="L74" t="s">
        <v>142</v>
      </c>
      <c r="O74" s="21" t="str">
        <f t="shared" si="10"/>
        <v>LOD Ra [#imm]</v>
      </c>
      <c r="P74" s="22" t="s">
        <v>350</v>
      </c>
    </row>
    <row r="75" spans="1:16" x14ac:dyDescent="0.25">
      <c r="A75" s="1">
        <v>72</v>
      </c>
      <c r="B75" s="3">
        <v>1</v>
      </c>
      <c r="C75" s="2">
        <v>1</v>
      </c>
      <c r="D75" s="2">
        <v>0</v>
      </c>
      <c r="E75" s="17" t="str">
        <f t="shared" si="7"/>
        <v>01001000</v>
      </c>
      <c r="F75" s="1" t="s">
        <v>63</v>
      </c>
      <c r="G75" s="1" t="str">
        <f t="shared" si="8"/>
        <v>Rb</v>
      </c>
      <c r="H75" s="1" t="str">
        <f t="shared" si="9"/>
        <v>[Ra]</v>
      </c>
      <c r="J75" t="s">
        <v>63</v>
      </c>
      <c r="K75" t="s">
        <v>65</v>
      </c>
      <c r="L75" t="s">
        <v>67</v>
      </c>
      <c r="O75" s="21" t="str">
        <f t="shared" si="10"/>
        <v>LOD Rb [Ra]</v>
      </c>
      <c r="P75" s="22" t="s">
        <v>351</v>
      </c>
    </row>
    <row r="76" spans="1:16" x14ac:dyDescent="0.25">
      <c r="A76" s="1">
        <v>73</v>
      </c>
      <c r="B76" s="3">
        <v>1</v>
      </c>
      <c r="C76" s="2">
        <v>1</v>
      </c>
      <c r="D76" s="2">
        <v>1</v>
      </c>
      <c r="E76" s="17" t="str">
        <f t="shared" si="7"/>
        <v>01001001</v>
      </c>
      <c r="F76" s="1" t="s">
        <v>63</v>
      </c>
      <c r="G76" s="1" t="str">
        <f t="shared" si="8"/>
        <v>Rb</v>
      </c>
      <c r="H76" s="1" t="str">
        <f t="shared" si="9"/>
        <v>[Rb]</v>
      </c>
      <c r="J76" t="s">
        <v>63</v>
      </c>
      <c r="K76" t="s">
        <v>65</v>
      </c>
      <c r="L76" t="s">
        <v>138</v>
      </c>
      <c r="O76" s="21" t="str">
        <f t="shared" si="10"/>
        <v>LOD Rb [Rb]</v>
      </c>
      <c r="P76" s="22" t="s">
        <v>352</v>
      </c>
    </row>
    <row r="77" spans="1:16" x14ac:dyDescent="0.25">
      <c r="A77" s="1">
        <v>74</v>
      </c>
      <c r="B77" s="3">
        <v>1</v>
      </c>
      <c r="C77" s="2">
        <v>1</v>
      </c>
      <c r="D77" s="2">
        <v>10</v>
      </c>
      <c r="E77" s="17" t="str">
        <f t="shared" si="7"/>
        <v>01001010</v>
      </c>
      <c r="F77" s="1" t="s">
        <v>63</v>
      </c>
      <c r="G77" s="1" t="str">
        <f t="shared" si="8"/>
        <v>Rb</v>
      </c>
      <c r="H77" s="1" t="str">
        <f t="shared" si="9"/>
        <v>[Rc]</v>
      </c>
      <c r="J77" t="s">
        <v>63</v>
      </c>
      <c r="K77" t="s">
        <v>65</v>
      </c>
      <c r="L77" s="9" t="s">
        <v>139</v>
      </c>
      <c r="O77" s="21" t="str">
        <f t="shared" si="10"/>
        <v>LOD Rb [Rc]</v>
      </c>
      <c r="P77" s="22" t="s">
        <v>353</v>
      </c>
    </row>
    <row r="78" spans="1:16" x14ac:dyDescent="0.25">
      <c r="A78" s="1">
        <v>75</v>
      </c>
      <c r="B78" s="3">
        <v>1</v>
      </c>
      <c r="C78" s="2">
        <v>1</v>
      </c>
      <c r="D78" s="2">
        <v>11</v>
      </c>
      <c r="E78" s="17" t="str">
        <f t="shared" si="7"/>
        <v>01001011</v>
      </c>
      <c r="F78" s="1" t="s">
        <v>63</v>
      </c>
      <c r="G78" s="1" t="str">
        <f t="shared" si="8"/>
        <v>Rb</v>
      </c>
      <c r="H78" s="1" t="str">
        <f t="shared" si="9"/>
        <v>[Rd]</v>
      </c>
      <c r="J78" t="s">
        <v>63</v>
      </c>
      <c r="K78" t="s">
        <v>65</v>
      </c>
      <c r="L78" t="s">
        <v>64</v>
      </c>
      <c r="O78" s="21" t="str">
        <f t="shared" si="10"/>
        <v>LOD Rb [Rd]</v>
      </c>
      <c r="P78" s="22" t="s">
        <v>354</v>
      </c>
    </row>
    <row r="79" spans="1:16" x14ac:dyDescent="0.25">
      <c r="A79" s="1">
        <v>76</v>
      </c>
      <c r="B79" s="3">
        <v>1</v>
      </c>
      <c r="C79" s="2">
        <v>1</v>
      </c>
      <c r="D79" s="2">
        <v>100</v>
      </c>
      <c r="E79" s="17" t="str">
        <f t="shared" si="7"/>
        <v>01001100</v>
      </c>
      <c r="F79" s="1" t="s">
        <v>63</v>
      </c>
      <c r="G79" s="1" t="str">
        <f t="shared" si="8"/>
        <v>Rb</v>
      </c>
      <c r="H79" s="1" t="str">
        <f t="shared" si="9"/>
        <v>[SP]</v>
      </c>
      <c r="J79" t="s">
        <v>63</v>
      </c>
      <c r="K79" t="s">
        <v>65</v>
      </c>
      <c r="L79" t="s">
        <v>140</v>
      </c>
      <c r="O79" s="21" t="str">
        <f t="shared" si="10"/>
        <v>LOD Rb [SP]</v>
      </c>
      <c r="P79" s="22" t="s">
        <v>355</v>
      </c>
    </row>
    <row r="80" spans="1:16" x14ac:dyDescent="0.25">
      <c r="A80" s="1">
        <v>77</v>
      </c>
      <c r="B80" s="3">
        <v>1</v>
      </c>
      <c r="C80" s="2">
        <v>1</v>
      </c>
      <c r="D80" s="2">
        <v>101</v>
      </c>
      <c r="E80" s="17" t="str">
        <f t="shared" si="7"/>
        <v>01001101</v>
      </c>
      <c r="F80" s="1" t="s">
        <v>63</v>
      </c>
      <c r="G80" s="1" t="str">
        <f t="shared" si="8"/>
        <v>Rb</v>
      </c>
      <c r="H80" s="1" t="str">
        <f t="shared" si="9"/>
        <v>[PC]</v>
      </c>
      <c r="J80" t="s">
        <v>63</v>
      </c>
      <c r="K80" t="s">
        <v>65</v>
      </c>
      <c r="L80" t="s">
        <v>141</v>
      </c>
      <c r="O80" s="21" t="str">
        <f t="shared" si="10"/>
        <v>LOD Rb [PC]</v>
      </c>
      <c r="P80" s="22" t="s">
        <v>356</v>
      </c>
    </row>
    <row r="81" spans="1:16" x14ac:dyDescent="0.25">
      <c r="A81" s="1">
        <v>78</v>
      </c>
      <c r="B81" s="3">
        <v>1</v>
      </c>
      <c r="C81" s="2">
        <v>1</v>
      </c>
      <c r="D81" s="2">
        <v>110</v>
      </c>
      <c r="E81" s="17" t="str">
        <f t="shared" si="7"/>
        <v>01001110</v>
      </c>
      <c r="F81" s="1" t="s">
        <v>63</v>
      </c>
      <c r="G81" s="1" t="str">
        <f t="shared" si="8"/>
        <v>Rb</v>
      </c>
      <c r="H81" s="1" t="str">
        <f t="shared" si="9"/>
        <v>[SPid]</v>
      </c>
      <c r="J81" s="10" t="s">
        <v>85</v>
      </c>
      <c r="K81" t="s">
        <v>65</v>
      </c>
      <c r="L81" s="1"/>
      <c r="O81" s="21" t="str">
        <f t="shared" si="10"/>
        <v xml:space="preserve">POP Rb </v>
      </c>
      <c r="P81" s="22" t="s">
        <v>357</v>
      </c>
    </row>
    <row r="82" spans="1:16" x14ac:dyDescent="0.25">
      <c r="A82" s="1">
        <v>79</v>
      </c>
      <c r="B82" s="3">
        <v>1</v>
      </c>
      <c r="C82" s="2">
        <v>1</v>
      </c>
      <c r="D82" s="2">
        <v>111</v>
      </c>
      <c r="E82" s="17" t="str">
        <f t="shared" si="7"/>
        <v>01001111</v>
      </c>
      <c r="F82" s="1" t="s">
        <v>63</v>
      </c>
      <c r="G82" s="1" t="str">
        <f t="shared" si="8"/>
        <v>Rb</v>
      </c>
      <c r="H82" s="1" t="str">
        <f t="shared" si="9"/>
        <v>[#imm]</v>
      </c>
      <c r="J82" t="s">
        <v>63</v>
      </c>
      <c r="K82" t="s">
        <v>65</v>
      </c>
      <c r="L82" t="s">
        <v>142</v>
      </c>
      <c r="O82" s="21" t="str">
        <f t="shared" si="10"/>
        <v>LOD Rb [#imm]</v>
      </c>
      <c r="P82" s="22" t="s">
        <v>358</v>
      </c>
    </row>
    <row r="83" spans="1:16" x14ac:dyDescent="0.25">
      <c r="A83" s="1">
        <v>80</v>
      </c>
      <c r="B83" s="3">
        <v>1</v>
      </c>
      <c r="C83" s="2">
        <v>10</v>
      </c>
      <c r="D83" s="2">
        <v>0</v>
      </c>
      <c r="E83" s="17" t="str">
        <f t="shared" si="7"/>
        <v>01010000</v>
      </c>
      <c r="F83" s="1" t="s">
        <v>63</v>
      </c>
      <c r="G83" s="1" t="str">
        <f t="shared" si="8"/>
        <v>Rc</v>
      </c>
      <c r="H83" s="1" t="str">
        <f t="shared" si="9"/>
        <v>[Ra]</v>
      </c>
      <c r="J83" t="s">
        <v>63</v>
      </c>
      <c r="K83" t="s">
        <v>61</v>
      </c>
      <c r="L83" t="s">
        <v>67</v>
      </c>
      <c r="O83" s="21" t="str">
        <f t="shared" si="10"/>
        <v>LOD Rc [Ra]</v>
      </c>
      <c r="P83" s="22" t="s">
        <v>359</v>
      </c>
    </row>
    <row r="84" spans="1:16" x14ac:dyDescent="0.25">
      <c r="A84" s="1">
        <v>81</v>
      </c>
      <c r="B84" s="3">
        <v>1</v>
      </c>
      <c r="C84" s="2">
        <v>10</v>
      </c>
      <c r="D84" s="2">
        <v>1</v>
      </c>
      <c r="E84" s="17" t="str">
        <f t="shared" si="7"/>
        <v>01010001</v>
      </c>
      <c r="F84" s="1" t="s">
        <v>63</v>
      </c>
      <c r="G84" s="1" t="str">
        <f t="shared" si="8"/>
        <v>Rc</v>
      </c>
      <c r="H84" s="1" t="str">
        <f t="shared" si="9"/>
        <v>[Rb]</v>
      </c>
      <c r="J84" t="s">
        <v>63</v>
      </c>
      <c r="K84" t="s">
        <v>61</v>
      </c>
      <c r="L84" t="s">
        <v>138</v>
      </c>
      <c r="O84" s="21" t="str">
        <f t="shared" si="10"/>
        <v>LOD Rc [Rb]</v>
      </c>
      <c r="P84" s="22" t="s">
        <v>360</v>
      </c>
    </row>
    <row r="85" spans="1:16" x14ac:dyDescent="0.25">
      <c r="A85" s="1">
        <v>82</v>
      </c>
      <c r="B85" s="3">
        <v>1</v>
      </c>
      <c r="C85" s="2">
        <v>10</v>
      </c>
      <c r="D85" s="2">
        <v>10</v>
      </c>
      <c r="E85" s="17" t="str">
        <f t="shared" si="7"/>
        <v>01010010</v>
      </c>
      <c r="F85" s="1" t="s">
        <v>63</v>
      </c>
      <c r="G85" s="1" t="str">
        <f t="shared" si="8"/>
        <v>Rc</v>
      </c>
      <c r="H85" s="1" t="str">
        <f t="shared" si="9"/>
        <v>[Rc]</v>
      </c>
      <c r="J85" t="s">
        <v>63</v>
      </c>
      <c r="K85" t="s">
        <v>61</v>
      </c>
      <c r="L85" s="9" t="s">
        <v>139</v>
      </c>
      <c r="O85" s="21" t="str">
        <f t="shared" si="10"/>
        <v>LOD Rc [Rc]</v>
      </c>
      <c r="P85" s="22" t="s">
        <v>361</v>
      </c>
    </row>
    <row r="86" spans="1:16" x14ac:dyDescent="0.25">
      <c r="A86" s="1">
        <v>83</v>
      </c>
      <c r="B86" s="3">
        <v>1</v>
      </c>
      <c r="C86" s="2">
        <v>10</v>
      </c>
      <c r="D86" s="2">
        <v>11</v>
      </c>
      <c r="E86" s="17" t="str">
        <f t="shared" si="7"/>
        <v>01010011</v>
      </c>
      <c r="F86" s="1" t="s">
        <v>63</v>
      </c>
      <c r="G86" s="1" t="str">
        <f t="shared" si="8"/>
        <v>Rc</v>
      </c>
      <c r="H86" s="1" t="str">
        <f t="shared" si="9"/>
        <v>[Rd]</v>
      </c>
      <c r="J86" t="s">
        <v>63</v>
      </c>
      <c r="K86" t="s">
        <v>61</v>
      </c>
      <c r="L86" t="s">
        <v>64</v>
      </c>
      <c r="O86" s="21" t="str">
        <f t="shared" si="10"/>
        <v>LOD Rc [Rd]</v>
      </c>
      <c r="P86" s="22" t="s">
        <v>289</v>
      </c>
    </row>
    <row r="87" spans="1:16" x14ac:dyDescent="0.25">
      <c r="A87" s="1">
        <v>84</v>
      </c>
      <c r="B87" s="3">
        <v>1</v>
      </c>
      <c r="C87" s="2">
        <v>10</v>
      </c>
      <c r="D87" s="2">
        <v>100</v>
      </c>
      <c r="E87" s="17" t="str">
        <f t="shared" si="7"/>
        <v>01010100</v>
      </c>
      <c r="F87" s="1" t="s">
        <v>63</v>
      </c>
      <c r="G87" s="1" t="str">
        <f t="shared" si="8"/>
        <v>Rc</v>
      </c>
      <c r="H87" s="1" t="str">
        <f t="shared" si="9"/>
        <v>[SP]</v>
      </c>
      <c r="J87" t="s">
        <v>63</v>
      </c>
      <c r="K87" t="s">
        <v>61</v>
      </c>
      <c r="L87" t="s">
        <v>140</v>
      </c>
      <c r="O87" s="21" t="str">
        <f t="shared" si="10"/>
        <v>LOD Rc [SP]</v>
      </c>
      <c r="P87" s="22" t="s">
        <v>362</v>
      </c>
    </row>
    <row r="88" spans="1:16" x14ac:dyDescent="0.25">
      <c r="A88" s="1">
        <v>85</v>
      </c>
      <c r="B88" s="3">
        <v>1</v>
      </c>
      <c r="C88" s="2">
        <v>10</v>
      </c>
      <c r="D88" s="2">
        <v>101</v>
      </c>
      <c r="E88" s="17" t="str">
        <f t="shared" si="7"/>
        <v>01010101</v>
      </c>
      <c r="F88" s="1" t="s">
        <v>63</v>
      </c>
      <c r="G88" s="1" t="str">
        <f t="shared" si="8"/>
        <v>Rc</v>
      </c>
      <c r="H88" s="1" t="str">
        <f t="shared" si="9"/>
        <v>[PC]</v>
      </c>
      <c r="J88" t="s">
        <v>63</v>
      </c>
      <c r="K88" t="s">
        <v>61</v>
      </c>
      <c r="L88" t="s">
        <v>141</v>
      </c>
      <c r="O88" s="21" t="str">
        <f t="shared" si="10"/>
        <v>LOD Rc [PC]</v>
      </c>
      <c r="P88" s="22" t="s">
        <v>363</v>
      </c>
    </row>
    <row r="89" spans="1:16" x14ac:dyDescent="0.25">
      <c r="A89" s="1">
        <v>86</v>
      </c>
      <c r="B89" s="3">
        <v>1</v>
      </c>
      <c r="C89" s="2">
        <v>10</v>
      </c>
      <c r="D89" s="2">
        <v>110</v>
      </c>
      <c r="E89" s="17" t="str">
        <f t="shared" si="7"/>
        <v>01010110</v>
      </c>
      <c r="F89" s="1" t="s">
        <v>63</v>
      </c>
      <c r="G89" s="1" t="str">
        <f t="shared" si="8"/>
        <v>Rc</v>
      </c>
      <c r="H89" s="1" t="str">
        <f t="shared" si="9"/>
        <v>[SPid]</v>
      </c>
      <c r="J89" s="10" t="s">
        <v>85</v>
      </c>
      <c r="K89" t="s">
        <v>61</v>
      </c>
      <c r="L89" s="1"/>
      <c r="O89" s="21" t="str">
        <f t="shared" si="10"/>
        <v xml:space="preserve">POP Rc </v>
      </c>
      <c r="P89" s="22" t="s">
        <v>364</v>
      </c>
    </row>
    <row r="90" spans="1:16" x14ac:dyDescent="0.25">
      <c r="A90" s="1">
        <v>87</v>
      </c>
      <c r="B90" s="3">
        <v>1</v>
      </c>
      <c r="C90" s="2">
        <v>10</v>
      </c>
      <c r="D90" s="2">
        <v>111</v>
      </c>
      <c r="E90" s="17" t="str">
        <f t="shared" si="7"/>
        <v>01010111</v>
      </c>
      <c r="F90" s="1" t="s">
        <v>63</v>
      </c>
      <c r="G90" s="1" t="str">
        <f t="shared" si="8"/>
        <v>Rc</v>
      </c>
      <c r="H90" s="1" t="str">
        <f t="shared" si="9"/>
        <v>[#imm]</v>
      </c>
      <c r="J90" t="s">
        <v>63</v>
      </c>
      <c r="K90" t="s">
        <v>61</v>
      </c>
      <c r="L90" t="s">
        <v>142</v>
      </c>
      <c r="O90" s="21" t="str">
        <f t="shared" si="10"/>
        <v>LOD Rc [#imm]</v>
      </c>
      <c r="P90" s="22" t="s">
        <v>365</v>
      </c>
    </row>
    <row r="91" spans="1:16" x14ac:dyDescent="0.25">
      <c r="A91" s="1">
        <v>88</v>
      </c>
      <c r="B91" s="3">
        <v>1</v>
      </c>
      <c r="C91" s="2">
        <v>11</v>
      </c>
      <c r="D91" s="2">
        <v>0</v>
      </c>
      <c r="E91" s="17" t="str">
        <f t="shared" si="7"/>
        <v>01011000</v>
      </c>
      <c r="F91" s="1" t="s">
        <v>63</v>
      </c>
      <c r="G91" s="1" t="str">
        <f t="shared" si="8"/>
        <v>Rd</v>
      </c>
      <c r="H91" s="1" t="str">
        <f t="shared" si="9"/>
        <v>[Ra]</v>
      </c>
      <c r="J91" t="s">
        <v>63</v>
      </c>
      <c r="K91" t="s">
        <v>81</v>
      </c>
      <c r="L91" t="s">
        <v>67</v>
      </c>
      <c r="O91" s="21" t="str">
        <f t="shared" si="10"/>
        <v>LOD Rd [Ra]</v>
      </c>
      <c r="P91" s="22" t="s">
        <v>366</v>
      </c>
    </row>
    <row r="92" spans="1:16" x14ac:dyDescent="0.25">
      <c r="A92" s="1">
        <v>89</v>
      </c>
      <c r="B92" s="3">
        <v>1</v>
      </c>
      <c r="C92" s="2">
        <v>11</v>
      </c>
      <c r="D92" s="2">
        <v>1</v>
      </c>
      <c r="E92" s="17" t="str">
        <f t="shared" si="7"/>
        <v>01011001</v>
      </c>
      <c r="F92" s="1" t="s">
        <v>63</v>
      </c>
      <c r="G92" s="1" t="str">
        <f t="shared" si="8"/>
        <v>Rd</v>
      </c>
      <c r="H92" s="1" t="str">
        <f t="shared" si="9"/>
        <v>[Rb]</v>
      </c>
      <c r="J92" t="s">
        <v>63</v>
      </c>
      <c r="K92" t="s">
        <v>81</v>
      </c>
      <c r="L92" t="s">
        <v>138</v>
      </c>
      <c r="O92" s="21" t="str">
        <f t="shared" si="10"/>
        <v>LOD Rd [Rb]</v>
      </c>
      <c r="P92" s="22" t="s">
        <v>367</v>
      </c>
    </row>
    <row r="93" spans="1:16" x14ac:dyDescent="0.25">
      <c r="A93" s="1">
        <v>90</v>
      </c>
      <c r="B93" s="3">
        <v>1</v>
      </c>
      <c r="C93" s="2">
        <v>11</v>
      </c>
      <c r="D93" s="2">
        <v>10</v>
      </c>
      <c r="E93" s="17" t="str">
        <f t="shared" si="7"/>
        <v>01011010</v>
      </c>
      <c r="F93" s="1" t="s">
        <v>63</v>
      </c>
      <c r="G93" s="1" t="str">
        <f t="shared" si="8"/>
        <v>Rd</v>
      </c>
      <c r="H93" s="1" t="str">
        <f t="shared" si="9"/>
        <v>[Rc]</v>
      </c>
      <c r="J93" t="s">
        <v>63</v>
      </c>
      <c r="K93" t="s">
        <v>81</v>
      </c>
      <c r="L93" s="9" t="s">
        <v>139</v>
      </c>
      <c r="O93" s="21" t="str">
        <f t="shared" si="10"/>
        <v>LOD Rd [Rc]</v>
      </c>
      <c r="P93" s="22" t="s">
        <v>293</v>
      </c>
    </row>
    <row r="94" spans="1:16" x14ac:dyDescent="0.25">
      <c r="A94" s="1">
        <v>91</v>
      </c>
      <c r="B94" s="3">
        <v>1</v>
      </c>
      <c r="C94" s="2">
        <v>11</v>
      </c>
      <c r="D94" s="2">
        <v>11</v>
      </c>
      <c r="E94" s="17" t="str">
        <f t="shared" si="7"/>
        <v>01011011</v>
      </c>
      <c r="F94" s="1" t="s">
        <v>63</v>
      </c>
      <c r="G94" s="1" t="str">
        <f t="shared" si="8"/>
        <v>Rd</v>
      </c>
      <c r="H94" s="1" t="str">
        <f t="shared" si="9"/>
        <v>[Rd]</v>
      </c>
      <c r="J94" t="s">
        <v>63</v>
      </c>
      <c r="K94" t="s">
        <v>81</v>
      </c>
      <c r="L94" t="s">
        <v>64</v>
      </c>
      <c r="O94" s="21" t="str">
        <f t="shared" si="10"/>
        <v>LOD Rd [Rd]</v>
      </c>
      <c r="P94" s="22" t="s">
        <v>368</v>
      </c>
    </row>
    <row r="95" spans="1:16" x14ac:dyDescent="0.25">
      <c r="A95" s="1">
        <v>92</v>
      </c>
      <c r="B95" s="3">
        <v>1</v>
      </c>
      <c r="C95" s="2">
        <v>11</v>
      </c>
      <c r="D95" s="2">
        <v>100</v>
      </c>
      <c r="E95" s="17" t="str">
        <f t="shared" si="7"/>
        <v>01011100</v>
      </c>
      <c r="F95" s="1" t="s">
        <v>63</v>
      </c>
      <c r="G95" s="1" t="str">
        <f t="shared" si="8"/>
        <v>Rd</v>
      </c>
      <c r="H95" s="1" t="str">
        <f t="shared" si="9"/>
        <v>[SP]</v>
      </c>
      <c r="J95" t="s">
        <v>63</v>
      </c>
      <c r="K95" t="s">
        <v>81</v>
      </c>
      <c r="L95" t="s">
        <v>140</v>
      </c>
      <c r="O95" s="21" t="str">
        <f t="shared" si="10"/>
        <v>LOD Rd [SP]</v>
      </c>
      <c r="P95" s="22" t="s">
        <v>369</v>
      </c>
    </row>
    <row r="96" spans="1:16" x14ac:dyDescent="0.25">
      <c r="A96" s="1">
        <v>93</v>
      </c>
      <c r="B96" s="3">
        <v>1</v>
      </c>
      <c r="C96" s="2">
        <v>11</v>
      </c>
      <c r="D96" s="2">
        <v>101</v>
      </c>
      <c r="E96" s="17" t="str">
        <f t="shared" si="7"/>
        <v>01011101</v>
      </c>
      <c r="F96" s="1" t="s">
        <v>63</v>
      </c>
      <c r="G96" s="1" t="str">
        <f t="shared" si="8"/>
        <v>Rd</v>
      </c>
      <c r="H96" s="1" t="str">
        <f t="shared" si="9"/>
        <v>[PC]</v>
      </c>
      <c r="J96" t="s">
        <v>63</v>
      </c>
      <c r="K96" t="s">
        <v>81</v>
      </c>
      <c r="L96" t="s">
        <v>141</v>
      </c>
      <c r="O96" s="21" t="str">
        <f t="shared" si="10"/>
        <v>LOD Rd [PC]</v>
      </c>
      <c r="P96" s="22" t="s">
        <v>370</v>
      </c>
    </row>
    <row r="97" spans="1:16" x14ac:dyDescent="0.25">
      <c r="A97" s="1">
        <v>94</v>
      </c>
      <c r="B97" s="3">
        <v>1</v>
      </c>
      <c r="C97" s="2">
        <v>11</v>
      </c>
      <c r="D97" s="2">
        <v>110</v>
      </c>
      <c r="E97" s="17" t="str">
        <f t="shared" si="7"/>
        <v>01011110</v>
      </c>
      <c r="F97" s="1" t="s">
        <v>63</v>
      </c>
      <c r="G97" s="1" t="str">
        <f t="shared" si="8"/>
        <v>Rd</v>
      </c>
      <c r="H97" s="1" t="str">
        <f t="shared" si="9"/>
        <v>[SPid]</v>
      </c>
      <c r="J97" s="10" t="s">
        <v>85</v>
      </c>
      <c r="K97" t="s">
        <v>81</v>
      </c>
      <c r="L97" s="1"/>
      <c r="O97" s="21" t="str">
        <f t="shared" si="10"/>
        <v xml:space="preserve">POP Rd </v>
      </c>
      <c r="P97" s="22" t="s">
        <v>371</v>
      </c>
    </row>
    <row r="98" spans="1:16" x14ac:dyDescent="0.25">
      <c r="A98" s="1">
        <v>95</v>
      </c>
      <c r="B98" s="3">
        <v>1</v>
      </c>
      <c r="C98" s="2">
        <v>11</v>
      </c>
      <c r="D98" s="2">
        <v>111</v>
      </c>
      <c r="E98" s="17" t="str">
        <f t="shared" si="7"/>
        <v>01011111</v>
      </c>
      <c r="F98" s="1" t="s">
        <v>63</v>
      </c>
      <c r="G98" s="1" t="str">
        <f t="shared" si="8"/>
        <v>Rd</v>
      </c>
      <c r="H98" s="1" t="str">
        <f t="shared" si="9"/>
        <v>[#imm]</v>
      </c>
      <c r="J98" t="s">
        <v>63</v>
      </c>
      <c r="K98" t="s">
        <v>81</v>
      </c>
      <c r="L98" t="s">
        <v>142</v>
      </c>
      <c r="O98" s="21" t="str">
        <f t="shared" si="10"/>
        <v>LOD Rd [#imm]</v>
      </c>
      <c r="P98" s="22" t="s">
        <v>372</v>
      </c>
    </row>
    <row r="99" spans="1:16" x14ac:dyDescent="0.25">
      <c r="A99" s="1">
        <v>96</v>
      </c>
      <c r="B99" s="3">
        <v>1</v>
      </c>
      <c r="C99" s="2">
        <v>100</v>
      </c>
      <c r="D99" s="2">
        <v>0</v>
      </c>
      <c r="E99" s="17" t="str">
        <f t="shared" ref="E99:E130" si="11">IF(B99=0,"00",IF(B99=1,"01",B99))&amp;IF(C99=0,"000",IF(C99=1,"001",IF(C99=10,"010",IF(C99=11,"011",C99))))&amp;IF(D99=0,"000",IF(D99=1,"001",IF(D99=10,"010",IF(D99=11,"011",D99))))</f>
        <v>01100000</v>
      </c>
      <c r="F99" s="1" t="s">
        <v>63</v>
      </c>
      <c r="G99" s="1" t="str">
        <f t="shared" si="8"/>
        <v>SP</v>
      </c>
      <c r="H99" s="1" t="str">
        <f t="shared" si="9"/>
        <v>[Ra]</v>
      </c>
      <c r="J99" t="s">
        <v>63</v>
      </c>
      <c r="K99" t="s">
        <v>70</v>
      </c>
      <c r="L99" t="s">
        <v>67</v>
      </c>
      <c r="O99" s="21" t="str">
        <f t="shared" si="10"/>
        <v>LOD SP [Ra]</v>
      </c>
      <c r="P99" s="22" t="s">
        <v>373</v>
      </c>
    </row>
    <row r="100" spans="1:16" x14ac:dyDescent="0.25">
      <c r="A100" s="1">
        <v>97</v>
      </c>
      <c r="B100" s="3">
        <v>1</v>
      </c>
      <c r="C100" s="2">
        <v>100</v>
      </c>
      <c r="D100" s="2">
        <v>1</v>
      </c>
      <c r="E100" s="17" t="str">
        <f t="shared" si="11"/>
        <v>01100001</v>
      </c>
      <c r="F100" s="1" t="s">
        <v>63</v>
      </c>
      <c r="G100" s="1" t="str">
        <f t="shared" si="8"/>
        <v>SP</v>
      </c>
      <c r="H100" s="1" t="str">
        <f t="shared" si="9"/>
        <v>[Rb]</v>
      </c>
      <c r="J100" t="s">
        <v>63</v>
      </c>
      <c r="K100" t="s">
        <v>70</v>
      </c>
      <c r="L100" t="s">
        <v>138</v>
      </c>
      <c r="O100" s="21" t="str">
        <f t="shared" si="10"/>
        <v>LOD SP [Rb]</v>
      </c>
      <c r="P100" s="22" t="s">
        <v>374</v>
      </c>
    </row>
    <row r="101" spans="1:16" x14ac:dyDescent="0.25">
      <c r="A101" s="1">
        <v>98</v>
      </c>
      <c r="B101" s="3">
        <v>1</v>
      </c>
      <c r="C101" s="2">
        <v>100</v>
      </c>
      <c r="D101" s="2">
        <v>10</v>
      </c>
      <c r="E101" s="17" t="str">
        <f t="shared" si="11"/>
        <v>01100010</v>
      </c>
      <c r="F101" s="1" t="s">
        <v>63</v>
      </c>
      <c r="G101" s="1" t="str">
        <f t="shared" si="8"/>
        <v>SP</v>
      </c>
      <c r="H101" s="1" t="str">
        <f t="shared" si="9"/>
        <v>[Rc]</v>
      </c>
      <c r="J101" t="s">
        <v>63</v>
      </c>
      <c r="K101" t="s">
        <v>70</v>
      </c>
      <c r="L101" s="9" t="s">
        <v>139</v>
      </c>
      <c r="O101" s="21" t="str">
        <f t="shared" si="10"/>
        <v>LOD SP [Rc]</v>
      </c>
      <c r="P101" s="22" t="s">
        <v>375</v>
      </c>
    </row>
    <row r="102" spans="1:16" x14ac:dyDescent="0.25">
      <c r="A102" s="1">
        <v>99</v>
      </c>
      <c r="B102" s="3">
        <v>1</v>
      </c>
      <c r="C102" s="2">
        <v>100</v>
      </c>
      <c r="D102" s="2">
        <v>11</v>
      </c>
      <c r="E102" s="17" t="str">
        <f t="shared" si="11"/>
        <v>01100011</v>
      </c>
      <c r="F102" s="1" t="s">
        <v>63</v>
      </c>
      <c r="G102" s="1" t="str">
        <f t="shared" si="8"/>
        <v>SP</v>
      </c>
      <c r="H102" s="1" t="str">
        <f t="shared" si="9"/>
        <v>[Rd]</v>
      </c>
      <c r="J102" t="s">
        <v>63</v>
      </c>
      <c r="K102" t="s">
        <v>70</v>
      </c>
      <c r="L102" t="s">
        <v>64</v>
      </c>
      <c r="O102" s="21" t="str">
        <f t="shared" si="10"/>
        <v>LOD SP [Rd]</v>
      </c>
      <c r="P102" s="22" t="s">
        <v>376</v>
      </c>
    </row>
    <row r="103" spans="1:16" x14ac:dyDescent="0.25">
      <c r="A103" s="1">
        <v>100</v>
      </c>
      <c r="B103" s="3">
        <v>1</v>
      </c>
      <c r="C103" s="2">
        <v>100</v>
      </c>
      <c r="D103" s="2">
        <v>100</v>
      </c>
      <c r="E103" s="17" t="str">
        <f t="shared" si="11"/>
        <v>01100100</v>
      </c>
      <c r="F103" s="1" t="s">
        <v>63</v>
      </c>
      <c r="G103" s="1" t="str">
        <f t="shared" si="8"/>
        <v>SP</v>
      </c>
      <c r="H103" s="1" t="str">
        <f t="shared" si="9"/>
        <v>[SP]</v>
      </c>
      <c r="J103" t="s">
        <v>63</v>
      </c>
      <c r="K103" t="s">
        <v>70</v>
      </c>
      <c r="L103" t="s">
        <v>140</v>
      </c>
      <c r="O103" s="21" t="str">
        <f t="shared" si="10"/>
        <v>LOD SP [SP]</v>
      </c>
      <c r="P103" s="22" t="s">
        <v>311</v>
      </c>
    </row>
    <row r="104" spans="1:16" x14ac:dyDescent="0.25">
      <c r="A104" s="1">
        <v>101</v>
      </c>
      <c r="B104" s="3">
        <v>1</v>
      </c>
      <c r="C104" s="2">
        <v>100</v>
      </c>
      <c r="D104" s="2">
        <v>101</v>
      </c>
      <c r="E104" s="17" t="str">
        <f t="shared" si="11"/>
        <v>01100101</v>
      </c>
      <c r="F104" s="1" t="s">
        <v>63</v>
      </c>
      <c r="G104" s="1" t="str">
        <f t="shared" si="8"/>
        <v>SP</v>
      </c>
      <c r="H104" s="1" t="str">
        <f t="shared" si="9"/>
        <v>[PC]</v>
      </c>
      <c r="J104" t="s">
        <v>63</v>
      </c>
      <c r="K104" t="s">
        <v>70</v>
      </c>
      <c r="L104" t="s">
        <v>141</v>
      </c>
      <c r="O104" s="21" t="str">
        <f t="shared" si="10"/>
        <v>LOD SP [PC]</v>
      </c>
      <c r="P104" s="22" t="s">
        <v>377</v>
      </c>
    </row>
    <row r="105" spans="1:16" x14ac:dyDescent="0.25">
      <c r="A105" s="1">
        <v>102</v>
      </c>
      <c r="B105" s="3">
        <v>1</v>
      </c>
      <c r="C105" s="2">
        <v>100</v>
      </c>
      <c r="D105" s="2">
        <v>110</v>
      </c>
      <c r="E105" s="17" t="str">
        <f t="shared" si="11"/>
        <v>01100110</v>
      </c>
      <c r="F105" s="1" t="s">
        <v>63</v>
      </c>
      <c r="G105" s="1" t="str">
        <f t="shared" si="8"/>
        <v>SP</v>
      </c>
      <c r="H105" s="1" t="str">
        <f t="shared" si="9"/>
        <v>[SPid]</v>
      </c>
      <c r="J105" s="10" t="s">
        <v>85</v>
      </c>
      <c r="K105" t="s">
        <v>70</v>
      </c>
      <c r="L105" s="1"/>
      <c r="O105" s="21" t="str">
        <f t="shared" si="10"/>
        <v xml:space="preserve">POP SP </v>
      </c>
      <c r="P105" s="22" t="s">
        <v>378</v>
      </c>
    </row>
    <row r="106" spans="1:16" x14ac:dyDescent="0.25">
      <c r="A106" s="1">
        <v>103</v>
      </c>
      <c r="B106" s="3">
        <v>1</v>
      </c>
      <c r="C106" s="2">
        <v>100</v>
      </c>
      <c r="D106" s="2">
        <v>111</v>
      </c>
      <c r="E106" s="17" t="str">
        <f t="shared" si="11"/>
        <v>01100111</v>
      </c>
      <c r="F106" s="1" t="s">
        <v>63</v>
      </c>
      <c r="G106" s="1" t="str">
        <f t="shared" si="8"/>
        <v>SP</v>
      </c>
      <c r="H106" s="1" t="str">
        <f t="shared" si="9"/>
        <v>[#imm]</v>
      </c>
      <c r="J106" t="s">
        <v>63</v>
      </c>
      <c r="K106" t="s">
        <v>70</v>
      </c>
      <c r="L106" t="s">
        <v>142</v>
      </c>
      <c r="O106" s="21" t="str">
        <f t="shared" si="10"/>
        <v>LOD SP [#imm]</v>
      </c>
      <c r="P106" s="22" t="s">
        <v>379</v>
      </c>
    </row>
    <row r="107" spans="1:16" x14ac:dyDescent="0.25">
      <c r="A107" s="1">
        <v>104</v>
      </c>
      <c r="B107" s="3">
        <v>1</v>
      </c>
      <c r="C107" s="2">
        <v>101</v>
      </c>
      <c r="D107" s="2">
        <v>0</v>
      </c>
      <c r="E107" s="17" t="str">
        <f t="shared" si="11"/>
        <v>01101000</v>
      </c>
      <c r="F107" s="1" t="s">
        <v>63</v>
      </c>
      <c r="G107" s="1" t="str">
        <f t="shared" si="8"/>
        <v>PC</v>
      </c>
      <c r="H107" s="1" t="str">
        <f t="shared" si="9"/>
        <v>[Ra]</v>
      </c>
      <c r="J107" t="s">
        <v>63</v>
      </c>
      <c r="K107" t="s">
        <v>82</v>
      </c>
      <c r="L107" t="s">
        <v>67</v>
      </c>
      <c r="O107" s="21" t="str">
        <f t="shared" si="10"/>
        <v>LOD PC [Ra]</v>
      </c>
      <c r="P107" s="22" t="s">
        <v>380</v>
      </c>
    </row>
    <row r="108" spans="1:16" x14ac:dyDescent="0.25">
      <c r="A108" s="1">
        <v>105</v>
      </c>
      <c r="B108" s="3">
        <v>1</v>
      </c>
      <c r="C108" s="2">
        <v>101</v>
      </c>
      <c r="D108" s="2">
        <v>1</v>
      </c>
      <c r="E108" s="17" t="str">
        <f t="shared" si="11"/>
        <v>01101001</v>
      </c>
      <c r="F108" s="1" t="s">
        <v>63</v>
      </c>
      <c r="G108" s="1" t="str">
        <f t="shared" si="8"/>
        <v>PC</v>
      </c>
      <c r="H108" s="1" t="str">
        <f t="shared" si="9"/>
        <v>[Rb]</v>
      </c>
      <c r="J108" t="s">
        <v>63</v>
      </c>
      <c r="K108" t="s">
        <v>82</v>
      </c>
      <c r="L108" t="s">
        <v>138</v>
      </c>
      <c r="O108" s="21" t="str">
        <f t="shared" si="10"/>
        <v>LOD PC [Rb]</v>
      </c>
      <c r="P108" s="22" t="s">
        <v>381</v>
      </c>
    </row>
    <row r="109" spans="1:16" x14ac:dyDescent="0.25">
      <c r="A109" s="1">
        <v>106</v>
      </c>
      <c r="B109" s="3">
        <v>1</v>
      </c>
      <c r="C109" s="2">
        <v>101</v>
      </c>
      <c r="D109" s="2">
        <v>10</v>
      </c>
      <c r="E109" s="17" t="str">
        <f t="shared" si="11"/>
        <v>01101010</v>
      </c>
      <c r="F109" s="1" t="s">
        <v>63</v>
      </c>
      <c r="G109" s="1" t="str">
        <f t="shared" si="8"/>
        <v>PC</v>
      </c>
      <c r="H109" s="1" t="str">
        <f t="shared" si="9"/>
        <v>[Rc]</v>
      </c>
      <c r="J109" t="s">
        <v>63</v>
      </c>
      <c r="K109" t="s">
        <v>82</v>
      </c>
      <c r="L109" s="9" t="s">
        <v>139</v>
      </c>
      <c r="O109" s="21" t="str">
        <f t="shared" si="10"/>
        <v>LOD PC [Rc]</v>
      </c>
      <c r="P109" s="22" t="s">
        <v>382</v>
      </c>
    </row>
    <row r="110" spans="1:16" x14ac:dyDescent="0.25">
      <c r="A110" s="1">
        <v>107</v>
      </c>
      <c r="B110" s="3">
        <v>1</v>
      </c>
      <c r="C110" s="2">
        <v>101</v>
      </c>
      <c r="D110" s="2">
        <v>11</v>
      </c>
      <c r="E110" s="17" t="str">
        <f t="shared" si="11"/>
        <v>01101011</v>
      </c>
      <c r="F110" s="1" t="s">
        <v>63</v>
      </c>
      <c r="G110" s="1" t="str">
        <f t="shared" si="8"/>
        <v>PC</v>
      </c>
      <c r="H110" s="1" t="str">
        <f t="shared" si="9"/>
        <v>[Rd]</v>
      </c>
      <c r="J110" t="s">
        <v>63</v>
      </c>
      <c r="K110" t="s">
        <v>82</v>
      </c>
      <c r="L110" t="s">
        <v>64</v>
      </c>
      <c r="O110" s="21" t="str">
        <f t="shared" si="10"/>
        <v>LOD PC [Rd]</v>
      </c>
      <c r="P110" s="22" t="s">
        <v>383</v>
      </c>
    </row>
    <row r="111" spans="1:16" x14ac:dyDescent="0.25">
      <c r="A111" s="1">
        <v>108</v>
      </c>
      <c r="B111" s="3">
        <v>1</v>
      </c>
      <c r="C111" s="2">
        <v>101</v>
      </c>
      <c r="D111" s="2">
        <v>100</v>
      </c>
      <c r="E111" s="17" t="str">
        <f t="shared" si="11"/>
        <v>01101100</v>
      </c>
      <c r="F111" s="1" t="s">
        <v>63</v>
      </c>
      <c r="G111" s="1" t="str">
        <f t="shared" si="8"/>
        <v>PC</v>
      </c>
      <c r="H111" s="1" t="str">
        <f t="shared" si="9"/>
        <v>[SP]</v>
      </c>
      <c r="J111" t="s">
        <v>63</v>
      </c>
      <c r="K111" t="s">
        <v>82</v>
      </c>
      <c r="L111" t="s">
        <v>140</v>
      </c>
      <c r="O111" s="21" t="str">
        <f t="shared" si="10"/>
        <v>LOD PC [SP]</v>
      </c>
      <c r="P111" s="22" t="s">
        <v>384</v>
      </c>
    </row>
    <row r="112" spans="1:16" x14ac:dyDescent="0.25">
      <c r="A112" s="1">
        <v>109</v>
      </c>
      <c r="B112" s="3">
        <v>1</v>
      </c>
      <c r="C112" s="2">
        <v>101</v>
      </c>
      <c r="D112" s="2">
        <v>101</v>
      </c>
      <c r="E112" s="17" t="str">
        <f t="shared" si="11"/>
        <v>01101101</v>
      </c>
      <c r="F112" s="1" t="s">
        <v>63</v>
      </c>
      <c r="G112" s="1" t="str">
        <f t="shared" si="8"/>
        <v>PC</v>
      </c>
      <c r="H112" s="1" t="str">
        <f t="shared" si="9"/>
        <v>[PC]</v>
      </c>
      <c r="J112" t="s">
        <v>63</v>
      </c>
      <c r="K112" t="s">
        <v>82</v>
      </c>
      <c r="L112" t="s">
        <v>141</v>
      </c>
      <c r="O112" s="21" t="str">
        <f t="shared" si="10"/>
        <v>LOD PC [PC]</v>
      </c>
      <c r="P112" s="22" t="s">
        <v>385</v>
      </c>
    </row>
    <row r="113" spans="1:16" x14ac:dyDescent="0.25">
      <c r="A113" s="1">
        <v>110</v>
      </c>
      <c r="B113" s="3">
        <v>1</v>
      </c>
      <c r="C113" s="2">
        <v>101</v>
      </c>
      <c r="D113" s="2">
        <v>110</v>
      </c>
      <c r="E113" s="17" t="str">
        <f t="shared" si="11"/>
        <v>01101110</v>
      </c>
      <c r="F113" s="1" t="s">
        <v>63</v>
      </c>
      <c r="G113" s="1" t="str">
        <f t="shared" si="8"/>
        <v>PC</v>
      </c>
      <c r="H113" s="1" t="str">
        <f t="shared" si="9"/>
        <v>[SPid]</v>
      </c>
      <c r="J113" s="10" t="s">
        <v>98</v>
      </c>
      <c r="K113" t="s">
        <v>82</v>
      </c>
      <c r="L113" s="1"/>
      <c r="O113" s="21" t="str">
        <f t="shared" si="10"/>
        <v xml:space="preserve">RET PC </v>
      </c>
      <c r="P113" s="22" t="s">
        <v>313</v>
      </c>
    </row>
    <row r="114" spans="1:16" x14ac:dyDescent="0.25">
      <c r="A114" s="1">
        <v>111</v>
      </c>
      <c r="B114" s="3">
        <v>1</v>
      </c>
      <c r="C114" s="2">
        <v>101</v>
      </c>
      <c r="D114" s="2">
        <v>111</v>
      </c>
      <c r="E114" s="17" t="str">
        <f t="shared" si="11"/>
        <v>01101111</v>
      </c>
      <c r="F114" s="1" t="s">
        <v>63</v>
      </c>
      <c r="G114" s="1" t="str">
        <f t="shared" si="8"/>
        <v>PC</v>
      </c>
      <c r="H114" s="1" t="str">
        <f t="shared" si="9"/>
        <v>[#imm]</v>
      </c>
      <c r="J114" t="s">
        <v>63</v>
      </c>
      <c r="K114" t="s">
        <v>82</v>
      </c>
      <c r="L114" t="s">
        <v>142</v>
      </c>
      <c r="O114" s="21" t="str">
        <f t="shared" si="10"/>
        <v>LOD PC [#imm]</v>
      </c>
      <c r="P114" s="22" t="s">
        <v>386</v>
      </c>
    </row>
    <row r="115" spans="1:16" x14ac:dyDescent="0.25">
      <c r="A115" s="1">
        <v>112</v>
      </c>
      <c r="B115" s="3">
        <v>1</v>
      </c>
      <c r="C115" s="2">
        <v>110</v>
      </c>
      <c r="D115" s="2">
        <v>0</v>
      </c>
      <c r="E115" s="17" t="str">
        <f t="shared" si="11"/>
        <v>01110000</v>
      </c>
      <c r="F115" s="1" t="s">
        <v>63</v>
      </c>
      <c r="G115" s="1" t="str">
        <f t="shared" si="8"/>
        <v>SPid</v>
      </c>
      <c r="H115" s="1" t="str">
        <f t="shared" si="9"/>
        <v>[Ra]</v>
      </c>
      <c r="J115" s="31" t="s">
        <v>84</v>
      </c>
      <c r="K115" t="s">
        <v>123</v>
      </c>
      <c r="L115" s="1" t="s">
        <v>70</v>
      </c>
      <c r="O115" s="21" t="str">
        <f t="shared" ref="O115:O130" si="12">K115&amp;" "&amp;L115&amp;" "</f>
        <v xml:space="preserve">INC SP </v>
      </c>
      <c r="P115" s="22" t="s">
        <v>554</v>
      </c>
    </row>
    <row r="116" spans="1:16" x14ac:dyDescent="0.25">
      <c r="A116" s="1">
        <v>113</v>
      </c>
      <c r="B116" s="3">
        <v>1</v>
      </c>
      <c r="C116" s="2">
        <v>110</v>
      </c>
      <c r="D116" s="2">
        <v>1</v>
      </c>
      <c r="E116" s="17" t="str">
        <f t="shared" si="11"/>
        <v>01110001</v>
      </c>
      <c r="F116" s="1" t="s">
        <v>63</v>
      </c>
      <c r="G116" s="1" t="str">
        <f t="shared" si="8"/>
        <v>SPid</v>
      </c>
      <c r="H116" s="1" t="str">
        <f t="shared" si="9"/>
        <v>[Rb]</v>
      </c>
      <c r="J116" s="31" t="s">
        <v>84</v>
      </c>
      <c r="K116" t="s">
        <v>180</v>
      </c>
      <c r="L116" s="1" t="s">
        <v>70</v>
      </c>
      <c r="O116" s="21" t="str">
        <f t="shared" si="12"/>
        <v xml:space="preserve">DCR SP </v>
      </c>
      <c r="P116" s="22" t="s">
        <v>555</v>
      </c>
    </row>
    <row r="117" spans="1:16" x14ac:dyDescent="0.25">
      <c r="A117" s="1">
        <v>114</v>
      </c>
      <c r="B117" s="3">
        <v>1</v>
      </c>
      <c r="C117" s="2">
        <v>110</v>
      </c>
      <c r="D117" s="2">
        <v>10</v>
      </c>
      <c r="E117" s="17" t="str">
        <f t="shared" si="11"/>
        <v>01110010</v>
      </c>
      <c r="F117" s="1" t="s">
        <v>63</v>
      </c>
      <c r="G117" s="1" t="str">
        <f t="shared" si="8"/>
        <v>SPid</v>
      </c>
      <c r="H117" s="1" t="str">
        <f t="shared" si="9"/>
        <v>[Rc]</v>
      </c>
      <c r="J117" s="31" t="s">
        <v>84</v>
      </c>
      <c r="K117" t="s">
        <v>128</v>
      </c>
      <c r="L117" s="1" t="s">
        <v>70</v>
      </c>
      <c r="O117" s="21" t="str">
        <f t="shared" si="12"/>
        <v xml:space="preserve">SHL SP </v>
      </c>
      <c r="P117" s="22" t="s">
        <v>556</v>
      </c>
    </row>
    <row r="118" spans="1:16" x14ac:dyDescent="0.25">
      <c r="A118" s="1">
        <v>115</v>
      </c>
      <c r="B118" s="3">
        <v>1</v>
      </c>
      <c r="C118" s="2">
        <v>110</v>
      </c>
      <c r="D118" s="2">
        <v>11</v>
      </c>
      <c r="E118" s="17" t="str">
        <f t="shared" si="11"/>
        <v>01110011</v>
      </c>
      <c r="F118" s="1" t="s">
        <v>63</v>
      </c>
      <c r="G118" s="1" t="str">
        <f t="shared" si="8"/>
        <v>SPid</v>
      </c>
      <c r="H118" s="1" t="str">
        <f t="shared" si="9"/>
        <v>[Rd]</v>
      </c>
      <c r="J118" s="31" t="s">
        <v>84</v>
      </c>
      <c r="K118" t="s">
        <v>129</v>
      </c>
      <c r="L118" s="1" t="s">
        <v>70</v>
      </c>
      <c r="O118" s="21" t="str">
        <f t="shared" si="12"/>
        <v xml:space="preserve">ROL SP </v>
      </c>
      <c r="P118" s="22" t="s">
        <v>557</v>
      </c>
    </row>
    <row r="119" spans="1:16" x14ac:dyDescent="0.25">
      <c r="A119" s="1">
        <v>116</v>
      </c>
      <c r="B119" s="3">
        <v>1</v>
      </c>
      <c r="C119" s="2">
        <v>110</v>
      </c>
      <c r="D119" s="2">
        <v>100</v>
      </c>
      <c r="E119" s="17" t="str">
        <f t="shared" si="11"/>
        <v>01110100</v>
      </c>
      <c r="F119" s="1" t="s">
        <v>63</v>
      </c>
      <c r="G119" s="1" t="str">
        <f t="shared" si="8"/>
        <v>SPid</v>
      </c>
      <c r="H119" s="1" t="str">
        <f t="shared" si="9"/>
        <v>[SP]</v>
      </c>
      <c r="J119" s="31" t="s">
        <v>84</v>
      </c>
      <c r="K119" t="s">
        <v>121</v>
      </c>
      <c r="L119" s="1" t="s">
        <v>70</v>
      </c>
      <c r="O119" s="21" t="str">
        <f t="shared" si="12"/>
        <v xml:space="preserve">ADD SP </v>
      </c>
      <c r="P119" s="22" t="s">
        <v>558</v>
      </c>
    </row>
    <row r="120" spans="1:16" x14ac:dyDescent="0.25">
      <c r="A120" s="1">
        <v>117</v>
      </c>
      <c r="B120" s="3">
        <v>1</v>
      </c>
      <c r="C120" s="2">
        <v>110</v>
      </c>
      <c r="D120" s="2">
        <v>101</v>
      </c>
      <c r="E120" s="17" t="str">
        <f t="shared" si="11"/>
        <v>01110101</v>
      </c>
      <c r="F120" s="1" t="s">
        <v>63</v>
      </c>
      <c r="G120" s="1" t="str">
        <f t="shared" si="8"/>
        <v>SPid</v>
      </c>
      <c r="H120" s="1" t="str">
        <f t="shared" si="9"/>
        <v>[PC]</v>
      </c>
      <c r="J120" s="31" t="s">
        <v>84</v>
      </c>
      <c r="K120" t="s">
        <v>182</v>
      </c>
      <c r="L120" s="1" t="s">
        <v>70</v>
      </c>
      <c r="O120" s="21" t="str">
        <f t="shared" si="12"/>
        <v xml:space="preserve">ADDC SP </v>
      </c>
      <c r="P120" s="22" t="s">
        <v>559</v>
      </c>
    </row>
    <row r="121" spans="1:16" x14ac:dyDescent="0.25">
      <c r="A121" s="1">
        <v>118</v>
      </c>
      <c r="B121" s="3">
        <v>1</v>
      </c>
      <c r="C121" s="2">
        <v>110</v>
      </c>
      <c r="D121" s="2">
        <v>110</v>
      </c>
      <c r="E121" s="17" t="str">
        <f t="shared" si="11"/>
        <v>01110110</v>
      </c>
      <c r="F121" s="1" t="s">
        <v>63</v>
      </c>
      <c r="G121" s="1" t="str">
        <f t="shared" si="8"/>
        <v>SPid</v>
      </c>
      <c r="H121" s="1" t="str">
        <f t="shared" si="9"/>
        <v>[SPid]</v>
      </c>
      <c r="J121" s="31" t="s">
        <v>84</v>
      </c>
      <c r="K121" t="s">
        <v>122</v>
      </c>
      <c r="L121" s="1" t="s">
        <v>70</v>
      </c>
      <c r="O121" s="21" t="str">
        <f t="shared" si="12"/>
        <v xml:space="preserve">SUB SP </v>
      </c>
      <c r="P121" s="22" t="s">
        <v>560</v>
      </c>
    </row>
    <row r="122" spans="1:16" x14ac:dyDescent="0.25">
      <c r="A122" s="1">
        <v>119</v>
      </c>
      <c r="B122" s="3">
        <v>1</v>
      </c>
      <c r="C122" s="2">
        <v>110</v>
      </c>
      <c r="D122" s="2">
        <v>111</v>
      </c>
      <c r="E122" s="17" t="str">
        <f t="shared" si="11"/>
        <v>01110111</v>
      </c>
      <c r="F122" s="1" t="s">
        <v>63</v>
      </c>
      <c r="G122" s="1" t="str">
        <f t="shared" si="8"/>
        <v>SPid</v>
      </c>
      <c r="H122" s="1" t="str">
        <f t="shared" si="9"/>
        <v>[#imm]</v>
      </c>
      <c r="J122" s="31" t="s">
        <v>84</v>
      </c>
      <c r="K122" t="s">
        <v>181</v>
      </c>
      <c r="L122" s="1" t="s">
        <v>70</v>
      </c>
      <c r="O122" s="21" t="str">
        <f t="shared" si="12"/>
        <v xml:space="preserve">SUBC SP </v>
      </c>
      <c r="P122" s="22" t="s">
        <v>561</v>
      </c>
    </row>
    <row r="123" spans="1:16" x14ac:dyDescent="0.25">
      <c r="A123" s="1">
        <v>120</v>
      </c>
      <c r="B123" s="3">
        <v>1</v>
      </c>
      <c r="C123" s="2">
        <v>111</v>
      </c>
      <c r="D123" s="2">
        <v>0</v>
      </c>
      <c r="E123" s="17" t="str">
        <f t="shared" si="11"/>
        <v>01111000</v>
      </c>
      <c r="F123" s="1" t="s">
        <v>63</v>
      </c>
      <c r="G123" s="1" t="str">
        <f t="shared" si="8"/>
        <v>#imm</v>
      </c>
      <c r="H123" s="1" t="str">
        <f t="shared" si="9"/>
        <v>[Ra]</v>
      </c>
      <c r="J123" s="31" t="s">
        <v>84</v>
      </c>
      <c r="K123" t="s">
        <v>130</v>
      </c>
      <c r="L123" s="1" t="s">
        <v>70</v>
      </c>
      <c r="O123" s="21" t="str">
        <f t="shared" si="12"/>
        <v xml:space="preserve">CMP SP </v>
      </c>
      <c r="P123" s="22" t="s">
        <v>562</v>
      </c>
    </row>
    <row r="124" spans="1:16" x14ac:dyDescent="0.25">
      <c r="A124" s="1">
        <v>121</v>
      </c>
      <c r="B124" s="3">
        <v>1</v>
      </c>
      <c r="C124" s="2">
        <v>111</v>
      </c>
      <c r="D124" s="2">
        <v>1</v>
      </c>
      <c r="E124" s="17" t="str">
        <f t="shared" si="11"/>
        <v>01111001</v>
      </c>
      <c r="F124" s="1" t="s">
        <v>63</v>
      </c>
      <c r="G124" s="1" t="str">
        <f t="shared" si="8"/>
        <v>#imm</v>
      </c>
      <c r="H124" s="1" t="str">
        <f t="shared" si="9"/>
        <v>[Rb]</v>
      </c>
      <c r="J124" s="31" t="s">
        <v>84</v>
      </c>
      <c r="K124" t="s">
        <v>131</v>
      </c>
      <c r="L124" s="1" t="s">
        <v>70</v>
      </c>
      <c r="O124" s="21" t="str">
        <f t="shared" si="12"/>
        <v xml:space="preserve">TST SP </v>
      </c>
      <c r="P124" s="22" t="s">
        <v>563</v>
      </c>
    </row>
    <row r="125" spans="1:16" x14ac:dyDescent="0.25">
      <c r="A125" s="1">
        <v>122</v>
      </c>
      <c r="B125" s="3">
        <v>1</v>
      </c>
      <c r="C125" s="2">
        <v>111</v>
      </c>
      <c r="D125" s="2">
        <v>10</v>
      </c>
      <c r="E125" s="17" t="str">
        <f t="shared" si="11"/>
        <v>01111010</v>
      </c>
      <c r="F125" s="1" t="s">
        <v>63</v>
      </c>
      <c r="G125" s="1" t="str">
        <f t="shared" si="8"/>
        <v>#imm</v>
      </c>
      <c r="H125" s="1" t="str">
        <f t="shared" si="9"/>
        <v>[Rc]</v>
      </c>
      <c r="J125" s="31" t="s">
        <v>84</v>
      </c>
      <c r="K125" t="s">
        <v>124</v>
      </c>
      <c r="L125" s="1" t="s">
        <v>70</v>
      </c>
      <c r="O125" s="21" t="str">
        <f t="shared" si="12"/>
        <v xml:space="preserve">AND SP </v>
      </c>
      <c r="P125" s="22" t="s">
        <v>564</v>
      </c>
    </row>
    <row r="126" spans="1:16" x14ac:dyDescent="0.25">
      <c r="A126" s="1">
        <v>123</v>
      </c>
      <c r="B126" s="3">
        <v>1</v>
      </c>
      <c r="C126" s="2">
        <v>111</v>
      </c>
      <c r="D126" s="2">
        <v>11</v>
      </c>
      <c r="E126" s="17" t="str">
        <f t="shared" si="11"/>
        <v>01111011</v>
      </c>
      <c r="F126" s="1" t="s">
        <v>63</v>
      </c>
      <c r="G126" s="1" t="str">
        <f t="shared" si="8"/>
        <v>#imm</v>
      </c>
      <c r="H126" s="1" t="str">
        <f t="shared" si="9"/>
        <v>[Rd]</v>
      </c>
      <c r="J126" s="31" t="s">
        <v>84</v>
      </c>
      <c r="K126" t="s">
        <v>125</v>
      </c>
      <c r="L126" s="1" t="s">
        <v>70</v>
      </c>
      <c r="O126" s="21" t="str">
        <f t="shared" si="12"/>
        <v xml:space="preserve">OR SP </v>
      </c>
      <c r="P126" s="22" t="s">
        <v>565</v>
      </c>
    </row>
    <row r="127" spans="1:16" x14ac:dyDescent="0.25">
      <c r="A127" s="1">
        <v>124</v>
      </c>
      <c r="B127" s="3">
        <v>1</v>
      </c>
      <c r="C127" s="2">
        <v>111</v>
      </c>
      <c r="D127" s="2">
        <v>100</v>
      </c>
      <c r="E127" s="17" t="str">
        <f t="shared" si="11"/>
        <v>01111100</v>
      </c>
      <c r="F127" s="1" t="s">
        <v>63</v>
      </c>
      <c r="G127" s="1" t="str">
        <f t="shared" si="8"/>
        <v>#imm</v>
      </c>
      <c r="H127" s="1" t="str">
        <f t="shared" si="9"/>
        <v>[SP]</v>
      </c>
      <c r="J127" s="31" t="s">
        <v>84</v>
      </c>
      <c r="K127" t="s">
        <v>541</v>
      </c>
      <c r="L127" s="1" t="s">
        <v>70</v>
      </c>
      <c r="O127" s="21" t="str">
        <f t="shared" si="12"/>
        <v xml:space="preserve">ZERO SP </v>
      </c>
      <c r="P127" s="22" t="s">
        <v>566</v>
      </c>
    </row>
    <row r="128" spans="1:16" x14ac:dyDescent="0.25">
      <c r="A128" s="1">
        <v>125</v>
      </c>
      <c r="B128" s="3">
        <v>1</v>
      </c>
      <c r="C128" s="2">
        <v>111</v>
      </c>
      <c r="D128" s="2">
        <v>101</v>
      </c>
      <c r="E128" s="17" t="str">
        <f t="shared" si="11"/>
        <v>01111101</v>
      </c>
      <c r="F128" s="1" t="s">
        <v>63</v>
      </c>
      <c r="G128" s="1" t="str">
        <f t="shared" si="8"/>
        <v>#imm</v>
      </c>
      <c r="H128" s="1" t="str">
        <f t="shared" si="9"/>
        <v>[PC]</v>
      </c>
      <c r="J128" s="31" t="s">
        <v>84</v>
      </c>
      <c r="K128" t="s">
        <v>542</v>
      </c>
      <c r="L128" s="1" t="s">
        <v>70</v>
      </c>
      <c r="O128" s="21" t="str">
        <f t="shared" si="12"/>
        <v xml:space="preserve">ONE SP </v>
      </c>
      <c r="P128" s="22" t="s">
        <v>567</v>
      </c>
    </row>
    <row r="129" spans="1:16" x14ac:dyDescent="0.25">
      <c r="A129" s="1">
        <v>126</v>
      </c>
      <c r="B129" s="3">
        <v>1</v>
      </c>
      <c r="C129" s="2">
        <v>111</v>
      </c>
      <c r="D129" s="2">
        <v>110</v>
      </c>
      <c r="E129" s="17" t="str">
        <f t="shared" si="11"/>
        <v>01111110</v>
      </c>
      <c r="F129" s="1" t="s">
        <v>63</v>
      </c>
      <c r="G129" s="1" t="str">
        <f t="shared" si="8"/>
        <v>#imm</v>
      </c>
      <c r="H129" s="1" t="str">
        <f t="shared" si="9"/>
        <v>[SPid]</v>
      </c>
      <c r="J129" s="31" t="s">
        <v>84</v>
      </c>
      <c r="K129" t="s">
        <v>126</v>
      </c>
      <c r="L129" s="1" t="s">
        <v>70</v>
      </c>
      <c r="O129" s="21" t="str">
        <f t="shared" si="12"/>
        <v xml:space="preserve">XOR SP </v>
      </c>
      <c r="P129" s="22" t="s">
        <v>568</v>
      </c>
    </row>
    <row r="130" spans="1:16" x14ac:dyDescent="0.25">
      <c r="A130" s="1">
        <v>127</v>
      </c>
      <c r="B130" s="3">
        <v>1</v>
      </c>
      <c r="C130" s="2">
        <v>111</v>
      </c>
      <c r="D130" s="2">
        <v>111</v>
      </c>
      <c r="E130" s="17" t="str">
        <f t="shared" si="11"/>
        <v>01111111</v>
      </c>
      <c r="F130" s="1" t="s">
        <v>63</v>
      </c>
      <c r="G130" s="1" t="str">
        <f t="shared" si="8"/>
        <v>#imm</v>
      </c>
      <c r="H130" s="1" t="str">
        <f t="shared" si="9"/>
        <v>[#imm]</v>
      </c>
      <c r="J130" s="31" t="s">
        <v>84</v>
      </c>
      <c r="K130" t="s">
        <v>127</v>
      </c>
      <c r="L130" s="1" t="s">
        <v>70</v>
      </c>
      <c r="O130" s="21" t="str">
        <f t="shared" si="12"/>
        <v xml:space="preserve">NOT SP </v>
      </c>
      <c r="P130" s="22" t="s">
        <v>569</v>
      </c>
    </row>
    <row r="131" spans="1:16" x14ac:dyDescent="0.25">
      <c r="A131" s="1">
        <v>128</v>
      </c>
      <c r="B131" s="3">
        <v>10</v>
      </c>
      <c r="C131" s="2">
        <v>0</v>
      </c>
      <c r="D131" s="2">
        <v>0</v>
      </c>
      <c r="E131" s="17" t="str">
        <f t="shared" ref="E131:E162" si="13">IF(B131=0,"00",IF(B131=1,"01",B131))&amp;IF(C131=0,"000",IF(C131=1,"001",IF(C131=10,"010",IF(C131=11,"011",C131))))&amp;IF(D131=0,"000",IF(D131=1,"001",IF(D131=10,"010",IF(D131=11,"011",D131))))</f>
        <v>10000000</v>
      </c>
      <c r="F131" t="s">
        <v>66</v>
      </c>
      <c r="G131" s="1" t="str">
        <f>IF(C131=0,"[Ra]",IF(C131=1,"[Rb]",IF(C131=10,"[Rc]",IF(C131=11,"[Rd]",IF(C131=100,"[SP]",IF(C131=101,"[PC]",IF(C131=110,"[SPid]",IF(C131=111,"[#imm]"))))))))</f>
        <v>[Ra]</v>
      </c>
      <c r="H131" s="1" t="str">
        <f>IF(D131=0,"Ra",IF(D131=1,"Rb",IF(D131=10,"Rc",IF(D131=11,"Rd",IF(D131=100,"SP",IF(D131=101,"PC",IF(D131=110,"SPid",IF(D131=111,"#imm"))))))))</f>
        <v>Ra</v>
      </c>
      <c r="J131" t="s">
        <v>66</v>
      </c>
      <c r="K131" t="s">
        <v>67</v>
      </c>
      <c r="L131" t="s">
        <v>60</v>
      </c>
      <c r="O131" s="21" t="str">
        <f t="shared" si="10"/>
        <v>STO [Ra] Ra</v>
      </c>
      <c r="P131" s="22" t="s">
        <v>255</v>
      </c>
    </row>
    <row r="132" spans="1:16" x14ac:dyDescent="0.25">
      <c r="A132" s="1">
        <v>129</v>
      </c>
      <c r="B132" s="3">
        <v>10</v>
      </c>
      <c r="C132" s="2">
        <v>0</v>
      </c>
      <c r="D132" s="2">
        <v>1</v>
      </c>
      <c r="E132" s="17" t="str">
        <f t="shared" si="13"/>
        <v>10000001</v>
      </c>
      <c r="F132" s="1" t="s">
        <v>66</v>
      </c>
      <c r="G132" s="1" t="str">
        <f t="shared" ref="G132:G194" si="14">IF(C132=0,"[Ra]",IF(C132=1,"[Rb]",IF(C132=10,"[Rc]",IF(C132=11,"[Rd]",IF(C132=100,"[SP]",IF(C132=101,"[PC]",IF(C132=110,"[SPid]",IF(C132=111,"[#imm]"))))))))</f>
        <v>[Ra]</v>
      </c>
      <c r="H132" s="1" t="str">
        <f t="shared" ref="H132:H194" si="15">IF(D132=0,"Ra",IF(D132=1,"Rb",IF(D132=10,"Rc",IF(D132=11,"Rd",IF(D132=100,"SP",IF(D132=101,"PC",IF(D132=110,"SPid",IF(D132=111,"#imm"))))))))</f>
        <v>Rb</v>
      </c>
      <c r="J132" t="s">
        <v>66</v>
      </c>
      <c r="K132" t="s">
        <v>67</v>
      </c>
      <c r="L132" t="s">
        <v>65</v>
      </c>
      <c r="O132" s="21" t="str">
        <f t="shared" ref="O132:O192" si="16">J132&amp;" "&amp;K132&amp;" "&amp;L132</f>
        <v>STO [Ra] Rb</v>
      </c>
      <c r="P132" s="22" t="s">
        <v>387</v>
      </c>
    </row>
    <row r="133" spans="1:16" x14ac:dyDescent="0.25">
      <c r="A133" s="1">
        <v>130</v>
      </c>
      <c r="B133" s="3">
        <v>10</v>
      </c>
      <c r="C133" s="2">
        <v>0</v>
      </c>
      <c r="D133" s="2">
        <v>10</v>
      </c>
      <c r="E133" s="17" t="str">
        <f t="shared" si="13"/>
        <v>10000010</v>
      </c>
      <c r="F133" s="1" t="s">
        <v>66</v>
      </c>
      <c r="G133" s="1" t="str">
        <f t="shared" si="14"/>
        <v>[Ra]</v>
      </c>
      <c r="H133" s="1" t="str">
        <f t="shared" si="15"/>
        <v>Rc</v>
      </c>
      <c r="J133" t="s">
        <v>66</v>
      </c>
      <c r="K133" t="s">
        <v>67</v>
      </c>
      <c r="L133" t="s">
        <v>61</v>
      </c>
      <c r="O133" s="21" t="str">
        <f t="shared" si="16"/>
        <v>STO [Ra] Rc</v>
      </c>
      <c r="P133" s="22" t="s">
        <v>388</v>
      </c>
    </row>
    <row r="134" spans="1:16" x14ac:dyDescent="0.25">
      <c r="A134" s="1">
        <v>131</v>
      </c>
      <c r="B134" s="3">
        <v>10</v>
      </c>
      <c r="C134" s="2">
        <v>0</v>
      </c>
      <c r="D134" s="2">
        <v>11</v>
      </c>
      <c r="E134" s="17" t="str">
        <f t="shared" si="13"/>
        <v>10000011</v>
      </c>
      <c r="F134" s="1" t="s">
        <v>66</v>
      </c>
      <c r="G134" s="1" t="str">
        <f t="shared" si="14"/>
        <v>[Ra]</v>
      </c>
      <c r="H134" s="1" t="str">
        <f t="shared" si="15"/>
        <v>Rd</v>
      </c>
      <c r="J134" t="s">
        <v>66</v>
      </c>
      <c r="K134" t="s">
        <v>67</v>
      </c>
      <c r="L134" t="s">
        <v>81</v>
      </c>
      <c r="O134" s="21" t="str">
        <f t="shared" si="16"/>
        <v>STO [Ra] Rd</v>
      </c>
      <c r="P134" s="22" t="s">
        <v>389</v>
      </c>
    </row>
    <row r="135" spans="1:16" x14ac:dyDescent="0.25">
      <c r="A135" s="1">
        <v>132</v>
      </c>
      <c r="B135" s="3">
        <v>10</v>
      </c>
      <c r="C135" s="2">
        <v>0</v>
      </c>
      <c r="D135" s="2">
        <v>100</v>
      </c>
      <c r="E135" s="17" t="str">
        <f t="shared" si="13"/>
        <v>10000100</v>
      </c>
      <c r="F135" s="1" t="s">
        <v>66</v>
      </c>
      <c r="G135" s="1" t="str">
        <f t="shared" si="14"/>
        <v>[Ra]</v>
      </c>
      <c r="H135" s="1" t="str">
        <f t="shared" si="15"/>
        <v>SP</v>
      </c>
      <c r="J135" t="s">
        <v>66</v>
      </c>
      <c r="K135" t="s">
        <v>67</v>
      </c>
      <c r="L135" t="s">
        <v>70</v>
      </c>
      <c r="O135" s="21" t="str">
        <f t="shared" si="16"/>
        <v>STO [Ra] SP</v>
      </c>
      <c r="P135" s="22" t="s">
        <v>390</v>
      </c>
    </row>
    <row r="136" spans="1:16" x14ac:dyDescent="0.25">
      <c r="A136" s="1">
        <v>133</v>
      </c>
      <c r="B136" s="3">
        <v>10</v>
      </c>
      <c r="C136" s="2">
        <v>0</v>
      </c>
      <c r="D136" s="2">
        <v>101</v>
      </c>
      <c r="E136" s="17" t="str">
        <f t="shared" si="13"/>
        <v>10000101</v>
      </c>
      <c r="F136" s="1" t="s">
        <v>66</v>
      </c>
      <c r="G136" s="1" t="str">
        <f t="shared" si="14"/>
        <v>[Ra]</v>
      </c>
      <c r="H136" s="1" t="str">
        <f t="shared" si="15"/>
        <v>PC</v>
      </c>
      <c r="J136" t="s">
        <v>66</v>
      </c>
      <c r="K136" t="s">
        <v>67</v>
      </c>
      <c r="L136" t="s">
        <v>82</v>
      </c>
      <c r="O136" s="21" t="str">
        <f t="shared" si="16"/>
        <v>STO [Ra] PC</v>
      </c>
      <c r="P136" s="22" t="s">
        <v>271</v>
      </c>
    </row>
    <row r="137" spans="1:16" x14ac:dyDescent="0.25">
      <c r="A137" s="1">
        <v>134</v>
      </c>
      <c r="B137" s="3">
        <v>10</v>
      </c>
      <c r="C137" s="2">
        <v>0</v>
      </c>
      <c r="D137" s="2">
        <v>110</v>
      </c>
      <c r="E137" s="17" t="str">
        <f t="shared" si="13"/>
        <v>10000110</v>
      </c>
      <c r="F137" s="1" t="s">
        <v>66</v>
      </c>
      <c r="G137" s="1" t="str">
        <f t="shared" si="14"/>
        <v>[Ra]</v>
      </c>
      <c r="H137" s="1" t="str">
        <f t="shared" si="15"/>
        <v>SPid</v>
      </c>
      <c r="J137" s="7" t="s">
        <v>109</v>
      </c>
      <c r="K137" s="1"/>
      <c r="L137" s="1"/>
      <c r="O137" s="21"/>
      <c r="P137" s="22"/>
    </row>
    <row r="138" spans="1:16" x14ac:dyDescent="0.25">
      <c r="A138" s="1">
        <v>135</v>
      </c>
      <c r="B138" s="3">
        <v>10</v>
      </c>
      <c r="C138" s="2">
        <v>0</v>
      </c>
      <c r="D138" s="2">
        <v>111</v>
      </c>
      <c r="E138" s="17" t="str">
        <f t="shared" si="13"/>
        <v>10000111</v>
      </c>
      <c r="F138" s="1" t="s">
        <v>66</v>
      </c>
      <c r="G138" s="1" t="str">
        <f t="shared" si="14"/>
        <v>[Ra]</v>
      </c>
      <c r="H138" s="1" t="str">
        <f t="shared" si="15"/>
        <v>#imm</v>
      </c>
      <c r="J138" s="7" t="s">
        <v>109</v>
      </c>
      <c r="K138" s="1"/>
      <c r="L138" s="1"/>
      <c r="O138" s="21"/>
      <c r="P138" s="22"/>
    </row>
    <row r="139" spans="1:16" x14ac:dyDescent="0.25">
      <c r="A139" s="1">
        <v>136</v>
      </c>
      <c r="B139" s="3">
        <v>10</v>
      </c>
      <c r="C139" s="2">
        <v>1</v>
      </c>
      <c r="D139" s="2">
        <v>0</v>
      </c>
      <c r="E139" s="17" t="str">
        <f t="shared" si="13"/>
        <v>10001000</v>
      </c>
      <c r="F139" s="1" t="s">
        <v>66</v>
      </c>
      <c r="G139" s="1" t="str">
        <f t="shared" si="14"/>
        <v>[Rb]</v>
      </c>
      <c r="H139" s="1" t="str">
        <f t="shared" si="15"/>
        <v>Ra</v>
      </c>
      <c r="J139" t="s">
        <v>66</v>
      </c>
      <c r="K139" t="s">
        <v>138</v>
      </c>
      <c r="L139" t="s">
        <v>60</v>
      </c>
      <c r="O139" s="21" t="str">
        <f t="shared" si="16"/>
        <v>STO [Rb] Ra</v>
      </c>
      <c r="P139" s="22" t="s">
        <v>391</v>
      </c>
    </row>
    <row r="140" spans="1:16" x14ac:dyDescent="0.25">
      <c r="A140" s="1">
        <v>137</v>
      </c>
      <c r="B140" s="3">
        <v>10</v>
      </c>
      <c r="C140" s="2">
        <v>1</v>
      </c>
      <c r="D140" s="2">
        <v>1</v>
      </c>
      <c r="E140" s="17" t="str">
        <f t="shared" si="13"/>
        <v>10001001</v>
      </c>
      <c r="F140" s="1" t="s">
        <v>66</v>
      </c>
      <c r="G140" s="1" t="str">
        <f t="shared" si="14"/>
        <v>[Rb]</v>
      </c>
      <c r="H140" s="1" t="str">
        <f t="shared" si="15"/>
        <v>Rb</v>
      </c>
      <c r="J140" t="s">
        <v>66</v>
      </c>
      <c r="K140" t="s">
        <v>138</v>
      </c>
      <c r="L140" t="s">
        <v>65</v>
      </c>
      <c r="O140" s="21" t="str">
        <f t="shared" si="16"/>
        <v>STO [Rb] Rb</v>
      </c>
      <c r="P140" s="22" t="s">
        <v>392</v>
      </c>
    </row>
    <row r="141" spans="1:16" x14ac:dyDescent="0.25">
      <c r="A141" s="1">
        <v>138</v>
      </c>
      <c r="B141" s="3">
        <v>10</v>
      </c>
      <c r="C141" s="2">
        <v>1</v>
      </c>
      <c r="D141" s="2">
        <v>10</v>
      </c>
      <c r="E141" s="17" t="str">
        <f t="shared" si="13"/>
        <v>10001010</v>
      </c>
      <c r="F141" s="1" t="s">
        <v>66</v>
      </c>
      <c r="G141" s="1" t="str">
        <f t="shared" si="14"/>
        <v>[Rb]</v>
      </c>
      <c r="H141" s="1" t="str">
        <f t="shared" si="15"/>
        <v>Rc</v>
      </c>
      <c r="J141" t="s">
        <v>66</v>
      </c>
      <c r="K141" t="s">
        <v>138</v>
      </c>
      <c r="L141" t="s">
        <v>61</v>
      </c>
      <c r="O141" s="21" t="str">
        <f t="shared" si="16"/>
        <v>STO [Rb] Rc</v>
      </c>
      <c r="P141" s="22" t="s">
        <v>393</v>
      </c>
    </row>
    <row r="142" spans="1:16" x14ac:dyDescent="0.25">
      <c r="A142" s="1">
        <v>139</v>
      </c>
      <c r="B142" s="3">
        <v>10</v>
      </c>
      <c r="C142" s="2">
        <v>1</v>
      </c>
      <c r="D142" s="2">
        <v>11</v>
      </c>
      <c r="E142" s="17" t="str">
        <f t="shared" si="13"/>
        <v>10001011</v>
      </c>
      <c r="F142" s="1" t="s">
        <v>66</v>
      </c>
      <c r="G142" s="1" t="str">
        <f t="shared" si="14"/>
        <v>[Rb]</v>
      </c>
      <c r="H142" s="1" t="str">
        <f t="shared" si="15"/>
        <v>Rd</v>
      </c>
      <c r="J142" t="s">
        <v>66</v>
      </c>
      <c r="K142" t="s">
        <v>138</v>
      </c>
      <c r="L142" t="s">
        <v>81</v>
      </c>
      <c r="O142" s="21" t="str">
        <f t="shared" si="16"/>
        <v>STO [Rb] Rd</v>
      </c>
      <c r="P142" s="22" t="s">
        <v>394</v>
      </c>
    </row>
    <row r="143" spans="1:16" x14ac:dyDescent="0.25">
      <c r="A143" s="1">
        <v>140</v>
      </c>
      <c r="B143" s="3">
        <v>10</v>
      </c>
      <c r="C143" s="2">
        <v>1</v>
      </c>
      <c r="D143" s="2">
        <v>100</v>
      </c>
      <c r="E143" s="17" t="str">
        <f t="shared" si="13"/>
        <v>10001100</v>
      </c>
      <c r="F143" s="1" t="s">
        <v>66</v>
      </c>
      <c r="G143" s="1" t="str">
        <f t="shared" si="14"/>
        <v>[Rb]</v>
      </c>
      <c r="H143" s="1" t="str">
        <f t="shared" si="15"/>
        <v>SP</v>
      </c>
      <c r="J143" t="s">
        <v>66</v>
      </c>
      <c r="K143" t="s">
        <v>138</v>
      </c>
      <c r="L143" t="s">
        <v>70</v>
      </c>
      <c r="O143" s="21" t="str">
        <f t="shared" si="16"/>
        <v>STO [Rb] SP</v>
      </c>
      <c r="P143" s="22" t="s">
        <v>395</v>
      </c>
    </row>
    <row r="144" spans="1:16" x14ac:dyDescent="0.25">
      <c r="A144" s="1">
        <v>141</v>
      </c>
      <c r="B144" s="3">
        <v>10</v>
      </c>
      <c r="C144" s="2">
        <v>1</v>
      </c>
      <c r="D144" s="2">
        <v>101</v>
      </c>
      <c r="E144" s="17" t="str">
        <f t="shared" si="13"/>
        <v>10001101</v>
      </c>
      <c r="F144" s="1" t="s">
        <v>66</v>
      </c>
      <c r="G144" s="1" t="str">
        <f t="shared" si="14"/>
        <v>[Rb]</v>
      </c>
      <c r="H144" s="1" t="str">
        <f t="shared" si="15"/>
        <v>PC</v>
      </c>
      <c r="J144" t="s">
        <v>66</v>
      </c>
      <c r="K144" t="s">
        <v>138</v>
      </c>
      <c r="L144" t="s">
        <v>82</v>
      </c>
      <c r="O144" s="21" t="str">
        <f t="shared" si="16"/>
        <v>STO [Rb] PC</v>
      </c>
      <c r="P144" s="22" t="s">
        <v>396</v>
      </c>
    </row>
    <row r="145" spans="1:16" x14ac:dyDescent="0.25">
      <c r="A145" s="1">
        <v>142</v>
      </c>
      <c r="B145" s="3">
        <v>10</v>
      </c>
      <c r="C145" s="2">
        <v>1</v>
      </c>
      <c r="D145" s="2">
        <v>110</v>
      </c>
      <c r="E145" s="17" t="str">
        <f t="shared" si="13"/>
        <v>10001110</v>
      </c>
      <c r="F145" s="1" t="s">
        <v>66</v>
      </c>
      <c r="G145" s="1" t="str">
        <f t="shared" si="14"/>
        <v>[Rb]</v>
      </c>
      <c r="H145" s="1" t="str">
        <f t="shared" si="15"/>
        <v>SPid</v>
      </c>
      <c r="J145" s="7" t="s">
        <v>109</v>
      </c>
      <c r="K145" s="1"/>
      <c r="L145" s="1"/>
      <c r="O145" s="21"/>
      <c r="P145" s="22"/>
    </row>
    <row r="146" spans="1:16" x14ac:dyDescent="0.25">
      <c r="A146" s="1">
        <v>143</v>
      </c>
      <c r="B146" s="3">
        <v>10</v>
      </c>
      <c r="C146" s="2">
        <v>1</v>
      </c>
      <c r="D146" s="2">
        <v>111</v>
      </c>
      <c r="E146" s="17" t="str">
        <f t="shared" si="13"/>
        <v>10001111</v>
      </c>
      <c r="F146" s="1" t="s">
        <v>66</v>
      </c>
      <c r="G146" s="1" t="str">
        <f t="shared" si="14"/>
        <v>[Rb]</v>
      </c>
      <c r="H146" s="1" t="str">
        <f t="shared" si="15"/>
        <v>#imm</v>
      </c>
      <c r="J146" s="7" t="s">
        <v>109</v>
      </c>
      <c r="K146" s="1"/>
      <c r="L146" s="1"/>
      <c r="O146" s="21"/>
      <c r="P146" s="22"/>
    </row>
    <row r="147" spans="1:16" x14ac:dyDescent="0.25">
      <c r="A147" s="1">
        <v>144</v>
      </c>
      <c r="B147" s="3">
        <v>10</v>
      </c>
      <c r="C147" s="2">
        <v>10</v>
      </c>
      <c r="D147" s="2">
        <v>0</v>
      </c>
      <c r="E147" s="17" t="str">
        <f t="shared" si="13"/>
        <v>10010000</v>
      </c>
      <c r="F147" s="1" t="s">
        <v>66</v>
      </c>
      <c r="G147" s="1" t="str">
        <f t="shared" si="14"/>
        <v>[Rc]</v>
      </c>
      <c r="H147" s="1" t="str">
        <f t="shared" si="15"/>
        <v>Ra</v>
      </c>
      <c r="J147" t="s">
        <v>66</v>
      </c>
      <c r="K147" t="s">
        <v>139</v>
      </c>
      <c r="L147" t="s">
        <v>60</v>
      </c>
      <c r="O147" s="21" t="str">
        <f t="shared" si="16"/>
        <v>STO [Rc] Ra</v>
      </c>
      <c r="P147" s="22" t="s">
        <v>397</v>
      </c>
    </row>
    <row r="148" spans="1:16" x14ac:dyDescent="0.25">
      <c r="A148" s="1">
        <v>145</v>
      </c>
      <c r="B148" s="3">
        <v>10</v>
      </c>
      <c r="C148" s="2">
        <v>10</v>
      </c>
      <c r="D148" s="2">
        <v>1</v>
      </c>
      <c r="E148" s="17" t="str">
        <f t="shared" si="13"/>
        <v>10010001</v>
      </c>
      <c r="F148" s="1" t="s">
        <v>66</v>
      </c>
      <c r="G148" s="1" t="str">
        <f t="shared" si="14"/>
        <v>[Rc]</v>
      </c>
      <c r="H148" s="1" t="str">
        <f t="shared" si="15"/>
        <v>Rb</v>
      </c>
      <c r="J148" t="s">
        <v>66</v>
      </c>
      <c r="K148" t="s">
        <v>139</v>
      </c>
      <c r="L148" t="s">
        <v>65</v>
      </c>
      <c r="O148" s="21" t="str">
        <f t="shared" si="16"/>
        <v>STO [Rc] Rb</v>
      </c>
      <c r="P148" s="22" t="s">
        <v>398</v>
      </c>
    </row>
    <row r="149" spans="1:16" x14ac:dyDescent="0.25">
      <c r="A149" s="1">
        <v>146</v>
      </c>
      <c r="B149" s="3">
        <v>10</v>
      </c>
      <c r="C149" s="2">
        <v>10</v>
      </c>
      <c r="D149" s="2">
        <v>10</v>
      </c>
      <c r="E149" s="17" t="str">
        <f t="shared" si="13"/>
        <v>10010010</v>
      </c>
      <c r="F149" s="1" t="s">
        <v>66</v>
      </c>
      <c r="G149" s="1" t="str">
        <f t="shared" si="14"/>
        <v>[Rc]</v>
      </c>
      <c r="H149" s="1" t="str">
        <f t="shared" si="15"/>
        <v>Rc</v>
      </c>
      <c r="J149" t="s">
        <v>66</v>
      </c>
      <c r="K149" t="s">
        <v>139</v>
      </c>
      <c r="L149" t="s">
        <v>61</v>
      </c>
      <c r="O149" s="21" t="str">
        <f t="shared" si="16"/>
        <v>STO [Rc] Rc</v>
      </c>
      <c r="P149" s="22" t="s">
        <v>270</v>
      </c>
    </row>
    <row r="150" spans="1:16" x14ac:dyDescent="0.25">
      <c r="A150" s="1">
        <v>147</v>
      </c>
      <c r="B150" s="3">
        <v>10</v>
      </c>
      <c r="C150" s="2">
        <v>10</v>
      </c>
      <c r="D150" s="2">
        <v>11</v>
      </c>
      <c r="E150" s="17" t="str">
        <f t="shared" si="13"/>
        <v>10010011</v>
      </c>
      <c r="F150" s="1" t="s">
        <v>66</v>
      </c>
      <c r="G150" s="1" t="str">
        <f t="shared" si="14"/>
        <v>[Rc]</v>
      </c>
      <c r="H150" s="1" t="str">
        <f t="shared" si="15"/>
        <v>Rd</v>
      </c>
      <c r="J150" t="s">
        <v>66</v>
      </c>
      <c r="K150" t="s">
        <v>139</v>
      </c>
      <c r="L150" t="s">
        <v>81</v>
      </c>
      <c r="O150" s="21" t="str">
        <f t="shared" si="16"/>
        <v>STO [Rc] Rd</v>
      </c>
      <c r="P150" s="22" t="s">
        <v>399</v>
      </c>
    </row>
    <row r="151" spans="1:16" x14ac:dyDescent="0.25">
      <c r="A151" s="1">
        <v>148</v>
      </c>
      <c r="B151" s="3">
        <v>10</v>
      </c>
      <c r="C151" s="2">
        <v>10</v>
      </c>
      <c r="D151" s="2">
        <v>100</v>
      </c>
      <c r="E151" s="17" t="str">
        <f t="shared" si="13"/>
        <v>10010100</v>
      </c>
      <c r="F151" s="1" t="s">
        <v>66</v>
      </c>
      <c r="G151" s="1" t="str">
        <f t="shared" si="14"/>
        <v>[Rc]</v>
      </c>
      <c r="H151" s="1" t="str">
        <f t="shared" si="15"/>
        <v>SP</v>
      </c>
      <c r="J151" t="s">
        <v>66</v>
      </c>
      <c r="K151" t="s">
        <v>139</v>
      </c>
      <c r="L151" t="s">
        <v>70</v>
      </c>
      <c r="O151" s="21" t="str">
        <f t="shared" si="16"/>
        <v>STO [Rc] SP</v>
      </c>
      <c r="P151" s="22" t="s">
        <v>400</v>
      </c>
    </row>
    <row r="152" spans="1:16" x14ac:dyDescent="0.25">
      <c r="A152" s="1">
        <v>149</v>
      </c>
      <c r="B152" s="3">
        <v>10</v>
      </c>
      <c r="C152" s="2">
        <v>10</v>
      </c>
      <c r="D152" s="2">
        <v>101</v>
      </c>
      <c r="E152" s="17" t="str">
        <f t="shared" si="13"/>
        <v>10010101</v>
      </c>
      <c r="F152" s="1" t="s">
        <v>66</v>
      </c>
      <c r="G152" s="1" t="str">
        <f t="shared" si="14"/>
        <v>[Rc]</v>
      </c>
      <c r="H152" s="1" t="str">
        <f t="shared" si="15"/>
        <v>PC</v>
      </c>
      <c r="J152" t="s">
        <v>66</v>
      </c>
      <c r="K152" t="s">
        <v>139</v>
      </c>
      <c r="L152" t="s">
        <v>82</v>
      </c>
      <c r="O152" s="21" t="str">
        <f t="shared" si="16"/>
        <v>STO [Rc] PC</v>
      </c>
      <c r="P152" s="22" t="s">
        <v>401</v>
      </c>
    </row>
    <row r="153" spans="1:16" x14ac:dyDescent="0.25">
      <c r="A153" s="1">
        <v>150</v>
      </c>
      <c r="B153" s="3">
        <v>10</v>
      </c>
      <c r="C153" s="2">
        <v>10</v>
      </c>
      <c r="D153" s="2">
        <v>110</v>
      </c>
      <c r="E153" s="17" t="str">
        <f t="shared" si="13"/>
        <v>10010110</v>
      </c>
      <c r="F153" s="1" t="s">
        <v>66</v>
      </c>
      <c r="G153" s="1" t="str">
        <f t="shared" si="14"/>
        <v>[Rc]</v>
      </c>
      <c r="H153" s="1" t="str">
        <f t="shared" si="15"/>
        <v>SPid</v>
      </c>
      <c r="J153" s="7" t="s">
        <v>109</v>
      </c>
      <c r="K153" s="1"/>
      <c r="L153" s="1"/>
      <c r="O153" s="21"/>
      <c r="P153" s="22"/>
    </row>
    <row r="154" spans="1:16" x14ac:dyDescent="0.25">
      <c r="A154" s="1">
        <v>151</v>
      </c>
      <c r="B154" s="3">
        <v>10</v>
      </c>
      <c r="C154" s="2">
        <v>10</v>
      </c>
      <c r="D154" s="2">
        <v>111</v>
      </c>
      <c r="E154" s="17" t="str">
        <f t="shared" si="13"/>
        <v>10010111</v>
      </c>
      <c r="F154" s="1" t="s">
        <v>66</v>
      </c>
      <c r="G154" s="1" t="str">
        <f t="shared" si="14"/>
        <v>[Rc]</v>
      </c>
      <c r="H154" s="1" t="str">
        <f t="shared" si="15"/>
        <v>#imm</v>
      </c>
      <c r="J154" s="7" t="s">
        <v>109</v>
      </c>
      <c r="K154" s="1"/>
      <c r="L154" s="1"/>
      <c r="O154" s="21"/>
      <c r="P154" s="22"/>
    </row>
    <row r="155" spans="1:16" x14ac:dyDescent="0.25">
      <c r="A155" s="1">
        <v>152</v>
      </c>
      <c r="B155" s="3">
        <v>10</v>
      </c>
      <c r="C155" s="2">
        <v>11</v>
      </c>
      <c r="D155" s="2">
        <v>0</v>
      </c>
      <c r="E155" s="17" t="str">
        <f t="shared" si="13"/>
        <v>10011000</v>
      </c>
      <c r="F155" s="1" t="s">
        <v>66</v>
      </c>
      <c r="G155" s="1" t="str">
        <f t="shared" si="14"/>
        <v>[Rd]</v>
      </c>
      <c r="H155" s="1" t="str">
        <f t="shared" si="15"/>
        <v>Ra</v>
      </c>
      <c r="J155" t="s">
        <v>66</v>
      </c>
      <c r="K155" t="s">
        <v>64</v>
      </c>
      <c r="L155" t="s">
        <v>60</v>
      </c>
      <c r="O155" s="21" t="str">
        <f t="shared" si="16"/>
        <v>STO [Rd] Ra</v>
      </c>
      <c r="P155" s="22" t="s">
        <v>282</v>
      </c>
    </row>
    <row r="156" spans="1:16" x14ac:dyDescent="0.25">
      <c r="A156" s="1">
        <v>153</v>
      </c>
      <c r="B156" s="3">
        <v>10</v>
      </c>
      <c r="C156" s="2">
        <v>11</v>
      </c>
      <c r="D156" s="2">
        <v>1</v>
      </c>
      <c r="E156" s="17" t="str">
        <f t="shared" si="13"/>
        <v>10011001</v>
      </c>
      <c r="F156" s="1" t="s">
        <v>66</v>
      </c>
      <c r="G156" s="1" t="str">
        <f t="shared" si="14"/>
        <v>[Rd]</v>
      </c>
      <c r="H156" s="1" t="str">
        <f t="shared" si="15"/>
        <v>Rb</v>
      </c>
      <c r="J156" t="s">
        <v>66</v>
      </c>
      <c r="K156" t="s">
        <v>64</v>
      </c>
      <c r="L156" t="s">
        <v>65</v>
      </c>
      <c r="O156" s="21" t="str">
        <f t="shared" si="16"/>
        <v>STO [Rd] Rb</v>
      </c>
      <c r="P156" s="22" t="s">
        <v>402</v>
      </c>
    </row>
    <row r="157" spans="1:16" x14ac:dyDescent="0.25">
      <c r="A157" s="1">
        <v>154</v>
      </c>
      <c r="B157" s="3">
        <v>10</v>
      </c>
      <c r="C157" s="2">
        <v>11</v>
      </c>
      <c r="D157" s="2">
        <v>10</v>
      </c>
      <c r="E157" s="17" t="str">
        <f t="shared" si="13"/>
        <v>10011010</v>
      </c>
      <c r="F157" s="1" t="s">
        <v>66</v>
      </c>
      <c r="G157" s="1" t="str">
        <f t="shared" si="14"/>
        <v>[Rd]</v>
      </c>
      <c r="H157" s="1" t="str">
        <f t="shared" si="15"/>
        <v>Rc</v>
      </c>
      <c r="J157" t="s">
        <v>66</v>
      </c>
      <c r="K157" t="s">
        <v>64</v>
      </c>
      <c r="L157" t="s">
        <v>61</v>
      </c>
      <c r="O157" s="21" t="str">
        <f t="shared" si="16"/>
        <v>STO [Rd] Rc</v>
      </c>
      <c r="P157" s="22" t="s">
        <v>403</v>
      </c>
    </row>
    <row r="158" spans="1:16" x14ac:dyDescent="0.25">
      <c r="A158" s="1">
        <v>155</v>
      </c>
      <c r="B158" s="3">
        <v>10</v>
      </c>
      <c r="C158" s="2">
        <v>11</v>
      </c>
      <c r="D158" s="2">
        <v>11</v>
      </c>
      <c r="E158" s="17" t="str">
        <f t="shared" si="13"/>
        <v>10011011</v>
      </c>
      <c r="F158" s="1" t="s">
        <v>66</v>
      </c>
      <c r="G158" s="1" t="str">
        <f t="shared" si="14"/>
        <v>[Rd]</v>
      </c>
      <c r="H158" s="1" t="str">
        <f t="shared" si="15"/>
        <v>Rd</v>
      </c>
      <c r="J158" t="s">
        <v>66</v>
      </c>
      <c r="K158" t="s">
        <v>64</v>
      </c>
      <c r="L158" t="s">
        <v>81</v>
      </c>
      <c r="O158" s="21" t="str">
        <f t="shared" si="16"/>
        <v>STO [Rd] Rd</v>
      </c>
      <c r="P158" s="22" t="s">
        <v>404</v>
      </c>
    </row>
    <row r="159" spans="1:16" x14ac:dyDescent="0.25">
      <c r="A159" s="1">
        <v>156</v>
      </c>
      <c r="B159" s="3">
        <v>10</v>
      </c>
      <c r="C159" s="2">
        <v>11</v>
      </c>
      <c r="D159" s="2">
        <v>100</v>
      </c>
      <c r="E159" s="17" t="str">
        <f t="shared" si="13"/>
        <v>10011100</v>
      </c>
      <c r="F159" s="1" t="s">
        <v>66</v>
      </c>
      <c r="G159" s="1" t="str">
        <f t="shared" si="14"/>
        <v>[Rd]</v>
      </c>
      <c r="H159" s="1" t="str">
        <f t="shared" si="15"/>
        <v>SP</v>
      </c>
      <c r="J159" t="s">
        <v>66</v>
      </c>
      <c r="K159" t="s">
        <v>64</v>
      </c>
      <c r="L159" t="s">
        <v>70</v>
      </c>
      <c r="O159" s="21" t="str">
        <f t="shared" si="16"/>
        <v>STO [Rd] SP</v>
      </c>
      <c r="P159" s="22" t="s">
        <v>405</v>
      </c>
    </row>
    <row r="160" spans="1:16" x14ac:dyDescent="0.25">
      <c r="A160" s="1">
        <v>157</v>
      </c>
      <c r="B160" s="3">
        <v>10</v>
      </c>
      <c r="C160" s="2">
        <v>11</v>
      </c>
      <c r="D160" s="2">
        <v>101</v>
      </c>
      <c r="E160" s="17" t="str">
        <f t="shared" si="13"/>
        <v>10011101</v>
      </c>
      <c r="F160" s="1" t="s">
        <v>66</v>
      </c>
      <c r="G160" s="1" t="str">
        <f t="shared" si="14"/>
        <v>[Rd]</v>
      </c>
      <c r="H160" s="1" t="str">
        <f t="shared" si="15"/>
        <v>PC</v>
      </c>
      <c r="J160" t="s">
        <v>66</v>
      </c>
      <c r="K160" t="s">
        <v>64</v>
      </c>
      <c r="L160" t="s">
        <v>82</v>
      </c>
      <c r="O160" s="21" t="str">
        <f t="shared" si="16"/>
        <v>STO [Rd] PC</v>
      </c>
      <c r="P160" s="22" t="s">
        <v>406</v>
      </c>
    </row>
    <row r="161" spans="1:16" x14ac:dyDescent="0.25">
      <c r="A161" s="1">
        <v>158</v>
      </c>
      <c r="B161" s="3">
        <v>10</v>
      </c>
      <c r="C161" s="2">
        <v>11</v>
      </c>
      <c r="D161" s="2">
        <v>110</v>
      </c>
      <c r="E161" s="17" t="str">
        <f t="shared" si="13"/>
        <v>10011110</v>
      </c>
      <c r="F161" s="1" t="s">
        <v>66</v>
      </c>
      <c r="G161" s="1" t="str">
        <f t="shared" si="14"/>
        <v>[Rd]</v>
      </c>
      <c r="H161" s="1" t="str">
        <f t="shared" si="15"/>
        <v>SPid</v>
      </c>
      <c r="J161" s="7" t="s">
        <v>109</v>
      </c>
      <c r="K161" s="1"/>
      <c r="L161" s="1"/>
      <c r="O161" s="21"/>
      <c r="P161" s="22"/>
    </row>
    <row r="162" spans="1:16" x14ac:dyDescent="0.25">
      <c r="A162" s="1">
        <v>159</v>
      </c>
      <c r="B162" s="3">
        <v>10</v>
      </c>
      <c r="C162" s="2">
        <v>11</v>
      </c>
      <c r="D162" s="2">
        <v>111</v>
      </c>
      <c r="E162" s="17" t="str">
        <f t="shared" si="13"/>
        <v>10011111</v>
      </c>
      <c r="F162" s="1" t="s">
        <v>66</v>
      </c>
      <c r="G162" s="1" t="str">
        <f t="shared" si="14"/>
        <v>[Rd]</v>
      </c>
      <c r="H162" s="1" t="str">
        <f t="shared" si="15"/>
        <v>#imm</v>
      </c>
      <c r="J162" s="7" t="s">
        <v>109</v>
      </c>
      <c r="K162" s="1"/>
      <c r="L162" s="1"/>
      <c r="O162" s="21"/>
      <c r="P162" s="22"/>
    </row>
    <row r="163" spans="1:16" x14ac:dyDescent="0.25">
      <c r="A163" s="1">
        <v>160</v>
      </c>
      <c r="B163" s="3">
        <v>10</v>
      </c>
      <c r="C163" s="2">
        <v>100</v>
      </c>
      <c r="D163" s="2">
        <v>0</v>
      </c>
      <c r="E163" s="17" t="str">
        <f t="shared" ref="E163:E194" si="17">IF(B163=0,"00",IF(B163=1,"01",B163))&amp;IF(C163=0,"000",IF(C163=1,"001",IF(C163=10,"010",IF(C163=11,"011",C163))))&amp;IF(D163=0,"000",IF(D163=1,"001",IF(D163=10,"010",IF(D163=11,"011",D163))))</f>
        <v>10100000</v>
      </c>
      <c r="F163" s="1" t="s">
        <v>66</v>
      </c>
      <c r="G163" s="1" t="str">
        <f t="shared" si="14"/>
        <v>[SP]</v>
      </c>
      <c r="H163" s="1" t="str">
        <f t="shared" si="15"/>
        <v>Ra</v>
      </c>
      <c r="J163" t="s">
        <v>66</v>
      </c>
      <c r="K163" t="s">
        <v>140</v>
      </c>
      <c r="L163" t="s">
        <v>60</v>
      </c>
      <c r="O163" s="21" t="str">
        <f t="shared" si="16"/>
        <v>STO [SP] Ra</v>
      </c>
      <c r="P163" s="22" t="s">
        <v>407</v>
      </c>
    </row>
    <row r="164" spans="1:16" x14ac:dyDescent="0.25">
      <c r="A164" s="1">
        <v>161</v>
      </c>
      <c r="B164" s="3">
        <v>10</v>
      </c>
      <c r="C164" s="2">
        <v>100</v>
      </c>
      <c r="D164" s="2">
        <v>1</v>
      </c>
      <c r="E164" s="17" t="str">
        <f t="shared" si="17"/>
        <v>10100001</v>
      </c>
      <c r="F164" s="1" t="s">
        <v>66</v>
      </c>
      <c r="G164" s="1" t="str">
        <f t="shared" si="14"/>
        <v>[SP]</v>
      </c>
      <c r="H164" s="1" t="str">
        <f t="shared" si="15"/>
        <v>Rb</v>
      </c>
      <c r="J164" t="s">
        <v>66</v>
      </c>
      <c r="K164" t="s">
        <v>140</v>
      </c>
      <c r="L164" t="s">
        <v>65</v>
      </c>
      <c r="O164" s="21" t="str">
        <f t="shared" si="16"/>
        <v>STO [SP] Rb</v>
      </c>
      <c r="P164" s="22" t="s">
        <v>408</v>
      </c>
    </row>
    <row r="165" spans="1:16" x14ac:dyDescent="0.25">
      <c r="A165" s="1">
        <v>162</v>
      </c>
      <c r="B165" s="3">
        <v>10</v>
      </c>
      <c r="C165" s="2">
        <v>100</v>
      </c>
      <c r="D165" s="2">
        <v>10</v>
      </c>
      <c r="E165" s="17" t="str">
        <f t="shared" si="17"/>
        <v>10100010</v>
      </c>
      <c r="F165" s="1" t="s">
        <v>66</v>
      </c>
      <c r="G165" s="1" t="str">
        <f t="shared" si="14"/>
        <v>[SP]</v>
      </c>
      <c r="H165" s="1" t="str">
        <f t="shared" si="15"/>
        <v>Rc</v>
      </c>
      <c r="J165" t="s">
        <v>66</v>
      </c>
      <c r="K165" t="s">
        <v>140</v>
      </c>
      <c r="L165" t="s">
        <v>61</v>
      </c>
      <c r="O165" s="21" t="str">
        <f t="shared" si="16"/>
        <v>STO [SP] Rc</v>
      </c>
      <c r="P165" s="22" t="s">
        <v>409</v>
      </c>
    </row>
    <row r="166" spans="1:16" x14ac:dyDescent="0.25">
      <c r="A166" s="1">
        <v>163</v>
      </c>
      <c r="B166" s="3">
        <v>10</v>
      </c>
      <c r="C166" s="2">
        <v>100</v>
      </c>
      <c r="D166" s="2">
        <v>11</v>
      </c>
      <c r="E166" s="17" t="str">
        <f t="shared" si="17"/>
        <v>10100011</v>
      </c>
      <c r="F166" s="1" t="s">
        <v>66</v>
      </c>
      <c r="G166" s="1" t="str">
        <f t="shared" si="14"/>
        <v>[SP]</v>
      </c>
      <c r="H166" s="1" t="str">
        <f t="shared" si="15"/>
        <v>Rd</v>
      </c>
      <c r="J166" t="s">
        <v>66</v>
      </c>
      <c r="K166" t="s">
        <v>140</v>
      </c>
      <c r="L166" t="s">
        <v>81</v>
      </c>
      <c r="O166" s="21" t="str">
        <f t="shared" si="16"/>
        <v>STO [SP] Rd</v>
      </c>
      <c r="P166" s="22" t="s">
        <v>410</v>
      </c>
    </row>
    <row r="167" spans="1:16" x14ac:dyDescent="0.25">
      <c r="A167" s="1">
        <v>164</v>
      </c>
      <c r="B167" s="3">
        <v>10</v>
      </c>
      <c r="C167" s="2">
        <v>100</v>
      </c>
      <c r="D167" s="2">
        <v>100</v>
      </c>
      <c r="E167" s="17" t="str">
        <f t="shared" si="17"/>
        <v>10100100</v>
      </c>
      <c r="F167" s="1" t="s">
        <v>66</v>
      </c>
      <c r="G167" s="1" t="str">
        <f t="shared" si="14"/>
        <v>[SP]</v>
      </c>
      <c r="H167" s="1" t="str">
        <f t="shared" si="15"/>
        <v>SP</v>
      </c>
      <c r="J167" t="s">
        <v>66</v>
      </c>
      <c r="K167" t="s">
        <v>140</v>
      </c>
      <c r="L167" t="s">
        <v>70</v>
      </c>
      <c r="O167" s="21" t="str">
        <f t="shared" si="16"/>
        <v>STO [SP] SP</v>
      </c>
      <c r="P167" s="22" t="s">
        <v>411</v>
      </c>
    </row>
    <row r="168" spans="1:16" x14ac:dyDescent="0.25">
      <c r="A168" s="1">
        <v>165</v>
      </c>
      <c r="B168" s="3">
        <v>10</v>
      </c>
      <c r="C168" s="2">
        <v>100</v>
      </c>
      <c r="D168" s="2">
        <v>101</v>
      </c>
      <c r="E168" s="17" t="str">
        <f t="shared" si="17"/>
        <v>10100101</v>
      </c>
      <c r="F168" s="1" t="s">
        <v>66</v>
      </c>
      <c r="G168" s="1" t="str">
        <f t="shared" si="14"/>
        <v>[SP]</v>
      </c>
      <c r="H168" s="1" t="str">
        <f t="shared" si="15"/>
        <v>PC</v>
      </c>
      <c r="J168" t="s">
        <v>66</v>
      </c>
      <c r="K168" t="s">
        <v>140</v>
      </c>
      <c r="L168" t="s">
        <v>82</v>
      </c>
      <c r="O168" s="21" t="str">
        <f t="shared" si="16"/>
        <v>STO [SP] PC</v>
      </c>
      <c r="P168" s="22" t="s">
        <v>412</v>
      </c>
    </row>
    <row r="169" spans="1:16" x14ac:dyDescent="0.25">
      <c r="A169" s="1">
        <v>166</v>
      </c>
      <c r="B169" s="3">
        <v>10</v>
      </c>
      <c r="C169" s="2">
        <v>100</v>
      </c>
      <c r="D169" s="2">
        <v>110</v>
      </c>
      <c r="E169" s="17" t="str">
        <f t="shared" si="17"/>
        <v>10100110</v>
      </c>
      <c r="F169" s="1" t="s">
        <v>66</v>
      </c>
      <c r="G169" s="1" t="str">
        <f t="shared" si="14"/>
        <v>[SP]</v>
      </c>
      <c r="H169" s="1" t="str">
        <f t="shared" si="15"/>
        <v>SPid</v>
      </c>
      <c r="J169" s="7" t="s">
        <v>109</v>
      </c>
      <c r="K169" s="1"/>
      <c r="L169" s="1"/>
      <c r="O169" s="21"/>
      <c r="P169" s="22"/>
    </row>
    <row r="170" spans="1:16" x14ac:dyDescent="0.25">
      <c r="A170" s="1">
        <v>167</v>
      </c>
      <c r="B170" s="3">
        <v>10</v>
      </c>
      <c r="C170" s="2">
        <v>100</v>
      </c>
      <c r="D170" s="2">
        <v>111</v>
      </c>
      <c r="E170" s="17" t="str">
        <f t="shared" si="17"/>
        <v>10100111</v>
      </c>
      <c r="F170" s="1" t="s">
        <v>66</v>
      </c>
      <c r="G170" s="1" t="str">
        <f t="shared" si="14"/>
        <v>[SP]</v>
      </c>
      <c r="H170" s="1" t="str">
        <f t="shared" si="15"/>
        <v>#imm</v>
      </c>
      <c r="J170" s="7" t="s">
        <v>109</v>
      </c>
      <c r="K170" s="1"/>
      <c r="L170" s="1"/>
      <c r="O170" s="21"/>
      <c r="P170" s="22"/>
    </row>
    <row r="171" spans="1:16" x14ac:dyDescent="0.25">
      <c r="A171" s="1">
        <v>168</v>
      </c>
      <c r="B171" s="3">
        <v>10</v>
      </c>
      <c r="C171" s="2">
        <v>101</v>
      </c>
      <c r="D171" s="2">
        <v>0</v>
      </c>
      <c r="E171" s="17" t="str">
        <f t="shared" si="17"/>
        <v>10101000</v>
      </c>
      <c r="F171" s="1" t="s">
        <v>66</v>
      </c>
      <c r="G171" s="1" t="str">
        <f t="shared" si="14"/>
        <v>[PC]</v>
      </c>
      <c r="H171" s="1" t="str">
        <f t="shared" si="15"/>
        <v>Ra</v>
      </c>
      <c r="J171" t="s">
        <v>66</v>
      </c>
      <c r="K171" t="s">
        <v>141</v>
      </c>
      <c r="L171" t="s">
        <v>60</v>
      </c>
      <c r="O171" s="21" t="str">
        <f t="shared" si="16"/>
        <v>STO [PC] Ra</v>
      </c>
      <c r="P171" s="22" t="s">
        <v>413</v>
      </c>
    </row>
    <row r="172" spans="1:16" x14ac:dyDescent="0.25">
      <c r="A172" s="1">
        <v>169</v>
      </c>
      <c r="B172" s="3">
        <v>10</v>
      </c>
      <c r="C172" s="2">
        <v>101</v>
      </c>
      <c r="D172" s="2">
        <v>1</v>
      </c>
      <c r="E172" s="17" t="str">
        <f t="shared" si="17"/>
        <v>10101001</v>
      </c>
      <c r="F172" s="1" t="s">
        <v>66</v>
      </c>
      <c r="G172" s="1" t="str">
        <f t="shared" si="14"/>
        <v>[PC]</v>
      </c>
      <c r="H172" s="1" t="str">
        <f t="shared" si="15"/>
        <v>Rb</v>
      </c>
      <c r="J172" t="s">
        <v>66</v>
      </c>
      <c r="K172" t="s">
        <v>141</v>
      </c>
      <c r="L172" t="s">
        <v>65</v>
      </c>
      <c r="O172" s="21" t="str">
        <f t="shared" si="16"/>
        <v>STO [PC] Rb</v>
      </c>
      <c r="P172" s="22" t="s">
        <v>414</v>
      </c>
    </row>
    <row r="173" spans="1:16" x14ac:dyDescent="0.25">
      <c r="A173" s="1">
        <v>170</v>
      </c>
      <c r="B173" s="3">
        <v>10</v>
      </c>
      <c r="C173" s="2">
        <v>101</v>
      </c>
      <c r="D173" s="2">
        <v>10</v>
      </c>
      <c r="E173" s="17" t="str">
        <f t="shared" si="17"/>
        <v>10101010</v>
      </c>
      <c r="F173" s="1" t="s">
        <v>66</v>
      </c>
      <c r="G173" s="1" t="str">
        <f t="shared" si="14"/>
        <v>[PC]</v>
      </c>
      <c r="H173" s="1" t="str">
        <f t="shared" si="15"/>
        <v>Rc</v>
      </c>
      <c r="J173" t="s">
        <v>66</v>
      </c>
      <c r="K173" t="s">
        <v>141</v>
      </c>
      <c r="L173" t="s">
        <v>61</v>
      </c>
      <c r="O173" s="21" t="str">
        <f t="shared" si="16"/>
        <v>STO [PC] Rc</v>
      </c>
      <c r="P173" s="22" t="s">
        <v>199</v>
      </c>
    </row>
    <row r="174" spans="1:16" x14ac:dyDescent="0.25">
      <c r="A174" s="1">
        <v>171</v>
      </c>
      <c r="B174" s="3">
        <v>10</v>
      </c>
      <c r="C174" s="2">
        <v>101</v>
      </c>
      <c r="D174" s="2">
        <v>11</v>
      </c>
      <c r="E174" s="17" t="str">
        <f t="shared" si="17"/>
        <v>10101011</v>
      </c>
      <c r="F174" s="1" t="s">
        <v>66</v>
      </c>
      <c r="G174" s="1" t="str">
        <f t="shared" si="14"/>
        <v>[PC]</v>
      </c>
      <c r="H174" s="1" t="str">
        <f t="shared" si="15"/>
        <v>Rd</v>
      </c>
      <c r="J174" t="s">
        <v>66</v>
      </c>
      <c r="K174" t="s">
        <v>141</v>
      </c>
      <c r="L174" t="s">
        <v>81</v>
      </c>
      <c r="O174" s="21" t="str">
        <f t="shared" si="16"/>
        <v>STO [PC] Rd</v>
      </c>
      <c r="P174" s="22" t="s">
        <v>415</v>
      </c>
    </row>
    <row r="175" spans="1:16" x14ac:dyDescent="0.25">
      <c r="A175" s="1">
        <v>172</v>
      </c>
      <c r="B175" s="3">
        <v>10</v>
      </c>
      <c r="C175" s="2">
        <v>101</v>
      </c>
      <c r="D175" s="2">
        <v>100</v>
      </c>
      <c r="E175" s="17" t="str">
        <f t="shared" si="17"/>
        <v>10101100</v>
      </c>
      <c r="F175" s="1" t="s">
        <v>66</v>
      </c>
      <c r="G175" s="1" t="str">
        <f t="shared" si="14"/>
        <v>[PC]</v>
      </c>
      <c r="H175" s="1" t="str">
        <f t="shared" si="15"/>
        <v>SP</v>
      </c>
      <c r="J175" t="s">
        <v>66</v>
      </c>
      <c r="K175" t="s">
        <v>141</v>
      </c>
      <c r="L175" t="s">
        <v>70</v>
      </c>
      <c r="O175" s="21" t="str">
        <f t="shared" si="16"/>
        <v>STO [PC] SP</v>
      </c>
      <c r="P175" s="22" t="s">
        <v>416</v>
      </c>
    </row>
    <row r="176" spans="1:16" x14ac:dyDescent="0.25">
      <c r="A176" s="1">
        <v>173</v>
      </c>
      <c r="B176" s="3">
        <v>10</v>
      </c>
      <c r="C176" s="2">
        <v>101</v>
      </c>
      <c r="D176" s="2">
        <v>101</v>
      </c>
      <c r="E176" s="17" t="str">
        <f t="shared" si="17"/>
        <v>10101101</v>
      </c>
      <c r="F176" s="1" t="s">
        <v>66</v>
      </c>
      <c r="G176" s="1" t="str">
        <f t="shared" si="14"/>
        <v>[PC]</v>
      </c>
      <c r="H176" s="1" t="str">
        <f t="shared" si="15"/>
        <v>PC</v>
      </c>
      <c r="J176" t="s">
        <v>66</v>
      </c>
      <c r="K176" t="s">
        <v>141</v>
      </c>
      <c r="L176" t="s">
        <v>82</v>
      </c>
      <c r="O176" s="21" t="str">
        <f t="shared" si="16"/>
        <v>STO [PC] PC</v>
      </c>
      <c r="P176" s="22" t="s">
        <v>417</v>
      </c>
    </row>
    <row r="177" spans="1:16" x14ac:dyDescent="0.25">
      <c r="A177" s="1">
        <v>174</v>
      </c>
      <c r="B177" s="3">
        <v>10</v>
      </c>
      <c r="C177" s="2">
        <v>101</v>
      </c>
      <c r="D177" s="2">
        <v>110</v>
      </c>
      <c r="E177" s="17" t="str">
        <f t="shared" si="17"/>
        <v>10101110</v>
      </c>
      <c r="F177" s="1" t="s">
        <v>66</v>
      </c>
      <c r="G177" s="1" t="str">
        <f t="shared" si="14"/>
        <v>[PC]</v>
      </c>
      <c r="H177" s="1" t="str">
        <f t="shared" si="15"/>
        <v>SPid</v>
      </c>
      <c r="J177" s="7" t="s">
        <v>109</v>
      </c>
      <c r="K177" s="1"/>
      <c r="L177" s="1"/>
      <c r="O177" s="21"/>
      <c r="P177" s="22"/>
    </row>
    <row r="178" spans="1:16" x14ac:dyDescent="0.25">
      <c r="A178" s="1">
        <v>175</v>
      </c>
      <c r="B178" s="3">
        <v>10</v>
      </c>
      <c r="C178" s="2">
        <v>101</v>
      </c>
      <c r="D178" s="2">
        <v>111</v>
      </c>
      <c r="E178" s="17" t="str">
        <f t="shared" si="17"/>
        <v>10101111</v>
      </c>
      <c r="F178" s="1" t="s">
        <v>66</v>
      </c>
      <c r="G178" s="1" t="str">
        <f t="shared" si="14"/>
        <v>[PC]</v>
      </c>
      <c r="H178" s="1" t="str">
        <f t="shared" si="15"/>
        <v>#imm</v>
      </c>
      <c r="J178" s="7" t="s">
        <v>109</v>
      </c>
      <c r="K178" s="1"/>
      <c r="L178" s="1"/>
      <c r="O178" s="21"/>
      <c r="P178" s="22"/>
    </row>
    <row r="179" spans="1:16" x14ac:dyDescent="0.25">
      <c r="A179" s="1">
        <v>176</v>
      </c>
      <c r="B179" s="3">
        <v>10</v>
      </c>
      <c r="C179" s="2">
        <v>110</v>
      </c>
      <c r="D179" s="2">
        <v>0</v>
      </c>
      <c r="E179" s="17" t="str">
        <f t="shared" si="17"/>
        <v>10110000</v>
      </c>
      <c r="F179" s="1" t="s">
        <v>66</v>
      </c>
      <c r="G179" s="1" t="str">
        <f t="shared" si="14"/>
        <v>[SPid]</v>
      </c>
      <c r="H179" s="1" t="str">
        <f t="shared" si="15"/>
        <v>Ra</v>
      </c>
      <c r="J179" s="12" t="s">
        <v>86</v>
      </c>
      <c r="K179" s="1" t="s">
        <v>60</v>
      </c>
      <c r="O179" s="21" t="str">
        <f t="shared" si="16"/>
        <v xml:space="preserve">PUSH Ra </v>
      </c>
      <c r="P179" s="22" t="s">
        <v>297</v>
      </c>
    </row>
    <row r="180" spans="1:16" x14ac:dyDescent="0.25">
      <c r="A180" s="1">
        <v>177</v>
      </c>
      <c r="B180" s="3">
        <v>10</v>
      </c>
      <c r="C180" s="2">
        <v>110</v>
      </c>
      <c r="D180" s="2">
        <v>1</v>
      </c>
      <c r="E180" s="17" t="str">
        <f t="shared" si="17"/>
        <v>10110001</v>
      </c>
      <c r="F180" s="1" t="s">
        <v>66</v>
      </c>
      <c r="G180" s="1" t="str">
        <f t="shared" si="14"/>
        <v>[SPid]</v>
      </c>
      <c r="H180" s="1" t="str">
        <f t="shared" si="15"/>
        <v>Rb</v>
      </c>
      <c r="J180" s="12" t="s">
        <v>86</v>
      </c>
      <c r="K180" s="1" t="s">
        <v>65</v>
      </c>
      <c r="O180" s="21" t="str">
        <f t="shared" si="16"/>
        <v xml:space="preserve">PUSH Rb </v>
      </c>
      <c r="P180" s="22" t="s">
        <v>418</v>
      </c>
    </row>
    <row r="181" spans="1:16" x14ac:dyDescent="0.25">
      <c r="A181" s="1">
        <v>178</v>
      </c>
      <c r="B181" s="3">
        <v>10</v>
      </c>
      <c r="C181" s="2">
        <v>110</v>
      </c>
      <c r="D181" s="2">
        <v>10</v>
      </c>
      <c r="E181" s="17" t="str">
        <f t="shared" si="17"/>
        <v>10110010</v>
      </c>
      <c r="F181" s="1" t="s">
        <v>66</v>
      </c>
      <c r="G181" s="1" t="str">
        <f t="shared" si="14"/>
        <v>[SPid]</v>
      </c>
      <c r="H181" s="1" t="str">
        <f t="shared" si="15"/>
        <v>Rc</v>
      </c>
      <c r="J181" s="12" t="s">
        <v>86</v>
      </c>
      <c r="K181" s="1" t="s">
        <v>61</v>
      </c>
      <c r="O181" s="21" t="str">
        <f t="shared" si="16"/>
        <v xml:space="preserve">PUSH Rc </v>
      </c>
      <c r="P181" s="22" t="s">
        <v>419</v>
      </c>
    </row>
    <row r="182" spans="1:16" x14ac:dyDescent="0.25">
      <c r="A182" s="1">
        <v>179</v>
      </c>
      <c r="B182" s="3">
        <v>10</v>
      </c>
      <c r="C182" s="2">
        <v>110</v>
      </c>
      <c r="D182" s="2">
        <v>11</v>
      </c>
      <c r="E182" s="17" t="str">
        <f t="shared" si="17"/>
        <v>10110011</v>
      </c>
      <c r="F182" s="1" t="s">
        <v>66</v>
      </c>
      <c r="G182" s="1" t="str">
        <f t="shared" si="14"/>
        <v>[SPid]</v>
      </c>
      <c r="H182" s="1" t="str">
        <f t="shared" si="15"/>
        <v>Rd</v>
      </c>
      <c r="J182" s="12" t="s">
        <v>86</v>
      </c>
      <c r="K182" s="1" t="s">
        <v>81</v>
      </c>
      <c r="O182" s="21" t="str">
        <f t="shared" si="16"/>
        <v xml:space="preserve">PUSH Rd </v>
      </c>
      <c r="P182" s="22" t="s">
        <v>420</v>
      </c>
    </row>
    <row r="183" spans="1:16" x14ac:dyDescent="0.25">
      <c r="A183" s="1">
        <v>180</v>
      </c>
      <c r="B183" s="3">
        <v>10</v>
      </c>
      <c r="C183" s="2">
        <v>110</v>
      </c>
      <c r="D183" s="2">
        <v>100</v>
      </c>
      <c r="E183" s="17" t="str">
        <f t="shared" si="17"/>
        <v>10110100</v>
      </c>
      <c r="F183" s="1" t="s">
        <v>66</v>
      </c>
      <c r="G183" s="1" t="str">
        <f t="shared" si="14"/>
        <v>[SPid]</v>
      </c>
      <c r="H183" s="1" t="str">
        <f t="shared" si="15"/>
        <v>SP</v>
      </c>
      <c r="J183" s="12" t="s">
        <v>86</v>
      </c>
      <c r="K183" s="1" t="s">
        <v>70</v>
      </c>
      <c r="O183" s="21" t="str">
        <f t="shared" si="16"/>
        <v xml:space="preserve">PUSH SP </v>
      </c>
      <c r="P183" s="22" t="s">
        <v>421</v>
      </c>
    </row>
    <row r="184" spans="1:16" x14ac:dyDescent="0.25">
      <c r="A184" s="1">
        <v>181</v>
      </c>
      <c r="B184" s="3">
        <v>10</v>
      </c>
      <c r="C184" s="2">
        <v>110</v>
      </c>
      <c r="D184" s="2">
        <v>101</v>
      </c>
      <c r="E184" s="17" t="str">
        <f t="shared" si="17"/>
        <v>10110101</v>
      </c>
      <c r="F184" s="1" t="s">
        <v>66</v>
      </c>
      <c r="G184" s="1" t="str">
        <f t="shared" si="14"/>
        <v>[SPid]</v>
      </c>
      <c r="H184" s="1" t="str">
        <f t="shared" si="15"/>
        <v>PC</v>
      </c>
      <c r="J184" s="10" t="s">
        <v>97</v>
      </c>
      <c r="K184" s="1" t="s">
        <v>82</v>
      </c>
      <c r="O184" s="21" t="str">
        <f t="shared" si="16"/>
        <v xml:space="preserve">CALL PC </v>
      </c>
      <c r="P184" s="22" t="s">
        <v>312</v>
      </c>
    </row>
    <row r="185" spans="1:16" x14ac:dyDescent="0.25">
      <c r="A185" s="1">
        <v>182</v>
      </c>
      <c r="B185" s="3">
        <v>10</v>
      </c>
      <c r="C185" s="2">
        <v>110</v>
      </c>
      <c r="D185" s="2">
        <v>110</v>
      </c>
      <c r="E185" s="17" t="str">
        <f t="shared" si="17"/>
        <v>10110110</v>
      </c>
      <c r="F185" s="1" t="s">
        <v>66</v>
      </c>
      <c r="G185" s="1" t="str">
        <f t="shared" si="14"/>
        <v>[SPid]</v>
      </c>
      <c r="H185" s="1" t="str">
        <f t="shared" si="15"/>
        <v>SPid</v>
      </c>
      <c r="J185" s="7" t="s">
        <v>109</v>
      </c>
      <c r="K185" s="1"/>
      <c r="L185" s="1"/>
      <c r="O185" s="21" t="str">
        <f t="shared" si="16"/>
        <v xml:space="preserve">HLT  </v>
      </c>
      <c r="P185" s="22" t="s">
        <v>422</v>
      </c>
    </row>
    <row r="186" spans="1:16" x14ac:dyDescent="0.25">
      <c r="A186" s="1">
        <v>183</v>
      </c>
      <c r="B186" s="3">
        <v>10</v>
      </c>
      <c r="C186" s="2">
        <v>110</v>
      </c>
      <c r="D186" s="2">
        <v>111</v>
      </c>
      <c r="E186" s="17" t="str">
        <f t="shared" si="17"/>
        <v>10110111</v>
      </c>
      <c r="F186" s="1" t="s">
        <v>66</v>
      </c>
      <c r="G186" s="1" t="str">
        <f t="shared" si="14"/>
        <v>[SPid]</v>
      </c>
      <c r="H186" s="1" t="str">
        <f t="shared" si="15"/>
        <v>#imm</v>
      </c>
      <c r="J186" s="7" t="s">
        <v>109</v>
      </c>
      <c r="K186" s="1"/>
      <c r="L186" s="1"/>
      <c r="O186" s="21" t="str">
        <f t="shared" si="16"/>
        <v xml:space="preserve">HLT  </v>
      </c>
      <c r="P186" s="22" t="s">
        <v>423</v>
      </c>
    </row>
    <row r="187" spans="1:16" x14ac:dyDescent="0.25">
      <c r="A187" s="1">
        <v>184</v>
      </c>
      <c r="B187" s="3">
        <v>10</v>
      </c>
      <c r="C187" s="2">
        <v>111</v>
      </c>
      <c r="D187" s="2">
        <v>0</v>
      </c>
      <c r="E187" s="17" t="str">
        <f t="shared" si="17"/>
        <v>10111000</v>
      </c>
      <c r="F187" s="1" t="s">
        <v>66</v>
      </c>
      <c r="G187" s="1" t="str">
        <f t="shared" si="14"/>
        <v>[#imm]</v>
      </c>
      <c r="H187" s="1" t="str">
        <f t="shared" si="15"/>
        <v>Ra</v>
      </c>
      <c r="J187" t="s">
        <v>66</v>
      </c>
      <c r="K187" s="13" t="s">
        <v>142</v>
      </c>
      <c r="L187" s="13" t="s">
        <v>60</v>
      </c>
      <c r="O187" s="21" t="str">
        <f t="shared" si="16"/>
        <v>STO [#imm] Ra</v>
      </c>
      <c r="P187" s="22" t="s">
        <v>424</v>
      </c>
    </row>
    <row r="188" spans="1:16" x14ac:dyDescent="0.25">
      <c r="A188" s="1">
        <v>185</v>
      </c>
      <c r="B188" s="3">
        <v>10</v>
      </c>
      <c r="C188" s="2">
        <v>111</v>
      </c>
      <c r="D188" s="2">
        <v>1</v>
      </c>
      <c r="E188" s="17" t="str">
        <f t="shared" si="17"/>
        <v>10111001</v>
      </c>
      <c r="F188" s="1" t="s">
        <v>66</v>
      </c>
      <c r="G188" s="1" t="str">
        <f t="shared" si="14"/>
        <v>[#imm]</v>
      </c>
      <c r="H188" s="1" t="str">
        <f t="shared" si="15"/>
        <v>Rb</v>
      </c>
      <c r="J188" t="s">
        <v>66</v>
      </c>
      <c r="K188" s="13" t="s">
        <v>142</v>
      </c>
      <c r="L188" s="13" t="s">
        <v>65</v>
      </c>
      <c r="O188" s="21" t="str">
        <f t="shared" si="16"/>
        <v>STO [#imm] Rb</v>
      </c>
      <c r="P188" s="22" t="s">
        <v>425</v>
      </c>
    </row>
    <row r="189" spans="1:16" x14ac:dyDescent="0.25">
      <c r="A189" s="1">
        <v>186</v>
      </c>
      <c r="B189" s="3">
        <v>10</v>
      </c>
      <c r="C189" s="2">
        <v>111</v>
      </c>
      <c r="D189" s="2">
        <v>10</v>
      </c>
      <c r="E189" s="17" t="str">
        <f t="shared" si="17"/>
        <v>10111010</v>
      </c>
      <c r="F189" s="1" t="s">
        <v>66</v>
      </c>
      <c r="G189" s="1" t="str">
        <f t="shared" si="14"/>
        <v>[#imm]</v>
      </c>
      <c r="H189" s="1" t="str">
        <f t="shared" si="15"/>
        <v>Rc</v>
      </c>
      <c r="J189" t="s">
        <v>66</v>
      </c>
      <c r="K189" s="13" t="s">
        <v>142</v>
      </c>
      <c r="L189" s="13" t="s">
        <v>61</v>
      </c>
      <c r="O189" s="21" t="str">
        <f t="shared" si="16"/>
        <v>STO [#imm] Rc</v>
      </c>
      <c r="P189" s="22" t="s">
        <v>426</v>
      </c>
    </row>
    <row r="190" spans="1:16" x14ac:dyDescent="0.25">
      <c r="A190" s="1">
        <v>187</v>
      </c>
      <c r="B190" s="3">
        <v>10</v>
      </c>
      <c r="C190" s="2">
        <v>111</v>
      </c>
      <c r="D190" s="2">
        <v>11</v>
      </c>
      <c r="E190" s="17" t="str">
        <f t="shared" si="17"/>
        <v>10111011</v>
      </c>
      <c r="F190" s="1" t="s">
        <v>66</v>
      </c>
      <c r="G190" s="1" t="str">
        <f t="shared" si="14"/>
        <v>[#imm]</v>
      </c>
      <c r="H190" s="1" t="str">
        <f t="shared" si="15"/>
        <v>Rd</v>
      </c>
      <c r="J190" t="s">
        <v>66</v>
      </c>
      <c r="K190" s="13" t="s">
        <v>142</v>
      </c>
      <c r="L190" s="13" t="s">
        <v>81</v>
      </c>
      <c r="O190" s="21" t="str">
        <f t="shared" si="16"/>
        <v>STO [#imm] Rd</v>
      </c>
      <c r="P190" s="22" t="s">
        <v>427</v>
      </c>
    </row>
    <row r="191" spans="1:16" x14ac:dyDescent="0.25">
      <c r="A191" s="1">
        <v>188</v>
      </c>
      <c r="B191" s="3">
        <v>10</v>
      </c>
      <c r="C191" s="2">
        <v>111</v>
      </c>
      <c r="D191" s="2">
        <v>100</v>
      </c>
      <c r="E191" s="17" t="str">
        <f t="shared" si="17"/>
        <v>10111100</v>
      </c>
      <c r="F191" s="1" t="s">
        <v>66</v>
      </c>
      <c r="G191" s="1" t="str">
        <f t="shared" si="14"/>
        <v>[#imm]</v>
      </c>
      <c r="H191" s="1" t="str">
        <f t="shared" si="15"/>
        <v>SP</v>
      </c>
      <c r="J191" t="s">
        <v>66</v>
      </c>
      <c r="K191" s="13" t="s">
        <v>142</v>
      </c>
      <c r="L191" s="13" t="s">
        <v>70</v>
      </c>
      <c r="O191" s="21" t="str">
        <f t="shared" si="16"/>
        <v>STO [#imm] SP</v>
      </c>
      <c r="P191" s="22" t="s">
        <v>428</v>
      </c>
    </row>
    <row r="192" spans="1:16" x14ac:dyDescent="0.25">
      <c r="A192" s="1">
        <v>189</v>
      </c>
      <c r="B192" s="3">
        <v>10</v>
      </c>
      <c r="C192" s="2">
        <v>111</v>
      </c>
      <c r="D192" s="2">
        <v>101</v>
      </c>
      <c r="E192" s="17" t="str">
        <f t="shared" si="17"/>
        <v>10111101</v>
      </c>
      <c r="F192" s="1" t="s">
        <v>66</v>
      </c>
      <c r="G192" s="1" t="str">
        <f t="shared" si="14"/>
        <v>[#imm]</v>
      </c>
      <c r="H192" s="1" t="str">
        <f t="shared" si="15"/>
        <v>PC</v>
      </c>
      <c r="J192" t="s">
        <v>66</v>
      </c>
      <c r="K192" s="13" t="s">
        <v>142</v>
      </c>
      <c r="L192" s="13" t="s">
        <v>82</v>
      </c>
      <c r="O192" s="21" t="str">
        <f t="shared" si="16"/>
        <v>STO [#imm] PC</v>
      </c>
      <c r="P192" s="22" t="s">
        <v>429</v>
      </c>
    </row>
    <row r="193" spans="1:17" x14ac:dyDescent="0.25">
      <c r="A193" s="1">
        <v>190</v>
      </c>
      <c r="B193" s="3">
        <v>10</v>
      </c>
      <c r="C193" s="2">
        <v>111</v>
      </c>
      <c r="D193" s="2">
        <v>110</v>
      </c>
      <c r="E193" s="17" t="str">
        <f t="shared" si="17"/>
        <v>10111110</v>
      </c>
      <c r="F193" s="1" t="s">
        <v>66</v>
      </c>
      <c r="G193" s="1" t="str">
        <f t="shared" si="14"/>
        <v>[#imm]</v>
      </c>
      <c r="H193" s="1" t="str">
        <f t="shared" si="15"/>
        <v>SPid</v>
      </c>
      <c r="J193" s="7" t="s">
        <v>109</v>
      </c>
      <c r="K193" s="1"/>
      <c r="L193" s="1"/>
      <c r="O193" s="21"/>
      <c r="P193" s="22"/>
    </row>
    <row r="194" spans="1:17" x14ac:dyDescent="0.25">
      <c r="A194" s="1">
        <v>191</v>
      </c>
      <c r="B194" s="3">
        <v>10</v>
      </c>
      <c r="C194" s="2">
        <v>111</v>
      </c>
      <c r="D194" s="2">
        <v>111</v>
      </c>
      <c r="E194" s="17" t="str">
        <f t="shared" si="17"/>
        <v>10111111</v>
      </c>
      <c r="F194" s="1" t="s">
        <v>66</v>
      </c>
      <c r="G194" s="1" t="str">
        <f t="shared" si="14"/>
        <v>[#imm]</v>
      </c>
      <c r="H194" s="1" t="str">
        <f t="shared" si="15"/>
        <v>#imm</v>
      </c>
      <c r="J194" s="7" t="s">
        <v>109</v>
      </c>
      <c r="K194" s="1"/>
      <c r="L194" s="1"/>
      <c r="O194" s="21"/>
      <c r="P194" s="22"/>
    </row>
    <row r="195" spans="1:17" x14ac:dyDescent="0.25">
      <c r="A195" s="1">
        <v>192</v>
      </c>
      <c r="B195" s="3">
        <v>11</v>
      </c>
      <c r="C195" s="4">
        <v>0</v>
      </c>
      <c r="D195" s="3">
        <v>0</v>
      </c>
      <c r="E195" s="17" t="str">
        <f t="shared" ref="E195:E202" si="18">IF(B195=0,"00",IF(B195=1,"01",B195))&amp;"000"&amp;C195&amp;IF(D195=0,"00",IF(D195=1,"01",D195))</f>
        <v>11000000</v>
      </c>
      <c r="F195" t="s">
        <v>84</v>
      </c>
      <c r="G195" t="str">
        <f>VLOOKUP(Complete_Instructions!C195,ALU_Codes!$L$2:$M$17,2,FALSE)</f>
        <v>INC</v>
      </c>
      <c r="H195" s="1" t="str">
        <f>IF(D195=0,"Ra",IF(D195=1,"Rb",IF(D195=10,"Rc",IF(D195=11,"Rd"))))</f>
        <v>Ra</v>
      </c>
      <c r="J195" t="s">
        <v>84</v>
      </c>
      <c r="K195" s="1" t="s">
        <v>123</v>
      </c>
      <c r="L195" t="s">
        <v>60</v>
      </c>
      <c r="O195" s="21" t="str">
        <f>K195&amp;" "&amp;L195&amp;" "</f>
        <v xml:space="preserve">INC Ra </v>
      </c>
      <c r="P195" s="22" t="s">
        <v>227</v>
      </c>
      <c r="Q195" s="17"/>
    </row>
    <row r="196" spans="1:17" x14ac:dyDescent="0.25">
      <c r="A196" s="1">
        <v>193</v>
      </c>
      <c r="B196" s="3">
        <v>11</v>
      </c>
      <c r="C196" s="4">
        <v>0</v>
      </c>
      <c r="D196" s="3">
        <v>1</v>
      </c>
      <c r="E196" s="17" t="str">
        <f t="shared" si="18"/>
        <v>11000001</v>
      </c>
      <c r="F196" s="1" t="s">
        <v>84</v>
      </c>
      <c r="G196" s="1" t="str">
        <f>VLOOKUP(Complete_Instructions!C196,ALU_Codes!$L$2:$M$17,2,FALSE)</f>
        <v>INC</v>
      </c>
      <c r="H196" s="1" t="str">
        <f t="shared" ref="H196:H258" si="19">IF(D196=0,"Ra",IF(D196=1,"Rb",IF(D196=10,"Rc",IF(D196=11,"Rd"))))</f>
        <v>Rb</v>
      </c>
      <c r="J196" s="1" t="s">
        <v>84</v>
      </c>
      <c r="K196" s="1" t="s">
        <v>123</v>
      </c>
      <c r="L196" t="s">
        <v>65</v>
      </c>
      <c r="O196" s="21" t="str">
        <f t="shared" ref="O196:O202" si="20">K196&amp;" "&amp;L196&amp;" "</f>
        <v xml:space="preserve">INC Rb </v>
      </c>
      <c r="P196" s="22" t="s">
        <v>430</v>
      </c>
    </row>
    <row r="197" spans="1:17" x14ac:dyDescent="0.25">
      <c r="A197" s="1">
        <v>194</v>
      </c>
      <c r="B197" s="3">
        <v>11</v>
      </c>
      <c r="C197" s="4">
        <v>0</v>
      </c>
      <c r="D197" s="3">
        <v>10</v>
      </c>
      <c r="E197" s="17" t="str">
        <f t="shared" si="18"/>
        <v>11000010</v>
      </c>
      <c r="F197" s="1" t="s">
        <v>84</v>
      </c>
      <c r="G197" s="1" t="str">
        <f>VLOOKUP(Complete_Instructions!C197,ALU_Codes!$L$2:$M$17,2,FALSE)</f>
        <v>INC</v>
      </c>
      <c r="H197" s="1" t="str">
        <f t="shared" si="19"/>
        <v>Rc</v>
      </c>
      <c r="J197" s="1" t="s">
        <v>84</v>
      </c>
      <c r="K197" s="1" t="s">
        <v>123</v>
      </c>
      <c r="L197" t="s">
        <v>61</v>
      </c>
      <c r="O197" s="21" t="str">
        <f t="shared" si="20"/>
        <v xml:space="preserve">INC Rc </v>
      </c>
      <c r="P197" s="22" t="s">
        <v>294</v>
      </c>
    </row>
    <row r="198" spans="1:17" x14ac:dyDescent="0.25">
      <c r="A198" s="1">
        <v>195</v>
      </c>
      <c r="B198" s="3">
        <v>11</v>
      </c>
      <c r="C198" s="4">
        <v>0</v>
      </c>
      <c r="D198" s="3">
        <v>11</v>
      </c>
      <c r="E198" s="17" t="str">
        <f t="shared" si="18"/>
        <v>11000011</v>
      </c>
      <c r="F198" s="1" t="s">
        <v>84</v>
      </c>
      <c r="G198" s="1" t="str">
        <f>VLOOKUP(Complete_Instructions!C198,ALU_Codes!$L$2:$M$17,2,FALSE)</f>
        <v>INC</v>
      </c>
      <c r="H198" s="1" t="str">
        <f t="shared" si="19"/>
        <v>Rd</v>
      </c>
      <c r="J198" s="1" t="s">
        <v>84</v>
      </c>
      <c r="K198" s="1" t="s">
        <v>123</v>
      </c>
      <c r="L198" t="s">
        <v>81</v>
      </c>
      <c r="O198" s="21" t="str">
        <f t="shared" si="20"/>
        <v xml:space="preserve">INC Rd </v>
      </c>
      <c r="P198" s="22" t="s">
        <v>284</v>
      </c>
    </row>
    <row r="199" spans="1:17" x14ac:dyDescent="0.25">
      <c r="A199" s="1">
        <v>196</v>
      </c>
      <c r="B199" s="3">
        <v>11</v>
      </c>
      <c r="C199" s="4">
        <v>1</v>
      </c>
      <c r="D199" s="3">
        <v>0</v>
      </c>
      <c r="E199" s="17" t="str">
        <f t="shared" si="18"/>
        <v>11000100</v>
      </c>
      <c r="F199" s="1" t="s">
        <v>84</v>
      </c>
      <c r="G199" s="1" t="str">
        <f>VLOOKUP(Complete_Instructions!C199,ALU_Codes!$L$2:$M$17,2,FALSE)</f>
        <v>SHL</v>
      </c>
      <c r="H199" s="1" t="str">
        <f t="shared" si="19"/>
        <v>Ra</v>
      </c>
      <c r="J199" s="1" t="s">
        <v>84</v>
      </c>
      <c r="K199" s="1" t="s">
        <v>128</v>
      </c>
      <c r="L199" t="s">
        <v>60</v>
      </c>
      <c r="O199" s="21" t="str">
        <f t="shared" si="20"/>
        <v xml:space="preserve">SHL Ra </v>
      </c>
      <c r="P199" s="22" t="s">
        <v>431</v>
      </c>
    </row>
    <row r="200" spans="1:17" x14ac:dyDescent="0.25">
      <c r="A200" s="1">
        <v>197</v>
      </c>
      <c r="B200" s="3">
        <v>11</v>
      </c>
      <c r="C200" s="4">
        <v>1</v>
      </c>
      <c r="D200" s="3">
        <v>1</v>
      </c>
      <c r="E200" s="17" t="str">
        <f t="shared" si="18"/>
        <v>11000101</v>
      </c>
      <c r="F200" s="1" t="s">
        <v>84</v>
      </c>
      <c r="G200" s="1" t="str">
        <f>VLOOKUP(Complete_Instructions!C200,ALU_Codes!$L$2:$M$17,2,FALSE)</f>
        <v>SHL</v>
      </c>
      <c r="H200" s="1" t="str">
        <f t="shared" si="19"/>
        <v>Rb</v>
      </c>
      <c r="J200" s="1" t="s">
        <v>84</v>
      </c>
      <c r="K200" t="s">
        <v>128</v>
      </c>
      <c r="L200" t="s">
        <v>65</v>
      </c>
      <c r="O200" s="21" t="str">
        <f t="shared" si="20"/>
        <v xml:space="preserve">SHL Rb </v>
      </c>
      <c r="P200" s="22" t="s">
        <v>432</v>
      </c>
    </row>
    <row r="201" spans="1:17" x14ac:dyDescent="0.25">
      <c r="A201" s="1">
        <v>198</v>
      </c>
      <c r="B201" s="3">
        <v>11</v>
      </c>
      <c r="C201" s="4">
        <v>1</v>
      </c>
      <c r="D201" s="3">
        <v>10</v>
      </c>
      <c r="E201" s="17" t="str">
        <f t="shared" si="18"/>
        <v>11000110</v>
      </c>
      <c r="F201" s="1" t="s">
        <v>84</v>
      </c>
      <c r="G201" s="1" t="str">
        <f>VLOOKUP(Complete_Instructions!C201,ALU_Codes!$L$2:$M$17,2,FALSE)</f>
        <v>SHL</v>
      </c>
      <c r="H201" s="1" t="str">
        <f t="shared" si="19"/>
        <v>Rc</v>
      </c>
      <c r="J201" s="1" t="s">
        <v>84</v>
      </c>
      <c r="K201" t="s">
        <v>128</v>
      </c>
      <c r="L201" t="s">
        <v>61</v>
      </c>
      <c r="O201" s="21" t="str">
        <f t="shared" si="20"/>
        <v xml:space="preserve">SHL Rc </v>
      </c>
      <c r="P201" s="22" t="s">
        <v>248</v>
      </c>
    </row>
    <row r="202" spans="1:17" x14ac:dyDescent="0.25">
      <c r="A202" s="1">
        <v>199</v>
      </c>
      <c r="B202" s="3">
        <v>11</v>
      </c>
      <c r="C202" s="4">
        <v>1</v>
      </c>
      <c r="D202" s="3">
        <v>11</v>
      </c>
      <c r="E202" s="17" t="str">
        <f t="shared" si="18"/>
        <v>11000111</v>
      </c>
      <c r="F202" s="1" t="s">
        <v>84</v>
      </c>
      <c r="G202" s="1" t="str">
        <f>VLOOKUP(Complete_Instructions!C202,ALU_Codes!$L$2:$M$17,2,FALSE)</f>
        <v>SHL</v>
      </c>
      <c r="H202" s="1" t="str">
        <f t="shared" si="19"/>
        <v>Rd</v>
      </c>
      <c r="J202" s="1" t="s">
        <v>84</v>
      </c>
      <c r="K202" t="s">
        <v>128</v>
      </c>
      <c r="L202" t="s">
        <v>81</v>
      </c>
      <c r="O202" s="21" t="str">
        <f t="shared" si="20"/>
        <v xml:space="preserve">SHL Rd </v>
      </c>
      <c r="P202" s="22" t="s">
        <v>433</v>
      </c>
    </row>
    <row r="203" spans="1:17" x14ac:dyDescent="0.25">
      <c r="A203" s="1">
        <v>200</v>
      </c>
      <c r="B203" s="3">
        <v>11</v>
      </c>
      <c r="C203" s="4">
        <v>10</v>
      </c>
      <c r="D203" s="3">
        <v>0</v>
      </c>
      <c r="E203" s="17" t="str">
        <f t="shared" ref="E203:E210" si="21">IF(B203=0,"00",IF(B203=1,"01",B203))&amp;"00"&amp;C203&amp;IF(D203=0,"00",IF(D203=1,"01",D203))</f>
        <v>11001000</v>
      </c>
      <c r="F203" s="1" t="s">
        <v>84</v>
      </c>
      <c r="G203" s="1" t="str">
        <f>VLOOKUP(Complete_Instructions!C203,ALU_Codes!$L$2:$M$17,2,FALSE)</f>
        <v>SUB</v>
      </c>
      <c r="H203" s="1" t="str">
        <f t="shared" si="19"/>
        <v>Ra</v>
      </c>
      <c r="J203" s="1" t="s">
        <v>84</v>
      </c>
      <c r="K203" t="s">
        <v>122</v>
      </c>
      <c r="L203" t="s">
        <v>60</v>
      </c>
      <c r="O203" s="21" t="str">
        <f t="shared" ref="O203:O254" si="22">K203&amp;" "&amp;L203&amp;" Rb"</f>
        <v>SUB Ra Rb</v>
      </c>
      <c r="P203" s="22" t="s">
        <v>245</v>
      </c>
    </row>
    <row r="204" spans="1:17" x14ac:dyDescent="0.25">
      <c r="A204" s="1">
        <v>201</v>
      </c>
      <c r="B204" s="3">
        <v>11</v>
      </c>
      <c r="C204" s="4">
        <v>10</v>
      </c>
      <c r="D204" s="3">
        <v>1</v>
      </c>
      <c r="E204" s="17" t="str">
        <f t="shared" si="21"/>
        <v>11001001</v>
      </c>
      <c r="F204" s="1" t="s">
        <v>84</v>
      </c>
      <c r="G204" s="1" t="str">
        <f>VLOOKUP(Complete_Instructions!C204,ALU_Codes!$L$2:$M$17,2,FALSE)</f>
        <v>SUB</v>
      </c>
      <c r="H204" s="1" t="str">
        <f t="shared" si="19"/>
        <v>Rb</v>
      </c>
      <c r="J204" s="1" t="s">
        <v>84</v>
      </c>
      <c r="K204" t="s">
        <v>122</v>
      </c>
      <c r="L204" t="s">
        <v>65</v>
      </c>
      <c r="O204" s="21" t="str">
        <f t="shared" si="22"/>
        <v>SUB Rb Rb</v>
      </c>
      <c r="P204" s="22" t="s">
        <v>434</v>
      </c>
    </row>
    <row r="205" spans="1:17" x14ac:dyDescent="0.25">
      <c r="A205" s="1">
        <v>202</v>
      </c>
      <c r="B205" s="3">
        <v>11</v>
      </c>
      <c r="C205" s="4">
        <v>10</v>
      </c>
      <c r="D205" s="3">
        <v>10</v>
      </c>
      <c r="E205" s="17" t="str">
        <f t="shared" si="21"/>
        <v>11001010</v>
      </c>
      <c r="F205" s="1" t="s">
        <v>84</v>
      </c>
      <c r="G205" s="1" t="str">
        <f>VLOOKUP(Complete_Instructions!C205,ALU_Codes!$L$2:$M$17,2,FALSE)</f>
        <v>SUB</v>
      </c>
      <c r="H205" s="1" t="str">
        <f t="shared" si="19"/>
        <v>Rc</v>
      </c>
      <c r="J205" s="1" t="s">
        <v>84</v>
      </c>
      <c r="K205" t="s">
        <v>122</v>
      </c>
      <c r="L205" t="s">
        <v>61</v>
      </c>
      <c r="O205" s="21" t="str">
        <f t="shared" si="22"/>
        <v>SUB Rc Rb</v>
      </c>
      <c r="P205" s="22" t="s">
        <v>435</v>
      </c>
    </row>
    <row r="206" spans="1:17" x14ac:dyDescent="0.25">
      <c r="A206" s="1">
        <v>203</v>
      </c>
      <c r="B206" s="3">
        <v>11</v>
      </c>
      <c r="C206" s="4">
        <v>10</v>
      </c>
      <c r="D206" s="3">
        <v>11</v>
      </c>
      <c r="E206" s="17" t="str">
        <f t="shared" si="21"/>
        <v>11001011</v>
      </c>
      <c r="F206" s="1" t="s">
        <v>84</v>
      </c>
      <c r="G206" s="1" t="str">
        <f>VLOOKUP(Complete_Instructions!C206,ALU_Codes!$L$2:$M$17,2,FALSE)</f>
        <v>SUB</v>
      </c>
      <c r="H206" s="1" t="str">
        <f t="shared" si="19"/>
        <v>Rd</v>
      </c>
      <c r="J206" s="1" t="s">
        <v>84</v>
      </c>
      <c r="K206" t="s">
        <v>122</v>
      </c>
      <c r="L206" t="s">
        <v>81</v>
      </c>
      <c r="O206" s="21" t="str">
        <f t="shared" si="22"/>
        <v>SUB Rd Rb</v>
      </c>
      <c r="P206" s="22" t="s">
        <v>436</v>
      </c>
    </row>
    <row r="207" spans="1:17" x14ac:dyDescent="0.25">
      <c r="A207" s="1">
        <v>204</v>
      </c>
      <c r="B207" s="3">
        <v>11</v>
      </c>
      <c r="C207" s="4">
        <v>11</v>
      </c>
      <c r="D207" s="3">
        <v>0</v>
      </c>
      <c r="E207" s="17" t="str">
        <f t="shared" si="21"/>
        <v>11001100</v>
      </c>
      <c r="F207" s="1" t="s">
        <v>84</v>
      </c>
      <c r="G207" s="1" t="str">
        <f>VLOOKUP(Complete_Instructions!C207,ALU_Codes!$L$2:$M$17,2,FALSE)</f>
        <v>ADD</v>
      </c>
      <c r="H207" s="1" t="str">
        <f t="shared" si="19"/>
        <v>Ra</v>
      </c>
      <c r="J207" s="1" t="s">
        <v>84</v>
      </c>
      <c r="K207" t="s">
        <v>121</v>
      </c>
      <c r="L207" t="s">
        <v>60</v>
      </c>
      <c r="O207" s="21" t="str">
        <f t="shared" si="22"/>
        <v>ADD Ra Rb</v>
      </c>
      <c r="P207" s="22" t="s">
        <v>236</v>
      </c>
    </row>
    <row r="208" spans="1:17" x14ac:dyDescent="0.25">
      <c r="A208" s="1">
        <v>205</v>
      </c>
      <c r="B208" s="3">
        <v>11</v>
      </c>
      <c r="C208" s="4">
        <v>11</v>
      </c>
      <c r="D208" s="3">
        <v>1</v>
      </c>
      <c r="E208" s="17" t="str">
        <f t="shared" si="21"/>
        <v>11001101</v>
      </c>
      <c r="F208" s="1" t="s">
        <v>84</v>
      </c>
      <c r="G208" s="1" t="str">
        <f>VLOOKUP(Complete_Instructions!C208,ALU_Codes!$L$2:$M$17,2,FALSE)</f>
        <v>ADD</v>
      </c>
      <c r="H208" s="1" t="str">
        <f t="shared" si="19"/>
        <v>Rb</v>
      </c>
      <c r="J208" s="1" t="s">
        <v>84</v>
      </c>
      <c r="K208" t="s">
        <v>121</v>
      </c>
      <c r="L208" t="s">
        <v>65</v>
      </c>
      <c r="O208" s="21" t="str">
        <f t="shared" si="22"/>
        <v>ADD Rb Rb</v>
      </c>
      <c r="P208" s="22" t="s">
        <v>437</v>
      </c>
    </row>
    <row r="209" spans="1:16" x14ac:dyDescent="0.25">
      <c r="A209" s="1">
        <v>206</v>
      </c>
      <c r="B209" s="3">
        <v>11</v>
      </c>
      <c r="C209" s="4">
        <v>11</v>
      </c>
      <c r="D209" s="3">
        <v>10</v>
      </c>
      <c r="E209" s="17" t="str">
        <f t="shared" si="21"/>
        <v>11001110</v>
      </c>
      <c r="F209" s="1" t="s">
        <v>84</v>
      </c>
      <c r="G209" s="1" t="str">
        <f>VLOOKUP(Complete_Instructions!C209,ALU_Codes!$L$2:$M$17,2,FALSE)</f>
        <v>ADD</v>
      </c>
      <c r="H209" s="1" t="str">
        <f t="shared" si="19"/>
        <v>Rc</v>
      </c>
      <c r="J209" s="1" t="s">
        <v>84</v>
      </c>
      <c r="K209" t="s">
        <v>121</v>
      </c>
      <c r="L209" t="s">
        <v>61</v>
      </c>
      <c r="O209" s="21" t="str">
        <f t="shared" si="22"/>
        <v>ADD Rc Rb</v>
      </c>
      <c r="P209" s="22" t="s">
        <v>438</v>
      </c>
    </row>
    <row r="210" spans="1:16" x14ac:dyDescent="0.25">
      <c r="A210" s="1">
        <v>207</v>
      </c>
      <c r="B210" s="3">
        <v>11</v>
      </c>
      <c r="C210" s="4">
        <v>11</v>
      </c>
      <c r="D210" s="3">
        <v>11</v>
      </c>
      <c r="E210" s="17" t="str">
        <f t="shared" si="21"/>
        <v>11001111</v>
      </c>
      <c r="F210" s="1" t="s">
        <v>84</v>
      </c>
      <c r="G210" s="1" t="str">
        <f>VLOOKUP(Complete_Instructions!C210,ALU_Codes!$L$2:$M$17,2,FALSE)</f>
        <v>ADD</v>
      </c>
      <c r="H210" s="1" t="str">
        <f t="shared" si="19"/>
        <v>Rd</v>
      </c>
      <c r="J210" s="1" t="s">
        <v>84</v>
      </c>
      <c r="K210" t="s">
        <v>121</v>
      </c>
      <c r="L210" t="s">
        <v>81</v>
      </c>
      <c r="O210" s="21" t="str">
        <f t="shared" si="22"/>
        <v>ADD Rd Rb</v>
      </c>
      <c r="P210" s="22" t="s">
        <v>439</v>
      </c>
    </row>
    <row r="211" spans="1:16" x14ac:dyDescent="0.25">
      <c r="A211" s="1">
        <v>208</v>
      </c>
      <c r="B211" s="3">
        <v>11</v>
      </c>
      <c r="C211" s="4">
        <v>100</v>
      </c>
      <c r="D211" s="3">
        <v>0</v>
      </c>
      <c r="E211" s="17" t="str">
        <f t="shared" ref="E211:E226" si="23">IF(B211=0,"00",IF(B211=1,"01",B211))&amp;"0"&amp;C211&amp;IF(D211=0,"00",IF(D211=1,"01",D211))</f>
        <v>11010000</v>
      </c>
      <c r="F211" s="1" t="s">
        <v>84</v>
      </c>
      <c r="G211" s="1" t="str">
        <f>VLOOKUP(Complete_Instructions!C211,ALU_Codes!$L$2:$M$17,2,FALSE)</f>
        <v>XOR</v>
      </c>
      <c r="H211" s="1" t="str">
        <f t="shared" si="19"/>
        <v>Ra</v>
      </c>
      <c r="J211" t="s">
        <v>84</v>
      </c>
      <c r="K211" t="s">
        <v>126</v>
      </c>
      <c r="L211" t="s">
        <v>60</v>
      </c>
      <c r="O211" s="21" t="str">
        <f t="shared" si="22"/>
        <v>XOR Ra Rb</v>
      </c>
      <c r="P211" s="22" t="s">
        <v>440</v>
      </c>
    </row>
    <row r="212" spans="1:16" x14ac:dyDescent="0.25">
      <c r="A212" s="1">
        <v>209</v>
      </c>
      <c r="B212" s="3">
        <v>11</v>
      </c>
      <c r="C212" s="4">
        <v>100</v>
      </c>
      <c r="D212" s="3">
        <v>1</v>
      </c>
      <c r="E212" s="17" t="str">
        <f t="shared" si="23"/>
        <v>11010001</v>
      </c>
      <c r="F212" s="1" t="s">
        <v>84</v>
      </c>
      <c r="G212" s="1" t="str">
        <f>VLOOKUP(Complete_Instructions!C212,ALU_Codes!$L$2:$M$17,2,FALSE)</f>
        <v>XOR</v>
      </c>
      <c r="H212" s="1" t="str">
        <f t="shared" si="19"/>
        <v>Rb</v>
      </c>
      <c r="J212" t="s">
        <v>84</v>
      </c>
      <c r="K212" t="s">
        <v>126</v>
      </c>
      <c r="L212" t="s">
        <v>65</v>
      </c>
      <c r="O212" s="21" t="str">
        <f t="shared" si="22"/>
        <v>XOR Rb Rb</v>
      </c>
      <c r="P212" s="22" t="s">
        <v>441</v>
      </c>
    </row>
    <row r="213" spans="1:16" x14ac:dyDescent="0.25">
      <c r="A213" s="1">
        <v>210</v>
      </c>
      <c r="B213" s="3">
        <v>11</v>
      </c>
      <c r="C213" s="4">
        <v>100</v>
      </c>
      <c r="D213" s="3">
        <v>10</v>
      </c>
      <c r="E213" s="17" t="str">
        <f t="shared" si="23"/>
        <v>11010010</v>
      </c>
      <c r="F213" s="1" t="s">
        <v>84</v>
      </c>
      <c r="G213" s="1" t="str">
        <f>VLOOKUP(Complete_Instructions!C213,ALU_Codes!$L$2:$M$17,2,FALSE)</f>
        <v>XOR</v>
      </c>
      <c r="H213" s="1" t="str">
        <f t="shared" si="19"/>
        <v>Rc</v>
      </c>
      <c r="J213" t="s">
        <v>84</v>
      </c>
      <c r="K213" t="s">
        <v>126</v>
      </c>
      <c r="L213" t="s">
        <v>61</v>
      </c>
      <c r="O213" s="21" t="str">
        <f t="shared" si="22"/>
        <v>XOR Rc Rb</v>
      </c>
      <c r="P213" s="22" t="s">
        <v>277</v>
      </c>
    </row>
    <row r="214" spans="1:16" x14ac:dyDescent="0.25">
      <c r="A214" s="1">
        <v>211</v>
      </c>
      <c r="B214" s="3">
        <v>11</v>
      </c>
      <c r="C214" s="4">
        <v>100</v>
      </c>
      <c r="D214" s="3">
        <v>11</v>
      </c>
      <c r="E214" s="17" t="str">
        <f t="shared" si="23"/>
        <v>11010011</v>
      </c>
      <c r="F214" s="1" t="s">
        <v>84</v>
      </c>
      <c r="G214" s="1" t="str">
        <f>VLOOKUP(Complete_Instructions!C214,ALU_Codes!$L$2:$M$17,2,FALSE)</f>
        <v>XOR</v>
      </c>
      <c r="H214" s="1" t="str">
        <f t="shared" si="19"/>
        <v>Rd</v>
      </c>
      <c r="J214" t="s">
        <v>84</v>
      </c>
      <c r="K214" t="s">
        <v>126</v>
      </c>
      <c r="L214" t="s">
        <v>81</v>
      </c>
      <c r="O214" s="21" t="str">
        <f t="shared" si="22"/>
        <v>XOR Rd Rb</v>
      </c>
      <c r="P214" s="22" t="s">
        <v>442</v>
      </c>
    </row>
    <row r="215" spans="1:16" x14ac:dyDescent="0.25">
      <c r="A215" s="1">
        <v>212</v>
      </c>
      <c r="B215" s="3">
        <v>11</v>
      </c>
      <c r="C215" s="4">
        <v>101</v>
      </c>
      <c r="D215" s="3">
        <v>0</v>
      </c>
      <c r="E215" s="17" t="str">
        <f t="shared" si="23"/>
        <v>11010100</v>
      </c>
      <c r="F215" s="1" t="s">
        <v>84</v>
      </c>
      <c r="G215" s="1" t="str">
        <f>VLOOKUP(Complete_Instructions!C215,ALU_Codes!$L$2:$M$17,2,FALSE)</f>
        <v>OR</v>
      </c>
      <c r="H215" s="1" t="str">
        <f t="shared" si="19"/>
        <v>Ra</v>
      </c>
      <c r="J215" t="s">
        <v>84</v>
      </c>
      <c r="K215" t="s">
        <v>125</v>
      </c>
      <c r="L215" t="s">
        <v>60</v>
      </c>
      <c r="O215" s="21" t="str">
        <f t="shared" si="22"/>
        <v>OR Ra Rb</v>
      </c>
      <c r="P215" s="22" t="s">
        <v>443</v>
      </c>
    </row>
    <row r="216" spans="1:16" x14ac:dyDescent="0.25">
      <c r="A216" s="1">
        <v>213</v>
      </c>
      <c r="B216" s="3">
        <v>11</v>
      </c>
      <c r="C216" s="4">
        <v>101</v>
      </c>
      <c r="D216" s="3">
        <v>1</v>
      </c>
      <c r="E216" s="17" t="str">
        <f t="shared" si="23"/>
        <v>11010101</v>
      </c>
      <c r="F216" s="1" t="s">
        <v>84</v>
      </c>
      <c r="G216" s="1" t="str">
        <f>VLOOKUP(Complete_Instructions!C216,ALU_Codes!$L$2:$M$17,2,FALSE)</f>
        <v>OR</v>
      </c>
      <c r="H216" s="1" t="str">
        <f t="shared" si="19"/>
        <v>Rb</v>
      </c>
      <c r="J216" t="s">
        <v>84</v>
      </c>
      <c r="K216" t="s">
        <v>125</v>
      </c>
      <c r="L216" t="s">
        <v>65</v>
      </c>
      <c r="O216" s="21" t="str">
        <f t="shared" si="22"/>
        <v>OR Rb Rb</v>
      </c>
      <c r="P216" s="22" t="s">
        <v>444</v>
      </c>
    </row>
    <row r="217" spans="1:16" x14ac:dyDescent="0.25">
      <c r="A217" s="1">
        <v>214</v>
      </c>
      <c r="B217" s="3">
        <v>11</v>
      </c>
      <c r="C217" s="4">
        <v>101</v>
      </c>
      <c r="D217" s="3">
        <v>10</v>
      </c>
      <c r="E217" s="17" t="str">
        <f t="shared" si="23"/>
        <v>11010110</v>
      </c>
      <c r="F217" s="1" t="s">
        <v>84</v>
      </c>
      <c r="G217" s="1" t="str">
        <f>VLOOKUP(Complete_Instructions!C217,ALU_Codes!$L$2:$M$17,2,FALSE)</f>
        <v>OR</v>
      </c>
      <c r="H217" s="1" t="str">
        <f t="shared" si="19"/>
        <v>Rc</v>
      </c>
      <c r="J217" t="s">
        <v>84</v>
      </c>
      <c r="K217" t="s">
        <v>125</v>
      </c>
      <c r="L217" t="s">
        <v>61</v>
      </c>
      <c r="O217" s="21" t="str">
        <f t="shared" si="22"/>
        <v>OR Rc Rb</v>
      </c>
      <c r="P217" s="22" t="s">
        <v>274</v>
      </c>
    </row>
    <row r="218" spans="1:16" x14ac:dyDescent="0.25">
      <c r="A218" s="1">
        <v>215</v>
      </c>
      <c r="B218" s="3">
        <v>11</v>
      </c>
      <c r="C218" s="4">
        <v>101</v>
      </c>
      <c r="D218" s="3">
        <v>11</v>
      </c>
      <c r="E218" s="17" t="str">
        <f t="shared" si="23"/>
        <v>11010111</v>
      </c>
      <c r="F218" s="1" t="s">
        <v>84</v>
      </c>
      <c r="G218" s="1" t="str">
        <f>VLOOKUP(Complete_Instructions!C218,ALU_Codes!$L$2:$M$17,2,FALSE)</f>
        <v>OR</v>
      </c>
      <c r="H218" s="1" t="str">
        <f t="shared" si="19"/>
        <v>Rd</v>
      </c>
      <c r="J218" t="s">
        <v>84</v>
      </c>
      <c r="K218" t="s">
        <v>125</v>
      </c>
      <c r="L218" t="s">
        <v>81</v>
      </c>
      <c r="O218" s="21" t="str">
        <f t="shared" si="22"/>
        <v>OR Rd Rb</v>
      </c>
      <c r="P218" s="22" t="s">
        <v>445</v>
      </c>
    </row>
    <row r="219" spans="1:16" x14ac:dyDescent="0.25">
      <c r="A219" s="1">
        <v>216</v>
      </c>
      <c r="B219" s="3">
        <v>11</v>
      </c>
      <c r="C219" s="4">
        <v>110</v>
      </c>
      <c r="D219" s="3">
        <v>0</v>
      </c>
      <c r="E219" s="17" t="str">
        <f t="shared" si="23"/>
        <v>11011000</v>
      </c>
      <c r="F219" s="1" t="s">
        <v>84</v>
      </c>
      <c r="G219" s="1" t="str">
        <f>VLOOKUP(Complete_Instructions!C219,ALU_Codes!$L$2:$M$17,2,FALSE)</f>
        <v>AND</v>
      </c>
      <c r="H219" s="1" t="str">
        <f t="shared" si="19"/>
        <v>Ra</v>
      </c>
      <c r="J219" t="s">
        <v>84</v>
      </c>
      <c r="K219" t="s">
        <v>124</v>
      </c>
      <c r="L219" t="s">
        <v>60</v>
      </c>
      <c r="O219" s="21" t="str">
        <f t="shared" si="22"/>
        <v>AND Ra Rb</v>
      </c>
      <c r="P219" s="22" t="s">
        <v>446</v>
      </c>
    </row>
    <row r="220" spans="1:16" x14ac:dyDescent="0.25">
      <c r="A220" s="1">
        <v>217</v>
      </c>
      <c r="B220" s="3">
        <v>11</v>
      </c>
      <c r="C220" s="4">
        <v>110</v>
      </c>
      <c r="D220" s="3">
        <v>1</v>
      </c>
      <c r="E220" s="17" t="str">
        <f t="shared" si="23"/>
        <v>11011001</v>
      </c>
      <c r="F220" s="1" t="s">
        <v>84</v>
      </c>
      <c r="G220" s="1" t="str">
        <f>VLOOKUP(Complete_Instructions!C220,ALU_Codes!$L$2:$M$17,2,FALSE)</f>
        <v>AND</v>
      </c>
      <c r="H220" s="1" t="str">
        <f t="shared" si="19"/>
        <v>Rb</v>
      </c>
      <c r="J220" t="s">
        <v>84</v>
      </c>
      <c r="K220" t="s">
        <v>124</v>
      </c>
      <c r="L220" t="s">
        <v>65</v>
      </c>
      <c r="O220" s="21" t="str">
        <f t="shared" si="22"/>
        <v>AND Rb Rb</v>
      </c>
      <c r="P220" s="22" t="s">
        <v>447</v>
      </c>
    </row>
    <row r="221" spans="1:16" x14ac:dyDescent="0.25">
      <c r="A221" s="1">
        <v>218</v>
      </c>
      <c r="B221" s="3">
        <v>11</v>
      </c>
      <c r="C221" s="4">
        <v>110</v>
      </c>
      <c r="D221" s="3">
        <v>10</v>
      </c>
      <c r="E221" s="17" t="str">
        <f t="shared" si="23"/>
        <v>11011010</v>
      </c>
      <c r="F221" s="1" t="s">
        <v>84</v>
      </c>
      <c r="G221" s="1" t="str">
        <f>VLOOKUP(Complete_Instructions!C221,ALU_Codes!$L$2:$M$17,2,FALSE)</f>
        <v>AND</v>
      </c>
      <c r="H221" s="1" t="str">
        <f t="shared" si="19"/>
        <v>Rc</v>
      </c>
      <c r="J221" t="s">
        <v>84</v>
      </c>
      <c r="K221" t="s">
        <v>124</v>
      </c>
      <c r="L221" t="s">
        <v>61</v>
      </c>
      <c r="O221" s="21" t="str">
        <f t="shared" si="22"/>
        <v>AND Rc Rb</v>
      </c>
      <c r="P221" s="22" t="s">
        <v>269</v>
      </c>
    </row>
    <row r="222" spans="1:16" x14ac:dyDescent="0.25">
      <c r="A222" s="1">
        <v>219</v>
      </c>
      <c r="B222" s="3">
        <v>11</v>
      </c>
      <c r="C222" s="4">
        <v>110</v>
      </c>
      <c r="D222" s="3">
        <v>11</v>
      </c>
      <c r="E222" s="17" t="str">
        <f t="shared" si="23"/>
        <v>11011011</v>
      </c>
      <c r="F222" s="1" t="s">
        <v>84</v>
      </c>
      <c r="G222" s="1" t="str">
        <f>VLOOKUP(Complete_Instructions!C222,ALU_Codes!$L$2:$M$17,2,FALSE)</f>
        <v>AND</v>
      </c>
      <c r="H222" s="1" t="str">
        <f t="shared" si="19"/>
        <v>Rd</v>
      </c>
      <c r="J222" t="s">
        <v>84</v>
      </c>
      <c r="K222" t="s">
        <v>124</v>
      </c>
      <c r="L222" t="s">
        <v>81</v>
      </c>
      <c r="O222" s="21" t="str">
        <f t="shared" si="22"/>
        <v>AND Rd Rb</v>
      </c>
      <c r="P222" s="22" t="s">
        <v>448</v>
      </c>
    </row>
    <row r="223" spans="1:16" x14ac:dyDescent="0.25">
      <c r="A223" s="1">
        <v>220</v>
      </c>
      <c r="B223" s="3">
        <v>11</v>
      </c>
      <c r="C223" s="4">
        <v>111</v>
      </c>
      <c r="D223" s="3">
        <v>0</v>
      </c>
      <c r="E223" s="17" t="str">
        <f t="shared" si="23"/>
        <v>11011100</v>
      </c>
      <c r="F223" s="1" t="s">
        <v>84</v>
      </c>
      <c r="G223" s="1" t="str">
        <f>VLOOKUP(Complete_Instructions!C223,ALU_Codes!$L$2:$M$17,2,FALSE)</f>
        <v>NOT</v>
      </c>
      <c r="H223" s="1" t="str">
        <f t="shared" si="19"/>
        <v>Ra</v>
      </c>
      <c r="J223" t="s">
        <v>84</v>
      </c>
      <c r="K223" t="s">
        <v>127</v>
      </c>
      <c r="L223" t="s">
        <v>60</v>
      </c>
      <c r="O223" s="21" t="str">
        <f t="shared" si="22"/>
        <v>NOT Ra Rb</v>
      </c>
      <c r="P223" s="22" t="s">
        <v>449</v>
      </c>
    </row>
    <row r="224" spans="1:16" x14ac:dyDescent="0.25">
      <c r="A224" s="1">
        <v>221</v>
      </c>
      <c r="B224" s="3">
        <v>11</v>
      </c>
      <c r="C224" s="4">
        <v>111</v>
      </c>
      <c r="D224" s="3">
        <v>1</v>
      </c>
      <c r="E224" s="17" t="str">
        <f t="shared" si="23"/>
        <v>11011101</v>
      </c>
      <c r="F224" s="1" t="s">
        <v>84</v>
      </c>
      <c r="G224" s="1" t="str">
        <f>VLOOKUP(Complete_Instructions!C224,ALU_Codes!$L$2:$M$17,2,FALSE)</f>
        <v>NOT</v>
      </c>
      <c r="H224" s="1" t="str">
        <f t="shared" si="19"/>
        <v>Rb</v>
      </c>
      <c r="J224" t="s">
        <v>84</v>
      </c>
      <c r="K224" t="s">
        <v>127</v>
      </c>
      <c r="L224" t="s">
        <v>65</v>
      </c>
      <c r="O224" s="21" t="str">
        <f t="shared" si="22"/>
        <v>NOT Rb Rb</v>
      </c>
      <c r="P224" s="22" t="s">
        <v>450</v>
      </c>
    </row>
    <row r="225" spans="1:16" x14ac:dyDescent="0.25">
      <c r="A225" s="1">
        <v>222</v>
      </c>
      <c r="B225" s="3">
        <v>11</v>
      </c>
      <c r="C225" s="4">
        <v>111</v>
      </c>
      <c r="D225" s="3">
        <v>10</v>
      </c>
      <c r="E225" s="17" t="str">
        <f t="shared" si="23"/>
        <v>11011110</v>
      </c>
      <c r="F225" s="1" t="s">
        <v>84</v>
      </c>
      <c r="G225" s="1" t="str">
        <f>VLOOKUP(Complete_Instructions!C225,ALU_Codes!$L$2:$M$17,2,FALSE)</f>
        <v>NOT</v>
      </c>
      <c r="H225" s="1" t="str">
        <f t="shared" si="19"/>
        <v>Rc</v>
      </c>
      <c r="J225" t="s">
        <v>84</v>
      </c>
      <c r="K225" t="s">
        <v>127</v>
      </c>
      <c r="L225" t="s">
        <v>61</v>
      </c>
      <c r="O225" s="21" t="str">
        <f t="shared" si="22"/>
        <v>NOT Rc Rb</v>
      </c>
      <c r="P225" s="22" t="s">
        <v>279</v>
      </c>
    </row>
    <row r="226" spans="1:16" x14ac:dyDescent="0.25">
      <c r="A226" s="1">
        <v>223</v>
      </c>
      <c r="B226" s="3">
        <v>11</v>
      </c>
      <c r="C226" s="4">
        <v>111</v>
      </c>
      <c r="D226" s="3">
        <v>11</v>
      </c>
      <c r="E226" s="17" t="str">
        <f t="shared" si="23"/>
        <v>11011111</v>
      </c>
      <c r="F226" s="1" t="s">
        <v>84</v>
      </c>
      <c r="G226" s="1" t="str">
        <f>VLOOKUP(Complete_Instructions!C226,ALU_Codes!$L$2:$M$17,2,FALSE)</f>
        <v>NOT</v>
      </c>
      <c r="H226" s="1" t="str">
        <f t="shared" si="19"/>
        <v>Rd</v>
      </c>
      <c r="J226" t="s">
        <v>84</v>
      </c>
      <c r="K226" t="s">
        <v>127</v>
      </c>
      <c r="L226" t="s">
        <v>81</v>
      </c>
      <c r="O226" s="21" t="str">
        <f t="shared" si="22"/>
        <v>NOT Rd Rb</v>
      </c>
      <c r="P226" s="22" t="s">
        <v>451</v>
      </c>
    </row>
    <row r="227" spans="1:16" x14ac:dyDescent="0.25">
      <c r="A227" s="1">
        <v>224</v>
      </c>
      <c r="B227" s="3">
        <v>11</v>
      </c>
      <c r="C227" s="4">
        <v>1000</v>
      </c>
      <c r="D227" s="3">
        <v>0</v>
      </c>
      <c r="E227" s="17" t="str">
        <f t="shared" ref="E227:E258" si="24">IF(B227=0,"00",IF(B227=1,"01",B227))&amp;C227&amp;IF(D227=0,"00",IF(D227=1,"01",D227))</f>
        <v>11100000</v>
      </c>
      <c r="F227" s="1" t="s">
        <v>84</v>
      </c>
      <c r="G227" s="1" t="str">
        <f>VLOOKUP(Complete_Instructions!C227,ALU_Codes!$L$2:$M$17,2,FALSE)</f>
        <v>DCR</v>
      </c>
      <c r="H227" s="1" t="str">
        <f t="shared" si="19"/>
        <v>Ra</v>
      </c>
      <c r="J227" t="s">
        <v>84</v>
      </c>
      <c r="K227" t="s">
        <v>180</v>
      </c>
      <c r="L227" t="s">
        <v>60</v>
      </c>
      <c r="O227" s="21" t="str">
        <f>K227&amp;" "&amp;L227&amp;" "</f>
        <v xml:space="preserve">DCR Ra </v>
      </c>
      <c r="P227" s="22" t="s">
        <v>231</v>
      </c>
    </row>
    <row r="228" spans="1:16" x14ac:dyDescent="0.25">
      <c r="A228" s="1">
        <v>225</v>
      </c>
      <c r="B228" s="3">
        <v>11</v>
      </c>
      <c r="C228" s="4">
        <v>1000</v>
      </c>
      <c r="D228" s="3">
        <v>1</v>
      </c>
      <c r="E228" s="17" t="str">
        <f t="shared" si="24"/>
        <v>11100001</v>
      </c>
      <c r="F228" s="1" t="s">
        <v>84</v>
      </c>
      <c r="G228" s="1" t="str">
        <f>VLOOKUP(Complete_Instructions!C228,ALU_Codes!$L$2:$M$17,2,FALSE)</f>
        <v>DCR</v>
      </c>
      <c r="H228" s="1" t="str">
        <f t="shared" si="19"/>
        <v>Rb</v>
      </c>
      <c r="J228" t="s">
        <v>84</v>
      </c>
      <c r="K228" t="s">
        <v>180</v>
      </c>
      <c r="L228" t="s">
        <v>65</v>
      </c>
      <c r="O228" s="21" t="str">
        <f t="shared" ref="O228:O230" si="25">K228&amp;" "&amp;L228&amp;" "</f>
        <v xml:space="preserve">DCR Rb </v>
      </c>
      <c r="P228" s="22" t="s">
        <v>452</v>
      </c>
    </row>
    <row r="229" spans="1:16" x14ac:dyDescent="0.25">
      <c r="A229" s="1">
        <v>226</v>
      </c>
      <c r="B229" s="3">
        <v>11</v>
      </c>
      <c r="C229" s="4">
        <v>1000</v>
      </c>
      <c r="D229" s="3">
        <v>10</v>
      </c>
      <c r="E229" s="17" t="str">
        <f t="shared" si="24"/>
        <v>11100010</v>
      </c>
      <c r="F229" s="1" t="s">
        <v>84</v>
      </c>
      <c r="G229" s="1" t="str">
        <f>VLOOKUP(Complete_Instructions!C229,ALU_Codes!$L$2:$M$17,2,FALSE)</f>
        <v>DCR</v>
      </c>
      <c r="H229" s="1" t="str">
        <f t="shared" si="19"/>
        <v>Rc</v>
      </c>
      <c r="J229" t="s">
        <v>84</v>
      </c>
      <c r="K229" t="s">
        <v>180</v>
      </c>
      <c r="L229" t="s">
        <v>61</v>
      </c>
      <c r="O229" s="21" t="str">
        <f t="shared" si="25"/>
        <v xml:space="preserve">DCR Rc </v>
      </c>
      <c r="P229" s="22" t="s">
        <v>453</v>
      </c>
    </row>
    <row r="230" spans="1:16" x14ac:dyDescent="0.25">
      <c r="A230" s="1">
        <v>227</v>
      </c>
      <c r="B230" s="3">
        <v>11</v>
      </c>
      <c r="C230" s="4">
        <v>1000</v>
      </c>
      <c r="D230" s="3">
        <v>11</v>
      </c>
      <c r="E230" s="17" t="str">
        <f t="shared" si="24"/>
        <v>11100011</v>
      </c>
      <c r="F230" s="1" t="s">
        <v>84</v>
      </c>
      <c r="G230" s="1" t="str">
        <f>VLOOKUP(Complete_Instructions!C230,ALU_Codes!$L$2:$M$17,2,FALSE)</f>
        <v>DCR</v>
      </c>
      <c r="H230" s="1" t="str">
        <f t="shared" si="19"/>
        <v>Rd</v>
      </c>
      <c r="J230" t="s">
        <v>84</v>
      </c>
      <c r="K230" t="s">
        <v>180</v>
      </c>
      <c r="L230" t="s">
        <v>81</v>
      </c>
      <c r="O230" s="21" t="str">
        <f t="shared" si="25"/>
        <v xml:space="preserve">DCR Rd </v>
      </c>
      <c r="P230" s="22" t="s">
        <v>454</v>
      </c>
    </row>
    <row r="231" spans="1:16" x14ac:dyDescent="0.25">
      <c r="A231" s="1">
        <v>228</v>
      </c>
      <c r="B231" s="3">
        <v>11</v>
      </c>
      <c r="C231" s="4">
        <v>1001</v>
      </c>
      <c r="D231" s="3">
        <v>0</v>
      </c>
      <c r="E231" s="17" t="str">
        <f t="shared" si="24"/>
        <v>11100100</v>
      </c>
      <c r="F231" s="1" t="s">
        <v>84</v>
      </c>
      <c r="G231" s="1" t="str">
        <f>VLOOKUP(Complete_Instructions!C231,ALU_Codes!$L$2:$M$17,2,FALSE)</f>
        <v>ROL</v>
      </c>
      <c r="H231" s="1" t="str">
        <f t="shared" si="19"/>
        <v>Ra</v>
      </c>
      <c r="J231" t="s">
        <v>84</v>
      </c>
      <c r="K231" t="s">
        <v>129</v>
      </c>
      <c r="L231" t="s">
        <v>60</v>
      </c>
      <c r="O231" s="21" t="str">
        <f t="shared" ref="O231:O234" si="26">K231&amp;" "&amp;L231&amp;" "</f>
        <v xml:space="preserve">ROL Ra </v>
      </c>
      <c r="P231" s="22" t="s">
        <v>455</v>
      </c>
    </row>
    <row r="232" spans="1:16" x14ac:dyDescent="0.25">
      <c r="A232" s="1">
        <v>229</v>
      </c>
      <c r="B232" s="3">
        <v>11</v>
      </c>
      <c r="C232" s="4">
        <v>1001</v>
      </c>
      <c r="D232" s="3">
        <v>1</v>
      </c>
      <c r="E232" s="17" t="str">
        <f t="shared" si="24"/>
        <v>11100101</v>
      </c>
      <c r="F232" s="1" t="s">
        <v>84</v>
      </c>
      <c r="G232" s="1" t="str">
        <f>VLOOKUP(Complete_Instructions!C232,ALU_Codes!$L$2:$M$17,2,FALSE)</f>
        <v>ROL</v>
      </c>
      <c r="H232" s="1" t="str">
        <f t="shared" si="19"/>
        <v>Rb</v>
      </c>
      <c r="J232" t="s">
        <v>84</v>
      </c>
      <c r="K232" t="s">
        <v>129</v>
      </c>
      <c r="L232" t="s">
        <v>65</v>
      </c>
      <c r="O232" s="21" t="str">
        <f t="shared" si="26"/>
        <v xml:space="preserve">ROL Rb </v>
      </c>
      <c r="P232" s="22" t="s">
        <v>456</v>
      </c>
    </row>
    <row r="233" spans="1:16" x14ac:dyDescent="0.25">
      <c r="A233" s="1">
        <v>230</v>
      </c>
      <c r="B233" s="3">
        <v>11</v>
      </c>
      <c r="C233" s="4">
        <v>1001</v>
      </c>
      <c r="D233" s="3">
        <v>10</v>
      </c>
      <c r="E233" s="17" t="str">
        <f t="shared" si="24"/>
        <v>11100110</v>
      </c>
      <c r="F233" s="1" t="s">
        <v>84</v>
      </c>
      <c r="G233" s="1" t="str">
        <f>VLOOKUP(Complete_Instructions!C233,ALU_Codes!$L$2:$M$17,2,FALSE)</f>
        <v>ROL</v>
      </c>
      <c r="H233" s="1" t="str">
        <f t="shared" si="19"/>
        <v>Rc</v>
      </c>
      <c r="J233" t="s">
        <v>84</v>
      </c>
      <c r="K233" t="s">
        <v>129</v>
      </c>
      <c r="L233" t="s">
        <v>61</v>
      </c>
      <c r="O233" s="21" t="str">
        <f t="shared" si="26"/>
        <v xml:space="preserve">ROL Rc </v>
      </c>
      <c r="P233" s="22" t="s">
        <v>252</v>
      </c>
    </row>
    <row r="234" spans="1:16" x14ac:dyDescent="0.25">
      <c r="A234" s="1">
        <v>231</v>
      </c>
      <c r="B234" s="3">
        <v>11</v>
      </c>
      <c r="C234" s="4">
        <v>1001</v>
      </c>
      <c r="D234" s="3">
        <v>11</v>
      </c>
      <c r="E234" s="17" t="str">
        <f t="shared" si="24"/>
        <v>11100111</v>
      </c>
      <c r="F234" s="1" t="s">
        <v>84</v>
      </c>
      <c r="G234" s="1" t="str">
        <f>VLOOKUP(Complete_Instructions!C234,ALU_Codes!$L$2:$M$17,2,FALSE)</f>
        <v>ROL</v>
      </c>
      <c r="H234" s="1" t="str">
        <f t="shared" si="19"/>
        <v>Rd</v>
      </c>
      <c r="J234" t="s">
        <v>84</v>
      </c>
      <c r="K234" t="s">
        <v>129</v>
      </c>
      <c r="L234" t="s">
        <v>81</v>
      </c>
      <c r="O234" s="21" t="str">
        <f t="shared" si="26"/>
        <v xml:space="preserve">ROL Rd </v>
      </c>
      <c r="P234" s="22" t="s">
        <v>457</v>
      </c>
    </row>
    <row r="235" spans="1:16" x14ac:dyDescent="0.25">
      <c r="A235" s="1">
        <v>232</v>
      </c>
      <c r="B235" s="3">
        <v>11</v>
      </c>
      <c r="C235" s="4">
        <v>1010</v>
      </c>
      <c r="D235" s="3">
        <v>0</v>
      </c>
      <c r="E235" s="17" t="str">
        <f t="shared" si="24"/>
        <v>11101000</v>
      </c>
      <c r="F235" s="1" t="s">
        <v>84</v>
      </c>
      <c r="G235" s="1" t="str">
        <f>VLOOKUP(Complete_Instructions!C235,ALU_Codes!$L$2:$M$17,2,FALSE)</f>
        <v>SUBC</v>
      </c>
      <c r="H235" s="1" t="str">
        <f t="shared" si="19"/>
        <v>Ra</v>
      </c>
      <c r="J235" t="s">
        <v>84</v>
      </c>
      <c r="K235" t="s">
        <v>181</v>
      </c>
      <c r="L235" t="s">
        <v>60</v>
      </c>
      <c r="O235" s="21" t="str">
        <f t="shared" si="22"/>
        <v>SUBC Ra Rb</v>
      </c>
      <c r="P235" s="22" t="s">
        <v>262</v>
      </c>
    </row>
    <row r="236" spans="1:16" x14ac:dyDescent="0.25">
      <c r="A236" s="1">
        <v>233</v>
      </c>
      <c r="B236" s="3">
        <v>11</v>
      </c>
      <c r="C236" s="4">
        <v>1010</v>
      </c>
      <c r="D236" s="3">
        <v>1</v>
      </c>
      <c r="E236" s="17" t="str">
        <f t="shared" si="24"/>
        <v>11101001</v>
      </c>
      <c r="F236" s="1" t="s">
        <v>84</v>
      </c>
      <c r="G236" s="1" t="str">
        <f>VLOOKUP(Complete_Instructions!C236,ALU_Codes!$L$2:$M$17,2,FALSE)</f>
        <v>SUBC</v>
      </c>
      <c r="H236" s="1" t="str">
        <f t="shared" si="19"/>
        <v>Rb</v>
      </c>
      <c r="J236" t="s">
        <v>84</v>
      </c>
      <c r="K236" t="s">
        <v>181</v>
      </c>
      <c r="L236" t="s">
        <v>65</v>
      </c>
      <c r="O236" s="21" t="str">
        <f t="shared" si="22"/>
        <v>SUBC Rb Rb</v>
      </c>
      <c r="P236" s="22" t="s">
        <v>458</v>
      </c>
    </row>
    <row r="237" spans="1:16" x14ac:dyDescent="0.25">
      <c r="A237" s="1">
        <v>234</v>
      </c>
      <c r="B237" s="3">
        <v>11</v>
      </c>
      <c r="C237" s="4">
        <v>1010</v>
      </c>
      <c r="D237" s="3">
        <v>10</v>
      </c>
      <c r="E237" s="17" t="str">
        <f t="shared" si="24"/>
        <v>11101010</v>
      </c>
      <c r="F237" s="1" t="s">
        <v>84</v>
      </c>
      <c r="G237" s="1" t="str">
        <f>VLOOKUP(Complete_Instructions!C237,ALU_Codes!$L$2:$M$17,2,FALSE)</f>
        <v>SUBC</v>
      </c>
      <c r="H237" s="1" t="str">
        <f t="shared" si="19"/>
        <v>Rc</v>
      </c>
      <c r="J237" t="s">
        <v>84</v>
      </c>
      <c r="K237" t="s">
        <v>181</v>
      </c>
      <c r="L237" t="s">
        <v>61</v>
      </c>
      <c r="O237" s="21" t="str">
        <f t="shared" si="22"/>
        <v>SUBC Rc Rb</v>
      </c>
      <c r="P237" s="22" t="s">
        <v>459</v>
      </c>
    </row>
    <row r="238" spans="1:16" x14ac:dyDescent="0.25">
      <c r="A238" s="1">
        <v>235</v>
      </c>
      <c r="B238" s="3">
        <v>11</v>
      </c>
      <c r="C238" s="4">
        <v>1010</v>
      </c>
      <c r="D238" s="3">
        <v>11</v>
      </c>
      <c r="E238" s="17" t="str">
        <f t="shared" si="24"/>
        <v>11101011</v>
      </c>
      <c r="F238" s="1" t="s">
        <v>84</v>
      </c>
      <c r="G238" s="1" t="str">
        <f>VLOOKUP(Complete_Instructions!C238,ALU_Codes!$L$2:$M$17,2,FALSE)</f>
        <v>SUBC</v>
      </c>
      <c r="H238" s="1" t="str">
        <f t="shared" si="19"/>
        <v>Rd</v>
      </c>
      <c r="J238" t="s">
        <v>84</v>
      </c>
      <c r="K238" t="s">
        <v>181</v>
      </c>
      <c r="L238" t="s">
        <v>81</v>
      </c>
      <c r="O238" s="21" t="str">
        <f t="shared" si="22"/>
        <v>SUBC Rd Rb</v>
      </c>
      <c r="P238" s="22" t="s">
        <v>460</v>
      </c>
    </row>
    <row r="239" spans="1:16" x14ac:dyDescent="0.25">
      <c r="A239" s="1">
        <v>236</v>
      </c>
      <c r="B239" s="3">
        <v>11</v>
      </c>
      <c r="C239" s="4">
        <v>1011</v>
      </c>
      <c r="D239" s="3">
        <v>0</v>
      </c>
      <c r="E239" s="17" t="str">
        <f t="shared" si="24"/>
        <v>11101100</v>
      </c>
      <c r="F239" s="1" t="s">
        <v>84</v>
      </c>
      <c r="G239" s="1" t="str">
        <f>VLOOKUP(Complete_Instructions!C239,ALU_Codes!$L$2:$M$17,2,FALSE)</f>
        <v>ADDC</v>
      </c>
      <c r="H239" s="1" t="str">
        <f t="shared" si="19"/>
        <v>Ra</v>
      </c>
      <c r="J239" t="s">
        <v>84</v>
      </c>
      <c r="K239" t="s">
        <v>182</v>
      </c>
      <c r="L239" t="s">
        <v>60</v>
      </c>
      <c r="O239" s="21" t="str">
        <f t="shared" si="22"/>
        <v>ADDC Ra Rb</v>
      </c>
      <c r="P239" s="22" t="s">
        <v>258</v>
      </c>
    </row>
    <row r="240" spans="1:16" x14ac:dyDescent="0.25">
      <c r="A240" s="1">
        <v>237</v>
      </c>
      <c r="B240" s="3">
        <v>11</v>
      </c>
      <c r="C240" s="4">
        <v>1011</v>
      </c>
      <c r="D240" s="3">
        <v>1</v>
      </c>
      <c r="E240" s="17" t="str">
        <f t="shared" si="24"/>
        <v>11101101</v>
      </c>
      <c r="F240" s="1" t="s">
        <v>84</v>
      </c>
      <c r="G240" s="1" t="str">
        <f>VLOOKUP(Complete_Instructions!C240,ALU_Codes!$L$2:$M$17,2,FALSE)</f>
        <v>ADDC</v>
      </c>
      <c r="H240" s="1" t="str">
        <f t="shared" si="19"/>
        <v>Rb</v>
      </c>
      <c r="J240" t="s">
        <v>84</v>
      </c>
      <c r="K240" t="s">
        <v>182</v>
      </c>
      <c r="L240" t="s">
        <v>65</v>
      </c>
      <c r="O240" s="21" t="str">
        <f t="shared" si="22"/>
        <v>ADDC Rb Rb</v>
      </c>
      <c r="P240" s="22" t="s">
        <v>461</v>
      </c>
    </row>
    <row r="241" spans="1:16" x14ac:dyDescent="0.25">
      <c r="A241" s="1">
        <v>238</v>
      </c>
      <c r="B241" s="3">
        <v>11</v>
      </c>
      <c r="C241" s="4">
        <v>1011</v>
      </c>
      <c r="D241" s="3">
        <v>10</v>
      </c>
      <c r="E241" s="17" t="str">
        <f t="shared" si="24"/>
        <v>11101110</v>
      </c>
      <c r="F241" s="1" t="s">
        <v>84</v>
      </c>
      <c r="G241" s="1" t="str">
        <f>VLOOKUP(Complete_Instructions!C241,ALU_Codes!$L$2:$M$17,2,FALSE)</f>
        <v>ADDC</v>
      </c>
      <c r="H241" s="1" t="str">
        <f t="shared" si="19"/>
        <v>Rc</v>
      </c>
      <c r="J241" t="s">
        <v>84</v>
      </c>
      <c r="K241" t="s">
        <v>182</v>
      </c>
      <c r="L241" t="s">
        <v>61</v>
      </c>
      <c r="O241" s="21" t="str">
        <f t="shared" si="22"/>
        <v>ADDC Rc Rb</v>
      </c>
      <c r="P241" s="22" t="s">
        <v>462</v>
      </c>
    </row>
    <row r="242" spans="1:16" x14ac:dyDescent="0.25">
      <c r="A242" s="1">
        <v>239</v>
      </c>
      <c r="B242" s="3">
        <v>11</v>
      </c>
      <c r="C242" s="4">
        <v>1011</v>
      </c>
      <c r="D242" s="3">
        <v>11</v>
      </c>
      <c r="E242" s="17" t="str">
        <f t="shared" si="24"/>
        <v>11101111</v>
      </c>
      <c r="F242" s="1" t="s">
        <v>84</v>
      </c>
      <c r="G242" s="1" t="str">
        <f>VLOOKUP(Complete_Instructions!C242,ALU_Codes!$L$2:$M$17,2,FALSE)</f>
        <v>ADDC</v>
      </c>
      <c r="H242" s="1" t="str">
        <f t="shared" si="19"/>
        <v>Rd</v>
      </c>
      <c r="J242" t="s">
        <v>84</v>
      </c>
      <c r="K242" t="s">
        <v>182</v>
      </c>
      <c r="L242" t="s">
        <v>81</v>
      </c>
      <c r="O242" s="21" t="str">
        <f t="shared" si="22"/>
        <v>ADDC Rd Rb</v>
      </c>
      <c r="P242" s="22" t="s">
        <v>463</v>
      </c>
    </row>
    <row r="243" spans="1:16" x14ac:dyDescent="0.25">
      <c r="A243" s="1">
        <v>240</v>
      </c>
      <c r="B243" s="3">
        <v>11</v>
      </c>
      <c r="C243" s="4">
        <v>1100</v>
      </c>
      <c r="D243" s="3">
        <v>0</v>
      </c>
      <c r="E243" s="17" t="str">
        <f t="shared" si="24"/>
        <v>11110000</v>
      </c>
      <c r="F243" s="1" t="s">
        <v>84</v>
      </c>
      <c r="G243" s="1" t="str">
        <f>VLOOKUP(Complete_Instructions!C243,ALU_Codes!$L$2:$M$17,2,FALSE)</f>
        <v>ZERO</v>
      </c>
      <c r="H243" s="1" t="str">
        <f t="shared" si="19"/>
        <v>Ra</v>
      </c>
      <c r="J243" t="s">
        <v>84</v>
      </c>
      <c r="K243" t="s">
        <v>541</v>
      </c>
      <c r="L243" t="s">
        <v>60</v>
      </c>
      <c r="O243" s="21" t="str">
        <f>K243&amp;" "&amp;L243&amp;" "</f>
        <v xml:space="preserve">ZERO Ra </v>
      </c>
      <c r="P243" s="22" t="s">
        <v>464</v>
      </c>
    </row>
    <row r="244" spans="1:16" x14ac:dyDescent="0.25">
      <c r="A244" s="1">
        <v>241</v>
      </c>
      <c r="B244" s="3">
        <v>11</v>
      </c>
      <c r="C244" s="4">
        <v>1100</v>
      </c>
      <c r="D244" s="3">
        <v>1</v>
      </c>
      <c r="E244" s="17" t="str">
        <f t="shared" si="24"/>
        <v>11110001</v>
      </c>
      <c r="F244" s="1" t="s">
        <v>84</v>
      </c>
      <c r="G244" s="1" t="str">
        <f>VLOOKUP(Complete_Instructions!C244,ALU_Codes!$L$2:$M$17,2,FALSE)</f>
        <v>ZERO</v>
      </c>
      <c r="H244" s="1" t="str">
        <f t="shared" si="19"/>
        <v>Rb</v>
      </c>
      <c r="J244" t="s">
        <v>84</v>
      </c>
      <c r="K244" s="1" t="s">
        <v>541</v>
      </c>
      <c r="L244" t="s">
        <v>65</v>
      </c>
      <c r="O244" s="21" t="str">
        <f t="shared" ref="O244:O250" si="27">K244&amp;" "&amp;L244&amp;" "</f>
        <v xml:space="preserve">ZERO Rb </v>
      </c>
      <c r="P244" s="22" t="s">
        <v>465</v>
      </c>
    </row>
    <row r="245" spans="1:16" x14ac:dyDescent="0.25">
      <c r="A245" s="1">
        <v>242</v>
      </c>
      <c r="B245" s="3">
        <v>11</v>
      </c>
      <c r="C245" s="4">
        <v>1100</v>
      </c>
      <c r="D245" s="3">
        <v>10</v>
      </c>
      <c r="E245" s="17" t="str">
        <f t="shared" si="24"/>
        <v>11110010</v>
      </c>
      <c r="F245" s="1" t="s">
        <v>84</v>
      </c>
      <c r="G245" s="1" t="str">
        <f>VLOOKUP(Complete_Instructions!C245,ALU_Codes!$L$2:$M$17,2,FALSE)</f>
        <v>ZERO</v>
      </c>
      <c r="H245" s="1" t="str">
        <f t="shared" si="19"/>
        <v>Rc</v>
      </c>
      <c r="J245" t="s">
        <v>84</v>
      </c>
      <c r="K245" s="1" t="s">
        <v>541</v>
      </c>
      <c r="L245" t="s">
        <v>61</v>
      </c>
      <c r="O245" s="21" t="str">
        <f t="shared" si="27"/>
        <v xml:space="preserve">ZERO Rc </v>
      </c>
      <c r="P245" s="22" t="s">
        <v>272</v>
      </c>
    </row>
    <row r="246" spans="1:16" x14ac:dyDescent="0.25">
      <c r="A246" s="1">
        <v>243</v>
      </c>
      <c r="B246" s="3">
        <v>11</v>
      </c>
      <c r="C246" s="4">
        <v>1100</v>
      </c>
      <c r="D246" s="3">
        <v>11</v>
      </c>
      <c r="E246" s="17" t="str">
        <f t="shared" si="24"/>
        <v>11110011</v>
      </c>
      <c r="F246" s="1" t="s">
        <v>84</v>
      </c>
      <c r="G246" s="1" t="str">
        <f>VLOOKUP(Complete_Instructions!C246,ALU_Codes!$L$2:$M$17,2,FALSE)</f>
        <v>ZERO</v>
      </c>
      <c r="H246" s="1" t="str">
        <f t="shared" si="19"/>
        <v>Rd</v>
      </c>
      <c r="J246" t="s">
        <v>84</v>
      </c>
      <c r="K246" s="1" t="s">
        <v>541</v>
      </c>
      <c r="L246" t="s">
        <v>81</v>
      </c>
      <c r="O246" s="21" t="str">
        <f t="shared" si="27"/>
        <v xml:space="preserve">ZERO Rd </v>
      </c>
      <c r="P246" s="22" t="s">
        <v>466</v>
      </c>
    </row>
    <row r="247" spans="1:16" x14ac:dyDescent="0.25">
      <c r="A247" s="1">
        <v>244</v>
      </c>
      <c r="B247" s="3">
        <v>11</v>
      </c>
      <c r="C247" s="4">
        <v>1101</v>
      </c>
      <c r="D247" s="3">
        <v>0</v>
      </c>
      <c r="E247" s="17" t="str">
        <f t="shared" si="24"/>
        <v>11110100</v>
      </c>
      <c r="F247" s="1" t="s">
        <v>84</v>
      </c>
      <c r="G247" s="1" t="str">
        <f>VLOOKUP(Complete_Instructions!C247,ALU_Codes!$L$2:$M$17,2,FALSE)</f>
        <v>ONE</v>
      </c>
      <c r="H247" s="1" t="str">
        <f t="shared" si="19"/>
        <v>Ra</v>
      </c>
      <c r="J247" t="s">
        <v>84</v>
      </c>
      <c r="K247" t="s">
        <v>542</v>
      </c>
      <c r="L247" t="s">
        <v>60</v>
      </c>
      <c r="O247" s="21" t="str">
        <f t="shared" si="27"/>
        <v xml:space="preserve">ONE Ra </v>
      </c>
      <c r="P247" s="22" t="s">
        <v>467</v>
      </c>
    </row>
    <row r="248" spans="1:16" x14ac:dyDescent="0.25">
      <c r="A248" s="1">
        <v>245</v>
      </c>
      <c r="B248" s="3">
        <v>11</v>
      </c>
      <c r="C248" s="4">
        <v>1101</v>
      </c>
      <c r="D248" s="3">
        <v>1</v>
      </c>
      <c r="E248" s="17" t="str">
        <f t="shared" si="24"/>
        <v>11110101</v>
      </c>
      <c r="F248" s="1" t="s">
        <v>84</v>
      </c>
      <c r="G248" s="1" t="str">
        <f>VLOOKUP(Complete_Instructions!C248,ALU_Codes!$L$2:$M$17,2,FALSE)</f>
        <v>ONE</v>
      </c>
      <c r="H248" s="1" t="str">
        <f t="shared" si="19"/>
        <v>Rb</v>
      </c>
      <c r="J248" t="s">
        <v>84</v>
      </c>
      <c r="K248" s="1" t="s">
        <v>542</v>
      </c>
      <c r="L248" t="s">
        <v>65</v>
      </c>
      <c r="O248" s="21" t="str">
        <f t="shared" si="27"/>
        <v xml:space="preserve">ONE Rb </v>
      </c>
      <c r="P248" s="22" t="s">
        <v>468</v>
      </c>
    </row>
    <row r="249" spans="1:16" x14ac:dyDescent="0.25">
      <c r="A249" s="1">
        <v>246</v>
      </c>
      <c r="B249" s="3">
        <v>11</v>
      </c>
      <c r="C249" s="4">
        <v>1101</v>
      </c>
      <c r="D249" s="3">
        <v>10</v>
      </c>
      <c r="E249" s="17" t="str">
        <f t="shared" si="24"/>
        <v>11110110</v>
      </c>
      <c r="F249" s="1" t="s">
        <v>84</v>
      </c>
      <c r="G249" s="1" t="str">
        <f>VLOOKUP(Complete_Instructions!C249,ALU_Codes!$L$2:$M$17,2,FALSE)</f>
        <v>ONE</v>
      </c>
      <c r="H249" s="1" t="str">
        <f t="shared" si="19"/>
        <v>Rc</v>
      </c>
      <c r="J249" t="s">
        <v>84</v>
      </c>
      <c r="K249" s="1" t="s">
        <v>542</v>
      </c>
      <c r="L249" t="s">
        <v>61</v>
      </c>
      <c r="O249" s="21" t="str">
        <f t="shared" si="27"/>
        <v xml:space="preserve">ONE Rc </v>
      </c>
      <c r="P249" s="22" t="s">
        <v>275</v>
      </c>
    </row>
    <row r="250" spans="1:16" x14ac:dyDescent="0.25">
      <c r="A250" s="1">
        <v>247</v>
      </c>
      <c r="B250" s="3">
        <v>11</v>
      </c>
      <c r="C250" s="4">
        <v>1101</v>
      </c>
      <c r="D250" s="3">
        <v>11</v>
      </c>
      <c r="E250" s="17" t="str">
        <f t="shared" si="24"/>
        <v>11110111</v>
      </c>
      <c r="F250" s="1" t="s">
        <v>84</v>
      </c>
      <c r="G250" s="1" t="str">
        <f>VLOOKUP(Complete_Instructions!C250,ALU_Codes!$L$2:$M$17,2,FALSE)</f>
        <v>ONE</v>
      </c>
      <c r="H250" s="1" t="str">
        <f t="shared" si="19"/>
        <v>Rd</v>
      </c>
      <c r="J250" t="s">
        <v>84</v>
      </c>
      <c r="K250" s="1" t="s">
        <v>542</v>
      </c>
      <c r="L250" t="s">
        <v>81</v>
      </c>
      <c r="O250" s="21" t="str">
        <f t="shared" si="27"/>
        <v xml:space="preserve">ONE Rd </v>
      </c>
      <c r="P250" s="22" t="s">
        <v>469</v>
      </c>
    </row>
    <row r="251" spans="1:16" x14ac:dyDescent="0.25">
      <c r="A251" s="1">
        <v>248</v>
      </c>
      <c r="B251" s="3">
        <v>11</v>
      </c>
      <c r="C251" s="4">
        <v>1110</v>
      </c>
      <c r="D251" s="3">
        <v>0</v>
      </c>
      <c r="E251" s="17" t="str">
        <f t="shared" si="24"/>
        <v>11111000</v>
      </c>
      <c r="F251" s="1" t="s">
        <v>84</v>
      </c>
      <c r="G251" s="1" t="str">
        <f>VLOOKUP(Complete_Instructions!C251,ALU_Codes!$L$2:$M$17,2,FALSE)</f>
        <v>CMP</v>
      </c>
      <c r="H251" s="1" t="str">
        <f t="shared" si="19"/>
        <v>Ra</v>
      </c>
      <c r="J251" t="s">
        <v>84</v>
      </c>
      <c r="K251" t="s">
        <v>130</v>
      </c>
      <c r="L251" t="s">
        <v>60</v>
      </c>
      <c r="O251" s="21" t="str">
        <f t="shared" si="22"/>
        <v>CMP Ra Rb</v>
      </c>
      <c r="P251" s="22" t="s">
        <v>316</v>
      </c>
    </row>
    <row r="252" spans="1:16" x14ac:dyDescent="0.25">
      <c r="A252" s="1">
        <v>249</v>
      </c>
      <c r="B252" s="3">
        <v>11</v>
      </c>
      <c r="C252" s="4">
        <v>1110</v>
      </c>
      <c r="D252" s="3">
        <v>1</v>
      </c>
      <c r="E252" s="17" t="str">
        <f t="shared" si="24"/>
        <v>11111001</v>
      </c>
      <c r="F252" s="1" t="s">
        <v>84</v>
      </c>
      <c r="G252" s="1" t="str">
        <f>VLOOKUP(Complete_Instructions!C252,ALU_Codes!$L$2:$M$17,2,FALSE)</f>
        <v>CMP</v>
      </c>
      <c r="H252" s="1" t="str">
        <f t="shared" si="19"/>
        <v>Rb</v>
      </c>
      <c r="J252" t="s">
        <v>84</v>
      </c>
      <c r="K252" t="s">
        <v>130</v>
      </c>
      <c r="L252" t="s">
        <v>65</v>
      </c>
      <c r="O252" s="21" t="str">
        <f t="shared" si="22"/>
        <v>CMP Rb Rb</v>
      </c>
      <c r="P252" s="22" t="s">
        <v>470</v>
      </c>
    </row>
    <row r="253" spans="1:16" x14ac:dyDescent="0.25">
      <c r="A253" s="1">
        <v>250</v>
      </c>
      <c r="B253" s="3">
        <v>11</v>
      </c>
      <c r="C253" s="4">
        <v>1110</v>
      </c>
      <c r="D253" s="3">
        <v>10</v>
      </c>
      <c r="E253" s="17" t="str">
        <f t="shared" si="24"/>
        <v>11111010</v>
      </c>
      <c r="F253" s="1" t="s">
        <v>84</v>
      </c>
      <c r="G253" s="1" t="str">
        <f>VLOOKUP(Complete_Instructions!C253,ALU_Codes!$L$2:$M$17,2,FALSE)</f>
        <v>CMP</v>
      </c>
      <c r="H253" s="1" t="str">
        <f t="shared" si="19"/>
        <v>Rc</v>
      </c>
      <c r="J253" t="s">
        <v>84</v>
      </c>
      <c r="K253" t="s">
        <v>130</v>
      </c>
      <c r="L253" t="s">
        <v>61</v>
      </c>
      <c r="O253" s="21" t="str">
        <f t="shared" si="22"/>
        <v>CMP Rc Rb</v>
      </c>
      <c r="P253" s="22" t="s">
        <v>471</v>
      </c>
    </row>
    <row r="254" spans="1:16" x14ac:dyDescent="0.25">
      <c r="A254" s="1">
        <v>251</v>
      </c>
      <c r="B254" s="3">
        <v>11</v>
      </c>
      <c r="C254" s="4">
        <v>1110</v>
      </c>
      <c r="D254" s="3">
        <v>11</v>
      </c>
      <c r="E254" s="17" t="str">
        <f t="shared" si="24"/>
        <v>11111011</v>
      </c>
      <c r="F254" s="1" t="s">
        <v>84</v>
      </c>
      <c r="G254" s="1" t="str">
        <f>VLOOKUP(Complete_Instructions!C254,ALU_Codes!$L$2:$M$17,2,FALSE)</f>
        <v>CMP</v>
      </c>
      <c r="H254" s="1" t="str">
        <f t="shared" si="19"/>
        <v>Rd</v>
      </c>
      <c r="J254" t="s">
        <v>84</v>
      </c>
      <c r="K254" t="s">
        <v>130</v>
      </c>
      <c r="L254" t="s">
        <v>81</v>
      </c>
      <c r="O254" s="21" t="str">
        <f t="shared" si="22"/>
        <v>CMP Rd Rb</v>
      </c>
      <c r="P254" s="22" t="s">
        <v>266</v>
      </c>
    </row>
    <row r="255" spans="1:16" x14ac:dyDescent="0.25">
      <c r="A255" s="1">
        <v>252</v>
      </c>
      <c r="B255" s="3">
        <v>11</v>
      </c>
      <c r="C255" s="4">
        <v>1111</v>
      </c>
      <c r="D255" s="3">
        <v>0</v>
      </c>
      <c r="E255" s="17" t="str">
        <f t="shared" si="24"/>
        <v>11111100</v>
      </c>
      <c r="F255" s="1" t="s">
        <v>84</v>
      </c>
      <c r="G255" s="1" t="str">
        <f>VLOOKUP(Complete_Instructions!C255,ALU_Codes!$L$2:$M$17,2,FALSE)</f>
        <v>TST</v>
      </c>
      <c r="H255" s="1" t="str">
        <f t="shared" si="19"/>
        <v>Ra</v>
      </c>
      <c r="J255" t="s">
        <v>84</v>
      </c>
      <c r="K255" t="s">
        <v>131</v>
      </c>
      <c r="L255" t="s">
        <v>60</v>
      </c>
      <c r="O255" s="21" t="str">
        <f t="shared" ref="O255:O258" si="28">K255&amp;" "&amp;L255&amp;" "</f>
        <v xml:space="preserve">TST Ra </v>
      </c>
      <c r="P255" s="22" t="s">
        <v>472</v>
      </c>
    </row>
    <row r="256" spans="1:16" x14ac:dyDescent="0.25">
      <c r="A256" s="1">
        <v>253</v>
      </c>
      <c r="B256" s="3">
        <v>11</v>
      </c>
      <c r="C256" s="4">
        <v>1111</v>
      </c>
      <c r="D256" s="3">
        <v>1</v>
      </c>
      <c r="E256" s="17" t="str">
        <f t="shared" si="24"/>
        <v>11111101</v>
      </c>
      <c r="F256" s="1" t="s">
        <v>84</v>
      </c>
      <c r="G256" s="1" t="str">
        <f>VLOOKUP(Complete_Instructions!C256,ALU_Codes!$L$2:$M$17,2,FALSE)</f>
        <v>TST</v>
      </c>
      <c r="H256" s="1" t="str">
        <f t="shared" si="19"/>
        <v>Rb</v>
      </c>
      <c r="J256" t="s">
        <v>84</v>
      </c>
      <c r="K256" t="s">
        <v>131</v>
      </c>
      <c r="L256" t="s">
        <v>65</v>
      </c>
      <c r="O256" s="21" t="str">
        <f t="shared" si="28"/>
        <v xml:space="preserve">TST Rb </v>
      </c>
      <c r="P256" s="22" t="s">
        <v>473</v>
      </c>
    </row>
    <row r="257" spans="1:16" x14ac:dyDescent="0.25">
      <c r="A257" s="1">
        <v>254</v>
      </c>
      <c r="B257" s="3">
        <v>11</v>
      </c>
      <c r="C257" s="4">
        <v>1111</v>
      </c>
      <c r="D257" s="3">
        <v>10</v>
      </c>
      <c r="E257" s="17" t="str">
        <f t="shared" si="24"/>
        <v>11111110</v>
      </c>
      <c r="F257" s="1" t="s">
        <v>84</v>
      </c>
      <c r="G257" s="1" t="str">
        <f>VLOOKUP(Complete_Instructions!C257,ALU_Codes!$L$2:$M$17,2,FALSE)</f>
        <v>TST</v>
      </c>
      <c r="H257" s="1" t="str">
        <f t="shared" si="19"/>
        <v>Rc</v>
      </c>
      <c r="J257" t="s">
        <v>84</v>
      </c>
      <c r="K257" t="s">
        <v>131</v>
      </c>
      <c r="L257" t="s">
        <v>61</v>
      </c>
      <c r="O257" s="21" t="str">
        <f t="shared" si="28"/>
        <v xml:space="preserve">TST Rc </v>
      </c>
      <c r="P257" s="22" t="s">
        <v>254</v>
      </c>
    </row>
    <row r="258" spans="1:16" ht="15.75" thickBot="1" x14ac:dyDescent="0.3">
      <c r="A258" s="1">
        <v>255</v>
      </c>
      <c r="B258" s="3">
        <v>11</v>
      </c>
      <c r="C258" s="4">
        <v>1111</v>
      </c>
      <c r="D258" s="3">
        <v>11</v>
      </c>
      <c r="E258" s="17" t="str">
        <f t="shared" si="24"/>
        <v>11111111</v>
      </c>
      <c r="F258" s="1" t="s">
        <v>84</v>
      </c>
      <c r="G258" s="1" t="str">
        <f>VLOOKUP(Complete_Instructions!C258,ALU_Codes!$L$2:$M$17,2,FALSE)</f>
        <v>TST</v>
      </c>
      <c r="H258" s="1" t="str">
        <f t="shared" si="19"/>
        <v>Rd</v>
      </c>
      <c r="J258" t="s">
        <v>84</v>
      </c>
      <c r="K258" t="s">
        <v>131</v>
      </c>
      <c r="L258" t="s">
        <v>81</v>
      </c>
      <c r="O258" s="23" t="str">
        <f t="shared" si="28"/>
        <v xml:space="preserve">TST Rd </v>
      </c>
      <c r="P258" s="24" t="s">
        <v>198</v>
      </c>
    </row>
    <row r="259" spans="1:16" x14ac:dyDescent="0.25">
      <c r="D259" s="3"/>
    </row>
    <row r="260" spans="1:16" x14ac:dyDescent="0.25">
      <c r="D260" s="3"/>
    </row>
    <row r="261" spans="1:16" x14ac:dyDescent="0.25">
      <c r="D261" s="3"/>
    </row>
    <row r="262" spans="1:16" x14ac:dyDescent="0.25">
      <c r="D262" s="3"/>
    </row>
    <row r="263" spans="1:16" x14ac:dyDescent="0.25">
      <c r="D263" s="3"/>
    </row>
    <row r="264" spans="1:16" x14ac:dyDescent="0.25">
      <c r="D264" s="3"/>
    </row>
    <row r="265" spans="1:16" x14ac:dyDescent="0.25">
      <c r="D265" s="3"/>
    </row>
    <row r="266" spans="1:16" x14ac:dyDescent="0.25">
      <c r="D26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9"/>
  <sheetViews>
    <sheetView topLeftCell="A106" workbookViewId="0">
      <selection activeCell="K165" sqref="K165:K166"/>
    </sheetView>
  </sheetViews>
  <sheetFormatPr defaultRowHeight="15" x14ac:dyDescent="0.25"/>
  <cols>
    <col min="1" max="1" width="32.28515625" bestFit="1" customWidth="1"/>
    <col min="2" max="2" width="16.42578125" customWidth="1"/>
    <col min="3" max="3" width="20" customWidth="1"/>
  </cols>
  <sheetData>
    <row r="1" spans="1:3" x14ac:dyDescent="0.25">
      <c r="A1" t="s">
        <v>183</v>
      </c>
    </row>
    <row r="2" spans="1:3" x14ac:dyDescent="0.25">
      <c r="A2" t="s">
        <v>112</v>
      </c>
      <c r="B2" t="s">
        <v>184</v>
      </c>
      <c r="C2" t="s">
        <v>185</v>
      </c>
    </row>
    <row r="3" spans="1:3" x14ac:dyDescent="0.25">
      <c r="A3" t="s">
        <v>200</v>
      </c>
      <c r="B3" s="14" t="s">
        <v>186</v>
      </c>
      <c r="C3" s="14" t="s">
        <v>201</v>
      </c>
    </row>
    <row r="4" spans="1:3" x14ac:dyDescent="0.25">
      <c r="A4" t="s">
        <v>202</v>
      </c>
      <c r="B4" s="14" t="s">
        <v>191</v>
      </c>
      <c r="C4" s="14" t="s">
        <v>199</v>
      </c>
    </row>
    <row r="5" spans="1:3" x14ac:dyDescent="0.25">
      <c r="A5" t="s">
        <v>187</v>
      </c>
      <c r="B5" s="14" t="s">
        <v>194</v>
      </c>
      <c r="C5" s="14" t="s">
        <v>203</v>
      </c>
    </row>
    <row r="6" spans="1:3" x14ac:dyDescent="0.25">
      <c r="A6" t="s">
        <v>190</v>
      </c>
      <c r="B6" s="14" t="s">
        <v>195</v>
      </c>
      <c r="C6" s="14" t="s">
        <v>204</v>
      </c>
    </row>
    <row r="7" spans="1:3" x14ac:dyDescent="0.25">
      <c r="A7" t="s">
        <v>188</v>
      </c>
      <c r="B7" s="14" t="s">
        <v>196</v>
      </c>
      <c r="C7" s="14" t="s">
        <v>205</v>
      </c>
    </row>
    <row r="8" spans="1:3" x14ac:dyDescent="0.25">
      <c r="A8" t="s">
        <v>189</v>
      </c>
      <c r="B8" s="14" t="s">
        <v>197</v>
      </c>
      <c r="C8" s="14" t="s">
        <v>193</v>
      </c>
    </row>
    <row r="10" spans="1:3" x14ac:dyDescent="0.25">
      <c r="A10" t="s">
        <v>224</v>
      </c>
    </row>
    <row r="11" spans="1:3" x14ac:dyDescent="0.25">
      <c r="A11" s="1" t="s">
        <v>112</v>
      </c>
      <c r="B11" s="1" t="s">
        <v>184</v>
      </c>
      <c r="C11" s="1" t="s">
        <v>214</v>
      </c>
    </row>
    <row r="12" spans="1:3" x14ac:dyDescent="0.25">
      <c r="A12" t="s">
        <v>206</v>
      </c>
      <c r="B12" s="14" t="s">
        <v>186</v>
      </c>
      <c r="C12" s="14" t="s">
        <v>197</v>
      </c>
    </row>
    <row r="13" spans="1:3" x14ac:dyDescent="0.25">
      <c r="A13" t="s">
        <v>187</v>
      </c>
      <c r="B13" s="14" t="s">
        <v>191</v>
      </c>
      <c r="C13" s="14" t="s">
        <v>203</v>
      </c>
    </row>
    <row r="14" spans="1:3" x14ac:dyDescent="0.25">
      <c r="A14" t="s">
        <v>206</v>
      </c>
      <c r="B14" s="14" t="s">
        <v>194</v>
      </c>
      <c r="C14" s="14" t="s">
        <v>197</v>
      </c>
    </row>
    <row r="15" spans="1:3" x14ac:dyDescent="0.25">
      <c r="A15" s="1" t="s">
        <v>208</v>
      </c>
      <c r="B15" s="14" t="s">
        <v>195</v>
      </c>
      <c r="C15" s="14" t="s">
        <v>211</v>
      </c>
    </row>
    <row r="16" spans="1:3" x14ac:dyDescent="0.25">
      <c r="A16" s="1" t="s">
        <v>206</v>
      </c>
      <c r="B16" s="14" t="s">
        <v>196</v>
      </c>
      <c r="C16" s="14" t="s">
        <v>197</v>
      </c>
    </row>
    <row r="17" spans="1:3" x14ac:dyDescent="0.25">
      <c r="A17" s="1" t="s">
        <v>209</v>
      </c>
      <c r="B17" s="14" t="s">
        <v>197</v>
      </c>
      <c r="C17" s="14" t="s">
        <v>212</v>
      </c>
    </row>
    <row r="18" spans="1:3" x14ac:dyDescent="0.25">
      <c r="A18" s="1" t="s">
        <v>206</v>
      </c>
      <c r="B18" s="14" t="s">
        <v>207</v>
      </c>
      <c r="C18" s="14" t="s">
        <v>197</v>
      </c>
    </row>
    <row r="19" spans="1:3" x14ac:dyDescent="0.25">
      <c r="A19" s="1" t="s">
        <v>210</v>
      </c>
      <c r="B19" s="14" t="s">
        <v>201</v>
      </c>
      <c r="C19" s="14" t="s">
        <v>213</v>
      </c>
    </row>
    <row r="20" spans="1:3" x14ac:dyDescent="0.25">
      <c r="A20" s="1" t="s">
        <v>218</v>
      </c>
      <c r="B20" s="14" t="s">
        <v>203</v>
      </c>
      <c r="C20" s="14" t="s">
        <v>201</v>
      </c>
    </row>
    <row r="21" spans="1:3" x14ac:dyDescent="0.25">
      <c r="A21" s="1" t="s">
        <v>202</v>
      </c>
      <c r="B21" s="14" t="s">
        <v>217</v>
      </c>
      <c r="C21" s="14" t="s">
        <v>186</v>
      </c>
    </row>
    <row r="22" spans="1:3" x14ac:dyDescent="0.25">
      <c r="A22" s="1" t="s">
        <v>187</v>
      </c>
      <c r="B22" s="14" t="s">
        <v>192</v>
      </c>
      <c r="C22" s="14" t="s">
        <v>203</v>
      </c>
    </row>
    <row r="23" spans="1:3" x14ac:dyDescent="0.25">
      <c r="A23" s="1" t="s">
        <v>208</v>
      </c>
      <c r="B23" s="14" t="s">
        <v>219</v>
      </c>
      <c r="C23" s="14" t="s">
        <v>211</v>
      </c>
    </row>
    <row r="24" spans="1:3" x14ac:dyDescent="0.25">
      <c r="A24" s="1" t="s">
        <v>209</v>
      </c>
      <c r="B24" s="14" t="s">
        <v>220</v>
      </c>
      <c r="C24" s="14" t="s">
        <v>212</v>
      </c>
    </row>
    <row r="25" spans="1:3" x14ac:dyDescent="0.25">
      <c r="A25" s="1" t="s">
        <v>210</v>
      </c>
      <c r="B25" s="14" t="s">
        <v>221</v>
      </c>
      <c r="C25" s="14" t="s">
        <v>213</v>
      </c>
    </row>
    <row r="26" spans="1:3" x14ac:dyDescent="0.25">
      <c r="A26" s="1" t="s">
        <v>215</v>
      </c>
      <c r="B26" s="14" t="s">
        <v>222</v>
      </c>
      <c r="C26" s="14" t="s">
        <v>216</v>
      </c>
    </row>
    <row r="27" spans="1:3" x14ac:dyDescent="0.25">
      <c r="A27" s="1" t="s">
        <v>202</v>
      </c>
      <c r="B27" s="14" t="s">
        <v>223</v>
      </c>
      <c r="C27" s="14" t="s">
        <v>186</v>
      </c>
    </row>
    <row r="28" spans="1:3" x14ac:dyDescent="0.25">
      <c r="A28" s="1"/>
      <c r="B28" s="1"/>
      <c r="C28" s="1"/>
    </row>
    <row r="29" spans="1:3" x14ac:dyDescent="0.25">
      <c r="A29" s="1" t="s">
        <v>225</v>
      </c>
      <c r="B29" s="1"/>
      <c r="C29" s="1"/>
    </row>
    <row r="30" spans="1:3" x14ac:dyDescent="0.25">
      <c r="A30" s="1" t="s">
        <v>112</v>
      </c>
      <c r="B30" s="1" t="s">
        <v>184</v>
      </c>
      <c r="C30" s="1" t="s">
        <v>214</v>
      </c>
    </row>
    <row r="31" spans="1:3" x14ac:dyDescent="0.25">
      <c r="A31" s="1" t="s">
        <v>200</v>
      </c>
      <c r="B31" s="14" t="s">
        <v>186</v>
      </c>
      <c r="C31" s="14" t="s">
        <v>201</v>
      </c>
    </row>
    <row r="32" spans="1:3" x14ac:dyDescent="0.25">
      <c r="A32" s="1" t="s">
        <v>202</v>
      </c>
      <c r="B32" s="14" t="s">
        <v>191</v>
      </c>
      <c r="C32" s="14" t="s">
        <v>186</v>
      </c>
    </row>
    <row r="33" spans="1:3" x14ac:dyDescent="0.25">
      <c r="A33" t="s">
        <v>226</v>
      </c>
      <c r="B33" s="14" t="s">
        <v>194</v>
      </c>
      <c r="C33" s="14" t="s">
        <v>227</v>
      </c>
    </row>
    <row r="34" spans="1:3" x14ac:dyDescent="0.25">
      <c r="A34" s="1" t="s">
        <v>228</v>
      </c>
      <c r="B34" s="14" t="s">
        <v>195</v>
      </c>
      <c r="C34" s="14" t="s">
        <v>216</v>
      </c>
    </row>
    <row r="35" spans="1:3" x14ac:dyDescent="0.25">
      <c r="A35" s="1" t="s">
        <v>202</v>
      </c>
      <c r="B35" s="14" t="s">
        <v>196</v>
      </c>
      <c r="C35" s="14" t="s">
        <v>194</v>
      </c>
    </row>
    <row r="37" spans="1:3" x14ac:dyDescent="0.25">
      <c r="A37" s="1" t="s">
        <v>327</v>
      </c>
      <c r="B37" s="1"/>
      <c r="C37" s="1"/>
    </row>
    <row r="38" spans="1:3" x14ac:dyDescent="0.25">
      <c r="A38" s="1" t="s">
        <v>112</v>
      </c>
      <c r="B38" s="1" t="s">
        <v>184</v>
      </c>
      <c r="C38" s="1" t="s">
        <v>214</v>
      </c>
    </row>
    <row r="39" spans="1:3" x14ac:dyDescent="0.25">
      <c r="A39" s="1" t="s">
        <v>200</v>
      </c>
      <c r="B39" s="14" t="s">
        <v>186</v>
      </c>
      <c r="C39" s="14" t="s">
        <v>201</v>
      </c>
    </row>
    <row r="40" spans="1:3" x14ac:dyDescent="0.25">
      <c r="A40" s="1" t="s">
        <v>202</v>
      </c>
      <c r="B40" s="14" t="s">
        <v>191</v>
      </c>
      <c r="C40" s="14" t="s">
        <v>198</v>
      </c>
    </row>
    <row r="41" spans="1:3" x14ac:dyDescent="0.25">
      <c r="A41" s="1" t="s">
        <v>233</v>
      </c>
      <c r="B41" s="14" t="s">
        <v>194</v>
      </c>
      <c r="C41" s="14" t="s">
        <v>223</v>
      </c>
    </row>
    <row r="42" spans="1:3" x14ac:dyDescent="0.25">
      <c r="A42" s="1" t="s">
        <v>202</v>
      </c>
      <c r="B42" s="14" t="s">
        <v>195</v>
      </c>
      <c r="C42" s="14" t="s">
        <v>186</v>
      </c>
    </row>
    <row r="43" spans="1:3" x14ac:dyDescent="0.25">
      <c r="A43" s="1" t="s">
        <v>229</v>
      </c>
      <c r="B43" s="14" t="s">
        <v>196</v>
      </c>
      <c r="C43" s="14" t="s">
        <v>231</v>
      </c>
    </row>
    <row r="44" spans="1:3" x14ac:dyDescent="0.25">
      <c r="A44" s="1" t="s">
        <v>230</v>
      </c>
      <c r="B44" s="14" t="s">
        <v>197</v>
      </c>
      <c r="C44" s="14" t="s">
        <v>216</v>
      </c>
    </row>
    <row r="45" spans="1:3" x14ac:dyDescent="0.25">
      <c r="A45" s="1" t="s">
        <v>202</v>
      </c>
      <c r="B45" s="14" t="s">
        <v>207</v>
      </c>
      <c r="C45" s="14" t="s">
        <v>194</v>
      </c>
    </row>
    <row r="47" spans="1:3" x14ac:dyDescent="0.25">
      <c r="A47" s="1" t="s">
        <v>232</v>
      </c>
      <c r="B47" s="1"/>
      <c r="C47" s="1"/>
    </row>
    <row r="48" spans="1:3" x14ac:dyDescent="0.25">
      <c r="A48" s="1" t="s">
        <v>112</v>
      </c>
      <c r="B48" s="1" t="s">
        <v>184</v>
      </c>
      <c r="C48" s="1" t="s">
        <v>214</v>
      </c>
    </row>
    <row r="49" spans="1:3" x14ac:dyDescent="0.25">
      <c r="A49" s="1" t="s">
        <v>200</v>
      </c>
      <c r="B49" s="14" t="s">
        <v>186</v>
      </c>
      <c r="C49" s="14" t="s">
        <v>201</v>
      </c>
    </row>
    <row r="50" spans="1:3" x14ac:dyDescent="0.25">
      <c r="A50" s="1" t="s">
        <v>202</v>
      </c>
      <c r="B50" s="14" t="s">
        <v>191</v>
      </c>
      <c r="C50" s="14" t="s">
        <v>186</v>
      </c>
    </row>
    <row r="51" spans="1:3" x14ac:dyDescent="0.25">
      <c r="A51" s="1" t="s">
        <v>233</v>
      </c>
      <c r="B51" s="14" t="s">
        <v>194</v>
      </c>
      <c r="C51" s="14" t="s">
        <v>223</v>
      </c>
    </row>
    <row r="52" spans="1:3" x14ac:dyDescent="0.25">
      <c r="A52" s="1" t="s">
        <v>202</v>
      </c>
      <c r="B52" s="14" t="s">
        <v>195</v>
      </c>
      <c r="C52" s="14" t="s">
        <v>197</v>
      </c>
    </row>
    <row r="53" spans="1:3" x14ac:dyDescent="0.25">
      <c r="A53" s="1" t="s">
        <v>234</v>
      </c>
      <c r="B53" s="14" t="s">
        <v>196</v>
      </c>
      <c r="C53" s="14" t="s">
        <v>236</v>
      </c>
    </row>
    <row r="54" spans="1:3" x14ac:dyDescent="0.25">
      <c r="A54" s="1" t="s">
        <v>235</v>
      </c>
      <c r="B54" s="14" t="s">
        <v>197</v>
      </c>
      <c r="C54" s="14" t="s">
        <v>216</v>
      </c>
    </row>
    <row r="55" spans="1:3" x14ac:dyDescent="0.25">
      <c r="A55" s="1" t="s">
        <v>202</v>
      </c>
      <c r="B55" s="14" t="s">
        <v>207</v>
      </c>
      <c r="C55" s="14" t="s">
        <v>196</v>
      </c>
    </row>
    <row r="57" spans="1:3" x14ac:dyDescent="0.25">
      <c r="A57" s="1" t="s">
        <v>242</v>
      </c>
      <c r="B57" s="1"/>
      <c r="C57" s="1"/>
    </row>
    <row r="58" spans="1:3" x14ac:dyDescent="0.25">
      <c r="A58" s="1" t="s">
        <v>112</v>
      </c>
      <c r="B58" s="1" t="s">
        <v>184</v>
      </c>
      <c r="C58" s="1" t="s">
        <v>214</v>
      </c>
    </row>
    <row r="59" spans="1:3" x14ac:dyDescent="0.25">
      <c r="A59" s="1" t="s">
        <v>200</v>
      </c>
      <c r="B59" s="14" t="s">
        <v>186</v>
      </c>
      <c r="C59" s="14" t="s">
        <v>201</v>
      </c>
    </row>
    <row r="60" spans="1:3" x14ac:dyDescent="0.25">
      <c r="A60" s="1" t="s">
        <v>202</v>
      </c>
      <c r="B60" s="14" t="s">
        <v>191</v>
      </c>
      <c r="C60" s="14" t="s">
        <v>198</v>
      </c>
    </row>
    <row r="61" spans="1:3" x14ac:dyDescent="0.25">
      <c r="A61" s="1" t="s">
        <v>233</v>
      </c>
      <c r="B61" s="14" t="s">
        <v>194</v>
      </c>
      <c r="C61" s="14" t="s">
        <v>223</v>
      </c>
    </row>
    <row r="62" spans="1:3" x14ac:dyDescent="0.25">
      <c r="A62" s="1" t="s">
        <v>202</v>
      </c>
      <c r="B62" s="14" t="s">
        <v>195</v>
      </c>
      <c r="C62" s="14" t="s">
        <v>197</v>
      </c>
    </row>
    <row r="63" spans="1:3" x14ac:dyDescent="0.25">
      <c r="A63" s="1" t="s">
        <v>243</v>
      </c>
      <c r="B63" s="14" t="s">
        <v>196</v>
      </c>
      <c r="C63" s="14" t="s">
        <v>245</v>
      </c>
    </row>
    <row r="64" spans="1:3" x14ac:dyDescent="0.25">
      <c r="A64" s="1" t="s">
        <v>244</v>
      </c>
      <c r="B64" s="14" t="s">
        <v>197</v>
      </c>
      <c r="C64" s="14" t="s">
        <v>216</v>
      </c>
    </row>
    <row r="65" spans="1:3" x14ac:dyDescent="0.25">
      <c r="A65" s="1" t="s">
        <v>202</v>
      </c>
      <c r="B65" s="14" t="s">
        <v>207</v>
      </c>
      <c r="C65" s="14" t="s">
        <v>196</v>
      </c>
    </row>
    <row r="67" spans="1:3" x14ac:dyDescent="0.25">
      <c r="A67" t="s">
        <v>253</v>
      </c>
    </row>
    <row r="68" spans="1:3" x14ac:dyDescent="0.25">
      <c r="A68" s="1" t="s">
        <v>247</v>
      </c>
      <c r="B68" s="14" t="s">
        <v>186</v>
      </c>
      <c r="C68" s="14" t="s">
        <v>249</v>
      </c>
    </row>
    <row r="69" spans="1:3" x14ac:dyDescent="0.25">
      <c r="A69" s="1" t="s">
        <v>202</v>
      </c>
      <c r="B69" s="14" t="s">
        <v>191</v>
      </c>
      <c r="C69" s="14" t="s">
        <v>198</v>
      </c>
    </row>
    <row r="70" spans="1:3" x14ac:dyDescent="0.25">
      <c r="A70" s="1" t="s">
        <v>131</v>
      </c>
      <c r="B70" s="14" t="s">
        <v>194</v>
      </c>
      <c r="C70" s="14" t="s">
        <v>254</v>
      </c>
    </row>
    <row r="71" spans="1:3" x14ac:dyDescent="0.25">
      <c r="A71" s="1" t="s">
        <v>189</v>
      </c>
      <c r="B71" s="14" t="s">
        <v>195</v>
      </c>
      <c r="C71" s="14" t="s">
        <v>193</v>
      </c>
    </row>
    <row r="73" spans="1:3" x14ac:dyDescent="0.25">
      <c r="A73" t="s">
        <v>246</v>
      </c>
    </row>
    <row r="74" spans="1:3" x14ac:dyDescent="0.25">
      <c r="A74" s="1" t="s">
        <v>112</v>
      </c>
      <c r="B74" s="1" t="s">
        <v>184</v>
      </c>
      <c r="C74" s="1" t="s">
        <v>214</v>
      </c>
    </row>
    <row r="75" spans="1:3" x14ac:dyDescent="0.25">
      <c r="A75" s="1" t="s">
        <v>247</v>
      </c>
      <c r="B75" s="14" t="s">
        <v>186</v>
      </c>
      <c r="C75" s="14" t="s">
        <v>249</v>
      </c>
    </row>
    <row r="76" spans="1:3" x14ac:dyDescent="0.25">
      <c r="A76" s="1" t="s">
        <v>202</v>
      </c>
      <c r="B76" s="14" t="s">
        <v>191</v>
      </c>
      <c r="C76" s="14" t="s">
        <v>198</v>
      </c>
    </row>
    <row r="77" spans="1:3" x14ac:dyDescent="0.25">
      <c r="A77" s="1" t="s">
        <v>128</v>
      </c>
      <c r="B77" s="14" t="s">
        <v>194</v>
      </c>
      <c r="C77" s="14" t="s">
        <v>248</v>
      </c>
    </row>
    <row r="78" spans="1:3" x14ac:dyDescent="0.25">
      <c r="A78" s="1" t="s">
        <v>189</v>
      </c>
      <c r="B78" s="14" t="s">
        <v>195</v>
      </c>
      <c r="C78" s="14" t="s">
        <v>193</v>
      </c>
    </row>
    <row r="79" spans="1:3" x14ac:dyDescent="0.25">
      <c r="A79" s="1"/>
      <c r="B79" s="14"/>
      <c r="C79" s="14"/>
    </row>
    <row r="80" spans="1:3" x14ac:dyDescent="0.25">
      <c r="A80" s="1" t="s">
        <v>250</v>
      </c>
      <c r="B80" s="1"/>
      <c r="C80" s="1"/>
    </row>
    <row r="81" spans="1:3" x14ac:dyDescent="0.25">
      <c r="A81" s="1" t="s">
        <v>112</v>
      </c>
      <c r="B81" s="1" t="s">
        <v>184</v>
      </c>
      <c r="C81" s="1" t="s">
        <v>214</v>
      </c>
    </row>
    <row r="82" spans="1:3" x14ac:dyDescent="0.25">
      <c r="A82" s="1" t="s">
        <v>247</v>
      </c>
      <c r="B82" s="14" t="s">
        <v>186</v>
      </c>
      <c r="C82" s="14" t="s">
        <v>249</v>
      </c>
    </row>
    <row r="83" spans="1:3" x14ac:dyDescent="0.25">
      <c r="A83" s="1" t="s">
        <v>202</v>
      </c>
      <c r="B83" s="14" t="s">
        <v>191</v>
      </c>
      <c r="C83" s="14" t="s">
        <v>255</v>
      </c>
    </row>
    <row r="84" spans="1:3" x14ac:dyDescent="0.25">
      <c r="A84" s="1" t="s">
        <v>129</v>
      </c>
      <c r="B84" s="14" t="s">
        <v>194</v>
      </c>
      <c r="C84" s="14" t="s">
        <v>252</v>
      </c>
    </row>
    <row r="85" spans="1:3" x14ac:dyDescent="0.25">
      <c r="A85" s="1" t="s">
        <v>251</v>
      </c>
      <c r="B85" s="14" t="s">
        <v>195</v>
      </c>
      <c r="C85" s="14" t="s">
        <v>216</v>
      </c>
    </row>
    <row r="86" spans="1:3" x14ac:dyDescent="0.25">
      <c r="A86" s="1" t="s">
        <v>202</v>
      </c>
      <c r="B86" s="14" t="s">
        <v>196</v>
      </c>
      <c r="C86" s="14" t="s">
        <v>194</v>
      </c>
    </row>
    <row r="88" spans="1:3" x14ac:dyDescent="0.25">
      <c r="A88" s="1" t="s">
        <v>256</v>
      </c>
      <c r="B88" s="1"/>
      <c r="C88" s="1"/>
    </row>
    <row r="89" spans="1:3" x14ac:dyDescent="0.25">
      <c r="A89" s="1" t="s">
        <v>112</v>
      </c>
      <c r="B89" s="1" t="s">
        <v>184</v>
      </c>
      <c r="C89" s="1" t="s">
        <v>214</v>
      </c>
    </row>
    <row r="90" spans="1:3" x14ac:dyDescent="0.25">
      <c r="A90" s="1" t="s">
        <v>200</v>
      </c>
      <c r="B90" s="14" t="s">
        <v>186</v>
      </c>
      <c r="C90" s="14" t="s">
        <v>201</v>
      </c>
    </row>
    <row r="91" spans="1:3" x14ac:dyDescent="0.25">
      <c r="A91" s="1" t="s">
        <v>202</v>
      </c>
      <c r="B91" s="14" t="s">
        <v>191</v>
      </c>
      <c r="C91" s="14" t="s">
        <v>198</v>
      </c>
    </row>
    <row r="92" spans="1:3" x14ac:dyDescent="0.25">
      <c r="A92" s="1" t="s">
        <v>233</v>
      </c>
      <c r="B92" s="14" t="s">
        <v>194</v>
      </c>
      <c r="C92" s="14" t="s">
        <v>223</v>
      </c>
    </row>
    <row r="93" spans="1:3" x14ac:dyDescent="0.25">
      <c r="A93" s="1" t="s">
        <v>202</v>
      </c>
      <c r="B93" s="14" t="s">
        <v>195</v>
      </c>
      <c r="C93" s="14" t="s">
        <v>191</v>
      </c>
    </row>
    <row r="94" spans="1:3" x14ac:dyDescent="0.25">
      <c r="A94" s="1" t="s">
        <v>234</v>
      </c>
      <c r="B94" s="14" t="s">
        <v>196</v>
      </c>
      <c r="C94" s="14" t="s">
        <v>236</v>
      </c>
    </row>
    <row r="95" spans="1:3" x14ac:dyDescent="0.25">
      <c r="A95" s="1" t="s">
        <v>200</v>
      </c>
      <c r="B95" s="14" t="s">
        <v>197</v>
      </c>
      <c r="C95" s="14" t="s">
        <v>201</v>
      </c>
    </row>
    <row r="96" spans="1:3" x14ac:dyDescent="0.25">
      <c r="A96" s="1" t="s">
        <v>202</v>
      </c>
      <c r="B96" s="14" t="s">
        <v>207</v>
      </c>
      <c r="C96" s="14" t="s">
        <v>186</v>
      </c>
    </row>
    <row r="97" spans="1:3" x14ac:dyDescent="0.25">
      <c r="A97" s="1" t="s">
        <v>233</v>
      </c>
      <c r="B97" s="14" t="s">
        <v>201</v>
      </c>
      <c r="C97" s="14" t="s">
        <v>223</v>
      </c>
    </row>
    <row r="98" spans="1:3" x14ac:dyDescent="0.25">
      <c r="A98" s="1" t="s">
        <v>202</v>
      </c>
      <c r="B98" s="14" t="s">
        <v>203</v>
      </c>
      <c r="C98" s="14" t="s">
        <v>186</v>
      </c>
    </row>
    <row r="99" spans="1:3" x14ac:dyDescent="0.25">
      <c r="A99" s="1" t="s">
        <v>257</v>
      </c>
      <c r="B99" s="14" t="s">
        <v>217</v>
      </c>
      <c r="C99" s="14" t="s">
        <v>258</v>
      </c>
    </row>
    <row r="100" spans="1:3" x14ac:dyDescent="0.25">
      <c r="A100" t="s">
        <v>259</v>
      </c>
      <c r="B100" s="14" t="s">
        <v>192</v>
      </c>
      <c r="C100" s="14" t="s">
        <v>193</v>
      </c>
    </row>
    <row r="101" spans="1:3" x14ac:dyDescent="0.25">
      <c r="A101" s="1"/>
      <c r="B101" s="14"/>
      <c r="C101" s="14"/>
    </row>
    <row r="102" spans="1:3" x14ac:dyDescent="0.25">
      <c r="A102" s="1" t="s">
        <v>260</v>
      </c>
      <c r="B102" s="1"/>
      <c r="C102" s="1"/>
    </row>
    <row r="103" spans="1:3" x14ac:dyDescent="0.25">
      <c r="A103" s="1" t="s">
        <v>112</v>
      </c>
      <c r="B103" s="1" t="s">
        <v>184</v>
      </c>
      <c r="C103" s="1" t="s">
        <v>214</v>
      </c>
    </row>
    <row r="104" spans="1:3" x14ac:dyDescent="0.25">
      <c r="A104" s="1" t="s">
        <v>200</v>
      </c>
      <c r="B104" s="14" t="s">
        <v>186</v>
      </c>
      <c r="C104" s="14" t="s">
        <v>201</v>
      </c>
    </row>
    <row r="105" spans="1:3" x14ac:dyDescent="0.25">
      <c r="A105" s="1" t="s">
        <v>202</v>
      </c>
      <c r="B105" s="14" t="s">
        <v>191</v>
      </c>
      <c r="C105" s="14" t="s">
        <v>191</v>
      </c>
    </row>
    <row r="106" spans="1:3" x14ac:dyDescent="0.25">
      <c r="A106" s="1" t="s">
        <v>233</v>
      </c>
      <c r="B106" s="14" t="s">
        <v>194</v>
      </c>
      <c r="C106" s="14" t="s">
        <v>223</v>
      </c>
    </row>
    <row r="107" spans="1:3" x14ac:dyDescent="0.25">
      <c r="A107" s="1" t="s">
        <v>202</v>
      </c>
      <c r="B107" s="14" t="s">
        <v>195</v>
      </c>
      <c r="C107" s="14" t="s">
        <v>196</v>
      </c>
    </row>
    <row r="108" spans="1:3" x14ac:dyDescent="0.25">
      <c r="A108" s="1" t="s">
        <v>243</v>
      </c>
      <c r="B108" s="14" t="s">
        <v>196</v>
      </c>
      <c r="C108" s="14" t="s">
        <v>245</v>
      </c>
    </row>
    <row r="109" spans="1:3" x14ac:dyDescent="0.25">
      <c r="A109" s="1" t="s">
        <v>200</v>
      </c>
      <c r="B109" s="14" t="s">
        <v>197</v>
      </c>
      <c r="C109" s="14" t="s">
        <v>201</v>
      </c>
    </row>
    <row r="110" spans="1:3" x14ac:dyDescent="0.25">
      <c r="A110" s="1" t="s">
        <v>202</v>
      </c>
      <c r="B110" s="14" t="s">
        <v>207</v>
      </c>
      <c r="C110" s="14" t="s">
        <v>203</v>
      </c>
    </row>
    <row r="111" spans="1:3" x14ac:dyDescent="0.25">
      <c r="A111" s="1" t="s">
        <v>233</v>
      </c>
      <c r="B111" s="14" t="s">
        <v>201</v>
      </c>
      <c r="C111" s="14" t="s">
        <v>223</v>
      </c>
    </row>
    <row r="112" spans="1:3" x14ac:dyDescent="0.25">
      <c r="A112" s="1" t="s">
        <v>202</v>
      </c>
      <c r="B112" s="14" t="s">
        <v>203</v>
      </c>
      <c r="C112" s="14" t="s">
        <v>191</v>
      </c>
    </row>
    <row r="113" spans="1:3" x14ac:dyDescent="0.25">
      <c r="A113" s="1" t="s">
        <v>261</v>
      </c>
      <c r="B113" s="14" t="s">
        <v>217</v>
      </c>
      <c r="C113" s="14" t="s">
        <v>262</v>
      </c>
    </row>
    <row r="114" spans="1:3" x14ac:dyDescent="0.25">
      <c r="A114" s="1" t="s">
        <v>259</v>
      </c>
      <c r="B114" s="14" t="s">
        <v>192</v>
      </c>
      <c r="C114" s="14" t="s">
        <v>193</v>
      </c>
    </row>
    <row r="116" spans="1:3" x14ac:dyDescent="0.25">
      <c r="A116" t="s">
        <v>263</v>
      </c>
    </row>
    <row r="117" spans="1:3" s="1" customFormat="1" x14ac:dyDescent="0.25">
      <c r="A117" s="1" t="s">
        <v>112</v>
      </c>
      <c r="B117" s="1" t="s">
        <v>184</v>
      </c>
      <c r="C117" s="1" t="s">
        <v>214</v>
      </c>
    </row>
    <row r="118" spans="1:3" x14ac:dyDescent="0.25">
      <c r="A118" t="s">
        <v>264</v>
      </c>
      <c r="B118" s="14" t="s">
        <v>186</v>
      </c>
      <c r="C118" s="14" t="s">
        <v>267</v>
      </c>
    </row>
    <row r="119" spans="1:3" x14ac:dyDescent="0.25">
      <c r="A119" s="1" t="s">
        <v>202</v>
      </c>
      <c r="B119" s="14" t="s">
        <v>191</v>
      </c>
      <c r="C119" s="14" t="s">
        <v>265</v>
      </c>
    </row>
    <row r="120" spans="1:3" x14ac:dyDescent="0.25">
      <c r="A120" s="1" t="s">
        <v>233</v>
      </c>
      <c r="B120" s="14" t="s">
        <v>194</v>
      </c>
      <c r="C120" s="14" t="s">
        <v>223</v>
      </c>
    </row>
    <row r="121" spans="1:3" x14ac:dyDescent="0.25">
      <c r="A121" s="1" t="s">
        <v>202</v>
      </c>
      <c r="B121" s="14" t="s">
        <v>195</v>
      </c>
      <c r="C121" s="14" t="s">
        <v>265</v>
      </c>
    </row>
    <row r="122" spans="1:3" x14ac:dyDescent="0.25">
      <c r="A122" t="s">
        <v>130</v>
      </c>
      <c r="B122" s="14" t="s">
        <v>196</v>
      </c>
      <c r="C122" s="14" t="s">
        <v>266</v>
      </c>
    </row>
    <row r="123" spans="1:3" x14ac:dyDescent="0.25">
      <c r="A123" s="1" t="s">
        <v>259</v>
      </c>
      <c r="B123" s="14" t="s">
        <v>197</v>
      </c>
      <c r="C123" s="14" t="s">
        <v>193</v>
      </c>
    </row>
    <row r="125" spans="1:3" x14ac:dyDescent="0.25">
      <c r="A125" t="s">
        <v>268</v>
      </c>
    </row>
    <row r="126" spans="1:3" s="1" customFormat="1" x14ac:dyDescent="0.25">
      <c r="A126" s="1" t="s">
        <v>112</v>
      </c>
      <c r="B126" s="1" t="s">
        <v>184</v>
      </c>
      <c r="C126" s="1" t="s">
        <v>214</v>
      </c>
    </row>
    <row r="127" spans="1:3" x14ac:dyDescent="0.25">
      <c r="A127" s="1" t="s">
        <v>247</v>
      </c>
      <c r="B127" s="14" t="s">
        <v>186</v>
      </c>
      <c r="C127" s="14" t="s">
        <v>249</v>
      </c>
    </row>
    <row r="128" spans="1:3" x14ac:dyDescent="0.25">
      <c r="A128" s="1" t="s">
        <v>202</v>
      </c>
      <c r="B128" s="14" t="s">
        <v>191</v>
      </c>
      <c r="C128" s="14" t="s">
        <v>270</v>
      </c>
    </row>
    <row r="129" spans="1:3" x14ac:dyDescent="0.25">
      <c r="A129" s="1" t="s">
        <v>233</v>
      </c>
      <c r="B129" s="14" t="s">
        <v>194</v>
      </c>
      <c r="C129" s="14" t="s">
        <v>223</v>
      </c>
    </row>
    <row r="130" spans="1:3" x14ac:dyDescent="0.25">
      <c r="A130" s="1" t="s">
        <v>202</v>
      </c>
      <c r="B130" s="14" t="s">
        <v>195</v>
      </c>
      <c r="C130" s="14" t="s">
        <v>271</v>
      </c>
    </row>
    <row r="131" spans="1:3" x14ac:dyDescent="0.25">
      <c r="A131" s="1" t="s">
        <v>124</v>
      </c>
      <c r="B131" s="14" t="s">
        <v>196</v>
      </c>
      <c r="C131" s="14" t="s">
        <v>269</v>
      </c>
    </row>
    <row r="132" spans="1:3" x14ac:dyDescent="0.25">
      <c r="A132" s="1" t="s">
        <v>259</v>
      </c>
      <c r="B132" s="14" t="s">
        <v>197</v>
      </c>
      <c r="C132" s="14" t="s">
        <v>193</v>
      </c>
    </row>
    <row r="134" spans="1:3" x14ac:dyDescent="0.25">
      <c r="A134" s="1" t="s">
        <v>549</v>
      </c>
      <c r="B134" s="1"/>
      <c r="C134" s="1"/>
    </row>
    <row r="135" spans="1:3" s="1" customFormat="1" x14ac:dyDescent="0.25">
      <c r="A135" s="1" t="s">
        <v>112</v>
      </c>
      <c r="B135" s="1" t="s">
        <v>184</v>
      </c>
      <c r="C135" s="1" t="s">
        <v>214</v>
      </c>
    </row>
    <row r="136" spans="1:3" x14ac:dyDescent="0.25">
      <c r="A136" s="1" t="s">
        <v>551</v>
      </c>
      <c r="B136" s="14" t="s">
        <v>196</v>
      </c>
      <c r="C136" s="14" t="s">
        <v>464</v>
      </c>
    </row>
    <row r="137" spans="1:3" x14ac:dyDescent="0.25">
      <c r="A137" s="1" t="s">
        <v>259</v>
      </c>
      <c r="B137" s="14" t="s">
        <v>197</v>
      </c>
      <c r="C137" s="14" t="s">
        <v>193</v>
      </c>
    </row>
    <row r="139" spans="1:3" x14ac:dyDescent="0.25">
      <c r="A139" s="1" t="s">
        <v>273</v>
      </c>
      <c r="B139" s="1"/>
      <c r="C139" s="1"/>
    </row>
    <row r="140" spans="1:3" s="1" customFormat="1" x14ac:dyDescent="0.25">
      <c r="A140" s="1" t="s">
        <v>112</v>
      </c>
      <c r="B140" s="1" t="s">
        <v>184</v>
      </c>
      <c r="C140" s="1" t="s">
        <v>214</v>
      </c>
    </row>
    <row r="141" spans="1:3" x14ac:dyDescent="0.25">
      <c r="A141" s="1" t="s">
        <v>247</v>
      </c>
      <c r="B141" s="14" t="s">
        <v>186</v>
      </c>
      <c r="C141" s="14" t="s">
        <v>249</v>
      </c>
    </row>
    <row r="142" spans="1:3" x14ac:dyDescent="0.25">
      <c r="A142" s="1" t="s">
        <v>202</v>
      </c>
      <c r="B142" s="14" t="s">
        <v>191</v>
      </c>
      <c r="C142" s="14" t="s">
        <v>270</v>
      </c>
    </row>
    <row r="143" spans="1:3" x14ac:dyDescent="0.25">
      <c r="A143" s="1" t="s">
        <v>233</v>
      </c>
      <c r="B143" s="14" t="s">
        <v>194</v>
      </c>
      <c r="C143" s="14" t="s">
        <v>223</v>
      </c>
    </row>
    <row r="144" spans="1:3" x14ac:dyDescent="0.25">
      <c r="A144" s="1" t="s">
        <v>202</v>
      </c>
      <c r="B144" s="14" t="s">
        <v>195</v>
      </c>
      <c r="C144" s="14" t="s">
        <v>271</v>
      </c>
    </row>
    <row r="145" spans="1:3" x14ac:dyDescent="0.25">
      <c r="A145" s="1" t="s">
        <v>125</v>
      </c>
      <c r="B145" s="14" t="s">
        <v>196</v>
      </c>
      <c r="C145" s="14" t="s">
        <v>274</v>
      </c>
    </row>
    <row r="146" spans="1:3" x14ac:dyDescent="0.25">
      <c r="A146" s="1" t="s">
        <v>259</v>
      </c>
      <c r="B146" s="14" t="s">
        <v>197</v>
      </c>
      <c r="C146" s="14" t="s">
        <v>193</v>
      </c>
    </row>
    <row r="148" spans="1:3" x14ac:dyDescent="0.25">
      <c r="A148" s="1" t="s">
        <v>550</v>
      </c>
      <c r="B148" s="1"/>
      <c r="C148" s="1"/>
    </row>
    <row r="149" spans="1:3" s="1" customFormat="1" x14ac:dyDescent="0.25">
      <c r="A149" s="1" t="s">
        <v>112</v>
      </c>
      <c r="B149" s="1" t="s">
        <v>184</v>
      </c>
      <c r="C149" s="1" t="s">
        <v>214</v>
      </c>
    </row>
    <row r="150" spans="1:3" x14ac:dyDescent="0.25">
      <c r="A150" s="1" t="s">
        <v>552</v>
      </c>
      <c r="B150" s="14" t="s">
        <v>196</v>
      </c>
      <c r="C150" s="14" t="s">
        <v>467</v>
      </c>
    </row>
    <row r="151" spans="1:3" x14ac:dyDescent="0.25">
      <c r="A151" s="1" t="s">
        <v>259</v>
      </c>
      <c r="B151" s="14" t="s">
        <v>197</v>
      </c>
      <c r="C151" s="14" t="s">
        <v>193</v>
      </c>
    </row>
    <row r="153" spans="1:3" x14ac:dyDescent="0.25">
      <c r="A153" s="1" t="s">
        <v>276</v>
      </c>
      <c r="B153" s="1"/>
      <c r="C153" s="1"/>
    </row>
    <row r="154" spans="1:3" s="1" customFormat="1" x14ac:dyDescent="0.25">
      <c r="A154" s="1" t="s">
        <v>112</v>
      </c>
      <c r="B154" s="1" t="s">
        <v>184</v>
      </c>
      <c r="C154" s="1" t="s">
        <v>214</v>
      </c>
    </row>
    <row r="155" spans="1:3" x14ac:dyDescent="0.25">
      <c r="A155" s="1" t="s">
        <v>247</v>
      </c>
      <c r="B155" s="14" t="s">
        <v>186</v>
      </c>
      <c r="C155" s="14" t="s">
        <v>249</v>
      </c>
    </row>
    <row r="156" spans="1:3" x14ac:dyDescent="0.25">
      <c r="A156" s="1" t="s">
        <v>202</v>
      </c>
      <c r="B156" s="14" t="s">
        <v>191</v>
      </c>
      <c r="C156" s="14" t="s">
        <v>270</v>
      </c>
    </row>
    <row r="157" spans="1:3" x14ac:dyDescent="0.25">
      <c r="A157" s="1" t="s">
        <v>233</v>
      </c>
      <c r="B157" s="14" t="s">
        <v>194</v>
      </c>
      <c r="C157" s="14" t="s">
        <v>223</v>
      </c>
    </row>
    <row r="158" spans="1:3" x14ac:dyDescent="0.25">
      <c r="A158" s="1" t="s">
        <v>202</v>
      </c>
      <c r="B158" s="14" t="s">
        <v>195</v>
      </c>
      <c r="C158" s="14" t="s">
        <v>271</v>
      </c>
    </row>
    <row r="159" spans="1:3" x14ac:dyDescent="0.25">
      <c r="A159" s="1" t="s">
        <v>126</v>
      </c>
      <c r="B159" s="14" t="s">
        <v>196</v>
      </c>
      <c r="C159" s="14" t="s">
        <v>277</v>
      </c>
    </row>
    <row r="160" spans="1:3" x14ac:dyDescent="0.25">
      <c r="A160" s="1" t="s">
        <v>259</v>
      </c>
      <c r="B160" s="14" t="s">
        <v>197</v>
      </c>
      <c r="C160" s="14" t="s">
        <v>193</v>
      </c>
    </row>
    <row r="162" spans="1:3" x14ac:dyDescent="0.25">
      <c r="A162" s="1" t="s">
        <v>278</v>
      </c>
      <c r="B162" s="1"/>
      <c r="C162" s="1"/>
    </row>
    <row r="163" spans="1:3" s="1" customFormat="1" x14ac:dyDescent="0.25">
      <c r="A163" s="1" t="s">
        <v>112</v>
      </c>
      <c r="B163" s="1" t="s">
        <v>184</v>
      </c>
      <c r="C163" s="1" t="s">
        <v>214</v>
      </c>
    </row>
    <row r="164" spans="1:3" x14ac:dyDescent="0.25">
      <c r="A164" s="1" t="s">
        <v>247</v>
      </c>
      <c r="B164" s="14" t="s">
        <v>186</v>
      </c>
      <c r="C164" s="14" t="s">
        <v>249</v>
      </c>
    </row>
    <row r="165" spans="1:3" x14ac:dyDescent="0.25">
      <c r="A165" s="1" t="s">
        <v>202</v>
      </c>
      <c r="B165" s="14" t="s">
        <v>191</v>
      </c>
      <c r="C165" s="14" t="s">
        <v>270</v>
      </c>
    </row>
    <row r="166" spans="1:3" x14ac:dyDescent="0.25">
      <c r="A166" s="1" t="s">
        <v>233</v>
      </c>
      <c r="B166" s="14" t="s">
        <v>194</v>
      </c>
      <c r="C166" s="14" t="s">
        <v>223</v>
      </c>
    </row>
    <row r="167" spans="1:3" x14ac:dyDescent="0.25">
      <c r="A167" s="1" t="s">
        <v>202</v>
      </c>
      <c r="B167" s="14" t="s">
        <v>195</v>
      </c>
      <c r="C167" s="14" t="s">
        <v>271</v>
      </c>
    </row>
    <row r="168" spans="1:3" x14ac:dyDescent="0.25">
      <c r="A168" s="1" t="s">
        <v>127</v>
      </c>
      <c r="B168" s="14" t="s">
        <v>196</v>
      </c>
      <c r="C168" s="14" t="s">
        <v>279</v>
      </c>
    </row>
    <row r="169" spans="1:3" x14ac:dyDescent="0.25">
      <c r="A169" s="1" t="s">
        <v>259</v>
      </c>
      <c r="B169" s="14" t="s">
        <v>197</v>
      </c>
      <c r="C169" s="14" t="s">
        <v>193</v>
      </c>
    </row>
    <row r="171" spans="1:3" x14ac:dyDescent="0.25">
      <c r="A171" t="s">
        <v>295</v>
      </c>
    </row>
    <row r="172" spans="1:3" s="1" customFormat="1" x14ac:dyDescent="0.25">
      <c r="A172" s="1" t="s">
        <v>112</v>
      </c>
      <c r="B172" s="1" t="s">
        <v>184</v>
      </c>
      <c r="C172" s="1" t="s">
        <v>214</v>
      </c>
    </row>
    <row r="173" spans="1:3" x14ac:dyDescent="0.25">
      <c r="A173" s="1" t="s">
        <v>247</v>
      </c>
      <c r="B173" s="14" t="s">
        <v>186</v>
      </c>
      <c r="C173" s="14" t="s">
        <v>249</v>
      </c>
    </row>
    <row r="174" spans="1:3" x14ac:dyDescent="0.25">
      <c r="A174" s="1" t="s">
        <v>202</v>
      </c>
      <c r="B174" s="14" t="s">
        <v>191</v>
      </c>
      <c r="C174" s="14" t="s">
        <v>186</v>
      </c>
    </row>
    <row r="175" spans="1:3" x14ac:dyDescent="0.25">
      <c r="A175" t="s">
        <v>290</v>
      </c>
      <c r="B175" s="14" t="s">
        <v>194</v>
      </c>
      <c r="C175" s="14" t="s">
        <v>293</v>
      </c>
    </row>
    <row r="176" spans="1:3" x14ac:dyDescent="0.25">
      <c r="A176" t="s">
        <v>291</v>
      </c>
      <c r="B176" s="14" t="s">
        <v>195</v>
      </c>
      <c r="C176" s="14" t="s">
        <v>294</v>
      </c>
    </row>
    <row r="177" spans="1:3" x14ac:dyDescent="0.25">
      <c r="A177" s="1" t="s">
        <v>292</v>
      </c>
      <c r="B177" s="14" t="s">
        <v>196</v>
      </c>
      <c r="C177" s="14" t="s">
        <v>216</v>
      </c>
    </row>
    <row r="178" spans="1:3" x14ac:dyDescent="0.25">
      <c r="A178" s="1" t="s">
        <v>202</v>
      </c>
      <c r="B178" s="14" t="s">
        <v>197</v>
      </c>
      <c r="C178" s="14" t="s">
        <v>194</v>
      </c>
    </row>
    <row r="179" spans="1:3" x14ac:dyDescent="0.25">
      <c r="B179" s="14"/>
      <c r="C179" s="14"/>
    </row>
    <row r="180" spans="1:3" x14ac:dyDescent="0.25">
      <c r="A180" s="1" t="s">
        <v>288</v>
      </c>
      <c r="B180" s="14"/>
      <c r="C180" s="14"/>
    </row>
    <row r="181" spans="1:3" s="1" customFormat="1" x14ac:dyDescent="0.25">
      <c r="A181" s="1" t="s">
        <v>112</v>
      </c>
      <c r="B181" s="1" t="s">
        <v>184</v>
      </c>
      <c r="C181" s="1" t="s">
        <v>214</v>
      </c>
    </row>
    <row r="182" spans="1:3" x14ac:dyDescent="0.25">
      <c r="A182" s="1" t="s">
        <v>200</v>
      </c>
      <c r="B182" s="14" t="s">
        <v>186</v>
      </c>
      <c r="C182" s="14" t="s">
        <v>201</v>
      </c>
    </row>
    <row r="183" spans="1:3" x14ac:dyDescent="0.25">
      <c r="A183" s="1" t="s">
        <v>202</v>
      </c>
      <c r="B183" s="14" t="s">
        <v>191</v>
      </c>
      <c r="C183" s="14" t="s">
        <v>186</v>
      </c>
    </row>
    <row r="184" spans="1:3" x14ac:dyDescent="0.25">
      <c r="A184" s="1" t="s">
        <v>233</v>
      </c>
      <c r="B184" s="14" t="s">
        <v>194</v>
      </c>
      <c r="C184" s="14" t="s">
        <v>223</v>
      </c>
    </row>
    <row r="185" spans="1:3" x14ac:dyDescent="0.25">
      <c r="A185" s="1" t="s">
        <v>202</v>
      </c>
      <c r="B185" s="14" t="s">
        <v>195</v>
      </c>
      <c r="C185" s="14" t="s">
        <v>194</v>
      </c>
    </row>
    <row r="186" spans="1:3" x14ac:dyDescent="0.25">
      <c r="A186" s="1" t="s">
        <v>264</v>
      </c>
      <c r="B186" s="14" t="s">
        <v>196</v>
      </c>
      <c r="C186" s="14" t="s">
        <v>267</v>
      </c>
    </row>
    <row r="187" spans="1:3" x14ac:dyDescent="0.25">
      <c r="A187" s="1" t="s">
        <v>202</v>
      </c>
      <c r="B187" s="14" t="s">
        <v>197</v>
      </c>
      <c r="C187" s="14" t="s">
        <v>186</v>
      </c>
    </row>
    <row r="188" spans="1:3" x14ac:dyDescent="0.25">
      <c r="A188" t="s">
        <v>281</v>
      </c>
      <c r="B188" s="14" t="s">
        <v>207</v>
      </c>
      <c r="C188" s="14" t="s">
        <v>282</v>
      </c>
    </row>
    <row r="189" spans="1:3" x14ac:dyDescent="0.25">
      <c r="A189" t="s">
        <v>287</v>
      </c>
      <c r="B189" s="14" t="s">
        <v>201</v>
      </c>
      <c r="C189" s="14" t="s">
        <v>289</v>
      </c>
    </row>
    <row r="190" spans="1:3" x14ac:dyDescent="0.25">
      <c r="A190" t="s">
        <v>283</v>
      </c>
      <c r="B190" s="14" t="s">
        <v>203</v>
      </c>
      <c r="C190" s="14" t="s">
        <v>284</v>
      </c>
    </row>
    <row r="191" spans="1:3" x14ac:dyDescent="0.25">
      <c r="A191" t="s">
        <v>285</v>
      </c>
      <c r="B191" s="14" t="s">
        <v>217</v>
      </c>
      <c r="C191" s="14" t="s">
        <v>236</v>
      </c>
    </row>
    <row r="192" spans="1:3" x14ac:dyDescent="0.25">
      <c r="A192" s="1" t="s">
        <v>286</v>
      </c>
      <c r="B192" s="14" t="s">
        <v>192</v>
      </c>
      <c r="C192" s="14" t="s">
        <v>216</v>
      </c>
    </row>
    <row r="193" spans="1:3" x14ac:dyDescent="0.25">
      <c r="A193" s="1" t="s">
        <v>202</v>
      </c>
      <c r="B193" s="14" t="s">
        <v>219</v>
      </c>
      <c r="C193" s="14" t="s">
        <v>207</v>
      </c>
    </row>
    <row r="194" spans="1:3" x14ac:dyDescent="0.25">
      <c r="B194" s="14"/>
    </row>
    <row r="195" spans="1:3" x14ac:dyDescent="0.25">
      <c r="A195" t="s">
        <v>296</v>
      </c>
      <c r="B195" s="14"/>
    </row>
    <row r="196" spans="1:3" s="1" customFormat="1" x14ac:dyDescent="0.25">
      <c r="A196" s="1" t="s">
        <v>112</v>
      </c>
      <c r="B196" s="1" t="s">
        <v>184</v>
      </c>
      <c r="C196" s="1" t="s">
        <v>214</v>
      </c>
    </row>
    <row r="197" spans="1:3" x14ac:dyDescent="0.25">
      <c r="A197" s="1" t="s">
        <v>200</v>
      </c>
      <c r="B197" s="14" t="s">
        <v>186</v>
      </c>
      <c r="C197" s="14" t="s">
        <v>201</v>
      </c>
    </row>
    <row r="198" spans="1:3" x14ac:dyDescent="0.25">
      <c r="A198" s="1" t="s">
        <v>202</v>
      </c>
      <c r="B198" s="14" t="s">
        <v>191</v>
      </c>
      <c r="C198" s="14" t="s">
        <v>186</v>
      </c>
    </row>
    <row r="199" spans="1:3" x14ac:dyDescent="0.25">
      <c r="A199" s="1" t="s">
        <v>280</v>
      </c>
      <c r="B199" s="14" t="s">
        <v>194</v>
      </c>
      <c r="C199" s="14" t="s">
        <v>298</v>
      </c>
    </row>
    <row r="200" spans="1:3" x14ac:dyDescent="0.25">
      <c r="A200" s="1" t="s">
        <v>202</v>
      </c>
      <c r="B200" s="14" t="s">
        <v>195</v>
      </c>
      <c r="C200" s="14" t="s">
        <v>186</v>
      </c>
    </row>
    <row r="201" spans="1:3" x14ac:dyDescent="0.25">
      <c r="A201" t="s">
        <v>300</v>
      </c>
      <c r="B201" s="14" t="s">
        <v>196</v>
      </c>
      <c r="C201" s="14" t="s">
        <v>297</v>
      </c>
    </row>
    <row r="202" spans="1:3" x14ac:dyDescent="0.25">
      <c r="A202" t="s">
        <v>226</v>
      </c>
      <c r="B202" s="14" t="s">
        <v>197</v>
      </c>
      <c r="C202" s="14" t="s">
        <v>227</v>
      </c>
    </row>
    <row r="203" spans="1:3" x14ac:dyDescent="0.25">
      <c r="A203" s="1" t="s">
        <v>299</v>
      </c>
      <c r="B203" s="14" t="s">
        <v>207</v>
      </c>
      <c r="C203" s="14" t="s">
        <v>216</v>
      </c>
    </row>
    <row r="204" spans="1:3" x14ac:dyDescent="0.25">
      <c r="A204" s="1" t="s">
        <v>202</v>
      </c>
      <c r="B204" s="14" t="s">
        <v>201</v>
      </c>
      <c r="C204" s="14" t="s">
        <v>196</v>
      </c>
    </row>
    <row r="206" spans="1:3" x14ac:dyDescent="0.25">
      <c r="A206" t="s">
        <v>302</v>
      </c>
    </row>
    <row r="207" spans="1:3" s="1" customFormat="1" x14ac:dyDescent="0.25">
      <c r="A207" s="1" t="s">
        <v>112</v>
      </c>
      <c r="B207" s="1" t="s">
        <v>184</v>
      </c>
      <c r="C207" s="1" t="s">
        <v>214</v>
      </c>
    </row>
    <row r="208" spans="1:3" x14ac:dyDescent="0.25">
      <c r="A208" s="1" t="s">
        <v>280</v>
      </c>
      <c r="B208" s="14" t="s">
        <v>186</v>
      </c>
      <c r="C208" s="14" t="s">
        <v>298</v>
      </c>
    </row>
    <row r="209" spans="1:3" x14ac:dyDescent="0.25">
      <c r="A209" s="1" t="s">
        <v>202</v>
      </c>
      <c r="B209" s="14" t="s">
        <v>191</v>
      </c>
      <c r="C209" s="14" t="s">
        <v>186</v>
      </c>
    </row>
    <row r="210" spans="1:3" x14ac:dyDescent="0.25">
      <c r="A210" s="1" t="s">
        <v>305</v>
      </c>
      <c r="B210" s="14" t="s">
        <v>194</v>
      </c>
      <c r="C210" s="14" t="s">
        <v>303</v>
      </c>
    </row>
    <row r="211" spans="1:3" x14ac:dyDescent="0.25">
      <c r="A211" s="1" t="s">
        <v>304</v>
      </c>
      <c r="B211" s="14" t="s">
        <v>195</v>
      </c>
      <c r="C211" s="14" t="s">
        <v>216</v>
      </c>
    </row>
    <row r="212" spans="1:3" x14ac:dyDescent="0.25">
      <c r="A212" s="1" t="s">
        <v>202</v>
      </c>
      <c r="B212" s="14" t="s">
        <v>196</v>
      </c>
      <c r="C212" s="14" t="s">
        <v>306</v>
      </c>
    </row>
    <row r="213" spans="1:3" x14ac:dyDescent="0.25">
      <c r="B213" s="14"/>
      <c r="C213" s="14"/>
    </row>
    <row r="214" spans="1:3" x14ac:dyDescent="0.25">
      <c r="A214" t="s">
        <v>310</v>
      </c>
    </row>
    <row r="215" spans="1:3" x14ac:dyDescent="0.25">
      <c r="A215" s="1" t="s">
        <v>112</v>
      </c>
      <c r="B215" s="1" t="s">
        <v>184</v>
      </c>
      <c r="C215" s="1" t="s">
        <v>214</v>
      </c>
    </row>
    <row r="216" spans="1:3" x14ac:dyDescent="0.25">
      <c r="A216" s="1" t="s">
        <v>200</v>
      </c>
      <c r="B216" s="14" t="s">
        <v>186</v>
      </c>
      <c r="C216" s="14" t="s">
        <v>201</v>
      </c>
    </row>
    <row r="217" spans="1:3" x14ac:dyDescent="0.25">
      <c r="A217" s="1" t="s">
        <v>202</v>
      </c>
      <c r="B217" s="14" t="s">
        <v>191</v>
      </c>
      <c r="C217" s="14" t="s">
        <v>311</v>
      </c>
    </row>
    <row r="218" spans="1:3" x14ac:dyDescent="0.25">
      <c r="A218" s="1" t="s">
        <v>280</v>
      </c>
      <c r="B218" s="14" t="s">
        <v>194</v>
      </c>
      <c r="C218" s="14" t="s">
        <v>298</v>
      </c>
    </row>
    <row r="219" spans="1:3" x14ac:dyDescent="0.25">
      <c r="A219" s="1" t="s">
        <v>202</v>
      </c>
      <c r="B219" s="14" t="s">
        <v>195</v>
      </c>
      <c r="C219" s="14" t="s">
        <v>211</v>
      </c>
    </row>
    <row r="220" spans="1:3" x14ac:dyDescent="0.25">
      <c r="A220" s="1" t="s">
        <v>247</v>
      </c>
      <c r="B220" s="14" t="s">
        <v>196</v>
      </c>
      <c r="C220" s="14" t="s">
        <v>249</v>
      </c>
    </row>
    <row r="221" spans="1:3" x14ac:dyDescent="0.25">
      <c r="A221" s="1" t="s">
        <v>202</v>
      </c>
      <c r="B221" s="14" t="s">
        <v>197</v>
      </c>
      <c r="C221" s="14" t="s">
        <v>192</v>
      </c>
    </row>
    <row r="222" spans="1:3" x14ac:dyDescent="0.25">
      <c r="A222" t="s">
        <v>97</v>
      </c>
      <c r="B222" s="14" t="s">
        <v>207</v>
      </c>
      <c r="C222" s="14" t="s">
        <v>312</v>
      </c>
    </row>
    <row r="223" spans="1:3" x14ac:dyDescent="0.25">
      <c r="A223" s="1" t="s">
        <v>129</v>
      </c>
      <c r="B223" s="14" t="s">
        <v>201</v>
      </c>
      <c r="C223" s="14" t="s">
        <v>252</v>
      </c>
    </row>
    <row r="224" spans="1:3" x14ac:dyDescent="0.25">
      <c r="A224" s="1" t="s">
        <v>251</v>
      </c>
      <c r="B224" s="14" t="s">
        <v>203</v>
      </c>
      <c r="C224" s="14" t="s">
        <v>216</v>
      </c>
    </row>
    <row r="225" spans="1:3" x14ac:dyDescent="0.25">
      <c r="A225" s="1" t="s">
        <v>202</v>
      </c>
      <c r="B225" s="14" t="s">
        <v>217</v>
      </c>
      <c r="C225" s="14" t="s">
        <v>201</v>
      </c>
    </row>
    <row r="226" spans="1:3" x14ac:dyDescent="0.25">
      <c r="A226" s="1" t="s">
        <v>233</v>
      </c>
      <c r="B226" s="14" t="s">
        <v>192</v>
      </c>
      <c r="C226" s="14" t="s">
        <v>223</v>
      </c>
    </row>
    <row r="227" spans="1:3" x14ac:dyDescent="0.25">
      <c r="A227" s="1" t="s">
        <v>202</v>
      </c>
      <c r="B227" s="14" t="s">
        <v>219</v>
      </c>
      <c r="C227" s="14" t="s">
        <v>192</v>
      </c>
    </row>
    <row r="228" spans="1:3" x14ac:dyDescent="0.25">
      <c r="A228" s="1" t="s">
        <v>234</v>
      </c>
      <c r="B228" s="14" t="s">
        <v>220</v>
      </c>
      <c r="C228" s="14" t="s">
        <v>236</v>
      </c>
    </row>
    <row r="229" spans="1:3" x14ac:dyDescent="0.25">
      <c r="A229" s="1" t="s">
        <v>234</v>
      </c>
      <c r="B229" s="14" t="s">
        <v>221</v>
      </c>
      <c r="C229" s="14" t="s">
        <v>236</v>
      </c>
    </row>
    <row r="230" spans="1:3" x14ac:dyDescent="0.25">
      <c r="A230" s="1" t="s">
        <v>234</v>
      </c>
      <c r="B230" s="14" t="s">
        <v>222</v>
      </c>
      <c r="C230" s="14" t="s">
        <v>236</v>
      </c>
    </row>
    <row r="231" spans="1:3" x14ac:dyDescent="0.25">
      <c r="A231" t="s">
        <v>98</v>
      </c>
      <c r="B231" s="14" t="s">
        <v>223</v>
      </c>
      <c r="C231" s="14" t="s">
        <v>313</v>
      </c>
    </row>
    <row r="233" spans="1:3" x14ac:dyDescent="0.25">
      <c r="A233" s="1" t="s">
        <v>314</v>
      </c>
      <c r="B233" s="1"/>
      <c r="C233" s="1"/>
    </row>
    <row r="234" spans="1:3" x14ac:dyDescent="0.25">
      <c r="A234" s="1" t="s">
        <v>112</v>
      </c>
      <c r="B234" s="1" t="s">
        <v>184</v>
      </c>
      <c r="C234" s="1" t="s">
        <v>214</v>
      </c>
    </row>
    <row r="235" spans="1:3" x14ac:dyDescent="0.25">
      <c r="A235" s="1" t="s">
        <v>200</v>
      </c>
      <c r="B235" s="14" t="s">
        <v>186</v>
      </c>
      <c r="C235" s="14" t="s">
        <v>201</v>
      </c>
    </row>
    <row r="236" spans="1:3" x14ac:dyDescent="0.25">
      <c r="A236" s="1" t="s">
        <v>202</v>
      </c>
      <c r="B236" s="14" t="s">
        <v>191</v>
      </c>
      <c r="C236" s="14" t="s">
        <v>186</v>
      </c>
    </row>
    <row r="237" spans="1:3" x14ac:dyDescent="0.25">
      <c r="A237" s="1" t="s">
        <v>233</v>
      </c>
      <c r="B237" s="14" t="s">
        <v>194</v>
      </c>
      <c r="C237" s="14" t="s">
        <v>223</v>
      </c>
    </row>
    <row r="238" spans="1:3" x14ac:dyDescent="0.25">
      <c r="A238" s="1" t="s">
        <v>202</v>
      </c>
      <c r="B238" s="14" t="s">
        <v>195</v>
      </c>
      <c r="C238" s="14" t="s">
        <v>213</v>
      </c>
    </row>
    <row r="239" spans="1:3" x14ac:dyDescent="0.25">
      <c r="A239" t="s">
        <v>315</v>
      </c>
      <c r="B239" s="14" t="s">
        <v>196</v>
      </c>
      <c r="C239" s="14" t="s">
        <v>316</v>
      </c>
    </row>
    <row r="240" spans="1:3" x14ac:dyDescent="0.25">
      <c r="A240" t="s">
        <v>314</v>
      </c>
      <c r="B240" s="14" t="s">
        <v>197</v>
      </c>
      <c r="C240" s="14" t="s">
        <v>317</v>
      </c>
    </row>
    <row r="241" spans="1:3" x14ac:dyDescent="0.25">
      <c r="A241" s="1" t="s">
        <v>202</v>
      </c>
      <c r="B241" s="14" t="s">
        <v>207</v>
      </c>
      <c r="C241" s="14" t="s">
        <v>192</v>
      </c>
    </row>
    <row r="242" spans="1:3" x14ac:dyDescent="0.25">
      <c r="A242" s="1" t="s">
        <v>318</v>
      </c>
      <c r="B242" s="14" t="s">
        <v>201</v>
      </c>
      <c r="C242" s="14" t="s">
        <v>227</v>
      </c>
    </row>
    <row r="243" spans="1:3" x14ac:dyDescent="0.25">
      <c r="A243" s="1" t="s">
        <v>319</v>
      </c>
      <c r="B243" s="14" t="s">
        <v>203</v>
      </c>
      <c r="C243" s="14" t="s">
        <v>216</v>
      </c>
    </row>
    <row r="244" spans="1:3" x14ac:dyDescent="0.25">
      <c r="A244" s="1" t="s">
        <v>202</v>
      </c>
      <c r="B244" s="14" t="s">
        <v>217</v>
      </c>
      <c r="C244" s="14" t="s">
        <v>196</v>
      </c>
    </row>
    <row r="245" spans="1:3" x14ac:dyDescent="0.25">
      <c r="A245" s="1" t="s">
        <v>264</v>
      </c>
      <c r="B245" s="14" t="s">
        <v>192</v>
      </c>
      <c r="C245" s="14" t="s">
        <v>267</v>
      </c>
    </row>
    <row r="246" spans="1:3" x14ac:dyDescent="0.25">
      <c r="A246" s="1" t="s">
        <v>202</v>
      </c>
      <c r="B246" s="14" t="s">
        <v>219</v>
      </c>
      <c r="C246" s="14" t="s">
        <v>186</v>
      </c>
    </row>
    <row r="247" spans="1:3" x14ac:dyDescent="0.25">
      <c r="A247" s="1" t="s">
        <v>209</v>
      </c>
      <c r="B247" s="14" t="s">
        <v>220</v>
      </c>
      <c r="C247" s="14" t="s">
        <v>212</v>
      </c>
    </row>
    <row r="248" spans="1:3" x14ac:dyDescent="0.25">
      <c r="A248" t="s">
        <v>109</v>
      </c>
      <c r="B248" s="14" t="s">
        <v>221</v>
      </c>
      <c r="C248" s="14" t="s">
        <v>193</v>
      </c>
    </row>
    <row r="249" spans="1:3" x14ac:dyDescent="0.25">
      <c r="B249" s="14"/>
    </row>
    <row r="250" spans="1:3" x14ac:dyDescent="0.25">
      <c r="A250" s="1" t="s">
        <v>320</v>
      </c>
      <c r="B250" s="1"/>
      <c r="C250" s="1"/>
    </row>
    <row r="251" spans="1:3" x14ac:dyDescent="0.25">
      <c r="A251" s="1" t="s">
        <v>112</v>
      </c>
      <c r="B251" s="1" t="s">
        <v>184</v>
      </c>
      <c r="C251" s="1" t="s">
        <v>214</v>
      </c>
    </row>
    <row r="252" spans="1:3" x14ac:dyDescent="0.25">
      <c r="A252" s="1" t="s">
        <v>200</v>
      </c>
      <c r="B252" s="14" t="s">
        <v>186</v>
      </c>
      <c r="C252" s="14" t="s">
        <v>201</v>
      </c>
    </row>
    <row r="253" spans="1:3" x14ac:dyDescent="0.25">
      <c r="A253" s="1" t="s">
        <v>202</v>
      </c>
      <c r="B253" s="14" t="s">
        <v>191</v>
      </c>
      <c r="C253" s="14" t="s">
        <v>186</v>
      </c>
    </row>
    <row r="254" spans="1:3" x14ac:dyDescent="0.25">
      <c r="A254" s="1" t="s">
        <v>99</v>
      </c>
      <c r="B254" s="14" t="s">
        <v>194</v>
      </c>
      <c r="C254" s="14" t="s">
        <v>186</v>
      </c>
    </row>
    <row r="255" spans="1:3" x14ac:dyDescent="0.25">
      <c r="A255" s="1" t="s">
        <v>99</v>
      </c>
      <c r="B255" s="14" t="s">
        <v>195</v>
      </c>
      <c r="C255" s="14" t="s">
        <v>186</v>
      </c>
    </row>
    <row r="256" spans="1:3" x14ac:dyDescent="0.25">
      <c r="A256" s="1" t="s">
        <v>99</v>
      </c>
      <c r="B256" s="14" t="s">
        <v>196</v>
      </c>
      <c r="C256" s="14" t="s">
        <v>186</v>
      </c>
    </row>
    <row r="257" spans="1:3" x14ac:dyDescent="0.25">
      <c r="A257" s="1" t="s">
        <v>320</v>
      </c>
      <c r="B257" s="14" t="s">
        <v>197</v>
      </c>
      <c r="C257" s="14" t="s">
        <v>321</v>
      </c>
    </row>
    <row r="258" spans="1:3" x14ac:dyDescent="0.25">
      <c r="A258" s="1" t="s">
        <v>202</v>
      </c>
      <c r="B258" s="14" t="s">
        <v>207</v>
      </c>
      <c r="C258" s="14" t="s">
        <v>192</v>
      </c>
    </row>
    <row r="259" spans="1:3" x14ac:dyDescent="0.25">
      <c r="A259" s="1" t="s">
        <v>318</v>
      </c>
      <c r="B259" s="14" t="s">
        <v>201</v>
      </c>
      <c r="C259" s="14" t="s">
        <v>227</v>
      </c>
    </row>
    <row r="260" spans="1:3" x14ac:dyDescent="0.25">
      <c r="A260" s="1" t="s">
        <v>322</v>
      </c>
      <c r="B260" s="14" t="s">
        <v>203</v>
      </c>
      <c r="C260" s="14" t="s">
        <v>216</v>
      </c>
    </row>
    <row r="261" spans="1:3" x14ac:dyDescent="0.25">
      <c r="A261" s="1" t="s">
        <v>202</v>
      </c>
      <c r="B261" s="14" t="s">
        <v>217</v>
      </c>
      <c r="C261" s="14" t="s">
        <v>196</v>
      </c>
    </row>
    <row r="262" spans="1:3" x14ac:dyDescent="0.25">
      <c r="A262" s="1" t="s">
        <v>264</v>
      </c>
      <c r="B262" s="14" t="s">
        <v>192</v>
      </c>
      <c r="C262" s="14" t="s">
        <v>267</v>
      </c>
    </row>
    <row r="263" spans="1:3" x14ac:dyDescent="0.25">
      <c r="A263" s="1" t="s">
        <v>202</v>
      </c>
      <c r="B263" s="14" t="s">
        <v>219</v>
      </c>
      <c r="C263" s="14" t="s">
        <v>186</v>
      </c>
    </row>
    <row r="264" spans="1:3" x14ac:dyDescent="0.25">
      <c r="A264" s="1" t="s">
        <v>209</v>
      </c>
      <c r="B264" s="14" t="s">
        <v>220</v>
      </c>
      <c r="C264" s="14" t="s">
        <v>212</v>
      </c>
    </row>
    <row r="265" spans="1:3" x14ac:dyDescent="0.25">
      <c r="A265" s="1" t="s">
        <v>109</v>
      </c>
      <c r="B265" s="14" t="s">
        <v>221</v>
      </c>
      <c r="C265" s="14" t="s">
        <v>193</v>
      </c>
    </row>
    <row r="267" spans="1:3" x14ac:dyDescent="0.25">
      <c r="A267" s="1" t="s">
        <v>323</v>
      </c>
      <c r="B267" s="1"/>
      <c r="C267" s="1"/>
    </row>
    <row r="268" spans="1:3" x14ac:dyDescent="0.25">
      <c r="A268" s="1" t="s">
        <v>112</v>
      </c>
      <c r="B268" s="1" t="s">
        <v>184</v>
      </c>
      <c r="C268" s="1" t="s">
        <v>214</v>
      </c>
    </row>
    <row r="269" spans="1:3" x14ac:dyDescent="0.25">
      <c r="A269" s="1" t="s">
        <v>200</v>
      </c>
      <c r="B269" s="14" t="s">
        <v>186</v>
      </c>
      <c r="C269" s="14" t="s">
        <v>201</v>
      </c>
    </row>
    <row r="270" spans="1:3" x14ac:dyDescent="0.25">
      <c r="A270" s="1" t="s">
        <v>202</v>
      </c>
      <c r="B270" s="14" t="s">
        <v>191</v>
      </c>
      <c r="C270" s="14" t="s">
        <v>186</v>
      </c>
    </row>
    <row r="271" spans="1:3" x14ac:dyDescent="0.25">
      <c r="A271" s="1" t="s">
        <v>99</v>
      </c>
      <c r="B271" s="14" t="s">
        <v>194</v>
      </c>
      <c r="C271" s="14" t="s">
        <v>186</v>
      </c>
    </row>
    <row r="272" spans="1:3" x14ac:dyDescent="0.25">
      <c r="A272" s="1" t="s">
        <v>99</v>
      </c>
      <c r="B272" s="14" t="s">
        <v>195</v>
      </c>
      <c r="C272" s="14" t="s">
        <v>186</v>
      </c>
    </row>
    <row r="273" spans="1:3" x14ac:dyDescent="0.25">
      <c r="A273" s="1" t="s">
        <v>99</v>
      </c>
      <c r="B273" s="14" t="s">
        <v>196</v>
      </c>
      <c r="C273" s="14" t="s">
        <v>186</v>
      </c>
    </row>
    <row r="274" spans="1:3" x14ac:dyDescent="0.25">
      <c r="A274" s="1" t="s">
        <v>323</v>
      </c>
      <c r="B274" s="14" t="s">
        <v>197</v>
      </c>
      <c r="C274" s="14" t="s">
        <v>324</v>
      </c>
    </row>
    <row r="275" spans="1:3" x14ac:dyDescent="0.25">
      <c r="A275" s="1" t="s">
        <v>202</v>
      </c>
      <c r="B275" s="14" t="s">
        <v>207</v>
      </c>
      <c r="C275" s="14" t="s">
        <v>192</v>
      </c>
    </row>
    <row r="276" spans="1:3" x14ac:dyDescent="0.25">
      <c r="A276" s="1" t="s">
        <v>318</v>
      </c>
      <c r="B276" s="14" t="s">
        <v>201</v>
      </c>
      <c r="C276" s="14" t="s">
        <v>227</v>
      </c>
    </row>
    <row r="277" spans="1:3" x14ac:dyDescent="0.25">
      <c r="A277" s="1" t="s">
        <v>322</v>
      </c>
      <c r="B277" s="14" t="s">
        <v>203</v>
      </c>
      <c r="C277" s="14" t="s">
        <v>216</v>
      </c>
    </row>
    <row r="278" spans="1:3" x14ac:dyDescent="0.25">
      <c r="A278" s="1" t="s">
        <v>202</v>
      </c>
      <c r="B278" s="14" t="s">
        <v>217</v>
      </c>
      <c r="C278" s="14" t="s">
        <v>196</v>
      </c>
    </row>
    <row r="279" spans="1:3" x14ac:dyDescent="0.25">
      <c r="A279" s="1" t="s">
        <v>264</v>
      </c>
      <c r="B279" s="14" t="s">
        <v>192</v>
      </c>
      <c r="C279" s="14" t="s">
        <v>267</v>
      </c>
    </row>
    <row r="280" spans="1:3" x14ac:dyDescent="0.25">
      <c r="A280" s="1" t="s">
        <v>202</v>
      </c>
      <c r="B280" s="14" t="s">
        <v>219</v>
      </c>
      <c r="C280" s="14" t="s">
        <v>198</v>
      </c>
    </row>
    <row r="281" spans="1:3" x14ac:dyDescent="0.25">
      <c r="A281" s="1" t="s">
        <v>209</v>
      </c>
      <c r="B281" s="14" t="s">
        <v>220</v>
      </c>
      <c r="C281" s="14" t="s">
        <v>212</v>
      </c>
    </row>
    <row r="282" spans="1:3" x14ac:dyDescent="0.25">
      <c r="A282" s="1" t="s">
        <v>109</v>
      </c>
      <c r="B282" s="14" t="s">
        <v>221</v>
      </c>
      <c r="C282" s="14" t="s">
        <v>193</v>
      </c>
    </row>
    <row r="284" spans="1:3" x14ac:dyDescent="0.25">
      <c r="A284" s="1" t="s">
        <v>325</v>
      </c>
      <c r="B284" s="1"/>
      <c r="C284" s="1"/>
    </row>
    <row r="285" spans="1:3" x14ac:dyDescent="0.25">
      <c r="A285" s="1" t="s">
        <v>112</v>
      </c>
      <c r="B285" s="1" t="s">
        <v>184</v>
      </c>
      <c r="C285" s="1" t="s">
        <v>214</v>
      </c>
    </row>
    <row r="286" spans="1:3" x14ac:dyDescent="0.25">
      <c r="A286" s="1" t="s">
        <v>200</v>
      </c>
      <c r="B286" s="14" t="s">
        <v>186</v>
      </c>
      <c r="C286" s="14" t="s">
        <v>201</v>
      </c>
    </row>
    <row r="287" spans="1:3" x14ac:dyDescent="0.25">
      <c r="A287" s="1" t="s">
        <v>202</v>
      </c>
      <c r="B287" s="14" t="s">
        <v>191</v>
      </c>
      <c r="C287" s="16" t="s">
        <v>186</v>
      </c>
    </row>
    <row r="288" spans="1:3" x14ac:dyDescent="0.25">
      <c r="A288" s="1" t="s">
        <v>233</v>
      </c>
      <c r="B288" s="14" t="s">
        <v>194</v>
      </c>
      <c r="C288" s="1" t="s">
        <v>223</v>
      </c>
    </row>
    <row r="289" spans="1:3" x14ac:dyDescent="0.25">
      <c r="A289" s="1" t="s">
        <v>202</v>
      </c>
      <c r="B289" s="14" t="s">
        <v>195</v>
      </c>
      <c r="C289" s="1" t="s">
        <v>255</v>
      </c>
    </row>
    <row r="290" spans="1:3" x14ac:dyDescent="0.25">
      <c r="A290" s="1" t="s">
        <v>99</v>
      </c>
      <c r="B290" s="14" t="s">
        <v>196</v>
      </c>
      <c r="C290" s="1" t="s">
        <v>186</v>
      </c>
    </row>
    <row r="291" spans="1:3" x14ac:dyDescent="0.25">
      <c r="A291" s="1" t="s">
        <v>325</v>
      </c>
      <c r="B291" s="14" t="s">
        <v>197</v>
      </c>
      <c r="C291" s="1" t="s">
        <v>326</v>
      </c>
    </row>
    <row r="292" spans="1:3" x14ac:dyDescent="0.25">
      <c r="A292" s="1" t="s">
        <v>202</v>
      </c>
      <c r="B292" s="14" t="s">
        <v>207</v>
      </c>
      <c r="C292" s="1" t="s">
        <v>192</v>
      </c>
    </row>
    <row r="293" spans="1:3" x14ac:dyDescent="0.25">
      <c r="A293" s="1" t="s">
        <v>121</v>
      </c>
      <c r="B293" s="14" t="s">
        <v>201</v>
      </c>
      <c r="C293" s="1" t="s">
        <v>236</v>
      </c>
    </row>
    <row r="294" spans="1:3" x14ac:dyDescent="0.25">
      <c r="A294" s="1" t="s">
        <v>322</v>
      </c>
      <c r="B294" s="14" t="s">
        <v>203</v>
      </c>
      <c r="C294" s="14" t="s">
        <v>216</v>
      </c>
    </row>
    <row r="295" spans="1:3" x14ac:dyDescent="0.25">
      <c r="A295" s="1" t="s">
        <v>202</v>
      </c>
      <c r="B295" s="14" t="s">
        <v>217</v>
      </c>
      <c r="C295" s="14" t="s">
        <v>196</v>
      </c>
    </row>
    <row r="296" spans="1:3" x14ac:dyDescent="0.25">
      <c r="A296" s="1" t="s">
        <v>264</v>
      </c>
      <c r="B296" s="14" t="s">
        <v>192</v>
      </c>
      <c r="C296" s="14" t="s">
        <v>267</v>
      </c>
    </row>
    <row r="297" spans="1:3" x14ac:dyDescent="0.25">
      <c r="A297" s="1" t="s">
        <v>202</v>
      </c>
      <c r="B297" s="14" t="s">
        <v>219</v>
      </c>
      <c r="C297" s="14" t="s">
        <v>198</v>
      </c>
    </row>
    <row r="298" spans="1:3" x14ac:dyDescent="0.25">
      <c r="A298" s="1" t="s">
        <v>209</v>
      </c>
      <c r="B298" s="14" t="s">
        <v>220</v>
      </c>
      <c r="C298" s="14" t="s">
        <v>212</v>
      </c>
    </row>
    <row r="299" spans="1:3" x14ac:dyDescent="0.25">
      <c r="A299" s="1" t="s">
        <v>109</v>
      </c>
      <c r="B299" s="14" t="s">
        <v>221</v>
      </c>
      <c r="C299" s="14" t="s">
        <v>193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B4" sqref="B4:D5"/>
    </sheetView>
  </sheetViews>
  <sheetFormatPr defaultRowHeight="15" x14ac:dyDescent="0.25"/>
  <cols>
    <col min="6" max="6" width="9.140625" style="1"/>
    <col min="7" max="7" width="13.5703125" customWidth="1"/>
    <col min="8" max="8" width="12" customWidth="1"/>
  </cols>
  <sheetData>
    <row r="1" spans="1:8" x14ac:dyDescent="0.25">
      <c r="A1" s="25" t="s">
        <v>475</v>
      </c>
    </row>
    <row r="2" spans="1:8" x14ac:dyDescent="0.25">
      <c r="G2" t="s">
        <v>479</v>
      </c>
      <c r="H2" t="s">
        <v>185</v>
      </c>
    </row>
    <row r="3" spans="1:8" x14ac:dyDescent="0.25">
      <c r="A3" t="s">
        <v>476</v>
      </c>
      <c r="B3" t="s">
        <v>126</v>
      </c>
      <c r="C3" t="s">
        <v>65</v>
      </c>
      <c r="D3" t="s">
        <v>65</v>
      </c>
      <c r="F3" s="1">
        <v>0</v>
      </c>
      <c r="G3" s="17" t="str">
        <f>DEC2BIN(F3,8)</f>
        <v>00000000</v>
      </c>
      <c r="H3" t="str">
        <f>VLOOKUP(B3&amp;" "&amp;C3&amp;" "&amp;D3,Complete_Instructions!$O$3:$P$258,2,FALSE)</f>
        <v>11010001</v>
      </c>
    </row>
    <row r="4" spans="1:8" x14ac:dyDescent="0.25">
      <c r="B4" t="s">
        <v>83</v>
      </c>
      <c r="C4" t="s">
        <v>60</v>
      </c>
      <c r="D4" t="s">
        <v>65</v>
      </c>
      <c r="F4" s="1">
        <v>1</v>
      </c>
      <c r="G4" s="17" t="str">
        <f t="shared" ref="G4:G14" si="0">DEC2BIN(F4,8)</f>
        <v>00000001</v>
      </c>
      <c r="H4" s="1" t="str">
        <f>VLOOKUP(B4&amp;" "&amp;C4&amp;" "&amp;D4,Complete_Instructions!$O$3:$P$258,2,FALSE)</f>
        <v>00000001</v>
      </c>
    </row>
    <row r="5" spans="1:8" x14ac:dyDescent="0.25">
      <c r="B5" s="1" t="s">
        <v>83</v>
      </c>
      <c r="C5" s="1" t="s">
        <v>61</v>
      </c>
      <c r="D5" s="1" t="s">
        <v>65</v>
      </c>
      <c r="F5" s="1">
        <v>2</v>
      </c>
      <c r="G5" s="17" t="str">
        <f t="shared" si="0"/>
        <v>00000010</v>
      </c>
      <c r="H5" s="1" t="str">
        <f>VLOOKUP(B5&amp;" "&amp;C5&amp;" "&amp;D5,Complete_Instructions!$O$3:$P$258,2,FALSE)</f>
        <v>00010001</v>
      </c>
    </row>
    <row r="6" spans="1:8" x14ac:dyDescent="0.25">
      <c r="B6" t="s">
        <v>123</v>
      </c>
      <c r="C6" t="s">
        <v>65</v>
      </c>
      <c r="F6" s="1">
        <v>3</v>
      </c>
      <c r="G6" s="17" t="str">
        <f t="shared" si="0"/>
        <v>00000011</v>
      </c>
      <c r="H6" s="1" t="str">
        <f>VLOOKUP(B6&amp;" "&amp;C6&amp;" "&amp;D6,Complete_Instructions!$O$3:$P$258,2,FALSE)</f>
        <v>11000001</v>
      </c>
    </row>
    <row r="7" spans="1:8" x14ac:dyDescent="0.25">
      <c r="A7" t="s">
        <v>477</v>
      </c>
      <c r="B7" t="s">
        <v>121</v>
      </c>
      <c r="C7" t="s">
        <v>61</v>
      </c>
      <c r="D7" t="s">
        <v>65</v>
      </c>
      <c r="F7" s="1">
        <v>4</v>
      </c>
      <c r="G7" s="17" t="str">
        <f t="shared" si="0"/>
        <v>00000100</v>
      </c>
      <c r="H7" s="1" t="str">
        <f>VLOOKUP(B7&amp;" "&amp;C7&amp;" "&amp;D7,Complete_Instructions!$O$3:$P$258,2,FALSE)</f>
        <v>11001110</v>
      </c>
    </row>
    <row r="8" spans="1:8" x14ac:dyDescent="0.25">
      <c r="B8" t="s">
        <v>105</v>
      </c>
      <c r="C8" s="1" t="s">
        <v>88</v>
      </c>
      <c r="F8" s="1">
        <v>5</v>
      </c>
      <c r="G8" s="17" t="str">
        <f t="shared" si="0"/>
        <v>00000101</v>
      </c>
      <c r="H8" s="1" t="str">
        <f>VLOOKUP(B8&amp;" "&amp;C8&amp;" "&amp;D8,Complete_Instructions!$O$3:$P$258,2,FALSE)</f>
        <v>00111000</v>
      </c>
    </row>
    <row r="9" spans="1:8" x14ac:dyDescent="0.25">
      <c r="B9" s="1" t="s">
        <v>480</v>
      </c>
      <c r="F9" s="1">
        <v>6</v>
      </c>
      <c r="G9" s="17" t="str">
        <f t="shared" si="0"/>
        <v>00000110</v>
      </c>
      <c r="H9" s="27" t="str">
        <f>G3</f>
        <v>00000000</v>
      </c>
    </row>
    <row r="10" spans="1:8" x14ac:dyDescent="0.25">
      <c r="B10" t="s">
        <v>83</v>
      </c>
      <c r="C10" t="s">
        <v>60</v>
      </c>
      <c r="D10" t="s">
        <v>61</v>
      </c>
      <c r="F10" s="1">
        <v>7</v>
      </c>
      <c r="G10" s="17" t="str">
        <f t="shared" si="0"/>
        <v>00000111</v>
      </c>
      <c r="H10" s="1" t="str">
        <f>VLOOKUP(B10&amp;" "&amp;C10&amp;" "&amp;D10,Complete_Instructions!$O$3:$P$258,2,FALSE)</f>
        <v>00000010</v>
      </c>
    </row>
    <row r="11" spans="1:8" x14ac:dyDescent="0.25">
      <c r="B11" s="1" t="s">
        <v>83</v>
      </c>
      <c r="C11" t="s">
        <v>61</v>
      </c>
      <c r="D11" t="s">
        <v>65</v>
      </c>
      <c r="F11" s="1">
        <v>8</v>
      </c>
      <c r="G11" s="17" t="str">
        <f t="shared" si="0"/>
        <v>00001000</v>
      </c>
      <c r="H11" s="1" t="str">
        <f>VLOOKUP(B11&amp;" "&amp;C11&amp;" "&amp;D11,Complete_Instructions!$O$3:$P$258,2,FALSE)</f>
        <v>00010001</v>
      </c>
    </row>
    <row r="12" spans="1:8" x14ac:dyDescent="0.25">
      <c r="B12" s="1" t="s">
        <v>83</v>
      </c>
      <c r="C12" t="s">
        <v>65</v>
      </c>
      <c r="D12" t="s">
        <v>60</v>
      </c>
      <c r="F12" s="1">
        <v>9</v>
      </c>
      <c r="G12" s="17" t="str">
        <f t="shared" si="0"/>
        <v>00001001</v>
      </c>
      <c r="H12" s="1" t="str">
        <f>VLOOKUP(B12&amp;" "&amp;C12&amp;" "&amp;D12,Complete_Instructions!$O$3:$P$258,2,FALSE)</f>
        <v>00001000</v>
      </c>
    </row>
    <row r="13" spans="1:8" x14ac:dyDescent="0.25">
      <c r="B13" t="s">
        <v>73</v>
      </c>
      <c r="C13" s="1" t="s">
        <v>88</v>
      </c>
      <c r="D13" s="1"/>
      <c r="F13" s="1">
        <v>10</v>
      </c>
      <c r="G13" s="17" t="str">
        <f t="shared" si="0"/>
        <v>00001010</v>
      </c>
      <c r="H13" s="1" t="str">
        <f>VLOOKUP(B13&amp;" "&amp;C13&amp;" "&amp;D13,Complete_Instructions!$O$3:$P$258,2,FALSE)</f>
        <v>00101111</v>
      </c>
    </row>
    <row r="14" spans="1:8" x14ac:dyDescent="0.25">
      <c r="B14" s="1" t="s">
        <v>74</v>
      </c>
      <c r="F14" s="1">
        <v>11</v>
      </c>
      <c r="G14" s="17" t="str">
        <f t="shared" si="0"/>
        <v>00001011</v>
      </c>
      <c r="H14" s="27" t="str">
        <f>G7</f>
        <v>00000100</v>
      </c>
    </row>
    <row r="15" spans="1:8" x14ac:dyDescent="0.25">
      <c r="G15" s="14"/>
    </row>
    <row r="16" spans="1:8" x14ac:dyDescent="0.25">
      <c r="G1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N9" sqref="N9"/>
    </sheetView>
  </sheetViews>
  <sheetFormatPr defaultRowHeight="15" x14ac:dyDescent="0.25"/>
  <cols>
    <col min="1" max="6" width="9.140625" style="1"/>
    <col min="7" max="7" width="13.5703125" style="1" customWidth="1"/>
    <col min="8" max="8" width="12" style="1" customWidth="1"/>
    <col min="9" max="16384" width="9.140625" style="1"/>
  </cols>
  <sheetData>
    <row r="1" spans="1:8" x14ac:dyDescent="0.25">
      <c r="A1" s="25" t="s">
        <v>481</v>
      </c>
    </row>
    <row r="2" spans="1:8" x14ac:dyDescent="0.25">
      <c r="G2" s="1" t="s">
        <v>479</v>
      </c>
      <c r="H2" s="1" t="s">
        <v>185</v>
      </c>
    </row>
    <row r="3" spans="1:8" x14ac:dyDescent="0.25">
      <c r="A3" s="1" t="s">
        <v>476</v>
      </c>
      <c r="B3" s="1" t="s">
        <v>69</v>
      </c>
      <c r="C3" s="1" t="s">
        <v>61</v>
      </c>
      <c r="D3" s="1" t="s">
        <v>88</v>
      </c>
      <c r="F3" s="1">
        <v>0</v>
      </c>
      <c r="G3" s="17" t="str">
        <f>DEC2BIN(F3,8)</f>
        <v>00000000</v>
      </c>
      <c r="H3" s="1" t="str">
        <f>VLOOKUP(B3&amp;" "&amp;C3&amp;" "&amp;D3,Complete_Instructions!$O$3:$P$258,2,FALSE)</f>
        <v>00010111</v>
      </c>
    </row>
    <row r="4" spans="1:8" x14ac:dyDescent="0.25">
      <c r="B4" s="1">
        <v>3</v>
      </c>
      <c r="F4" s="1">
        <v>1</v>
      </c>
      <c r="G4" s="17" t="str">
        <f t="shared" ref="G4:G12" si="0">DEC2BIN(F4,8)</f>
        <v>00000001</v>
      </c>
      <c r="H4" s="9" t="str">
        <f>DEC2BIN(B4,8)</f>
        <v>00000011</v>
      </c>
    </row>
    <row r="5" spans="1:8" x14ac:dyDescent="0.25">
      <c r="A5" s="1" t="s">
        <v>477</v>
      </c>
      <c r="B5" s="1" t="s">
        <v>83</v>
      </c>
      <c r="C5" s="1" t="s">
        <v>60</v>
      </c>
      <c r="D5" s="1" t="s">
        <v>61</v>
      </c>
      <c r="F5" s="1">
        <v>2</v>
      </c>
      <c r="G5" s="17" t="str">
        <f t="shared" si="0"/>
        <v>00000010</v>
      </c>
      <c r="H5" s="1" t="str">
        <f>VLOOKUP(B5&amp;" "&amp;C5&amp;" "&amp;D5,Complete_Instructions!$O$3:$P$258,2,FALSE)</f>
        <v>00000010</v>
      </c>
    </row>
    <row r="6" spans="1:8" x14ac:dyDescent="0.25">
      <c r="B6" s="1" t="s">
        <v>83</v>
      </c>
      <c r="C6" s="1" t="s">
        <v>65</v>
      </c>
      <c r="D6" s="1" t="s">
        <v>61</v>
      </c>
      <c r="F6" s="1">
        <v>3</v>
      </c>
      <c r="G6" s="17" t="str">
        <f t="shared" si="0"/>
        <v>00000011</v>
      </c>
      <c r="H6" s="1" t="str">
        <f>VLOOKUP(B6&amp;" "&amp;C6&amp;" "&amp;D6,Complete_Instructions!$O$3:$P$258,2,FALSE)</f>
        <v>00001010</v>
      </c>
    </row>
    <row r="7" spans="1:8" x14ac:dyDescent="0.25">
      <c r="B7" s="1" t="s">
        <v>121</v>
      </c>
      <c r="C7" s="1" t="s">
        <v>61</v>
      </c>
      <c r="D7" s="1" t="s">
        <v>65</v>
      </c>
      <c r="F7" s="1">
        <v>4</v>
      </c>
      <c r="G7" s="17" t="str">
        <f t="shared" si="0"/>
        <v>00000100</v>
      </c>
      <c r="H7" s="1" t="str">
        <f>VLOOKUP(B7&amp;" "&amp;C7&amp;" "&amp;D7,Complete_Instructions!$O$3:$P$258,2,FALSE)</f>
        <v>11001110</v>
      </c>
    </row>
    <row r="8" spans="1:8" x14ac:dyDescent="0.25">
      <c r="B8" s="1" t="s">
        <v>105</v>
      </c>
      <c r="C8" s="1" t="s">
        <v>88</v>
      </c>
      <c r="F8" s="1">
        <v>5</v>
      </c>
      <c r="G8" s="17" t="str">
        <f t="shared" si="0"/>
        <v>00000101</v>
      </c>
      <c r="H8" s="1" t="str">
        <f>VLOOKUP(B8&amp;" "&amp;C8&amp;" "&amp;D8,Complete_Instructions!$O$3:$P$258,2,FALSE)</f>
        <v>00111000</v>
      </c>
    </row>
    <row r="9" spans="1:8" x14ac:dyDescent="0.25">
      <c r="B9" s="1" t="s">
        <v>478</v>
      </c>
      <c r="F9" s="1">
        <v>6</v>
      </c>
      <c r="G9" s="17" t="str">
        <f t="shared" si="0"/>
        <v>00000110</v>
      </c>
      <c r="H9" s="27" t="str">
        <f>G3</f>
        <v>00000000</v>
      </c>
    </row>
    <row r="10" spans="1:8" x14ac:dyDescent="0.25">
      <c r="B10" s="1" t="s">
        <v>121</v>
      </c>
      <c r="C10" s="1" t="s">
        <v>61</v>
      </c>
      <c r="D10" s="1" t="s">
        <v>65</v>
      </c>
      <c r="F10" s="1">
        <v>7</v>
      </c>
      <c r="G10" s="17" t="str">
        <f t="shared" si="0"/>
        <v>00000111</v>
      </c>
      <c r="H10" s="1" t="str">
        <f>VLOOKUP(B10&amp;" "&amp;C10&amp;" "&amp;D10,Complete_Instructions!$O$3:$P$258,2,FALSE)</f>
        <v>11001110</v>
      </c>
    </row>
    <row r="11" spans="1:8" x14ac:dyDescent="0.25">
      <c r="B11" s="1" t="s">
        <v>73</v>
      </c>
      <c r="C11" s="1" t="s">
        <v>88</v>
      </c>
      <c r="F11" s="1">
        <v>8</v>
      </c>
      <c r="G11" s="17" t="str">
        <f t="shared" si="0"/>
        <v>00001000</v>
      </c>
      <c r="H11" s="1" t="str">
        <f>VLOOKUP(B11&amp;" "&amp;C11&amp;" "&amp;D11,Complete_Instructions!$O$3:$P$258,2,FALSE)</f>
        <v>00101111</v>
      </c>
    </row>
    <row r="12" spans="1:8" x14ac:dyDescent="0.25">
      <c r="B12" s="1" t="s">
        <v>482</v>
      </c>
      <c r="F12" s="1">
        <v>9</v>
      </c>
      <c r="G12" s="17" t="str">
        <f t="shared" si="0"/>
        <v>00001001</v>
      </c>
      <c r="H12" s="26" t="str">
        <f>G5</f>
        <v>00000010</v>
      </c>
    </row>
    <row r="13" spans="1:8" x14ac:dyDescent="0.25">
      <c r="G13" s="14"/>
    </row>
    <row r="14" spans="1:8" x14ac:dyDescent="0.25">
      <c r="G14" s="14"/>
    </row>
    <row r="15" spans="1:8" x14ac:dyDescent="0.25">
      <c r="G15" s="14"/>
    </row>
    <row r="16" spans="1:8" x14ac:dyDescent="0.25">
      <c r="G1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B13" sqref="B13:C14"/>
    </sheetView>
  </sheetViews>
  <sheetFormatPr defaultRowHeight="15" x14ac:dyDescent="0.25"/>
  <cols>
    <col min="1" max="4" width="9.140625" style="1"/>
    <col min="5" max="5" width="21.5703125" style="1" bestFit="1" customWidth="1"/>
    <col min="6" max="6" width="9.140625" style="1"/>
    <col min="7" max="7" width="13.5703125" style="1" customWidth="1"/>
    <col min="8" max="8" width="12" style="1" customWidth="1"/>
    <col min="9" max="16384" width="9.140625" style="1"/>
  </cols>
  <sheetData>
    <row r="1" spans="1:8" x14ac:dyDescent="0.25">
      <c r="A1" s="25" t="s">
        <v>493</v>
      </c>
    </row>
    <row r="2" spans="1:8" x14ac:dyDescent="0.25">
      <c r="G2" s="1" t="s">
        <v>479</v>
      </c>
      <c r="H2" s="1" t="s">
        <v>185</v>
      </c>
    </row>
    <row r="3" spans="1:8" x14ac:dyDescent="0.25">
      <c r="A3" s="1" t="s">
        <v>476</v>
      </c>
      <c r="B3" s="1" t="s">
        <v>69</v>
      </c>
      <c r="C3" s="1" t="s">
        <v>60</v>
      </c>
      <c r="D3" s="1" t="s">
        <v>88</v>
      </c>
      <c r="F3" s="1">
        <v>0</v>
      </c>
      <c r="G3" s="17" t="str">
        <f>DEC2BIN(F3,8)</f>
        <v>00000000</v>
      </c>
      <c r="H3" s="1" t="str">
        <f>VLOOKUP(B3&amp;" "&amp;C3&amp;" "&amp;D3,Complete_Instructions!$O$3:$P$258,2,FALSE)</f>
        <v>00000111</v>
      </c>
    </row>
    <row r="4" spans="1:8" x14ac:dyDescent="0.25">
      <c r="B4" s="1">
        <v>0</v>
      </c>
      <c r="F4" s="1">
        <v>1</v>
      </c>
      <c r="G4" s="17" t="str">
        <f t="shared" ref="G4:G15" si="0">DEC2BIN(F4,8)</f>
        <v>00000001</v>
      </c>
      <c r="H4" s="9" t="str">
        <f>DEC2BIN(B4,8)</f>
        <v>00000000</v>
      </c>
    </row>
    <row r="5" spans="1:8" x14ac:dyDescent="0.25">
      <c r="B5" s="1" t="s">
        <v>69</v>
      </c>
      <c r="C5" s="1" t="s">
        <v>65</v>
      </c>
      <c r="D5" s="1" t="s">
        <v>88</v>
      </c>
      <c r="F5" s="1">
        <v>2</v>
      </c>
      <c r="G5" s="17" t="str">
        <f t="shared" si="0"/>
        <v>00000010</v>
      </c>
      <c r="H5" s="1" t="str">
        <f>VLOOKUP(B5&amp;" "&amp;C5&amp;" "&amp;D5,Complete_Instructions!$O$3:$P$258,2,FALSE)</f>
        <v>00001111</v>
      </c>
    </row>
    <row r="6" spans="1:8" x14ac:dyDescent="0.25">
      <c r="B6" s="1">
        <v>17</v>
      </c>
      <c r="E6" s="1" t="s">
        <v>488</v>
      </c>
      <c r="F6" s="1">
        <v>3</v>
      </c>
      <c r="G6" s="17" t="str">
        <f t="shared" si="0"/>
        <v>00000011</v>
      </c>
      <c r="H6" s="9" t="str">
        <f>DEC2BIN(B6,8)</f>
        <v>00010001</v>
      </c>
    </row>
    <row r="7" spans="1:8" x14ac:dyDescent="0.25">
      <c r="B7" s="1" t="s">
        <v>69</v>
      </c>
      <c r="C7" s="1" t="s">
        <v>61</v>
      </c>
      <c r="D7" s="1" t="s">
        <v>88</v>
      </c>
      <c r="F7" s="1">
        <v>4</v>
      </c>
      <c r="G7" s="17" t="str">
        <f t="shared" si="0"/>
        <v>00000100</v>
      </c>
      <c r="H7" s="1" t="str">
        <f>VLOOKUP(B7&amp;" "&amp;C7&amp;" "&amp;D7,Complete_Instructions!$O$3:$P$258,2,FALSE)</f>
        <v>00010111</v>
      </c>
    </row>
    <row r="8" spans="1:8" x14ac:dyDescent="0.25">
      <c r="B8" s="1">
        <v>15</v>
      </c>
      <c r="E8" s="1" t="s">
        <v>492</v>
      </c>
      <c r="F8" s="1">
        <v>5</v>
      </c>
      <c r="G8" s="17" t="str">
        <f t="shared" si="0"/>
        <v>00000101</v>
      </c>
      <c r="H8" s="9" t="str">
        <f>DEC2BIN(B8,8)</f>
        <v>00001111</v>
      </c>
    </row>
    <row r="9" spans="1:8" x14ac:dyDescent="0.25">
      <c r="A9" s="1" t="s">
        <v>477</v>
      </c>
      <c r="B9" s="1" t="s">
        <v>121</v>
      </c>
      <c r="C9" s="1" t="s">
        <v>60</v>
      </c>
      <c r="D9" s="1" t="s">
        <v>65</v>
      </c>
      <c r="F9" s="1">
        <v>6</v>
      </c>
      <c r="G9" s="17" t="str">
        <f t="shared" si="0"/>
        <v>00000110</v>
      </c>
      <c r="H9" s="1" t="str">
        <f>VLOOKUP(B9&amp;" "&amp;C9&amp;" "&amp;D9,Complete_Instructions!$O$3:$P$258,2,FALSE)</f>
        <v>11001100</v>
      </c>
    </row>
    <row r="10" spans="1:8" x14ac:dyDescent="0.25">
      <c r="B10" s="1" t="s">
        <v>180</v>
      </c>
      <c r="C10" s="1" t="s">
        <v>61</v>
      </c>
      <c r="F10" s="1">
        <v>7</v>
      </c>
      <c r="G10" s="17" t="str">
        <f t="shared" si="0"/>
        <v>00000111</v>
      </c>
      <c r="H10" s="1" t="str">
        <f>VLOOKUP(B10&amp;" "&amp;C10&amp;" "&amp;D10,Complete_Instructions!$O$3:$P$258,2,FALSE)</f>
        <v>11100010</v>
      </c>
    </row>
    <row r="11" spans="1:8" x14ac:dyDescent="0.25">
      <c r="B11" s="1" t="s">
        <v>106</v>
      </c>
      <c r="C11" s="1" t="s">
        <v>88</v>
      </c>
      <c r="F11" s="1">
        <v>8</v>
      </c>
      <c r="G11" s="17" t="str">
        <f t="shared" si="0"/>
        <v>00001000</v>
      </c>
      <c r="H11" s="1" t="str">
        <f>VLOOKUP(B11&amp;" "&amp;C11&amp;" "&amp;D11,Complete_Instructions!$O$3:$P$258,2,FALSE)</f>
        <v>00111011</v>
      </c>
    </row>
    <row r="12" spans="1:8" x14ac:dyDescent="0.25">
      <c r="B12" s="1" t="s">
        <v>486</v>
      </c>
      <c r="F12" s="1">
        <v>9</v>
      </c>
      <c r="G12" s="17" t="str">
        <f t="shared" si="0"/>
        <v>00001001</v>
      </c>
      <c r="H12" s="28" t="str">
        <f>G15</f>
        <v>00001100</v>
      </c>
    </row>
    <row r="13" spans="1:8" x14ac:dyDescent="0.25">
      <c r="B13" s="1" t="s">
        <v>73</v>
      </c>
      <c r="C13" s="1" t="s">
        <v>88</v>
      </c>
      <c r="F13" s="1">
        <v>10</v>
      </c>
      <c r="G13" s="17" t="str">
        <f t="shared" si="0"/>
        <v>00001010</v>
      </c>
      <c r="H13" s="1" t="str">
        <f>VLOOKUP(B13&amp;" "&amp;C13&amp;" "&amp;D13,Complete_Instructions!$O$3:$P$258,2,FALSE)</f>
        <v>00101111</v>
      </c>
    </row>
    <row r="14" spans="1:8" x14ac:dyDescent="0.25">
      <c r="B14" s="1" t="s">
        <v>482</v>
      </c>
      <c r="F14" s="1">
        <v>11</v>
      </c>
      <c r="G14" s="17" t="str">
        <f t="shared" si="0"/>
        <v>00001011</v>
      </c>
      <c r="H14" s="28" t="str">
        <f>G9</f>
        <v>00000110</v>
      </c>
    </row>
    <row r="15" spans="1:8" x14ac:dyDescent="0.25">
      <c r="A15" s="1" t="s">
        <v>487</v>
      </c>
      <c r="B15" s="1" t="s">
        <v>109</v>
      </c>
      <c r="F15" s="1">
        <v>12</v>
      </c>
      <c r="G15" s="17" t="str">
        <f t="shared" si="0"/>
        <v>00001100</v>
      </c>
      <c r="H15" s="1" t="str">
        <f>VLOOKUP(B15&amp;" "&amp;C15&amp;" "&amp;D15,Complete_Instructions!$O$3:$P$258,2,FALSE)</f>
        <v>00101101</v>
      </c>
    </row>
    <row r="16" spans="1:8" x14ac:dyDescent="0.25">
      <c r="G16" s="17"/>
    </row>
    <row r="17" spans="7:7" x14ac:dyDescent="0.25">
      <c r="G17" s="17"/>
    </row>
    <row r="18" spans="7:7" x14ac:dyDescent="0.25">
      <c r="G18" s="17"/>
    </row>
    <row r="19" spans="7:7" x14ac:dyDescent="0.25">
      <c r="G19" s="17"/>
    </row>
    <row r="20" spans="7:7" x14ac:dyDescent="0.25">
      <c r="G20" s="17"/>
    </row>
    <row r="21" spans="7:7" x14ac:dyDescent="0.25">
      <c r="G21" s="17"/>
    </row>
    <row r="22" spans="7:7" x14ac:dyDescent="0.25">
      <c r="G22" s="17"/>
    </row>
    <row r="23" spans="7:7" x14ac:dyDescent="0.25">
      <c r="G23" s="17"/>
    </row>
    <row r="24" spans="7:7" x14ac:dyDescent="0.25">
      <c r="G24" s="17"/>
    </row>
    <row r="25" spans="7:7" x14ac:dyDescent="0.25">
      <c r="G25" s="17"/>
    </row>
    <row r="26" spans="7:7" x14ac:dyDescent="0.25">
      <c r="G26" s="17"/>
    </row>
    <row r="27" spans="7:7" x14ac:dyDescent="0.25">
      <c r="G27" s="17"/>
    </row>
    <row r="28" spans="7:7" x14ac:dyDescent="0.25">
      <c r="G28" s="17"/>
    </row>
    <row r="29" spans="7:7" x14ac:dyDescent="0.25">
      <c r="G29" s="17"/>
    </row>
    <row r="30" spans="7:7" x14ac:dyDescent="0.25">
      <c r="G30" s="17"/>
    </row>
    <row r="31" spans="7:7" x14ac:dyDescent="0.25">
      <c r="G31" s="17"/>
    </row>
    <row r="32" spans="7:7" x14ac:dyDescent="0.25">
      <c r="G32" s="17"/>
    </row>
    <row r="33" spans="7:7" x14ac:dyDescent="0.25">
      <c r="G33" s="17"/>
    </row>
    <row r="34" spans="7:7" x14ac:dyDescent="0.25">
      <c r="G34" s="17"/>
    </row>
    <row r="35" spans="7:7" x14ac:dyDescent="0.25">
      <c r="G35" s="17"/>
    </row>
    <row r="36" spans="7:7" x14ac:dyDescent="0.25">
      <c r="G36" s="17"/>
    </row>
    <row r="39" spans="7:7" x14ac:dyDescent="0.25">
      <c r="G39" s="1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E6" sqref="E6"/>
    </sheetView>
  </sheetViews>
  <sheetFormatPr defaultRowHeight="15" x14ac:dyDescent="0.25"/>
  <cols>
    <col min="1" max="4" width="9.140625" style="1"/>
    <col min="5" max="5" width="21.5703125" style="1" bestFit="1" customWidth="1"/>
    <col min="6" max="6" width="9.140625" style="1"/>
    <col min="7" max="7" width="13.5703125" style="1" customWidth="1"/>
    <col min="8" max="8" width="12" style="1" customWidth="1"/>
    <col min="9" max="16384" width="9.140625" style="1"/>
  </cols>
  <sheetData>
    <row r="1" spans="1:8" x14ac:dyDescent="0.25">
      <c r="A1" s="25" t="s">
        <v>484</v>
      </c>
    </row>
    <row r="2" spans="1:8" x14ac:dyDescent="0.25">
      <c r="G2" s="1" t="s">
        <v>479</v>
      </c>
      <c r="H2" s="1" t="s">
        <v>185</v>
      </c>
    </row>
    <row r="3" spans="1:8" x14ac:dyDescent="0.25">
      <c r="A3" s="1" t="s">
        <v>476</v>
      </c>
      <c r="B3" s="1" t="s">
        <v>69</v>
      </c>
      <c r="C3" s="1" t="s">
        <v>60</v>
      </c>
      <c r="D3" s="1" t="s">
        <v>88</v>
      </c>
      <c r="F3" s="1">
        <v>0</v>
      </c>
      <c r="G3" s="17" t="str">
        <f>DEC2BIN(F3,8)</f>
        <v>00000000</v>
      </c>
      <c r="H3" s="1" t="str">
        <f>VLOOKUP(B3&amp;" "&amp;C3&amp;" "&amp;D3,Complete_Instructions!$O$3:$P$258,2,FALSE)</f>
        <v>00000111</v>
      </c>
    </row>
    <row r="4" spans="1:8" x14ac:dyDescent="0.25">
      <c r="B4" s="1">
        <v>0</v>
      </c>
      <c r="F4" s="1">
        <f>F3+1</f>
        <v>1</v>
      </c>
      <c r="G4" s="17" t="str">
        <f t="shared" ref="G4:G29" si="0">DEC2BIN(F4,8)</f>
        <v>00000001</v>
      </c>
      <c r="H4" s="9" t="str">
        <f>DEC2BIN(B4,8)</f>
        <v>00000000</v>
      </c>
    </row>
    <row r="5" spans="1:8" x14ac:dyDescent="0.25">
      <c r="B5" s="1" t="s">
        <v>69</v>
      </c>
      <c r="C5" s="1" t="s">
        <v>81</v>
      </c>
      <c r="D5" s="1" t="s">
        <v>88</v>
      </c>
      <c r="F5" s="1">
        <f t="shared" ref="F5:F29" si="1">F4+1</f>
        <v>2</v>
      </c>
      <c r="G5" s="17" t="str">
        <f t="shared" si="0"/>
        <v>00000010</v>
      </c>
      <c r="H5" s="1" t="str">
        <f>VLOOKUP(B5&amp;" "&amp;C5&amp;" "&amp;D5,Complete_Instructions!$O$3:$P$258,2,FALSE)</f>
        <v>00011111</v>
      </c>
    </row>
    <row r="6" spans="1:8" x14ac:dyDescent="0.25">
      <c r="B6" s="1">
        <v>4</v>
      </c>
      <c r="E6" s="1" t="s">
        <v>491</v>
      </c>
      <c r="F6" s="1">
        <f t="shared" si="1"/>
        <v>3</v>
      </c>
      <c r="G6" s="17" t="str">
        <f t="shared" si="0"/>
        <v>00000011</v>
      </c>
      <c r="H6" s="9" t="str">
        <f>DEC2BIN(B6,8)</f>
        <v>00000100</v>
      </c>
    </row>
    <row r="7" spans="1:8" x14ac:dyDescent="0.25">
      <c r="B7" s="1" t="s">
        <v>69</v>
      </c>
      <c r="C7" s="1" t="s">
        <v>65</v>
      </c>
      <c r="D7" s="1" t="s">
        <v>88</v>
      </c>
      <c r="F7" s="1">
        <f t="shared" si="1"/>
        <v>4</v>
      </c>
      <c r="G7" s="17" t="str">
        <f t="shared" si="0"/>
        <v>00000100</v>
      </c>
      <c r="H7" s="1" t="str">
        <f>VLOOKUP(B7&amp;" "&amp;C7&amp;" "&amp;D7,Complete_Instructions!$O$3:$P$258,2,FALSE)</f>
        <v>00001111</v>
      </c>
    </row>
    <row r="8" spans="1:8" x14ac:dyDescent="0.25">
      <c r="B8" s="1">
        <v>17</v>
      </c>
      <c r="E8" s="1" t="s">
        <v>488</v>
      </c>
      <c r="F8" s="1">
        <f t="shared" si="1"/>
        <v>5</v>
      </c>
      <c r="G8" s="17" t="str">
        <f t="shared" si="0"/>
        <v>00000101</v>
      </c>
      <c r="H8" s="9" t="str">
        <f>DEC2BIN(B8,8)</f>
        <v>00010001</v>
      </c>
    </row>
    <row r="9" spans="1:8" x14ac:dyDescent="0.25">
      <c r="B9" s="1" t="s">
        <v>69</v>
      </c>
      <c r="C9" s="1" t="s">
        <v>61</v>
      </c>
      <c r="D9" s="1" t="s">
        <v>88</v>
      </c>
      <c r="F9" s="1">
        <f t="shared" si="1"/>
        <v>6</v>
      </c>
      <c r="G9" s="17" t="str">
        <f t="shared" si="0"/>
        <v>00000110</v>
      </c>
      <c r="H9" s="1" t="str">
        <f>VLOOKUP(B9&amp;" "&amp;C9&amp;" "&amp;D9,Complete_Instructions!$O$3:$P$258,2,FALSE)</f>
        <v>00010111</v>
      </c>
    </row>
    <row r="10" spans="1:8" x14ac:dyDescent="0.25">
      <c r="B10" s="1">
        <v>15</v>
      </c>
      <c r="E10" s="1" t="s">
        <v>492</v>
      </c>
      <c r="F10" s="1">
        <f t="shared" si="1"/>
        <v>7</v>
      </c>
      <c r="G10" s="17" t="str">
        <f t="shared" si="0"/>
        <v>00000111</v>
      </c>
      <c r="H10" s="9" t="str">
        <f>DEC2BIN(B10,8)</f>
        <v>00001111</v>
      </c>
    </row>
    <row r="11" spans="1:8" x14ac:dyDescent="0.25">
      <c r="A11" s="1" t="s">
        <v>477</v>
      </c>
      <c r="B11" s="1" t="s">
        <v>129</v>
      </c>
      <c r="C11" s="1" t="s">
        <v>61</v>
      </c>
      <c r="F11" s="1">
        <f t="shared" si="1"/>
        <v>8</v>
      </c>
      <c r="G11" s="17" t="str">
        <f t="shared" si="0"/>
        <v>00001000</v>
      </c>
      <c r="H11" s="1" t="str">
        <f>VLOOKUP(B11&amp;" "&amp;C11&amp;" "&amp;D11,Complete_Instructions!$O$3:$P$258,2,FALSE)</f>
        <v>11100110</v>
      </c>
    </row>
    <row r="12" spans="1:8" x14ac:dyDescent="0.25">
      <c r="B12" s="1" t="s">
        <v>129</v>
      </c>
      <c r="C12" s="1" t="s">
        <v>61</v>
      </c>
      <c r="F12" s="1">
        <f t="shared" si="1"/>
        <v>9</v>
      </c>
      <c r="G12" s="17" t="str">
        <f t="shared" si="0"/>
        <v>00001001</v>
      </c>
      <c r="H12" s="1" t="str">
        <f>VLOOKUP(B12&amp;" "&amp;C12&amp;" "&amp;D12,Complete_Instructions!$O$3:$P$258,2,FALSE)</f>
        <v>11100110</v>
      </c>
    </row>
    <row r="13" spans="1:8" x14ac:dyDescent="0.25">
      <c r="B13" s="1" t="s">
        <v>129</v>
      </c>
      <c r="C13" s="1" t="s">
        <v>61</v>
      </c>
      <c r="F13" s="1">
        <f t="shared" si="1"/>
        <v>10</v>
      </c>
      <c r="G13" s="17" t="str">
        <f t="shared" si="0"/>
        <v>00001010</v>
      </c>
      <c r="H13" s="1" t="str">
        <f>VLOOKUP(B13&amp;" "&amp;C13&amp;" "&amp;D13,Complete_Instructions!$O$3:$P$258,2,FALSE)</f>
        <v>11100110</v>
      </c>
    </row>
    <row r="14" spans="1:8" x14ac:dyDescent="0.25">
      <c r="B14" s="1" t="s">
        <v>129</v>
      </c>
      <c r="C14" s="1" t="s">
        <v>61</v>
      </c>
      <c r="F14" s="1">
        <f t="shared" si="1"/>
        <v>11</v>
      </c>
      <c r="G14" s="17" t="str">
        <f t="shared" si="0"/>
        <v>00001011</v>
      </c>
      <c r="H14" s="1" t="str">
        <f>VLOOKUP(B14&amp;" "&amp;C14&amp;" "&amp;D14,Complete_Instructions!$O$3:$P$258,2,FALSE)</f>
        <v>11100110</v>
      </c>
    </row>
    <row r="15" spans="1:8" x14ac:dyDescent="0.25">
      <c r="B15" s="1" t="s">
        <v>129</v>
      </c>
      <c r="C15" s="1" t="s">
        <v>61</v>
      </c>
      <c r="F15" s="1">
        <f t="shared" si="1"/>
        <v>12</v>
      </c>
      <c r="G15" s="17" t="str">
        <f t="shared" si="0"/>
        <v>00001100</v>
      </c>
      <c r="H15" s="1" t="str">
        <f>VLOOKUP(B15&amp;" "&amp;C15&amp;" "&amp;D15,Complete_Instructions!$O$3:$P$258,2,FALSE)</f>
        <v>11100110</v>
      </c>
    </row>
    <row r="16" spans="1:8" x14ac:dyDescent="0.25">
      <c r="B16" s="1" t="s">
        <v>129</v>
      </c>
      <c r="C16" s="1" t="s">
        <v>61</v>
      </c>
      <c r="F16" s="1">
        <f t="shared" si="1"/>
        <v>13</v>
      </c>
      <c r="G16" s="17" t="str">
        <f t="shared" si="0"/>
        <v>00001101</v>
      </c>
      <c r="H16" s="1" t="str">
        <f>VLOOKUP(B16&amp;" "&amp;C16&amp;" "&amp;D16,Complete_Instructions!$O$3:$P$258,2,FALSE)</f>
        <v>11100110</v>
      </c>
    </row>
    <row r="17" spans="1:8" x14ac:dyDescent="0.25">
      <c r="B17" s="1" t="s">
        <v>129</v>
      </c>
      <c r="C17" s="1" t="s">
        <v>61</v>
      </c>
      <c r="F17" s="1">
        <f t="shared" si="1"/>
        <v>14</v>
      </c>
      <c r="G17" s="17" t="str">
        <f t="shared" si="0"/>
        <v>00001110</v>
      </c>
      <c r="H17" s="1" t="str">
        <f>VLOOKUP(B17&amp;" "&amp;C17&amp;" "&amp;D17,Complete_Instructions!$O$3:$P$258,2,FALSE)</f>
        <v>11100110</v>
      </c>
    </row>
    <row r="18" spans="1:8" x14ac:dyDescent="0.25">
      <c r="B18" s="1" t="s">
        <v>107</v>
      </c>
      <c r="C18" s="1" t="s">
        <v>88</v>
      </c>
      <c r="F18" s="1">
        <f t="shared" si="1"/>
        <v>15</v>
      </c>
      <c r="G18" s="17" t="str">
        <f t="shared" si="0"/>
        <v>00001111</v>
      </c>
      <c r="H18" s="1" t="str">
        <f>VLOOKUP(B18&amp;" "&amp;C18&amp;" "&amp;D18,Complete_Instructions!$O$3:$P$258,2,FALSE)</f>
        <v>00111010</v>
      </c>
    </row>
    <row r="19" spans="1:8" x14ac:dyDescent="0.25">
      <c r="B19" s="1" t="s">
        <v>483</v>
      </c>
      <c r="F19" s="1">
        <f t="shared" si="1"/>
        <v>16</v>
      </c>
      <c r="G19" s="17" t="str">
        <f t="shared" si="0"/>
        <v>00010000</v>
      </c>
      <c r="H19" s="28" t="str">
        <f>G26</f>
        <v>00010111</v>
      </c>
    </row>
    <row r="20" spans="1:8" x14ac:dyDescent="0.25">
      <c r="A20" s="1" t="s">
        <v>489</v>
      </c>
      <c r="B20" s="1" t="s">
        <v>128</v>
      </c>
      <c r="C20" s="1" t="s">
        <v>65</v>
      </c>
      <c r="F20" s="1">
        <f t="shared" si="1"/>
        <v>17</v>
      </c>
      <c r="G20" s="17" t="str">
        <f t="shared" si="0"/>
        <v>00010001</v>
      </c>
      <c r="H20" s="1" t="str">
        <f>VLOOKUP(B20&amp;" "&amp;C20&amp;" "&amp;D20,Complete_Instructions!$O$3:$P$258,2,FALSE)</f>
        <v>11000101</v>
      </c>
    </row>
    <row r="21" spans="1:8" x14ac:dyDescent="0.25">
      <c r="B21" s="1" t="s">
        <v>180</v>
      </c>
      <c r="C21" s="1" t="s">
        <v>81</v>
      </c>
      <c r="F21" s="1">
        <f t="shared" si="1"/>
        <v>18</v>
      </c>
      <c r="G21" s="17" t="str">
        <f t="shared" si="0"/>
        <v>00010010</v>
      </c>
      <c r="H21" s="1" t="str">
        <f>VLOOKUP(B21&amp;" "&amp;C21&amp;" "&amp;D21,Complete_Instructions!$O$3:$P$258,2,FALSE)</f>
        <v>11100011</v>
      </c>
    </row>
    <row r="22" spans="1:8" x14ac:dyDescent="0.25">
      <c r="B22" s="1" t="s">
        <v>106</v>
      </c>
      <c r="C22" s="1" t="s">
        <v>88</v>
      </c>
      <c r="F22" s="1">
        <f t="shared" si="1"/>
        <v>19</v>
      </c>
      <c r="G22" s="17" t="str">
        <f t="shared" si="0"/>
        <v>00010011</v>
      </c>
      <c r="H22" s="1" t="str">
        <f>VLOOKUP(B22&amp;" "&amp;C22&amp;" "&amp;D22,Complete_Instructions!$O$3:$P$258,2,FALSE)</f>
        <v>00111011</v>
      </c>
    </row>
    <row r="23" spans="1:8" x14ac:dyDescent="0.25">
      <c r="B23" s="1" t="s">
        <v>486</v>
      </c>
      <c r="F23" s="1">
        <f t="shared" si="1"/>
        <v>20</v>
      </c>
      <c r="G23" s="17" t="str">
        <f t="shared" si="0"/>
        <v>00010100</v>
      </c>
      <c r="H23" s="28" t="str">
        <f>G29</f>
        <v>00011010</v>
      </c>
    </row>
    <row r="24" spans="1:8" x14ac:dyDescent="0.25">
      <c r="B24" s="1" t="s">
        <v>73</v>
      </c>
      <c r="C24" s="1" t="s">
        <v>88</v>
      </c>
      <c r="F24" s="1">
        <f t="shared" si="1"/>
        <v>21</v>
      </c>
      <c r="G24" s="17" t="str">
        <f t="shared" si="0"/>
        <v>00010101</v>
      </c>
      <c r="H24" s="1" t="str">
        <f>VLOOKUP(B24&amp;" "&amp;C24&amp;" "&amp;D24,Complete_Instructions!$O$3:$P$258,2,FALSE)</f>
        <v>00101111</v>
      </c>
    </row>
    <row r="25" spans="1:8" x14ac:dyDescent="0.25">
      <c r="B25" s="1" t="s">
        <v>482</v>
      </c>
      <c r="F25" s="1">
        <f t="shared" si="1"/>
        <v>22</v>
      </c>
      <c r="G25" s="17" t="str">
        <f t="shared" si="0"/>
        <v>00010110</v>
      </c>
      <c r="H25" s="28" t="str">
        <f>G11</f>
        <v>00001000</v>
      </c>
    </row>
    <row r="26" spans="1:8" x14ac:dyDescent="0.25">
      <c r="A26" s="1" t="s">
        <v>485</v>
      </c>
      <c r="B26" s="1" t="s">
        <v>121</v>
      </c>
      <c r="C26" s="1" t="s">
        <v>60</v>
      </c>
      <c r="D26" s="1" t="s">
        <v>65</v>
      </c>
      <c r="F26" s="1">
        <f t="shared" si="1"/>
        <v>23</v>
      </c>
      <c r="G26" s="17" t="str">
        <f t="shared" si="0"/>
        <v>00010111</v>
      </c>
      <c r="H26" s="1" t="str">
        <f>VLOOKUP(B26&amp;" "&amp;C26&amp;" "&amp;D26,Complete_Instructions!$O$3:$P$258,2,FALSE)</f>
        <v>11001100</v>
      </c>
    </row>
    <row r="27" spans="1:8" x14ac:dyDescent="0.25">
      <c r="B27" s="1" t="s">
        <v>73</v>
      </c>
      <c r="C27" s="1" t="s">
        <v>88</v>
      </c>
      <c r="F27" s="1">
        <f t="shared" si="1"/>
        <v>24</v>
      </c>
      <c r="G27" s="17" t="str">
        <f t="shared" si="0"/>
        <v>00011000</v>
      </c>
      <c r="H27" s="1" t="str">
        <f>VLOOKUP(B27&amp;" "&amp;C27&amp;" "&amp;D27,Complete_Instructions!$O$3:$P$258,2,FALSE)</f>
        <v>00101111</v>
      </c>
    </row>
    <row r="28" spans="1:8" x14ac:dyDescent="0.25">
      <c r="B28" s="1" t="s">
        <v>490</v>
      </c>
      <c r="F28" s="1">
        <f t="shared" si="1"/>
        <v>25</v>
      </c>
      <c r="G28" s="17" t="str">
        <f t="shared" si="0"/>
        <v>00011001</v>
      </c>
      <c r="H28" s="28" t="str">
        <f>G20</f>
        <v>00010001</v>
      </c>
    </row>
    <row r="29" spans="1:8" x14ac:dyDescent="0.25">
      <c r="A29" s="1" t="s">
        <v>487</v>
      </c>
      <c r="B29" s="1" t="s">
        <v>109</v>
      </c>
      <c r="F29" s="1">
        <f t="shared" si="1"/>
        <v>26</v>
      </c>
      <c r="G29" s="17" t="str">
        <f t="shared" si="0"/>
        <v>00011010</v>
      </c>
      <c r="H29" s="1" t="str">
        <f>VLOOKUP(B29&amp;" "&amp;C29&amp;" "&amp;D29,Complete_Instructions!$O$3:$P$258,2,FALSE)</f>
        <v>00101101</v>
      </c>
    </row>
    <row r="30" spans="1:8" x14ac:dyDescent="0.25">
      <c r="G30" s="17"/>
    </row>
    <row r="31" spans="1:8" x14ac:dyDescent="0.25">
      <c r="G31" s="17"/>
    </row>
    <row r="32" spans="1:8" x14ac:dyDescent="0.25">
      <c r="G32" s="17"/>
    </row>
    <row r="33" spans="7:7" x14ac:dyDescent="0.25">
      <c r="G33" s="17"/>
    </row>
    <row r="34" spans="7:7" x14ac:dyDescent="0.25">
      <c r="G34" s="17"/>
    </row>
    <row r="37" spans="7:7" x14ac:dyDescent="0.25">
      <c r="G37" s="1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Control_Signal</vt:lpstr>
      <vt:lpstr>ALU_Codes</vt:lpstr>
      <vt:lpstr>General_Instructions</vt:lpstr>
      <vt:lpstr>Complete_Instructions</vt:lpstr>
      <vt:lpstr>Test Programs</vt:lpstr>
      <vt:lpstr>Fibonacci</vt:lpstr>
      <vt:lpstr>Powers of 3</vt:lpstr>
      <vt:lpstr>Multiply Add</vt:lpstr>
      <vt:lpstr>Multiply Shift Add</vt:lpstr>
      <vt:lpstr>Multiply Shift Add Tables</vt:lpstr>
      <vt:lpstr>Division Subtract</vt:lpstr>
      <vt:lpstr>Division Shift Subtract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2020-05-28T13:40:42Z</dcterms:created>
  <dcterms:modified xsi:type="dcterms:W3CDTF">2020-09-01T14:09:34Z</dcterms:modified>
</cp:coreProperties>
</file>