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Balances" sheetId="2" r:id="rId1"/>
    <sheet name="Retirement" sheetId="8" r:id="rId2"/>
    <sheet name="Retirement Full Ladder" sheetId="10" r:id="rId3"/>
    <sheet name="Retirement 5 Yr Ladder" sheetId="11" r:id="rId4"/>
    <sheet name="Tax Tables" sheetId="9" r:id="rId5"/>
  </sheets>
  <calcPr calcId="145621"/>
</workbook>
</file>

<file path=xl/calcChain.xml><?xml version="1.0" encoding="utf-8"?>
<calcChain xmlns="http://schemas.openxmlformats.org/spreadsheetml/2006/main">
  <c r="B7" i="11" l="1"/>
  <c r="B7" i="10"/>
  <c r="A11" i="11" l="1"/>
  <c r="B4" i="11"/>
  <c r="B3" i="11"/>
  <c r="B2" i="11"/>
  <c r="B1" i="11"/>
  <c r="B5" i="11" s="1"/>
  <c r="B3" i="10"/>
  <c r="B1" i="10"/>
  <c r="B4" i="10" s="1"/>
  <c r="A11" i="10"/>
  <c r="B2" i="10"/>
  <c r="B6" i="11" l="1"/>
  <c r="A12" i="11"/>
  <c r="B5" i="10"/>
  <c r="A12" i="10"/>
  <c r="B6" i="10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A10" i="2"/>
  <c r="F9" i="2"/>
  <c r="E9" i="2"/>
  <c r="D9" i="2"/>
  <c r="C9" i="2"/>
  <c r="B5" i="8"/>
  <c r="B4" i="8"/>
  <c r="A11" i="8"/>
  <c r="G6" i="2"/>
  <c r="I9" i="2"/>
  <c r="B12" i="11" l="1"/>
  <c r="A13" i="11"/>
  <c r="B12" i="10"/>
  <c r="A13" i="10"/>
  <c r="E10" i="2"/>
  <c r="C10" i="2"/>
  <c r="G9" i="2"/>
  <c r="A11" i="2"/>
  <c r="D10" i="2"/>
  <c r="F10" i="2"/>
  <c r="B6" i="8"/>
  <c r="B31" i="9"/>
  <c r="B16" i="9"/>
  <c r="L9" i="2" l="1"/>
  <c r="K9" i="2"/>
  <c r="A14" i="11"/>
  <c r="B13" i="11"/>
  <c r="A14" i="10"/>
  <c r="B13" i="10"/>
  <c r="G10" i="2"/>
  <c r="E11" i="2"/>
  <c r="D11" i="2"/>
  <c r="A12" i="2"/>
  <c r="C11" i="2"/>
  <c r="F11" i="2"/>
  <c r="B2" i="8"/>
  <c r="B14" i="11" l="1"/>
  <c r="A15" i="11"/>
  <c r="L10" i="2"/>
  <c r="K10" i="2"/>
  <c r="A15" i="10"/>
  <c r="B14" i="10"/>
  <c r="G11" i="2"/>
  <c r="F12" i="2"/>
  <c r="D12" i="2"/>
  <c r="A13" i="2"/>
  <c r="C12" i="2"/>
  <c r="E12" i="2"/>
  <c r="A12" i="8"/>
  <c r="A16" i="11" l="1"/>
  <c r="B15" i="11"/>
  <c r="K11" i="2"/>
  <c r="L11" i="2"/>
  <c r="A16" i="10"/>
  <c r="B15" i="10"/>
  <c r="A13" i="8"/>
  <c r="G12" i="2"/>
  <c r="C13" i="2"/>
  <c r="F13" i="2"/>
  <c r="E13" i="2"/>
  <c r="D13" i="2"/>
  <c r="A14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G7" i="2"/>
  <c r="A17" i="11" l="1"/>
  <c r="B16" i="11"/>
  <c r="K12" i="2"/>
  <c r="L12" i="2"/>
  <c r="B16" i="10"/>
  <c r="A17" i="10"/>
  <c r="A14" i="8"/>
  <c r="A15" i="8" s="1"/>
  <c r="A15" i="2"/>
  <c r="D14" i="2"/>
  <c r="F14" i="2"/>
  <c r="E14" i="2"/>
  <c r="C14" i="2"/>
  <c r="G13" i="2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A18" i="11" l="1"/>
  <c r="B17" i="11"/>
  <c r="L13" i="2"/>
  <c r="K13" i="2"/>
  <c r="B17" i="10"/>
  <c r="A18" i="10"/>
  <c r="G14" i="2"/>
  <c r="E15" i="2"/>
  <c r="A16" i="2"/>
  <c r="C15" i="2"/>
  <c r="F15" i="2"/>
  <c r="D15" i="2"/>
  <c r="A16" i="8"/>
  <c r="A19" i="11" l="1"/>
  <c r="B18" i="11"/>
  <c r="L14" i="2"/>
  <c r="K14" i="2"/>
  <c r="B18" i="10"/>
  <c r="A19" i="10"/>
  <c r="G15" i="2"/>
  <c r="F16" i="2"/>
  <c r="C16" i="2"/>
  <c r="D16" i="2"/>
  <c r="E16" i="2"/>
  <c r="A17" i="2"/>
  <c r="A17" i="8"/>
  <c r="A20" i="11" l="1"/>
  <c r="B19" i="11"/>
  <c r="K15" i="2"/>
  <c r="L15" i="2"/>
  <c r="B19" i="10"/>
  <c r="A20" i="10"/>
  <c r="G16" i="2"/>
  <c r="C17" i="2"/>
  <c r="E17" i="2"/>
  <c r="A18" i="2"/>
  <c r="D17" i="2"/>
  <c r="F17" i="2"/>
  <c r="A18" i="8"/>
  <c r="A21" i="11" l="1"/>
  <c r="B20" i="11"/>
  <c r="K16" i="2"/>
  <c r="L16" i="2"/>
  <c r="B20" i="10"/>
  <c r="A21" i="10"/>
  <c r="A19" i="2"/>
  <c r="D18" i="2"/>
  <c r="E18" i="2"/>
  <c r="C18" i="2"/>
  <c r="F18" i="2"/>
  <c r="G17" i="2"/>
  <c r="A19" i="8"/>
  <c r="B21" i="11" l="1"/>
  <c r="A22" i="11"/>
  <c r="L17" i="2"/>
  <c r="K17" i="2"/>
  <c r="B21" i="10"/>
  <c r="A22" i="10"/>
  <c r="G18" i="2"/>
  <c r="E19" i="2"/>
  <c r="A20" i="2"/>
  <c r="D19" i="2"/>
  <c r="F19" i="2"/>
  <c r="C19" i="2"/>
  <c r="A20" i="8"/>
  <c r="A23" i="11" l="1"/>
  <c r="B22" i="11"/>
  <c r="L18" i="2"/>
  <c r="K18" i="2"/>
  <c r="B22" i="10"/>
  <c r="A23" i="10"/>
  <c r="F20" i="2"/>
  <c r="E20" i="2"/>
  <c r="A21" i="2"/>
  <c r="D20" i="2"/>
  <c r="C20" i="2"/>
  <c r="G19" i="2"/>
  <c r="A21" i="8"/>
  <c r="A24" i="11" l="1"/>
  <c r="B23" i="11"/>
  <c r="K19" i="2"/>
  <c r="L19" i="2"/>
  <c r="B23" i="10"/>
  <c r="A24" i="10"/>
  <c r="G20" i="2"/>
  <c r="C21" i="2"/>
  <c r="E21" i="2"/>
  <c r="D21" i="2"/>
  <c r="A22" i="2"/>
  <c r="F21" i="2"/>
  <c r="A22" i="8"/>
  <c r="A25" i="11" l="1"/>
  <c r="B24" i="11"/>
  <c r="K20" i="2"/>
  <c r="L20" i="2"/>
  <c r="B24" i="10"/>
  <c r="A25" i="10"/>
  <c r="G21" i="2"/>
  <c r="A23" i="2"/>
  <c r="D22" i="2"/>
  <c r="E22" i="2"/>
  <c r="F22" i="2"/>
  <c r="C22" i="2"/>
  <c r="A23" i="8"/>
  <c r="A26" i="11" l="1"/>
  <c r="B25" i="11"/>
  <c r="L21" i="2"/>
  <c r="K21" i="2"/>
  <c r="B25" i="10"/>
  <c r="A26" i="10"/>
  <c r="G22" i="2"/>
  <c r="E23" i="2"/>
  <c r="F23" i="2"/>
  <c r="D23" i="2"/>
  <c r="A24" i="2"/>
  <c r="C23" i="2"/>
  <c r="A24" i="8"/>
  <c r="B26" i="11" l="1"/>
  <c r="A27" i="11"/>
  <c r="L22" i="2"/>
  <c r="K22" i="2"/>
  <c r="A27" i="10"/>
  <c r="B26" i="10"/>
  <c r="G23" i="2"/>
  <c r="F24" i="2"/>
  <c r="E24" i="2"/>
  <c r="D24" i="2"/>
  <c r="A25" i="2"/>
  <c r="C24" i="2"/>
  <c r="A25" i="8"/>
  <c r="A28" i="11" l="1"/>
  <c r="B27" i="11"/>
  <c r="K23" i="2"/>
  <c r="L23" i="2"/>
  <c r="A28" i="10"/>
  <c r="B27" i="10"/>
  <c r="G24" i="2"/>
  <c r="C25" i="2"/>
  <c r="D25" i="2"/>
  <c r="A26" i="2"/>
  <c r="F25" i="2"/>
  <c r="E25" i="2"/>
  <c r="A26" i="8"/>
  <c r="B28" i="11" l="1"/>
  <c r="A29" i="11"/>
  <c r="K24" i="2"/>
  <c r="L24" i="2"/>
  <c r="A29" i="10"/>
  <c r="B28" i="10"/>
  <c r="A27" i="2"/>
  <c r="D26" i="2"/>
  <c r="F26" i="2"/>
  <c r="C26" i="2"/>
  <c r="E26" i="2"/>
  <c r="G25" i="2"/>
  <c r="A27" i="8"/>
  <c r="A30" i="11" l="1"/>
  <c r="B29" i="11"/>
  <c r="L25" i="2"/>
  <c r="K25" i="2"/>
  <c r="B29" i="10"/>
  <c r="A30" i="10"/>
  <c r="G26" i="2"/>
  <c r="E27" i="2"/>
  <c r="F27" i="2"/>
  <c r="D27" i="2"/>
  <c r="A28" i="2"/>
  <c r="C27" i="2"/>
  <c r="A28" i="8"/>
  <c r="B30" i="11" l="1"/>
  <c r="A31" i="11"/>
  <c r="L26" i="2"/>
  <c r="K26" i="2"/>
  <c r="A31" i="10"/>
  <c r="B30" i="10"/>
  <c r="G27" i="2"/>
  <c r="F28" i="2"/>
  <c r="D28" i="2"/>
  <c r="A29" i="2"/>
  <c r="C28" i="2"/>
  <c r="E28" i="2"/>
  <c r="A29" i="8"/>
  <c r="A32" i="11" l="1"/>
  <c r="B31" i="11"/>
  <c r="K27" i="2"/>
  <c r="L27" i="2"/>
  <c r="A32" i="10"/>
  <c r="B31" i="10"/>
  <c r="G28" i="2"/>
  <c r="C29" i="2"/>
  <c r="A30" i="2"/>
  <c r="F29" i="2"/>
  <c r="E29" i="2"/>
  <c r="D29" i="2"/>
  <c r="A30" i="8"/>
  <c r="A33" i="11" l="1"/>
  <c r="B32" i="11"/>
  <c r="K28" i="2"/>
  <c r="L28" i="2"/>
  <c r="A33" i="10"/>
  <c r="B32" i="10"/>
  <c r="G29" i="2"/>
  <c r="A31" i="2"/>
  <c r="D30" i="2"/>
  <c r="F30" i="2"/>
  <c r="E30" i="2"/>
  <c r="C30" i="2"/>
  <c r="A31" i="8"/>
  <c r="A34" i="11" l="1"/>
  <c r="B33" i="11"/>
  <c r="L29" i="2"/>
  <c r="K29" i="2"/>
  <c r="B33" i="10"/>
  <c r="A34" i="10"/>
  <c r="G30" i="2"/>
  <c r="E31" i="2"/>
  <c r="D31" i="2"/>
  <c r="A32" i="2"/>
  <c r="C31" i="2"/>
  <c r="F31" i="2"/>
  <c r="A32" i="8"/>
  <c r="A35" i="11" l="1"/>
  <c r="B34" i="11"/>
  <c r="L30" i="2"/>
  <c r="K30" i="2"/>
  <c r="A35" i="10"/>
  <c r="B34" i="10"/>
  <c r="G31" i="2"/>
  <c r="F32" i="2"/>
  <c r="A33" i="2"/>
  <c r="C32" i="2"/>
  <c r="E32" i="2"/>
  <c r="D32" i="2"/>
  <c r="A33" i="8"/>
  <c r="A36" i="11" l="1"/>
  <c r="B35" i="11"/>
  <c r="K31" i="2"/>
  <c r="L31" i="2"/>
  <c r="A36" i="10"/>
  <c r="B35" i="10"/>
  <c r="G32" i="2"/>
  <c r="C33" i="2"/>
  <c r="F33" i="2"/>
  <c r="E33" i="2"/>
  <c r="D33" i="2"/>
  <c r="A34" i="2"/>
  <c r="A34" i="8"/>
  <c r="A37" i="11" l="1"/>
  <c r="B36" i="11"/>
  <c r="K32" i="2"/>
  <c r="L32" i="2"/>
  <c r="A37" i="10"/>
  <c r="B36" i="10"/>
  <c r="G33" i="2"/>
  <c r="A35" i="2"/>
  <c r="D34" i="2"/>
  <c r="E34" i="2"/>
  <c r="C34" i="2"/>
  <c r="F34" i="2"/>
  <c r="A35" i="8"/>
  <c r="B37" i="11" l="1"/>
  <c r="A38" i="11"/>
  <c r="L33" i="2"/>
  <c r="K33" i="2"/>
  <c r="A38" i="10"/>
  <c r="B37" i="10"/>
  <c r="G34" i="2"/>
  <c r="E35" i="2"/>
  <c r="A36" i="2"/>
  <c r="C35" i="2"/>
  <c r="F35" i="2"/>
  <c r="D35" i="2"/>
  <c r="A36" i="8"/>
  <c r="A39" i="11" l="1"/>
  <c r="B38" i="11"/>
  <c r="L34" i="2"/>
  <c r="K34" i="2"/>
  <c r="A39" i="10"/>
  <c r="B38" i="10"/>
  <c r="G35" i="2"/>
  <c r="F36" i="2"/>
  <c r="E36" i="2"/>
  <c r="C36" i="2"/>
  <c r="D36" i="2"/>
  <c r="A37" i="2"/>
  <c r="A37" i="8"/>
  <c r="A40" i="11" l="1"/>
  <c r="B39" i="11"/>
  <c r="K35" i="2"/>
  <c r="L35" i="2"/>
  <c r="A40" i="10"/>
  <c r="B39" i="10"/>
  <c r="G36" i="2"/>
  <c r="C37" i="2"/>
  <c r="E37" i="2"/>
  <c r="D37" i="2"/>
  <c r="F37" i="2"/>
  <c r="A38" i="2"/>
  <c r="A38" i="8"/>
  <c r="A41" i="11" l="1"/>
  <c r="B40" i="11"/>
  <c r="K36" i="2"/>
  <c r="L36" i="2"/>
  <c r="A41" i="10"/>
  <c r="B40" i="10"/>
  <c r="A39" i="2"/>
  <c r="D38" i="2"/>
  <c r="C38" i="2"/>
  <c r="E38" i="2"/>
  <c r="F38" i="2"/>
  <c r="G37" i="2"/>
  <c r="A39" i="8"/>
  <c r="A42" i="11" l="1"/>
  <c r="B41" i="11"/>
  <c r="L37" i="2"/>
  <c r="K37" i="2"/>
  <c r="A42" i="10"/>
  <c r="B41" i="10"/>
  <c r="E39" i="2"/>
  <c r="F39" i="2"/>
  <c r="A40" i="2"/>
  <c r="D39" i="2"/>
  <c r="C39" i="2"/>
  <c r="G38" i="2"/>
  <c r="A40" i="8"/>
  <c r="B42" i="11" l="1"/>
  <c r="A43" i="11"/>
  <c r="L38" i="2"/>
  <c r="K38" i="2"/>
  <c r="A43" i="10"/>
  <c r="B42" i="10"/>
  <c r="G39" i="2"/>
  <c r="F40" i="2"/>
  <c r="E40" i="2"/>
  <c r="D40" i="2"/>
  <c r="A41" i="2"/>
  <c r="C40" i="2"/>
  <c r="A41" i="8"/>
  <c r="A44" i="11" l="1"/>
  <c r="B43" i="11"/>
  <c r="K39" i="2"/>
  <c r="L39" i="2"/>
  <c r="B43" i="10"/>
  <c r="A44" i="10"/>
  <c r="G40" i="2"/>
  <c r="C41" i="2"/>
  <c r="D41" i="2"/>
  <c r="A42" i="2"/>
  <c r="E41" i="2"/>
  <c r="F41" i="2"/>
  <c r="A42" i="8"/>
  <c r="B44" i="11" l="1"/>
  <c r="A45" i="11"/>
  <c r="K40" i="2"/>
  <c r="L40" i="2"/>
  <c r="B44" i="10"/>
  <c r="A45" i="10"/>
  <c r="G41" i="2"/>
  <c r="A43" i="2"/>
  <c r="D42" i="2"/>
  <c r="F42" i="2"/>
  <c r="E42" i="2"/>
  <c r="C42" i="2"/>
  <c r="A43" i="8"/>
  <c r="B45" i="11" l="1"/>
  <c r="A46" i="11"/>
  <c r="L41" i="2"/>
  <c r="K41" i="2"/>
  <c r="B45" i="10"/>
  <c r="A46" i="10"/>
  <c r="G42" i="2"/>
  <c r="E43" i="2"/>
  <c r="F43" i="2"/>
  <c r="D43" i="2"/>
  <c r="C43" i="2"/>
  <c r="A44" i="2"/>
  <c r="A44" i="8"/>
  <c r="A47" i="11" l="1"/>
  <c r="B46" i="11"/>
  <c r="L42" i="2"/>
  <c r="K42" i="2"/>
  <c r="B46" i="10"/>
  <c r="A47" i="10"/>
  <c r="A45" i="2"/>
  <c r="D44" i="2"/>
  <c r="C44" i="2"/>
  <c r="F44" i="2"/>
  <c r="E44" i="2"/>
  <c r="G43" i="2"/>
  <c r="A45" i="8"/>
  <c r="A48" i="11" l="1"/>
  <c r="B47" i="11"/>
  <c r="K43" i="2"/>
  <c r="L43" i="2"/>
  <c r="B47" i="10"/>
  <c r="A48" i="10"/>
  <c r="E45" i="2"/>
  <c r="A46" i="2"/>
  <c r="D45" i="2"/>
  <c r="C45" i="2"/>
  <c r="F45" i="2"/>
  <c r="G44" i="2"/>
  <c r="A46" i="8"/>
  <c r="A49" i="11" l="1"/>
  <c r="B48" i="11"/>
  <c r="K44" i="2"/>
  <c r="L44" i="2"/>
  <c r="B48" i="10"/>
  <c r="A49" i="10"/>
  <c r="F46" i="2"/>
  <c r="E46" i="2"/>
  <c r="A47" i="2"/>
  <c r="D46" i="2"/>
  <c r="C46" i="2"/>
  <c r="G45" i="2"/>
  <c r="A47" i="8"/>
  <c r="B49" i="11" l="1"/>
  <c r="A50" i="11"/>
  <c r="L45" i="2"/>
  <c r="K45" i="2"/>
  <c r="B49" i="10"/>
  <c r="A50" i="10"/>
  <c r="G46" i="2"/>
  <c r="C47" i="2"/>
  <c r="F47" i="2"/>
  <c r="E47" i="2"/>
  <c r="A48" i="2"/>
  <c r="D47" i="2"/>
  <c r="A48" i="8"/>
  <c r="A51" i="11" l="1"/>
  <c r="B50" i="11"/>
  <c r="L46" i="2"/>
  <c r="K46" i="2"/>
  <c r="B50" i="10"/>
  <c r="A51" i="10"/>
  <c r="G47" i="2"/>
  <c r="A49" i="2"/>
  <c r="D48" i="2"/>
  <c r="C48" i="2"/>
  <c r="F48" i="2"/>
  <c r="E48" i="2"/>
  <c r="A49" i="8"/>
  <c r="B51" i="11" l="1"/>
  <c r="A52" i="11"/>
  <c r="K47" i="2"/>
  <c r="L47" i="2"/>
  <c r="B51" i="10"/>
  <c r="A52" i="10"/>
  <c r="E49" i="2"/>
  <c r="A50" i="2"/>
  <c r="D49" i="2"/>
  <c r="C49" i="2"/>
  <c r="F49" i="2"/>
  <c r="G48" i="2"/>
  <c r="A50" i="8"/>
  <c r="A53" i="11" l="1"/>
  <c r="B52" i="11"/>
  <c r="K48" i="2"/>
  <c r="L48" i="2"/>
  <c r="B52" i="10"/>
  <c r="A53" i="10"/>
  <c r="F50" i="2"/>
  <c r="E50" i="2"/>
  <c r="A51" i="2"/>
  <c r="D50" i="2"/>
  <c r="C50" i="2"/>
  <c r="G49" i="2"/>
  <c r="A51" i="8"/>
  <c r="A54" i="11" l="1"/>
  <c r="B53" i="11"/>
  <c r="L49" i="2"/>
  <c r="K49" i="2"/>
  <c r="B53" i="10"/>
  <c r="A54" i="10"/>
  <c r="G50" i="2"/>
  <c r="C51" i="2"/>
  <c r="F51" i="2"/>
  <c r="E51" i="2"/>
  <c r="A52" i="2"/>
  <c r="D51" i="2"/>
  <c r="A52" i="8"/>
  <c r="B54" i="11" l="1"/>
  <c r="A55" i="11"/>
  <c r="L50" i="2"/>
  <c r="K50" i="2"/>
  <c r="A55" i="10"/>
  <c r="B54" i="10"/>
  <c r="G51" i="2"/>
  <c r="A53" i="2"/>
  <c r="D52" i="2"/>
  <c r="C52" i="2"/>
  <c r="F52" i="2"/>
  <c r="E52" i="2"/>
  <c r="A53" i="8"/>
  <c r="A56" i="11" l="1"/>
  <c r="B55" i="11"/>
  <c r="K51" i="2"/>
  <c r="L51" i="2"/>
  <c r="A56" i="10"/>
  <c r="B55" i="10"/>
  <c r="E53" i="2"/>
  <c r="A54" i="2"/>
  <c r="D53" i="2"/>
  <c r="C53" i="2"/>
  <c r="F53" i="2"/>
  <c r="G52" i="2"/>
  <c r="A54" i="8"/>
  <c r="A57" i="11" l="1"/>
  <c r="B56" i="11"/>
  <c r="K52" i="2"/>
  <c r="L52" i="2"/>
  <c r="A57" i="10"/>
  <c r="B56" i="10"/>
  <c r="F54" i="2"/>
  <c r="E54" i="2"/>
  <c r="A55" i="2"/>
  <c r="D54" i="2"/>
  <c r="C54" i="2"/>
  <c r="G53" i="2"/>
  <c r="A55" i="8"/>
  <c r="B57" i="11" l="1"/>
  <c r="A58" i="11"/>
  <c r="L53" i="2"/>
  <c r="K53" i="2"/>
  <c r="A58" i="10"/>
  <c r="B57" i="10"/>
  <c r="G54" i="2"/>
  <c r="C55" i="2"/>
  <c r="F55" i="2"/>
  <c r="E55" i="2"/>
  <c r="A56" i="2"/>
  <c r="D55" i="2"/>
  <c r="A56" i="8"/>
  <c r="A59" i="11" l="1"/>
  <c r="B58" i="11"/>
  <c r="L54" i="2"/>
  <c r="K54" i="2"/>
  <c r="A59" i="10"/>
  <c r="B58" i="10"/>
  <c r="G55" i="2"/>
  <c r="A57" i="2"/>
  <c r="D56" i="2"/>
  <c r="C56" i="2"/>
  <c r="F56" i="2"/>
  <c r="E56" i="2"/>
  <c r="A57" i="8"/>
  <c r="A60" i="11" l="1"/>
  <c r="B59" i="11"/>
  <c r="K55" i="2"/>
  <c r="L55" i="2"/>
  <c r="A60" i="10"/>
  <c r="B59" i="10"/>
  <c r="E57" i="2"/>
  <c r="A58" i="2"/>
  <c r="D57" i="2"/>
  <c r="C57" i="2"/>
  <c r="F57" i="2"/>
  <c r="G56" i="2"/>
  <c r="A58" i="8"/>
  <c r="A61" i="11" l="1"/>
  <c r="B60" i="11"/>
  <c r="K56" i="2"/>
  <c r="L56" i="2"/>
  <c r="A61" i="10"/>
  <c r="B60" i="10"/>
  <c r="F58" i="2"/>
  <c r="E58" i="2"/>
  <c r="A59" i="2"/>
  <c r="D58" i="2"/>
  <c r="C58" i="2"/>
  <c r="G57" i="2"/>
  <c r="A59" i="8"/>
  <c r="B61" i="11" l="1"/>
  <c r="A62" i="11"/>
  <c r="L57" i="2"/>
  <c r="K57" i="2"/>
  <c r="A62" i="10"/>
  <c r="B61" i="10"/>
  <c r="G58" i="2"/>
  <c r="C59" i="2"/>
  <c r="F59" i="2"/>
  <c r="E59" i="2"/>
  <c r="D59" i="2"/>
  <c r="A60" i="2"/>
  <c r="A60" i="8"/>
  <c r="B62" i="11" l="1"/>
  <c r="A63" i="11"/>
  <c r="L58" i="2"/>
  <c r="K58" i="2"/>
  <c r="B62" i="10"/>
  <c r="A63" i="10"/>
  <c r="G59" i="2"/>
  <c r="A61" i="2"/>
  <c r="D60" i="2"/>
  <c r="C60" i="2"/>
  <c r="F60" i="2"/>
  <c r="E60" i="2"/>
  <c r="A61" i="8"/>
  <c r="B63" i="11" l="1"/>
  <c r="A64" i="11"/>
  <c r="K59" i="2"/>
  <c r="L59" i="2"/>
  <c r="A64" i="10"/>
  <c r="B63" i="10"/>
  <c r="E61" i="2"/>
  <c r="A62" i="2"/>
  <c r="D61" i="2"/>
  <c r="C61" i="2"/>
  <c r="F61" i="2"/>
  <c r="G60" i="2"/>
  <c r="A62" i="8"/>
  <c r="A65" i="11" l="1"/>
  <c r="B64" i="11"/>
  <c r="K60" i="2"/>
  <c r="L60" i="2"/>
  <c r="A65" i="10"/>
  <c r="B64" i="10"/>
  <c r="F62" i="2"/>
  <c r="E62" i="2"/>
  <c r="A63" i="2"/>
  <c r="D62" i="2"/>
  <c r="C62" i="2"/>
  <c r="G61" i="2"/>
  <c r="A63" i="8"/>
  <c r="A66" i="11" l="1"/>
  <c r="B65" i="11"/>
  <c r="L61" i="2"/>
  <c r="K61" i="2"/>
  <c r="A66" i="10"/>
  <c r="B65" i="10"/>
  <c r="G62" i="2"/>
  <c r="C63" i="2"/>
  <c r="F63" i="2"/>
  <c r="E63" i="2"/>
  <c r="A64" i="2"/>
  <c r="D63" i="2"/>
  <c r="A64" i="8"/>
  <c r="A67" i="11" l="1"/>
  <c r="B66" i="11"/>
  <c r="L62" i="2"/>
  <c r="K62" i="2"/>
  <c r="A67" i="10"/>
  <c r="B66" i="10"/>
  <c r="G63" i="2"/>
  <c r="A65" i="2"/>
  <c r="D64" i="2"/>
  <c r="C64" i="2"/>
  <c r="F64" i="2"/>
  <c r="E64" i="2"/>
  <c r="A65" i="8"/>
  <c r="B67" i="11" l="1"/>
  <c r="A68" i="11"/>
  <c r="K63" i="2"/>
  <c r="L63" i="2"/>
  <c r="A68" i="10"/>
  <c r="B67" i="10"/>
  <c r="E65" i="2"/>
  <c r="A66" i="2"/>
  <c r="D65" i="2"/>
  <c r="C65" i="2"/>
  <c r="F65" i="2"/>
  <c r="G64" i="2"/>
  <c r="A66" i="8"/>
  <c r="A69" i="11" l="1"/>
  <c r="B68" i="11"/>
  <c r="K64" i="2"/>
  <c r="L64" i="2"/>
  <c r="A69" i="10"/>
  <c r="B68" i="10"/>
  <c r="F66" i="2"/>
  <c r="E66" i="2"/>
  <c r="A67" i="2"/>
  <c r="D66" i="2"/>
  <c r="C66" i="2"/>
  <c r="G65" i="2"/>
  <c r="A67" i="8"/>
  <c r="A70" i="11" l="1"/>
  <c r="B69" i="11"/>
  <c r="L65" i="2"/>
  <c r="K65" i="2"/>
  <c r="A70" i="10"/>
  <c r="B69" i="10"/>
  <c r="G66" i="2"/>
  <c r="C67" i="2"/>
  <c r="F67" i="2"/>
  <c r="E67" i="2"/>
  <c r="A68" i="2"/>
  <c r="D67" i="2"/>
  <c r="A68" i="8"/>
  <c r="B70" i="11" l="1"/>
  <c r="A71" i="11"/>
  <c r="L66" i="2"/>
  <c r="K66" i="2"/>
  <c r="A71" i="10"/>
  <c r="B70" i="10"/>
  <c r="G67" i="2"/>
  <c r="A69" i="2"/>
  <c r="D68" i="2"/>
  <c r="C68" i="2"/>
  <c r="F68" i="2"/>
  <c r="E68" i="2"/>
  <c r="A69" i="8"/>
  <c r="A72" i="11" l="1"/>
  <c r="B71" i="11"/>
  <c r="K67" i="2"/>
  <c r="L67" i="2"/>
  <c r="A72" i="10"/>
  <c r="B71" i="10"/>
  <c r="E69" i="2"/>
  <c r="A70" i="2"/>
  <c r="D69" i="2"/>
  <c r="C69" i="2"/>
  <c r="F69" i="2"/>
  <c r="G68" i="2"/>
  <c r="A70" i="8"/>
  <c r="A73" i="11" l="1"/>
  <c r="B72" i="11"/>
  <c r="K68" i="2"/>
  <c r="L68" i="2"/>
  <c r="A73" i="10"/>
  <c r="B72" i="10"/>
  <c r="F70" i="2"/>
  <c r="E70" i="2"/>
  <c r="A71" i="2"/>
  <c r="D70" i="2"/>
  <c r="C70" i="2"/>
  <c r="G69" i="2"/>
  <c r="A71" i="8"/>
  <c r="A74" i="11" l="1"/>
  <c r="B73" i="11"/>
  <c r="L69" i="2"/>
  <c r="K69" i="2"/>
  <c r="A74" i="10"/>
  <c r="B73" i="10"/>
  <c r="G70" i="2"/>
  <c r="C71" i="2"/>
  <c r="F71" i="2"/>
  <c r="E71" i="2"/>
  <c r="A72" i="2"/>
  <c r="D71" i="2"/>
  <c r="A72" i="8"/>
  <c r="A75" i="11" l="1"/>
  <c r="B74" i="11"/>
  <c r="L70" i="2"/>
  <c r="K70" i="2"/>
  <c r="A75" i="10"/>
  <c r="B74" i="10"/>
  <c r="G71" i="2"/>
  <c r="A73" i="2"/>
  <c r="D72" i="2"/>
  <c r="C72" i="2"/>
  <c r="F72" i="2"/>
  <c r="E72" i="2"/>
  <c r="A73" i="8"/>
  <c r="A76" i="11" l="1"/>
  <c r="B75" i="11"/>
  <c r="K71" i="2"/>
  <c r="L71" i="2"/>
  <c r="A76" i="10"/>
  <c r="B75" i="10"/>
  <c r="E73" i="2"/>
  <c r="A74" i="2"/>
  <c r="D73" i="2"/>
  <c r="C73" i="2"/>
  <c r="F73" i="2"/>
  <c r="G72" i="2"/>
  <c r="A74" i="8"/>
  <c r="A77" i="11" l="1"/>
  <c r="B76" i="11"/>
  <c r="K72" i="2"/>
  <c r="L72" i="2"/>
  <c r="A77" i="10"/>
  <c r="B76" i="10"/>
  <c r="F74" i="2"/>
  <c r="E74" i="2"/>
  <c r="A75" i="2"/>
  <c r="D74" i="2"/>
  <c r="C74" i="2"/>
  <c r="G73" i="2"/>
  <c r="A75" i="8"/>
  <c r="A78" i="11" l="1"/>
  <c r="B77" i="11"/>
  <c r="L73" i="2"/>
  <c r="K73" i="2"/>
  <c r="A78" i="10"/>
  <c r="B77" i="10"/>
  <c r="G74" i="2"/>
  <c r="C75" i="2"/>
  <c r="F75" i="2"/>
  <c r="E75" i="2"/>
  <c r="D75" i="2"/>
  <c r="A76" i="2"/>
  <c r="A76" i="8"/>
  <c r="B78" i="11" l="1"/>
  <c r="A79" i="11"/>
  <c r="L74" i="2"/>
  <c r="K74" i="2"/>
  <c r="B78" i="10"/>
  <c r="A79" i="10"/>
  <c r="G75" i="2"/>
  <c r="A77" i="2"/>
  <c r="D76" i="2"/>
  <c r="C76" i="2"/>
  <c r="F76" i="2"/>
  <c r="E76" i="2"/>
  <c r="A77" i="8"/>
  <c r="A80" i="11" l="1"/>
  <c r="B79" i="11"/>
  <c r="K75" i="2"/>
  <c r="L75" i="2"/>
  <c r="B79" i="10"/>
  <c r="A80" i="10"/>
  <c r="E77" i="2"/>
  <c r="A78" i="2"/>
  <c r="D77" i="2"/>
  <c r="C77" i="2"/>
  <c r="F77" i="2"/>
  <c r="G76" i="2"/>
  <c r="A78" i="8"/>
  <c r="A81" i="11" l="1"/>
  <c r="B81" i="11" s="1"/>
  <c r="B80" i="11"/>
  <c r="K76" i="2"/>
  <c r="L76" i="2"/>
  <c r="B80" i="10"/>
  <c r="A81" i="10"/>
  <c r="F78" i="2"/>
  <c r="E78" i="2"/>
  <c r="A79" i="2"/>
  <c r="D78" i="2"/>
  <c r="C78" i="2"/>
  <c r="G77" i="2"/>
  <c r="A79" i="8"/>
  <c r="B81" i="10" l="1"/>
  <c r="L77" i="2"/>
  <c r="K77" i="2"/>
  <c r="G78" i="2"/>
  <c r="C79" i="2"/>
  <c r="F79" i="2"/>
  <c r="E79" i="2"/>
  <c r="A80" i="2"/>
  <c r="D79" i="2"/>
  <c r="A80" i="8"/>
  <c r="L78" i="2" l="1"/>
  <c r="K78" i="2"/>
  <c r="G79" i="2"/>
  <c r="A81" i="2"/>
  <c r="D80" i="2"/>
  <c r="C80" i="2"/>
  <c r="F80" i="2"/>
  <c r="E80" i="2"/>
  <c r="A81" i="8"/>
  <c r="K79" i="2" l="1"/>
  <c r="L79" i="2"/>
  <c r="E81" i="2"/>
  <c r="A82" i="2"/>
  <c r="D81" i="2"/>
  <c r="C81" i="2"/>
  <c r="F81" i="2"/>
  <c r="G80" i="2"/>
  <c r="K80" i="2" l="1"/>
  <c r="L80" i="2"/>
  <c r="F82" i="2"/>
  <c r="E82" i="2"/>
  <c r="A83" i="2"/>
  <c r="D82" i="2"/>
  <c r="C82" i="2"/>
  <c r="G81" i="2"/>
  <c r="L81" i="2" l="1"/>
  <c r="K81" i="2"/>
  <c r="C83" i="2"/>
  <c r="F83" i="2"/>
  <c r="E83" i="2"/>
  <c r="A84" i="2"/>
  <c r="D83" i="2"/>
  <c r="G82" i="2"/>
  <c r="L82" i="2" l="1"/>
  <c r="K82" i="2"/>
  <c r="A85" i="2"/>
  <c r="D84" i="2"/>
  <c r="C84" i="2"/>
  <c r="F84" i="2"/>
  <c r="E84" i="2"/>
  <c r="G83" i="2"/>
  <c r="K83" i="2" l="1"/>
  <c r="L83" i="2"/>
  <c r="G84" i="2"/>
  <c r="E85" i="2"/>
  <c r="A86" i="2"/>
  <c r="D85" i="2"/>
  <c r="C85" i="2"/>
  <c r="F85" i="2"/>
  <c r="K84" i="2" l="1"/>
  <c r="L84" i="2"/>
  <c r="G85" i="2"/>
  <c r="F86" i="2"/>
  <c r="E86" i="2"/>
  <c r="A87" i="2"/>
  <c r="D86" i="2"/>
  <c r="C86" i="2"/>
  <c r="L85" i="2" l="1"/>
  <c r="K85" i="2"/>
  <c r="G86" i="2"/>
  <c r="C87" i="2"/>
  <c r="F87" i="2"/>
  <c r="E87" i="2"/>
  <c r="A88" i="2"/>
  <c r="D87" i="2"/>
  <c r="L86" i="2" l="1"/>
  <c r="K86" i="2"/>
  <c r="G87" i="2"/>
  <c r="A89" i="2"/>
  <c r="D88" i="2"/>
  <c r="C88" i="2"/>
  <c r="F88" i="2"/>
  <c r="E88" i="2"/>
  <c r="K87" i="2" l="1"/>
  <c r="L87" i="2"/>
  <c r="E89" i="2"/>
  <c r="A90" i="2"/>
  <c r="D89" i="2"/>
  <c r="C89" i="2"/>
  <c r="F89" i="2"/>
  <c r="G88" i="2"/>
  <c r="K88" i="2" l="1"/>
  <c r="L88" i="2"/>
  <c r="F90" i="2"/>
  <c r="E90" i="2"/>
  <c r="A91" i="2"/>
  <c r="D90" i="2"/>
  <c r="C90" i="2"/>
  <c r="G89" i="2"/>
  <c r="B11" i="10" l="1"/>
  <c r="B11" i="11"/>
  <c r="L89" i="2"/>
  <c r="K89" i="2"/>
  <c r="B11" i="8"/>
  <c r="B15" i="8"/>
  <c r="B14" i="8"/>
  <c r="B12" i="8"/>
  <c r="B13" i="8"/>
  <c r="B16" i="8"/>
  <c r="B17" i="8"/>
  <c r="B20" i="8"/>
  <c r="B18" i="8"/>
  <c r="B21" i="8"/>
  <c r="B19" i="8"/>
  <c r="B23" i="8"/>
  <c r="B22" i="8"/>
  <c r="B24" i="8"/>
  <c r="B26" i="8"/>
  <c r="B25" i="8"/>
  <c r="B27" i="8"/>
  <c r="B28" i="8"/>
  <c r="B29" i="8"/>
  <c r="B30" i="8"/>
  <c r="B31" i="8"/>
  <c r="B32" i="8"/>
  <c r="B34" i="8"/>
  <c r="B33" i="8"/>
  <c r="B36" i="8"/>
  <c r="B35" i="8"/>
  <c r="B38" i="8"/>
  <c r="B37" i="8"/>
  <c r="B41" i="8"/>
  <c r="B39" i="8"/>
  <c r="B40" i="8"/>
  <c r="B43" i="8"/>
  <c r="B42" i="8"/>
  <c r="B44" i="8"/>
  <c r="B45" i="8"/>
  <c r="B47" i="8"/>
  <c r="B46" i="8"/>
  <c r="B49" i="8"/>
  <c r="B48" i="8"/>
  <c r="B50" i="8"/>
  <c r="B52" i="8"/>
  <c r="B51" i="8"/>
  <c r="B53" i="8"/>
  <c r="B55" i="8"/>
  <c r="B54" i="8"/>
  <c r="B56" i="8"/>
  <c r="B57" i="8"/>
  <c r="B59" i="8"/>
  <c r="B58" i="8"/>
  <c r="B60" i="8"/>
  <c r="B61" i="8"/>
  <c r="B63" i="8"/>
  <c r="B62" i="8"/>
  <c r="B64" i="8"/>
  <c r="B65" i="8"/>
  <c r="B68" i="8"/>
  <c r="B66" i="8"/>
  <c r="B67" i="8"/>
  <c r="B69" i="8"/>
  <c r="B71" i="8"/>
  <c r="B70" i="8"/>
  <c r="B72" i="8"/>
  <c r="B73" i="8"/>
  <c r="B74" i="8"/>
  <c r="B76" i="8"/>
  <c r="B75" i="8"/>
  <c r="B77" i="8"/>
  <c r="B78" i="8"/>
  <c r="B80" i="8"/>
  <c r="B79" i="8"/>
  <c r="B81" i="8"/>
  <c r="C91" i="2"/>
  <c r="F91" i="2"/>
  <c r="E91" i="2"/>
  <c r="D91" i="2"/>
  <c r="G90" i="2"/>
  <c r="E11" i="8" l="1"/>
  <c r="C11" i="10"/>
  <c r="D11" i="11"/>
  <c r="D11" i="10"/>
  <c r="E11" i="10"/>
  <c r="E11" i="11"/>
  <c r="C11" i="11"/>
  <c r="L90" i="2"/>
  <c r="K90" i="2"/>
  <c r="C11" i="8"/>
  <c r="D11" i="8"/>
  <c r="G91" i="2"/>
  <c r="D6" i="8"/>
  <c r="H11" i="11" l="1"/>
  <c r="F11" i="11"/>
  <c r="G11" i="1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11" i="10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F11" i="10"/>
  <c r="H11" i="10"/>
  <c r="G11" i="8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K91" i="2"/>
  <c r="L91" i="2"/>
  <c r="I11" i="10" l="1"/>
  <c r="C12" i="10" s="1"/>
  <c r="I11" i="11"/>
  <c r="C12" i="11" s="1"/>
  <c r="F12" i="11" s="1"/>
  <c r="K11" i="11"/>
  <c r="J11" i="11" s="1"/>
  <c r="K11" i="10"/>
  <c r="D12" i="11"/>
  <c r="D2" i="8"/>
  <c r="F11" i="8"/>
  <c r="K11" i="8"/>
  <c r="D1" i="8"/>
  <c r="D4" i="8" s="1"/>
  <c r="L11" i="10" l="1"/>
  <c r="M11" i="10" s="1"/>
  <c r="H12" i="11"/>
  <c r="L11" i="11"/>
  <c r="M11" i="11" s="1"/>
  <c r="E12" i="11"/>
  <c r="K12" i="11" s="1"/>
  <c r="E13" i="11" s="1"/>
  <c r="E12" i="10"/>
  <c r="K12" i="10" s="1"/>
  <c r="J11" i="10"/>
  <c r="D12" i="10" s="1"/>
  <c r="J12" i="11"/>
  <c r="I12" i="11" s="1"/>
  <c r="L12" i="11" s="1"/>
  <c r="M12" i="11" s="1"/>
  <c r="H12" i="10"/>
  <c r="I12" i="10"/>
  <c r="F12" i="10"/>
  <c r="J11" i="8"/>
  <c r="I11" i="8" s="1"/>
  <c r="E12" i="8"/>
  <c r="K12" i="8" s="1"/>
  <c r="D3" i="8"/>
  <c r="D13" i="11" l="1"/>
  <c r="C13" i="11"/>
  <c r="H13" i="11" s="1"/>
  <c r="K13" i="11"/>
  <c r="J13" i="11" s="1"/>
  <c r="I13" i="11" s="1"/>
  <c r="E14" i="11"/>
  <c r="K14" i="11" s="1"/>
  <c r="F13" i="11"/>
  <c r="L12" i="10"/>
  <c r="M12" i="10" s="1"/>
  <c r="C13" i="10"/>
  <c r="E13" i="10"/>
  <c r="J12" i="10"/>
  <c r="D13" i="10" s="1"/>
  <c r="E13" i="8"/>
  <c r="K13" i="8" s="1"/>
  <c r="D7" i="8"/>
  <c r="D5" i="8"/>
  <c r="C14" i="11" l="1"/>
  <c r="F14" i="11" s="1"/>
  <c r="D14" i="11"/>
  <c r="K13" i="10"/>
  <c r="E14" i="10" s="1"/>
  <c r="E15" i="11"/>
  <c r="J14" i="11"/>
  <c r="I14" i="11" s="1"/>
  <c r="H13" i="10"/>
  <c r="F13" i="10"/>
  <c r="I13" i="10"/>
  <c r="L13" i="11"/>
  <c r="M13" i="11" s="1"/>
  <c r="H11" i="8"/>
  <c r="E14" i="8"/>
  <c r="K14" i="8" s="1"/>
  <c r="H14" i="11" l="1"/>
  <c r="C15" i="11" s="1"/>
  <c r="J13" i="10"/>
  <c r="D14" i="10" s="1"/>
  <c r="K14" i="10"/>
  <c r="E15" i="10"/>
  <c r="K15" i="11"/>
  <c r="J15" i="11" s="1"/>
  <c r="I15" i="11" s="1"/>
  <c r="L13" i="10"/>
  <c r="M13" i="10" s="1"/>
  <c r="C14" i="10"/>
  <c r="D12" i="8"/>
  <c r="C12" i="8"/>
  <c r="E15" i="8"/>
  <c r="L11" i="8"/>
  <c r="M11" i="8" s="1"/>
  <c r="H15" i="11" l="1"/>
  <c r="L15" i="11" s="1"/>
  <c r="M15" i="11" s="1"/>
  <c r="F15" i="11"/>
  <c r="J14" i="10"/>
  <c r="L14" i="11"/>
  <c r="M14" i="11" s="1"/>
  <c r="D15" i="11"/>
  <c r="D16" i="11" s="1"/>
  <c r="E16" i="11"/>
  <c r="K16" i="11" s="1"/>
  <c r="F14" i="10"/>
  <c r="H14" i="10"/>
  <c r="I14" i="10"/>
  <c r="E17" i="11"/>
  <c r="K17" i="11" s="1"/>
  <c r="J16" i="11"/>
  <c r="I16" i="11" s="1"/>
  <c r="K15" i="10"/>
  <c r="E16" i="10"/>
  <c r="H12" i="8"/>
  <c r="J12" i="8"/>
  <c r="I12" i="8" s="1"/>
  <c r="K15" i="8"/>
  <c r="F12" i="8"/>
  <c r="C16" i="11" l="1"/>
  <c r="H16" i="11" s="1"/>
  <c r="C17" i="11" s="1"/>
  <c r="E18" i="11"/>
  <c r="K18" i="11" s="1"/>
  <c r="E19" i="11" s="1"/>
  <c r="J17" i="11"/>
  <c r="I17" i="11" s="1"/>
  <c r="D15" i="10"/>
  <c r="L14" i="10"/>
  <c r="M14" i="10" s="1"/>
  <c r="K16" i="10"/>
  <c r="E17" i="10" s="1"/>
  <c r="K17" i="10" s="1"/>
  <c r="E18" i="10" s="1"/>
  <c r="C15" i="10"/>
  <c r="L12" i="8"/>
  <c r="M12" i="8" s="1"/>
  <c r="C13" i="8"/>
  <c r="D13" i="8"/>
  <c r="E16" i="8"/>
  <c r="F16" i="11" l="1"/>
  <c r="K18" i="10"/>
  <c r="E19" i="10"/>
  <c r="K19" i="11"/>
  <c r="E20" i="11"/>
  <c r="K20" i="11" s="1"/>
  <c r="E21" i="11" s="1"/>
  <c r="H15" i="10"/>
  <c r="F15" i="10"/>
  <c r="I15" i="10"/>
  <c r="J15" i="10"/>
  <c r="H17" i="11"/>
  <c r="L17" i="11" s="1"/>
  <c r="M17" i="11" s="1"/>
  <c r="F17" i="11"/>
  <c r="L16" i="11"/>
  <c r="M16" i="11" s="1"/>
  <c r="D17" i="11"/>
  <c r="H13" i="8"/>
  <c r="F13" i="8"/>
  <c r="J13" i="8"/>
  <c r="I13" i="8" s="1"/>
  <c r="K16" i="8"/>
  <c r="D16" i="10" l="1"/>
  <c r="J16" i="10" s="1"/>
  <c r="C16" i="10"/>
  <c r="I16" i="10" s="1"/>
  <c r="D18" i="11"/>
  <c r="K21" i="11"/>
  <c r="J21" i="11" s="1"/>
  <c r="I21" i="11" s="1"/>
  <c r="E22" i="11"/>
  <c r="K22" i="11" s="1"/>
  <c r="E23" i="11" s="1"/>
  <c r="K23" i="11" s="1"/>
  <c r="J18" i="11"/>
  <c r="I18" i="11" s="1"/>
  <c r="K19" i="10"/>
  <c r="E20" i="10"/>
  <c r="K20" i="10" s="1"/>
  <c r="E21" i="10" s="1"/>
  <c r="K21" i="10" s="1"/>
  <c r="F16" i="10"/>
  <c r="C18" i="11"/>
  <c r="L15" i="10"/>
  <c r="M15" i="10" s="1"/>
  <c r="L13" i="8"/>
  <c r="M13" i="8" s="1"/>
  <c r="D14" i="8"/>
  <c r="C14" i="8"/>
  <c r="E17" i="8"/>
  <c r="H16" i="10" l="1"/>
  <c r="C17" i="10" s="1"/>
  <c r="H18" i="11"/>
  <c r="C19" i="11" s="1"/>
  <c r="F18" i="11"/>
  <c r="E22" i="10"/>
  <c r="J21" i="10"/>
  <c r="E24" i="11"/>
  <c r="J23" i="11"/>
  <c r="I23" i="11" s="1"/>
  <c r="H14" i="8"/>
  <c r="F14" i="8"/>
  <c r="J14" i="8"/>
  <c r="I14" i="8" s="1"/>
  <c r="K17" i="8"/>
  <c r="D17" i="10" l="1"/>
  <c r="J17" i="10" s="1"/>
  <c r="H17" i="10"/>
  <c r="F17" i="10"/>
  <c r="L16" i="10"/>
  <c r="M16" i="10" s="1"/>
  <c r="I17" i="10"/>
  <c r="K24" i="11"/>
  <c r="E25" i="11" s="1"/>
  <c r="F19" i="11"/>
  <c r="H19" i="11"/>
  <c r="K22" i="10"/>
  <c r="E23" i="10" s="1"/>
  <c r="K23" i="10" s="1"/>
  <c r="E24" i="10" s="1"/>
  <c r="K24" i="10" s="1"/>
  <c r="L18" i="11"/>
  <c r="M18" i="11" s="1"/>
  <c r="D19" i="11"/>
  <c r="L14" i="8"/>
  <c r="M14" i="8" s="1"/>
  <c r="D15" i="8"/>
  <c r="C15" i="8"/>
  <c r="E18" i="8"/>
  <c r="D18" i="10" l="1"/>
  <c r="L17" i="10"/>
  <c r="M17" i="10" s="1"/>
  <c r="C18" i="10"/>
  <c r="E25" i="10"/>
  <c r="K25" i="10" s="1"/>
  <c r="E26" i="10" s="1"/>
  <c r="K26" i="10" s="1"/>
  <c r="E27" i="10" s="1"/>
  <c r="K27" i="10" s="1"/>
  <c r="E28" i="10" s="1"/>
  <c r="K28" i="10" s="1"/>
  <c r="E29" i="10" s="1"/>
  <c r="K29" i="10" s="1"/>
  <c r="E30" i="10" s="1"/>
  <c r="K30" i="10" s="1"/>
  <c r="E31" i="10" s="1"/>
  <c r="K31" i="10" s="1"/>
  <c r="E32" i="10" s="1"/>
  <c r="K32" i="10" s="1"/>
  <c r="E33" i="10" s="1"/>
  <c r="K33" i="10" s="1"/>
  <c r="E34" i="10" s="1"/>
  <c r="K34" i="10" s="1"/>
  <c r="E35" i="10" s="1"/>
  <c r="K35" i="10" s="1"/>
  <c r="E36" i="10" s="1"/>
  <c r="K36" i="10" s="1"/>
  <c r="E37" i="10" s="1"/>
  <c r="K37" i="10" s="1"/>
  <c r="E38" i="10" s="1"/>
  <c r="J24" i="10"/>
  <c r="J18" i="10"/>
  <c r="I18" i="10"/>
  <c r="H18" i="10"/>
  <c r="F18" i="10"/>
  <c r="K25" i="11"/>
  <c r="J25" i="11" s="1"/>
  <c r="I25" i="11" s="1"/>
  <c r="E26" i="11"/>
  <c r="K26" i="11" s="1"/>
  <c r="E27" i="11" s="1"/>
  <c r="J19" i="11"/>
  <c r="I19" i="11" s="1"/>
  <c r="C20" i="11" s="1"/>
  <c r="D20" i="11"/>
  <c r="H15" i="8"/>
  <c r="F15" i="8"/>
  <c r="J15" i="8"/>
  <c r="K18" i="8"/>
  <c r="J26" i="10" l="1"/>
  <c r="L19" i="11"/>
  <c r="M19" i="11" s="1"/>
  <c r="L18" i="10"/>
  <c r="M18" i="10" s="1"/>
  <c r="H20" i="11"/>
  <c r="F20" i="11"/>
  <c r="J20" i="11"/>
  <c r="I20" i="11" s="1"/>
  <c r="C19" i="10"/>
  <c r="D19" i="10"/>
  <c r="K27" i="11"/>
  <c r="E28" i="11" s="1"/>
  <c r="K38" i="10"/>
  <c r="E39" i="10" s="1"/>
  <c r="K39" i="10" s="1"/>
  <c r="E40" i="10" s="1"/>
  <c r="I15" i="8"/>
  <c r="L15" i="8" s="1"/>
  <c r="M15" i="8" s="1"/>
  <c r="D16" i="8"/>
  <c r="E19" i="8"/>
  <c r="C21" i="11" l="1"/>
  <c r="H21" i="11" s="1"/>
  <c r="L21" i="11" s="1"/>
  <c r="M21" i="11" s="1"/>
  <c r="D21" i="11"/>
  <c r="K28" i="11"/>
  <c r="J28" i="11" s="1"/>
  <c r="I28" i="11" s="1"/>
  <c r="E29" i="11"/>
  <c r="K29" i="11" s="1"/>
  <c r="E30" i="11" s="1"/>
  <c r="K40" i="10"/>
  <c r="E41" i="10" s="1"/>
  <c r="F19" i="10"/>
  <c r="I19" i="10"/>
  <c r="H19" i="10"/>
  <c r="L19" i="10" s="1"/>
  <c r="M19" i="10" s="1"/>
  <c r="L20" i="11"/>
  <c r="M20" i="11" s="1"/>
  <c r="J19" i="10"/>
  <c r="C16" i="8"/>
  <c r="H16" i="8" s="1"/>
  <c r="J27" i="10"/>
  <c r="J16" i="8"/>
  <c r="K19" i="8"/>
  <c r="F21" i="11" l="1"/>
  <c r="C22" i="11"/>
  <c r="K41" i="10"/>
  <c r="E42" i="10"/>
  <c r="K42" i="10" s="1"/>
  <c r="E43" i="10" s="1"/>
  <c r="D20" i="10"/>
  <c r="K30" i="11"/>
  <c r="J30" i="11" s="1"/>
  <c r="I30" i="11" s="1"/>
  <c r="C20" i="10"/>
  <c r="D22" i="11"/>
  <c r="I16" i="8"/>
  <c r="L16" i="8" s="1"/>
  <c r="M16" i="8" s="1"/>
  <c r="F16" i="8"/>
  <c r="D17" i="8"/>
  <c r="E20" i="8"/>
  <c r="J20" i="10" l="1"/>
  <c r="H20" i="10"/>
  <c r="I20" i="10"/>
  <c r="F20" i="10"/>
  <c r="E31" i="11"/>
  <c r="J22" i="11"/>
  <c r="I22" i="11" s="1"/>
  <c r="K43" i="10"/>
  <c r="E44" i="10"/>
  <c r="H22" i="11"/>
  <c r="F22" i="11"/>
  <c r="C17" i="8"/>
  <c r="H17" i="8" s="1"/>
  <c r="J17" i="8"/>
  <c r="K20" i="8"/>
  <c r="C23" i="11" l="1"/>
  <c r="H23" i="11" s="1"/>
  <c r="L23" i="11" s="1"/>
  <c r="M23" i="11" s="1"/>
  <c r="L20" i="10"/>
  <c r="M20" i="10" s="1"/>
  <c r="K44" i="10"/>
  <c r="E45" i="10"/>
  <c r="K45" i="10" s="1"/>
  <c r="E46" i="10" s="1"/>
  <c r="K46" i="10" s="1"/>
  <c r="E47" i="10" s="1"/>
  <c r="K47" i="10" s="1"/>
  <c r="E48" i="10" s="1"/>
  <c r="K48" i="10" s="1"/>
  <c r="E49" i="10" s="1"/>
  <c r="K49" i="10" s="1"/>
  <c r="E50" i="10" s="1"/>
  <c r="K31" i="11"/>
  <c r="E32" i="11" s="1"/>
  <c r="K32" i="11" s="1"/>
  <c r="E33" i="11" s="1"/>
  <c r="K33" i="11" s="1"/>
  <c r="C21" i="10"/>
  <c r="D21" i="10"/>
  <c r="L22" i="11"/>
  <c r="M22" i="11" s="1"/>
  <c r="D23" i="11"/>
  <c r="F17" i="8"/>
  <c r="I17" i="8"/>
  <c r="C18" i="8" s="1"/>
  <c r="D18" i="8"/>
  <c r="E21" i="8"/>
  <c r="C24" i="11" l="1"/>
  <c r="H24" i="11" s="1"/>
  <c r="F21" i="10"/>
  <c r="E34" i="11"/>
  <c r="I33" i="11"/>
  <c r="H21" i="10"/>
  <c r="I21" i="10"/>
  <c r="F23" i="11"/>
  <c r="D24" i="11"/>
  <c r="K50" i="10"/>
  <c r="E51" i="10" s="1"/>
  <c r="K51" i="10" s="1"/>
  <c r="E52" i="10" s="1"/>
  <c r="L17" i="8"/>
  <c r="M17" i="8" s="1"/>
  <c r="H18" i="8"/>
  <c r="F18" i="8"/>
  <c r="J18" i="8"/>
  <c r="I18" i="8" s="1"/>
  <c r="K21" i="8"/>
  <c r="F24" i="11" l="1"/>
  <c r="L21" i="10"/>
  <c r="M21" i="10" s="1"/>
  <c r="J24" i="11"/>
  <c r="I24" i="11" s="1"/>
  <c r="C25" i="11" s="1"/>
  <c r="D25" i="11"/>
  <c r="K52" i="10"/>
  <c r="E53" i="10" s="1"/>
  <c r="K53" i="10" s="1"/>
  <c r="E54" i="10" s="1"/>
  <c r="K54" i="10" s="1"/>
  <c r="E55" i="10" s="1"/>
  <c r="K55" i="10" s="1"/>
  <c r="E56" i="10" s="1"/>
  <c r="K56" i="10" s="1"/>
  <c r="E57" i="10" s="1"/>
  <c r="K57" i="10" s="1"/>
  <c r="E58" i="10" s="1"/>
  <c r="K34" i="11"/>
  <c r="J34" i="11" s="1"/>
  <c r="I34" i="11" s="1"/>
  <c r="C22" i="10"/>
  <c r="D22" i="10"/>
  <c r="L18" i="8"/>
  <c r="M18" i="8" s="1"/>
  <c r="J30" i="10"/>
  <c r="D19" i="8"/>
  <c r="J19" i="8" s="1"/>
  <c r="E22" i="8"/>
  <c r="E35" i="11" l="1"/>
  <c r="E36" i="11" s="1"/>
  <c r="L24" i="11"/>
  <c r="M24" i="11" s="1"/>
  <c r="K58" i="10"/>
  <c r="E59" i="10"/>
  <c r="K59" i="10" s="1"/>
  <c r="E60" i="10" s="1"/>
  <c r="K60" i="10" s="1"/>
  <c r="E61" i="10" s="1"/>
  <c r="K61" i="10" s="1"/>
  <c r="E62" i="10" s="1"/>
  <c r="K62" i="10" s="1"/>
  <c r="E63" i="10" s="1"/>
  <c r="K63" i="10" s="1"/>
  <c r="E64" i="10" s="1"/>
  <c r="K64" i="10" s="1"/>
  <c r="E65" i="10" s="1"/>
  <c r="K65" i="10" s="1"/>
  <c r="E66" i="10" s="1"/>
  <c r="K66" i="10" s="1"/>
  <c r="E67" i="10" s="1"/>
  <c r="K67" i="10" s="1"/>
  <c r="E68" i="10" s="1"/>
  <c r="K68" i="10" s="1"/>
  <c r="E69" i="10" s="1"/>
  <c r="K69" i="10" s="1"/>
  <c r="E70" i="10" s="1"/>
  <c r="H22" i="10"/>
  <c r="I22" i="10"/>
  <c r="F22" i="10"/>
  <c r="J22" i="10"/>
  <c r="D23" i="10"/>
  <c r="K35" i="11"/>
  <c r="J35" i="11" s="1"/>
  <c r="I35" i="11" s="1"/>
  <c r="H25" i="11"/>
  <c r="L25" i="11" s="1"/>
  <c r="M25" i="11" s="1"/>
  <c r="F25" i="11"/>
  <c r="C19" i="8"/>
  <c r="I19" i="8" s="1"/>
  <c r="K22" i="8"/>
  <c r="H19" i="8" l="1"/>
  <c r="L19" i="8" s="1"/>
  <c r="M19" i="8" s="1"/>
  <c r="C23" i="10"/>
  <c r="F23" i="10" s="1"/>
  <c r="D26" i="11"/>
  <c r="C26" i="11"/>
  <c r="K36" i="11"/>
  <c r="J36" i="11" s="1"/>
  <c r="I36" i="11" s="1"/>
  <c r="E37" i="11"/>
  <c r="K37" i="11" s="1"/>
  <c r="J23" i="10"/>
  <c r="H26" i="11"/>
  <c r="F26" i="11"/>
  <c r="J26" i="11"/>
  <c r="I26" i="11" s="1"/>
  <c r="L22" i="10"/>
  <c r="M22" i="10" s="1"/>
  <c r="K70" i="10"/>
  <c r="E71" i="10"/>
  <c r="K71" i="10" s="1"/>
  <c r="E72" i="10" s="1"/>
  <c r="F19" i="8"/>
  <c r="E23" i="8"/>
  <c r="C20" i="8" l="1"/>
  <c r="F20" i="8" s="1"/>
  <c r="D20" i="8"/>
  <c r="J20" i="8" s="1"/>
  <c r="I23" i="10"/>
  <c r="H23" i="10"/>
  <c r="C27" i="11"/>
  <c r="F27" i="11" s="1"/>
  <c r="K72" i="10"/>
  <c r="E73" i="10" s="1"/>
  <c r="E38" i="11"/>
  <c r="K38" i="11" s="1"/>
  <c r="E39" i="11" s="1"/>
  <c r="K39" i="11" s="1"/>
  <c r="J37" i="11"/>
  <c r="I37" i="11" s="1"/>
  <c r="D27" i="11"/>
  <c r="L26" i="11"/>
  <c r="M26" i="11" s="1"/>
  <c r="K23" i="8"/>
  <c r="H20" i="8" l="1"/>
  <c r="D21" i="8" s="1"/>
  <c r="I20" i="8"/>
  <c r="C21" i="8" s="1"/>
  <c r="H27" i="11"/>
  <c r="L23" i="10"/>
  <c r="M23" i="10" s="1"/>
  <c r="D24" i="10"/>
  <c r="C24" i="10"/>
  <c r="K73" i="10"/>
  <c r="E74" i="10"/>
  <c r="K74" i="10" s="1"/>
  <c r="E75" i="10" s="1"/>
  <c r="K75" i="10" s="1"/>
  <c r="E76" i="10" s="1"/>
  <c r="K76" i="10" s="1"/>
  <c r="E77" i="10" s="1"/>
  <c r="K77" i="10" s="1"/>
  <c r="E78" i="10" s="1"/>
  <c r="K78" i="10" s="1"/>
  <c r="E79" i="10" s="1"/>
  <c r="K79" i="10" s="1"/>
  <c r="E80" i="10" s="1"/>
  <c r="K80" i="10" s="1"/>
  <c r="E81" i="10" s="1"/>
  <c r="K81" i="10" s="1"/>
  <c r="E40" i="11"/>
  <c r="K40" i="11" s="1"/>
  <c r="E41" i="11" s="1"/>
  <c r="K41" i="11" s="1"/>
  <c r="E42" i="11" s="1"/>
  <c r="K42" i="11" s="1"/>
  <c r="I39" i="11"/>
  <c r="J27" i="11"/>
  <c r="I27" i="11" s="1"/>
  <c r="C28" i="11" s="1"/>
  <c r="L20" i="8"/>
  <c r="M20" i="8" s="1"/>
  <c r="J32" i="10"/>
  <c r="E24" i="8"/>
  <c r="I24" i="10" l="1"/>
  <c r="H24" i="10"/>
  <c r="F24" i="10"/>
  <c r="H28" i="11"/>
  <c r="L28" i="11" s="1"/>
  <c r="M28" i="11" s="1"/>
  <c r="F28" i="11"/>
  <c r="D28" i="11"/>
  <c r="E43" i="11"/>
  <c r="K43" i="11" s="1"/>
  <c r="J42" i="11"/>
  <c r="I42" i="11" s="1"/>
  <c r="L27" i="11"/>
  <c r="M27" i="11" s="1"/>
  <c r="J21" i="8"/>
  <c r="I21" i="8" s="1"/>
  <c r="H21" i="8"/>
  <c r="F21" i="8"/>
  <c r="K24" i="8"/>
  <c r="D25" i="10" l="1"/>
  <c r="J25" i="10" s="1"/>
  <c r="L24" i="10"/>
  <c r="M24" i="10" s="1"/>
  <c r="C25" i="10"/>
  <c r="D29" i="11"/>
  <c r="C29" i="11"/>
  <c r="F29" i="11" s="1"/>
  <c r="J29" i="11"/>
  <c r="I29" i="11" s="1"/>
  <c r="E44" i="11"/>
  <c r="J43" i="11"/>
  <c r="I43" i="11" s="1"/>
  <c r="C22" i="8"/>
  <c r="F22" i="8" s="1"/>
  <c r="L21" i="8"/>
  <c r="M21" i="8" s="1"/>
  <c r="D22" i="8"/>
  <c r="E25" i="8"/>
  <c r="H29" i="11" l="1"/>
  <c r="L29" i="11" s="1"/>
  <c r="M29" i="11" s="1"/>
  <c r="F25" i="10"/>
  <c r="I25" i="10"/>
  <c r="H25" i="10"/>
  <c r="K44" i="11"/>
  <c r="J44" i="11" s="1"/>
  <c r="I44" i="11" s="1"/>
  <c r="H22" i="8"/>
  <c r="J22" i="8"/>
  <c r="K25" i="8"/>
  <c r="D30" i="11" l="1"/>
  <c r="E45" i="11"/>
  <c r="K45" i="11" s="1"/>
  <c r="C30" i="11"/>
  <c r="L25" i="10"/>
  <c r="M25" i="10" s="1"/>
  <c r="D26" i="10"/>
  <c r="C26" i="10"/>
  <c r="E46" i="11"/>
  <c r="J45" i="11"/>
  <c r="I45" i="11" s="1"/>
  <c r="J31" i="11"/>
  <c r="I31" i="11" s="1"/>
  <c r="I22" i="8"/>
  <c r="C23" i="8" s="1"/>
  <c r="D23" i="8"/>
  <c r="E26" i="8"/>
  <c r="D31" i="11" l="1"/>
  <c r="H30" i="11"/>
  <c r="L30" i="11" s="1"/>
  <c r="M30" i="11" s="1"/>
  <c r="F30" i="11"/>
  <c r="C31" i="11"/>
  <c r="F26" i="10"/>
  <c r="H26" i="10"/>
  <c r="I26" i="10"/>
  <c r="J29" i="10"/>
  <c r="K46" i="11"/>
  <c r="E47" i="11" s="1"/>
  <c r="L22" i="8"/>
  <c r="M22" i="8" s="1"/>
  <c r="H23" i="8"/>
  <c r="F23" i="8"/>
  <c r="J23" i="8"/>
  <c r="I23" i="8" s="1"/>
  <c r="K26" i="8"/>
  <c r="D32" i="11" l="1"/>
  <c r="H31" i="11"/>
  <c r="F31" i="11"/>
  <c r="L26" i="10"/>
  <c r="M26" i="10" s="1"/>
  <c r="D27" i="10"/>
  <c r="C27" i="10"/>
  <c r="K47" i="11"/>
  <c r="J47" i="11" s="1"/>
  <c r="I47" i="11" s="1"/>
  <c r="E48" i="11"/>
  <c r="K48" i="11" s="1"/>
  <c r="E49" i="11" s="1"/>
  <c r="J32" i="11"/>
  <c r="I32" i="11" s="1"/>
  <c r="L23" i="8"/>
  <c r="M23" i="8" s="1"/>
  <c r="C24" i="8"/>
  <c r="D24" i="8"/>
  <c r="F24" i="8" s="1"/>
  <c r="J24" i="8"/>
  <c r="J37" i="10"/>
  <c r="E27" i="8"/>
  <c r="L31" i="11" l="1"/>
  <c r="M31" i="11" s="1"/>
  <c r="C32" i="11"/>
  <c r="I27" i="10"/>
  <c r="H27" i="10"/>
  <c r="D28" i="10" s="1"/>
  <c r="J28" i="10" s="1"/>
  <c r="F27" i="10"/>
  <c r="J33" i="11"/>
  <c r="K49" i="11"/>
  <c r="E50" i="11"/>
  <c r="K50" i="11" s="1"/>
  <c r="I24" i="8"/>
  <c r="H24" i="8"/>
  <c r="D25" i="8" s="1"/>
  <c r="J25" i="8" s="1"/>
  <c r="K27" i="8"/>
  <c r="C28" i="10" l="1"/>
  <c r="H28" i="10" s="1"/>
  <c r="F32" i="11"/>
  <c r="H32" i="11"/>
  <c r="F28" i="10"/>
  <c r="I28" i="10"/>
  <c r="L27" i="10"/>
  <c r="M27" i="10" s="1"/>
  <c r="E51" i="11"/>
  <c r="K51" i="11" s="1"/>
  <c r="E52" i="11" s="1"/>
  <c r="J50" i="11"/>
  <c r="I50" i="11" s="1"/>
  <c r="C25" i="8"/>
  <c r="I25" i="8" s="1"/>
  <c r="L24" i="8"/>
  <c r="M24" i="8" s="1"/>
  <c r="E28" i="8"/>
  <c r="D33" i="11" l="1"/>
  <c r="L32" i="11"/>
  <c r="M32" i="11" s="1"/>
  <c r="C33" i="11"/>
  <c r="D29" i="10"/>
  <c r="L28" i="10"/>
  <c r="M28" i="10" s="1"/>
  <c r="C29" i="10"/>
  <c r="K52" i="11"/>
  <c r="J52" i="11" s="1"/>
  <c r="I52" i="11" s="1"/>
  <c r="E53" i="11"/>
  <c r="F25" i="8"/>
  <c r="H25" i="8"/>
  <c r="C26" i="8" s="1"/>
  <c r="K28" i="8"/>
  <c r="D34" i="11" l="1"/>
  <c r="F33" i="11"/>
  <c r="H33" i="11"/>
  <c r="L33" i="11" s="1"/>
  <c r="M33" i="11" s="1"/>
  <c r="C34" i="11"/>
  <c r="F29" i="10"/>
  <c r="H29" i="10"/>
  <c r="D30" i="10" s="1"/>
  <c r="I29" i="10"/>
  <c r="K53" i="11"/>
  <c r="J53" i="11" s="1"/>
  <c r="I53" i="11" s="1"/>
  <c r="J31" i="10"/>
  <c r="D26" i="8"/>
  <c r="L25" i="8"/>
  <c r="M25" i="8" s="1"/>
  <c r="H26" i="8"/>
  <c r="F26" i="8"/>
  <c r="J26" i="8"/>
  <c r="I26" i="8" s="1"/>
  <c r="E29" i="8"/>
  <c r="K29" i="8" s="1"/>
  <c r="D35" i="11" l="1"/>
  <c r="F34" i="11"/>
  <c r="H34" i="11"/>
  <c r="C30" i="10"/>
  <c r="H30" i="10" s="1"/>
  <c r="L29" i="10"/>
  <c r="M29" i="10" s="1"/>
  <c r="F30" i="10"/>
  <c r="I30" i="10"/>
  <c r="E54" i="11"/>
  <c r="D27" i="8"/>
  <c r="J27" i="8" s="1"/>
  <c r="L26" i="8"/>
  <c r="M26" i="8" s="1"/>
  <c r="C27" i="8"/>
  <c r="E30" i="8"/>
  <c r="K30" i="8" s="1"/>
  <c r="D31" i="10" l="1"/>
  <c r="C31" i="10"/>
  <c r="L34" i="11"/>
  <c r="M34" i="11" s="1"/>
  <c r="C35" i="11"/>
  <c r="I31" i="10"/>
  <c r="H31" i="10"/>
  <c r="F31" i="10"/>
  <c r="L30" i="10"/>
  <c r="M30" i="10" s="1"/>
  <c r="K54" i="11"/>
  <c r="J54" i="11" s="1"/>
  <c r="I54" i="11" s="1"/>
  <c r="E55" i="11"/>
  <c r="K55" i="11" s="1"/>
  <c r="J33" i="10"/>
  <c r="I27" i="8"/>
  <c r="H27" i="8"/>
  <c r="F27" i="8"/>
  <c r="E31" i="8"/>
  <c r="H35" i="11" l="1"/>
  <c r="C36" i="11" s="1"/>
  <c r="F35" i="11"/>
  <c r="D32" i="10"/>
  <c r="L31" i="10"/>
  <c r="M31" i="10" s="1"/>
  <c r="C32" i="10"/>
  <c r="J34" i="10"/>
  <c r="J38" i="11"/>
  <c r="I38" i="11" s="1"/>
  <c r="E56" i="11"/>
  <c r="K56" i="11" s="1"/>
  <c r="J55" i="11"/>
  <c r="I55" i="11" s="1"/>
  <c r="C28" i="8"/>
  <c r="H28" i="8" s="1"/>
  <c r="L27" i="8"/>
  <c r="M27" i="8" s="1"/>
  <c r="D28" i="8"/>
  <c r="K31" i="8"/>
  <c r="H36" i="11" l="1"/>
  <c r="L36" i="11" s="1"/>
  <c r="M36" i="11" s="1"/>
  <c r="F36" i="11"/>
  <c r="L35" i="11"/>
  <c r="M35" i="11" s="1"/>
  <c r="D36" i="11"/>
  <c r="D37" i="11" s="1"/>
  <c r="I32" i="10"/>
  <c r="F32" i="10"/>
  <c r="H32" i="10"/>
  <c r="E57" i="11"/>
  <c r="K57" i="11" s="1"/>
  <c r="E58" i="11" s="1"/>
  <c r="K58" i="11" s="1"/>
  <c r="J56" i="11"/>
  <c r="I56" i="11" s="1"/>
  <c r="J35" i="10"/>
  <c r="F28" i="8"/>
  <c r="J28" i="8"/>
  <c r="D29" i="8" s="1"/>
  <c r="J43" i="10"/>
  <c r="E32" i="8"/>
  <c r="K32" i="8" s="1"/>
  <c r="E33" i="8" s="1"/>
  <c r="C37" i="11" l="1"/>
  <c r="C33" i="10"/>
  <c r="I33" i="10" s="1"/>
  <c r="H33" i="10"/>
  <c r="F33" i="10"/>
  <c r="D33" i="10"/>
  <c r="L32" i="10"/>
  <c r="M32" i="10" s="1"/>
  <c r="J39" i="11"/>
  <c r="E59" i="11"/>
  <c r="K59" i="11" s="1"/>
  <c r="J58" i="11"/>
  <c r="I58" i="11" s="1"/>
  <c r="I28" i="8"/>
  <c r="C29" i="8" s="1"/>
  <c r="F29" i="8" s="1"/>
  <c r="J29" i="8"/>
  <c r="K33" i="8"/>
  <c r="E34" i="8" s="1"/>
  <c r="F37" i="11" l="1"/>
  <c r="H37" i="11"/>
  <c r="C34" i="10"/>
  <c r="L33" i="10"/>
  <c r="M33" i="10" s="1"/>
  <c r="D34" i="10"/>
  <c r="J40" i="11"/>
  <c r="I40" i="11" s="1"/>
  <c r="E60" i="11"/>
  <c r="K60" i="11" s="1"/>
  <c r="E61" i="11" s="1"/>
  <c r="J59" i="11"/>
  <c r="I59" i="11" s="1"/>
  <c r="I29" i="8"/>
  <c r="H29" i="8"/>
  <c r="L28" i="8"/>
  <c r="M28" i="8" s="1"/>
  <c r="K34" i="8"/>
  <c r="L37" i="11" l="1"/>
  <c r="M37" i="11" s="1"/>
  <c r="D38" i="11"/>
  <c r="C38" i="11"/>
  <c r="D35" i="10"/>
  <c r="H34" i="10"/>
  <c r="I34" i="10"/>
  <c r="C35" i="10" s="1"/>
  <c r="F34" i="10"/>
  <c r="K61" i="11"/>
  <c r="E62" i="11" s="1"/>
  <c r="C30" i="8"/>
  <c r="L29" i="8"/>
  <c r="M29" i="8" s="1"/>
  <c r="D30" i="8"/>
  <c r="J30" i="8" s="1"/>
  <c r="E35" i="8"/>
  <c r="K35" i="8" s="1"/>
  <c r="H38" i="11" l="1"/>
  <c r="L38" i="11" s="1"/>
  <c r="M38" i="11" s="1"/>
  <c r="F38" i="11"/>
  <c r="H35" i="10"/>
  <c r="D36" i="10" s="1"/>
  <c r="J36" i="10" s="1"/>
  <c r="F35" i="10"/>
  <c r="I35" i="10"/>
  <c r="L34" i="10"/>
  <c r="M34" i="10" s="1"/>
  <c r="K62" i="11"/>
  <c r="J62" i="11" s="1"/>
  <c r="I62" i="11" s="1"/>
  <c r="J41" i="11"/>
  <c r="I41" i="11" s="1"/>
  <c r="I30" i="8"/>
  <c r="H30" i="8"/>
  <c r="F30" i="8"/>
  <c r="E36" i="8"/>
  <c r="D39" i="11" l="1"/>
  <c r="E63" i="11"/>
  <c r="K63" i="11" s="1"/>
  <c r="C39" i="11"/>
  <c r="C36" i="10"/>
  <c r="L35" i="10"/>
  <c r="M35" i="10" s="1"/>
  <c r="J63" i="11"/>
  <c r="I63" i="11" s="1"/>
  <c r="J38" i="10"/>
  <c r="L30" i="8"/>
  <c r="M30" i="8" s="1"/>
  <c r="C31" i="8"/>
  <c r="D31" i="8"/>
  <c r="K36" i="8"/>
  <c r="E64" i="11" l="1"/>
  <c r="K64" i="11" s="1"/>
  <c r="J64" i="11" s="1"/>
  <c r="I64" i="11" s="1"/>
  <c r="D40" i="11"/>
  <c r="F39" i="11"/>
  <c r="H39" i="11"/>
  <c r="L39" i="11" s="1"/>
  <c r="M39" i="11" s="1"/>
  <c r="C40" i="11"/>
  <c r="I36" i="10"/>
  <c r="H36" i="10"/>
  <c r="D37" i="10" s="1"/>
  <c r="F36" i="10"/>
  <c r="J39" i="10"/>
  <c r="J31" i="8"/>
  <c r="I31" i="8" s="1"/>
  <c r="H31" i="8"/>
  <c r="F31" i="8"/>
  <c r="E37" i="8"/>
  <c r="K37" i="8" s="1"/>
  <c r="E38" i="8" s="1"/>
  <c r="K38" i="8" s="1"/>
  <c r="D41" i="11" l="1"/>
  <c r="H40" i="11"/>
  <c r="L40" i="11" s="1"/>
  <c r="M40" i="11" s="1"/>
  <c r="C41" i="11"/>
  <c r="F40" i="11"/>
  <c r="L36" i="10"/>
  <c r="M36" i="10" s="1"/>
  <c r="C37" i="10"/>
  <c r="E65" i="11"/>
  <c r="K65" i="11" s="1"/>
  <c r="J65" i="11" s="1"/>
  <c r="I65" i="11" s="1"/>
  <c r="J40" i="10"/>
  <c r="D32" i="8"/>
  <c r="J32" i="8" s="1"/>
  <c r="C32" i="8"/>
  <c r="I32" i="8" s="1"/>
  <c r="L31" i="8"/>
  <c r="M31" i="8" s="1"/>
  <c r="E39" i="8"/>
  <c r="K39" i="8" s="1"/>
  <c r="D42" i="11" l="1"/>
  <c r="H41" i="11"/>
  <c r="L41" i="11" s="1"/>
  <c r="M41" i="11" s="1"/>
  <c r="F41" i="11"/>
  <c r="C42" i="11"/>
  <c r="F37" i="10"/>
  <c r="I37" i="10"/>
  <c r="H37" i="10"/>
  <c r="J41" i="10"/>
  <c r="E66" i="11"/>
  <c r="H32" i="8"/>
  <c r="L32" i="8" s="1"/>
  <c r="M32" i="8" s="1"/>
  <c r="F32" i="8"/>
  <c r="E40" i="8"/>
  <c r="K40" i="8" s="1"/>
  <c r="D43" i="11" l="1"/>
  <c r="H42" i="11"/>
  <c r="L42" i="11" s="1"/>
  <c r="M42" i="11" s="1"/>
  <c r="F42" i="11"/>
  <c r="C43" i="11"/>
  <c r="C38" i="10"/>
  <c r="F38" i="10" s="1"/>
  <c r="D33" i="8"/>
  <c r="C33" i="8"/>
  <c r="H33" i="8" s="1"/>
  <c r="L37" i="10"/>
  <c r="M37" i="10" s="1"/>
  <c r="D38" i="10"/>
  <c r="K66" i="11"/>
  <c r="E67" i="11"/>
  <c r="J42" i="10"/>
  <c r="J33" i="8"/>
  <c r="E41" i="8"/>
  <c r="K41" i="8" s="1"/>
  <c r="I38" i="10" l="1"/>
  <c r="C39" i="10" s="1"/>
  <c r="H38" i="10"/>
  <c r="H43" i="11"/>
  <c r="L43" i="11" s="1"/>
  <c r="M43" i="11" s="1"/>
  <c r="F43" i="11"/>
  <c r="F33" i="8"/>
  <c r="D39" i="10"/>
  <c r="J46" i="11"/>
  <c r="I46" i="11" s="1"/>
  <c r="K67" i="11"/>
  <c r="J67" i="11" s="1"/>
  <c r="I67" i="11" s="1"/>
  <c r="D34" i="8"/>
  <c r="J34" i="8" s="1"/>
  <c r="I33" i="8"/>
  <c r="L33" i="8" s="1"/>
  <c r="M33" i="8" s="1"/>
  <c r="E42" i="8"/>
  <c r="D44" i="11" l="1"/>
  <c r="C44" i="11"/>
  <c r="L38" i="10"/>
  <c r="M38" i="10" s="1"/>
  <c r="H39" i="10"/>
  <c r="I39" i="10"/>
  <c r="F39" i="10"/>
  <c r="E68" i="11"/>
  <c r="C34" i="8"/>
  <c r="K42" i="8"/>
  <c r="E43" i="8" s="1"/>
  <c r="K43" i="8" s="1"/>
  <c r="D45" i="11" l="1"/>
  <c r="H44" i="11"/>
  <c r="L44" i="11" s="1"/>
  <c r="M44" i="11" s="1"/>
  <c r="F44" i="11"/>
  <c r="C45" i="11"/>
  <c r="C40" i="10"/>
  <c r="I40" i="10" s="1"/>
  <c r="D40" i="10"/>
  <c r="L39" i="10"/>
  <c r="M39" i="10" s="1"/>
  <c r="J48" i="11"/>
  <c r="I48" i="11" s="1"/>
  <c r="K68" i="11"/>
  <c r="J68" i="11" s="1"/>
  <c r="I68" i="11" s="1"/>
  <c r="I34" i="8"/>
  <c r="H34" i="8"/>
  <c r="F34" i="8"/>
  <c r="E44" i="8"/>
  <c r="H45" i="11" l="1"/>
  <c r="L45" i="11" s="1"/>
  <c r="M45" i="11" s="1"/>
  <c r="F45" i="11"/>
  <c r="D41" i="10"/>
  <c r="H40" i="10"/>
  <c r="L40" i="10" s="1"/>
  <c r="M40" i="10" s="1"/>
  <c r="F40" i="10"/>
  <c r="E69" i="11"/>
  <c r="K69" i="11" s="1"/>
  <c r="J69" i="11" s="1"/>
  <c r="I69" i="11" s="1"/>
  <c r="J44" i="10"/>
  <c r="C35" i="8"/>
  <c r="H35" i="8" s="1"/>
  <c r="L34" i="8"/>
  <c r="M34" i="8" s="1"/>
  <c r="D35" i="8"/>
  <c r="K44" i="8"/>
  <c r="D46" i="11" l="1"/>
  <c r="C46" i="11"/>
  <c r="E70" i="11"/>
  <c r="C41" i="10"/>
  <c r="F35" i="8"/>
  <c r="J49" i="11"/>
  <c r="I49" i="11" s="1"/>
  <c r="J45" i="10"/>
  <c r="K70" i="11"/>
  <c r="J70" i="11" s="1"/>
  <c r="I70" i="11" s="1"/>
  <c r="E71" i="11"/>
  <c r="K71" i="11" s="1"/>
  <c r="J52" i="10"/>
  <c r="J35" i="8"/>
  <c r="I35" i="8" s="1"/>
  <c r="C36" i="8" s="1"/>
  <c r="E45" i="8"/>
  <c r="D47" i="11" l="1"/>
  <c r="H46" i="11"/>
  <c r="L46" i="11" s="1"/>
  <c r="M46" i="11" s="1"/>
  <c r="F46" i="11"/>
  <c r="C47" i="11"/>
  <c r="F41" i="10"/>
  <c r="H41" i="10"/>
  <c r="I41" i="10"/>
  <c r="J46" i="10"/>
  <c r="E72" i="11"/>
  <c r="J71" i="11"/>
  <c r="I71" i="11" s="1"/>
  <c r="L35" i="8"/>
  <c r="M35" i="8" s="1"/>
  <c r="D36" i="8"/>
  <c r="H36" i="8"/>
  <c r="F36" i="8"/>
  <c r="J36" i="8"/>
  <c r="I36" i="8" s="1"/>
  <c r="K45" i="8"/>
  <c r="D48" i="11" l="1"/>
  <c r="H47" i="11"/>
  <c r="L47" i="11" s="1"/>
  <c r="M47" i="11" s="1"/>
  <c r="F47" i="11"/>
  <c r="C48" i="11"/>
  <c r="C42" i="10"/>
  <c r="L41" i="10"/>
  <c r="M41" i="10" s="1"/>
  <c r="D42" i="10"/>
  <c r="K72" i="11"/>
  <c r="J72" i="11" s="1"/>
  <c r="I72" i="11" s="1"/>
  <c r="C37" i="8"/>
  <c r="H37" i="8" s="1"/>
  <c r="J53" i="10"/>
  <c r="D37" i="8"/>
  <c r="L36" i="8"/>
  <c r="M36" i="8" s="1"/>
  <c r="E46" i="8"/>
  <c r="D49" i="11" l="1"/>
  <c r="F48" i="11"/>
  <c r="H48" i="11"/>
  <c r="E73" i="11"/>
  <c r="K73" i="11" s="1"/>
  <c r="J73" i="11" s="1"/>
  <c r="I73" i="11" s="1"/>
  <c r="D43" i="10"/>
  <c r="H42" i="10"/>
  <c r="F42" i="10"/>
  <c r="I42" i="10"/>
  <c r="F37" i="8"/>
  <c r="J37" i="8"/>
  <c r="I37" i="8" s="1"/>
  <c r="C38" i="8" s="1"/>
  <c r="H38" i="8" s="1"/>
  <c r="J54" i="10"/>
  <c r="K46" i="8"/>
  <c r="C49" i="11" l="1"/>
  <c r="L48" i="11"/>
  <c r="M48" i="11" s="1"/>
  <c r="C43" i="10"/>
  <c r="L42" i="10"/>
  <c r="M42" i="10" s="1"/>
  <c r="L37" i="8"/>
  <c r="M37" i="8" s="1"/>
  <c r="J51" i="11"/>
  <c r="I51" i="11" s="1"/>
  <c r="J49" i="10"/>
  <c r="E74" i="11"/>
  <c r="K74" i="11" s="1"/>
  <c r="D38" i="8"/>
  <c r="J55" i="10"/>
  <c r="J38" i="8"/>
  <c r="I38" i="8" s="1"/>
  <c r="C39" i="8" s="1"/>
  <c r="F38" i="8"/>
  <c r="E47" i="8"/>
  <c r="F49" i="11" l="1"/>
  <c r="H49" i="11"/>
  <c r="C50" i="11"/>
  <c r="F43" i="10"/>
  <c r="H43" i="10"/>
  <c r="C44" i="10" s="1"/>
  <c r="I43" i="10"/>
  <c r="E75" i="11"/>
  <c r="K75" i="11" s="1"/>
  <c r="J74" i="11"/>
  <c r="I74" i="11" s="1"/>
  <c r="D39" i="8"/>
  <c r="L38" i="8"/>
  <c r="M38" i="8" s="1"/>
  <c r="J39" i="8"/>
  <c r="F39" i="8"/>
  <c r="H39" i="8"/>
  <c r="I39" i="8"/>
  <c r="K47" i="8"/>
  <c r="F50" i="11" l="1"/>
  <c r="H50" i="11"/>
  <c r="L50" i="11" s="1"/>
  <c r="M50" i="11" s="1"/>
  <c r="C51" i="11"/>
  <c r="L49" i="11"/>
  <c r="M49" i="11" s="1"/>
  <c r="D50" i="11"/>
  <c r="D51" i="11" s="1"/>
  <c r="I44" i="10"/>
  <c r="F44" i="10"/>
  <c r="H44" i="10"/>
  <c r="L43" i="10"/>
  <c r="M43" i="10" s="1"/>
  <c r="D44" i="10"/>
  <c r="E76" i="11"/>
  <c r="J75" i="11"/>
  <c r="I75" i="11" s="1"/>
  <c r="D40" i="8"/>
  <c r="J56" i="10"/>
  <c r="J40" i="8"/>
  <c r="C40" i="8"/>
  <c r="L39" i="8"/>
  <c r="M39" i="8" s="1"/>
  <c r="E48" i="8"/>
  <c r="H51" i="11" l="1"/>
  <c r="L51" i="11" s="1"/>
  <c r="M51" i="11" s="1"/>
  <c r="F51" i="11"/>
  <c r="C45" i="10"/>
  <c r="H45" i="10" s="1"/>
  <c r="D45" i="10"/>
  <c r="L44" i="10"/>
  <c r="M44" i="10" s="1"/>
  <c r="K76" i="11"/>
  <c r="J76" i="11" s="1"/>
  <c r="I76" i="11" s="1"/>
  <c r="E77" i="11"/>
  <c r="K77" i="11" s="1"/>
  <c r="I40" i="8"/>
  <c r="F40" i="8"/>
  <c r="H40" i="8"/>
  <c r="K48" i="8"/>
  <c r="D52" i="11" l="1"/>
  <c r="I45" i="10"/>
  <c r="L45" i="10" s="1"/>
  <c r="M45" i="10" s="1"/>
  <c r="C52" i="11"/>
  <c r="F45" i="10"/>
  <c r="D46" i="10"/>
  <c r="C46" i="10"/>
  <c r="E78" i="11"/>
  <c r="K78" i="11" s="1"/>
  <c r="J77" i="11"/>
  <c r="I77" i="11" s="1"/>
  <c r="C41" i="8"/>
  <c r="H41" i="8" s="1"/>
  <c r="J57" i="10"/>
  <c r="L40" i="8"/>
  <c r="M40" i="8" s="1"/>
  <c r="D41" i="8"/>
  <c r="E49" i="8"/>
  <c r="D53" i="11" l="1"/>
  <c r="F52" i="11"/>
  <c r="H52" i="11"/>
  <c r="L52" i="11" s="1"/>
  <c r="M52" i="11" s="1"/>
  <c r="C53" i="11"/>
  <c r="I46" i="10"/>
  <c r="L46" i="10" s="1"/>
  <c r="M46" i="10" s="1"/>
  <c r="H46" i="10"/>
  <c r="D47" i="10" s="1"/>
  <c r="J47" i="10" s="1"/>
  <c r="F46" i="10"/>
  <c r="F41" i="8"/>
  <c r="E79" i="11"/>
  <c r="K79" i="11" s="1"/>
  <c r="J78" i="11"/>
  <c r="I78" i="11" s="1"/>
  <c r="J51" i="10"/>
  <c r="J58" i="10"/>
  <c r="J41" i="8"/>
  <c r="I41" i="8" s="1"/>
  <c r="C42" i="8" s="1"/>
  <c r="K49" i="8"/>
  <c r="H53" i="11" l="1"/>
  <c r="F53" i="11"/>
  <c r="C47" i="10"/>
  <c r="E80" i="11"/>
  <c r="J79" i="11"/>
  <c r="I79" i="11" s="1"/>
  <c r="D42" i="8"/>
  <c r="L41" i="8"/>
  <c r="M41" i="8" s="1"/>
  <c r="J59" i="10"/>
  <c r="J42" i="8"/>
  <c r="I42" i="8" s="1"/>
  <c r="H42" i="8"/>
  <c r="F42" i="8"/>
  <c r="E50" i="8"/>
  <c r="L53" i="11" l="1"/>
  <c r="M53" i="11" s="1"/>
  <c r="D54" i="11"/>
  <c r="C54" i="11"/>
  <c r="I47" i="10"/>
  <c r="H47" i="10"/>
  <c r="C48" i="10" s="1"/>
  <c r="F47" i="10"/>
  <c r="J50" i="10"/>
  <c r="K80" i="11"/>
  <c r="J80" i="11" s="1"/>
  <c r="I80" i="11" s="1"/>
  <c r="C43" i="8"/>
  <c r="F43" i="8" s="1"/>
  <c r="D43" i="8"/>
  <c r="J43" i="8"/>
  <c r="L42" i="8"/>
  <c r="M42" i="8" s="1"/>
  <c r="K50" i="8"/>
  <c r="H54" i="11" l="1"/>
  <c r="L54" i="11" s="1"/>
  <c r="M54" i="11" s="1"/>
  <c r="F54" i="11"/>
  <c r="F48" i="10"/>
  <c r="I48" i="10"/>
  <c r="H48" i="10"/>
  <c r="L48" i="10" s="1"/>
  <c r="M48" i="10" s="1"/>
  <c r="L47" i="10"/>
  <c r="M47" i="10" s="1"/>
  <c r="D48" i="10"/>
  <c r="H43" i="8"/>
  <c r="D44" i="8" s="1"/>
  <c r="I43" i="8"/>
  <c r="E81" i="11"/>
  <c r="K81" i="11" s="1"/>
  <c r="J44" i="8"/>
  <c r="E51" i="8"/>
  <c r="D55" i="11" l="1"/>
  <c r="C55" i="11"/>
  <c r="C49" i="10"/>
  <c r="J48" i="10"/>
  <c r="D49" i="10" s="1"/>
  <c r="L43" i="8"/>
  <c r="M43" i="8" s="1"/>
  <c r="C44" i="8"/>
  <c r="I44" i="8" s="1"/>
  <c r="J57" i="11"/>
  <c r="I57" i="11" s="1"/>
  <c r="J62" i="10"/>
  <c r="K51" i="8"/>
  <c r="H44" i="8" l="1"/>
  <c r="C45" i="8" s="1"/>
  <c r="H45" i="8" s="1"/>
  <c r="F44" i="8"/>
  <c r="F55" i="11"/>
  <c r="H55" i="11"/>
  <c r="L55" i="11" s="1"/>
  <c r="M55" i="11" s="1"/>
  <c r="H49" i="10"/>
  <c r="C50" i="10" s="1"/>
  <c r="F49" i="10"/>
  <c r="I49" i="10"/>
  <c r="E52" i="8"/>
  <c r="D45" i="8" l="1"/>
  <c r="D50" i="10"/>
  <c r="L44" i="8"/>
  <c r="M44" i="8" s="1"/>
  <c r="C56" i="11"/>
  <c r="D56" i="11"/>
  <c r="I50" i="10"/>
  <c r="H50" i="10"/>
  <c r="L50" i="10" s="1"/>
  <c r="M50" i="10" s="1"/>
  <c r="F50" i="10"/>
  <c r="L49" i="10"/>
  <c r="M49" i="10" s="1"/>
  <c r="F45" i="8"/>
  <c r="J45" i="8"/>
  <c r="I45" i="8" s="1"/>
  <c r="L45" i="8" s="1"/>
  <c r="M45" i="8" s="1"/>
  <c r="J63" i="10"/>
  <c r="K52" i="8"/>
  <c r="D57" i="11" l="1"/>
  <c r="H56" i="11"/>
  <c r="L56" i="11" s="1"/>
  <c r="M56" i="11" s="1"/>
  <c r="C57" i="11"/>
  <c r="F56" i="11"/>
  <c r="C51" i="10"/>
  <c r="I51" i="10" s="1"/>
  <c r="D51" i="10"/>
  <c r="C46" i="8"/>
  <c r="D46" i="8"/>
  <c r="E53" i="8"/>
  <c r="C52" i="10" l="1"/>
  <c r="I52" i="10" s="1"/>
  <c r="H51" i="10"/>
  <c r="D52" i="10" s="1"/>
  <c r="F51" i="10"/>
  <c r="H57" i="11"/>
  <c r="F57" i="11"/>
  <c r="F52" i="10"/>
  <c r="J60" i="11"/>
  <c r="I60" i="11" s="1"/>
  <c r="J46" i="8"/>
  <c r="I46" i="8" s="1"/>
  <c r="H46" i="8"/>
  <c r="F46" i="8"/>
  <c r="J64" i="10"/>
  <c r="K53" i="8"/>
  <c r="C53" i="10" l="1"/>
  <c r="H53" i="10" s="1"/>
  <c r="C58" i="11"/>
  <c r="L57" i="11"/>
  <c r="M57" i="11" s="1"/>
  <c r="H52" i="10"/>
  <c r="D53" i="10" s="1"/>
  <c r="L51" i="10"/>
  <c r="M51" i="10" s="1"/>
  <c r="D58" i="11"/>
  <c r="F53" i="10"/>
  <c r="J60" i="10"/>
  <c r="L46" i="8"/>
  <c r="M46" i="8" s="1"/>
  <c r="C47" i="8"/>
  <c r="D47" i="8"/>
  <c r="E54" i="8"/>
  <c r="L53" i="10" l="1"/>
  <c r="M53" i="10" s="1"/>
  <c r="I53" i="10"/>
  <c r="L52" i="10"/>
  <c r="M52" i="10" s="1"/>
  <c r="D59" i="11"/>
  <c r="C59" i="11"/>
  <c r="H58" i="11"/>
  <c r="L58" i="11" s="1"/>
  <c r="M58" i="11" s="1"/>
  <c r="F58" i="11"/>
  <c r="D54" i="10"/>
  <c r="C54" i="10"/>
  <c r="J61" i="11"/>
  <c r="I61" i="11" s="1"/>
  <c r="J47" i="8"/>
  <c r="I47" i="8" s="1"/>
  <c r="F47" i="8"/>
  <c r="H47" i="8"/>
  <c r="J65" i="10"/>
  <c r="K54" i="8"/>
  <c r="H59" i="11" l="1"/>
  <c r="L59" i="11" s="1"/>
  <c r="M59" i="11" s="1"/>
  <c r="F59" i="11"/>
  <c r="F54" i="10"/>
  <c r="H54" i="10"/>
  <c r="D55" i="10" s="1"/>
  <c r="I54" i="10"/>
  <c r="J61" i="10"/>
  <c r="D48" i="8"/>
  <c r="J48" i="8"/>
  <c r="C48" i="8"/>
  <c r="L47" i="8"/>
  <c r="M47" i="8" s="1"/>
  <c r="E55" i="8"/>
  <c r="D60" i="11" l="1"/>
  <c r="C60" i="11"/>
  <c r="C55" i="10"/>
  <c r="D56" i="10"/>
  <c r="L54" i="10"/>
  <c r="M54" i="10" s="1"/>
  <c r="H55" i="10"/>
  <c r="F55" i="10"/>
  <c r="I55" i="10"/>
  <c r="C56" i="10" s="1"/>
  <c r="H48" i="8"/>
  <c r="F48" i="8"/>
  <c r="I48" i="8"/>
  <c r="J66" i="10"/>
  <c r="K55" i="8"/>
  <c r="D61" i="11" l="1"/>
  <c r="F60" i="11"/>
  <c r="H60" i="11"/>
  <c r="F56" i="10"/>
  <c r="H56" i="10"/>
  <c r="L56" i="10" s="1"/>
  <c r="M56" i="10" s="1"/>
  <c r="I56" i="10"/>
  <c r="L55" i="10"/>
  <c r="M55" i="10" s="1"/>
  <c r="C49" i="8"/>
  <c r="H49" i="8" s="1"/>
  <c r="L48" i="8"/>
  <c r="M48" i="8" s="1"/>
  <c r="D49" i="8"/>
  <c r="E56" i="8"/>
  <c r="C61" i="11" l="1"/>
  <c r="L60" i="11"/>
  <c r="M60" i="11" s="1"/>
  <c r="D57" i="10"/>
  <c r="C57" i="10"/>
  <c r="F49" i="8"/>
  <c r="J49" i="8"/>
  <c r="I49" i="8" s="1"/>
  <c r="C50" i="8" s="1"/>
  <c r="H50" i="8" s="1"/>
  <c r="J67" i="10"/>
  <c r="K56" i="8"/>
  <c r="H61" i="11" l="1"/>
  <c r="C62" i="11" s="1"/>
  <c r="F61" i="11"/>
  <c r="I57" i="10"/>
  <c r="C58" i="10" s="1"/>
  <c r="F57" i="10"/>
  <c r="H57" i="10"/>
  <c r="L49" i="8"/>
  <c r="M49" i="8" s="1"/>
  <c r="D50" i="8"/>
  <c r="J50" i="8"/>
  <c r="E57" i="8"/>
  <c r="F62" i="11" l="1"/>
  <c r="H62" i="11"/>
  <c r="L62" i="11" s="1"/>
  <c r="M62" i="11" s="1"/>
  <c r="C63" i="11"/>
  <c r="L61" i="11"/>
  <c r="M61" i="11" s="1"/>
  <c r="D62" i="11"/>
  <c r="D63" i="11" s="1"/>
  <c r="F58" i="10"/>
  <c r="H58" i="10"/>
  <c r="I58" i="10"/>
  <c r="C59" i="10"/>
  <c r="L57" i="10"/>
  <c r="M57" i="10" s="1"/>
  <c r="D58" i="10"/>
  <c r="D59" i="10" s="1"/>
  <c r="D51" i="8"/>
  <c r="J51" i="8" s="1"/>
  <c r="F50" i="8"/>
  <c r="I50" i="8"/>
  <c r="C51" i="8" s="1"/>
  <c r="J68" i="10"/>
  <c r="K57" i="8"/>
  <c r="L58" i="10" l="1"/>
  <c r="M58" i="10" s="1"/>
  <c r="F63" i="11"/>
  <c r="H63" i="11"/>
  <c r="L63" i="11" s="1"/>
  <c r="M63" i="11" s="1"/>
  <c r="C64" i="11"/>
  <c r="D64" i="11"/>
  <c r="I59" i="10"/>
  <c r="F59" i="10"/>
  <c r="H59" i="10"/>
  <c r="D60" i="10"/>
  <c r="J66" i="11"/>
  <c r="I66" i="11" s="1"/>
  <c r="H51" i="8"/>
  <c r="F51" i="8"/>
  <c r="I51" i="8"/>
  <c r="L50" i="8"/>
  <c r="M50" i="8" s="1"/>
  <c r="E58" i="8"/>
  <c r="D65" i="11" l="1"/>
  <c r="F64" i="11"/>
  <c r="H64" i="11"/>
  <c r="L64" i="11" s="1"/>
  <c r="M64" i="11" s="1"/>
  <c r="C65" i="11"/>
  <c r="C60" i="10"/>
  <c r="I60" i="10" s="1"/>
  <c r="L59" i="10"/>
  <c r="M59" i="10" s="1"/>
  <c r="C52" i="8"/>
  <c r="H52" i="8" s="1"/>
  <c r="L51" i="8"/>
  <c r="M51" i="8" s="1"/>
  <c r="D52" i="8"/>
  <c r="J69" i="10"/>
  <c r="K58" i="8"/>
  <c r="D66" i="11" l="1"/>
  <c r="H60" i="10"/>
  <c r="F60" i="10"/>
  <c r="C66" i="11"/>
  <c r="F65" i="11"/>
  <c r="H65" i="11"/>
  <c r="L65" i="11" s="1"/>
  <c r="M65" i="11" s="1"/>
  <c r="C61" i="10"/>
  <c r="I61" i="10" s="1"/>
  <c r="F61" i="10"/>
  <c r="D61" i="10"/>
  <c r="L60" i="10"/>
  <c r="M60" i="10" s="1"/>
  <c r="J52" i="8"/>
  <c r="I52" i="8" s="1"/>
  <c r="C53" i="8" s="1"/>
  <c r="F52" i="8"/>
  <c r="E59" i="8"/>
  <c r="D67" i="11" l="1"/>
  <c r="F66" i="11"/>
  <c r="C67" i="11"/>
  <c r="H66" i="11"/>
  <c r="L66" i="11" s="1"/>
  <c r="M66" i="11" s="1"/>
  <c r="D62" i="10"/>
  <c r="H61" i="10"/>
  <c r="H53" i="8"/>
  <c r="L52" i="8"/>
  <c r="M52" i="8" s="1"/>
  <c r="D53" i="8"/>
  <c r="J53" i="8" s="1"/>
  <c r="I53" i="8" s="1"/>
  <c r="J70" i="10"/>
  <c r="K59" i="8"/>
  <c r="D68" i="11" l="1"/>
  <c r="H67" i="11"/>
  <c r="L67" i="11" s="1"/>
  <c r="M67" i="11" s="1"/>
  <c r="F67" i="11"/>
  <c r="C68" i="11"/>
  <c r="C62" i="10"/>
  <c r="L61" i="10"/>
  <c r="M61" i="10" s="1"/>
  <c r="L53" i="8"/>
  <c r="M53" i="8" s="1"/>
  <c r="C54" i="8"/>
  <c r="D54" i="8"/>
  <c r="J54" i="8" s="1"/>
  <c r="F53" i="8"/>
  <c r="E60" i="8"/>
  <c r="F68" i="11" l="1"/>
  <c r="H68" i="11"/>
  <c r="C69" i="11" s="1"/>
  <c r="I62" i="10"/>
  <c r="F62" i="10"/>
  <c r="H62" i="10"/>
  <c r="F54" i="8"/>
  <c r="I54" i="8"/>
  <c r="H54" i="8"/>
  <c r="J71" i="10"/>
  <c r="K60" i="8"/>
  <c r="H69" i="11" l="1"/>
  <c r="C70" i="11" s="1"/>
  <c r="F69" i="11"/>
  <c r="C63" i="10"/>
  <c r="L62" i="10"/>
  <c r="M62" i="10" s="1"/>
  <c r="D63" i="10"/>
  <c r="L68" i="11"/>
  <c r="M68" i="11" s="1"/>
  <c r="D69" i="11"/>
  <c r="D70" i="11"/>
  <c r="C55" i="8"/>
  <c r="F55" i="8" s="1"/>
  <c r="D55" i="8"/>
  <c r="L54" i="8"/>
  <c r="M54" i="8" s="1"/>
  <c r="J55" i="8"/>
  <c r="E61" i="8"/>
  <c r="L69" i="11" l="1"/>
  <c r="M69" i="11" s="1"/>
  <c r="I63" i="10"/>
  <c r="H63" i="10"/>
  <c r="L63" i="10" s="1"/>
  <c r="M63" i="10" s="1"/>
  <c r="F63" i="10"/>
  <c r="D64" i="10"/>
  <c r="I55" i="8"/>
  <c r="H70" i="11"/>
  <c r="L70" i="11" s="1"/>
  <c r="M70" i="11" s="1"/>
  <c r="F70" i="11"/>
  <c r="C71" i="11"/>
  <c r="H55" i="8"/>
  <c r="C56" i="8" s="1"/>
  <c r="H56" i="8" s="1"/>
  <c r="D71" i="11"/>
  <c r="J72" i="10"/>
  <c r="K61" i="8"/>
  <c r="D56" i="8" l="1"/>
  <c r="J56" i="8" s="1"/>
  <c r="D57" i="8" s="1"/>
  <c r="J57" i="8" s="1"/>
  <c r="L55" i="8"/>
  <c r="M55" i="8" s="1"/>
  <c r="C64" i="10"/>
  <c r="H71" i="11"/>
  <c r="L71" i="11" s="1"/>
  <c r="M71" i="11" s="1"/>
  <c r="F71" i="11"/>
  <c r="I56" i="8"/>
  <c r="L56" i="8" s="1"/>
  <c r="M56" i="8" s="1"/>
  <c r="F56" i="8"/>
  <c r="E62" i="8"/>
  <c r="F64" i="10" l="1"/>
  <c r="H64" i="10"/>
  <c r="I64" i="10"/>
  <c r="C65" i="10" s="1"/>
  <c r="D72" i="11"/>
  <c r="C72" i="11"/>
  <c r="C57" i="8"/>
  <c r="H57" i="8" s="1"/>
  <c r="F57" i="8"/>
  <c r="K62" i="8"/>
  <c r="H65" i="10" l="1"/>
  <c r="F65" i="10"/>
  <c r="I65" i="10"/>
  <c r="L64" i="10"/>
  <c r="M64" i="10" s="1"/>
  <c r="D65" i="10"/>
  <c r="D66" i="10" s="1"/>
  <c r="I57" i="8"/>
  <c r="F72" i="11"/>
  <c r="H72" i="11"/>
  <c r="L72" i="11" s="1"/>
  <c r="M72" i="11" s="1"/>
  <c r="C58" i="8"/>
  <c r="F58" i="8" s="1"/>
  <c r="D58" i="8"/>
  <c r="L57" i="8"/>
  <c r="M57" i="8" s="1"/>
  <c r="J74" i="10"/>
  <c r="E63" i="8"/>
  <c r="C66" i="10" l="1"/>
  <c r="L65" i="10"/>
  <c r="M65" i="10" s="1"/>
  <c r="D73" i="11"/>
  <c r="C73" i="11"/>
  <c r="H58" i="8"/>
  <c r="J58" i="8"/>
  <c r="I58" i="8" s="1"/>
  <c r="K63" i="8"/>
  <c r="H66" i="10" l="1"/>
  <c r="I66" i="10"/>
  <c r="F66" i="10"/>
  <c r="C59" i="8"/>
  <c r="I59" i="8" s="1"/>
  <c r="H73" i="11"/>
  <c r="L73" i="11" s="1"/>
  <c r="M73" i="11" s="1"/>
  <c r="F73" i="11"/>
  <c r="D59" i="8"/>
  <c r="J59" i="8" s="1"/>
  <c r="L58" i="8"/>
  <c r="M58" i="8" s="1"/>
  <c r="J75" i="10"/>
  <c r="E64" i="8"/>
  <c r="L66" i="10" l="1"/>
  <c r="M66" i="10" s="1"/>
  <c r="D67" i="10"/>
  <c r="F59" i="8"/>
  <c r="H59" i="8"/>
  <c r="L59" i="8" s="1"/>
  <c r="M59" i="8" s="1"/>
  <c r="C67" i="10"/>
  <c r="C74" i="11"/>
  <c r="F74" i="11" s="1"/>
  <c r="D74" i="11"/>
  <c r="C60" i="8"/>
  <c r="F60" i="8" s="1"/>
  <c r="D60" i="8"/>
  <c r="K64" i="8"/>
  <c r="H67" i="10" l="1"/>
  <c r="D68" i="10" s="1"/>
  <c r="F67" i="10"/>
  <c r="I67" i="10"/>
  <c r="H74" i="11"/>
  <c r="D75" i="11" s="1"/>
  <c r="J73" i="10"/>
  <c r="H60" i="8"/>
  <c r="J60" i="8"/>
  <c r="I60" i="8" s="1"/>
  <c r="J76" i="10"/>
  <c r="E65" i="8"/>
  <c r="C68" i="10" l="1"/>
  <c r="L67" i="10"/>
  <c r="M67" i="10" s="1"/>
  <c r="L74" i="11"/>
  <c r="M74" i="11" s="1"/>
  <c r="C75" i="11"/>
  <c r="C61" i="8"/>
  <c r="F61" i="8" s="1"/>
  <c r="D61" i="8"/>
  <c r="L60" i="8"/>
  <c r="M60" i="8" s="1"/>
  <c r="J61" i="8"/>
  <c r="K65" i="8"/>
  <c r="H68" i="10" l="1"/>
  <c r="I68" i="10"/>
  <c r="F68" i="10"/>
  <c r="F75" i="11"/>
  <c r="H75" i="11"/>
  <c r="I61" i="8"/>
  <c r="H61" i="8"/>
  <c r="J77" i="10"/>
  <c r="E66" i="8"/>
  <c r="K66" i="8" s="1"/>
  <c r="L68" i="10" l="1"/>
  <c r="M68" i="10" s="1"/>
  <c r="D69" i="10"/>
  <c r="C69" i="10"/>
  <c r="L75" i="11"/>
  <c r="M75" i="11" s="1"/>
  <c r="D76" i="11"/>
  <c r="C76" i="11"/>
  <c r="C62" i="8"/>
  <c r="I62" i="8" s="1"/>
  <c r="D62" i="8"/>
  <c r="J62" i="8" s="1"/>
  <c r="L61" i="8"/>
  <c r="M61" i="8" s="1"/>
  <c r="H62" i="8"/>
  <c r="E67" i="8"/>
  <c r="F69" i="10" l="1"/>
  <c r="H69" i="10"/>
  <c r="I69" i="10"/>
  <c r="F62" i="8"/>
  <c r="D70" i="10"/>
  <c r="H76" i="11"/>
  <c r="L76" i="11" s="1"/>
  <c r="M76" i="11" s="1"/>
  <c r="F76" i="11"/>
  <c r="C63" i="8"/>
  <c r="H63" i="8" s="1"/>
  <c r="D63" i="8"/>
  <c r="L62" i="8"/>
  <c r="M62" i="8" s="1"/>
  <c r="J78" i="10"/>
  <c r="K67" i="8"/>
  <c r="C70" i="10" l="1"/>
  <c r="L69" i="10"/>
  <c r="M69" i="10" s="1"/>
  <c r="D77" i="11"/>
  <c r="C77" i="11"/>
  <c r="F63" i="8"/>
  <c r="J63" i="8"/>
  <c r="I63" i="8" s="1"/>
  <c r="L63" i="8" s="1"/>
  <c r="M63" i="8" s="1"/>
  <c r="E68" i="8"/>
  <c r="C71" i="10" l="1"/>
  <c r="I70" i="10"/>
  <c r="F70" i="10"/>
  <c r="H70" i="10"/>
  <c r="D78" i="11"/>
  <c r="H77" i="11"/>
  <c r="L77" i="11" s="1"/>
  <c r="M77" i="11" s="1"/>
  <c r="F77" i="11"/>
  <c r="C78" i="11"/>
  <c r="C64" i="8"/>
  <c r="H64" i="8" s="1"/>
  <c r="D64" i="8"/>
  <c r="J64" i="8" s="1"/>
  <c r="I64" i="8" s="1"/>
  <c r="J79" i="10"/>
  <c r="K68" i="8"/>
  <c r="L70" i="10" l="1"/>
  <c r="M70" i="10" s="1"/>
  <c r="D71" i="10"/>
  <c r="F71" i="10"/>
  <c r="H71" i="10"/>
  <c r="I71" i="10"/>
  <c r="H78" i="11"/>
  <c r="L78" i="11" s="1"/>
  <c r="M78" i="11" s="1"/>
  <c r="F78" i="11"/>
  <c r="C65" i="8"/>
  <c r="H65" i="8" s="1"/>
  <c r="F64" i="8"/>
  <c r="D65" i="8"/>
  <c r="L64" i="8"/>
  <c r="M64" i="8" s="1"/>
  <c r="E69" i="8"/>
  <c r="L71" i="10" l="1"/>
  <c r="M71" i="10" s="1"/>
  <c r="D79" i="11"/>
  <c r="C72" i="10"/>
  <c r="D72" i="10"/>
  <c r="C79" i="11"/>
  <c r="F65" i="8"/>
  <c r="J65" i="8"/>
  <c r="I65" i="8" s="1"/>
  <c r="C66" i="8" s="1"/>
  <c r="H66" i="8" s="1"/>
  <c r="J80" i="10"/>
  <c r="K69" i="8"/>
  <c r="D73" i="10" l="1"/>
  <c r="I72" i="10"/>
  <c r="H72" i="10"/>
  <c r="F72" i="10"/>
  <c r="C73" i="10"/>
  <c r="C80" i="11"/>
  <c r="F79" i="11"/>
  <c r="H79" i="11"/>
  <c r="D66" i="8"/>
  <c r="L65" i="8"/>
  <c r="M65" i="8" s="1"/>
  <c r="J66" i="8"/>
  <c r="I66" i="8" s="1"/>
  <c r="F66" i="8"/>
  <c r="E70" i="8"/>
  <c r="L72" i="10" l="1"/>
  <c r="M72" i="10" s="1"/>
  <c r="F73" i="10"/>
  <c r="H73" i="10"/>
  <c r="I73" i="10"/>
  <c r="C74" i="10"/>
  <c r="L79" i="11"/>
  <c r="M79" i="11" s="1"/>
  <c r="D80" i="11"/>
  <c r="H80" i="11"/>
  <c r="L80" i="11" s="1"/>
  <c r="M80" i="11" s="1"/>
  <c r="F80" i="11"/>
  <c r="D67" i="8"/>
  <c r="C67" i="8"/>
  <c r="F67" i="8" s="1"/>
  <c r="L66" i="8"/>
  <c r="M66" i="8" s="1"/>
  <c r="J67" i="8"/>
  <c r="K70" i="8"/>
  <c r="H74" i="10" l="1"/>
  <c r="C75" i="10" s="1"/>
  <c r="F74" i="10"/>
  <c r="I74" i="10"/>
  <c r="D81" i="11"/>
  <c r="J81" i="11" s="1"/>
  <c r="I81" i="11" s="1"/>
  <c r="D74" i="10"/>
  <c r="L73" i="10"/>
  <c r="M73" i="10" s="1"/>
  <c r="C81" i="11"/>
  <c r="H81" i="11" s="1"/>
  <c r="L81" i="11" s="1"/>
  <c r="M81" i="11" s="1"/>
  <c r="F81" i="11"/>
  <c r="I67" i="8"/>
  <c r="H67" i="8"/>
  <c r="E71" i="8"/>
  <c r="I75" i="10" l="1"/>
  <c r="C76" i="10" s="1"/>
  <c r="H75" i="10"/>
  <c r="F75" i="10"/>
  <c r="L74" i="10"/>
  <c r="M74" i="10" s="1"/>
  <c r="D75" i="10"/>
  <c r="D76" i="10" s="1"/>
  <c r="L67" i="8"/>
  <c r="M67" i="8" s="1"/>
  <c r="D68" i="8"/>
  <c r="J68" i="8" s="1"/>
  <c r="C68" i="8"/>
  <c r="K71" i="8"/>
  <c r="H76" i="10" l="1"/>
  <c r="L76" i="10" s="1"/>
  <c r="M76" i="10" s="1"/>
  <c r="I76" i="10"/>
  <c r="F76" i="10"/>
  <c r="D77" i="10"/>
  <c r="L75" i="10"/>
  <c r="M75" i="10" s="1"/>
  <c r="F68" i="8"/>
  <c r="H68" i="8"/>
  <c r="I68" i="8"/>
  <c r="E72" i="8"/>
  <c r="C77" i="10" l="1"/>
  <c r="C69" i="8"/>
  <c r="H69" i="8" s="1"/>
  <c r="L68" i="8"/>
  <c r="M68" i="8" s="1"/>
  <c r="D69" i="8"/>
  <c r="K72" i="8"/>
  <c r="F77" i="10" l="1"/>
  <c r="I77" i="10"/>
  <c r="H77" i="10"/>
  <c r="C78" i="10"/>
  <c r="J69" i="8"/>
  <c r="I69" i="8" s="1"/>
  <c r="L69" i="8" s="1"/>
  <c r="M69" i="8" s="1"/>
  <c r="F69" i="8"/>
  <c r="E73" i="8"/>
  <c r="L77" i="10" l="1"/>
  <c r="M77" i="10" s="1"/>
  <c r="D78" i="10"/>
  <c r="I78" i="10"/>
  <c r="H78" i="10"/>
  <c r="L78" i="10" s="1"/>
  <c r="M78" i="10" s="1"/>
  <c r="F78" i="10"/>
  <c r="D70" i="8"/>
  <c r="J70" i="8" s="1"/>
  <c r="C70" i="8"/>
  <c r="K73" i="8"/>
  <c r="C79" i="10" l="1"/>
  <c r="D79" i="10"/>
  <c r="I70" i="8"/>
  <c r="F70" i="8"/>
  <c r="H70" i="8"/>
  <c r="E74" i="8"/>
  <c r="I79" i="10" l="1"/>
  <c r="C80" i="10" s="1"/>
  <c r="H79" i="10"/>
  <c r="F79" i="10"/>
  <c r="D80" i="10"/>
  <c r="C71" i="8"/>
  <c r="H71" i="8" s="1"/>
  <c r="L70" i="8"/>
  <c r="M70" i="8" s="1"/>
  <c r="D71" i="8"/>
  <c r="K74" i="8"/>
  <c r="I80" i="10" l="1"/>
  <c r="H80" i="10"/>
  <c r="F80" i="10"/>
  <c r="D81" i="10"/>
  <c r="J81" i="10" s="1"/>
  <c r="L79" i="10"/>
  <c r="M79" i="10" s="1"/>
  <c r="F71" i="8"/>
  <c r="J71" i="8"/>
  <c r="I71" i="8" s="1"/>
  <c r="C72" i="8" s="1"/>
  <c r="D72" i="8"/>
  <c r="J72" i="8" s="1"/>
  <c r="E75" i="8"/>
  <c r="C81" i="10" l="1"/>
  <c r="L80" i="10"/>
  <c r="M80" i="10" s="1"/>
  <c r="L71" i="8"/>
  <c r="M71" i="8" s="1"/>
  <c r="F72" i="8"/>
  <c r="I72" i="8"/>
  <c r="H72" i="8"/>
  <c r="K75" i="8"/>
  <c r="I81" i="10" l="1"/>
  <c r="H81" i="10"/>
  <c r="F81" i="10"/>
  <c r="L72" i="8"/>
  <c r="M72" i="8" s="1"/>
  <c r="C73" i="8"/>
  <c r="D73" i="8"/>
  <c r="E76" i="8"/>
  <c r="L81" i="10" l="1"/>
  <c r="M81" i="10" s="1"/>
  <c r="F73" i="8"/>
  <c r="H73" i="8"/>
  <c r="J73" i="8"/>
  <c r="I73" i="8" s="1"/>
  <c r="K76" i="8"/>
  <c r="D74" i="8" l="1"/>
  <c r="J74" i="8"/>
  <c r="C74" i="8"/>
  <c r="L73" i="8"/>
  <c r="M73" i="8" s="1"/>
  <c r="E77" i="8"/>
  <c r="I74" i="8" l="1"/>
  <c r="H74" i="8"/>
  <c r="F74" i="8"/>
  <c r="K77" i="8"/>
  <c r="C75" i="8" l="1"/>
  <c r="H75" i="8" s="1"/>
  <c r="L74" i="8"/>
  <c r="M74" i="8" s="1"/>
  <c r="D75" i="8"/>
  <c r="F75" i="8" s="1"/>
  <c r="E78" i="8"/>
  <c r="J75" i="8" l="1"/>
  <c r="I75" i="8" s="1"/>
  <c r="L75" i="8" s="1"/>
  <c r="M75" i="8" s="1"/>
  <c r="K78" i="8"/>
  <c r="C76" i="8" l="1"/>
  <c r="I76" i="8" s="1"/>
  <c r="D76" i="8"/>
  <c r="J76" i="8"/>
  <c r="E79" i="8"/>
  <c r="K79" i="8" s="1"/>
  <c r="H76" i="8" l="1"/>
  <c r="L76" i="8" s="1"/>
  <c r="M76" i="8" s="1"/>
  <c r="F76" i="8"/>
  <c r="E80" i="8"/>
  <c r="K80" i="8" s="1"/>
  <c r="D77" i="8" l="1"/>
  <c r="C77" i="8"/>
  <c r="J77" i="8"/>
  <c r="F77" i="8"/>
  <c r="H77" i="8"/>
  <c r="I77" i="8"/>
  <c r="E81" i="8"/>
  <c r="L77" i="8" l="1"/>
  <c r="M77" i="8" s="1"/>
  <c r="C78" i="8"/>
  <c r="D78" i="8"/>
  <c r="K81" i="8"/>
  <c r="J78" i="8" l="1"/>
  <c r="F78" i="8"/>
  <c r="H78" i="8"/>
  <c r="I78" i="8"/>
  <c r="D79" i="8" l="1"/>
  <c r="J79" i="8"/>
  <c r="C79" i="8"/>
  <c r="L78" i="8"/>
  <c r="M78" i="8" s="1"/>
  <c r="F79" i="8" l="1"/>
  <c r="H79" i="8"/>
  <c r="I79" i="8"/>
  <c r="L79" i="8" l="1"/>
  <c r="M79" i="8" s="1"/>
  <c r="D80" i="8"/>
  <c r="C80" i="8"/>
  <c r="F80" i="8" l="1"/>
  <c r="H80" i="8"/>
  <c r="J80" i="8"/>
  <c r="I80" i="8" s="1"/>
  <c r="L80" i="8" l="1"/>
  <c r="M80" i="8" s="1"/>
  <c r="D81" i="8"/>
  <c r="J81" i="8" s="1"/>
  <c r="C81" i="8"/>
  <c r="H81" i="8" l="1"/>
  <c r="I81" i="8"/>
  <c r="F81" i="8"/>
  <c r="L81" i="8" l="1"/>
  <c r="M81" i="8" s="1"/>
</calcChain>
</file>

<file path=xl/sharedStrings.xml><?xml version="1.0" encoding="utf-8"?>
<sst xmlns="http://schemas.openxmlformats.org/spreadsheetml/2006/main" count="106" uniqueCount="49">
  <si>
    <t>Age</t>
  </si>
  <si>
    <t>Rate of Return</t>
  </si>
  <si>
    <t>INVESTMENTS (growth over time)</t>
  </si>
  <si>
    <t>IRA</t>
  </si>
  <si>
    <t>401k</t>
  </si>
  <si>
    <t>Roth</t>
  </si>
  <si>
    <t>Taxable</t>
  </si>
  <si>
    <t>Total</t>
  </si>
  <si>
    <t>yearly add'l investment:</t>
  </si>
  <si>
    <t>Brokerage</t>
  </si>
  <si>
    <t>Retirement Year</t>
  </si>
  <si>
    <t>Inflation</t>
  </si>
  <si>
    <t>Year</t>
  </si>
  <si>
    <t xml:space="preserve">Roth </t>
  </si>
  <si>
    <t>Account Balances</t>
  </si>
  <si>
    <t>Expenses</t>
  </si>
  <si>
    <t>Roth Ladder</t>
  </si>
  <si>
    <t>Standard Deductions</t>
  </si>
  <si>
    <t>Tax Deferred</t>
  </si>
  <si>
    <t>Tax Due</t>
  </si>
  <si>
    <t>2015 Tax Tables</t>
  </si>
  <si>
    <t>Single Taxpayers</t>
  </si>
  <si>
    <t>If Taxable Income is between:</t>
  </si>
  <si>
    <t>Married, Filing Jointly</t>
  </si>
  <si>
    <t>Standard Deduction</t>
  </si>
  <si>
    <t>Exemption</t>
  </si>
  <si>
    <t xml:space="preserve">  Total</t>
  </si>
  <si>
    <t>Filing Status</t>
  </si>
  <si>
    <t>Fed Tax Rate</t>
  </si>
  <si>
    <t>Roth Contributions</t>
  </si>
  <si>
    <t>Distributions</t>
  </si>
  <si>
    <t>Roth &amp; Brokerage</t>
  </si>
  <si>
    <t>Needed</t>
  </si>
  <si>
    <t>Conversion Req'd</t>
  </si>
  <si>
    <t>Roth Ladder?</t>
  </si>
  <si>
    <t>Years to Convert</t>
  </si>
  <si>
    <t>Amount per Year</t>
  </si>
  <si>
    <t>Retire Early?</t>
  </si>
  <si>
    <t>Itemized Deductions</t>
  </si>
  <si>
    <t>Deduct/Exemptions</t>
  </si>
  <si>
    <t>Exemptions</t>
  </si>
  <si>
    <t>Taxable Income</t>
  </si>
  <si>
    <t>EXPENSES</t>
  </si>
  <si>
    <t>current balance:</t>
  </si>
  <si>
    <t>4% Rule</t>
  </si>
  <si>
    <t>3% Rule</t>
  </si>
  <si>
    <t>This Roth conversion ladder converts expenses five years prior to when the money will be withdrawn.</t>
  </si>
  <si>
    <t>This Roth conversion ladder converts all tax deferred balances prior to age 70.5, which is when required minimum distributions begin</t>
  </si>
  <si>
    <t>This tab identifies if early retirement is an option and if a Roth conversion ladder 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</si>
</sst>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* #,##0_);_(* \(#,##0\);_(* &quot;-&quot;??_);_(@_)"/>
    <numFmt numFmtId="167" formatCode="&quot;$&quot;#,##0"/>
  </numFmts>
  <fonts count="8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1" fontId="2" fillId="0" borderId="5" xfId="0" applyNumberFormat="1" applyFont="1" applyBorder="1" applyAlignment="1">
      <alignment wrapText="1"/>
    </xf>
    <xf numFmtId="1" fontId="2" fillId="0" borderId="5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2" borderId="7" xfId="0" applyNumberFormat="1" applyFont="1" applyFill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wrapText="1"/>
    </xf>
    <xf numFmtId="0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1" fontId="2" fillId="2" borderId="7" xfId="0" applyNumberFormat="1" applyFont="1" applyFill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64" fontId="2" fillId="3" borderId="7" xfId="0" applyNumberFormat="1" applyFont="1" applyFill="1" applyBorder="1" applyAlignment="1">
      <alignment horizontal="center" wrapText="1"/>
    </xf>
    <xf numFmtId="1" fontId="2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43" fontId="3" fillId="0" borderId="0" xfId="1" applyFont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43" fontId="3" fillId="0" borderId="0" xfId="1" applyFont="1" applyAlignment="1">
      <alignment horizontal="center" vertical="top"/>
    </xf>
    <xf numFmtId="43" fontId="3" fillId="0" borderId="0" xfId="0" applyNumberFormat="1" applyFont="1" applyAlignment="1">
      <alignment horizontal="center" vertical="top"/>
    </xf>
    <xf numFmtId="43" fontId="3" fillId="4" borderId="0" xfId="0" applyNumberFormat="1" applyFont="1" applyFill="1" applyAlignment="1">
      <alignment vertical="top"/>
    </xf>
    <xf numFmtId="0" fontId="5" fillId="0" borderId="0" xfId="0" applyFont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4" fillId="0" borderId="11" xfId="0" applyFont="1" applyBorder="1" applyAlignment="1">
      <alignment vertical="top"/>
    </xf>
    <xf numFmtId="9" fontId="3" fillId="0" borderId="12" xfId="3" applyFont="1" applyBorder="1" applyAlignment="1">
      <alignment vertical="top"/>
    </xf>
    <xf numFmtId="0" fontId="4" fillId="0" borderId="0" xfId="0" applyFont="1" applyAlignment="1">
      <alignment vertical="top"/>
    </xf>
    <xf numFmtId="9" fontId="3" fillId="0" borderId="0" xfId="3" applyFont="1" applyAlignment="1">
      <alignment vertical="top"/>
    </xf>
    <xf numFmtId="0" fontId="7" fillId="0" borderId="0" xfId="0" applyFont="1" applyAlignment="1">
      <alignment vertical="top"/>
    </xf>
    <xf numFmtId="166" fontId="3" fillId="0" borderId="0" xfId="1" applyNumberFormat="1" applyFont="1" applyAlignment="1">
      <alignment vertical="top"/>
    </xf>
    <xf numFmtId="165" fontId="3" fillId="0" borderId="0" xfId="3" applyNumberFormat="1" applyFont="1" applyAlignment="1">
      <alignment vertical="top"/>
    </xf>
    <xf numFmtId="1" fontId="2" fillId="5" borderId="5" xfId="0" applyNumberFormat="1" applyFont="1" applyFill="1" applyBorder="1" applyAlignment="1">
      <alignment wrapText="1"/>
    </xf>
    <xf numFmtId="9" fontId="2" fillId="5" borderId="5" xfId="0" applyNumberFormat="1" applyFont="1" applyFill="1" applyBorder="1" applyAlignment="1">
      <alignment wrapText="1"/>
    </xf>
    <xf numFmtId="164" fontId="2" fillId="5" borderId="5" xfId="0" applyNumberFormat="1" applyFont="1" applyFill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center" wrapText="1"/>
    </xf>
    <xf numFmtId="0" fontId="3" fillId="5" borderId="10" xfId="0" applyFont="1" applyFill="1" applyBorder="1" applyAlignment="1">
      <alignment vertical="top"/>
    </xf>
    <xf numFmtId="44" fontId="3" fillId="0" borderId="12" xfId="2" applyFont="1" applyFill="1" applyBorder="1" applyAlignment="1">
      <alignment vertical="top"/>
    </xf>
    <xf numFmtId="165" fontId="3" fillId="5" borderId="14" xfId="3" applyNumberFormat="1" applyFont="1" applyFill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44" fontId="3" fillId="0" borderId="10" xfId="2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44" fontId="3" fillId="0" borderId="12" xfId="0" applyNumberFormat="1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6" fontId="3" fillId="0" borderId="12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43" fontId="3" fillId="0" borderId="14" xfId="1" applyFont="1" applyBorder="1" applyAlignment="1">
      <alignment vertical="top"/>
    </xf>
    <xf numFmtId="44" fontId="4" fillId="0" borderId="12" xfId="0" applyNumberFormat="1" applyFont="1" applyBorder="1" applyAlignment="1">
      <alignment vertical="top"/>
    </xf>
    <xf numFmtId="44" fontId="3" fillId="5" borderId="12" xfId="2" applyFont="1" applyFill="1" applyBorder="1" applyAlignment="1">
      <alignment vertical="top"/>
    </xf>
    <xf numFmtId="166" fontId="3" fillId="0" borderId="15" xfId="0" applyNumberFormat="1" applyFont="1" applyBorder="1" applyAlignment="1">
      <alignment vertical="top"/>
    </xf>
    <xf numFmtId="9" fontId="2" fillId="5" borderId="5" xfId="3" applyFont="1" applyFill="1" applyBorder="1" applyAlignment="1">
      <alignment wrapText="1"/>
    </xf>
    <xf numFmtId="0" fontId="3" fillId="0" borderId="15" xfId="0" applyFont="1" applyBorder="1" applyAlignment="1">
      <alignment vertical="top"/>
    </xf>
    <xf numFmtId="1" fontId="4" fillId="6" borderId="5" xfId="0" applyNumberFormat="1" applyFont="1" applyFill="1" applyBorder="1" applyAlignment="1">
      <alignment horizontal="center" wrapText="1"/>
    </xf>
    <xf numFmtId="1" fontId="2" fillId="5" borderId="5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wrapText="1"/>
    </xf>
    <xf numFmtId="167" fontId="2" fillId="5" borderId="5" xfId="0" applyNumberFormat="1" applyFont="1" applyFill="1" applyBorder="1" applyAlignment="1">
      <alignment horizontal="right" wrapText="1"/>
    </xf>
    <xf numFmtId="0" fontId="3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 wrapText="1"/>
    </xf>
    <xf numFmtId="0" fontId="3" fillId="0" borderId="5" xfId="0" applyNumberFormat="1" applyFont="1" applyBorder="1" applyAlignment="1">
      <alignment horizontal="right" wrapText="1"/>
    </xf>
    <xf numFmtId="44" fontId="3" fillId="0" borderId="0" xfId="0" applyNumberFormat="1" applyFont="1" applyAlignment="1">
      <alignment vertical="top"/>
    </xf>
    <xf numFmtId="44" fontId="4" fillId="0" borderId="7" xfId="0" applyNumberFormat="1" applyFont="1" applyBorder="1" applyAlignment="1">
      <alignment vertical="top"/>
    </xf>
    <xf numFmtId="0" fontId="3" fillId="0" borderId="7" xfId="2" applyNumberFormat="1" applyFont="1" applyFill="1" applyBorder="1" applyAlignment="1">
      <alignment vertical="top"/>
    </xf>
    <xf numFmtId="44" fontId="3" fillId="0" borderId="7" xfId="0" applyNumberFormat="1" applyFont="1" applyBorder="1" applyAlignment="1">
      <alignment vertical="top"/>
    </xf>
    <xf numFmtId="166" fontId="3" fillId="0" borderId="7" xfId="0" applyNumberFormat="1" applyFont="1" applyBorder="1" applyAlignment="1">
      <alignment vertical="top"/>
    </xf>
    <xf numFmtId="43" fontId="3" fillId="0" borderId="7" xfId="1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4" fontId="4" fillId="0" borderId="15" xfId="2" applyFont="1" applyFill="1" applyBorder="1" applyAlignment="1">
      <alignment vertical="top"/>
    </xf>
    <xf numFmtId="164" fontId="4" fillId="6" borderId="5" xfId="0" applyNumberFormat="1" applyFont="1" applyFill="1" applyBorder="1" applyAlignment="1">
      <alignment horizontal="center" wrapText="1"/>
    </xf>
    <xf numFmtId="0" fontId="4" fillId="6" borderId="4" xfId="0" applyNumberFormat="1" applyFont="1" applyFill="1" applyBorder="1" applyAlignment="1">
      <alignment horizontal="center" wrapText="1"/>
    </xf>
    <xf numFmtId="0" fontId="4" fillId="6" borderId="2" xfId="0" applyNumberFormat="1" applyFont="1" applyFill="1" applyBorder="1" applyAlignment="1">
      <alignment horizontal="center" wrapText="1"/>
    </xf>
    <xf numFmtId="1" fontId="4" fillId="6" borderId="2" xfId="0" applyNumberFormat="1" applyFont="1" applyFill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5C6CA"/>
      <rgbColor rgb="FFAAAAAA"/>
      <rgbColor rgb="FF388194"/>
      <rgbColor rgb="FFAEBEC2"/>
      <rgbColor rgb="FF367496"/>
      <rgbColor rgb="FFD8D8D8"/>
      <rgbColor rgb="FFFFFF00"/>
      <rgbColor rgb="FF5AB8D0"/>
      <rgbColor rgb="FFD8D8D8"/>
      <rgbColor rgb="FFFEFB4B"/>
      <rgbColor rgb="FFD2DAE4"/>
      <rgbColor rgb="FFCCC0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41"/>
  <sheetViews>
    <sheetView showGridLines="0" tabSelected="1" workbookViewId="0">
      <selection activeCell="I1" sqref="I1"/>
    </sheetView>
  </sheetViews>
  <sheetFormatPr defaultColWidth="6.59765625" defaultRowHeight="12.75" customHeight="1" x14ac:dyDescent="0.2"/>
  <cols>
    <col min="1" max="1" width="11.3984375" style="1" bestFit="1" customWidth="1"/>
    <col min="2" max="2" width="7.09765625" style="1" bestFit="1" customWidth="1"/>
    <col min="3" max="3" width="13.19921875" style="1" customWidth="1"/>
    <col min="4" max="4" width="11.8984375" style="1" customWidth="1"/>
    <col min="5" max="5" width="10.59765625" style="1" customWidth="1"/>
    <col min="6" max="6" width="11.69921875" style="1" customWidth="1"/>
    <col min="7" max="7" width="10.59765625" style="1" customWidth="1"/>
    <col min="8" max="8" width="1.3984375" style="1" customWidth="1"/>
    <col min="9" max="9" width="10.59765625" style="1" customWidth="1"/>
    <col min="10" max="10" width="1.19921875" style="1" customWidth="1"/>
    <col min="11" max="14" width="10.59765625" style="1" customWidth="1"/>
    <col min="15" max="253" width="6.59765625" style="1" customWidth="1"/>
  </cols>
  <sheetData>
    <row r="1" spans="1:253" ht="12.75" customHeight="1" x14ac:dyDescent="0.2">
      <c r="A1" s="70" t="s">
        <v>1</v>
      </c>
      <c r="B1" s="42"/>
      <c r="C1" s="68" t="s">
        <v>10</v>
      </c>
      <c r="D1" s="41"/>
      <c r="E1" s="10"/>
      <c r="F1" s="10"/>
      <c r="G1" s="10"/>
      <c r="H1" s="10"/>
      <c r="I1" s="10"/>
      <c r="J1" s="10"/>
      <c r="K1" s="10"/>
      <c r="L1" s="4"/>
      <c r="M1" s="4"/>
      <c r="N1" s="4"/>
    </row>
    <row r="2" spans="1:253" ht="12.75" customHeight="1" x14ac:dyDescent="0.2">
      <c r="A2" s="69" t="s">
        <v>11</v>
      </c>
      <c r="B2" s="61"/>
      <c r="C2" s="69" t="s">
        <v>29</v>
      </c>
      <c r="D2" s="67"/>
      <c r="E2" s="10"/>
      <c r="F2" s="10"/>
      <c r="G2" s="10"/>
      <c r="H2" s="10"/>
      <c r="I2" s="10"/>
      <c r="J2" s="10"/>
      <c r="K2" s="10"/>
      <c r="L2" s="4"/>
      <c r="M2" s="4"/>
      <c r="N2" s="4"/>
    </row>
    <row r="3" spans="1:253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9"/>
      <c r="K3" s="10"/>
      <c r="L3" s="4"/>
      <c r="M3" s="4"/>
      <c r="N3" s="66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</row>
    <row r="4" spans="1:253" ht="12.75" customHeight="1" x14ac:dyDescent="0.2">
      <c r="A4" s="2"/>
      <c r="B4" s="81" t="s">
        <v>2</v>
      </c>
      <c r="C4" s="82"/>
      <c r="D4" s="82"/>
      <c r="E4" s="82"/>
      <c r="F4" s="82"/>
      <c r="G4" s="83"/>
      <c r="H4" s="3"/>
      <c r="I4" s="63" t="s">
        <v>42</v>
      </c>
      <c r="J4" s="65"/>
      <c r="K4" s="79" t="s">
        <v>44</v>
      </c>
      <c r="L4" s="80" t="s">
        <v>45</v>
      </c>
      <c r="M4" s="4"/>
      <c r="N4" s="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/>
      <c r="IS4"/>
    </row>
    <row r="5" spans="1:253" ht="12.75" customHeight="1" x14ac:dyDescent="0.2">
      <c r="A5" s="4"/>
      <c r="B5" s="5"/>
      <c r="C5" s="6" t="s">
        <v>3</v>
      </c>
      <c r="D5" s="6" t="s">
        <v>4</v>
      </c>
      <c r="E5" s="6" t="s">
        <v>5</v>
      </c>
      <c r="F5" s="7" t="s">
        <v>6</v>
      </c>
      <c r="G5" s="8" t="s">
        <v>7</v>
      </c>
      <c r="H5" s="9"/>
      <c r="I5" s="4"/>
      <c r="J5" s="10"/>
      <c r="K5" s="10"/>
      <c r="L5" s="10"/>
      <c r="M5" s="4"/>
      <c r="N5" s="4"/>
      <c r="IR5"/>
      <c r="IS5"/>
    </row>
    <row r="6" spans="1:253" ht="12.75" customHeight="1" x14ac:dyDescent="0.2">
      <c r="A6" s="4"/>
      <c r="B6" s="5" t="s">
        <v>43</v>
      </c>
      <c r="C6" s="43"/>
      <c r="D6" s="43"/>
      <c r="E6" s="43"/>
      <c r="F6" s="44"/>
      <c r="G6" s="15">
        <f>SUM(C6:F6)</f>
        <v>0</v>
      </c>
      <c r="H6" s="9"/>
      <c r="I6" s="43"/>
      <c r="J6" s="10"/>
      <c r="K6" s="10"/>
      <c r="L6" s="10"/>
      <c r="M6" s="4"/>
      <c r="N6" s="4"/>
      <c r="IR6"/>
      <c r="IS6"/>
    </row>
    <row r="7" spans="1:253" ht="12.75" customHeight="1" x14ac:dyDescent="0.2">
      <c r="A7" s="4"/>
      <c r="B7" s="12" t="s">
        <v>8</v>
      </c>
      <c r="C7" s="43"/>
      <c r="D7" s="43"/>
      <c r="E7" s="43"/>
      <c r="F7" s="44"/>
      <c r="G7" s="15">
        <f>SUM(C7:F7)</f>
        <v>0</v>
      </c>
      <c r="H7" s="9"/>
      <c r="I7" s="10"/>
      <c r="J7" s="10"/>
      <c r="K7" s="10"/>
      <c r="L7" s="10"/>
      <c r="M7" s="4"/>
      <c r="N7" s="4"/>
      <c r="IR7"/>
      <c r="IS7"/>
    </row>
    <row r="8" spans="1:253" ht="12.75" customHeight="1" x14ac:dyDescent="0.2">
      <c r="A8" s="69" t="s">
        <v>12</v>
      </c>
      <c r="B8" s="69" t="s">
        <v>0</v>
      </c>
      <c r="C8" s="13"/>
      <c r="D8" s="10"/>
      <c r="E8" s="10"/>
      <c r="F8" s="16"/>
      <c r="G8" s="17"/>
      <c r="H8" s="9"/>
      <c r="I8" s="10"/>
      <c r="J8" s="13"/>
      <c r="K8" s="13"/>
      <c r="L8" s="13"/>
      <c r="M8" s="4"/>
      <c r="N8" s="4"/>
      <c r="IR8"/>
      <c r="IS8"/>
    </row>
    <row r="9" spans="1:253" ht="12.75" customHeight="1" x14ac:dyDescent="0.2">
      <c r="A9" s="41"/>
      <c r="B9" s="64"/>
      <c r="C9" s="13">
        <f>C6</f>
        <v>0</v>
      </c>
      <c r="D9" s="13">
        <f>D6</f>
        <v>0</v>
      </c>
      <c r="E9" s="13">
        <f>E6</f>
        <v>0</v>
      </c>
      <c r="F9" s="13">
        <f>F6</f>
        <v>0</v>
      </c>
      <c r="G9" s="15">
        <f t="shared" ref="G9:G73" si="0">SUM(C9:F9)</f>
        <v>0</v>
      </c>
      <c r="H9" s="9"/>
      <c r="I9" s="13">
        <f>I6</f>
        <v>0</v>
      </c>
      <c r="J9" s="13"/>
      <c r="K9" s="13">
        <f>G9*0.04</f>
        <v>0</v>
      </c>
      <c r="L9" s="13">
        <f>G9*0.03</f>
        <v>0</v>
      </c>
      <c r="M9" s="4"/>
      <c r="N9" s="4"/>
      <c r="IR9"/>
      <c r="IS9"/>
    </row>
    <row r="10" spans="1:253" ht="12.75" customHeight="1" x14ac:dyDescent="0.2">
      <c r="A10" s="4">
        <f>A9+1</f>
        <v>1</v>
      </c>
      <c r="B10" s="10">
        <f>B9+1</f>
        <v>1</v>
      </c>
      <c r="C10" s="13">
        <f t="shared" ref="C10:C41" si="1">IF(A10&gt;$D$1,C9*(1+$B$1),SUM(C9+$C$7)*(1+$B$1))</f>
        <v>0</v>
      </c>
      <c r="D10" s="13">
        <f t="shared" ref="D10:D41" si="2">IF(A10&gt;$D$1,D9*(1+$B$1),SUM(D9+$D$7)*(1+$B$1))</f>
        <v>0</v>
      </c>
      <c r="E10" s="13">
        <f t="shared" ref="E10:E41" si="3">IF(A10&gt;$D$1,E9*(1+$B$1),SUM(E9+$E$7)*(1+$B$1))</f>
        <v>0</v>
      </c>
      <c r="F10" s="14">
        <f t="shared" ref="F10:F41" si="4">IF(A10&gt;$D$1,F9*(1+$B$1),SUM(F9+$F$7)*(1+$B$1))</f>
        <v>0</v>
      </c>
      <c r="G10" s="15">
        <f t="shared" si="0"/>
        <v>0</v>
      </c>
      <c r="H10" s="9"/>
      <c r="I10" s="13">
        <f t="shared" ref="I10:I41" si="5">I9*(1+$B$2)</f>
        <v>0</v>
      </c>
      <c r="J10" s="13"/>
      <c r="K10" s="13">
        <f t="shared" ref="K10:K73" si="6">G10*0.04</f>
        <v>0</v>
      </c>
      <c r="L10" s="13">
        <f t="shared" ref="L10:L73" si="7">G10*0.03</f>
        <v>0</v>
      </c>
      <c r="M10" s="4"/>
      <c r="N10" s="4"/>
      <c r="IR10"/>
      <c r="IS10"/>
    </row>
    <row r="11" spans="1:253" ht="12.75" customHeight="1" x14ac:dyDescent="0.2">
      <c r="A11" s="4">
        <f t="shared" ref="A11:A74" si="8">A10+1</f>
        <v>2</v>
      </c>
      <c r="B11" s="10">
        <f t="shared" ref="B11:B74" si="9">B10+1</f>
        <v>2</v>
      </c>
      <c r="C11" s="13">
        <f t="shared" si="1"/>
        <v>0</v>
      </c>
      <c r="D11" s="13">
        <f t="shared" si="2"/>
        <v>0</v>
      </c>
      <c r="E11" s="13">
        <f t="shared" si="3"/>
        <v>0</v>
      </c>
      <c r="F11" s="14">
        <f t="shared" si="4"/>
        <v>0</v>
      </c>
      <c r="G11" s="15">
        <f t="shared" si="0"/>
        <v>0</v>
      </c>
      <c r="H11" s="9"/>
      <c r="I11" s="13">
        <f t="shared" si="5"/>
        <v>0</v>
      </c>
      <c r="J11" s="13"/>
      <c r="K11" s="13">
        <f t="shared" si="6"/>
        <v>0</v>
      </c>
      <c r="L11" s="13">
        <f t="shared" si="7"/>
        <v>0</v>
      </c>
      <c r="M11" s="4"/>
      <c r="N11" s="4"/>
      <c r="IR11"/>
      <c r="IS11"/>
    </row>
    <row r="12" spans="1:253" ht="12.75" customHeight="1" x14ac:dyDescent="0.2">
      <c r="A12" s="4">
        <f t="shared" si="8"/>
        <v>3</v>
      </c>
      <c r="B12" s="10">
        <f t="shared" si="9"/>
        <v>3</v>
      </c>
      <c r="C12" s="13">
        <f t="shared" si="1"/>
        <v>0</v>
      </c>
      <c r="D12" s="13">
        <f t="shared" si="2"/>
        <v>0</v>
      </c>
      <c r="E12" s="13">
        <f t="shared" si="3"/>
        <v>0</v>
      </c>
      <c r="F12" s="14">
        <f t="shared" si="4"/>
        <v>0</v>
      </c>
      <c r="G12" s="15">
        <f t="shared" si="0"/>
        <v>0</v>
      </c>
      <c r="H12" s="9"/>
      <c r="I12" s="13">
        <f t="shared" si="5"/>
        <v>0</v>
      </c>
      <c r="J12" s="13"/>
      <c r="K12" s="13">
        <f t="shared" si="6"/>
        <v>0</v>
      </c>
      <c r="L12" s="13">
        <f t="shared" si="7"/>
        <v>0</v>
      </c>
      <c r="M12" s="4"/>
      <c r="N12" s="4"/>
      <c r="IR12"/>
      <c r="IS12"/>
    </row>
    <row r="13" spans="1:253" ht="12.75" customHeight="1" x14ac:dyDescent="0.2">
      <c r="A13" s="4">
        <f t="shared" si="8"/>
        <v>4</v>
      </c>
      <c r="B13" s="10">
        <f t="shared" si="9"/>
        <v>4</v>
      </c>
      <c r="C13" s="13">
        <f t="shared" si="1"/>
        <v>0</v>
      </c>
      <c r="D13" s="13">
        <f t="shared" si="2"/>
        <v>0</v>
      </c>
      <c r="E13" s="13">
        <f t="shared" si="3"/>
        <v>0</v>
      </c>
      <c r="F13" s="14">
        <f t="shared" si="4"/>
        <v>0</v>
      </c>
      <c r="G13" s="15">
        <f t="shared" si="0"/>
        <v>0</v>
      </c>
      <c r="H13" s="9"/>
      <c r="I13" s="13">
        <f t="shared" si="5"/>
        <v>0</v>
      </c>
      <c r="J13" s="13"/>
      <c r="K13" s="13">
        <f t="shared" si="6"/>
        <v>0</v>
      </c>
      <c r="L13" s="13">
        <f t="shared" si="7"/>
        <v>0</v>
      </c>
      <c r="M13" s="4"/>
      <c r="N13" s="4"/>
      <c r="IR13"/>
      <c r="IS13"/>
    </row>
    <row r="14" spans="1:253" ht="12.75" customHeight="1" x14ac:dyDescent="0.2">
      <c r="A14" s="4">
        <f t="shared" si="8"/>
        <v>5</v>
      </c>
      <c r="B14" s="10">
        <f t="shared" si="9"/>
        <v>5</v>
      </c>
      <c r="C14" s="13">
        <f t="shared" si="1"/>
        <v>0</v>
      </c>
      <c r="D14" s="13">
        <f t="shared" si="2"/>
        <v>0</v>
      </c>
      <c r="E14" s="13">
        <f t="shared" si="3"/>
        <v>0</v>
      </c>
      <c r="F14" s="14">
        <f t="shared" si="4"/>
        <v>0</v>
      </c>
      <c r="G14" s="15">
        <f t="shared" si="0"/>
        <v>0</v>
      </c>
      <c r="H14" s="9"/>
      <c r="I14" s="13">
        <f t="shared" si="5"/>
        <v>0</v>
      </c>
      <c r="J14" s="13"/>
      <c r="K14" s="13">
        <f t="shared" si="6"/>
        <v>0</v>
      </c>
      <c r="L14" s="13">
        <f t="shared" si="7"/>
        <v>0</v>
      </c>
      <c r="M14" s="4"/>
      <c r="N14" s="4"/>
      <c r="IR14"/>
      <c r="IS14"/>
    </row>
    <row r="15" spans="1:253" ht="12.75" customHeight="1" x14ac:dyDescent="0.2">
      <c r="A15" s="4">
        <f t="shared" si="8"/>
        <v>6</v>
      </c>
      <c r="B15" s="10">
        <f t="shared" si="9"/>
        <v>6</v>
      </c>
      <c r="C15" s="13">
        <f t="shared" si="1"/>
        <v>0</v>
      </c>
      <c r="D15" s="13">
        <f t="shared" si="2"/>
        <v>0</v>
      </c>
      <c r="E15" s="13">
        <f t="shared" si="3"/>
        <v>0</v>
      </c>
      <c r="F15" s="14">
        <f t="shared" si="4"/>
        <v>0</v>
      </c>
      <c r="G15" s="15">
        <f t="shared" si="0"/>
        <v>0</v>
      </c>
      <c r="H15" s="9"/>
      <c r="I15" s="13">
        <f t="shared" si="5"/>
        <v>0</v>
      </c>
      <c r="J15" s="13"/>
      <c r="K15" s="13">
        <f t="shared" si="6"/>
        <v>0</v>
      </c>
      <c r="L15" s="13">
        <f t="shared" si="7"/>
        <v>0</v>
      </c>
      <c r="M15" s="4"/>
      <c r="N15" s="4"/>
      <c r="IR15"/>
      <c r="IS15"/>
    </row>
    <row r="16" spans="1:253" ht="12.75" customHeight="1" x14ac:dyDescent="0.2">
      <c r="A16" s="4">
        <f t="shared" si="8"/>
        <v>7</v>
      </c>
      <c r="B16" s="10">
        <f t="shared" si="9"/>
        <v>7</v>
      </c>
      <c r="C16" s="13">
        <f t="shared" si="1"/>
        <v>0</v>
      </c>
      <c r="D16" s="13">
        <f t="shared" si="2"/>
        <v>0</v>
      </c>
      <c r="E16" s="13">
        <f t="shared" si="3"/>
        <v>0</v>
      </c>
      <c r="F16" s="14">
        <f t="shared" si="4"/>
        <v>0</v>
      </c>
      <c r="G16" s="15">
        <f t="shared" si="0"/>
        <v>0</v>
      </c>
      <c r="H16" s="9"/>
      <c r="I16" s="13">
        <f t="shared" si="5"/>
        <v>0</v>
      </c>
      <c r="J16" s="13"/>
      <c r="K16" s="13">
        <f t="shared" si="6"/>
        <v>0</v>
      </c>
      <c r="L16" s="13">
        <f t="shared" si="7"/>
        <v>0</v>
      </c>
      <c r="M16" s="4"/>
      <c r="N16" s="4"/>
      <c r="IR16"/>
      <c r="IS16"/>
    </row>
    <row r="17" spans="1:253" ht="12.75" customHeight="1" x14ac:dyDescent="0.2">
      <c r="A17" s="4">
        <f t="shared" si="8"/>
        <v>8</v>
      </c>
      <c r="B17" s="10">
        <f t="shared" si="9"/>
        <v>8</v>
      </c>
      <c r="C17" s="13">
        <f t="shared" si="1"/>
        <v>0</v>
      </c>
      <c r="D17" s="13">
        <f t="shared" si="2"/>
        <v>0</v>
      </c>
      <c r="E17" s="13">
        <f t="shared" si="3"/>
        <v>0</v>
      </c>
      <c r="F17" s="14">
        <f t="shared" si="4"/>
        <v>0</v>
      </c>
      <c r="G17" s="15">
        <f t="shared" si="0"/>
        <v>0</v>
      </c>
      <c r="H17" s="9"/>
      <c r="I17" s="13">
        <f t="shared" si="5"/>
        <v>0</v>
      </c>
      <c r="J17" s="13"/>
      <c r="K17" s="13">
        <f t="shared" si="6"/>
        <v>0</v>
      </c>
      <c r="L17" s="13">
        <f t="shared" si="7"/>
        <v>0</v>
      </c>
      <c r="M17" s="4"/>
      <c r="N17" s="4"/>
      <c r="IR17"/>
      <c r="IS17"/>
    </row>
    <row r="18" spans="1:253" ht="12.75" customHeight="1" x14ac:dyDescent="0.2">
      <c r="A18" s="4">
        <f t="shared" si="8"/>
        <v>9</v>
      </c>
      <c r="B18" s="10">
        <f t="shared" si="9"/>
        <v>9</v>
      </c>
      <c r="C18" s="13">
        <f t="shared" si="1"/>
        <v>0</v>
      </c>
      <c r="D18" s="13">
        <f t="shared" si="2"/>
        <v>0</v>
      </c>
      <c r="E18" s="13">
        <f t="shared" si="3"/>
        <v>0</v>
      </c>
      <c r="F18" s="14">
        <f t="shared" si="4"/>
        <v>0</v>
      </c>
      <c r="G18" s="15">
        <f t="shared" si="0"/>
        <v>0</v>
      </c>
      <c r="H18" s="9"/>
      <c r="I18" s="13">
        <f t="shared" si="5"/>
        <v>0</v>
      </c>
      <c r="J18" s="13"/>
      <c r="K18" s="13">
        <f t="shared" si="6"/>
        <v>0</v>
      </c>
      <c r="L18" s="13">
        <f t="shared" si="7"/>
        <v>0</v>
      </c>
      <c r="M18" s="4"/>
      <c r="N18" s="4"/>
      <c r="IR18"/>
      <c r="IS18"/>
    </row>
    <row r="19" spans="1:253" ht="12.75" customHeight="1" x14ac:dyDescent="0.2">
      <c r="A19" s="4">
        <f t="shared" si="8"/>
        <v>10</v>
      </c>
      <c r="B19" s="10">
        <f t="shared" si="9"/>
        <v>10</v>
      </c>
      <c r="C19" s="13">
        <f t="shared" si="1"/>
        <v>0</v>
      </c>
      <c r="D19" s="13">
        <f t="shared" si="2"/>
        <v>0</v>
      </c>
      <c r="E19" s="13">
        <f t="shared" si="3"/>
        <v>0</v>
      </c>
      <c r="F19" s="14">
        <f t="shared" si="4"/>
        <v>0</v>
      </c>
      <c r="G19" s="15">
        <f t="shared" si="0"/>
        <v>0</v>
      </c>
      <c r="H19" s="18"/>
      <c r="I19" s="13">
        <f t="shared" si="5"/>
        <v>0</v>
      </c>
      <c r="J19" s="13"/>
      <c r="K19" s="13">
        <f t="shared" si="6"/>
        <v>0</v>
      </c>
      <c r="L19" s="13">
        <f t="shared" si="7"/>
        <v>0</v>
      </c>
      <c r="M19" s="4"/>
      <c r="N19" s="4"/>
      <c r="IR19"/>
      <c r="IS19"/>
    </row>
    <row r="20" spans="1:253" ht="12.75" customHeight="1" x14ac:dyDescent="0.2">
      <c r="A20" s="4">
        <f t="shared" si="8"/>
        <v>11</v>
      </c>
      <c r="B20" s="10">
        <f t="shared" si="9"/>
        <v>11</v>
      </c>
      <c r="C20" s="13">
        <f t="shared" si="1"/>
        <v>0</v>
      </c>
      <c r="D20" s="13">
        <f t="shared" si="2"/>
        <v>0</v>
      </c>
      <c r="E20" s="13">
        <f t="shared" si="3"/>
        <v>0</v>
      </c>
      <c r="F20" s="14">
        <f t="shared" si="4"/>
        <v>0</v>
      </c>
      <c r="G20" s="15">
        <f t="shared" si="0"/>
        <v>0</v>
      </c>
      <c r="H20" s="9"/>
      <c r="I20" s="13">
        <f t="shared" si="5"/>
        <v>0</v>
      </c>
      <c r="J20" s="13"/>
      <c r="K20" s="13">
        <f t="shared" si="6"/>
        <v>0</v>
      </c>
      <c r="L20" s="13">
        <f t="shared" si="7"/>
        <v>0</v>
      </c>
      <c r="M20" s="4"/>
      <c r="N20" s="4"/>
      <c r="IR20"/>
      <c r="IS20"/>
    </row>
    <row r="21" spans="1:253" ht="12.75" customHeight="1" x14ac:dyDescent="0.2">
      <c r="A21" s="4">
        <f t="shared" si="8"/>
        <v>12</v>
      </c>
      <c r="B21" s="10">
        <f t="shared" si="9"/>
        <v>12</v>
      </c>
      <c r="C21" s="13">
        <f t="shared" si="1"/>
        <v>0</v>
      </c>
      <c r="D21" s="13">
        <f t="shared" si="2"/>
        <v>0</v>
      </c>
      <c r="E21" s="13">
        <f t="shared" si="3"/>
        <v>0</v>
      </c>
      <c r="F21" s="14">
        <f t="shared" si="4"/>
        <v>0</v>
      </c>
      <c r="G21" s="19">
        <f t="shared" si="0"/>
        <v>0</v>
      </c>
      <c r="H21" s="9"/>
      <c r="I21" s="13">
        <f t="shared" si="5"/>
        <v>0</v>
      </c>
      <c r="J21" s="13"/>
      <c r="K21" s="13">
        <f t="shared" si="6"/>
        <v>0</v>
      </c>
      <c r="L21" s="13">
        <f t="shared" si="7"/>
        <v>0</v>
      </c>
      <c r="M21" s="4"/>
      <c r="N21" s="4"/>
      <c r="IR21"/>
      <c r="IS21"/>
    </row>
    <row r="22" spans="1:253" ht="12.75" customHeight="1" x14ac:dyDescent="0.2">
      <c r="A22" s="4">
        <f t="shared" si="8"/>
        <v>13</v>
      </c>
      <c r="B22" s="10">
        <f t="shared" si="9"/>
        <v>13</v>
      </c>
      <c r="C22" s="13">
        <f t="shared" si="1"/>
        <v>0</v>
      </c>
      <c r="D22" s="13">
        <f t="shared" si="2"/>
        <v>0</v>
      </c>
      <c r="E22" s="13">
        <f t="shared" si="3"/>
        <v>0</v>
      </c>
      <c r="F22" s="14">
        <f t="shared" si="4"/>
        <v>0</v>
      </c>
      <c r="G22" s="15">
        <f t="shared" si="0"/>
        <v>0</v>
      </c>
      <c r="H22" s="9"/>
      <c r="I22" s="13">
        <f t="shared" si="5"/>
        <v>0</v>
      </c>
      <c r="J22" s="13"/>
      <c r="K22" s="13">
        <f t="shared" si="6"/>
        <v>0</v>
      </c>
      <c r="L22" s="13">
        <f t="shared" si="7"/>
        <v>0</v>
      </c>
      <c r="M22" s="4"/>
      <c r="N22" s="4"/>
      <c r="IR22"/>
      <c r="IS22"/>
    </row>
    <row r="23" spans="1:253" ht="12.75" customHeight="1" x14ac:dyDescent="0.2">
      <c r="A23" s="4">
        <f t="shared" si="8"/>
        <v>14</v>
      </c>
      <c r="B23" s="10">
        <f t="shared" si="9"/>
        <v>14</v>
      </c>
      <c r="C23" s="13">
        <f t="shared" si="1"/>
        <v>0</v>
      </c>
      <c r="D23" s="13">
        <f t="shared" si="2"/>
        <v>0</v>
      </c>
      <c r="E23" s="13">
        <f t="shared" si="3"/>
        <v>0</v>
      </c>
      <c r="F23" s="14">
        <f t="shared" si="4"/>
        <v>0</v>
      </c>
      <c r="G23" s="15">
        <f t="shared" si="0"/>
        <v>0</v>
      </c>
      <c r="H23" s="9"/>
      <c r="I23" s="13">
        <f t="shared" si="5"/>
        <v>0</v>
      </c>
      <c r="J23" s="13"/>
      <c r="K23" s="13">
        <f t="shared" si="6"/>
        <v>0</v>
      </c>
      <c r="L23" s="13">
        <f t="shared" si="7"/>
        <v>0</v>
      </c>
      <c r="M23" s="4"/>
      <c r="N23" s="4"/>
      <c r="IR23"/>
      <c r="IS23"/>
    </row>
    <row r="24" spans="1:253" ht="12.75" customHeight="1" x14ac:dyDescent="0.2">
      <c r="A24" s="4">
        <f t="shared" si="8"/>
        <v>15</v>
      </c>
      <c r="B24" s="10">
        <f t="shared" si="9"/>
        <v>15</v>
      </c>
      <c r="C24" s="13">
        <f t="shared" si="1"/>
        <v>0</v>
      </c>
      <c r="D24" s="13">
        <f t="shared" si="2"/>
        <v>0</v>
      </c>
      <c r="E24" s="13">
        <f t="shared" si="3"/>
        <v>0</v>
      </c>
      <c r="F24" s="14">
        <f t="shared" si="4"/>
        <v>0</v>
      </c>
      <c r="G24" s="15">
        <f t="shared" si="0"/>
        <v>0</v>
      </c>
      <c r="H24" s="18"/>
      <c r="I24" s="13">
        <f t="shared" si="5"/>
        <v>0</v>
      </c>
      <c r="J24" s="13"/>
      <c r="K24" s="13">
        <f t="shared" si="6"/>
        <v>0</v>
      </c>
      <c r="L24" s="13">
        <f t="shared" si="7"/>
        <v>0</v>
      </c>
      <c r="M24" s="4"/>
      <c r="N24" s="4"/>
      <c r="IR24"/>
      <c r="IS24"/>
    </row>
    <row r="25" spans="1:253" ht="12.75" customHeight="1" x14ac:dyDescent="0.2">
      <c r="A25" s="4">
        <f t="shared" si="8"/>
        <v>16</v>
      </c>
      <c r="B25" s="10">
        <f t="shared" si="9"/>
        <v>16</v>
      </c>
      <c r="C25" s="13">
        <f t="shared" si="1"/>
        <v>0</v>
      </c>
      <c r="D25" s="13">
        <f t="shared" si="2"/>
        <v>0</v>
      </c>
      <c r="E25" s="13">
        <f t="shared" si="3"/>
        <v>0</v>
      </c>
      <c r="F25" s="14">
        <f t="shared" si="4"/>
        <v>0</v>
      </c>
      <c r="G25" s="15">
        <f t="shared" si="0"/>
        <v>0</v>
      </c>
      <c r="H25" s="9"/>
      <c r="I25" s="13">
        <f t="shared" si="5"/>
        <v>0</v>
      </c>
      <c r="J25" s="13"/>
      <c r="K25" s="13">
        <f t="shared" si="6"/>
        <v>0</v>
      </c>
      <c r="L25" s="13">
        <f t="shared" si="7"/>
        <v>0</v>
      </c>
      <c r="M25" s="4"/>
      <c r="N25" s="4"/>
      <c r="IR25"/>
      <c r="IS25"/>
    </row>
    <row r="26" spans="1:253" ht="12.75" customHeight="1" x14ac:dyDescent="0.2">
      <c r="A26" s="4">
        <f t="shared" si="8"/>
        <v>17</v>
      </c>
      <c r="B26" s="10">
        <f t="shared" si="9"/>
        <v>17</v>
      </c>
      <c r="C26" s="13">
        <f t="shared" si="1"/>
        <v>0</v>
      </c>
      <c r="D26" s="13">
        <f t="shared" si="2"/>
        <v>0</v>
      </c>
      <c r="E26" s="13">
        <f t="shared" si="3"/>
        <v>0</v>
      </c>
      <c r="F26" s="14">
        <f t="shared" si="4"/>
        <v>0</v>
      </c>
      <c r="G26" s="15">
        <f t="shared" si="0"/>
        <v>0</v>
      </c>
      <c r="H26" s="9"/>
      <c r="I26" s="13">
        <f t="shared" si="5"/>
        <v>0</v>
      </c>
      <c r="J26" s="13"/>
      <c r="K26" s="13">
        <f t="shared" si="6"/>
        <v>0</v>
      </c>
      <c r="L26" s="13">
        <f t="shared" si="7"/>
        <v>0</v>
      </c>
      <c r="M26" s="4"/>
      <c r="N26" s="4"/>
      <c r="IR26"/>
      <c r="IS26"/>
    </row>
    <row r="27" spans="1:253" ht="12.75" customHeight="1" x14ac:dyDescent="0.2">
      <c r="A27" s="4">
        <f t="shared" si="8"/>
        <v>18</v>
      </c>
      <c r="B27" s="10">
        <f t="shared" si="9"/>
        <v>18</v>
      </c>
      <c r="C27" s="13">
        <f t="shared" si="1"/>
        <v>0</v>
      </c>
      <c r="D27" s="13">
        <f t="shared" si="2"/>
        <v>0</v>
      </c>
      <c r="E27" s="13">
        <f t="shared" si="3"/>
        <v>0</v>
      </c>
      <c r="F27" s="14">
        <f t="shared" si="4"/>
        <v>0</v>
      </c>
      <c r="G27" s="15">
        <f t="shared" si="0"/>
        <v>0</v>
      </c>
      <c r="H27" s="9"/>
      <c r="I27" s="13">
        <f t="shared" si="5"/>
        <v>0</v>
      </c>
      <c r="J27" s="13"/>
      <c r="K27" s="13">
        <f t="shared" si="6"/>
        <v>0</v>
      </c>
      <c r="L27" s="13">
        <f t="shared" si="7"/>
        <v>0</v>
      </c>
      <c r="M27" s="4"/>
      <c r="N27" s="4"/>
      <c r="IR27"/>
      <c r="IS27"/>
    </row>
    <row r="28" spans="1:253" ht="12.75" customHeight="1" x14ac:dyDescent="0.2">
      <c r="A28" s="4">
        <f t="shared" si="8"/>
        <v>19</v>
      </c>
      <c r="B28" s="10">
        <f t="shared" si="9"/>
        <v>19</v>
      </c>
      <c r="C28" s="13">
        <f t="shared" si="1"/>
        <v>0</v>
      </c>
      <c r="D28" s="13">
        <f t="shared" si="2"/>
        <v>0</v>
      </c>
      <c r="E28" s="13">
        <f t="shared" si="3"/>
        <v>0</v>
      </c>
      <c r="F28" s="14">
        <f t="shared" si="4"/>
        <v>0</v>
      </c>
      <c r="G28" s="15">
        <f t="shared" si="0"/>
        <v>0</v>
      </c>
      <c r="H28" s="9"/>
      <c r="I28" s="13">
        <f t="shared" si="5"/>
        <v>0</v>
      </c>
      <c r="J28" s="4"/>
      <c r="K28" s="13">
        <f t="shared" si="6"/>
        <v>0</v>
      </c>
      <c r="L28" s="13">
        <f t="shared" si="7"/>
        <v>0</v>
      </c>
      <c r="M28" s="4"/>
      <c r="N28" s="4"/>
      <c r="IR28"/>
      <c r="IS28"/>
    </row>
    <row r="29" spans="1:253" ht="12.75" customHeight="1" x14ac:dyDescent="0.2">
      <c r="A29" s="4">
        <f t="shared" si="8"/>
        <v>20</v>
      </c>
      <c r="B29" s="10">
        <f t="shared" si="9"/>
        <v>20</v>
      </c>
      <c r="C29" s="13">
        <f t="shared" si="1"/>
        <v>0</v>
      </c>
      <c r="D29" s="13">
        <f t="shared" si="2"/>
        <v>0</v>
      </c>
      <c r="E29" s="13">
        <f t="shared" si="3"/>
        <v>0</v>
      </c>
      <c r="F29" s="14">
        <f t="shared" si="4"/>
        <v>0</v>
      </c>
      <c r="G29" s="15">
        <f t="shared" si="0"/>
        <v>0</v>
      </c>
      <c r="H29" s="3"/>
      <c r="I29" s="13">
        <f t="shared" si="5"/>
        <v>0</v>
      </c>
      <c r="J29" s="4"/>
      <c r="K29" s="13">
        <f t="shared" si="6"/>
        <v>0</v>
      </c>
      <c r="L29" s="13">
        <f t="shared" si="7"/>
        <v>0</v>
      </c>
      <c r="M29" s="4"/>
      <c r="N29" s="4"/>
      <c r="IR29"/>
      <c r="IS29"/>
    </row>
    <row r="30" spans="1:253" ht="12.75" customHeight="1" x14ac:dyDescent="0.2">
      <c r="A30" s="4">
        <f t="shared" si="8"/>
        <v>21</v>
      </c>
      <c r="B30" s="10">
        <f t="shared" si="9"/>
        <v>21</v>
      </c>
      <c r="C30" s="13">
        <f t="shared" si="1"/>
        <v>0</v>
      </c>
      <c r="D30" s="13">
        <f t="shared" si="2"/>
        <v>0</v>
      </c>
      <c r="E30" s="13">
        <f t="shared" si="3"/>
        <v>0</v>
      </c>
      <c r="F30" s="14">
        <f t="shared" si="4"/>
        <v>0</v>
      </c>
      <c r="G30" s="15">
        <f t="shared" si="0"/>
        <v>0</v>
      </c>
      <c r="H30" s="3"/>
      <c r="I30" s="13">
        <f t="shared" si="5"/>
        <v>0</v>
      </c>
      <c r="J30" s="4"/>
      <c r="K30" s="13">
        <f t="shared" si="6"/>
        <v>0</v>
      </c>
      <c r="L30" s="13">
        <f t="shared" si="7"/>
        <v>0</v>
      </c>
      <c r="M30" s="4"/>
      <c r="N30" s="4"/>
      <c r="IR30"/>
      <c r="IS30"/>
    </row>
    <row r="31" spans="1:253" ht="12.75" customHeight="1" x14ac:dyDescent="0.2">
      <c r="A31" s="4">
        <f t="shared" si="8"/>
        <v>22</v>
      </c>
      <c r="B31" s="10">
        <f t="shared" si="9"/>
        <v>22</v>
      </c>
      <c r="C31" s="13">
        <f t="shared" si="1"/>
        <v>0</v>
      </c>
      <c r="D31" s="13">
        <f t="shared" si="2"/>
        <v>0</v>
      </c>
      <c r="E31" s="13">
        <f t="shared" si="3"/>
        <v>0</v>
      </c>
      <c r="F31" s="14">
        <f t="shared" si="4"/>
        <v>0</v>
      </c>
      <c r="G31" s="15">
        <f t="shared" si="0"/>
        <v>0</v>
      </c>
      <c r="H31" s="3"/>
      <c r="I31" s="13">
        <f t="shared" si="5"/>
        <v>0</v>
      </c>
      <c r="J31" s="4"/>
      <c r="K31" s="13">
        <f t="shared" si="6"/>
        <v>0</v>
      </c>
      <c r="L31" s="13">
        <f t="shared" si="7"/>
        <v>0</v>
      </c>
      <c r="M31" s="4"/>
      <c r="N31" s="4"/>
      <c r="IR31"/>
      <c r="IS31"/>
    </row>
    <row r="32" spans="1:253" ht="12.75" customHeight="1" x14ac:dyDescent="0.2">
      <c r="A32" s="4">
        <f t="shared" si="8"/>
        <v>23</v>
      </c>
      <c r="B32" s="10">
        <f t="shared" si="9"/>
        <v>23</v>
      </c>
      <c r="C32" s="13">
        <f t="shared" si="1"/>
        <v>0</v>
      </c>
      <c r="D32" s="13">
        <f t="shared" si="2"/>
        <v>0</v>
      </c>
      <c r="E32" s="13">
        <f t="shared" si="3"/>
        <v>0</v>
      </c>
      <c r="F32" s="14">
        <f t="shared" si="4"/>
        <v>0</v>
      </c>
      <c r="G32" s="15">
        <f t="shared" si="0"/>
        <v>0</v>
      </c>
      <c r="H32" s="3"/>
      <c r="I32" s="13">
        <f t="shared" si="5"/>
        <v>0</v>
      </c>
      <c r="J32" s="4"/>
      <c r="K32" s="13">
        <f t="shared" si="6"/>
        <v>0</v>
      </c>
      <c r="L32" s="13">
        <f t="shared" si="7"/>
        <v>0</v>
      </c>
      <c r="M32" s="4"/>
      <c r="N32" s="4"/>
      <c r="IR32"/>
      <c r="IS32"/>
    </row>
    <row r="33" spans="1:253" ht="12.75" customHeight="1" x14ac:dyDescent="0.2">
      <c r="A33" s="4">
        <f t="shared" si="8"/>
        <v>24</v>
      </c>
      <c r="B33" s="10">
        <f t="shared" si="9"/>
        <v>24</v>
      </c>
      <c r="C33" s="13">
        <f t="shared" si="1"/>
        <v>0</v>
      </c>
      <c r="D33" s="13">
        <f t="shared" si="2"/>
        <v>0</v>
      </c>
      <c r="E33" s="13">
        <f t="shared" si="3"/>
        <v>0</v>
      </c>
      <c r="F33" s="14">
        <f t="shared" si="4"/>
        <v>0</v>
      </c>
      <c r="G33" s="15">
        <f t="shared" si="0"/>
        <v>0</v>
      </c>
      <c r="H33" s="3"/>
      <c r="I33" s="13">
        <f t="shared" si="5"/>
        <v>0</v>
      </c>
      <c r="J33" s="4"/>
      <c r="K33" s="13">
        <f t="shared" si="6"/>
        <v>0</v>
      </c>
      <c r="L33" s="13">
        <f t="shared" si="7"/>
        <v>0</v>
      </c>
      <c r="M33" s="4"/>
      <c r="N33" s="4"/>
      <c r="IR33"/>
      <c r="IS33"/>
    </row>
    <row r="34" spans="1:253" ht="12.75" customHeight="1" x14ac:dyDescent="0.2">
      <c r="A34" s="4">
        <f t="shared" si="8"/>
        <v>25</v>
      </c>
      <c r="B34" s="10">
        <f t="shared" si="9"/>
        <v>25</v>
      </c>
      <c r="C34" s="13">
        <f t="shared" si="1"/>
        <v>0</v>
      </c>
      <c r="D34" s="13">
        <f t="shared" si="2"/>
        <v>0</v>
      </c>
      <c r="E34" s="13">
        <f t="shared" si="3"/>
        <v>0</v>
      </c>
      <c r="F34" s="14">
        <f t="shared" si="4"/>
        <v>0</v>
      </c>
      <c r="G34" s="15">
        <f t="shared" si="0"/>
        <v>0</v>
      </c>
      <c r="H34" s="3"/>
      <c r="I34" s="13">
        <f t="shared" si="5"/>
        <v>0</v>
      </c>
      <c r="J34" s="4"/>
      <c r="K34" s="13">
        <f t="shared" si="6"/>
        <v>0</v>
      </c>
      <c r="L34" s="13">
        <f t="shared" si="7"/>
        <v>0</v>
      </c>
      <c r="M34" s="4"/>
      <c r="N34" s="4"/>
      <c r="IR34"/>
      <c r="IS34"/>
    </row>
    <row r="35" spans="1:253" ht="12.75" customHeight="1" x14ac:dyDescent="0.2">
      <c r="A35" s="4">
        <f t="shared" si="8"/>
        <v>26</v>
      </c>
      <c r="B35" s="10">
        <f t="shared" si="9"/>
        <v>26</v>
      </c>
      <c r="C35" s="13">
        <f t="shared" si="1"/>
        <v>0</v>
      </c>
      <c r="D35" s="13">
        <f t="shared" si="2"/>
        <v>0</v>
      </c>
      <c r="E35" s="13">
        <f t="shared" si="3"/>
        <v>0</v>
      </c>
      <c r="F35" s="14">
        <f t="shared" si="4"/>
        <v>0</v>
      </c>
      <c r="G35" s="15">
        <f t="shared" si="0"/>
        <v>0</v>
      </c>
      <c r="H35" s="3"/>
      <c r="I35" s="13">
        <f t="shared" si="5"/>
        <v>0</v>
      </c>
      <c r="J35" s="4"/>
      <c r="K35" s="13">
        <f t="shared" si="6"/>
        <v>0</v>
      </c>
      <c r="L35" s="13">
        <f t="shared" si="7"/>
        <v>0</v>
      </c>
      <c r="M35" s="4"/>
      <c r="N35" s="4"/>
      <c r="IR35"/>
      <c r="IS35"/>
    </row>
    <row r="36" spans="1:253" ht="12.75" customHeight="1" x14ac:dyDescent="0.2">
      <c r="A36" s="4">
        <f t="shared" si="8"/>
        <v>27</v>
      </c>
      <c r="B36" s="10">
        <f t="shared" si="9"/>
        <v>27</v>
      </c>
      <c r="C36" s="13">
        <f t="shared" si="1"/>
        <v>0</v>
      </c>
      <c r="D36" s="13">
        <f t="shared" si="2"/>
        <v>0</v>
      </c>
      <c r="E36" s="13">
        <f t="shared" si="3"/>
        <v>0</v>
      </c>
      <c r="F36" s="14">
        <f t="shared" si="4"/>
        <v>0</v>
      </c>
      <c r="G36" s="15">
        <f t="shared" si="0"/>
        <v>0</v>
      </c>
      <c r="H36" s="3"/>
      <c r="I36" s="13">
        <f t="shared" si="5"/>
        <v>0</v>
      </c>
      <c r="J36" s="4"/>
      <c r="K36" s="13">
        <f t="shared" si="6"/>
        <v>0</v>
      </c>
      <c r="L36" s="13">
        <f t="shared" si="7"/>
        <v>0</v>
      </c>
      <c r="M36" s="4"/>
      <c r="N36" s="4"/>
      <c r="IR36"/>
      <c r="IS36"/>
    </row>
    <row r="37" spans="1:253" ht="12.75" customHeight="1" x14ac:dyDescent="0.2">
      <c r="A37" s="4">
        <f t="shared" si="8"/>
        <v>28</v>
      </c>
      <c r="B37" s="10">
        <f t="shared" si="9"/>
        <v>28</v>
      </c>
      <c r="C37" s="13">
        <f t="shared" si="1"/>
        <v>0</v>
      </c>
      <c r="D37" s="13">
        <f t="shared" si="2"/>
        <v>0</v>
      </c>
      <c r="E37" s="13">
        <f t="shared" si="3"/>
        <v>0</v>
      </c>
      <c r="F37" s="14">
        <f t="shared" si="4"/>
        <v>0</v>
      </c>
      <c r="G37" s="15">
        <f t="shared" si="0"/>
        <v>0</v>
      </c>
      <c r="H37" s="3"/>
      <c r="I37" s="13">
        <f t="shared" si="5"/>
        <v>0</v>
      </c>
      <c r="J37" s="4"/>
      <c r="K37" s="13">
        <f t="shared" si="6"/>
        <v>0</v>
      </c>
      <c r="L37" s="13">
        <f t="shared" si="7"/>
        <v>0</v>
      </c>
      <c r="M37" s="4"/>
      <c r="N37" s="4"/>
      <c r="IR37"/>
      <c r="IS37"/>
    </row>
    <row r="38" spans="1:253" ht="12.75" customHeight="1" x14ac:dyDescent="0.2">
      <c r="A38" s="4">
        <f t="shared" si="8"/>
        <v>29</v>
      </c>
      <c r="B38" s="10">
        <f t="shared" si="9"/>
        <v>29</v>
      </c>
      <c r="C38" s="13">
        <f t="shared" si="1"/>
        <v>0</v>
      </c>
      <c r="D38" s="13">
        <f t="shared" si="2"/>
        <v>0</v>
      </c>
      <c r="E38" s="13">
        <f t="shared" si="3"/>
        <v>0</v>
      </c>
      <c r="F38" s="14">
        <f t="shared" si="4"/>
        <v>0</v>
      </c>
      <c r="G38" s="15">
        <f t="shared" si="0"/>
        <v>0</v>
      </c>
      <c r="H38" s="3"/>
      <c r="I38" s="13">
        <f t="shared" si="5"/>
        <v>0</v>
      </c>
      <c r="J38" s="4"/>
      <c r="K38" s="13">
        <f t="shared" si="6"/>
        <v>0</v>
      </c>
      <c r="L38" s="13">
        <f t="shared" si="7"/>
        <v>0</v>
      </c>
      <c r="M38" s="4"/>
      <c r="N38" s="4"/>
      <c r="IR38"/>
      <c r="IS38"/>
    </row>
    <row r="39" spans="1:253" ht="12.75" customHeight="1" x14ac:dyDescent="0.2">
      <c r="A39" s="4">
        <f t="shared" si="8"/>
        <v>30</v>
      </c>
      <c r="B39" s="10">
        <f t="shared" si="9"/>
        <v>30</v>
      </c>
      <c r="C39" s="13">
        <f t="shared" si="1"/>
        <v>0</v>
      </c>
      <c r="D39" s="13">
        <f t="shared" si="2"/>
        <v>0</v>
      </c>
      <c r="E39" s="13">
        <f t="shared" si="3"/>
        <v>0</v>
      </c>
      <c r="F39" s="14">
        <f t="shared" si="4"/>
        <v>0</v>
      </c>
      <c r="G39" s="15">
        <f t="shared" si="0"/>
        <v>0</v>
      </c>
      <c r="H39" s="3"/>
      <c r="I39" s="13">
        <f t="shared" si="5"/>
        <v>0</v>
      </c>
      <c r="J39" s="4"/>
      <c r="K39" s="13">
        <f t="shared" si="6"/>
        <v>0</v>
      </c>
      <c r="L39" s="13">
        <f t="shared" si="7"/>
        <v>0</v>
      </c>
      <c r="M39" s="4"/>
      <c r="N39" s="4"/>
      <c r="IR39"/>
      <c r="IS39"/>
    </row>
    <row r="40" spans="1:253" ht="12.75" customHeight="1" x14ac:dyDescent="0.2">
      <c r="A40" s="4">
        <f t="shared" si="8"/>
        <v>31</v>
      </c>
      <c r="B40" s="10">
        <f t="shared" si="9"/>
        <v>31</v>
      </c>
      <c r="C40" s="13">
        <f t="shared" si="1"/>
        <v>0</v>
      </c>
      <c r="D40" s="13">
        <f t="shared" si="2"/>
        <v>0</v>
      </c>
      <c r="E40" s="13">
        <f t="shared" si="3"/>
        <v>0</v>
      </c>
      <c r="F40" s="14">
        <f t="shared" si="4"/>
        <v>0</v>
      </c>
      <c r="G40" s="15">
        <f t="shared" si="0"/>
        <v>0</v>
      </c>
      <c r="H40" s="3"/>
      <c r="I40" s="13">
        <f t="shared" si="5"/>
        <v>0</v>
      </c>
      <c r="J40" s="4"/>
      <c r="K40" s="13">
        <f t="shared" si="6"/>
        <v>0</v>
      </c>
      <c r="L40" s="13">
        <f t="shared" si="7"/>
        <v>0</v>
      </c>
      <c r="M40" s="4"/>
      <c r="N40" s="4"/>
      <c r="IR40"/>
      <c r="IS40"/>
    </row>
    <row r="41" spans="1:253" ht="12.75" customHeight="1" x14ac:dyDescent="0.2">
      <c r="A41" s="4">
        <f t="shared" si="8"/>
        <v>32</v>
      </c>
      <c r="B41" s="10">
        <f t="shared" si="9"/>
        <v>32</v>
      </c>
      <c r="C41" s="13">
        <f t="shared" si="1"/>
        <v>0</v>
      </c>
      <c r="D41" s="13">
        <f t="shared" si="2"/>
        <v>0</v>
      </c>
      <c r="E41" s="13">
        <f t="shared" si="3"/>
        <v>0</v>
      </c>
      <c r="F41" s="14">
        <f t="shared" si="4"/>
        <v>0</v>
      </c>
      <c r="G41" s="15">
        <f t="shared" si="0"/>
        <v>0</v>
      </c>
      <c r="H41" s="3"/>
      <c r="I41" s="13">
        <f t="shared" si="5"/>
        <v>0</v>
      </c>
      <c r="J41" s="4"/>
      <c r="K41" s="13">
        <f t="shared" si="6"/>
        <v>0</v>
      </c>
      <c r="L41" s="13">
        <f t="shared" si="7"/>
        <v>0</v>
      </c>
      <c r="M41" s="4"/>
      <c r="N41" s="4"/>
      <c r="IR41"/>
      <c r="IS41"/>
    </row>
    <row r="42" spans="1:253" ht="12.75" customHeight="1" x14ac:dyDescent="0.2">
      <c r="A42" s="4">
        <f t="shared" si="8"/>
        <v>33</v>
      </c>
      <c r="B42" s="10">
        <f t="shared" si="9"/>
        <v>33</v>
      </c>
      <c r="C42" s="13">
        <f t="shared" ref="C42:C73" si="10">IF(A42&gt;$D$1,C41*(1+$B$1),SUM(C41+$C$7)*(1+$B$1))</f>
        <v>0</v>
      </c>
      <c r="D42" s="13">
        <f t="shared" ref="D42:D73" si="11">IF(A42&gt;$D$1,D41*(1+$B$1),SUM(D41+$D$7)*(1+$B$1))</f>
        <v>0</v>
      </c>
      <c r="E42" s="13">
        <f t="shared" ref="E42:E73" si="12">IF(A42&gt;$D$1,E41*(1+$B$1),SUM(E41+$E$7)*(1+$B$1))</f>
        <v>0</v>
      </c>
      <c r="F42" s="14">
        <f t="shared" ref="F42:F73" si="13">IF(A42&gt;$D$1,F41*(1+$B$1),SUM(F41+$F$7)*(1+$B$1))</f>
        <v>0</v>
      </c>
      <c r="G42" s="15">
        <f t="shared" si="0"/>
        <v>0</v>
      </c>
      <c r="H42" s="3"/>
      <c r="I42" s="13">
        <f t="shared" ref="I42:I73" si="14">I41*(1+$B$2)</f>
        <v>0</v>
      </c>
      <c r="J42" s="4"/>
      <c r="K42" s="13">
        <f t="shared" si="6"/>
        <v>0</v>
      </c>
      <c r="L42" s="13">
        <f t="shared" si="7"/>
        <v>0</v>
      </c>
      <c r="M42" s="4"/>
      <c r="N42" s="4"/>
      <c r="IR42"/>
      <c r="IS42"/>
    </row>
    <row r="43" spans="1:253" ht="12.75" customHeight="1" x14ac:dyDescent="0.2">
      <c r="A43" s="4">
        <f t="shared" si="8"/>
        <v>34</v>
      </c>
      <c r="B43" s="10">
        <f t="shared" si="9"/>
        <v>34</v>
      </c>
      <c r="C43" s="13">
        <f t="shared" si="10"/>
        <v>0</v>
      </c>
      <c r="D43" s="13">
        <f t="shared" si="11"/>
        <v>0</v>
      </c>
      <c r="E43" s="13">
        <f t="shared" si="12"/>
        <v>0</v>
      </c>
      <c r="F43" s="14">
        <f t="shared" si="13"/>
        <v>0</v>
      </c>
      <c r="G43" s="15">
        <f t="shared" si="0"/>
        <v>0</v>
      </c>
      <c r="H43" s="3"/>
      <c r="I43" s="13">
        <f t="shared" si="14"/>
        <v>0</v>
      </c>
      <c r="J43" s="4"/>
      <c r="K43" s="13">
        <f t="shared" si="6"/>
        <v>0</v>
      </c>
      <c r="L43" s="13">
        <f t="shared" si="7"/>
        <v>0</v>
      </c>
      <c r="M43" s="4"/>
      <c r="N43" s="4"/>
      <c r="IR43"/>
      <c r="IS43"/>
    </row>
    <row r="44" spans="1:253" ht="12.75" customHeight="1" x14ac:dyDescent="0.2">
      <c r="A44" s="4">
        <f t="shared" si="8"/>
        <v>35</v>
      </c>
      <c r="B44" s="10">
        <f t="shared" si="9"/>
        <v>35</v>
      </c>
      <c r="C44" s="13">
        <f t="shared" si="10"/>
        <v>0</v>
      </c>
      <c r="D44" s="13">
        <f t="shared" si="11"/>
        <v>0</v>
      </c>
      <c r="E44" s="13">
        <f t="shared" si="12"/>
        <v>0</v>
      </c>
      <c r="F44" s="14">
        <f t="shared" si="13"/>
        <v>0</v>
      </c>
      <c r="G44" s="15">
        <f t="shared" si="0"/>
        <v>0</v>
      </c>
      <c r="H44" s="3"/>
      <c r="I44" s="13">
        <f t="shared" si="14"/>
        <v>0</v>
      </c>
      <c r="J44" s="4"/>
      <c r="K44" s="13">
        <f t="shared" si="6"/>
        <v>0</v>
      </c>
      <c r="L44" s="13">
        <f t="shared" si="7"/>
        <v>0</v>
      </c>
      <c r="M44" s="4"/>
      <c r="N44" s="4"/>
      <c r="IR44"/>
      <c r="IS44"/>
    </row>
    <row r="45" spans="1:253" ht="12.75" customHeight="1" x14ac:dyDescent="0.2">
      <c r="A45" s="4">
        <f t="shared" si="8"/>
        <v>36</v>
      </c>
      <c r="B45" s="10">
        <f t="shared" si="9"/>
        <v>36</v>
      </c>
      <c r="C45" s="13">
        <f t="shared" si="10"/>
        <v>0</v>
      </c>
      <c r="D45" s="13">
        <f t="shared" si="11"/>
        <v>0</v>
      </c>
      <c r="E45" s="13">
        <f t="shared" si="12"/>
        <v>0</v>
      </c>
      <c r="F45" s="14">
        <f t="shared" si="13"/>
        <v>0</v>
      </c>
      <c r="G45" s="15">
        <f t="shared" si="0"/>
        <v>0</v>
      </c>
      <c r="H45" s="3"/>
      <c r="I45" s="13">
        <f t="shared" si="14"/>
        <v>0</v>
      </c>
      <c r="J45" s="4"/>
      <c r="K45" s="13">
        <f t="shared" si="6"/>
        <v>0</v>
      </c>
      <c r="L45" s="13">
        <f t="shared" si="7"/>
        <v>0</v>
      </c>
      <c r="M45" s="4"/>
      <c r="N45" s="4"/>
      <c r="IR45"/>
      <c r="IS45"/>
    </row>
    <row r="46" spans="1:253" ht="12.75" customHeight="1" x14ac:dyDescent="0.2">
      <c r="A46" s="4">
        <f t="shared" si="8"/>
        <v>37</v>
      </c>
      <c r="B46" s="10">
        <f t="shared" si="9"/>
        <v>37</v>
      </c>
      <c r="C46" s="13">
        <f t="shared" si="10"/>
        <v>0</v>
      </c>
      <c r="D46" s="13">
        <f t="shared" si="11"/>
        <v>0</v>
      </c>
      <c r="E46" s="13">
        <f t="shared" si="12"/>
        <v>0</v>
      </c>
      <c r="F46" s="14">
        <f t="shared" si="13"/>
        <v>0</v>
      </c>
      <c r="G46" s="15">
        <f t="shared" si="0"/>
        <v>0</v>
      </c>
      <c r="H46" s="3"/>
      <c r="I46" s="13">
        <f t="shared" si="14"/>
        <v>0</v>
      </c>
      <c r="J46" s="4"/>
      <c r="K46" s="13">
        <f t="shared" si="6"/>
        <v>0</v>
      </c>
      <c r="L46" s="13">
        <f t="shared" si="7"/>
        <v>0</v>
      </c>
      <c r="M46" s="4"/>
      <c r="N46" s="4"/>
      <c r="IR46"/>
      <c r="IS46"/>
    </row>
    <row r="47" spans="1:253" ht="12.75" customHeight="1" x14ac:dyDescent="0.2">
      <c r="A47" s="4">
        <f t="shared" si="8"/>
        <v>38</v>
      </c>
      <c r="B47" s="10">
        <f t="shared" si="9"/>
        <v>38</v>
      </c>
      <c r="C47" s="13">
        <f t="shared" si="10"/>
        <v>0</v>
      </c>
      <c r="D47" s="13">
        <f t="shared" si="11"/>
        <v>0</v>
      </c>
      <c r="E47" s="13">
        <f t="shared" si="12"/>
        <v>0</v>
      </c>
      <c r="F47" s="14">
        <f t="shared" si="13"/>
        <v>0</v>
      </c>
      <c r="G47" s="15">
        <f t="shared" si="0"/>
        <v>0</v>
      </c>
      <c r="H47" s="3"/>
      <c r="I47" s="13">
        <f t="shared" si="14"/>
        <v>0</v>
      </c>
      <c r="J47" s="4"/>
      <c r="K47" s="13">
        <f t="shared" si="6"/>
        <v>0</v>
      </c>
      <c r="L47" s="13">
        <f t="shared" si="7"/>
        <v>0</v>
      </c>
      <c r="M47" s="4"/>
      <c r="N47" s="4"/>
      <c r="IR47"/>
      <c r="IS47"/>
    </row>
    <row r="48" spans="1:253" ht="12.75" customHeight="1" x14ac:dyDescent="0.2">
      <c r="A48" s="4">
        <f t="shared" si="8"/>
        <v>39</v>
      </c>
      <c r="B48" s="10">
        <f t="shared" si="9"/>
        <v>39</v>
      </c>
      <c r="C48" s="13">
        <f t="shared" si="10"/>
        <v>0</v>
      </c>
      <c r="D48" s="13">
        <f t="shared" si="11"/>
        <v>0</v>
      </c>
      <c r="E48" s="13">
        <f t="shared" si="12"/>
        <v>0</v>
      </c>
      <c r="F48" s="14">
        <f t="shared" si="13"/>
        <v>0</v>
      </c>
      <c r="G48" s="15">
        <f t="shared" si="0"/>
        <v>0</v>
      </c>
      <c r="H48" s="3"/>
      <c r="I48" s="13">
        <f t="shared" si="14"/>
        <v>0</v>
      </c>
      <c r="J48" s="4"/>
      <c r="K48" s="13">
        <f t="shared" si="6"/>
        <v>0</v>
      </c>
      <c r="L48" s="13">
        <f t="shared" si="7"/>
        <v>0</v>
      </c>
      <c r="M48" s="4"/>
      <c r="N48" s="4"/>
      <c r="IR48"/>
      <c r="IS48"/>
    </row>
    <row r="49" spans="1:253" ht="12.75" customHeight="1" x14ac:dyDescent="0.2">
      <c r="A49" s="4">
        <f t="shared" si="8"/>
        <v>40</v>
      </c>
      <c r="B49" s="10">
        <f t="shared" si="9"/>
        <v>40</v>
      </c>
      <c r="C49" s="13">
        <f t="shared" si="10"/>
        <v>0</v>
      </c>
      <c r="D49" s="13">
        <f t="shared" si="11"/>
        <v>0</v>
      </c>
      <c r="E49" s="13">
        <f t="shared" si="12"/>
        <v>0</v>
      </c>
      <c r="F49" s="14">
        <f t="shared" si="13"/>
        <v>0</v>
      </c>
      <c r="G49" s="15">
        <f t="shared" si="0"/>
        <v>0</v>
      </c>
      <c r="H49" s="3"/>
      <c r="I49" s="13">
        <f t="shared" si="14"/>
        <v>0</v>
      </c>
      <c r="J49" s="4"/>
      <c r="K49" s="13">
        <f t="shared" si="6"/>
        <v>0</v>
      </c>
      <c r="L49" s="13">
        <f t="shared" si="7"/>
        <v>0</v>
      </c>
      <c r="M49" s="4"/>
      <c r="N49" s="4"/>
      <c r="IR49"/>
      <c r="IS49"/>
    </row>
    <row r="50" spans="1:253" ht="12.75" customHeight="1" x14ac:dyDescent="0.2">
      <c r="A50" s="4">
        <f t="shared" si="8"/>
        <v>41</v>
      </c>
      <c r="B50" s="10">
        <f t="shared" si="9"/>
        <v>41</v>
      </c>
      <c r="C50" s="13">
        <f t="shared" si="10"/>
        <v>0</v>
      </c>
      <c r="D50" s="13">
        <f t="shared" si="11"/>
        <v>0</v>
      </c>
      <c r="E50" s="13">
        <f t="shared" si="12"/>
        <v>0</v>
      </c>
      <c r="F50" s="14">
        <f t="shared" si="13"/>
        <v>0</v>
      </c>
      <c r="G50" s="15">
        <f t="shared" si="0"/>
        <v>0</v>
      </c>
      <c r="H50" s="3"/>
      <c r="I50" s="13">
        <f t="shared" si="14"/>
        <v>0</v>
      </c>
      <c r="J50" s="4"/>
      <c r="K50" s="13">
        <f t="shared" si="6"/>
        <v>0</v>
      </c>
      <c r="L50" s="13">
        <f t="shared" si="7"/>
        <v>0</v>
      </c>
      <c r="M50" s="4"/>
      <c r="N50" s="4"/>
      <c r="IR50"/>
      <c r="IS50"/>
    </row>
    <row r="51" spans="1:253" ht="12.75" customHeight="1" x14ac:dyDescent="0.2">
      <c r="A51" s="4">
        <f t="shared" si="8"/>
        <v>42</v>
      </c>
      <c r="B51" s="10">
        <f t="shared" si="9"/>
        <v>42</v>
      </c>
      <c r="C51" s="13">
        <f t="shared" si="10"/>
        <v>0</v>
      </c>
      <c r="D51" s="13">
        <f t="shared" si="11"/>
        <v>0</v>
      </c>
      <c r="E51" s="13">
        <f t="shared" si="12"/>
        <v>0</v>
      </c>
      <c r="F51" s="14">
        <f t="shared" si="13"/>
        <v>0</v>
      </c>
      <c r="G51" s="15">
        <f t="shared" si="0"/>
        <v>0</v>
      </c>
      <c r="H51" s="3"/>
      <c r="I51" s="13">
        <f t="shared" si="14"/>
        <v>0</v>
      </c>
      <c r="J51" s="4"/>
      <c r="K51" s="13">
        <f t="shared" si="6"/>
        <v>0</v>
      </c>
      <c r="L51" s="13">
        <f t="shared" si="7"/>
        <v>0</v>
      </c>
      <c r="M51" s="4"/>
      <c r="N51" s="4"/>
      <c r="IR51"/>
      <c r="IS51"/>
    </row>
    <row r="52" spans="1:253" ht="12.75" customHeight="1" x14ac:dyDescent="0.2">
      <c r="A52" s="4">
        <f t="shared" si="8"/>
        <v>43</v>
      </c>
      <c r="B52" s="10">
        <f t="shared" si="9"/>
        <v>43</v>
      </c>
      <c r="C52" s="13">
        <f t="shared" si="10"/>
        <v>0</v>
      </c>
      <c r="D52" s="13">
        <f t="shared" si="11"/>
        <v>0</v>
      </c>
      <c r="E52" s="13">
        <f t="shared" si="12"/>
        <v>0</v>
      </c>
      <c r="F52" s="14">
        <f t="shared" si="13"/>
        <v>0</v>
      </c>
      <c r="G52" s="15">
        <f t="shared" si="0"/>
        <v>0</v>
      </c>
      <c r="H52" s="3"/>
      <c r="I52" s="13">
        <f t="shared" si="14"/>
        <v>0</v>
      </c>
      <c r="J52" s="4"/>
      <c r="K52" s="13">
        <f t="shared" si="6"/>
        <v>0</v>
      </c>
      <c r="L52" s="13">
        <f t="shared" si="7"/>
        <v>0</v>
      </c>
      <c r="M52" s="4"/>
      <c r="N52" s="4"/>
      <c r="IR52"/>
      <c r="IS52"/>
    </row>
    <row r="53" spans="1:253" ht="12.75" customHeight="1" x14ac:dyDescent="0.2">
      <c r="A53" s="4">
        <f t="shared" si="8"/>
        <v>44</v>
      </c>
      <c r="B53" s="10">
        <f t="shared" si="9"/>
        <v>44</v>
      </c>
      <c r="C53" s="13">
        <f t="shared" si="10"/>
        <v>0</v>
      </c>
      <c r="D53" s="13">
        <f t="shared" si="11"/>
        <v>0</v>
      </c>
      <c r="E53" s="13">
        <f t="shared" si="12"/>
        <v>0</v>
      </c>
      <c r="F53" s="14">
        <f t="shared" si="13"/>
        <v>0</v>
      </c>
      <c r="G53" s="15">
        <f t="shared" si="0"/>
        <v>0</v>
      </c>
      <c r="H53" s="3"/>
      <c r="I53" s="13">
        <f t="shared" si="14"/>
        <v>0</v>
      </c>
      <c r="J53" s="4"/>
      <c r="K53" s="13">
        <f t="shared" si="6"/>
        <v>0</v>
      </c>
      <c r="L53" s="13">
        <f t="shared" si="7"/>
        <v>0</v>
      </c>
      <c r="M53" s="4"/>
      <c r="N53" s="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/>
      <c r="IS53"/>
    </row>
    <row r="54" spans="1:253" ht="12.75" customHeight="1" x14ac:dyDescent="0.2">
      <c r="A54" s="4">
        <f t="shared" si="8"/>
        <v>45</v>
      </c>
      <c r="B54" s="10">
        <f t="shared" si="9"/>
        <v>45</v>
      </c>
      <c r="C54" s="13">
        <f t="shared" si="10"/>
        <v>0</v>
      </c>
      <c r="D54" s="13">
        <f t="shared" si="11"/>
        <v>0</v>
      </c>
      <c r="E54" s="13">
        <f t="shared" si="12"/>
        <v>0</v>
      </c>
      <c r="F54" s="14">
        <f t="shared" si="13"/>
        <v>0</v>
      </c>
      <c r="G54" s="15">
        <f t="shared" si="0"/>
        <v>0</v>
      </c>
      <c r="H54" s="3"/>
      <c r="I54" s="13">
        <f t="shared" si="14"/>
        <v>0</v>
      </c>
      <c r="J54" s="4"/>
      <c r="K54" s="13">
        <f t="shared" si="6"/>
        <v>0</v>
      </c>
      <c r="L54" s="13">
        <f t="shared" si="7"/>
        <v>0</v>
      </c>
      <c r="M54" s="4"/>
      <c r="N54" s="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/>
      <c r="IS54"/>
    </row>
    <row r="55" spans="1:253" ht="12.75" customHeight="1" x14ac:dyDescent="0.2">
      <c r="A55" s="4">
        <f t="shared" si="8"/>
        <v>46</v>
      </c>
      <c r="B55" s="10">
        <f t="shared" si="9"/>
        <v>46</v>
      </c>
      <c r="C55" s="13">
        <f t="shared" si="10"/>
        <v>0</v>
      </c>
      <c r="D55" s="13">
        <f t="shared" si="11"/>
        <v>0</v>
      </c>
      <c r="E55" s="13">
        <f t="shared" si="12"/>
        <v>0</v>
      </c>
      <c r="F55" s="14">
        <f t="shared" si="13"/>
        <v>0</v>
      </c>
      <c r="G55" s="15">
        <f t="shared" si="0"/>
        <v>0</v>
      </c>
      <c r="H55" s="3"/>
      <c r="I55" s="13">
        <f t="shared" si="14"/>
        <v>0</v>
      </c>
      <c r="J55" s="4"/>
      <c r="K55" s="13">
        <f t="shared" si="6"/>
        <v>0</v>
      </c>
      <c r="L55" s="13">
        <f t="shared" si="7"/>
        <v>0</v>
      </c>
      <c r="M55" s="4"/>
      <c r="N55" s="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/>
      <c r="IS55"/>
    </row>
    <row r="56" spans="1:253" ht="12.75" customHeight="1" x14ac:dyDescent="0.2">
      <c r="A56" s="4">
        <f t="shared" si="8"/>
        <v>47</v>
      </c>
      <c r="B56" s="10">
        <f t="shared" si="9"/>
        <v>47</v>
      </c>
      <c r="C56" s="13">
        <f t="shared" si="10"/>
        <v>0</v>
      </c>
      <c r="D56" s="13">
        <f t="shared" si="11"/>
        <v>0</v>
      </c>
      <c r="E56" s="13">
        <f t="shared" si="12"/>
        <v>0</v>
      </c>
      <c r="F56" s="14">
        <f t="shared" si="13"/>
        <v>0</v>
      </c>
      <c r="G56" s="15">
        <f t="shared" si="0"/>
        <v>0</v>
      </c>
      <c r="H56" s="3"/>
      <c r="I56" s="13">
        <f t="shared" si="14"/>
        <v>0</v>
      </c>
      <c r="J56" s="4"/>
      <c r="K56" s="13">
        <f t="shared" si="6"/>
        <v>0</v>
      </c>
      <c r="L56" s="13">
        <f t="shared" si="7"/>
        <v>0</v>
      </c>
      <c r="M56" s="4"/>
      <c r="N56" s="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/>
      <c r="IS56"/>
    </row>
    <row r="57" spans="1:253" ht="12.75" customHeight="1" x14ac:dyDescent="0.2">
      <c r="A57" s="4">
        <f t="shared" si="8"/>
        <v>48</v>
      </c>
      <c r="B57" s="10">
        <f t="shared" si="9"/>
        <v>48</v>
      </c>
      <c r="C57" s="13">
        <f t="shared" si="10"/>
        <v>0</v>
      </c>
      <c r="D57" s="13">
        <f t="shared" si="11"/>
        <v>0</v>
      </c>
      <c r="E57" s="13">
        <f t="shared" si="12"/>
        <v>0</v>
      </c>
      <c r="F57" s="14">
        <f t="shared" si="13"/>
        <v>0</v>
      </c>
      <c r="G57" s="15">
        <f t="shared" si="0"/>
        <v>0</v>
      </c>
      <c r="H57" s="3"/>
      <c r="I57" s="13">
        <f t="shared" si="14"/>
        <v>0</v>
      </c>
      <c r="J57" s="4"/>
      <c r="K57" s="13">
        <f t="shared" si="6"/>
        <v>0</v>
      </c>
      <c r="L57" s="13">
        <f t="shared" si="7"/>
        <v>0</v>
      </c>
      <c r="M57" s="4"/>
      <c r="N57" s="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/>
      <c r="IS57"/>
    </row>
    <row r="58" spans="1:253" ht="12.75" customHeight="1" x14ac:dyDescent="0.2">
      <c r="A58" s="4">
        <f t="shared" si="8"/>
        <v>49</v>
      </c>
      <c r="B58" s="10">
        <f t="shared" si="9"/>
        <v>49</v>
      </c>
      <c r="C58" s="13">
        <f t="shared" si="10"/>
        <v>0</v>
      </c>
      <c r="D58" s="13">
        <f t="shared" si="11"/>
        <v>0</v>
      </c>
      <c r="E58" s="13">
        <f t="shared" si="12"/>
        <v>0</v>
      </c>
      <c r="F58" s="14">
        <f t="shared" si="13"/>
        <v>0</v>
      </c>
      <c r="G58" s="15">
        <f t="shared" si="0"/>
        <v>0</v>
      </c>
      <c r="H58" s="3"/>
      <c r="I58" s="13">
        <f t="shared" si="14"/>
        <v>0</v>
      </c>
      <c r="J58" s="4"/>
      <c r="K58" s="13">
        <f t="shared" si="6"/>
        <v>0</v>
      </c>
      <c r="L58" s="13">
        <f t="shared" si="7"/>
        <v>0</v>
      </c>
      <c r="M58" s="4"/>
      <c r="N58" s="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/>
      <c r="IS58"/>
    </row>
    <row r="59" spans="1:253" ht="12.75" customHeight="1" x14ac:dyDescent="0.2">
      <c r="A59" s="4">
        <f t="shared" si="8"/>
        <v>50</v>
      </c>
      <c r="B59" s="10">
        <f t="shared" si="9"/>
        <v>50</v>
      </c>
      <c r="C59" s="13">
        <f t="shared" si="10"/>
        <v>0</v>
      </c>
      <c r="D59" s="13">
        <f t="shared" si="11"/>
        <v>0</v>
      </c>
      <c r="E59" s="13">
        <f t="shared" si="12"/>
        <v>0</v>
      </c>
      <c r="F59" s="14">
        <f t="shared" si="13"/>
        <v>0</v>
      </c>
      <c r="G59" s="15">
        <f t="shared" si="0"/>
        <v>0</v>
      </c>
      <c r="H59" s="3"/>
      <c r="I59" s="13">
        <f t="shared" si="14"/>
        <v>0</v>
      </c>
      <c r="J59" s="4"/>
      <c r="K59" s="13">
        <f t="shared" si="6"/>
        <v>0</v>
      </c>
      <c r="L59" s="13">
        <f t="shared" si="7"/>
        <v>0</v>
      </c>
      <c r="M59" s="4"/>
      <c r="N59" s="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/>
      <c r="IS59"/>
    </row>
    <row r="60" spans="1:253" ht="12.75" customHeight="1" x14ac:dyDescent="0.2">
      <c r="A60" s="4">
        <f t="shared" si="8"/>
        <v>51</v>
      </c>
      <c r="B60" s="10">
        <f t="shared" si="9"/>
        <v>51</v>
      </c>
      <c r="C60" s="13">
        <f t="shared" si="10"/>
        <v>0</v>
      </c>
      <c r="D60" s="13">
        <f t="shared" si="11"/>
        <v>0</v>
      </c>
      <c r="E60" s="13">
        <f t="shared" si="12"/>
        <v>0</v>
      </c>
      <c r="F60" s="14">
        <f t="shared" si="13"/>
        <v>0</v>
      </c>
      <c r="G60" s="15">
        <f t="shared" si="0"/>
        <v>0</v>
      </c>
      <c r="H60" s="3"/>
      <c r="I60" s="13">
        <f t="shared" si="14"/>
        <v>0</v>
      </c>
      <c r="J60" s="4"/>
      <c r="K60" s="13">
        <f t="shared" si="6"/>
        <v>0</v>
      </c>
      <c r="L60" s="13">
        <f t="shared" si="7"/>
        <v>0</v>
      </c>
      <c r="M60" s="4"/>
      <c r="N60" s="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/>
      <c r="IS60"/>
    </row>
    <row r="61" spans="1:253" ht="12.75" customHeight="1" x14ac:dyDescent="0.2">
      <c r="A61" s="4">
        <f t="shared" si="8"/>
        <v>52</v>
      </c>
      <c r="B61" s="10">
        <f t="shared" si="9"/>
        <v>52</v>
      </c>
      <c r="C61" s="13">
        <f t="shared" si="10"/>
        <v>0</v>
      </c>
      <c r="D61" s="13">
        <f t="shared" si="11"/>
        <v>0</v>
      </c>
      <c r="E61" s="13">
        <f t="shared" si="12"/>
        <v>0</v>
      </c>
      <c r="F61" s="14">
        <f t="shared" si="13"/>
        <v>0</v>
      </c>
      <c r="G61" s="15">
        <f t="shared" si="0"/>
        <v>0</v>
      </c>
      <c r="H61" s="3"/>
      <c r="I61" s="13">
        <f t="shared" si="14"/>
        <v>0</v>
      </c>
      <c r="J61" s="4"/>
      <c r="K61" s="13">
        <f t="shared" si="6"/>
        <v>0</v>
      </c>
      <c r="L61" s="13">
        <f t="shared" si="7"/>
        <v>0</v>
      </c>
      <c r="M61" s="4"/>
      <c r="N61" s="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/>
      <c r="IS61"/>
    </row>
    <row r="62" spans="1:253" ht="12.75" customHeight="1" x14ac:dyDescent="0.2">
      <c r="A62" s="4">
        <f t="shared" si="8"/>
        <v>53</v>
      </c>
      <c r="B62" s="10">
        <f t="shared" si="9"/>
        <v>53</v>
      </c>
      <c r="C62" s="13">
        <f t="shared" si="10"/>
        <v>0</v>
      </c>
      <c r="D62" s="13">
        <f t="shared" si="11"/>
        <v>0</v>
      </c>
      <c r="E62" s="13">
        <f t="shared" si="12"/>
        <v>0</v>
      </c>
      <c r="F62" s="14">
        <f t="shared" si="13"/>
        <v>0</v>
      </c>
      <c r="G62" s="15">
        <f t="shared" si="0"/>
        <v>0</v>
      </c>
      <c r="H62" s="3"/>
      <c r="I62" s="13">
        <f t="shared" si="14"/>
        <v>0</v>
      </c>
      <c r="J62" s="4"/>
      <c r="K62" s="13">
        <f t="shared" si="6"/>
        <v>0</v>
      </c>
      <c r="L62" s="13">
        <f t="shared" si="7"/>
        <v>0</v>
      </c>
      <c r="M62" s="4"/>
      <c r="N62" s="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/>
      <c r="IS62"/>
    </row>
    <row r="63" spans="1:253" ht="12.75" customHeight="1" x14ac:dyDescent="0.2">
      <c r="A63" s="4">
        <f t="shared" si="8"/>
        <v>54</v>
      </c>
      <c r="B63" s="10">
        <f t="shared" si="9"/>
        <v>54</v>
      </c>
      <c r="C63" s="13">
        <f t="shared" si="10"/>
        <v>0</v>
      </c>
      <c r="D63" s="13">
        <f t="shared" si="11"/>
        <v>0</v>
      </c>
      <c r="E63" s="13">
        <f t="shared" si="12"/>
        <v>0</v>
      </c>
      <c r="F63" s="14">
        <f t="shared" si="13"/>
        <v>0</v>
      </c>
      <c r="G63" s="15">
        <f t="shared" si="0"/>
        <v>0</v>
      </c>
      <c r="H63" s="3"/>
      <c r="I63" s="13">
        <f t="shared" si="14"/>
        <v>0</v>
      </c>
      <c r="J63" s="4"/>
      <c r="K63" s="13">
        <f t="shared" si="6"/>
        <v>0</v>
      </c>
      <c r="L63" s="13">
        <f t="shared" si="7"/>
        <v>0</v>
      </c>
      <c r="M63" s="4"/>
      <c r="N63" s="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/>
      <c r="IS63"/>
    </row>
    <row r="64" spans="1:253" ht="12.75" customHeight="1" x14ac:dyDescent="0.2">
      <c r="A64" s="4">
        <f t="shared" si="8"/>
        <v>55</v>
      </c>
      <c r="B64" s="10">
        <f t="shared" si="9"/>
        <v>55</v>
      </c>
      <c r="C64" s="13">
        <f t="shared" si="10"/>
        <v>0</v>
      </c>
      <c r="D64" s="13">
        <f t="shared" si="11"/>
        <v>0</v>
      </c>
      <c r="E64" s="13">
        <f t="shared" si="12"/>
        <v>0</v>
      </c>
      <c r="F64" s="14">
        <f t="shared" si="13"/>
        <v>0</v>
      </c>
      <c r="G64" s="15">
        <f t="shared" si="0"/>
        <v>0</v>
      </c>
      <c r="H64" s="3"/>
      <c r="I64" s="13">
        <f t="shared" si="14"/>
        <v>0</v>
      </c>
      <c r="J64" s="4"/>
      <c r="K64" s="13">
        <f t="shared" si="6"/>
        <v>0</v>
      </c>
      <c r="L64" s="13">
        <f t="shared" si="7"/>
        <v>0</v>
      </c>
      <c r="M64" s="4"/>
      <c r="N64" s="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/>
      <c r="IS64"/>
    </row>
    <row r="65" spans="1:253" ht="12.75" customHeight="1" x14ac:dyDescent="0.2">
      <c r="A65" s="4">
        <f t="shared" si="8"/>
        <v>56</v>
      </c>
      <c r="B65" s="10">
        <f t="shared" si="9"/>
        <v>56</v>
      </c>
      <c r="C65" s="13">
        <f t="shared" si="10"/>
        <v>0</v>
      </c>
      <c r="D65" s="13">
        <f t="shared" si="11"/>
        <v>0</v>
      </c>
      <c r="E65" s="13">
        <f t="shared" si="12"/>
        <v>0</v>
      </c>
      <c r="F65" s="14">
        <f t="shared" si="13"/>
        <v>0</v>
      </c>
      <c r="G65" s="15">
        <f t="shared" si="0"/>
        <v>0</v>
      </c>
      <c r="H65" s="3"/>
      <c r="I65" s="13">
        <f t="shared" si="14"/>
        <v>0</v>
      </c>
      <c r="J65" s="4"/>
      <c r="K65" s="13">
        <f t="shared" si="6"/>
        <v>0</v>
      </c>
      <c r="L65" s="13">
        <f t="shared" si="7"/>
        <v>0</v>
      </c>
      <c r="M65" s="4"/>
      <c r="N65" s="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/>
      <c r="IS65"/>
    </row>
    <row r="66" spans="1:253" ht="12.75" customHeight="1" x14ac:dyDescent="0.2">
      <c r="A66" s="4">
        <f t="shared" si="8"/>
        <v>57</v>
      </c>
      <c r="B66" s="10">
        <f t="shared" si="9"/>
        <v>57</v>
      </c>
      <c r="C66" s="13">
        <f t="shared" si="10"/>
        <v>0</v>
      </c>
      <c r="D66" s="13">
        <f t="shared" si="11"/>
        <v>0</v>
      </c>
      <c r="E66" s="13">
        <f t="shared" si="12"/>
        <v>0</v>
      </c>
      <c r="F66" s="14">
        <f t="shared" si="13"/>
        <v>0</v>
      </c>
      <c r="G66" s="15">
        <f t="shared" si="0"/>
        <v>0</v>
      </c>
      <c r="H66" s="3"/>
      <c r="I66" s="13">
        <f t="shared" si="14"/>
        <v>0</v>
      </c>
      <c r="J66" s="4"/>
      <c r="K66" s="13">
        <f t="shared" si="6"/>
        <v>0</v>
      </c>
      <c r="L66" s="13">
        <f t="shared" si="7"/>
        <v>0</v>
      </c>
      <c r="M66" s="4"/>
      <c r="N66" s="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/>
      <c r="IS66"/>
    </row>
    <row r="67" spans="1:253" ht="12.75" customHeight="1" x14ac:dyDescent="0.2">
      <c r="A67" s="4">
        <f t="shared" si="8"/>
        <v>58</v>
      </c>
      <c r="B67" s="10">
        <f t="shared" si="9"/>
        <v>58</v>
      </c>
      <c r="C67" s="13">
        <f t="shared" si="10"/>
        <v>0</v>
      </c>
      <c r="D67" s="13">
        <f t="shared" si="11"/>
        <v>0</v>
      </c>
      <c r="E67" s="13">
        <f t="shared" si="12"/>
        <v>0</v>
      </c>
      <c r="F67" s="14">
        <f t="shared" si="13"/>
        <v>0</v>
      </c>
      <c r="G67" s="15">
        <f t="shared" si="0"/>
        <v>0</v>
      </c>
      <c r="H67" s="3"/>
      <c r="I67" s="13">
        <f t="shared" si="14"/>
        <v>0</v>
      </c>
      <c r="J67" s="4"/>
      <c r="K67" s="13">
        <f t="shared" si="6"/>
        <v>0</v>
      </c>
      <c r="L67" s="13">
        <f t="shared" si="7"/>
        <v>0</v>
      </c>
      <c r="M67" s="4"/>
      <c r="N67" s="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/>
      <c r="IS67"/>
    </row>
    <row r="68" spans="1:253" ht="12.75" customHeight="1" x14ac:dyDescent="0.2">
      <c r="A68" s="4">
        <f t="shared" si="8"/>
        <v>59</v>
      </c>
      <c r="B68" s="10">
        <f t="shared" si="9"/>
        <v>59</v>
      </c>
      <c r="C68" s="13">
        <f t="shared" si="10"/>
        <v>0</v>
      </c>
      <c r="D68" s="13">
        <f t="shared" si="11"/>
        <v>0</v>
      </c>
      <c r="E68" s="13">
        <f t="shared" si="12"/>
        <v>0</v>
      </c>
      <c r="F68" s="14">
        <f t="shared" si="13"/>
        <v>0</v>
      </c>
      <c r="G68" s="15">
        <f t="shared" si="0"/>
        <v>0</v>
      </c>
      <c r="H68" s="3"/>
      <c r="I68" s="13">
        <f t="shared" si="14"/>
        <v>0</v>
      </c>
      <c r="J68" s="4"/>
      <c r="K68" s="13">
        <f t="shared" si="6"/>
        <v>0</v>
      </c>
      <c r="L68" s="13">
        <f t="shared" si="7"/>
        <v>0</v>
      </c>
      <c r="M68" s="4"/>
      <c r="N68" s="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/>
      <c r="IS68"/>
    </row>
    <row r="69" spans="1:253" ht="12.75" customHeight="1" x14ac:dyDescent="0.2">
      <c r="A69" s="4">
        <f t="shared" si="8"/>
        <v>60</v>
      </c>
      <c r="B69" s="10">
        <f t="shared" si="9"/>
        <v>60</v>
      </c>
      <c r="C69" s="13">
        <f t="shared" si="10"/>
        <v>0</v>
      </c>
      <c r="D69" s="13">
        <f t="shared" si="11"/>
        <v>0</v>
      </c>
      <c r="E69" s="13">
        <f t="shared" si="12"/>
        <v>0</v>
      </c>
      <c r="F69" s="14">
        <f t="shared" si="13"/>
        <v>0</v>
      </c>
      <c r="G69" s="15">
        <f t="shared" si="0"/>
        <v>0</v>
      </c>
      <c r="H69" s="3"/>
      <c r="I69" s="13">
        <f t="shared" si="14"/>
        <v>0</v>
      </c>
      <c r="J69" s="4"/>
      <c r="K69" s="13">
        <f t="shared" si="6"/>
        <v>0</v>
      </c>
      <c r="L69" s="13">
        <f t="shared" si="7"/>
        <v>0</v>
      </c>
      <c r="M69" s="4"/>
      <c r="N69" s="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/>
      <c r="IS69"/>
    </row>
    <row r="70" spans="1:253" ht="12.75" customHeight="1" x14ac:dyDescent="0.2">
      <c r="A70" s="4">
        <f t="shared" si="8"/>
        <v>61</v>
      </c>
      <c r="B70" s="10">
        <f t="shared" si="9"/>
        <v>61</v>
      </c>
      <c r="C70" s="13">
        <f t="shared" si="10"/>
        <v>0</v>
      </c>
      <c r="D70" s="13">
        <f t="shared" si="11"/>
        <v>0</v>
      </c>
      <c r="E70" s="13">
        <f t="shared" si="12"/>
        <v>0</v>
      </c>
      <c r="F70" s="14">
        <f t="shared" si="13"/>
        <v>0</v>
      </c>
      <c r="G70" s="15">
        <f t="shared" si="0"/>
        <v>0</v>
      </c>
      <c r="H70" s="3"/>
      <c r="I70" s="13">
        <f t="shared" si="14"/>
        <v>0</v>
      </c>
      <c r="J70" s="4"/>
      <c r="K70" s="13">
        <f t="shared" si="6"/>
        <v>0</v>
      </c>
      <c r="L70" s="13">
        <f t="shared" si="7"/>
        <v>0</v>
      </c>
      <c r="M70" s="4"/>
      <c r="N70" s="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/>
      <c r="IS70"/>
    </row>
    <row r="71" spans="1:253" ht="12.75" customHeight="1" x14ac:dyDescent="0.2">
      <c r="A71" s="4">
        <f t="shared" si="8"/>
        <v>62</v>
      </c>
      <c r="B71" s="10">
        <f t="shared" si="9"/>
        <v>62</v>
      </c>
      <c r="C71" s="13">
        <f t="shared" si="10"/>
        <v>0</v>
      </c>
      <c r="D71" s="13">
        <f t="shared" si="11"/>
        <v>0</v>
      </c>
      <c r="E71" s="13">
        <f t="shared" si="12"/>
        <v>0</v>
      </c>
      <c r="F71" s="14">
        <f t="shared" si="13"/>
        <v>0</v>
      </c>
      <c r="G71" s="15">
        <f t="shared" si="0"/>
        <v>0</v>
      </c>
      <c r="H71" s="3"/>
      <c r="I71" s="13">
        <f t="shared" si="14"/>
        <v>0</v>
      </c>
      <c r="J71" s="4"/>
      <c r="K71" s="13">
        <f t="shared" si="6"/>
        <v>0</v>
      </c>
      <c r="L71" s="13">
        <f t="shared" si="7"/>
        <v>0</v>
      </c>
      <c r="M71" s="4"/>
      <c r="N71" s="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/>
      <c r="IS71"/>
    </row>
    <row r="72" spans="1:253" ht="12.75" customHeight="1" x14ac:dyDescent="0.2">
      <c r="A72" s="4">
        <f t="shared" si="8"/>
        <v>63</v>
      </c>
      <c r="B72" s="10">
        <f t="shared" si="9"/>
        <v>63</v>
      </c>
      <c r="C72" s="13">
        <f t="shared" si="10"/>
        <v>0</v>
      </c>
      <c r="D72" s="13">
        <f t="shared" si="11"/>
        <v>0</v>
      </c>
      <c r="E72" s="13">
        <f t="shared" si="12"/>
        <v>0</v>
      </c>
      <c r="F72" s="14">
        <f t="shared" si="13"/>
        <v>0</v>
      </c>
      <c r="G72" s="15">
        <f t="shared" si="0"/>
        <v>0</v>
      </c>
      <c r="H72" s="3"/>
      <c r="I72" s="13">
        <f t="shared" si="14"/>
        <v>0</v>
      </c>
      <c r="J72" s="4"/>
      <c r="K72" s="13">
        <f t="shared" si="6"/>
        <v>0</v>
      </c>
      <c r="L72" s="13">
        <f t="shared" si="7"/>
        <v>0</v>
      </c>
      <c r="M72" s="4"/>
      <c r="N72" s="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/>
      <c r="IS72"/>
    </row>
    <row r="73" spans="1:253" ht="12.75" customHeight="1" x14ac:dyDescent="0.2">
      <c r="A73" s="4">
        <f t="shared" si="8"/>
        <v>64</v>
      </c>
      <c r="B73" s="10">
        <f t="shared" si="9"/>
        <v>64</v>
      </c>
      <c r="C73" s="13">
        <f t="shared" si="10"/>
        <v>0</v>
      </c>
      <c r="D73" s="13">
        <f t="shared" si="11"/>
        <v>0</v>
      </c>
      <c r="E73" s="13">
        <f t="shared" si="12"/>
        <v>0</v>
      </c>
      <c r="F73" s="14">
        <f t="shared" si="13"/>
        <v>0</v>
      </c>
      <c r="G73" s="15">
        <f t="shared" si="0"/>
        <v>0</v>
      </c>
      <c r="H73" s="3"/>
      <c r="I73" s="13">
        <f t="shared" si="14"/>
        <v>0</v>
      </c>
      <c r="J73" s="4"/>
      <c r="K73" s="13">
        <f t="shared" si="6"/>
        <v>0</v>
      </c>
      <c r="L73" s="13">
        <f t="shared" si="7"/>
        <v>0</v>
      </c>
      <c r="M73" s="4"/>
      <c r="N73" s="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/>
      <c r="IS73"/>
    </row>
    <row r="74" spans="1:253" ht="12.75" customHeight="1" x14ac:dyDescent="0.2">
      <c r="A74" s="4">
        <f t="shared" si="8"/>
        <v>65</v>
      </c>
      <c r="B74" s="10">
        <f t="shared" si="9"/>
        <v>65</v>
      </c>
      <c r="C74" s="13">
        <f t="shared" ref="C74:C91" si="15">IF(A74&gt;$D$1,C73*(1+$B$1),SUM(C73+$C$7)*(1+$B$1))</f>
        <v>0</v>
      </c>
      <c r="D74" s="13">
        <f t="shared" ref="D74:D91" si="16">IF(A74&gt;$D$1,D73*(1+$B$1),SUM(D73+$D$7)*(1+$B$1))</f>
        <v>0</v>
      </c>
      <c r="E74" s="13">
        <f t="shared" ref="E74:E91" si="17">IF(A74&gt;$D$1,E73*(1+$B$1),SUM(E73+$E$7)*(1+$B$1))</f>
        <v>0</v>
      </c>
      <c r="F74" s="14">
        <f t="shared" ref="F74:F91" si="18">IF(A74&gt;$D$1,F73*(1+$B$1),SUM(F73+$F$7)*(1+$B$1))</f>
        <v>0</v>
      </c>
      <c r="G74" s="15">
        <f t="shared" ref="G74:G91" si="19">SUM(C74:F74)</f>
        <v>0</v>
      </c>
      <c r="H74" s="3"/>
      <c r="I74" s="13">
        <f t="shared" ref="I74:I91" si="20">I73*(1+$B$2)</f>
        <v>0</v>
      </c>
      <c r="J74" s="4"/>
      <c r="K74" s="13">
        <f t="shared" ref="K74:K91" si="21">G74*0.04</f>
        <v>0</v>
      </c>
      <c r="L74" s="13">
        <f t="shared" ref="L74:L91" si="22">G74*0.03</f>
        <v>0</v>
      </c>
      <c r="M74" s="4"/>
      <c r="N74" s="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/>
      <c r="IS74"/>
    </row>
    <row r="75" spans="1:253" ht="12.75" customHeight="1" x14ac:dyDescent="0.2">
      <c r="A75" s="4">
        <f t="shared" ref="A75:A91" si="23">A74+1</f>
        <v>66</v>
      </c>
      <c r="B75" s="10">
        <f t="shared" ref="B75:B91" si="24">B74+1</f>
        <v>66</v>
      </c>
      <c r="C75" s="13">
        <f t="shared" si="15"/>
        <v>0</v>
      </c>
      <c r="D75" s="13">
        <f t="shared" si="16"/>
        <v>0</v>
      </c>
      <c r="E75" s="13">
        <f t="shared" si="17"/>
        <v>0</v>
      </c>
      <c r="F75" s="14">
        <f t="shared" si="18"/>
        <v>0</v>
      </c>
      <c r="G75" s="15">
        <f t="shared" si="19"/>
        <v>0</v>
      </c>
      <c r="H75" s="3"/>
      <c r="I75" s="13">
        <f t="shared" si="20"/>
        <v>0</v>
      </c>
      <c r="J75" s="4"/>
      <c r="K75" s="13">
        <f t="shared" si="21"/>
        <v>0</v>
      </c>
      <c r="L75" s="13">
        <f t="shared" si="22"/>
        <v>0</v>
      </c>
      <c r="M75" s="4"/>
      <c r="N75" s="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/>
      <c r="IS75"/>
    </row>
    <row r="76" spans="1:253" ht="12.75" customHeight="1" x14ac:dyDescent="0.2">
      <c r="A76" s="4">
        <f t="shared" si="23"/>
        <v>67</v>
      </c>
      <c r="B76" s="10">
        <f t="shared" si="24"/>
        <v>67</v>
      </c>
      <c r="C76" s="13">
        <f t="shared" si="15"/>
        <v>0</v>
      </c>
      <c r="D76" s="13">
        <f t="shared" si="16"/>
        <v>0</v>
      </c>
      <c r="E76" s="13">
        <f t="shared" si="17"/>
        <v>0</v>
      </c>
      <c r="F76" s="14">
        <f t="shared" si="18"/>
        <v>0</v>
      </c>
      <c r="G76" s="15">
        <f t="shared" si="19"/>
        <v>0</v>
      </c>
      <c r="H76" s="3"/>
      <c r="I76" s="13">
        <f t="shared" si="20"/>
        <v>0</v>
      </c>
      <c r="J76" s="4"/>
      <c r="K76" s="13">
        <f t="shared" si="21"/>
        <v>0</v>
      </c>
      <c r="L76" s="13">
        <f t="shared" si="22"/>
        <v>0</v>
      </c>
      <c r="M76" s="4"/>
      <c r="N76" s="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/>
      <c r="IS76"/>
    </row>
    <row r="77" spans="1:253" ht="12.75" customHeight="1" x14ac:dyDescent="0.2">
      <c r="A77" s="4">
        <f t="shared" si="23"/>
        <v>68</v>
      </c>
      <c r="B77" s="10">
        <f t="shared" si="24"/>
        <v>68</v>
      </c>
      <c r="C77" s="13">
        <f t="shared" si="15"/>
        <v>0</v>
      </c>
      <c r="D77" s="13">
        <f t="shared" si="16"/>
        <v>0</v>
      </c>
      <c r="E77" s="13">
        <f t="shared" si="17"/>
        <v>0</v>
      </c>
      <c r="F77" s="14">
        <f t="shared" si="18"/>
        <v>0</v>
      </c>
      <c r="G77" s="15">
        <f t="shared" si="19"/>
        <v>0</v>
      </c>
      <c r="H77" s="3"/>
      <c r="I77" s="13">
        <f t="shared" si="20"/>
        <v>0</v>
      </c>
      <c r="J77" s="4"/>
      <c r="K77" s="13">
        <f t="shared" si="21"/>
        <v>0</v>
      </c>
      <c r="L77" s="13">
        <f t="shared" si="22"/>
        <v>0</v>
      </c>
      <c r="M77" s="4"/>
      <c r="N77" s="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/>
      <c r="IS77"/>
    </row>
    <row r="78" spans="1:253" ht="12.75" customHeight="1" x14ac:dyDescent="0.2">
      <c r="A78" s="4">
        <f t="shared" si="23"/>
        <v>69</v>
      </c>
      <c r="B78" s="10">
        <f t="shared" si="24"/>
        <v>69</v>
      </c>
      <c r="C78" s="13">
        <f t="shared" si="15"/>
        <v>0</v>
      </c>
      <c r="D78" s="13">
        <f t="shared" si="16"/>
        <v>0</v>
      </c>
      <c r="E78" s="13">
        <f t="shared" si="17"/>
        <v>0</v>
      </c>
      <c r="F78" s="14">
        <f t="shared" si="18"/>
        <v>0</v>
      </c>
      <c r="G78" s="15">
        <f t="shared" si="19"/>
        <v>0</v>
      </c>
      <c r="H78" s="3"/>
      <c r="I78" s="13">
        <f t="shared" si="20"/>
        <v>0</v>
      </c>
      <c r="J78" s="4"/>
      <c r="K78" s="13">
        <f t="shared" si="21"/>
        <v>0</v>
      </c>
      <c r="L78" s="13">
        <f t="shared" si="22"/>
        <v>0</v>
      </c>
      <c r="M78" s="4"/>
      <c r="N78" s="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/>
      <c r="IS78"/>
    </row>
    <row r="79" spans="1:253" ht="12.75" customHeight="1" x14ac:dyDescent="0.2">
      <c r="A79" s="4">
        <f t="shared" si="23"/>
        <v>70</v>
      </c>
      <c r="B79" s="10">
        <f t="shared" si="24"/>
        <v>70</v>
      </c>
      <c r="C79" s="13">
        <f t="shared" si="15"/>
        <v>0</v>
      </c>
      <c r="D79" s="13">
        <f t="shared" si="16"/>
        <v>0</v>
      </c>
      <c r="E79" s="13">
        <f t="shared" si="17"/>
        <v>0</v>
      </c>
      <c r="F79" s="14">
        <f t="shared" si="18"/>
        <v>0</v>
      </c>
      <c r="G79" s="15">
        <f t="shared" si="19"/>
        <v>0</v>
      </c>
      <c r="H79" s="3"/>
      <c r="I79" s="13">
        <f t="shared" si="20"/>
        <v>0</v>
      </c>
      <c r="J79" s="4"/>
      <c r="K79" s="13">
        <f t="shared" si="21"/>
        <v>0</v>
      </c>
      <c r="L79" s="13">
        <f t="shared" si="22"/>
        <v>0</v>
      </c>
      <c r="M79" s="4"/>
      <c r="N79" s="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/>
      <c r="IS79"/>
    </row>
    <row r="80" spans="1:253" ht="12.75" customHeight="1" x14ac:dyDescent="0.2">
      <c r="A80" s="4">
        <f t="shared" si="23"/>
        <v>71</v>
      </c>
      <c r="B80" s="10">
        <f t="shared" si="24"/>
        <v>71</v>
      </c>
      <c r="C80" s="13">
        <f t="shared" si="15"/>
        <v>0</v>
      </c>
      <c r="D80" s="13">
        <f t="shared" si="16"/>
        <v>0</v>
      </c>
      <c r="E80" s="13">
        <f t="shared" si="17"/>
        <v>0</v>
      </c>
      <c r="F80" s="14">
        <f t="shared" si="18"/>
        <v>0</v>
      </c>
      <c r="G80" s="15">
        <f t="shared" si="19"/>
        <v>0</v>
      </c>
      <c r="H80" s="3"/>
      <c r="I80" s="13">
        <f t="shared" si="20"/>
        <v>0</v>
      </c>
      <c r="J80" s="4"/>
      <c r="K80" s="13">
        <f t="shared" si="21"/>
        <v>0</v>
      </c>
      <c r="L80" s="13">
        <f t="shared" si="22"/>
        <v>0</v>
      </c>
      <c r="M80" s="4"/>
      <c r="N80" s="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/>
      <c r="IS80"/>
    </row>
    <row r="81" spans="1:253" ht="12.75" customHeight="1" x14ac:dyDescent="0.2">
      <c r="A81" s="4">
        <f t="shared" si="23"/>
        <v>72</v>
      </c>
      <c r="B81" s="10">
        <f t="shared" si="24"/>
        <v>72</v>
      </c>
      <c r="C81" s="13">
        <f t="shared" si="15"/>
        <v>0</v>
      </c>
      <c r="D81" s="13">
        <f t="shared" si="16"/>
        <v>0</v>
      </c>
      <c r="E81" s="13">
        <f t="shared" si="17"/>
        <v>0</v>
      </c>
      <c r="F81" s="14">
        <f t="shared" si="18"/>
        <v>0</v>
      </c>
      <c r="G81" s="15">
        <f t="shared" si="19"/>
        <v>0</v>
      </c>
      <c r="H81" s="3"/>
      <c r="I81" s="13">
        <f t="shared" si="20"/>
        <v>0</v>
      </c>
      <c r="J81" s="4"/>
      <c r="K81" s="13">
        <f t="shared" si="21"/>
        <v>0</v>
      </c>
      <c r="L81" s="13">
        <f t="shared" si="22"/>
        <v>0</v>
      </c>
      <c r="M81" s="4"/>
      <c r="N81" s="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/>
      <c r="IS81"/>
    </row>
    <row r="82" spans="1:253" ht="12.75" customHeight="1" x14ac:dyDescent="0.2">
      <c r="A82" s="4">
        <f t="shared" si="23"/>
        <v>73</v>
      </c>
      <c r="B82" s="10">
        <f t="shared" si="24"/>
        <v>73</v>
      </c>
      <c r="C82" s="13">
        <f t="shared" si="15"/>
        <v>0</v>
      </c>
      <c r="D82" s="13">
        <f t="shared" si="16"/>
        <v>0</v>
      </c>
      <c r="E82" s="13">
        <f t="shared" si="17"/>
        <v>0</v>
      </c>
      <c r="F82" s="14">
        <f t="shared" si="18"/>
        <v>0</v>
      </c>
      <c r="G82" s="15">
        <f t="shared" si="19"/>
        <v>0</v>
      </c>
      <c r="H82" s="3"/>
      <c r="I82" s="13">
        <f t="shared" si="20"/>
        <v>0</v>
      </c>
      <c r="J82" s="4"/>
      <c r="K82" s="13">
        <f t="shared" si="21"/>
        <v>0</v>
      </c>
      <c r="L82" s="13">
        <f t="shared" si="22"/>
        <v>0</v>
      </c>
      <c r="M82" s="4"/>
      <c r="N82" s="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/>
      <c r="IS82"/>
    </row>
    <row r="83" spans="1:253" ht="12.75" customHeight="1" x14ac:dyDescent="0.2">
      <c r="A83" s="4">
        <f t="shared" si="23"/>
        <v>74</v>
      </c>
      <c r="B83" s="10">
        <f t="shared" si="24"/>
        <v>74</v>
      </c>
      <c r="C83" s="13">
        <f t="shared" si="15"/>
        <v>0</v>
      </c>
      <c r="D83" s="13">
        <f t="shared" si="16"/>
        <v>0</v>
      </c>
      <c r="E83" s="13">
        <f t="shared" si="17"/>
        <v>0</v>
      </c>
      <c r="F83" s="14">
        <f t="shared" si="18"/>
        <v>0</v>
      </c>
      <c r="G83" s="15">
        <f t="shared" si="19"/>
        <v>0</v>
      </c>
      <c r="H83" s="3"/>
      <c r="I83" s="13">
        <f t="shared" si="20"/>
        <v>0</v>
      </c>
      <c r="J83" s="4"/>
      <c r="K83" s="13">
        <f t="shared" si="21"/>
        <v>0</v>
      </c>
      <c r="L83" s="13">
        <f t="shared" si="22"/>
        <v>0</v>
      </c>
      <c r="M83" s="4"/>
      <c r="N83" s="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/>
      <c r="IS83"/>
    </row>
    <row r="84" spans="1:253" ht="12.75" customHeight="1" x14ac:dyDescent="0.2">
      <c r="A84" s="4">
        <f t="shared" si="23"/>
        <v>75</v>
      </c>
      <c r="B84" s="10">
        <f t="shared" si="24"/>
        <v>75</v>
      </c>
      <c r="C84" s="13">
        <f t="shared" si="15"/>
        <v>0</v>
      </c>
      <c r="D84" s="13">
        <f t="shared" si="16"/>
        <v>0</v>
      </c>
      <c r="E84" s="13">
        <f t="shared" si="17"/>
        <v>0</v>
      </c>
      <c r="F84" s="14">
        <f t="shared" si="18"/>
        <v>0</v>
      </c>
      <c r="G84" s="15">
        <f t="shared" si="19"/>
        <v>0</v>
      </c>
      <c r="H84" s="3"/>
      <c r="I84" s="13">
        <f t="shared" si="20"/>
        <v>0</v>
      </c>
      <c r="J84" s="4"/>
      <c r="K84" s="13">
        <f t="shared" si="21"/>
        <v>0</v>
      </c>
      <c r="L84" s="13">
        <f t="shared" si="22"/>
        <v>0</v>
      </c>
      <c r="M84" s="4"/>
      <c r="N84" s="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/>
      <c r="IS84"/>
    </row>
    <row r="85" spans="1:253" ht="12.75" customHeight="1" x14ac:dyDescent="0.2">
      <c r="A85" s="4">
        <f t="shared" si="23"/>
        <v>76</v>
      </c>
      <c r="B85" s="10">
        <f t="shared" si="24"/>
        <v>76</v>
      </c>
      <c r="C85" s="13">
        <f t="shared" si="15"/>
        <v>0</v>
      </c>
      <c r="D85" s="13">
        <f t="shared" si="16"/>
        <v>0</v>
      </c>
      <c r="E85" s="13">
        <f t="shared" si="17"/>
        <v>0</v>
      </c>
      <c r="F85" s="14">
        <f t="shared" si="18"/>
        <v>0</v>
      </c>
      <c r="G85" s="15">
        <f t="shared" si="19"/>
        <v>0</v>
      </c>
      <c r="H85" s="3"/>
      <c r="I85" s="13">
        <f t="shared" si="20"/>
        <v>0</v>
      </c>
      <c r="J85" s="4"/>
      <c r="K85" s="13">
        <f t="shared" si="21"/>
        <v>0</v>
      </c>
      <c r="L85" s="13">
        <f t="shared" si="22"/>
        <v>0</v>
      </c>
      <c r="M85" s="4"/>
      <c r="N85" s="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/>
      <c r="IS85"/>
    </row>
    <row r="86" spans="1:253" ht="12.75" customHeight="1" x14ac:dyDescent="0.2">
      <c r="A86" s="4">
        <f t="shared" si="23"/>
        <v>77</v>
      </c>
      <c r="B86" s="10">
        <f t="shared" si="24"/>
        <v>77</v>
      </c>
      <c r="C86" s="13">
        <f t="shared" si="15"/>
        <v>0</v>
      </c>
      <c r="D86" s="13">
        <f t="shared" si="16"/>
        <v>0</v>
      </c>
      <c r="E86" s="13">
        <f t="shared" si="17"/>
        <v>0</v>
      </c>
      <c r="F86" s="14">
        <f t="shared" si="18"/>
        <v>0</v>
      </c>
      <c r="G86" s="15">
        <f t="shared" si="19"/>
        <v>0</v>
      </c>
      <c r="H86" s="3"/>
      <c r="I86" s="13">
        <f t="shared" si="20"/>
        <v>0</v>
      </c>
      <c r="J86" s="4"/>
      <c r="K86" s="13">
        <f t="shared" si="21"/>
        <v>0</v>
      </c>
      <c r="L86" s="13">
        <f t="shared" si="22"/>
        <v>0</v>
      </c>
      <c r="M86" s="4"/>
      <c r="N86" s="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/>
      <c r="IS86"/>
    </row>
    <row r="87" spans="1:253" ht="12.75" customHeight="1" x14ac:dyDescent="0.2">
      <c r="A87" s="4">
        <f t="shared" si="23"/>
        <v>78</v>
      </c>
      <c r="B87" s="10">
        <f t="shared" si="24"/>
        <v>78</v>
      </c>
      <c r="C87" s="13">
        <f t="shared" si="15"/>
        <v>0</v>
      </c>
      <c r="D87" s="13">
        <f t="shared" si="16"/>
        <v>0</v>
      </c>
      <c r="E87" s="13">
        <f t="shared" si="17"/>
        <v>0</v>
      </c>
      <c r="F87" s="14">
        <f t="shared" si="18"/>
        <v>0</v>
      </c>
      <c r="G87" s="15">
        <f t="shared" si="19"/>
        <v>0</v>
      </c>
      <c r="H87" s="3"/>
      <c r="I87" s="13">
        <f t="shared" si="20"/>
        <v>0</v>
      </c>
      <c r="J87" s="4"/>
      <c r="K87" s="13">
        <f t="shared" si="21"/>
        <v>0</v>
      </c>
      <c r="L87" s="13">
        <f t="shared" si="22"/>
        <v>0</v>
      </c>
      <c r="M87" s="4"/>
      <c r="N87" s="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/>
      <c r="IS87"/>
    </row>
    <row r="88" spans="1:253" ht="12.75" customHeight="1" x14ac:dyDescent="0.2">
      <c r="A88" s="4">
        <f t="shared" si="23"/>
        <v>79</v>
      </c>
      <c r="B88" s="10">
        <f t="shared" si="24"/>
        <v>79</v>
      </c>
      <c r="C88" s="13">
        <f t="shared" si="15"/>
        <v>0</v>
      </c>
      <c r="D88" s="13">
        <f t="shared" si="16"/>
        <v>0</v>
      </c>
      <c r="E88" s="13">
        <f t="shared" si="17"/>
        <v>0</v>
      </c>
      <c r="F88" s="14">
        <f t="shared" si="18"/>
        <v>0</v>
      </c>
      <c r="G88" s="15">
        <f t="shared" si="19"/>
        <v>0</v>
      </c>
      <c r="H88" s="3"/>
      <c r="I88" s="13">
        <f t="shared" si="20"/>
        <v>0</v>
      </c>
      <c r="J88" s="4"/>
      <c r="K88" s="13">
        <f t="shared" si="21"/>
        <v>0</v>
      </c>
      <c r="L88" s="13">
        <f t="shared" si="22"/>
        <v>0</v>
      </c>
      <c r="M88" s="4"/>
      <c r="N88" s="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/>
      <c r="IS88"/>
    </row>
    <row r="89" spans="1:253" ht="12.75" customHeight="1" x14ac:dyDescent="0.2">
      <c r="A89" s="4">
        <f t="shared" si="23"/>
        <v>80</v>
      </c>
      <c r="B89" s="10">
        <f t="shared" si="24"/>
        <v>80</v>
      </c>
      <c r="C89" s="13">
        <f t="shared" si="15"/>
        <v>0</v>
      </c>
      <c r="D89" s="13">
        <f t="shared" si="16"/>
        <v>0</v>
      </c>
      <c r="E89" s="13">
        <f t="shared" si="17"/>
        <v>0</v>
      </c>
      <c r="F89" s="14">
        <f t="shared" si="18"/>
        <v>0</v>
      </c>
      <c r="G89" s="15">
        <f t="shared" si="19"/>
        <v>0</v>
      </c>
      <c r="H89" s="3"/>
      <c r="I89" s="13">
        <f t="shared" si="20"/>
        <v>0</v>
      </c>
      <c r="J89" s="4"/>
      <c r="K89" s="13">
        <f t="shared" si="21"/>
        <v>0</v>
      </c>
      <c r="L89" s="13">
        <f t="shared" si="22"/>
        <v>0</v>
      </c>
      <c r="M89" s="4"/>
      <c r="N89" s="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/>
      <c r="IS89"/>
    </row>
    <row r="90" spans="1:253" ht="12.75" customHeight="1" x14ac:dyDescent="0.2">
      <c r="A90" s="4">
        <f t="shared" si="23"/>
        <v>81</v>
      </c>
      <c r="B90" s="10">
        <f t="shared" si="24"/>
        <v>81</v>
      </c>
      <c r="C90" s="13">
        <f t="shared" si="15"/>
        <v>0</v>
      </c>
      <c r="D90" s="13">
        <f t="shared" si="16"/>
        <v>0</v>
      </c>
      <c r="E90" s="13">
        <f t="shared" si="17"/>
        <v>0</v>
      </c>
      <c r="F90" s="14">
        <f t="shared" si="18"/>
        <v>0</v>
      </c>
      <c r="G90" s="15">
        <f t="shared" si="19"/>
        <v>0</v>
      </c>
      <c r="H90" s="3"/>
      <c r="I90" s="13">
        <f t="shared" si="20"/>
        <v>0</v>
      </c>
      <c r="J90" s="4"/>
      <c r="K90" s="13">
        <f t="shared" si="21"/>
        <v>0</v>
      </c>
      <c r="L90" s="13">
        <f t="shared" si="22"/>
        <v>0</v>
      </c>
      <c r="M90" s="4"/>
      <c r="N90" s="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/>
      <c r="IS90"/>
    </row>
    <row r="91" spans="1:253" ht="12.75" customHeight="1" x14ac:dyDescent="0.2">
      <c r="A91" s="4">
        <f t="shared" si="23"/>
        <v>82</v>
      </c>
      <c r="B91" s="10">
        <f t="shared" si="24"/>
        <v>82</v>
      </c>
      <c r="C91" s="13">
        <f t="shared" si="15"/>
        <v>0</v>
      </c>
      <c r="D91" s="13">
        <f t="shared" si="16"/>
        <v>0</v>
      </c>
      <c r="E91" s="13">
        <f t="shared" si="17"/>
        <v>0</v>
      </c>
      <c r="F91" s="14">
        <f t="shared" si="18"/>
        <v>0</v>
      </c>
      <c r="G91" s="15">
        <f t="shared" si="19"/>
        <v>0</v>
      </c>
      <c r="H91" s="3"/>
      <c r="I91" s="13">
        <f t="shared" si="20"/>
        <v>0</v>
      </c>
      <c r="J91" s="4"/>
      <c r="K91" s="13">
        <f t="shared" si="21"/>
        <v>0</v>
      </c>
      <c r="L91" s="13">
        <f t="shared" si="22"/>
        <v>0</v>
      </c>
      <c r="M91" s="4"/>
      <c r="N91" s="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/>
      <c r="IS91"/>
    </row>
    <row r="92" spans="1:253" ht="12.75" customHeight="1" x14ac:dyDescent="0.2">
      <c r="A92" s="11"/>
      <c r="B92" s="6"/>
      <c r="C92" s="13"/>
      <c r="D92" s="13"/>
      <c r="E92" s="13"/>
      <c r="F92" s="14"/>
      <c r="G92" s="15"/>
      <c r="H92" s="3"/>
      <c r="I92" s="4"/>
      <c r="J92" s="4"/>
      <c r="K92" s="4"/>
      <c r="L92" s="4"/>
      <c r="M92" s="4"/>
      <c r="N92" s="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/>
      <c r="IS92"/>
    </row>
    <row r="93" spans="1:253" ht="12.75" customHeight="1" x14ac:dyDescent="0.2">
      <c r="A93" s="11"/>
      <c r="B93" s="6"/>
      <c r="C93" s="13"/>
      <c r="D93" s="13"/>
      <c r="E93" s="13"/>
      <c r="F93" s="14"/>
      <c r="G93" s="15"/>
      <c r="H93" s="3"/>
      <c r="I93" s="4"/>
      <c r="J93" s="4"/>
      <c r="K93" s="4"/>
      <c r="L93" s="4"/>
      <c r="M93" s="4"/>
      <c r="N93" s="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/>
      <c r="IS93"/>
    </row>
    <row r="94" spans="1:253" ht="12.75" customHeight="1" x14ac:dyDescent="0.2">
      <c r="A94" s="11"/>
      <c r="B94" s="6"/>
      <c r="C94" s="13"/>
      <c r="D94" s="13"/>
      <c r="E94" s="13"/>
      <c r="F94" s="14"/>
      <c r="G94" s="15"/>
      <c r="H94" s="3"/>
      <c r="I94" s="4"/>
      <c r="J94" s="4"/>
      <c r="K94" s="4"/>
      <c r="L94" s="4"/>
      <c r="M94" s="4"/>
      <c r="N94" s="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/>
      <c r="IS94"/>
    </row>
    <row r="95" spans="1:253" ht="12.75" customHeight="1" x14ac:dyDescent="0.2">
      <c r="A95" s="11"/>
      <c r="B95" s="6"/>
      <c r="C95" s="13"/>
      <c r="D95" s="13"/>
      <c r="E95" s="13"/>
      <c r="F95" s="14"/>
      <c r="G95" s="15"/>
      <c r="H95" s="3"/>
      <c r="I95" s="4"/>
      <c r="J95" s="4"/>
      <c r="K95" s="4"/>
      <c r="L95" s="4"/>
      <c r="M95" s="4"/>
      <c r="N95" s="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/>
      <c r="IS95"/>
    </row>
    <row r="96" spans="1:253" ht="12.75" customHeight="1" x14ac:dyDescent="0.2">
      <c r="A96" s="11"/>
      <c r="B96" s="6"/>
      <c r="C96" s="13"/>
      <c r="D96" s="13"/>
      <c r="E96" s="13"/>
      <c r="F96" s="14"/>
      <c r="G96" s="15"/>
      <c r="H96" s="3"/>
      <c r="I96" s="4"/>
      <c r="J96" s="4"/>
      <c r="K96" s="4"/>
      <c r="L96" s="4"/>
      <c r="M96" s="4"/>
      <c r="N96" s="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/>
      <c r="IS96"/>
    </row>
    <row r="97" spans="1:253" ht="12.75" customHeight="1" x14ac:dyDescent="0.2">
      <c r="A97" s="11"/>
      <c r="B97" s="6"/>
      <c r="C97" s="13"/>
      <c r="D97" s="13"/>
      <c r="E97" s="13"/>
      <c r="F97" s="14"/>
      <c r="G97" s="15"/>
      <c r="H97" s="3"/>
      <c r="I97" s="4"/>
      <c r="J97" s="4"/>
      <c r="K97" s="4"/>
      <c r="L97" s="4"/>
      <c r="M97" s="4"/>
      <c r="N97" s="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/>
      <c r="IS97"/>
    </row>
    <row r="98" spans="1:253" ht="12.75" customHeight="1" x14ac:dyDescent="0.2">
      <c r="A98" s="11"/>
      <c r="B98" s="6"/>
      <c r="C98" s="13"/>
      <c r="D98" s="13"/>
      <c r="E98" s="13"/>
      <c r="F98" s="14"/>
      <c r="G98" s="15"/>
      <c r="H98" s="3"/>
      <c r="I98" s="4"/>
      <c r="J98" s="4"/>
      <c r="K98" s="4"/>
      <c r="L98" s="4"/>
      <c r="M98" s="4"/>
      <c r="N98" s="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/>
      <c r="IS98"/>
    </row>
    <row r="99" spans="1:253" ht="12.75" customHeight="1" x14ac:dyDescent="0.2">
      <c r="A99" s="11"/>
      <c r="B99" s="6"/>
      <c r="C99" s="13"/>
      <c r="D99" s="13"/>
      <c r="E99" s="13"/>
      <c r="F99" s="14"/>
      <c r="G99" s="15"/>
      <c r="H99" s="3"/>
      <c r="I99" s="4"/>
      <c r="J99" s="4"/>
      <c r="K99" s="4"/>
      <c r="L99" s="4"/>
      <c r="M99" s="4"/>
      <c r="N99" s="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/>
      <c r="IS99"/>
    </row>
    <row r="100" spans="1:253" ht="12.75" customHeight="1" x14ac:dyDescent="0.2">
      <c r="A100" s="11"/>
      <c r="B100" s="6"/>
      <c r="C100" s="13"/>
      <c r="D100" s="13"/>
      <c r="E100" s="13"/>
      <c r="F100" s="14"/>
      <c r="G100" s="15"/>
      <c r="H100" s="3"/>
      <c r="I100" s="4"/>
      <c r="J100" s="4"/>
      <c r="K100" s="4"/>
      <c r="L100" s="4"/>
      <c r="M100" s="4"/>
      <c r="N100" s="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/>
      <c r="IS100"/>
    </row>
    <row r="101" spans="1:253" ht="12.75" customHeight="1" x14ac:dyDescent="0.2">
      <c r="A101" s="11"/>
      <c r="B101" s="6"/>
      <c r="C101" s="13"/>
      <c r="D101" s="13"/>
      <c r="E101" s="13"/>
      <c r="F101" s="14"/>
      <c r="G101" s="15"/>
      <c r="H101" s="3"/>
      <c r="I101" s="4"/>
      <c r="J101" s="4"/>
      <c r="K101" s="4"/>
      <c r="L101" s="4"/>
      <c r="M101" s="4"/>
      <c r="N101" s="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/>
      <c r="IS101"/>
    </row>
    <row r="102" spans="1:253" ht="12.75" customHeight="1" x14ac:dyDescent="0.2">
      <c r="A102" s="11"/>
      <c r="B102" s="6"/>
      <c r="C102" s="13"/>
      <c r="D102" s="13"/>
      <c r="E102" s="13"/>
      <c r="F102" s="14"/>
      <c r="G102" s="15"/>
      <c r="H102" s="3"/>
      <c r="I102" s="4"/>
      <c r="J102" s="4"/>
      <c r="K102" s="4"/>
      <c r="L102" s="4"/>
      <c r="M102" s="4"/>
      <c r="N102" s="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/>
      <c r="IS102"/>
    </row>
    <row r="103" spans="1:253" ht="12.75" customHeight="1" x14ac:dyDescent="0.2">
      <c r="A103" s="11"/>
      <c r="B103" s="6"/>
      <c r="C103" s="13"/>
      <c r="D103" s="13"/>
      <c r="E103" s="13"/>
      <c r="F103" s="14"/>
      <c r="G103" s="15"/>
      <c r="H103" s="3"/>
      <c r="I103" s="4"/>
      <c r="J103" s="4"/>
      <c r="K103" s="4"/>
      <c r="L103" s="4"/>
      <c r="M103" s="4"/>
      <c r="N103" s="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/>
      <c r="IS103"/>
    </row>
    <row r="104" spans="1:253" ht="12.75" customHeight="1" x14ac:dyDescent="0.2">
      <c r="A104" s="11"/>
      <c r="B104" s="6"/>
      <c r="C104" s="13"/>
      <c r="D104" s="13"/>
      <c r="E104" s="13"/>
      <c r="F104" s="14"/>
      <c r="G104" s="15"/>
      <c r="H104" s="3"/>
      <c r="I104" s="4"/>
      <c r="J104" s="4"/>
      <c r="K104" s="4"/>
      <c r="L104" s="4"/>
      <c r="M104" s="4"/>
      <c r="N104" s="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/>
      <c r="IS104"/>
    </row>
    <row r="105" spans="1:253" ht="12.75" customHeight="1" x14ac:dyDescent="0.2">
      <c r="A105" s="11"/>
      <c r="B105" s="6"/>
      <c r="C105" s="13"/>
      <c r="D105" s="13"/>
      <c r="E105" s="13"/>
      <c r="F105" s="14"/>
      <c r="G105" s="15"/>
      <c r="H105" s="3"/>
      <c r="I105" s="4"/>
      <c r="J105" s="4"/>
      <c r="K105" s="4"/>
      <c r="L105" s="4"/>
      <c r="M105" s="4"/>
      <c r="N105" s="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/>
      <c r="IS105"/>
    </row>
    <row r="106" spans="1:253" ht="12.75" customHeight="1" x14ac:dyDescent="0.2">
      <c r="A106" s="11"/>
      <c r="B106" s="6"/>
      <c r="C106" s="13"/>
      <c r="D106" s="13"/>
      <c r="E106" s="13"/>
      <c r="F106" s="14"/>
      <c r="G106" s="15"/>
      <c r="H106" s="3"/>
      <c r="I106" s="4"/>
      <c r="J106" s="4"/>
      <c r="K106" s="4"/>
      <c r="L106" s="4"/>
      <c r="M106" s="4"/>
      <c r="N106" s="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/>
      <c r="IS106"/>
    </row>
    <row r="107" spans="1:253" ht="12.75" customHeight="1" x14ac:dyDescent="0.2">
      <c r="A107" s="11"/>
      <c r="B107" s="6"/>
      <c r="C107" s="13"/>
      <c r="D107" s="13"/>
      <c r="E107" s="13"/>
      <c r="F107" s="14"/>
      <c r="G107" s="15"/>
      <c r="H107" s="3"/>
      <c r="I107" s="4"/>
      <c r="J107" s="4"/>
      <c r="K107" s="4"/>
      <c r="L107" s="4"/>
      <c r="M107" s="4"/>
      <c r="N107" s="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/>
      <c r="IS107"/>
    </row>
    <row r="108" spans="1:253" ht="12.75" customHeight="1" x14ac:dyDescent="0.2">
      <c r="A108" s="11"/>
      <c r="B108" s="6"/>
      <c r="C108" s="13"/>
      <c r="D108" s="13"/>
      <c r="E108" s="13"/>
      <c r="F108" s="14"/>
      <c r="G108" s="15"/>
      <c r="H108" s="3"/>
      <c r="I108" s="4"/>
      <c r="J108" s="4"/>
      <c r="K108" s="4"/>
      <c r="L108" s="4"/>
      <c r="M108" s="4"/>
      <c r="N108" s="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/>
      <c r="IS108"/>
    </row>
    <row r="109" spans="1:253" ht="12.75" customHeight="1" x14ac:dyDescent="0.2">
      <c r="A109" s="11"/>
      <c r="B109" s="6"/>
      <c r="C109" s="13"/>
      <c r="D109" s="13"/>
      <c r="E109" s="13"/>
      <c r="F109" s="14"/>
      <c r="G109" s="15"/>
      <c r="H109" s="3"/>
      <c r="I109" s="4"/>
      <c r="J109" s="4"/>
      <c r="K109" s="4"/>
      <c r="L109" s="4"/>
      <c r="M109" s="4"/>
      <c r="N109" s="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/>
      <c r="IS109"/>
    </row>
    <row r="110" spans="1:253" ht="12.75" customHeight="1" x14ac:dyDescent="0.2">
      <c r="A110" s="11"/>
      <c r="B110" s="6"/>
      <c r="C110" s="13"/>
      <c r="D110" s="13"/>
      <c r="E110" s="13"/>
      <c r="F110" s="14"/>
      <c r="G110" s="15"/>
      <c r="H110" s="3"/>
      <c r="I110" s="4"/>
      <c r="J110" s="4"/>
      <c r="K110" s="4"/>
      <c r="L110" s="4"/>
      <c r="M110" s="4"/>
      <c r="N110" s="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/>
      <c r="IS110"/>
    </row>
    <row r="111" spans="1:253" ht="12.75" customHeight="1" x14ac:dyDescent="0.2">
      <c r="A111" s="11"/>
      <c r="B111" s="6"/>
      <c r="C111" s="13"/>
      <c r="D111" s="13"/>
      <c r="E111" s="13"/>
      <c r="F111" s="14"/>
      <c r="G111" s="15"/>
      <c r="H111" s="3"/>
      <c r="I111" s="4"/>
      <c r="J111" s="4"/>
      <c r="K111" s="4"/>
      <c r="L111" s="4"/>
      <c r="M111" s="4"/>
      <c r="N111" s="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/>
      <c r="IS111"/>
    </row>
    <row r="112" spans="1:253" ht="12.75" customHeight="1" x14ac:dyDescent="0.2">
      <c r="A112" s="11"/>
      <c r="B112" s="6"/>
      <c r="C112" s="13"/>
      <c r="D112" s="13"/>
      <c r="E112" s="13"/>
      <c r="F112" s="14"/>
      <c r="G112" s="15"/>
      <c r="H112" s="3"/>
      <c r="I112" s="4"/>
      <c r="J112" s="4"/>
      <c r="K112" s="4"/>
      <c r="L112" s="4"/>
      <c r="M112" s="4"/>
      <c r="N112" s="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/>
      <c r="IS112"/>
    </row>
    <row r="113" spans="1:253" ht="12.75" customHeight="1" x14ac:dyDescent="0.2">
      <c r="A113" s="11"/>
      <c r="B113" s="6"/>
      <c r="C113" s="13"/>
      <c r="D113" s="13"/>
      <c r="E113" s="13"/>
      <c r="F113" s="14"/>
      <c r="G113" s="15"/>
      <c r="H113" s="3"/>
      <c r="I113" s="4"/>
      <c r="J113" s="4"/>
      <c r="K113" s="4"/>
      <c r="L113" s="4"/>
      <c r="M113" s="4"/>
      <c r="N113" s="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/>
      <c r="IS113"/>
    </row>
    <row r="114" spans="1:253" ht="12.75" customHeight="1" x14ac:dyDescent="0.2">
      <c r="A114" s="11"/>
      <c r="B114" s="6"/>
      <c r="C114" s="13"/>
      <c r="D114" s="13"/>
      <c r="E114" s="13"/>
      <c r="F114" s="14"/>
      <c r="G114" s="15"/>
      <c r="H114" s="3"/>
      <c r="I114" s="4"/>
      <c r="J114" s="4"/>
      <c r="K114" s="4"/>
      <c r="L114" s="4"/>
      <c r="M114" s="4"/>
      <c r="N114" s="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/>
      <c r="IS114"/>
    </row>
    <row r="115" spans="1:253" ht="12.75" customHeight="1" x14ac:dyDescent="0.2">
      <c r="A115" s="11"/>
      <c r="B115" s="6"/>
      <c r="C115" s="13"/>
      <c r="D115" s="13"/>
      <c r="E115" s="13"/>
      <c r="F115" s="14"/>
      <c r="G115" s="15"/>
      <c r="H115" s="3"/>
      <c r="I115" s="4"/>
      <c r="J115" s="4"/>
      <c r="K115" s="4"/>
      <c r="L115" s="4"/>
      <c r="M115" s="4"/>
      <c r="N115" s="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/>
      <c r="IS115"/>
    </row>
    <row r="116" spans="1:253" ht="12.75" customHeight="1" x14ac:dyDescent="0.2">
      <c r="A116" s="11"/>
      <c r="B116" s="6"/>
      <c r="C116" s="13"/>
      <c r="D116" s="13"/>
      <c r="E116" s="13"/>
      <c r="F116" s="14"/>
      <c r="G116" s="15"/>
      <c r="H116" s="3"/>
      <c r="I116" s="4"/>
      <c r="J116" s="4"/>
      <c r="K116" s="4"/>
      <c r="L116" s="4"/>
      <c r="M116" s="4"/>
      <c r="N116" s="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/>
      <c r="IS116"/>
    </row>
    <row r="117" spans="1:253" ht="12.75" customHeight="1" x14ac:dyDescent="0.2">
      <c r="A117" s="11"/>
      <c r="B117" s="6"/>
      <c r="C117" s="13"/>
      <c r="D117" s="13"/>
      <c r="E117" s="13"/>
      <c r="F117" s="14"/>
      <c r="G117" s="15"/>
      <c r="H117" s="3"/>
      <c r="I117" s="4"/>
      <c r="J117" s="4"/>
      <c r="K117" s="4"/>
      <c r="L117" s="4"/>
      <c r="M117" s="4"/>
      <c r="N117" s="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/>
      <c r="IS117"/>
    </row>
    <row r="118" spans="1:253" ht="12.75" customHeight="1" x14ac:dyDescent="0.2">
      <c r="A118" s="11"/>
      <c r="B118" s="6"/>
      <c r="C118" s="13"/>
      <c r="D118" s="13"/>
      <c r="E118" s="13"/>
      <c r="F118" s="14"/>
      <c r="G118" s="15"/>
      <c r="H118" s="3"/>
      <c r="I118" s="4"/>
      <c r="J118" s="4"/>
      <c r="K118" s="4"/>
      <c r="L118" s="4"/>
      <c r="M118" s="4"/>
      <c r="N118" s="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/>
      <c r="IS118"/>
    </row>
    <row r="119" spans="1:253" ht="12.75" customHeight="1" x14ac:dyDescent="0.2">
      <c r="A119" s="11"/>
      <c r="B119" s="6"/>
      <c r="C119" s="13"/>
      <c r="D119" s="13"/>
      <c r="E119" s="13"/>
      <c r="F119" s="14"/>
      <c r="G119" s="15"/>
      <c r="H119" s="3"/>
      <c r="I119" s="4"/>
      <c r="J119" s="4"/>
      <c r="K119" s="4"/>
      <c r="L119" s="4"/>
      <c r="M119" s="4"/>
      <c r="N119" s="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/>
      <c r="IS119"/>
    </row>
    <row r="120" spans="1:253" ht="12.75" customHeight="1" x14ac:dyDescent="0.2">
      <c r="A120" s="11"/>
      <c r="B120" s="6"/>
      <c r="C120" s="13"/>
      <c r="D120" s="13"/>
      <c r="E120" s="13"/>
      <c r="F120" s="14"/>
      <c r="G120" s="15"/>
      <c r="H120" s="3"/>
      <c r="I120" s="4"/>
      <c r="J120" s="4"/>
      <c r="K120" s="4"/>
      <c r="L120" s="4"/>
      <c r="M120" s="4"/>
      <c r="N120" s="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/>
      <c r="IS120"/>
    </row>
    <row r="121" spans="1:253" ht="12.75" customHeight="1" x14ac:dyDescent="0.2">
      <c r="A121" s="11"/>
      <c r="B121" s="6"/>
      <c r="C121" s="13"/>
      <c r="D121" s="13"/>
      <c r="E121" s="13"/>
      <c r="F121" s="14"/>
      <c r="G121" s="15"/>
      <c r="H121" s="3"/>
      <c r="I121" s="4"/>
      <c r="J121" s="4"/>
      <c r="K121" s="4"/>
      <c r="L121" s="4"/>
      <c r="M121" s="4"/>
      <c r="N121" s="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/>
      <c r="IS121"/>
    </row>
    <row r="122" spans="1:253" ht="12.75" customHeight="1" x14ac:dyDescent="0.2">
      <c r="A122" s="11"/>
      <c r="B122" s="6"/>
      <c r="C122" s="13"/>
      <c r="D122" s="13"/>
      <c r="E122" s="13"/>
      <c r="F122" s="14"/>
      <c r="G122" s="15"/>
      <c r="H122" s="3"/>
      <c r="I122" s="4"/>
      <c r="J122" s="4"/>
      <c r="K122" s="4"/>
      <c r="L122" s="4"/>
      <c r="M122" s="4"/>
      <c r="N122" s="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/>
      <c r="IS122"/>
    </row>
    <row r="123" spans="1:253" ht="12.75" customHeight="1" x14ac:dyDescent="0.2">
      <c r="A123" s="11"/>
      <c r="B123" s="6"/>
      <c r="C123" s="13"/>
      <c r="D123" s="13"/>
      <c r="E123" s="13"/>
      <c r="F123" s="14"/>
      <c r="G123" s="15"/>
      <c r="H123" s="3"/>
      <c r="I123" s="4"/>
      <c r="J123" s="4"/>
      <c r="K123" s="4"/>
      <c r="L123" s="4"/>
      <c r="M123" s="4"/>
      <c r="N123" s="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/>
      <c r="IS123"/>
    </row>
    <row r="124" spans="1:253" ht="12.75" customHeight="1" x14ac:dyDescent="0.2">
      <c r="A124" s="11"/>
      <c r="B124" s="6"/>
      <c r="C124" s="13"/>
      <c r="D124" s="13"/>
      <c r="E124" s="13"/>
      <c r="F124" s="14"/>
      <c r="G124" s="15"/>
      <c r="H124" s="3"/>
      <c r="I124" s="4"/>
      <c r="J124" s="4"/>
      <c r="K124" s="4"/>
      <c r="L124" s="4"/>
      <c r="M124" s="4"/>
      <c r="N124" s="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/>
      <c r="IS124"/>
    </row>
    <row r="125" spans="1:253" ht="12.75" customHeight="1" x14ac:dyDescent="0.2">
      <c r="A125" s="11"/>
      <c r="B125" s="6"/>
      <c r="C125" s="13"/>
      <c r="D125" s="13"/>
      <c r="E125" s="13"/>
      <c r="F125" s="14"/>
      <c r="G125" s="15"/>
      <c r="H125" s="3"/>
      <c r="I125" s="4"/>
      <c r="J125" s="4"/>
      <c r="K125" s="4"/>
      <c r="L125" s="4"/>
      <c r="M125" s="4"/>
      <c r="N125" s="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/>
      <c r="IS125"/>
    </row>
    <row r="126" spans="1:253" ht="12.75" customHeight="1" x14ac:dyDescent="0.2">
      <c r="A126" s="11"/>
      <c r="B126" s="6"/>
      <c r="C126" s="13"/>
      <c r="D126" s="13"/>
      <c r="E126" s="13"/>
      <c r="F126" s="14"/>
      <c r="G126" s="15"/>
      <c r="H126" s="3"/>
      <c r="I126" s="4"/>
      <c r="J126" s="4"/>
      <c r="K126" s="4"/>
      <c r="L126" s="4"/>
      <c r="M126" s="4"/>
      <c r="N126" s="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/>
      <c r="IS126"/>
    </row>
    <row r="127" spans="1:253" ht="12.75" customHeight="1" x14ac:dyDescent="0.2">
      <c r="A127" s="11"/>
      <c r="B127" s="6"/>
      <c r="C127" s="13"/>
      <c r="D127" s="13"/>
      <c r="E127" s="13"/>
      <c r="F127" s="14"/>
      <c r="G127" s="15"/>
      <c r="H127" s="3"/>
      <c r="I127" s="4"/>
      <c r="J127" s="4"/>
      <c r="K127" s="4"/>
      <c r="L127" s="4"/>
      <c r="M127" s="4"/>
      <c r="N127" s="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/>
      <c r="IS127"/>
    </row>
    <row r="128" spans="1:253" ht="12.75" customHeight="1" x14ac:dyDescent="0.2">
      <c r="A128" s="11"/>
      <c r="B128" s="6"/>
      <c r="C128" s="13"/>
      <c r="D128" s="13"/>
      <c r="E128" s="13"/>
      <c r="F128" s="14"/>
      <c r="G128" s="15"/>
      <c r="H128" s="3"/>
      <c r="I128" s="4"/>
      <c r="J128" s="4"/>
      <c r="K128" s="4"/>
      <c r="L128" s="4"/>
      <c r="M128" s="4"/>
      <c r="N128" s="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/>
      <c r="IS128"/>
    </row>
    <row r="129" spans="1:253" ht="12.75" customHeight="1" x14ac:dyDescent="0.2">
      <c r="A129" s="11"/>
      <c r="B129" s="6"/>
      <c r="C129" s="13"/>
      <c r="D129" s="13"/>
      <c r="E129" s="13"/>
      <c r="F129" s="14"/>
      <c r="G129" s="15"/>
      <c r="H129" s="3"/>
      <c r="I129" s="4"/>
      <c r="J129" s="4"/>
      <c r="K129" s="4"/>
      <c r="L129" s="4"/>
      <c r="M129" s="4"/>
      <c r="N129" s="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/>
      <c r="IS129"/>
    </row>
    <row r="130" spans="1:253" ht="12.75" customHeight="1" x14ac:dyDescent="0.2">
      <c r="A130" s="11"/>
      <c r="B130" s="6"/>
      <c r="C130" s="13"/>
      <c r="D130" s="13"/>
      <c r="E130" s="13"/>
      <c r="F130" s="14"/>
      <c r="G130" s="15"/>
      <c r="H130" s="3"/>
      <c r="I130" s="4"/>
      <c r="J130" s="4"/>
      <c r="K130" s="4"/>
      <c r="L130" s="4"/>
      <c r="M130" s="4"/>
      <c r="N130" s="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/>
      <c r="IS130"/>
    </row>
    <row r="131" spans="1:253" ht="12.75" customHeight="1" x14ac:dyDescent="0.2">
      <c r="A131" s="11"/>
      <c r="B131" s="6"/>
      <c r="C131" s="13"/>
      <c r="D131" s="13"/>
      <c r="E131" s="13"/>
      <c r="F131" s="14"/>
      <c r="G131" s="15"/>
      <c r="H131" s="3"/>
      <c r="I131" s="4"/>
      <c r="J131" s="4"/>
      <c r="K131" s="4"/>
      <c r="L131" s="4"/>
      <c r="M131" s="4"/>
      <c r="N131" s="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/>
      <c r="IS131"/>
    </row>
    <row r="132" spans="1:253" ht="12.75" customHeight="1" x14ac:dyDescent="0.2">
      <c r="A132" s="11"/>
      <c r="B132" s="6"/>
      <c r="C132" s="13"/>
      <c r="D132" s="13"/>
      <c r="E132" s="13"/>
      <c r="F132" s="14"/>
      <c r="G132" s="15"/>
      <c r="H132" s="3"/>
      <c r="I132" s="4"/>
      <c r="J132" s="4"/>
      <c r="K132" s="4"/>
      <c r="L132" s="4"/>
      <c r="M132" s="4"/>
      <c r="N132" s="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/>
      <c r="IS132"/>
    </row>
    <row r="133" spans="1:253" ht="12.75" customHeight="1" x14ac:dyDescent="0.2">
      <c r="A133" s="11"/>
      <c r="B133" s="6"/>
      <c r="C133" s="13"/>
      <c r="D133" s="13"/>
      <c r="E133" s="13"/>
      <c r="F133" s="14"/>
      <c r="G133" s="15"/>
      <c r="H133" s="3"/>
      <c r="I133" s="4"/>
      <c r="J133" s="4"/>
      <c r="K133" s="4"/>
      <c r="L133" s="4"/>
      <c r="M133" s="4"/>
      <c r="N133" s="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/>
      <c r="IS133"/>
    </row>
    <row r="134" spans="1:253" ht="12.75" customHeight="1" x14ac:dyDescent="0.2">
      <c r="A134" s="11"/>
      <c r="B134" s="6"/>
      <c r="C134" s="13"/>
      <c r="D134" s="13"/>
      <c r="E134" s="13"/>
      <c r="F134" s="14"/>
      <c r="G134" s="15"/>
      <c r="H134" s="3"/>
      <c r="I134" s="4"/>
      <c r="J134" s="4"/>
      <c r="K134" s="4"/>
      <c r="L134" s="4"/>
      <c r="M134" s="4"/>
      <c r="N134" s="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/>
      <c r="IS134"/>
    </row>
    <row r="135" spans="1:253" ht="12.75" customHeight="1" x14ac:dyDescent="0.2">
      <c r="A135" s="11"/>
      <c r="B135" s="6"/>
      <c r="C135" s="13"/>
      <c r="D135" s="13"/>
      <c r="E135" s="13"/>
      <c r="F135" s="14"/>
      <c r="G135" s="15"/>
      <c r="H135" s="3"/>
      <c r="I135" s="4"/>
      <c r="J135" s="4"/>
      <c r="K135" s="4"/>
      <c r="L135" s="4"/>
      <c r="M135" s="4"/>
      <c r="N135" s="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/>
      <c r="IS135"/>
    </row>
    <row r="136" spans="1:253" ht="12.75" customHeight="1" x14ac:dyDescent="0.2">
      <c r="A136" s="11"/>
      <c r="B136" s="6"/>
      <c r="C136" s="13"/>
      <c r="D136" s="13"/>
      <c r="E136" s="13"/>
      <c r="F136" s="14"/>
      <c r="G136" s="15"/>
      <c r="H136" s="3"/>
      <c r="I136" s="4"/>
      <c r="J136" s="4"/>
      <c r="K136" s="4"/>
      <c r="L136" s="4"/>
      <c r="M136" s="4"/>
      <c r="N136" s="4"/>
      <c r="IR136"/>
      <c r="IS136"/>
    </row>
    <row r="137" spans="1:253" ht="12.75" customHeight="1" x14ac:dyDescent="0.2">
      <c r="A137" s="11"/>
      <c r="B137" s="6"/>
      <c r="C137" s="13"/>
      <c r="D137" s="13"/>
      <c r="E137" s="13"/>
      <c r="F137" s="14"/>
      <c r="G137" s="15"/>
      <c r="H137" s="3"/>
      <c r="I137" s="4"/>
      <c r="J137" s="4"/>
      <c r="K137" s="4"/>
      <c r="L137" s="4"/>
      <c r="M137" s="4"/>
      <c r="N137" s="4"/>
      <c r="IR137"/>
      <c r="IS137"/>
    </row>
    <row r="138" spans="1:253" ht="12.75" customHeight="1" x14ac:dyDescent="0.2">
      <c r="A138" s="11"/>
      <c r="B138" s="6"/>
      <c r="C138" s="13"/>
      <c r="D138" s="13"/>
      <c r="E138" s="13"/>
      <c r="F138" s="14"/>
      <c r="G138" s="15"/>
      <c r="H138" s="4"/>
      <c r="I138" s="4"/>
      <c r="J138" s="4"/>
      <c r="K138" s="4"/>
      <c r="L138" s="4"/>
      <c r="M138" s="4"/>
      <c r="N138" s="4"/>
      <c r="IR138"/>
      <c r="IS138"/>
    </row>
    <row r="139" spans="1:253" ht="12.75" customHeight="1" x14ac:dyDescent="0.2">
      <c r="A139" s="4"/>
      <c r="B139" s="4"/>
      <c r="C139" s="4"/>
      <c r="D139" s="4"/>
      <c r="E139" s="4"/>
      <c r="F139" s="4"/>
      <c r="G139" s="20"/>
      <c r="H139" s="4"/>
      <c r="I139" s="4"/>
      <c r="IR139"/>
      <c r="IS139"/>
    </row>
    <row r="140" spans="1:253" ht="12.75" customHeight="1" x14ac:dyDescent="0.2">
      <c r="A140" s="4"/>
      <c r="B140" s="4"/>
      <c r="C140" s="4"/>
      <c r="D140" s="4"/>
      <c r="E140" s="4"/>
      <c r="F140" s="4"/>
      <c r="G140" s="4"/>
      <c r="H140" s="22"/>
      <c r="I140" s="23"/>
      <c r="IR140"/>
      <c r="IS140"/>
    </row>
    <row r="141" spans="1:253" ht="12.75" customHeight="1" x14ac:dyDescent="0.2">
      <c r="A141" s="21"/>
      <c r="B141" s="22"/>
      <c r="C141" s="22"/>
      <c r="D141" s="22"/>
      <c r="E141" s="22"/>
      <c r="F141" s="22"/>
      <c r="G141" s="22"/>
      <c r="IR141"/>
      <c r="IS141"/>
    </row>
  </sheetData>
  <mergeCells count="1">
    <mergeCell ref="B4:G4"/>
  </mergeCell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G5" sqref="G5"/>
    </sheetView>
  </sheetViews>
  <sheetFormatPr defaultRowHeight="12.75" x14ac:dyDescent="0.2"/>
  <cols>
    <col min="1" max="1" width="13.8984375" style="25" customWidth="1"/>
    <col min="2" max="2" width="8.796875" style="25"/>
    <col min="3" max="3" width="11.5" style="25" customWidth="1"/>
    <col min="4" max="5" width="9.796875" style="25" customWidth="1"/>
    <col min="6" max="6" width="10.8984375" style="25" customWidth="1"/>
    <col min="7" max="8" width="9" style="28" customWidth="1"/>
    <col min="9" max="9" width="8.796875" style="25" customWidth="1"/>
    <col min="10" max="11" width="8.796875" style="25"/>
    <col min="12" max="12" width="11" style="25" bestFit="1" customWidth="1"/>
    <col min="13" max="13" width="9.5" style="25" customWidth="1"/>
    <col min="14" max="16384" width="8.796875" style="25"/>
  </cols>
  <sheetData>
    <row r="1" spans="1:13" x14ac:dyDescent="0.2">
      <c r="A1" s="49" t="s">
        <v>27</v>
      </c>
      <c r="B1" s="45"/>
      <c r="C1" s="49" t="s">
        <v>31</v>
      </c>
      <c r="D1" s="50" t="e">
        <f>Balances!$D$2+((Balances!D1-Balances!A9)*Balances!$E$7)+E11</f>
        <v>#N/A</v>
      </c>
      <c r="F1" s="36" t="s">
        <v>48</v>
      </c>
    </row>
    <row r="2" spans="1:13" x14ac:dyDescent="0.2">
      <c r="A2" s="51" t="s">
        <v>1</v>
      </c>
      <c r="B2" s="35">
        <f>Balances!B1</f>
        <v>0</v>
      </c>
      <c r="C2" s="51" t="s">
        <v>32</v>
      </c>
      <c r="D2" s="46" t="e">
        <f>SUMIF($B$11:$B$81,"&lt;60",$G$11:$G$81)</f>
        <v>#N/A</v>
      </c>
    </row>
    <row r="3" spans="1:13" x14ac:dyDescent="0.2">
      <c r="A3" s="25" t="s">
        <v>38</v>
      </c>
      <c r="B3" s="59">
        <v>0</v>
      </c>
      <c r="C3" s="51" t="s">
        <v>33</v>
      </c>
      <c r="D3" s="52" t="e">
        <f>D2-D1</f>
        <v>#N/A</v>
      </c>
    </row>
    <row r="4" spans="1:13" x14ac:dyDescent="0.2">
      <c r="A4" s="51" t="s">
        <v>17</v>
      </c>
      <c r="B4" s="46">
        <f>IF(B1="Single",'Tax Tables'!B14,IF(B1="Married",'Tax Tables'!B29,0))</f>
        <v>0</v>
      </c>
      <c r="C4" s="34" t="s">
        <v>37</v>
      </c>
      <c r="D4" s="58" t="e">
        <f>IF(D1&gt;SUM(G11:G15),"Yes", "No")</f>
        <v>#N/A</v>
      </c>
    </row>
    <row r="5" spans="1:13" x14ac:dyDescent="0.2">
      <c r="A5" s="51" t="s">
        <v>40</v>
      </c>
      <c r="B5" s="46">
        <f>IF(B1="Single", 'Tax Tables'!B15,'Tax Tables'!B30)</f>
        <v>8000</v>
      </c>
      <c r="C5" s="51" t="s">
        <v>34</v>
      </c>
      <c r="D5" s="54" t="e">
        <f>IF(D3&lt;0,"No","Yes")</f>
        <v>#N/A</v>
      </c>
    </row>
    <row r="6" spans="1:13" x14ac:dyDescent="0.2">
      <c r="A6" s="51" t="s">
        <v>39</v>
      </c>
      <c r="B6" s="46">
        <f>IF(B3&gt;B4,B3+B5,B4+B5)</f>
        <v>8000</v>
      </c>
      <c r="C6" s="51" t="s">
        <v>35</v>
      </c>
      <c r="D6" s="55" t="e">
        <f>60-B11</f>
        <v>#N/A</v>
      </c>
    </row>
    <row r="7" spans="1:13" ht="13.5" thickBot="1" x14ac:dyDescent="0.25">
      <c r="A7" s="53" t="s">
        <v>28</v>
      </c>
      <c r="B7" s="47"/>
      <c r="C7" s="53" t="s">
        <v>36</v>
      </c>
      <c r="D7" s="57" t="e">
        <f>D3/D6</f>
        <v>#N/A</v>
      </c>
    </row>
    <row r="8" spans="1:13" x14ac:dyDescent="0.2">
      <c r="B8" s="62"/>
      <c r="C8" s="56"/>
      <c r="D8" s="60"/>
    </row>
    <row r="9" spans="1:13" x14ac:dyDescent="0.2">
      <c r="C9" s="84" t="s">
        <v>14</v>
      </c>
      <c r="D9" s="84"/>
      <c r="E9" s="84"/>
      <c r="I9" s="84" t="s">
        <v>30</v>
      </c>
      <c r="J9" s="84"/>
      <c r="K9" s="84"/>
      <c r="L9" s="48"/>
    </row>
    <row r="10" spans="1:13" s="27" customFormat="1" x14ac:dyDescent="0.2">
      <c r="A10" s="32" t="s">
        <v>12</v>
      </c>
      <c r="B10" s="32" t="s">
        <v>0</v>
      </c>
      <c r="C10" s="32" t="s">
        <v>18</v>
      </c>
      <c r="D10" s="32" t="s">
        <v>13</v>
      </c>
      <c r="E10" s="32" t="s">
        <v>9</v>
      </c>
      <c r="F10" s="33" t="s">
        <v>7</v>
      </c>
      <c r="G10" s="32" t="s">
        <v>15</v>
      </c>
      <c r="H10" s="32" t="s">
        <v>16</v>
      </c>
      <c r="I10" s="32" t="s">
        <v>18</v>
      </c>
      <c r="J10" s="32" t="s">
        <v>13</v>
      </c>
      <c r="K10" s="32" t="s">
        <v>9</v>
      </c>
      <c r="L10" s="32" t="s">
        <v>41</v>
      </c>
      <c r="M10" s="32" t="s">
        <v>19</v>
      </c>
    </row>
    <row r="11" spans="1:13" x14ac:dyDescent="0.2">
      <c r="A11" s="28">
        <f>Balances!D1</f>
        <v>0</v>
      </c>
      <c r="B11" s="28" t="e">
        <f>VLOOKUP(A11,Balances!A:B,2,FALSE)</f>
        <v>#N/A</v>
      </c>
      <c r="C11" s="29" t="e">
        <f>VLOOKUP($A11,Balances!$A:$F,3,FALSE)+VLOOKUP(A11,Balances!$A:$F,4,FALSE)</f>
        <v>#N/A</v>
      </c>
      <c r="D11" s="29" t="e">
        <f>VLOOKUP($A11,Balances!$A:$F,5,FALSE)</f>
        <v>#N/A</v>
      </c>
      <c r="E11" s="29" t="e">
        <f>VLOOKUP($A11,Balances!$A:$F,6,FALSE)</f>
        <v>#N/A</v>
      </c>
      <c r="F11" s="31" t="e">
        <f t="shared" ref="F11:F42" si="0">SUM(C11:E11)</f>
        <v>#N/A</v>
      </c>
      <c r="G11" s="30" t="e">
        <f>VLOOKUP(A11,Balances!A:I,9,FALSE)</f>
        <v>#N/A</v>
      </c>
      <c r="H11" s="30" t="e">
        <f>IF(C11&lt;$B$6,0,IF($D$5="No",$B$6,IF(B11&gt;=60,$B$6,IF($D$7&gt;$B$6,$D$7,$B$6))))</f>
        <v>#N/A</v>
      </c>
      <c r="I11" s="26" t="e">
        <f>IF(C11&lt;G11,0,IF(K11&gt;0,0,IF(J11&gt;0,0,(G11*(1+$B$7)))))</f>
        <v>#N/A</v>
      </c>
      <c r="J11" s="26" t="e">
        <f t="shared" ref="J11:J42" si="1">IF(K11&gt;0,0,IF(D11&gt;G11,G11,0))</f>
        <v>#N/A</v>
      </c>
      <c r="K11" s="26" t="e">
        <f t="shared" ref="K11:K42" si="2">IF(E11&gt;G11,G11,0)</f>
        <v>#N/A</v>
      </c>
      <c r="L11" s="26" t="e">
        <f t="shared" ref="L11:L42" si="3">H11+I11-$B$6</f>
        <v>#N/A</v>
      </c>
      <c r="M11" s="77" t="e">
        <f>L11*$B$7</f>
        <v>#N/A</v>
      </c>
    </row>
    <row r="12" spans="1:13" x14ac:dyDescent="0.2">
      <c r="A12" s="28">
        <f>A11+1</f>
        <v>1</v>
      </c>
      <c r="B12" s="28">
        <f>VLOOKUP(A12,Balances!A:B,2,FALSE)</f>
        <v>1</v>
      </c>
      <c r="C12" s="29" t="e">
        <f>((C11-H11-I11)*(1+$B$2))</f>
        <v>#N/A</v>
      </c>
      <c r="D12" s="29" t="e">
        <f t="shared" ref="D12:D43" si="4">(D11+H11-J11)*(1+$B$2)</f>
        <v>#N/A</v>
      </c>
      <c r="E12" s="29" t="e">
        <f t="shared" ref="E12:E43" si="5">(E11-K11)*(1+$B$2)</f>
        <v>#N/A</v>
      </c>
      <c r="F12" s="31" t="e">
        <f t="shared" si="0"/>
        <v>#N/A</v>
      </c>
      <c r="G12" s="29" t="e">
        <f>G11*(1+Balances!$B$2)</f>
        <v>#N/A</v>
      </c>
      <c r="H12" s="30" t="e">
        <f t="shared" ref="H12:H75" si="6">IF(C12&lt;$B$6,0,IF($D$5="No",$B$6,IF(B12&gt;=60,$B$6,IF($D$7&gt;$B$6,$D$7,$B$6))))</f>
        <v>#N/A</v>
      </c>
      <c r="I12" s="26" t="e">
        <f t="shared" ref="I12:I75" si="7">IF(C12&lt;G12,0,IF(K12&gt;0,0,IF(J12&gt;0,0,(G12*(1+$B$7)))))</f>
        <v>#N/A</v>
      </c>
      <c r="J12" s="26" t="e">
        <f t="shared" si="1"/>
        <v>#N/A</v>
      </c>
      <c r="K12" s="26" t="e">
        <f t="shared" si="2"/>
        <v>#N/A</v>
      </c>
      <c r="L12" s="26" t="e">
        <f t="shared" si="3"/>
        <v>#N/A</v>
      </c>
      <c r="M12" s="77" t="e">
        <f t="shared" ref="M12:M75" si="8">L12*$B$7</f>
        <v>#N/A</v>
      </c>
    </row>
    <row r="13" spans="1:13" x14ac:dyDescent="0.2">
      <c r="A13" s="28">
        <f t="shared" ref="A13:A71" si="9">A12+1</f>
        <v>2</v>
      </c>
      <c r="B13" s="28">
        <f>VLOOKUP(A13,Balances!A:B,2,FALSE)</f>
        <v>2</v>
      </c>
      <c r="C13" s="29" t="e">
        <f t="shared" ref="C13:C43" si="10">((C12-H12-I12)*(1+$B$2))</f>
        <v>#N/A</v>
      </c>
      <c r="D13" s="29" t="e">
        <f t="shared" si="4"/>
        <v>#N/A</v>
      </c>
      <c r="E13" s="29" t="e">
        <f t="shared" si="5"/>
        <v>#N/A</v>
      </c>
      <c r="F13" s="31" t="e">
        <f t="shared" si="0"/>
        <v>#N/A</v>
      </c>
      <c r="G13" s="29" t="e">
        <f>G12*(1+Balances!$B$2)</f>
        <v>#N/A</v>
      </c>
      <c r="H13" s="30" t="e">
        <f t="shared" si="6"/>
        <v>#N/A</v>
      </c>
      <c r="I13" s="26" t="e">
        <f t="shared" si="7"/>
        <v>#N/A</v>
      </c>
      <c r="J13" s="26" t="e">
        <f t="shared" si="1"/>
        <v>#N/A</v>
      </c>
      <c r="K13" s="26" t="e">
        <f t="shared" si="2"/>
        <v>#N/A</v>
      </c>
      <c r="L13" s="26" t="e">
        <f t="shared" si="3"/>
        <v>#N/A</v>
      </c>
      <c r="M13" s="77" t="e">
        <f t="shared" si="8"/>
        <v>#N/A</v>
      </c>
    </row>
    <row r="14" spans="1:13" x14ac:dyDescent="0.2">
      <c r="A14" s="28">
        <f t="shared" si="9"/>
        <v>3</v>
      </c>
      <c r="B14" s="28">
        <f>VLOOKUP(A14,Balances!A:B,2,FALSE)</f>
        <v>3</v>
      </c>
      <c r="C14" s="29" t="e">
        <f t="shared" si="10"/>
        <v>#N/A</v>
      </c>
      <c r="D14" s="29" t="e">
        <f t="shared" si="4"/>
        <v>#N/A</v>
      </c>
      <c r="E14" s="29" t="e">
        <f t="shared" si="5"/>
        <v>#N/A</v>
      </c>
      <c r="F14" s="31" t="e">
        <f t="shared" si="0"/>
        <v>#N/A</v>
      </c>
      <c r="G14" s="29" t="e">
        <f>G13*(1+Balances!$B$2)</f>
        <v>#N/A</v>
      </c>
      <c r="H14" s="30" t="e">
        <f t="shared" si="6"/>
        <v>#N/A</v>
      </c>
      <c r="I14" s="26" t="e">
        <f t="shared" si="7"/>
        <v>#N/A</v>
      </c>
      <c r="J14" s="26" t="e">
        <f t="shared" si="1"/>
        <v>#N/A</v>
      </c>
      <c r="K14" s="26" t="e">
        <f t="shared" si="2"/>
        <v>#N/A</v>
      </c>
      <c r="L14" s="26" t="e">
        <f t="shared" si="3"/>
        <v>#N/A</v>
      </c>
      <c r="M14" s="77" t="e">
        <f t="shared" si="8"/>
        <v>#N/A</v>
      </c>
    </row>
    <row r="15" spans="1:13" x14ac:dyDescent="0.2">
      <c r="A15" s="28">
        <f t="shared" si="9"/>
        <v>4</v>
      </c>
      <c r="B15" s="28">
        <f>VLOOKUP(A15,Balances!A:B,2,FALSE)</f>
        <v>4</v>
      </c>
      <c r="C15" s="29" t="e">
        <f t="shared" si="10"/>
        <v>#N/A</v>
      </c>
      <c r="D15" s="29" t="e">
        <f t="shared" si="4"/>
        <v>#N/A</v>
      </c>
      <c r="E15" s="29" t="e">
        <f t="shared" si="5"/>
        <v>#N/A</v>
      </c>
      <c r="F15" s="31" t="e">
        <f t="shared" si="0"/>
        <v>#N/A</v>
      </c>
      <c r="G15" s="29" t="e">
        <f>G14*(1+Balances!$B$2)</f>
        <v>#N/A</v>
      </c>
      <c r="H15" s="30" t="e">
        <f t="shared" si="6"/>
        <v>#N/A</v>
      </c>
      <c r="I15" s="26" t="e">
        <f t="shared" si="7"/>
        <v>#N/A</v>
      </c>
      <c r="J15" s="26" t="e">
        <f t="shared" si="1"/>
        <v>#N/A</v>
      </c>
      <c r="K15" s="26" t="e">
        <f t="shared" si="2"/>
        <v>#N/A</v>
      </c>
      <c r="L15" s="26" t="e">
        <f t="shared" si="3"/>
        <v>#N/A</v>
      </c>
      <c r="M15" s="77" t="e">
        <f t="shared" si="8"/>
        <v>#N/A</v>
      </c>
    </row>
    <row r="16" spans="1:13" x14ac:dyDescent="0.2">
      <c r="A16" s="28">
        <f t="shared" si="9"/>
        <v>5</v>
      </c>
      <c r="B16" s="28">
        <f>VLOOKUP(A16,Balances!A:B,2,FALSE)</f>
        <v>5</v>
      </c>
      <c r="C16" s="29" t="e">
        <f t="shared" si="10"/>
        <v>#N/A</v>
      </c>
      <c r="D16" s="29" t="e">
        <f t="shared" si="4"/>
        <v>#N/A</v>
      </c>
      <c r="E16" s="29" t="e">
        <f t="shared" si="5"/>
        <v>#N/A</v>
      </c>
      <c r="F16" s="31" t="e">
        <f t="shared" si="0"/>
        <v>#N/A</v>
      </c>
      <c r="G16" s="29" t="e">
        <f>G15*(1+Balances!$B$2)</f>
        <v>#N/A</v>
      </c>
      <c r="H16" s="30" t="e">
        <f t="shared" si="6"/>
        <v>#N/A</v>
      </c>
      <c r="I16" s="26" t="e">
        <f t="shared" si="7"/>
        <v>#N/A</v>
      </c>
      <c r="J16" s="26" t="e">
        <f t="shared" si="1"/>
        <v>#N/A</v>
      </c>
      <c r="K16" s="26" t="e">
        <f t="shared" si="2"/>
        <v>#N/A</v>
      </c>
      <c r="L16" s="26" t="e">
        <f t="shared" si="3"/>
        <v>#N/A</v>
      </c>
      <c r="M16" s="77" t="e">
        <f t="shared" si="8"/>
        <v>#N/A</v>
      </c>
    </row>
    <row r="17" spans="1:13" x14ac:dyDescent="0.2">
      <c r="A17" s="28">
        <f t="shared" si="9"/>
        <v>6</v>
      </c>
      <c r="B17" s="28">
        <f>VLOOKUP(A17,Balances!A:B,2,FALSE)</f>
        <v>6</v>
      </c>
      <c r="C17" s="29" t="e">
        <f t="shared" si="10"/>
        <v>#N/A</v>
      </c>
      <c r="D17" s="29" t="e">
        <f t="shared" si="4"/>
        <v>#N/A</v>
      </c>
      <c r="E17" s="29" t="e">
        <f t="shared" si="5"/>
        <v>#N/A</v>
      </c>
      <c r="F17" s="31" t="e">
        <f t="shared" si="0"/>
        <v>#N/A</v>
      </c>
      <c r="G17" s="29" t="e">
        <f>G16*(1+Balances!$B$2)</f>
        <v>#N/A</v>
      </c>
      <c r="H17" s="30" t="e">
        <f t="shared" si="6"/>
        <v>#N/A</v>
      </c>
      <c r="I17" s="26" t="e">
        <f t="shared" si="7"/>
        <v>#N/A</v>
      </c>
      <c r="J17" s="26" t="e">
        <f t="shared" si="1"/>
        <v>#N/A</v>
      </c>
      <c r="K17" s="26" t="e">
        <f t="shared" si="2"/>
        <v>#N/A</v>
      </c>
      <c r="L17" s="26" t="e">
        <f t="shared" si="3"/>
        <v>#N/A</v>
      </c>
      <c r="M17" s="77" t="e">
        <f t="shared" si="8"/>
        <v>#N/A</v>
      </c>
    </row>
    <row r="18" spans="1:13" x14ac:dyDescent="0.2">
      <c r="A18" s="28">
        <f t="shared" si="9"/>
        <v>7</v>
      </c>
      <c r="B18" s="28">
        <f>VLOOKUP(A18,Balances!A:B,2,FALSE)</f>
        <v>7</v>
      </c>
      <c r="C18" s="29" t="e">
        <f t="shared" si="10"/>
        <v>#N/A</v>
      </c>
      <c r="D18" s="29" t="e">
        <f t="shared" si="4"/>
        <v>#N/A</v>
      </c>
      <c r="E18" s="29" t="e">
        <f t="shared" si="5"/>
        <v>#N/A</v>
      </c>
      <c r="F18" s="31" t="e">
        <f t="shared" si="0"/>
        <v>#N/A</v>
      </c>
      <c r="G18" s="29" t="e">
        <f>G17*(1+Balances!$B$2)</f>
        <v>#N/A</v>
      </c>
      <c r="H18" s="30" t="e">
        <f t="shared" si="6"/>
        <v>#N/A</v>
      </c>
      <c r="I18" s="26" t="e">
        <f t="shared" si="7"/>
        <v>#N/A</v>
      </c>
      <c r="J18" s="26" t="e">
        <f t="shared" si="1"/>
        <v>#N/A</v>
      </c>
      <c r="K18" s="26" t="e">
        <f t="shared" si="2"/>
        <v>#N/A</v>
      </c>
      <c r="L18" s="26" t="e">
        <f t="shared" si="3"/>
        <v>#N/A</v>
      </c>
      <c r="M18" s="77" t="e">
        <f t="shared" si="8"/>
        <v>#N/A</v>
      </c>
    </row>
    <row r="19" spans="1:13" x14ac:dyDescent="0.2">
      <c r="A19" s="28">
        <f t="shared" si="9"/>
        <v>8</v>
      </c>
      <c r="B19" s="28">
        <f>VLOOKUP(A19,Balances!A:B,2,FALSE)</f>
        <v>8</v>
      </c>
      <c r="C19" s="29" t="e">
        <f t="shared" si="10"/>
        <v>#N/A</v>
      </c>
      <c r="D19" s="29" t="e">
        <f t="shared" si="4"/>
        <v>#N/A</v>
      </c>
      <c r="E19" s="29" t="e">
        <f t="shared" si="5"/>
        <v>#N/A</v>
      </c>
      <c r="F19" s="31" t="e">
        <f t="shared" si="0"/>
        <v>#N/A</v>
      </c>
      <c r="G19" s="29" t="e">
        <f>G18*(1+Balances!$B$2)</f>
        <v>#N/A</v>
      </c>
      <c r="H19" s="30" t="e">
        <f t="shared" si="6"/>
        <v>#N/A</v>
      </c>
      <c r="I19" s="26" t="e">
        <f t="shared" si="7"/>
        <v>#N/A</v>
      </c>
      <c r="J19" s="26" t="e">
        <f t="shared" si="1"/>
        <v>#N/A</v>
      </c>
      <c r="K19" s="26" t="e">
        <f t="shared" si="2"/>
        <v>#N/A</v>
      </c>
      <c r="L19" s="26" t="e">
        <f t="shared" si="3"/>
        <v>#N/A</v>
      </c>
      <c r="M19" s="77" t="e">
        <f t="shared" si="8"/>
        <v>#N/A</v>
      </c>
    </row>
    <row r="20" spans="1:13" x14ac:dyDescent="0.2">
      <c r="A20" s="28">
        <f t="shared" si="9"/>
        <v>9</v>
      </c>
      <c r="B20" s="28">
        <f>VLOOKUP(A20,Balances!A:B,2,FALSE)</f>
        <v>9</v>
      </c>
      <c r="C20" s="29" t="e">
        <f t="shared" si="10"/>
        <v>#N/A</v>
      </c>
      <c r="D20" s="29" t="e">
        <f t="shared" si="4"/>
        <v>#N/A</v>
      </c>
      <c r="E20" s="29" t="e">
        <f t="shared" si="5"/>
        <v>#N/A</v>
      </c>
      <c r="F20" s="31" t="e">
        <f t="shared" si="0"/>
        <v>#N/A</v>
      </c>
      <c r="G20" s="29" t="e">
        <f>G19*(1+Balances!$B$2)</f>
        <v>#N/A</v>
      </c>
      <c r="H20" s="30" t="e">
        <f t="shared" si="6"/>
        <v>#N/A</v>
      </c>
      <c r="I20" s="26" t="e">
        <f t="shared" si="7"/>
        <v>#N/A</v>
      </c>
      <c r="J20" s="26" t="e">
        <f t="shared" si="1"/>
        <v>#N/A</v>
      </c>
      <c r="K20" s="26" t="e">
        <f t="shared" si="2"/>
        <v>#N/A</v>
      </c>
      <c r="L20" s="26" t="e">
        <f t="shared" si="3"/>
        <v>#N/A</v>
      </c>
      <c r="M20" s="77" t="e">
        <f t="shared" si="8"/>
        <v>#N/A</v>
      </c>
    </row>
    <row r="21" spans="1:13" x14ac:dyDescent="0.2">
      <c r="A21" s="28">
        <f t="shared" si="9"/>
        <v>10</v>
      </c>
      <c r="B21" s="28">
        <f>VLOOKUP(A21,Balances!A:B,2,FALSE)</f>
        <v>10</v>
      </c>
      <c r="C21" s="29" t="e">
        <f t="shared" si="10"/>
        <v>#N/A</v>
      </c>
      <c r="D21" s="29" t="e">
        <f t="shared" si="4"/>
        <v>#N/A</v>
      </c>
      <c r="E21" s="29" t="e">
        <f t="shared" si="5"/>
        <v>#N/A</v>
      </c>
      <c r="F21" s="31" t="e">
        <f t="shared" si="0"/>
        <v>#N/A</v>
      </c>
      <c r="G21" s="29" t="e">
        <f>G20*(1+Balances!$B$2)</f>
        <v>#N/A</v>
      </c>
      <c r="H21" s="30" t="e">
        <f t="shared" si="6"/>
        <v>#N/A</v>
      </c>
      <c r="I21" s="26" t="e">
        <f t="shared" si="7"/>
        <v>#N/A</v>
      </c>
      <c r="J21" s="26" t="e">
        <f t="shared" si="1"/>
        <v>#N/A</v>
      </c>
      <c r="K21" s="26" t="e">
        <f t="shared" si="2"/>
        <v>#N/A</v>
      </c>
      <c r="L21" s="26" t="e">
        <f t="shared" si="3"/>
        <v>#N/A</v>
      </c>
      <c r="M21" s="77" t="e">
        <f t="shared" si="8"/>
        <v>#N/A</v>
      </c>
    </row>
    <row r="22" spans="1:13" x14ac:dyDescent="0.2">
      <c r="A22" s="28">
        <f t="shared" si="9"/>
        <v>11</v>
      </c>
      <c r="B22" s="28">
        <f>VLOOKUP(A22,Balances!A:B,2,FALSE)</f>
        <v>11</v>
      </c>
      <c r="C22" s="29" t="e">
        <f t="shared" si="10"/>
        <v>#N/A</v>
      </c>
      <c r="D22" s="29" t="e">
        <f t="shared" si="4"/>
        <v>#N/A</v>
      </c>
      <c r="E22" s="29" t="e">
        <f t="shared" si="5"/>
        <v>#N/A</v>
      </c>
      <c r="F22" s="31" t="e">
        <f t="shared" si="0"/>
        <v>#N/A</v>
      </c>
      <c r="G22" s="29" t="e">
        <f>G21*(1+Balances!$B$2)</f>
        <v>#N/A</v>
      </c>
      <c r="H22" s="30" t="e">
        <f t="shared" si="6"/>
        <v>#N/A</v>
      </c>
      <c r="I22" s="26" t="e">
        <f t="shared" si="7"/>
        <v>#N/A</v>
      </c>
      <c r="J22" s="26" t="e">
        <f t="shared" si="1"/>
        <v>#N/A</v>
      </c>
      <c r="K22" s="26" t="e">
        <f t="shared" si="2"/>
        <v>#N/A</v>
      </c>
      <c r="L22" s="26" t="e">
        <f t="shared" si="3"/>
        <v>#N/A</v>
      </c>
      <c r="M22" s="77" t="e">
        <f t="shared" si="8"/>
        <v>#N/A</v>
      </c>
    </row>
    <row r="23" spans="1:13" x14ac:dyDescent="0.2">
      <c r="A23" s="28">
        <f t="shared" si="9"/>
        <v>12</v>
      </c>
      <c r="B23" s="28">
        <f>VLOOKUP(A23,Balances!A:B,2,FALSE)</f>
        <v>12</v>
      </c>
      <c r="C23" s="29" t="e">
        <f t="shared" si="10"/>
        <v>#N/A</v>
      </c>
      <c r="D23" s="29" t="e">
        <f t="shared" si="4"/>
        <v>#N/A</v>
      </c>
      <c r="E23" s="29" t="e">
        <f t="shared" si="5"/>
        <v>#N/A</v>
      </c>
      <c r="F23" s="31" t="e">
        <f t="shared" si="0"/>
        <v>#N/A</v>
      </c>
      <c r="G23" s="29" t="e">
        <f>G22*(1+Balances!$B$2)</f>
        <v>#N/A</v>
      </c>
      <c r="H23" s="30" t="e">
        <f t="shared" si="6"/>
        <v>#N/A</v>
      </c>
      <c r="I23" s="26" t="e">
        <f t="shared" si="7"/>
        <v>#N/A</v>
      </c>
      <c r="J23" s="26" t="e">
        <f t="shared" si="1"/>
        <v>#N/A</v>
      </c>
      <c r="K23" s="26" t="e">
        <f t="shared" si="2"/>
        <v>#N/A</v>
      </c>
      <c r="L23" s="26" t="e">
        <f t="shared" si="3"/>
        <v>#N/A</v>
      </c>
      <c r="M23" s="77" t="e">
        <f t="shared" si="8"/>
        <v>#N/A</v>
      </c>
    </row>
    <row r="24" spans="1:13" x14ac:dyDescent="0.2">
      <c r="A24" s="28">
        <f t="shared" si="9"/>
        <v>13</v>
      </c>
      <c r="B24" s="28">
        <f>VLOOKUP(A24,Balances!A:B,2,FALSE)</f>
        <v>13</v>
      </c>
      <c r="C24" s="29" t="e">
        <f t="shared" si="10"/>
        <v>#N/A</v>
      </c>
      <c r="D24" s="29" t="e">
        <f t="shared" si="4"/>
        <v>#N/A</v>
      </c>
      <c r="E24" s="29" t="e">
        <f t="shared" si="5"/>
        <v>#N/A</v>
      </c>
      <c r="F24" s="31" t="e">
        <f t="shared" si="0"/>
        <v>#N/A</v>
      </c>
      <c r="G24" s="29" t="e">
        <f>G23*(1+Balances!$B$2)</f>
        <v>#N/A</v>
      </c>
      <c r="H24" s="30" t="e">
        <f t="shared" si="6"/>
        <v>#N/A</v>
      </c>
      <c r="I24" s="26" t="e">
        <f t="shared" si="7"/>
        <v>#N/A</v>
      </c>
      <c r="J24" s="26" t="e">
        <f t="shared" si="1"/>
        <v>#N/A</v>
      </c>
      <c r="K24" s="26" t="e">
        <f t="shared" si="2"/>
        <v>#N/A</v>
      </c>
      <c r="L24" s="26" t="e">
        <f t="shared" si="3"/>
        <v>#N/A</v>
      </c>
      <c r="M24" s="77" t="e">
        <f t="shared" si="8"/>
        <v>#N/A</v>
      </c>
    </row>
    <row r="25" spans="1:13" x14ac:dyDescent="0.2">
      <c r="A25" s="28">
        <f t="shared" si="9"/>
        <v>14</v>
      </c>
      <c r="B25" s="28">
        <f>VLOOKUP(A25,Balances!A:B,2,FALSE)</f>
        <v>14</v>
      </c>
      <c r="C25" s="29" t="e">
        <f t="shared" si="10"/>
        <v>#N/A</v>
      </c>
      <c r="D25" s="29" t="e">
        <f t="shared" si="4"/>
        <v>#N/A</v>
      </c>
      <c r="E25" s="29" t="e">
        <f t="shared" si="5"/>
        <v>#N/A</v>
      </c>
      <c r="F25" s="31" t="e">
        <f t="shared" si="0"/>
        <v>#N/A</v>
      </c>
      <c r="G25" s="29" t="e">
        <f>G24*(1+Balances!$B$2)</f>
        <v>#N/A</v>
      </c>
      <c r="H25" s="30" t="e">
        <f t="shared" si="6"/>
        <v>#N/A</v>
      </c>
      <c r="I25" s="26" t="e">
        <f t="shared" si="7"/>
        <v>#N/A</v>
      </c>
      <c r="J25" s="26" t="e">
        <f t="shared" si="1"/>
        <v>#N/A</v>
      </c>
      <c r="K25" s="26" t="e">
        <f t="shared" si="2"/>
        <v>#N/A</v>
      </c>
      <c r="L25" s="26" t="e">
        <f t="shared" si="3"/>
        <v>#N/A</v>
      </c>
      <c r="M25" s="77" t="e">
        <f t="shared" si="8"/>
        <v>#N/A</v>
      </c>
    </row>
    <row r="26" spans="1:13" x14ac:dyDescent="0.2">
      <c r="A26" s="28">
        <f t="shared" si="9"/>
        <v>15</v>
      </c>
      <c r="B26" s="28">
        <f>VLOOKUP(A26,Balances!A:B,2,FALSE)</f>
        <v>15</v>
      </c>
      <c r="C26" s="29" t="e">
        <f t="shared" si="10"/>
        <v>#N/A</v>
      </c>
      <c r="D26" s="29" t="e">
        <f t="shared" si="4"/>
        <v>#N/A</v>
      </c>
      <c r="E26" s="29" t="e">
        <f t="shared" si="5"/>
        <v>#N/A</v>
      </c>
      <c r="F26" s="31" t="e">
        <f t="shared" si="0"/>
        <v>#N/A</v>
      </c>
      <c r="G26" s="29" t="e">
        <f>G25*(1+Balances!$B$2)</f>
        <v>#N/A</v>
      </c>
      <c r="H26" s="30" t="e">
        <f t="shared" si="6"/>
        <v>#N/A</v>
      </c>
      <c r="I26" s="26" t="e">
        <f t="shared" si="7"/>
        <v>#N/A</v>
      </c>
      <c r="J26" s="26" t="e">
        <f t="shared" si="1"/>
        <v>#N/A</v>
      </c>
      <c r="K26" s="26" t="e">
        <f t="shared" si="2"/>
        <v>#N/A</v>
      </c>
      <c r="L26" s="26" t="e">
        <f t="shared" si="3"/>
        <v>#N/A</v>
      </c>
      <c r="M26" s="77" t="e">
        <f t="shared" si="8"/>
        <v>#N/A</v>
      </c>
    </row>
    <row r="27" spans="1:13" x14ac:dyDescent="0.2">
      <c r="A27" s="28">
        <f t="shared" si="9"/>
        <v>16</v>
      </c>
      <c r="B27" s="28">
        <f>VLOOKUP(A27,Balances!A:B,2,FALSE)</f>
        <v>16</v>
      </c>
      <c r="C27" s="29" t="e">
        <f t="shared" si="10"/>
        <v>#N/A</v>
      </c>
      <c r="D27" s="29" t="e">
        <f t="shared" si="4"/>
        <v>#N/A</v>
      </c>
      <c r="E27" s="29" t="e">
        <f t="shared" si="5"/>
        <v>#N/A</v>
      </c>
      <c r="F27" s="31" t="e">
        <f t="shared" si="0"/>
        <v>#N/A</v>
      </c>
      <c r="G27" s="29" t="e">
        <f>G26*(1+Balances!$B$2)</f>
        <v>#N/A</v>
      </c>
      <c r="H27" s="30" t="e">
        <f t="shared" si="6"/>
        <v>#N/A</v>
      </c>
      <c r="I27" s="26" t="e">
        <f t="shared" si="7"/>
        <v>#N/A</v>
      </c>
      <c r="J27" s="26" t="e">
        <f t="shared" si="1"/>
        <v>#N/A</v>
      </c>
      <c r="K27" s="26" t="e">
        <f t="shared" si="2"/>
        <v>#N/A</v>
      </c>
      <c r="L27" s="26" t="e">
        <f t="shared" si="3"/>
        <v>#N/A</v>
      </c>
      <c r="M27" s="77" t="e">
        <f t="shared" si="8"/>
        <v>#N/A</v>
      </c>
    </row>
    <row r="28" spans="1:13" x14ac:dyDescent="0.2">
      <c r="A28" s="28">
        <f t="shared" si="9"/>
        <v>17</v>
      </c>
      <c r="B28" s="28">
        <f>VLOOKUP(A28,Balances!A:B,2,FALSE)</f>
        <v>17</v>
      </c>
      <c r="C28" s="29" t="e">
        <f t="shared" si="10"/>
        <v>#N/A</v>
      </c>
      <c r="D28" s="29" t="e">
        <f t="shared" si="4"/>
        <v>#N/A</v>
      </c>
      <c r="E28" s="29" t="e">
        <f t="shared" si="5"/>
        <v>#N/A</v>
      </c>
      <c r="F28" s="31" t="e">
        <f t="shared" si="0"/>
        <v>#N/A</v>
      </c>
      <c r="G28" s="29" t="e">
        <f>G27*(1+Balances!$B$2)</f>
        <v>#N/A</v>
      </c>
      <c r="H28" s="30" t="e">
        <f t="shared" si="6"/>
        <v>#N/A</v>
      </c>
      <c r="I28" s="26" t="e">
        <f t="shared" si="7"/>
        <v>#N/A</v>
      </c>
      <c r="J28" s="26" t="e">
        <f t="shared" si="1"/>
        <v>#N/A</v>
      </c>
      <c r="K28" s="26" t="e">
        <f t="shared" si="2"/>
        <v>#N/A</v>
      </c>
      <c r="L28" s="26" t="e">
        <f t="shared" si="3"/>
        <v>#N/A</v>
      </c>
      <c r="M28" s="77" t="e">
        <f t="shared" si="8"/>
        <v>#N/A</v>
      </c>
    </row>
    <row r="29" spans="1:13" x14ac:dyDescent="0.2">
      <c r="A29" s="28">
        <f t="shared" si="9"/>
        <v>18</v>
      </c>
      <c r="B29" s="28">
        <f>VLOOKUP(A29,Balances!A:B,2,FALSE)</f>
        <v>18</v>
      </c>
      <c r="C29" s="29" t="e">
        <f t="shared" si="10"/>
        <v>#N/A</v>
      </c>
      <c r="D29" s="29" t="e">
        <f t="shared" si="4"/>
        <v>#N/A</v>
      </c>
      <c r="E29" s="29" t="e">
        <f t="shared" si="5"/>
        <v>#N/A</v>
      </c>
      <c r="F29" s="31" t="e">
        <f t="shared" si="0"/>
        <v>#N/A</v>
      </c>
      <c r="G29" s="29" t="e">
        <f>G28*(1+Balances!$B$2)</f>
        <v>#N/A</v>
      </c>
      <c r="H29" s="30" t="e">
        <f t="shared" si="6"/>
        <v>#N/A</v>
      </c>
      <c r="I29" s="26" t="e">
        <f t="shared" si="7"/>
        <v>#N/A</v>
      </c>
      <c r="J29" s="26" t="e">
        <f t="shared" si="1"/>
        <v>#N/A</v>
      </c>
      <c r="K29" s="26" t="e">
        <f t="shared" si="2"/>
        <v>#N/A</v>
      </c>
      <c r="L29" s="26" t="e">
        <f t="shared" si="3"/>
        <v>#N/A</v>
      </c>
      <c r="M29" s="77" t="e">
        <f t="shared" si="8"/>
        <v>#N/A</v>
      </c>
    </row>
    <row r="30" spans="1:13" x14ac:dyDescent="0.2">
      <c r="A30" s="28">
        <f t="shared" si="9"/>
        <v>19</v>
      </c>
      <c r="B30" s="28">
        <f>VLOOKUP(A30,Balances!A:B,2,FALSE)</f>
        <v>19</v>
      </c>
      <c r="C30" s="29" t="e">
        <f t="shared" si="10"/>
        <v>#N/A</v>
      </c>
      <c r="D30" s="29" t="e">
        <f t="shared" si="4"/>
        <v>#N/A</v>
      </c>
      <c r="E30" s="29" t="e">
        <f t="shared" si="5"/>
        <v>#N/A</v>
      </c>
      <c r="F30" s="31" t="e">
        <f t="shared" si="0"/>
        <v>#N/A</v>
      </c>
      <c r="G30" s="29" t="e">
        <f>G29*(1+Balances!$B$2)</f>
        <v>#N/A</v>
      </c>
      <c r="H30" s="30" t="e">
        <f t="shared" si="6"/>
        <v>#N/A</v>
      </c>
      <c r="I30" s="26" t="e">
        <f t="shared" si="7"/>
        <v>#N/A</v>
      </c>
      <c r="J30" s="26" t="e">
        <f t="shared" si="1"/>
        <v>#N/A</v>
      </c>
      <c r="K30" s="26" t="e">
        <f t="shared" si="2"/>
        <v>#N/A</v>
      </c>
      <c r="L30" s="26" t="e">
        <f t="shared" si="3"/>
        <v>#N/A</v>
      </c>
      <c r="M30" s="77" t="e">
        <f t="shared" si="8"/>
        <v>#N/A</v>
      </c>
    </row>
    <row r="31" spans="1:13" x14ac:dyDescent="0.2">
      <c r="A31" s="28">
        <f t="shared" si="9"/>
        <v>20</v>
      </c>
      <c r="B31" s="28">
        <f>VLOOKUP(A31,Balances!A:B,2,FALSE)</f>
        <v>20</v>
      </c>
      <c r="C31" s="29" t="e">
        <f t="shared" si="10"/>
        <v>#N/A</v>
      </c>
      <c r="D31" s="29" t="e">
        <f t="shared" si="4"/>
        <v>#N/A</v>
      </c>
      <c r="E31" s="29" t="e">
        <f t="shared" si="5"/>
        <v>#N/A</v>
      </c>
      <c r="F31" s="31" t="e">
        <f t="shared" si="0"/>
        <v>#N/A</v>
      </c>
      <c r="G31" s="29" t="e">
        <f>G30*(1+Balances!$B$2)</f>
        <v>#N/A</v>
      </c>
      <c r="H31" s="30" t="e">
        <f t="shared" si="6"/>
        <v>#N/A</v>
      </c>
      <c r="I31" s="26" t="e">
        <f t="shared" si="7"/>
        <v>#N/A</v>
      </c>
      <c r="J31" s="26" t="e">
        <f t="shared" si="1"/>
        <v>#N/A</v>
      </c>
      <c r="K31" s="26" t="e">
        <f t="shared" si="2"/>
        <v>#N/A</v>
      </c>
      <c r="L31" s="26" t="e">
        <f t="shared" si="3"/>
        <v>#N/A</v>
      </c>
      <c r="M31" s="77" t="e">
        <f t="shared" si="8"/>
        <v>#N/A</v>
      </c>
    </row>
    <row r="32" spans="1:13" x14ac:dyDescent="0.2">
      <c r="A32" s="28">
        <f t="shared" si="9"/>
        <v>21</v>
      </c>
      <c r="B32" s="28">
        <f>VLOOKUP(A32,Balances!A:B,2,FALSE)</f>
        <v>21</v>
      </c>
      <c r="C32" s="29" t="e">
        <f t="shared" si="10"/>
        <v>#N/A</v>
      </c>
      <c r="D32" s="29" t="e">
        <f t="shared" si="4"/>
        <v>#N/A</v>
      </c>
      <c r="E32" s="29" t="e">
        <f t="shared" si="5"/>
        <v>#N/A</v>
      </c>
      <c r="F32" s="31" t="e">
        <f t="shared" si="0"/>
        <v>#N/A</v>
      </c>
      <c r="G32" s="29" t="e">
        <f>G31*(1+Balances!$B$2)</f>
        <v>#N/A</v>
      </c>
      <c r="H32" s="30" t="e">
        <f t="shared" si="6"/>
        <v>#N/A</v>
      </c>
      <c r="I32" s="26" t="e">
        <f t="shared" si="7"/>
        <v>#N/A</v>
      </c>
      <c r="J32" s="26" t="e">
        <f t="shared" si="1"/>
        <v>#N/A</v>
      </c>
      <c r="K32" s="26" t="e">
        <f t="shared" si="2"/>
        <v>#N/A</v>
      </c>
      <c r="L32" s="26" t="e">
        <f t="shared" si="3"/>
        <v>#N/A</v>
      </c>
      <c r="M32" s="77" t="e">
        <f t="shared" si="8"/>
        <v>#N/A</v>
      </c>
    </row>
    <row r="33" spans="1:13" x14ac:dyDescent="0.2">
      <c r="A33" s="28">
        <f t="shared" si="9"/>
        <v>22</v>
      </c>
      <c r="B33" s="28">
        <f>VLOOKUP(A33,Balances!A:B,2,FALSE)</f>
        <v>22</v>
      </c>
      <c r="C33" s="29" t="e">
        <f t="shared" si="10"/>
        <v>#N/A</v>
      </c>
      <c r="D33" s="29" t="e">
        <f t="shared" si="4"/>
        <v>#N/A</v>
      </c>
      <c r="E33" s="29" t="e">
        <f t="shared" si="5"/>
        <v>#N/A</v>
      </c>
      <c r="F33" s="31" t="e">
        <f t="shared" si="0"/>
        <v>#N/A</v>
      </c>
      <c r="G33" s="29" t="e">
        <f>G32*(1+Balances!$B$2)</f>
        <v>#N/A</v>
      </c>
      <c r="H33" s="30" t="e">
        <f t="shared" si="6"/>
        <v>#N/A</v>
      </c>
      <c r="I33" s="26" t="e">
        <f t="shared" si="7"/>
        <v>#N/A</v>
      </c>
      <c r="J33" s="26" t="e">
        <f t="shared" si="1"/>
        <v>#N/A</v>
      </c>
      <c r="K33" s="26" t="e">
        <f t="shared" si="2"/>
        <v>#N/A</v>
      </c>
      <c r="L33" s="26" t="e">
        <f t="shared" si="3"/>
        <v>#N/A</v>
      </c>
      <c r="M33" s="77" t="e">
        <f t="shared" si="8"/>
        <v>#N/A</v>
      </c>
    </row>
    <row r="34" spans="1:13" x14ac:dyDescent="0.2">
      <c r="A34" s="28">
        <f t="shared" si="9"/>
        <v>23</v>
      </c>
      <c r="B34" s="28">
        <f>VLOOKUP(A34,Balances!A:B,2,FALSE)</f>
        <v>23</v>
      </c>
      <c r="C34" s="29" t="e">
        <f t="shared" si="10"/>
        <v>#N/A</v>
      </c>
      <c r="D34" s="29" t="e">
        <f t="shared" si="4"/>
        <v>#N/A</v>
      </c>
      <c r="E34" s="29" t="e">
        <f t="shared" si="5"/>
        <v>#N/A</v>
      </c>
      <c r="F34" s="31" t="e">
        <f t="shared" si="0"/>
        <v>#N/A</v>
      </c>
      <c r="G34" s="29" t="e">
        <f>G33*(1+Balances!$B$2)</f>
        <v>#N/A</v>
      </c>
      <c r="H34" s="30" t="e">
        <f t="shared" si="6"/>
        <v>#N/A</v>
      </c>
      <c r="I34" s="26" t="e">
        <f t="shared" si="7"/>
        <v>#N/A</v>
      </c>
      <c r="J34" s="26" t="e">
        <f t="shared" si="1"/>
        <v>#N/A</v>
      </c>
      <c r="K34" s="26" t="e">
        <f t="shared" si="2"/>
        <v>#N/A</v>
      </c>
      <c r="L34" s="26" t="e">
        <f t="shared" si="3"/>
        <v>#N/A</v>
      </c>
      <c r="M34" s="77" t="e">
        <f t="shared" si="8"/>
        <v>#N/A</v>
      </c>
    </row>
    <row r="35" spans="1:13" x14ac:dyDescent="0.2">
      <c r="A35" s="28">
        <f t="shared" si="9"/>
        <v>24</v>
      </c>
      <c r="B35" s="28">
        <f>VLOOKUP(A35,Balances!A:B,2,FALSE)</f>
        <v>24</v>
      </c>
      <c r="C35" s="29" t="e">
        <f t="shared" si="10"/>
        <v>#N/A</v>
      </c>
      <c r="D35" s="29" t="e">
        <f t="shared" si="4"/>
        <v>#N/A</v>
      </c>
      <c r="E35" s="29" t="e">
        <f t="shared" si="5"/>
        <v>#N/A</v>
      </c>
      <c r="F35" s="31" t="e">
        <f t="shared" si="0"/>
        <v>#N/A</v>
      </c>
      <c r="G35" s="29" t="e">
        <f>G34*(1+Balances!$B$2)</f>
        <v>#N/A</v>
      </c>
      <c r="H35" s="30" t="e">
        <f t="shared" si="6"/>
        <v>#N/A</v>
      </c>
      <c r="I35" s="26" t="e">
        <f t="shared" si="7"/>
        <v>#N/A</v>
      </c>
      <c r="J35" s="26" t="e">
        <f t="shared" si="1"/>
        <v>#N/A</v>
      </c>
      <c r="K35" s="26" t="e">
        <f t="shared" si="2"/>
        <v>#N/A</v>
      </c>
      <c r="L35" s="26" t="e">
        <f t="shared" si="3"/>
        <v>#N/A</v>
      </c>
      <c r="M35" s="77" t="e">
        <f t="shared" si="8"/>
        <v>#N/A</v>
      </c>
    </row>
    <row r="36" spans="1:13" x14ac:dyDescent="0.2">
      <c r="A36" s="28">
        <f t="shared" si="9"/>
        <v>25</v>
      </c>
      <c r="B36" s="28">
        <f>VLOOKUP(A36,Balances!A:B,2,FALSE)</f>
        <v>25</v>
      </c>
      <c r="C36" s="29" t="e">
        <f t="shared" si="10"/>
        <v>#N/A</v>
      </c>
      <c r="D36" s="29" t="e">
        <f t="shared" si="4"/>
        <v>#N/A</v>
      </c>
      <c r="E36" s="29" t="e">
        <f t="shared" si="5"/>
        <v>#N/A</v>
      </c>
      <c r="F36" s="31" t="e">
        <f t="shared" si="0"/>
        <v>#N/A</v>
      </c>
      <c r="G36" s="29" t="e">
        <f>G35*(1+Balances!$B$2)</f>
        <v>#N/A</v>
      </c>
      <c r="H36" s="30" t="e">
        <f t="shared" si="6"/>
        <v>#N/A</v>
      </c>
      <c r="I36" s="26" t="e">
        <f t="shared" si="7"/>
        <v>#N/A</v>
      </c>
      <c r="J36" s="26" t="e">
        <f t="shared" si="1"/>
        <v>#N/A</v>
      </c>
      <c r="K36" s="26" t="e">
        <f t="shared" si="2"/>
        <v>#N/A</v>
      </c>
      <c r="L36" s="26" t="e">
        <f t="shared" si="3"/>
        <v>#N/A</v>
      </c>
      <c r="M36" s="77" t="e">
        <f t="shared" si="8"/>
        <v>#N/A</v>
      </c>
    </row>
    <row r="37" spans="1:13" x14ac:dyDescent="0.2">
      <c r="A37" s="28">
        <f t="shared" si="9"/>
        <v>26</v>
      </c>
      <c r="B37" s="28">
        <f>VLOOKUP(A37,Balances!A:B,2,FALSE)</f>
        <v>26</v>
      </c>
      <c r="C37" s="29" t="e">
        <f t="shared" si="10"/>
        <v>#N/A</v>
      </c>
      <c r="D37" s="29" t="e">
        <f t="shared" si="4"/>
        <v>#N/A</v>
      </c>
      <c r="E37" s="29" t="e">
        <f t="shared" si="5"/>
        <v>#N/A</v>
      </c>
      <c r="F37" s="31" t="e">
        <f t="shared" si="0"/>
        <v>#N/A</v>
      </c>
      <c r="G37" s="29" t="e">
        <f>G36*(1+Balances!$B$2)</f>
        <v>#N/A</v>
      </c>
      <c r="H37" s="30" t="e">
        <f t="shared" si="6"/>
        <v>#N/A</v>
      </c>
      <c r="I37" s="26" t="e">
        <f t="shared" si="7"/>
        <v>#N/A</v>
      </c>
      <c r="J37" s="26" t="e">
        <f t="shared" si="1"/>
        <v>#N/A</v>
      </c>
      <c r="K37" s="26" t="e">
        <f t="shared" si="2"/>
        <v>#N/A</v>
      </c>
      <c r="L37" s="26" t="e">
        <f t="shared" si="3"/>
        <v>#N/A</v>
      </c>
      <c r="M37" s="77" t="e">
        <f t="shared" si="8"/>
        <v>#N/A</v>
      </c>
    </row>
    <row r="38" spans="1:13" x14ac:dyDescent="0.2">
      <c r="A38" s="28">
        <f t="shared" si="9"/>
        <v>27</v>
      </c>
      <c r="B38" s="28">
        <f>VLOOKUP(A38,Balances!A:B,2,FALSE)</f>
        <v>27</v>
      </c>
      <c r="C38" s="29" t="e">
        <f t="shared" si="10"/>
        <v>#N/A</v>
      </c>
      <c r="D38" s="29" t="e">
        <f t="shared" si="4"/>
        <v>#N/A</v>
      </c>
      <c r="E38" s="29" t="e">
        <f t="shared" si="5"/>
        <v>#N/A</v>
      </c>
      <c r="F38" s="31" t="e">
        <f t="shared" si="0"/>
        <v>#N/A</v>
      </c>
      <c r="G38" s="29" t="e">
        <f>G37*(1+Balances!$B$2)</f>
        <v>#N/A</v>
      </c>
      <c r="H38" s="30" t="e">
        <f t="shared" si="6"/>
        <v>#N/A</v>
      </c>
      <c r="I38" s="26" t="e">
        <f t="shared" si="7"/>
        <v>#N/A</v>
      </c>
      <c r="J38" s="26" t="e">
        <f t="shared" si="1"/>
        <v>#N/A</v>
      </c>
      <c r="K38" s="26" t="e">
        <f t="shared" si="2"/>
        <v>#N/A</v>
      </c>
      <c r="L38" s="26" t="e">
        <f t="shared" si="3"/>
        <v>#N/A</v>
      </c>
      <c r="M38" s="77" t="e">
        <f t="shared" si="8"/>
        <v>#N/A</v>
      </c>
    </row>
    <row r="39" spans="1:13" x14ac:dyDescent="0.2">
      <c r="A39" s="28">
        <f t="shared" si="9"/>
        <v>28</v>
      </c>
      <c r="B39" s="28">
        <f>VLOOKUP(A39,Balances!A:B,2,FALSE)</f>
        <v>28</v>
      </c>
      <c r="C39" s="29" t="e">
        <f t="shared" si="10"/>
        <v>#N/A</v>
      </c>
      <c r="D39" s="29" t="e">
        <f t="shared" si="4"/>
        <v>#N/A</v>
      </c>
      <c r="E39" s="29" t="e">
        <f t="shared" si="5"/>
        <v>#N/A</v>
      </c>
      <c r="F39" s="31" t="e">
        <f t="shared" si="0"/>
        <v>#N/A</v>
      </c>
      <c r="G39" s="29" t="e">
        <f>G38*(1+Balances!$B$2)</f>
        <v>#N/A</v>
      </c>
      <c r="H39" s="30" t="e">
        <f t="shared" si="6"/>
        <v>#N/A</v>
      </c>
      <c r="I39" s="26" t="e">
        <f t="shared" si="7"/>
        <v>#N/A</v>
      </c>
      <c r="J39" s="26" t="e">
        <f t="shared" si="1"/>
        <v>#N/A</v>
      </c>
      <c r="K39" s="26" t="e">
        <f t="shared" si="2"/>
        <v>#N/A</v>
      </c>
      <c r="L39" s="26" t="e">
        <f t="shared" si="3"/>
        <v>#N/A</v>
      </c>
      <c r="M39" s="77" t="e">
        <f t="shared" si="8"/>
        <v>#N/A</v>
      </c>
    </row>
    <row r="40" spans="1:13" x14ac:dyDescent="0.2">
      <c r="A40" s="28">
        <f t="shared" si="9"/>
        <v>29</v>
      </c>
      <c r="B40" s="28">
        <f>VLOOKUP(A40,Balances!A:B,2,FALSE)</f>
        <v>29</v>
      </c>
      <c r="C40" s="29" t="e">
        <f t="shared" si="10"/>
        <v>#N/A</v>
      </c>
      <c r="D40" s="29" t="e">
        <f t="shared" si="4"/>
        <v>#N/A</v>
      </c>
      <c r="E40" s="29" t="e">
        <f t="shared" si="5"/>
        <v>#N/A</v>
      </c>
      <c r="F40" s="31" t="e">
        <f t="shared" si="0"/>
        <v>#N/A</v>
      </c>
      <c r="G40" s="29" t="e">
        <f>G39*(1+Balances!$B$2)</f>
        <v>#N/A</v>
      </c>
      <c r="H40" s="30" t="e">
        <f t="shared" si="6"/>
        <v>#N/A</v>
      </c>
      <c r="I40" s="26" t="e">
        <f t="shared" si="7"/>
        <v>#N/A</v>
      </c>
      <c r="J40" s="26" t="e">
        <f t="shared" si="1"/>
        <v>#N/A</v>
      </c>
      <c r="K40" s="26" t="e">
        <f t="shared" si="2"/>
        <v>#N/A</v>
      </c>
      <c r="L40" s="26" t="e">
        <f t="shared" si="3"/>
        <v>#N/A</v>
      </c>
      <c r="M40" s="77" t="e">
        <f t="shared" si="8"/>
        <v>#N/A</v>
      </c>
    </row>
    <row r="41" spans="1:13" x14ac:dyDescent="0.2">
      <c r="A41" s="28">
        <f t="shared" si="9"/>
        <v>30</v>
      </c>
      <c r="B41" s="28">
        <f>VLOOKUP(A41,Balances!A:B,2,FALSE)</f>
        <v>30</v>
      </c>
      <c r="C41" s="29" t="e">
        <f t="shared" si="10"/>
        <v>#N/A</v>
      </c>
      <c r="D41" s="29" t="e">
        <f t="shared" si="4"/>
        <v>#N/A</v>
      </c>
      <c r="E41" s="29" t="e">
        <f t="shared" si="5"/>
        <v>#N/A</v>
      </c>
      <c r="F41" s="31" t="e">
        <f t="shared" si="0"/>
        <v>#N/A</v>
      </c>
      <c r="G41" s="29" t="e">
        <f>G40*(1+Balances!$B$2)</f>
        <v>#N/A</v>
      </c>
      <c r="H41" s="30" t="e">
        <f t="shared" si="6"/>
        <v>#N/A</v>
      </c>
      <c r="I41" s="26" t="e">
        <f t="shared" si="7"/>
        <v>#N/A</v>
      </c>
      <c r="J41" s="26" t="e">
        <f t="shared" si="1"/>
        <v>#N/A</v>
      </c>
      <c r="K41" s="26" t="e">
        <f t="shared" si="2"/>
        <v>#N/A</v>
      </c>
      <c r="L41" s="26" t="e">
        <f t="shared" si="3"/>
        <v>#N/A</v>
      </c>
      <c r="M41" s="77" t="e">
        <f t="shared" si="8"/>
        <v>#N/A</v>
      </c>
    </row>
    <row r="42" spans="1:13" x14ac:dyDescent="0.2">
      <c r="A42" s="28">
        <f t="shared" si="9"/>
        <v>31</v>
      </c>
      <c r="B42" s="28">
        <f>VLOOKUP(A42,Balances!A:B,2,FALSE)</f>
        <v>31</v>
      </c>
      <c r="C42" s="29" t="e">
        <f t="shared" si="10"/>
        <v>#N/A</v>
      </c>
      <c r="D42" s="29" t="e">
        <f t="shared" si="4"/>
        <v>#N/A</v>
      </c>
      <c r="E42" s="29" t="e">
        <f t="shared" si="5"/>
        <v>#N/A</v>
      </c>
      <c r="F42" s="31" t="e">
        <f t="shared" si="0"/>
        <v>#N/A</v>
      </c>
      <c r="G42" s="29" t="e">
        <f>G41*(1+Balances!$B$2)</f>
        <v>#N/A</v>
      </c>
      <c r="H42" s="30" t="e">
        <f t="shared" si="6"/>
        <v>#N/A</v>
      </c>
      <c r="I42" s="26" t="e">
        <f t="shared" si="7"/>
        <v>#N/A</v>
      </c>
      <c r="J42" s="26" t="e">
        <f t="shared" si="1"/>
        <v>#N/A</v>
      </c>
      <c r="K42" s="26" t="e">
        <f t="shared" si="2"/>
        <v>#N/A</v>
      </c>
      <c r="L42" s="26" t="e">
        <f t="shared" si="3"/>
        <v>#N/A</v>
      </c>
      <c r="M42" s="77" t="e">
        <f t="shared" si="8"/>
        <v>#N/A</v>
      </c>
    </row>
    <row r="43" spans="1:13" x14ac:dyDescent="0.2">
      <c r="A43" s="28">
        <f t="shared" si="9"/>
        <v>32</v>
      </c>
      <c r="B43" s="28">
        <f>VLOOKUP(A43,Balances!A:B,2,FALSE)</f>
        <v>32</v>
      </c>
      <c r="C43" s="29" t="e">
        <f t="shared" si="10"/>
        <v>#N/A</v>
      </c>
      <c r="D43" s="29" t="e">
        <f t="shared" si="4"/>
        <v>#N/A</v>
      </c>
      <c r="E43" s="29" t="e">
        <f t="shared" si="5"/>
        <v>#N/A</v>
      </c>
      <c r="F43" s="31" t="e">
        <f t="shared" ref="F43:F74" si="11">SUM(C43:E43)</f>
        <v>#N/A</v>
      </c>
      <c r="G43" s="29" t="e">
        <f>G42*(1+Balances!$B$2)</f>
        <v>#N/A</v>
      </c>
      <c r="H43" s="30" t="e">
        <f t="shared" si="6"/>
        <v>#N/A</v>
      </c>
      <c r="I43" s="26" t="e">
        <f t="shared" si="7"/>
        <v>#N/A</v>
      </c>
      <c r="J43" s="26" t="e">
        <f t="shared" ref="J43:J74" si="12">IF(K43&gt;0,0,IF(D43&gt;G43,G43,0))</f>
        <v>#N/A</v>
      </c>
      <c r="K43" s="26" t="e">
        <f t="shared" ref="K43:K74" si="13">IF(E43&gt;G43,G43,0)</f>
        <v>#N/A</v>
      </c>
      <c r="L43" s="26" t="e">
        <f t="shared" ref="L43:L74" si="14">H43+I43-$B$6</f>
        <v>#N/A</v>
      </c>
      <c r="M43" s="77" t="e">
        <f t="shared" si="8"/>
        <v>#N/A</v>
      </c>
    </row>
    <row r="44" spans="1:13" x14ac:dyDescent="0.2">
      <c r="A44" s="28">
        <f t="shared" si="9"/>
        <v>33</v>
      </c>
      <c r="B44" s="28">
        <f>VLOOKUP(A44,Balances!A:B,2,FALSE)</f>
        <v>33</v>
      </c>
      <c r="C44" s="29" t="e">
        <f t="shared" ref="C44:C75" si="15">((C43-H43-I43)*(1+$B$2))</f>
        <v>#N/A</v>
      </c>
      <c r="D44" s="29" t="e">
        <f t="shared" ref="D44:D75" si="16">(D43+H43-J43)*(1+$B$2)</f>
        <v>#N/A</v>
      </c>
      <c r="E44" s="29" t="e">
        <f t="shared" ref="E44:E75" si="17">(E43-K43)*(1+$B$2)</f>
        <v>#N/A</v>
      </c>
      <c r="F44" s="31" t="e">
        <f t="shared" si="11"/>
        <v>#N/A</v>
      </c>
      <c r="G44" s="29" t="e">
        <f>G43*(1+Balances!$B$2)</f>
        <v>#N/A</v>
      </c>
      <c r="H44" s="30" t="e">
        <f t="shared" si="6"/>
        <v>#N/A</v>
      </c>
      <c r="I44" s="26" t="e">
        <f t="shared" si="7"/>
        <v>#N/A</v>
      </c>
      <c r="J44" s="26" t="e">
        <f t="shared" si="12"/>
        <v>#N/A</v>
      </c>
      <c r="K44" s="26" t="e">
        <f t="shared" si="13"/>
        <v>#N/A</v>
      </c>
      <c r="L44" s="26" t="e">
        <f t="shared" si="14"/>
        <v>#N/A</v>
      </c>
      <c r="M44" s="77" t="e">
        <f t="shared" si="8"/>
        <v>#N/A</v>
      </c>
    </row>
    <row r="45" spans="1:13" x14ac:dyDescent="0.2">
      <c r="A45" s="28">
        <f t="shared" si="9"/>
        <v>34</v>
      </c>
      <c r="B45" s="28">
        <f>VLOOKUP(A45,Balances!A:B,2,FALSE)</f>
        <v>34</v>
      </c>
      <c r="C45" s="29" t="e">
        <f t="shared" si="15"/>
        <v>#N/A</v>
      </c>
      <c r="D45" s="29" t="e">
        <f t="shared" si="16"/>
        <v>#N/A</v>
      </c>
      <c r="E45" s="29" t="e">
        <f t="shared" si="17"/>
        <v>#N/A</v>
      </c>
      <c r="F45" s="31" t="e">
        <f t="shared" si="11"/>
        <v>#N/A</v>
      </c>
      <c r="G45" s="29" t="e">
        <f>G44*(1+Balances!$B$2)</f>
        <v>#N/A</v>
      </c>
      <c r="H45" s="30" t="e">
        <f t="shared" si="6"/>
        <v>#N/A</v>
      </c>
      <c r="I45" s="26" t="e">
        <f t="shared" si="7"/>
        <v>#N/A</v>
      </c>
      <c r="J45" s="26" t="e">
        <f t="shared" si="12"/>
        <v>#N/A</v>
      </c>
      <c r="K45" s="26" t="e">
        <f t="shared" si="13"/>
        <v>#N/A</v>
      </c>
      <c r="L45" s="26" t="e">
        <f t="shared" si="14"/>
        <v>#N/A</v>
      </c>
      <c r="M45" s="77" t="e">
        <f t="shared" si="8"/>
        <v>#N/A</v>
      </c>
    </row>
    <row r="46" spans="1:13" x14ac:dyDescent="0.2">
      <c r="A46" s="28">
        <f t="shared" si="9"/>
        <v>35</v>
      </c>
      <c r="B46" s="28">
        <f>VLOOKUP(A46,Balances!A:B,2,FALSE)</f>
        <v>35</v>
      </c>
      <c r="C46" s="29" t="e">
        <f t="shared" si="15"/>
        <v>#N/A</v>
      </c>
      <c r="D46" s="29" t="e">
        <f t="shared" si="16"/>
        <v>#N/A</v>
      </c>
      <c r="E46" s="29" t="e">
        <f t="shared" si="17"/>
        <v>#N/A</v>
      </c>
      <c r="F46" s="31" t="e">
        <f t="shared" si="11"/>
        <v>#N/A</v>
      </c>
      <c r="G46" s="29" t="e">
        <f>G45*(1+Balances!$B$2)</f>
        <v>#N/A</v>
      </c>
      <c r="H46" s="30" t="e">
        <f t="shared" si="6"/>
        <v>#N/A</v>
      </c>
      <c r="I46" s="26" t="e">
        <f t="shared" si="7"/>
        <v>#N/A</v>
      </c>
      <c r="J46" s="26" t="e">
        <f t="shared" si="12"/>
        <v>#N/A</v>
      </c>
      <c r="K46" s="26" t="e">
        <f t="shared" si="13"/>
        <v>#N/A</v>
      </c>
      <c r="L46" s="26" t="e">
        <f t="shared" si="14"/>
        <v>#N/A</v>
      </c>
      <c r="M46" s="77" t="e">
        <f t="shared" si="8"/>
        <v>#N/A</v>
      </c>
    </row>
    <row r="47" spans="1:13" x14ac:dyDescent="0.2">
      <c r="A47" s="28">
        <f t="shared" si="9"/>
        <v>36</v>
      </c>
      <c r="B47" s="28">
        <f>VLOOKUP(A47,Balances!A:B,2,FALSE)</f>
        <v>36</v>
      </c>
      <c r="C47" s="29" t="e">
        <f t="shared" si="15"/>
        <v>#N/A</v>
      </c>
      <c r="D47" s="29" t="e">
        <f t="shared" si="16"/>
        <v>#N/A</v>
      </c>
      <c r="E47" s="29" t="e">
        <f t="shared" si="17"/>
        <v>#N/A</v>
      </c>
      <c r="F47" s="31" t="e">
        <f t="shared" si="11"/>
        <v>#N/A</v>
      </c>
      <c r="G47" s="29" t="e">
        <f>G46*(1+Balances!$B$2)</f>
        <v>#N/A</v>
      </c>
      <c r="H47" s="30" t="e">
        <f t="shared" si="6"/>
        <v>#N/A</v>
      </c>
      <c r="I47" s="26" t="e">
        <f t="shared" si="7"/>
        <v>#N/A</v>
      </c>
      <c r="J47" s="26" t="e">
        <f t="shared" si="12"/>
        <v>#N/A</v>
      </c>
      <c r="K47" s="26" t="e">
        <f t="shared" si="13"/>
        <v>#N/A</v>
      </c>
      <c r="L47" s="26" t="e">
        <f t="shared" si="14"/>
        <v>#N/A</v>
      </c>
      <c r="M47" s="77" t="e">
        <f t="shared" si="8"/>
        <v>#N/A</v>
      </c>
    </row>
    <row r="48" spans="1:13" x14ac:dyDescent="0.2">
      <c r="A48" s="28">
        <f t="shared" si="9"/>
        <v>37</v>
      </c>
      <c r="B48" s="28">
        <f>VLOOKUP(A48,Balances!A:B,2,FALSE)</f>
        <v>37</v>
      </c>
      <c r="C48" s="29" t="e">
        <f t="shared" si="15"/>
        <v>#N/A</v>
      </c>
      <c r="D48" s="29" t="e">
        <f t="shared" si="16"/>
        <v>#N/A</v>
      </c>
      <c r="E48" s="29" t="e">
        <f t="shared" si="17"/>
        <v>#N/A</v>
      </c>
      <c r="F48" s="31" t="e">
        <f t="shared" si="11"/>
        <v>#N/A</v>
      </c>
      <c r="G48" s="29" t="e">
        <f>G47*(1+Balances!$B$2)</f>
        <v>#N/A</v>
      </c>
      <c r="H48" s="30" t="e">
        <f t="shared" si="6"/>
        <v>#N/A</v>
      </c>
      <c r="I48" s="26" t="e">
        <f t="shared" si="7"/>
        <v>#N/A</v>
      </c>
      <c r="J48" s="26" t="e">
        <f t="shared" si="12"/>
        <v>#N/A</v>
      </c>
      <c r="K48" s="26" t="e">
        <f t="shared" si="13"/>
        <v>#N/A</v>
      </c>
      <c r="L48" s="26" t="e">
        <f t="shared" si="14"/>
        <v>#N/A</v>
      </c>
      <c r="M48" s="77" t="e">
        <f t="shared" si="8"/>
        <v>#N/A</v>
      </c>
    </row>
    <row r="49" spans="1:13" x14ac:dyDescent="0.2">
      <c r="A49" s="28">
        <f t="shared" si="9"/>
        <v>38</v>
      </c>
      <c r="B49" s="28">
        <f>VLOOKUP(A49,Balances!A:B,2,FALSE)</f>
        <v>38</v>
      </c>
      <c r="C49" s="29" t="e">
        <f t="shared" si="15"/>
        <v>#N/A</v>
      </c>
      <c r="D49" s="29" t="e">
        <f t="shared" si="16"/>
        <v>#N/A</v>
      </c>
      <c r="E49" s="29" t="e">
        <f t="shared" si="17"/>
        <v>#N/A</v>
      </c>
      <c r="F49" s="31" t="e">
        <f t="shared" si="11"/>
        <v>#N/A</v>
      </c>
      <c r="G49" s="29" t="e">
        <f>G48*(1+Balances!$B$2)</f>
        <v>#N/A</v>
      </c>
      <c r="H49" s="30" t="e">
        <f t="shared" si="6"/>
        <v>#N/A</v>
      </c>
      <c r="I49" s="26" t="e">
        <f t="shared" si="7"/>
        <v>#N/A</v>
      </c>
      <c r="J49" s="26" t="e">
        <f t="shared" si="12"/>
        <v>#N/A</v>
      </c>
      <c r="K49" s="26" t="e">
        <f t="shared" si="13"/>
        <v>#N/A</v>
      </c>
      <c r="L49" s="26" t="e">
        <f t="shared" si="14"/>
        <v>#N/A</v>
      </c>
      <c r="M49" s="77" t="e">
        <f t="shared" si="8"/>
        <v>#N/A</v>
      </c>
    </row>
    <row r="50" spans="1:13" x14ac:dyDescent="0.2">
      <c r="A50" s="28">
        <f t="shared" si="9"/>
        <v>39</v>
      </c>
      <c r="B50" s="28">
        <f>VLOOKUP(A50,Balances!A:B,2,FALSE)</f>
        <v>39</v>
      </c>
      <c r="C50" s="29" t="e">
        <f t="shared" si="15"/>
        <v>#N/A</v>
      </c>
      <c r="D50" s="29" t="e">
        <f t="shared" si="16"/>
        <v>#N/A</v>
      </c>
      <c r="E50" s="29" t="e">
        <f t="shared" si="17"/>
        <v>#N/A</v>
      </c>
      <c r="F50" s="31" t="e">
        <f t="shared" si="11"/>
        <v>#N/A</v>
      </c>
      <c r="G50" s="29" t="e">
        <f>G49*(1+Balances!$B$2)</f>
        <v>#N/A</v>
      </c>
      <c r="H50" s="30" t="e">
        <f t="shared" si="6"/>
        <v>#N/A</v>
      </c>
      <c r="I50" s="26" t="e">
        <f t="shared" si="7"/>
        <v>#N/A</v>
      </c>
      <c r="J50" s="26" t="e">
        <f t="shared" si="12"/>
        <v>#N/A</v>
      </c>
      <c r="K50" s="26" t="e">
        <f t="shared" si="13"/>
        <v>#N/A</v>
      </c>
      <c r="L50" s="26" t="e">
        <f t="shared" si="14"/>
        <v>#N/A</v>
      </c>
      <c r="M50" s="77" t="e">
        <f t="shared" si="8"/>
        <v>#N/A</v>
      </c>
    </row>
    <row r="51" spans="1:13" x14ac:dyDescent="0.2">
      <c r="A51" s="28">
        <f t="shared" si="9"/>
        <v>40</v>
      </c>
      <c r="B51" s="28">
        <f>VLOOKUP(A51,Balances!A:B,2,FALSE)</f>
        <v>40</v>
      </c>
      <c r="C51" s="29" t="e">
        <f t="shared" si="15"/>
        <v>#N/A</v>
      </c>
      <c r="D51" s="29" t="e">
        <f t="shared" si="16"/>
        <v>#N/A</v>
      </c>
      <c r="E51" s="29" t="e">
        <f t="shared" si="17"/>
        <v>#N/A</v>
      </c>
      <c r="F51" s="31" t="e">
        <f t="shared" si="11"/>
        <v>#N/A</v>
      </c>
      <c r="G51" s="29" t="e">
        <f>G50*(1+Balances!$B$2)</f>
        <v>#N/A</v>
      </c>
      <c r="H51" s="30" t="e">
        <f t="shared" si="6"/>
        <v>#N/A</v>
      </c>
      <c r="I51" s="26" t="e">
        <f t="shared" si="7"/>
        <v>#N/A</v>
      </c>
      <c r="J51" s="26" t="e">
        <f t="shared" si="12"/>
        <v>#N/A</v>
      </c>
      <c r="K51" s="26" t="e">
        <f t="shared" si="13"/>
        <v>#N/A</v>
      </c>
      <c r="L51" s="26" t="e">
        <f t="shared" si="14"/>
        <v>#N/A</v>
      </c>
      <c r="M51" s="77" t="e">
        <f t="shared" si="8"/>
        <v>#N/A</v>
      </c>
    </row>
    <row r="52" spans="1:13" x14ac:dyDescent="0.2">
      <c r="A52" s="28">
        <f t="shared" si="9"/>
        <v>41</v>
      </c>
      <c r="B52" s="28">
        <f>VLOOKUP(A52,Balances!A:B,2,FALSE)</f>
        <v>41</v>
      </c>
      <c r="C52" s="29" t="e">
        <f t="shared" si="15"/>
        <v>#N/A</v>
      </c>
      <c r="D52" s="29" t="e">
        <f t="shared" si="16"/>
        <v>#N/A</v>
      </c>
      <c r="E52" s="29" t="e">
        <f t="shared" si="17"/>
        <v>#N/A</v>
      </c>
      <c r="F52" s="31" t="e">
        <f t="shared" si="11"/>
        <v>#N/A</v>
      </c>
      <c r="G52" s="29" t="e">
        <f>G51*(1+Balances!$B$2)</f>
        <v>#N/A</v>
      </c>
      <c r="H52" s="30" t="e">
        <f t="shared" si="6"/>
        <v>#N/A</v>
      </c>
      <c r="I52" s="26" t="e">
        <f t="shared" si="7"/>
        <v>#N/A</v>
      </c>
      <c r="J52" s="26" t="e">
        <f t="shared" si="12"/>
        <v>#N/A</v>
      </c>
      <c r="K52" s="26" t="e">
        <f t="shared" si="13"/>
        <v>#N/A</v>
      </c>
      <c r="L52" s="26" t="e">
        <f t="shared" si="14"/>
        <v>#N/A</v>
      </c>
      <c r="M52" s="77" t="e">
        <f t="shared" si="8"/>
        <v>#N/A</v>
      </c>
    </row>
    <row r="53" spans="1:13" x14ac:dyDescent="0.2">
      <c r="A53" s="28">
        <f t="shared" si="9"/>
        <v>42</v>
      </c>
      <c r="B53" s="28">
        <f>VLOOKUP(A53,Balances!A:B,2,FALSE)</f>
        <v>42</v>
      </c>
      <c r="C53" s="29" t="e">
        <f t="shared" si="15"/>
        <v>#N/A</v>
      </c>
      <c r="D53" s="29" t="e">
        <f t="shared" si="16"/>
        <v>#N/A</v>
      </c>
      <c r="E53" s="29" t="e">
        <f t="shared" si="17"/>
        <v>#N/A</v>
      </c>
      <c r="F53" s="31" t="e">
        <f t="shared" si="11"/>
        <v>#N/A</v>
      </c>
      <c r="G53" s="29" t="e">
        <f>G52*(1+Balances!$B$2)</f>
        <v>#N/A</v>
      </c>
      <c r="H53" s="30" t="e">
        <f t="shared" si="6"/>
        <v>#N/A</v>
      </c>
      <c r="I53" s="26" t="e">
        <f t="shared" si="7"/>
        <v>#N/A</v>
      </c>
      <c r="J53" s="26" t="e">
        <f t="shared" si="12"/>
        <v>#N/A</v>
      </c>
      <c r="K53" s="26" t="e">
        <f t="shared" si="13"/>
        <v>#N/A</v>
      </c>
      <c r="L53" s="26" t="e">
        <f t="shared" si="14"/>
        <v>#N/A</v>
      </c>
      <c r="M53" s="77" t="e">
        <f t="shared" si="8"/>
        <v>#N/A</v>
      </c>
    </row>
    <row r="54" spans="1:13" x14ac:dyDescent="0.2">
      <c r="A54" s="28">
        <f t="shared" si="9"/>
        <v>43</v>
      </c>
      <c r="B54" s="28">
        <f>VLOOKUP(A54,Balances!A:B,2,FALSE)</f>
        <v>43</v>
      </c>
      <c r="C54" s="29" t="e">
        <f t="shared" si="15"/>
        <v>#N/A</v>
      </c>
      <c r="D54" s="29" t="e">
        <f t="shared" si="16"/>
        <v>#N/A</v>
      </c>
      <c r="E54" s="29" t="e">
        <f t="shared" si="17"/>
        <v>#N/A</v>
      </c>
      <c r="F54" s="31" t="e">
        <f t="shared" si="11"/>
        <v>#N/A</v>
      </c>
      <c r="G54" s="29" t="e">
        <f>G53*(1+Balances!$B$2)</f>
        <v>#N/A</v>
      </c>
      <c r="H54" s="30" t="e">
        <f t="shared" si="6"/>
        <v>#N/A</v>
      </c>
      <c r="I54" s="26" t="e">
        <f t="shared" si="7"/>
        <v>#N/A</v>
      </c>
      <c r="J54" s="26" t="e">
        <f t="shared" si="12"/>
        <v>#N/A</v>
      </c>
      <c r="K54" s="26" t="e">
        <f t="shared" si="13"/>
        <v>#N/A</v>
      </c>
      <c r="L54" s="26" t="e">
        <f t="shared" si="14"/>
        <v>#N/A</v>
      </c>
      <c r="M54" s="77" t="e">
        <f t="shared" si="8"/>
        <v>#N/A</v>
      </c>
    </row>
    <row r="55" spans="1:13" x14ac:dyDescent="0.2">
      <c r="A55" s="28">
        <f t="shared" si="9"/>
        <v>44</v>
      </c>
      <c r="B55" s="28">
        <f>VLOOKUP(A55,Balances!A:B,2,FALSE)</f>
        <v>44</v>
      </c>
      <c r="C55" s="29" t="e">
        <f t="shared" si="15"/>
        <v>#N/A</v>
      </c>
      <c r="D55" s="29" t="e">
        <f t="shared" si="16"/>
        <v>#N/A</v>
      </c>
      <c r="E55" s="29" t="e">
        <f t="shared" si="17"/>
        <v>#N/A</v>
      </c>
      <c r="F55" s="31" t="e">
        <f t="shared" si="11"/>
        <v>#N/A</v>
      </c>
      <c r="G55" s="29" t="e">
        <f>G54*(1+Balances!$B$2)</f>
        <v>#N/A</v>
      </c>
      <c r="H55" s="30" t="e">
        <f t="shared" si="6"/>
        <v>#N/A</v>
      </c>
      <c r="I55" s="26" t="e">
        <f t="shared" si="7"/>
        <v>#N/A</v>
      </c>
      <c r="J55" s="26" t="e">
        <f t="shared" si="12"/>
        <v>#N/A</v>
      </c>
      <c r="K55" s="26" t="e">
        <f t="shared" si="13"/>
        <v>#N/A</v>
      </c>
      <c r="L55" s="26" t="e">
        <f t="shared" si="14"/>
        <v>#N/A</v>
      </c>
      <c r="M55" s="77" t="e">
        <f t="shared" si="8"/>
        <v>#N/A</v>
      </c>
    </row>
    <row r="56" spans="1:13" x14ac:dyDescent="0.2">
      <c r="A56" s="28">
        <f t="shared" si="9"/>
        <v>45</v>
      </c>
      <c r="B56" s="28">
        <f>VLOOKUP(A56,Balances!A:B,2,FALSE)</f>
        <v>45</v>
      </c>
      <c r="C56" s="29" t="e">
        <f t="shared" si="15"/>
        <v>#N/A</v>
      </c>
      <c r="D56" s="29" t="e">
        <f t="shared" si="16"/>
        <v>#N/A</v>
      </c>
      <c r="E56" s="29" t="e">
        <f t="shared" si="17"/>
        <v>#N/A</v>
      </c>
      <c r="F56" s="31" t="e">
        <f t="shared" si="11"/>
        <v>#N/A</v>
      </c>
      <c r="G56" s="29" t="e">
        <f>G55*(1+Balances!$B$2)</f>
        <v>#N/A</v>
      </c>
      <c r="H56" s="30" t="e">
        <f t="shared" si="6"/>
        <v>#N/A</v>
      </c>
      <c r="I56" s="26" t="e">
        <f t="shared" si="7"/>
        <v>#N/A</v>
      </c>
      <c r="J56" s="26" t="e">
        <f t="shared" si="12"/>
        <v>#N/A</v>
      </c>
      <c r="K56" s="26" t="e">
        <f t="shared" si="13"/>
        <v>#N/A</v>
      </c>
      <c r="L56" s="26" t="e">
        <f t="shared" si="14"/>
        <v>#N/A</v>
      </c>
      <c r="M56" s="77" t="e">
        <f t="shared" si="8"/>
        <v>#N/A</v>
      </c>
    </row>
    <row r="57" spans="1:13" x14ac:dyDescent="0.2">
      <c r="A57" s="28">
        <f t="shared" si="9"/>
        <v>46</v>
      </c>
      <c r="B57" s="28">
        <f>VLOOKUP(A57,Balances!A:B,2,FALSE)</f>
        <v>46</v>
      </c>
      <c r="C57" s="29" t="e">
        <f t="shared" si="15"/>
        <v>#N/A</v>
      </c>
      <c r="D57" s="29" t="e">
        <f t="shared" si="16"/>
        <v>#N/A</v>
      </c>
      <c r="E57" s="29" t="e">
        <f t="shared" si="17"/>
        <v>#N/A</v>
      </c>
      <c r="F57" s="31" t="e">
        <f t="shared" si="11"/>
        <v>#N/A</v>
      </c>
      <c r="G57" s="29" t="e">
        <f>G56*(1+Balances!$B$2)</f>
        <v>#N/A</v>
      </c>
      <c r="H57" s="30" t="e">
        <f t="shared" si="6"/>
        <v>#N/A</v>
      </c>
      <c r="I57" s="26" t="e">
        <f t="shared" si="7"/>
        <v>#N/A</v>
      </c>
      <c r="J57" s="26" t="e">
        <f t="shared" si="12"/>
        <v>#N/A</v>
      </c>
      <c r="K57" s="26" t="e">
        <f t="shared" si="13"/>
        <v>#N/A</v>
      </c>
      <c r="L57" s="26" t="e">
        <f t="shared" si="14"/>
        <v>#N/A</v>
      </c>
      <c r="M57" s="77" t="e">
        <f t="shared" si="8"/>
        <v>#N/A</v>
      </c>
    </row>
    <row r="58" spans="1:13" x14ac:dyDescent="0.2">
      <c r="A58" s="28">
        <f t="shared" si="9"/>
        <v>47</v>
      </c>
      <c r="B58" s="28">
        <f>VLOOKUP(A58,Balances!A:B,2,FALSE)</f>
        <v>47</v>
      </c>
      <c r="C58" s="29" t="e">
        <f t="shared" si="15"/>
        <v>#N/A</v>
      </c>
      <c r="D58" s="29" t="e">
        <f t="shared" si="16"/>
        <v>#N/A</v>
      </c>
      <c r="E58" s="29" t="e">
        <f t="shared" si="17"/>
        <v>#N/A</v>
      </c>
      <c r="F58" s="31" t="e">
        <f t="shared" si="11"/>
        <v>#N/A</v>
      </c>
      <c r="G58" s="29" t="e">
        <f>G57*(1+Balances!$B$2)</f>
        <v>#N/A</v>
      </c>
      <c r="H58" s="30" t="e">
        <f t="shared" si="6"/>
        <v>#N/A</v>
      </c>
      <c r="I58" s="26" t="e">
        <f t="shared" si="7"/>
        <v>#N/A</v>
      </c>
      <c r="J58" s="26" t="e">
        <f t="shared" si="12"/>
        <v>#N/A</v>
      </c>
      <c r="K58" s="26" t="e">
        <f t="shared" si="13"/>
        <v>#N/A</v>
      </c>
      <c r="L58" s="26" t="e">
        <f t="shared" si="14"/>
        <v>#N/A</v>
      </c>
      <c r="M58" s="77" t="e">
        <f t="shared" si="8"/>
        <v>#N/A</v>
      </c>
    </row>
    <row r="59" spans="1:13" x14ac:dyDescent="0.2">
      <c r="A59" s="28">
        <f t="shared" si="9"/>
        <v>48</v>
      </c>
      <c r="B59" s="28">
        <f>VLOOKUP(A59,Balances!A:B,2,FALSE)</f>
        <v>48</v>
      </c>
      <c r="C59" s="29" t="e">
        <f t="shared" si="15"/>
        <v>#N/A</v>
      </c>
      <c r="D59" s="29" t="e">
        <f t="shared" si="16"/>
        <v>#N/A</v>
      </c>
      <c r="E59" s="29" t="e">
        <f t="shared" si="17"/>
        <v>#N/A</v>
      </c>
      <c r="F59" s="31" t="e">
        <f t="shared" si="11"/>
        <v>#N/A</v>
      </c>
      <c r="G59" s="29" t="e">
        <f>G58*(1+Balances!$B$2)</f>
        <v>#N/A</v>
      </c>
      <c r="H59" s="30" t="e">
        <f t="shared" si="6"/>
        <v>#N/A</v>
      </c>
      <c r="I59" s="26" t="e">
        <f t="shared" si="7"/>
        <v>#N/A</v>
      </c>
      <c r="J59" s="26" t="e">
        <f t="shared" si="12"/>
        <v>#N/A</v>
      </c>
      <c r="K59" s="26" t="e">
        <f t="shared" si="13"/>
        <v>#N/A</v>
      </c>
      <c r="L59" s="26" t="e">
        <f t="shared" si="14"/>
        <v>#N/A</v>
      </c>
      <c r="M59" s="77" t="e">
        <f t="shared" si="8"/>
        <v>#N/A</v>
      </c>
    </row>
    <row r="60" spans="1:13" x14ac:dyDescent="0.2">
      <c r="A60" s="28">
        <f t="shared" si="9"/>
        <v>49</v>
      </c>
      <c r="B60" s="28">
        <f>VLOOKUP(A60,Balances!A:B,2,FALSE)</f>
        <v>49</v>
      </c>
      <c r="C60" s="29" t="e">
        <f t="shared" si="15"/>
        <v>#N/A</v>
      </c>
      <c r="D60" s="29" t="e">
        <f t="shared" si="16"/>
        <v>#N/A</v>
      </c>
      <c r="E60" s="29" t="e">
        <f t="shared" si="17"/>
        <v>#N/A</v>
      </c>
      <c r="F60" s="31" t="e">
        <f t="shared" si="11"/>
        <v>#N/A</v>
      </c>
      <c r="G60" s="29" t="e">
        <f>G59*(1+Balances!$B$2)</f>
        <v>#N/A</v>
      </c>
      <c r="H60" s="30" t="e">
        <f t="shared" si="6"/>
        <v>#N/A</v>
      </c>
      <c r="I60" s="26" t="e">
        <f t="shared" si="7"/>
        <v>#N/A</v>
      </c>
      <c r="J60" s="26" t="e">
        <f t="shared" si="12"/>
        <v>#N/A</v>
      </c>
      <c r="K60" s="26" t="e">
        <f t="shared" si="13"/>
        <v>#N/A</v>
      </c>
      <c r="L60" s="26" t="e">
        <f t="shared" si="14"/>
        <v>#N/A</v>
      </c>
      <c r="M60" s="77" t="e">
        <f t="shared" si="8"/>
        <v>#N/A</v>
      </c>
    </row>
    <row r="61" spans="1:13" x14ac:dyDescent="0.2">
      <c r="A61" s="28">
        <f t="shared" si="9"/>
        <v>50</v>
      </c>
      <c r="B61" s="28">
        <f>VLOOKUP(A61,Balances!A:B,2,FALSE)</f>
        <v>50</v>
      </c>
      <c r="C61" s="29" t="e">
        <f t="shared" si="15"/>
        <v>#N/A</v>
      </c>
      <c r="D61" s="29" t="e">
        <f t="shared" si="16"/>
        <v>#N/A</v>
      </c>
      <c r="E61" s="29" t="e">
        <f t="shared" si="17"/>
        <v>#N/A</v>
      </c>
      <c r="F61" s="31" t="e">
        <f t="shared" si="11"/>
        <v>#N/A</v>
      </c>
      <c r="G61" s="29" t="e">
        <f>G60*(1+Balances!$B$2)</f>
        <v>#N/A</v>
      </c>
      <c r="H61" s="30" t="e">
        <f t="shared" si="6"/>
        <v>#N/A</v>
      </c>
      <c r="I61" s="26" t="e">
        <f t="shared" si="7"/>
        <v>#N/A</v>
      </c>
      <c r="J61" s="26" t="e">
        <f t="shared" si="12"/>
        <v>#N/A</v>
      </c>
      <c r="K61" s="26" t="e">
        <f t="shared" si="13"/>
        <v>#N/A</v>
      </c>
      <c r="L61" s="26" t="e">
        <f t="shared" si="14"/>
        <v>#N/A</v>
      </c>
      <c r="M61" s="77" t="e">
        <f t="shared" si="8"/>
        <v>#N/A</v>
      </c>
    </row>
    <row r="62" spans="1:13" x14ac:dyDescent="0.2">
      <c r="A62" s="28">
        <f t="shared" si="9"/>
        <v>51</v>
      </c>
      <c r="B62" s="28">
        <f>VLOOKUP(A62,Balances!A:B,2,FALSE)</f>
        <v>51</v>
      </c>
      <c r="C62" s="29" t="e">
        <f t="shared" si="15"/>
        <v>#N/A</v>
      </c>
      <c r="D62" s="29" t="e">
        <f t="shared" si="16"/>
        <v>#N/A</v>
      </c>
      <c r="E62" s="29" t="e">
        <f t="shared" si="17"/>
        <v>#N/A</v>
      </c>
      <c r="F62" s="31" t="e">
        <f t="shared" si="11"/>
        <v>#N/A</v>
      </c>
      <c r="G62" s="29" t="e">
        <f>G61*(1+Balances!$B$2)</f>
        <v>#N/A</v>
      </c>
      <c r="H62" s="30" t="e">
        <f t="shared" si="6"/>
        <v>#N/A</v>
      </c>
      <c r="I62" s="26" t="e">
        <f t="shared" si="7"/>
        <v>#N/A</v>
      </c>
      <c r="J62" s="26" t="e">
        <f t="shared" si="12"/>
        <v>#N/A</v>
      </c>
      <c r="K62" s="26" t="e">
        <f t="shared" si="13"/>
        <v>#N/A</v>
      </c>
      <c r="L62" s="26" t="e">
        <f t="shared" si="14"/>
        <v>#N/A</v>
      </c>
      <c r="M62" s="77" t="e">
        <f t="shared" si="8"/>
        <v>#N/A</v>
      </c>
    </row>
    <row r="63" spans="1:13" x14ac:dyDescent="0.2">
      <c r="A63" s="28">
        <f t="shared" si="9"/>
        <v>52</v>
      </c>
      <c r="B63" s="28">
        <f>VLOOKUP(A63,Balances!A:B,2,FALSE)</f>
        <v>52</v>
      </c>
      <c r="C63" s="29" t="e">
        <f t="shared" si="15"/>
        <v>#N/A</v>
      </c>
      <c r="D63" s="29" t="e">
        <f t="shared" si="16"/>
        <v>#N/A</v>
      </c>
      <c r="E63" s="29" t="e">
        <f t="shared" si="17"/>
        <v>#N/A</v>
      </c>
      <c r="F63" s="31" t="e">
        <f t="shared" si="11"/>
        <v>#N/A</v>
      </c>
      <c r="G63" s="29" t="e">
        <f>G62*(1+Balances!$B$2)</f>
        <v>#N/A</v>
      </c>
      <c r="H63" s="30" t="e">
        <f t="shared" si="6"/>
        <v>#N/A</v>
      </c>
      <c r="I63" s="26" t="e">
        <f t="shared" si="7"/>
        <v>#N/A</v>
      </c>
      <c r="J63" s="26" t="e">
        <f t="shared" si="12"/>
        <v>#N/A</v>
      </c>
      <c r="K63" s="26" t="e">
        <f t="shared" si="13"/>
        <v>#N/A</v>
      </c>
      <c r="L63" s="26" t="e">
        <f t="shared" si="14"/>
        <v>#N/A</v>
      </c>
      <c r="M63" s="77" t="e">
        <f t="shared" si="8"/>
        <v>#N/A</v>
      </c>
    </row>
    <row r="64" spans="1:13" x14ac:dyDescent="0.2">
      <c r="A64" s="28">
        <f t="shared" si="9"/>
        <v>53</v>
      </c>
      <c r="B64" s="28">
        <f>VLOOKUP(A64,Balances!A:B,2,FALSE)</f>
        <v>53</v>
      </c>
      <c r="C64" s="29" t="e">
        <f t="shared" si="15"/>
        <v>#N/A</v>
      </c>
      <c r="D64" s="29" t="e">
        <f t="shared" si="16"/>
        <v>#N/A</v>
      </c>
      <c r="E64" s="29" t="e">
        <f t="shared" si="17"/>
        <v>#N/A</v>
      </c>
      <c r="F64" s="31" t="e">
        <f t="shared" si="11"/>
        <v>#N/A</v>
      </c>
      <c r="G64" s="29" t="e">
        <f>G63*(1+Balances!$B$2)</f>
        <v>#N/A</v>
      </c>
      <c r="H64" s="30" t="e">
        <f t="shared" si="6"/>
        <v>#N/A</v>
      </c>
      <c r="I64" s="26" t="e">
        <f t="shared" si="7"/>
        <v>#N/A</v>
      </c>
      <c r="J64" s="26" t="e">
        <f t="shared" si="12"/>
        <v>#N/A</v>
      </c>
      <c r="K64" s="26" t="e">
        <f t="shared" si="13"/>
        <v>#N/A</v>
      </c>
      <c r="L64" s="26" t="e">
        <f t="shared" si="14"/>
        <v>#N/A</v>
      </c>
      <c r="M64" s="77" t="e">
        <f t="shared" si="8"/>
        <v>#N/A</v>
      </c>
    </row>
    <row r="65" spans="1:13" x14ac:dyDescent="0.2">
      <c r="A65" s="28">
        <f t="shared" si="9"/>
        <v>54</v>
      </c>
      <c r="B65" s="28">
        <f>VLOOKUP(A65,Balances!A:B,2,FALSE)</f>
        <v>54</v>
      </c>
      <c r="C65" s="29" t="e">
        <f t="shared" si="15"/>
        <v>#N/A</v>
      </c>
      <c r="D65" s="29" t="e">
        <f t="shared" si="16"/>
        <v>#N/A</v>
      </c>
      <c r="E65" s="29" t="e">
        <f t="shared" si="17"/>
        <v>#N/A</v>
      </c>
      <c r="F65" s="31" t="e">
        <f t="shared" si="11"/>
        <v>#N/A</v>
      </c>
      <c r="G65" s="29" t="e">
        <f>G64*(1+Balances!$B$2)</f>
        <v>#N/A</v>
      </c>
      <c r="H65" s="30" t="e">
        <f t="shared" si="6"/>
        <v>#N/A</v>
      </c>
      <c r="I65" s="26" t="e">
        <f t="shared" si="7"/>
        <v>#N/A</v>
      </c>
      <c r="J65" s="26" t="e">
        <f t="shared" si="12"/>
        <v>#N/A</v>
      </c>
      <c r="K65" s="26" t="e">
        <f t="shared" si="13"/>
        <v>#N/A</v>
      </c>
      <c r="L65" s="26" t="e">
        <f t="shared" si="14"/>
        <v>#N/A</v>
      </c>
      <c r="M65" s="77" t="e">
        <f t="shared" si="8"/>
        <v>#N/A</v>
      </c>
    </row>
    <row r="66" spans="1:13" x14ac:dyDescent="0.2">
      <c r="A66" s="28">
        <f t="shared" si="9"/>
        <v>55</v>
      </c>
      <c r="B66" s="28">
        <f>VLOOKUP(A66,Balances!A:B,2,FALSE)</f>
        <v>55</v>
      </c>
      <c r="C66" s="29" t="e">
        <f t="shared" si="15"/>
        <v>#N/A</v>
      </c>
      <c r="D66" s="29" t="e">
        <f t="shared" si="16"/>
        <v>#N/A</v>
      </c>
      <c r="E66" s="29" t="e">
        <f t="shared" si="17"/>
        <v>#N/A</v>
      </c>
      <c r="F66" s="31" t="e">
        <f t="shared" si="11"/>
        <v>#N/A</v>
      </c>
      <c r="G66" s="29" t="e">
        <f>G65*(1+Balances!$B$2)</f>
        <v>#N/A</v>
      </c>
      <c r="H66" s="30" t="e">
        <f t="shared" si="6"/>
        <v>#N/A</v>
      </c>
      <c r="I66" s="26" t="e">
        <f t="shared" si="7"/>
        <v>#N/A</v>
      </c>
      <c r="J66" s="26" t="e">
        <f t="shared" si="12"/>
        <v>#N/A</v>
      </c>
      <c r="K66" s="26" t="e">
        <f t="shared" si="13"/>
        <v>#N/A</v>
      </c>
      <c r="L66" s="26" t="e">
        <f t="shared" si="14"/>
        <v>#N/A</v>
      </c>
      <c r="M66" s="77" t="e">
        <f t="shared" si="8"/>
        <v>#N/A</v>
      </c>
    </row>
    <row r="67" spans="1:13" x14ac:dyDescent="0.2">
      <c r="A67" s="28">
        <f t="shared" si="9"/>
        <v>56</v>
      </c>
      <c r="B67" s="28">
        <f>VLOOKUP(A67,Balances!A:B,2,FALSE)</f>
        <v>56</v>
      </c>
      <c r="C67" s="29" t="e">
        <f t="shared" si="15"/>
        <v>#N/A</v>
      </c>
      <c r="D67" s="29" t="e">
        <f t="shared" si="16"/>
        <v>#N/A</v>
      </c>
      <c r="E67" s="29" t="e">
        <f t="shared" si="17"/>
        <v>#N/A</v>
      </c>
      <c r="F67" s="31" t="e">
        <f t="shared" si="11"/>
        <v>#N/A</v>
      </c>
      <c r="G67" s="29" t="e">
        <f>G66*(1+Balances!$B$2)</f>
        <v>#N/A</v>
      </c>
      <c r="H67" s="30" t="e">
        <f t="shared" si="6"/>
        <v>#N/A</v>
      </c>
      <c r="I67" s="26" t="e">
        <f t="shared" si="7"/>
        <v>#N/A</v>
      </c>
      <c r="J67" s="26" t="e">
        <f t="shared" si="12"/>
        <v>#N/A</v>
      </c>
      <c r="K67" s="26" t="e">
        <f t="shared" si="13"/>
        <v>#N/A</v>
      </c>
      <c r="L67" s="26" t="e">
        <f t="shared" si="14"/>
        <v>#N/A</v>
      </c>
      <c r="M67" s="77" t="e">
        <f t="shared" si="8"/>
        <v>#N/A</v>
      </c>
    </row>
    <row r="68" spans="1:13" x14ac:dyDescent="0.2">
      <c r="A68" s="28">
        <f t="shared" si="9"/>
        <v>57</v>
      </c>
      <c r="B68" s="28">
        <f>VLOOKUP(A68,Balances!A:B,2,FALSE)</f>
        <v>57</v>
      </c>
      <c r="C68" s="29" t="e">
        <f t="shared" si="15"/>
        <v>#N/A</v>
      </c>
      <c r="D68" s="29" t="e">
        <f t="shared" si="16"/>
        <v>#N/A</v>
      </c>
      <c r="E68" s="29" t="e">
        <f t="shared" si="17"/>
        <v>#N/A</v>
      </c>
      <c r="F68" s="31" t="e">
        <f t="shared" si="11"/>
        <v>#N/A</v>
      </c>
      <c r="G68" s="29" t="e">
        <f>G67*(1+Balances!$B$2)</f>
        <v>#N/A</v>
      </c>
      <c r="H68" s="30" t="e">
        <f t="shared" si="6"/>
        <v>#N/A</v>
      </c>
      <c r="I68" s="26" t="e">
        <f t="shared" si="7"/>
        <v>#N/A</v>
      </c>
      <c r="J68" s="26" t="e">
        <f t="shared" si="12"/>
        <v>#N/A</v>
      </c>
      <c r="K68" s="26" t="e">
        <f t="shared" si="13"/>
        <v>#N/A</v>
      </c>
      <c r="L68" s="26" t="e">
        <f t="shared" si="14"/>
        <v>#N/A</v>
      </c>
      <c r="M68" s="77" t="e">
        <f t="shared" si="8"/>
        <v>#N/A</v>
      </c>
    </row>
    <row r="69" spans="1:13" x14ac:dyDescent="0.2">
      <c r="A69" s="28">
        <f t="shared" si="9"/>
        <v>58</v>
      </c>
      <c r="B69" s="28">
        <f>VLOOKUP(A69,Balances!A:B,2,FALSE)</f>
        <v>58</v>
      </c>
      <c r="C69" s="29" t="e">
        <f t="shared" si="15"/>
        <v>#N/A</v>
      </c>
      <c r="D69" s="29" t="e">
        <f t="shared" si="16"/>
        <v>#N/A</v>
      </c>
      <c r="E69" s="29" t="e">
        <f t="shared" si="17"/>
        <v>#N/A</v>
      </c>
      <c r="F69" s="31" t="e">
        <f t="shared" si="11"/>
        <v>#N/A</v>
      </c>
      <c r="G69" s="29" t="e">
        <f>G68*(1+Balances!$B$2)</f>
        <v>#N/A</v>
      </c>
      <c r="H69" s="30" t="e">
        <f t="shared" si="6"/>
        <v>#N/A</v>
      </c>
      <c r="I69" s="26" t="e">
        <f t="shared" si="7"/>
        <v>#N/A</v>
      </c>
      <c r="J69" s="26" t="e">
        <f t="shared" si="12"/>
        <v>#N/A</v>
      </c>
      <c r="K69" s="26" t="e">
        <f t="shared" si="13"/>
        <v>#N/A</v>
      </c>
      <c r="L69" s="26" t="e">
        <f t="shared" si="14"/>
        <v>#N/A</v>
      </c>
      <c r="M69" s="77" t="e">
        <f t="shared" si="8"/>
        <v>#N/A</v>
      </c>
    </row>
    <row r="70" spans="1:13" x14ac:dyDescent="0.2">
      <c r="A70" s="28">
        <f t="shared" si="9"/>
        <v>59</v>
      </c>
      <c r="B70" s="28">
        <f>VLOOKUP(A70,Balances!A:B,2,FALSE)</f>
        <v>59</v>
      </c>
      <c r="C70" s="29" t="e">
        <f t="shared" si="15"/>
        <v>#N/A</v>
      </c>
      <c r="D70" s="29" t="e">
        <f t="shared" si="16"/>
        <v>#N/A</v>
      </c>
      <c r="E70" s="29" t="e">
        <f t="shared" si="17"/>
        <v>#N/A</v>
      </c>
      <c r="F70" s="31" t="e">
        <f t="shared" si="11"/>
        <v>#N/A</v>
      </c>
      <c r="G70" s="29" t="e">
        <f>G69*(1+Balances!$B$2)</f>
        <v>#N/A</v>
      </c>
      <c r="H70" s="30" t="e">
        <f t="shared" si="6"/>
        <v>#N/A</v>
      </c>
      <c r="I70" s="26" t="e">
        <f t="shared" si="7"/>
        <v>#N/A</v>
      </c>
      <c r="J70" s="26" t="e">
        <f t="shared" si="12"/>
        <v>#N/A</v>
      </c>
      <c r="K70" s="26" t="e">
        <f t="shared" si="13"/>
        <v>#N/A</v>
      </c>
      <c r="L70" s="26" t="e">
        <f t="shared" si="14"/>
        <v>#N/A</v>
      </c>
      <c r="M70" s="77" t="e">
        <f t="shared" si="8"/>
        <v>#N/A</v>
      </c>
    </row>
    <row r="71" spans="1:13" x14ac:dyDescent="0.2">
      <c r="A71" s="28">
        <f t="shared" si="9"/>
        <v>60</v>
      </c>
      <c r="B71" s="28">
        <f>VLOOKUP(A71,Balances!A:B,2,FALSE)</f>
        <v>60</v>
      </c>
      <c r="C71" s="29" t="e">
        <f t="shared" si="15"/>
        <v>#N/A</v>
      </c>
      <c r="D71" s="29" t="e">
        <f t="shared" si="16"/>
        <v>#N/A</v>
      </c>
      <c r="E71" s="29" t="e">
        <f t="shared" si="17"/>
        <v>#N/A</v>
      </c>
      <c r="F71" s="31" t="e">
        <f t="shared" si="11"/>
        <v>#N/A</v>
      </c>
      <c r="G71" s="29" t="e">
        <f>G70*(1+Balances!$B$2)</f>
        <v>#N/A</v>
      </c>
      <c r="H71" s="30" t="e">
        <f t="shared" si="6"/>
        <v>#N/A</v>
      </c>
      <c r="I71" s="26" t="e">
        <f t="shared" si="7"/>
        <v>#N/A</v>
      </c>
      <c r="J71" s="26" t="e">
        <f t="shared" si="12"/>
        <v>#N/A</v>
      </c>
      <c r="K71" s="26" t="e">
        <f t="shared" si="13"/>
        <v>#N/A</v>
      </c>
      <c r="L71" s="26" t="e">
        <f t="shared" si="14"/>
        <v>#N/A</v>
      </c>
      <c r="M71" s="77" t="e">
        <f t="shared" si="8"/>
        <v>#N/A</v>
      </c>
    </row>
    <row r="72" spans="1:13" x14ac:dyDescent="0.2">
      <c r="A72" s="28">
        <f t="shared" ref="A72:A81" si="18">A71+1</f>
        <v>61</v>
      </c>
      <c r="B72" s="28">
        <f>VLOOKUP(A72,Balances!A:B,2,FALSE)</f>
        <v>61</v>
      </c>
      <c r="C72" s="29" t="e">
        <f t="shared" si="15"/>
        <v>#N/A</v>
      </c>
      <c r="D72" s="29" t="e">
        <f t="shared" si="16"/>
        <v>#N/A</v>
      </c>
      <c r="E72" s="29" t="e">
        <f t="shared" si="17"/>
        <v>#N/A</v>
      </c>
      <c r="F72" s="31" t="e">
        <f t="shared" si="11"/>
        <v>#N/A</v>
      </c>
      <c r="G72" s="29" t="e">
        <f>G71*(1+Balances!$B$2)</f>
        <v>#N/A</v>
      </c>
      <c r="H72" s="30" t="e">
        <f t="shared" si="6"/>
        <v>#N/A</v>
      </c>
      <c r="I72" s="26" t="e">
        <f t="shared" si="7"/>
        <v>#N/A</v>
      </c>
      <c r="J72" s="26" t="e">
        <f t="shared" si="12"/>
        <v>#N/A</v>
      </c>
      <c r="K72" s="26" t="e">
        <f t="shared" si="13"/>
        <v>#N/A</v>
      </c>
      <c r="L72" s="26" t="e">
        <f t="shared" si="14"/>
        <v>#N/A</v>
      </c>
      <c r="M72" s="77" t="e">
        <f t="shared" si="8"/>
        <v>#N/A</v>
      </c>
    </row>
    <row r="73" spans="1:13" x14ac:dyDescent="0.2">
      <c r="A73" s="28">
        <f t="shared" si="18"/>
        <v>62</v>
      </c>
      <c r="B73" s="28">
        <f>VLOOKUP(A73,Balances!A:B,2,FALSE)</f>
        <v>62</v>
      </c>
      <c r="C73" s="29" t="e">
        <f t="shared" si="15"/>
        <v>#N/A</v>
      </c>
      <c r="D73" s="29" t="e">
        <f t="shared" si="16"/>
        <v>#N/A</v>
      </c>
      <c r="E73" s="29" t="e">
        <f t="shared" si="17"/>
        <v>#N/A</v>
      </c>
      <c r="F73" s="31" t="e">
        <f t="shared" si="11"/>
        <v>#N/A</v>
      </c>
      <c r="G73" s="29" t="e">
        <f>G72*(1+Balances!$B$2)</f>
        <v>#N/A</v>
      </c>
      <c r="H73" s="30" t="e">
        <f t="shared" si="6"/>
        <v>#N/A</v>
      </c>
      <c r="I73" s="26" t="e">
        <f t="shared" si="7"/>
        <v>#N/A</v>
      </c>
      <c r="J73" s="26" t="e">
        <f t="shared" si="12"/>
        <v>#N/A</v>
      </c>
      <c r="K73" s="26" t="e">
        <f t="shared" si="13"/>
        <v>#N/A</v>
      </c>
      <c r="L73" s="26" t="e">
        <f t="shared" si="14"/>
        <v>#N/A</v>
      </c>
      <c r="M73" s="77" t="e">
        <f t="shared" si="8"/>
        <v>#N/A</v>
      </c>
    </row>
    <row r="74" spans="1:13" x14ac:dyDescent="0.2">
      <c r="A74" s="28">
        <f t="shared" si="18"/>
        <v>63</v>
      </c>
      <c r="B74" s="28">
        <f>VLOOKUP(A74,Balances!A:B,2,FALSE)</f>
        <v>63</v>
      </c>
      <c r="C74" s="29" t="e">
        <f t="shared" si="15"/>
        <v>#N/A</v>
      </c>
      <c r="D74" s="29" t="e">
        <f t="shared" si="16"/>
        <v>#N/A</v>
      </c>
      <c r="E74" s="29" t="e">
        <f t="shared" si="17"/>
        <v>#N/A</v>
      </c>
      <c r="F74" s="31" t="e">
        <f t="shared" si="11"/>
        <v>#N/A</v>
      </c>
      <c r="G74" s="29" t="e">
        <f>G73*(1+Balances!$B$2)</f>
        <v>#N/A</v>
      </c>
      <c r="H74" s="30" t="e">
        <f t="shared" si="6"/>
        <v>#N/A</v>
      </c>
      <c r="I74" s="26" t="e">
        <f t="shared" si="7"/>
        <v>#N/A</v>
      </c>
      <c r="J74" s="26" t="e">
        <f t="shared" si="12"/>
        <v>#N/A</v>
      </c>
      <c r="K74" s="26" t="e">
        <f t="shared" si="13"/>
        <v>#N/A</v>
      </c>
      <c r="L74" s="26" t="e">
        <f t="shared" si="14"/>
        <v>#N/A</v>
      </c>
      <c r="M74" s="77" t="e">
        <f t="shared" si="8"/>
        <v>#N/A</v>
      </c>
    </row>
    <row r="75" spans="1:13" x14ac:dyDescent="0.2">
      <c r="A75" s="28">
        <f t="shared" si="18"/>
        <v>64</v>
      </c>
      <c r="B75" s="28">
        <f>VLOOKUP(A75,Balances!A:B,2,FALSE)</f>
        <v>64</v>
      </c>
      <c r="C75" s="29" t="e">
        <f t="shared" si="15"/>
        <v>#N/A</v>
      </c>
      <c r="D75" s="29" t="e">
        <f t="shared" si="16"/>
        <v>#N/A</v>
      </c>
      <c r="E75" s="29" t="e">
        <f t="shared" si="17"/>
        <v>#N/A</v>
      </c>
      <c r="F75" s="31" t="e">
        <f t="shared" ref="F75:F81" si="19">SUM(C75:E75)</f>
        <v>#N/A</v>
      </c>
      <c r="G75" s="29" t="e">
        <f>G74*(1+Balances!$B$2)</f>
        <v>#N/A</v>
      </c>
      <c r="H75" s="30" t="e">
        <f t="shared" si="6"/>
        <v>#N/A</v>
      </c>
      <c r="I75" s="26" t="e">
        <f t="shared" si="7"/>
        <v>#N/A</v>
      </c>
      <c r="J75" s="26" t="e">
        <f t="shared" ref="J75:J81" si="20">IF(K75&gt;0,0,IF(D75&gt;G75,G75,0))</f>
        <v>#N/A</v>
      </c>
      <c r="K75" s="26" t="e">
        <f t="shared" ref="K75:K81" si="21">IF(E75&gt;G75,G75,0)</f>
        <v>#N/A</v>
      </c>
      <c r="L75" s="26" t="e">
        <f t="shared" ref="L75:L81" si="22">H75+I75-$B$6</f>
        <v>#N/A</v>
      </c>
      <c r="M75" s="77" t="e">
        <f t="shared" si="8"/>
        <v>#N/A</v>
      </c>
    </row>
    <row r="76" spans="1:13" x14ac:dyDescent="0.2">
      <c r="A76" s="28">
        <f t="shared" si="18"/>
        <v>65</v>
      </c>
      <c r="B76" s="28">
        <f>VLOOKUP(A76,Balances!A:B,2,FALSE)</f>
        <v>65</v>
      </c>
      <c r="C76" s="29" t="e">
        <f t="shared" ref="C76:C81" si="23">((C75-H75-I75)*(1+$B$2))</f>
        <v>#N/A</v>
      </c>
      <c r="D76" s="29" t="e">
        <f t="shared" ref="D76:D81" si="24">(D75+H75-J75)*(1+$B$2)</f>
        <v>#N/A</v>
      </c>
      <c r="E76" s="29" t="e">
        <f t="shared" ref="E76:E81" si="25">(E75-K75)*(1+$B$2)</f>
        <v>#N/A</v>
      </c>
      <c r="F76" s="31" t="e">
        <f t="shared" si="19"/>
        <v>#N/A</v>
      </c>
      <c r="G76" s="29" t="e">
        <f>G75*(1+Balances!$B$2)</f>
        <v>#N/A</v>
      </c>
      <c r="H76" s="30" t="e">
        <f t="shared" ref="H76:H81" si="26">IF(C76&lt;$B$6,0,IF($D$5="No",$B$6,IF(B76&gt;=60,$B$6,IF($D$7&gt;$B$6,$D$7,$B$6))))</f>
        <v>#N/A</v>
      </c>
      <c r="I76" s="26" t="e">
        <f t="shared" ref="I76:I81" si="27">IF(C76&lt;G76,0,IF(K76&gt;0,0,IF(J76&gt;0,0,(G76*(1+$B$7)))))</f>
        <v>#N/A</v>
      </c>
      <c r="J76" s="26" t="e">
        <f t="shared" si="20"/>
        <v>#N/A</v>
      </c>
      <c r="K76" s="26" t="e">
        <f t="shared" si="21"/>
        <v>#N/A</v>
      </c>
      <c r="L76" s="26" t="e">
        <f t="shared" si="22"/>
        <v>#N/A</v>
      </c>
      <c r="M76" s="77" t="e">
        <f t="shared" ref="M76:M81" si="28">L76*$B$7</f>
        <v>#N/A</v>
      </c>
    </row>
    <row r="77" spans="1:13" x14ac:dyDescent="0.2">
      <c r="A77" s="28">
        <f t="shared" si="18"/>
        <v>66</v>
      </c>
      <c r="B77" s="28">
        <f>VLOOKUP(A77,Balances!A:B,2,FALSE)</f>
        <v>66</v>
      </c>
      <c r="C77" s="29" t="e">
        <f t="shared" si="23"/>
        <v>#N/A</v>
      </c>
      <c r="D77" s="29" t="e">
        <f t="shared" si="24"/>
        <v>#N/A</v>
      </c>
      <c r="E77" s="29" t="e">
        <f t="shared" si="25"/>
        <v>#N/A</v>
      </c>
      <c r="F77" s="31" t="e">
        <f t="shared" si="19"/>
        <v>#N/A</v>
      </c>
      <c r="G77" s="29" t="e">
        <f>G76*(1+Balances!$B$2)</f>
        <v>#N/A</v>
      </c>
      <c r="H77" s="30" t="e">
        <f t="shared" si="26"/>
        <v>#N/A</v>
      </c>
      <c r="I77" s="26" t="e">
        <f t="shared" si="27"/>
        <v>#N/A</v>
      </c>
      <c r="J77" s="26" t="e">
        <f t="shared" si="20"/>
        <v>#N/A</v>
      </c>
      <c r="K77" s="26" t="e">
        <f t="shared" si="21"/>
        <v>#N/A</v>
      </c>
      <c r="L77" s="26" t="e">
        <f t="shared" si="22"/>
        <v>#N/A</v>
      </c>
      <c r="M77" s="77" t="e">
        <f t="shared" si="28"/>
        <v>#N/A</v>
      </c>
    </row>
    <row r="78" spans="1:13" x14ac:dyDescent="0.2">
      <c r="A78" s="28">
        <f t="shared" si="18"/>
        <v>67</v>
      </c>
      <c r="B78" s="28">
        <f>VLOOKUP(A78,Balances!A:B,2,FALSE)</f>
        <v>67</v>
      </c>
      <c r="C78" s="29" t="e">
        <f t="shared" si="23"/>
        <v>#N/A</v>
      </c>
      <c r="D78" s="29" t="e">
        <f t="shared" si="24"/>
        <v>#N/A</v>
      </c>
      <c r="E78" s="29" t="e">
        <f t="shared" si="25"/>
        <v>#N/A</v>
      </c>
      <c r="F78" s="31" t="e">
        <f t="shared" si="19"/>
        <v>#N/A</v>
      </c>
      <c r="G78" s="29" t="e">
        <f>G77*(1+Balances!$B$2)</f>
        <v>#N/A</v>
      </c>
      <c r="H78" s="30" t="e">
        <f t="shared" si="26"/>
        <v>#N/A</v>
      </c>
      <c r="I78" s="26" t="e">
        <f t="shared" si="27"/>
        <v>#N/A</v>
      </c>
      <c r="J78" s="26" t="e">
        <f t="shared" si="20"/>
        <v>#N/A</v>
      </c>
      <c r="K78" s="26" t="e">
        <f t="shared" si="21"/>
        <v>#N/A</v>
      </c>
      <c r="L78" s="26" t="e">
        <f t="shared" si="22"/>
        <v>#N/A</v>
      </c>
      <c r="M78" s="77" t="e">
        <f t="shared" si="28"/>
        <v>#N/A</v>
      </c>
    </row>
    <row r="79" spans="1:13" x14ac:dyDescent="0.2">
      <c r="A79" s="28">
        <f t="shared" si="18"/>
        <v>68</v>
      </c>
      <c r="B79" s="28">
        <f>VLOOKUP(A79,Balances!A:B,2,FALSE)</f>
        <v>68</v>
      </c>
      <c r="C79" s="29" t="e">
        <f t="shared" si="23"/>
        <v>#N/A</v>
      </c>
      <c r="D79" s="29" t="e">
        <f t="shared" si="24"/>
        <v>#N/A</v>
      </c>
      <c r="E79" s="29" t="e">
        <f t="shared" si="25"/>
        <v>#N/A</v>
      </c>
      <c r="F79" s="31" t="e">
        <f t="shared" si="19"/>
        <v>#N/A</v>
      </c>
      <c r="G79" s="29" t="e">
        <f>G78*(1+Balances!$B$2)</f>
        <v>#N/A</v>
      </c>
      <c r="H79" s="30" t="e">
        <f t="shared" si="26"/>
        <v>#N/A</v>
      </c>
      <c r="I79" s="26" t="e">
        <f t="shared" si="27"/>
        <v>#N/A</v>
      </c>
      <c r="J79" s="26" t="e">
        <f t="shared" si="20"/>
        <v>#N/A</v>
      </c>
      <c r="K79" s="26" t="e">
        <f t="shared" si="21"/>
        <v>#N/A</v>
      </c>
      <c r="L79" s="26" t="e">
        <f t="shared" si="22"/>
        <v>#N/A</v>
      </c>
      <c r="M79" s="77" t="e">
        <f t="shared" si="28"/>
        <v>#N/A</v>
      </c>
    </row>
    <row r="80" spans="1:13" x14ac:dyDescent="0.2">
      <c r="A80" s="28">
        <f t="shared" si="18"/>
        <v>69</v>
      </c>
      <c r="B80" s="28">
        <f>VLOOKUP(A80,Balances!A:B,2,FALSE)</f>
        <v>69</v>
      </c>
      <c r="C80" s="29" t="e">
        <f t="shared" si="23"/>
        <v>#N/A</v>
      </c>
      <c r="D80" s="29" t="e">
        <f t="shared" si="24"/>
        <v>#N/A</v>
      </c>
      <c r="E80" s="29" t="e">
        <f t="shared" si="25"/>
        <v>#N/A</v>
      </c>
      <c r="F80" s="31" t="e">
        <f t="shared" si="19"/>
        <v>#N/A</v>
      </c>
      <c r="G80" s="29" t="e">
        <f>G79*(1+Balances!$B$2)</f>
        <v>#N/A</v>
      </c>
      <c r="H80" s="30" t="e">
        <f t="shared" si="26"/>
        <v>#N/A</v>
      </c>
      <c r="I80" s="26" t="e">
        <f t="shared" si="27"/>
        <v>#N/A</v>
      </c>
      <c r="J80" s="26" t="e">
        <f t="shared" si="20"/>
        <v>#N/A</v>
      </c>
      <c r="K80" s="26" t="e">
        <f t="shared" si="21"/>
        <v>#N/A</v>
      </c>
      <c r="L80" s="26" t="e">
        <f t="shared" si="22"/>
        <v>#N/A</v>
      </c>
      <c r="M80" s="77" t="e">
        <f t="shared" si="28"/>
        <v>#N/A</v>
      </c>
    </row>
    <row r="81" spans="1:13" x14ac:dyDescent="0.2">
      <c r="A81" s="28">
        <f t="shared" si="18"/>
        <v>70</v>
      </c>
      <c r="B81" s="28">
        <f>VLOOKUP(A81,Balances!A:B,2,FALSE)</f>
        <v>70</v>
      </c>
      <c r="C81" s="29" t="e">
        <f t="shared" si="23"/>
        <v>#N/A</v>
      </c>
      <c r="D81" s="29" t="e">
        <f t="shared" si="24"/>
        <v>#N/A</v>
      </c>
      <c r="E81" s="29" t="e">
        <f t="shared" si="25"/>
        <v>#N/A</v>
      </c>
      <c r="F81" s="31" t="e">
        <f t="shared" si="19"/>
        <v>#N/A</v>
      </c>
      <c r="G81" s="29" t="e">
        <f>G80*(1+Balances!$B$2)</f>
        <v>#N/A</v>
      </c>
      <c r="H81" s="30" t="e">
        <f t="shared" si="26"/>
        <v>#N/A</v>
      </c>
      <c r="I81" s="26" t="e">
        <f t="shared" si="27"/>
        <v>#N/A</v>
      </c>
      <c r="J81" s="26" t="e">
        <f t="shared" si="20"/>
        <v>#N/A</v>
      </c>
      <c r="K81" s="26" t="e">
        <f t="shared" si="21"/>
        <v>#N/A</v>
      </c>
      <c r="L81" s="26" t="e">
        <f t="shared" si="22"/>
        <v>#N/A</v>
      </c>
      <c r="M81" s="77" t="e">
        <f t="shared" si="28"/>
        <v>#N/A</v>
      </c>
    </row>
  </sheetData>
  <mergeCells count="2">
    <mergeCell ref="I9:K9"/>
    <mergeCell ref="C9:E9"/>
  </mergeCells>
  <conditionalFormatting sqref="D4">
    <cfRule type="cellIs" dxfId="3" priority="2" operator="equal">
      <formula>"No"</formula>
    </cfRule>
    <cfRule type="cellIs" dxfId="2" priority="1" operator="equal">
      <formula>"Yes"</formula>
    </cfRule>
  </conditionalFormatting>
  <pageMargins left="0.7" right="0.7" top="0.75" bottom="0.75" header="0.3" footer="0.3"/>
  <pageSetup orientation="portrait" r:id="rId1"/>
  <ignoredErrors>
    <ignoredError sqref="D13:D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B8" sqref="B8"/>
    </sheetView>
  </sheetViews>
  <sheetFormatPr defaultRowHeight="12.75" x14ac:dyDescent="0.2"/>
  <cols>
    <col min="1" max="1" width="13.8984375" style="25" customWidth="1"/>
    <col min="2" max="2" width="8.796875" style="25"/>
    <col min="3" max="3" width="11.5" style="25" customWidth="1"/>
    <col min="4" max="5" width="9.796875" style="25" customWidth="1"/>
    <col min="6" max="6" width="10.8984375" style="25" customWidth="1"/>
    <col min="7" max="8" width="9" style="28" customWidth="1"/>
    <col min="9" max="9" width="8.796875" style="25" customWidth="1"/>
    <col min="10" max="11" width="8.796875" style="25"/>
    <col min="12" max="12" width="11" style="25" bestFit="1" customWidth="1"/>
    <col min="13" max="16384" width="8.796875" style="25"/>
  </cols>
  <sheetData>
    <row r="1" spans="1:13" x14ac:dyDescent="0.2">
      <c r="A1" s="49" t="s">
        <v>27</v>
      </c>
      <c r="B1" s="45">
        <f>Retirement!B1</f>
        <v>0</v>
      </c>
      <c r="C1" s="49"/>
      <c r="D1" s="78" t="s">
        <v>47</v>
      </c>
    </row>
    <row r="2" spans="1:13" x14ac:dyDescent="0.2">
      <c r="A2" s="51" t="s">
        <v>1</v>
      </c>
      <c r="B2" s="35">
        <f>Balances!B1</f>
        <v>0</v>
      </c>
      <c r="C2" s="51"/>
      <c r="D2" s="73"/>
    </row>
    <row r="3" spans="1:13" x14ac:dyDescent="0.2">
      <c r="A3" s="25" t="s">
        <v>38</v>
      </c>
      <c r="B3" s="59">
        <f>Retirement!B3</f>
        <v>0</v>
      </c>
      <c r="C3" s="51"/>
      <c r="D3" s="74"/>
    </row>
    <row r="4" spans="1:13" x14ac:dyDescent="0.2">
      <c r="A4" s="51" t="s">
        <v>17</v>
      </c>
      <c r="B4" s="46">
        <f>IF(B1="Single",'Tax Tables'!B14,IF(B1="Married",'Tax Tables'!B29,0))</f>
        <v>0</v>
      </c>
      <c r="C4" s="34"/>
      <c r="D4" s="72"/>
    </row>
    <row r="5" spans="1:13" x14ac:dyDescent="0.2">
      <c r="A5" s="51" t="s">
        <v>40</v>
      </c>
      <c r="B5" s="46">
        <f>IF(B1="Single", 'Tax Tables'!B15,'Tax Tables'!B30)</f>
        <v>8000</v>
      </c>
      <c r="C5" s="51"/>
      <c r="D5" s="56"/>
    </row>
    <row r="6" spans="1:13" x14ac:dyDescent="0.2">
      <c r="A6" s="51" t="s">
        <v>39</v>
      </c>
      <c r="B6" s="46">
        <f>IF(B3&gt;B4,B3+B5,B4+B5)</f>
        <v>8000</v>
      </c>
      <c r="C6" s="51"/>
      <c r="D6" s="75"/>
    </row>
    <row r="7" spans="1:13" ht="13.5" thickBot="1" x14ac:dyDescent="0.25">
      <c r="A7" s="53" t="s">
        <v>28</v>
      </c>
      <c r="B7" s="47">
        <f>Retirement!B7</f>
        <v>0</v>
      </c>
      <c r="C7" s="51"/>
      <c r="D7" s="76"/>
    </row>
    <row r="8" spans="1:13" x14ac:dyDescent="0.2">
      <c r="B8" s="62"/>
      <c r="C8" s="56"/>
      <c r="D8" s="75"/>
    </row>
    <row r="9" spans="1:13" x14ac:dyDescent="0.2">
      <c r="C9" s="84" t="s">
        <v>14</v>
      </c>
      <c r="D9" s="84"/>
      <c r="E9" s="84"/>
      <c r="I9" s="84" t="s">
        <v>30</v>
      </c>
      <c r="J9" s="84"/>
      <c r="K9" s="84"/>
      <c r="L9" s="48"/>
    </row>
    <row r="10" spans="1:13" s="27" customFormat="1" x14ac:dyDescent="0.2">
      <c r="A10" s="32" t="s">
        <v>12</v>
      </c>
      <c r="B10" s="32" t="s">
        <v>0</v>
      </c>
      <c r="C10" s="32" t="s">
        <v>18</v>
      </c>
      <c r="D10" s="32" t="s">
        <v>13</v>
      </c>
      <c r="E10" s="32" t="s">
        <v>9</v>
      </c>
      <c r="F10" s="33" t="s">
        <v>7</v>
      </c>
      <c r="G10" s="32" t="s">
        <v>15</v>
      </c>
      <c r="H10" s="32" t="s">
        <v>16</v>
      </c>
      <c r="I10" s="32" t="s">
        <v>18</v>
      </c>
      <c r="J10" s="32" t="s">
        <v>13</v>
      </c>
      <c r="K10" s="32" t="s">
        <v>9</v>
      </c>
      <c r="L10" s="32" t="s">
        <v>41</v>
      </c>
      <c r="M10" s="32" t="s">
        <v>19</v>
      </c>
    </row>
    <row r="11" spans="1:13" x14ac:dyDescent="0.2">
      <c r="A11" s="28">
        <f>Balances!D1</f>
        <v>0</v>
      </c>
      <c r="B11" s="28" t="e">
        <f>VLOOKUP(A11,Balances!A:B,2,FALSE)</f>
        <v>#N/A</v>
      </c>
      <c r="C11" s="29" t="e">
        <f>VLOOKUP($A11,Balances!$A:$F,3,FALSE)+VLOOKUP(A11,Balances!$A:$F,4,FALSE)</f>
        <v>#N/A</v>
      </c>
      <c r="D11" s="29" t="e">
        <f>VLOOKUP($A11,Balances!$A:$F,5,FALSE)</f>
        <v>#N/A</v>
      </c>
      <c r="E11" s="29" t="e">
        <f>VLOOKUP($A11,Balances!$A:$F,6,FALSE)</f>
        <v>#N/A</v>
      </c>
      <c r="F11" s="31" t="e">
        <f t="shared" ref="F11:F74" si="0">SUM(C11:E11)</f>
        <v>#N/A</v>
      </c>
      <c r="G11" s="30" t="e">
        <f>VLOOKUP(A11,Balances!A:I,9,FALSE)</f>
        <v>#N/A</v>
      </c>
      <c r="H11" s="30" t="e">
        <f>IF(C11&lt;$B$6,0,IF(C11&gt;0,(C11/(70-B11)),C11))</f>
        <v>#N/A</v>
      </c>
      <c r="I11" s="26" t="e">
        <f>IF(C11&lt;G11,0,IF(K11&gt;0,0,IF(J11&gt;0,0,(G11*(1+$B$7)))))</f>
        <v>#N/A</v>
      </c>
      <c r="J11" s="26" t="e">
        <f t="shared" ref="J11:J74" si="1">IF(K11&gt;0,0,IF(D11&gt;G11,G11,0))</f>
        <v>#N/A</v>
      </c>
      <c r="K11" s="26" t="e">
        <f t="shared" ref="K11:K74" si="2">IF(E11&gt;G11,G11,0)</f>
        <v>#N/A</v>
      </c>
      <c r="L11" s="26" t="e">
        <f>H11+I11-$B$6</f>
        <v>#N/A</v>
      </c>
      <c r="M11" s="71" t="e">
        <f>L11*$B$7</f>
        <v>#N/A</v>
      </c>
    </row>
    <row r="12" spans="1:13" x14ac:dyDescent="0.2">
      <c r="A12" s="28">
        <f>A11+1</f>
        <v>1</v>
      </c>
      <c r="B12" s="28">
        <f>VLOOKUP(A12,Balances!A:B,2,FALSE)</f>
        <v>1</v>
      </c>
      <c r="C12" s="29" t="e">
        <f>((C11-H11-I11)*(1+$B$2))</f>
        <v>#N/A</v>
      </c>
      <c r="D12" s="29" t="e">
        <f>(D11+H11-J11)*(1+$B$2)</f>
        <v>#N/A</v>
      </c>
      <c r="E12" s="29" t="e">
        <f t="shared" ref="E12:E75" si="3">(E11-K11)*(1+$B$2)</f>
        <v>#N/A</v>
      </c>
      <c r="F12" s="31" t="e">
        <f t="shared" si="0"/>
        <v>#N/A</v>
      </c>
      <c r="G12" s="29" t="e">
        <f>G11*(1+Balances!$B$2)</f>
        <v>#N/A</v>
      </c>
      <c r="H12" s="30" t="e">
        <f t="shared" ref="H12:H75" si="4">IF(C12&lt;$B$6,0,IF(C12&gt;0,(C12/(70-B12)),C12))</f>
        <v>#N/A</v>
      </c>
      <c r="I12" s="26" t="e">
        <f t="shared" ref="I12:I75" si="5">IF(C12&lt;G12,0,IF(K12&gt;0,0,IF(J12&gt;0,0,(G12*(1+$B$7)))))</f>
        <v>#N/A</v>
      </c>
      <c r="J12" s="26" t="e">
        <f t="shared" si="1"/>
        <v>#N/A</v>
      </c>
      <c r="K12" s="26" t="e">
        <f t="shared" si="2"/>
        <v>#N/A</v>
      </c>
      <c r="L12" s="26" t="e">
        <f t="shared" ref="L12:L74" si="6">H12+I12-$B$6</f>
        <v>#N/A</v>
      </c>
      <c r="M12" s="71" t="e">
        <f t="shared" ref="M12:M75" si="7">L12*$B$7</f>
        <v>#N/A</v>
      </c>
    </row>
    <row r="13" spans="1:13" x14ac:dyDescent="0.2">
      <c r="A13" s="28">
        <f t="shared" ref="A13:A76" si="8">A12+1</f>
        <v>2</v>
      </c>
      <c r="B13" s="28">
        <f>VLOOKUP(A13,Balances!A:B,2,FALSE)</f>
        <v>2</v>
      </c>
      <c r="C13" s="29" t="e">
        <f t="shared" ref="C13:C76" si="9">((C12-H12-I12)*(1+$B$2))</f>
        <v>#N/A</v>
      </c>
      <c r="D13" s="29" t="e">
        <f t="shared" ref="D13:D75" si="10">(D12+H12-J12)*(1+$B$2)</f>
        <v>#N/A</v>
      </c>
      <c r="E13" s="29" t="e">
        <f t="shared" si="3"/>
        <v>#N/A</v>
      </c>
      <c r="F13" s="31" t="e">
        <f t="shared" si="0"/>
        <v>#N/A</v>
      </c>
      <c r="G13" s="29" t="e">
        <f>G12*(1+Balances!$B$2)</f>
        <v>#N/A</v>
      </c>
      <c r="H13" s="30" t="e">
        <f t="shared" si="4"/>
        <v>#N/A</v>
      </c>
      <c r="I13" s="26" t="e">
        <f t="shared" si="5"/>
        <v>#N/A</v>
      </c>
      <c r="J13" s="26" t="e">
        <f t="shared" si="1"/>
        <v>#N/A</v>
      </c>
      <c r="K13" s="26" t="e">
        <f t="shared" si="2"/>
        <v>#N/A</v>
      </c>
      <c r="L13" s="26" t="e">
        <f t="shared" si="6"/>
        <v>#N/A</v>
      </c>
      <c r="M13" s="71" t="e">
        <f t="shared" si="7"/>
        <v>#N/A</v>
      </c>
    </row>
    <row r="14" spans="1:13" x14ac:dyDescent="0.2">
      <c r="A14" s="28">
        <f t="shared" si="8"/>
        <v>3</v>
      </c>
      <c r="B14" s="28">
        <f>VLOOKUP(A14,Balances!A:B,2,FALSE)</f>
        <v>3</v>
      </c>
      <c r="C14" s="29" t="e">
        <f t="shared" si="9"/>
        <v>#N/A</v>
      </c>
      <c r="D14" s="29" t="e">
        <f t="shared" si="10"/>
        <v>#N/A</v>
      </c>
      <c r="E14" s="29" t="e">
        <f t="shared" si="3"/>
        <v>#N/A</v>
      </c>
      <c r="F14" s="31" t="e">
        <f t="shared" si="0"/>
        <v>#N/A</v>
      </c>
      <c r="G14" s="29" t="e">
        <f>G13*(1+Balances!$B$2)</f>
        <v>#N/A</v>
      </c>
      <c r="H14" s="30" t="e">
        <f t="shared" si="4"/>
        <v>#N/A</v>
      </c>
      <c r="I14" s="26" t="e">
        <f t="shared" si="5"/>
        <v>#N/A</v>
      </c>
      <c r="J14" s="26" t="e">
        <f t="shared" si="1"/>
        <v>#N/A</v>
      </c>
      <c r="K14" s="26" t="e">
        <f t="shared" si="2"/>
        <v>#N/A</v>
      </c>
      <c r="L14" s="26" t="e">
        <f t="shared" si="6"/>
        <v>#N/A</v>
      </c>
      <c r="M14" s="71" t="e">
        <f t="shared" si="7"/>
        <v>#N/A</v>
      </c>
    </row>
    <row r="15" spans="1:13" x14ac:dyDescent="0.2">
      <c r="A15" s="28">
        <f t="shared" si="8"/>
        <v>4</v>
      </c>
      <c r="B15" s="28">
        <f>VLOOKUP(A15,Balances!A:B,2,FALSE)</f>
        <v>4</v>
      </c>
      <c r="C15" s="29" t="e">
        <f>((C14-H14-I14)*(1+$B$2))</f>
        <v>#N/A</v>
      </c>
      <c r="D15" s="29" t="e">
        <f t="shared" si="10"/>
        <v>#N/A</v>
      </c>
      <c r="E15" s="29" t="e">
        <f t="shared" si="3"/>
        <v>#N/A</v>
      </c>
      <c r="F15" s="31" t="e">
        <f t="shared" si="0"/>
        <v>#N/A</v>
      </c>
      <c r="G15" s="29" t="e">
        <f>G14*(1+Balances!$B$2)</f>
        <v>#N/A</v>
      </c>
      <c r="H15" s="30" t="e">
        <f t="shared" si="4"/>
        <v>#N/A</v>
      </c>
      <c r="I15" s="26" t="e">
        <f t="shared" si="5"/>
        <v>#N/A</v>
      </c>
      <c r="J15" s="26" t="e">
        <f t="shared" si="1"/>
        <v>#N/A</v>
      </c>
      <c r="K15" s="26" t="e">
        <f t="shared" si="2"/>
        <v>#N/A</v>
      </c>
      <c r="L15" s="26" t="e">
        <f t="shared" si="6"/>
        <v>#N/A</v>
      </c>
      <c r="M15" s="71" t="e">
        <f t="shared" si="7"/>
        <v>#N/A</v>
      </c>
    </row>
    <row r="16" spans="1:13" x14ac:dyDescent="0.2">
      <c r="A16" s="28">
        <f t="shared" si="8"/>
        <v>5</v>
      </c>
      <c r="B16" s="28">
        <f>VLOOKUP(A16,Balances!A:B,2,FALSE)</f>
        <v>5</v>
      </c>
      <c r="C16" s="29" t="e">
        <f t="shared" si="9"/>
        <v>#N/A</v>
      </c>
      <c r="D16" s="29" t="e">
        <f t="shared" si="10"/>
        <v>#N/A</v>
      </c>
      <c r="E16" s="29" t="e">
        <f t="shared" si="3"/>
        <v>#N/A</v>
      </c>
      <c r="F16" s="31" t="e">
        <f t="shared" si="0"/>
        <v>#N/A</v>
      </c>
      <c r="G16" s="29" t="e">
        <f>G15*(1+Balances!$B$2)</f>
        <v>#N/A</v>
      </c>
      <c r="H16" s="30" t="e">
        <f t="shared" si="4"/>
        <v>#N/A</v>
      </c>
      <c r="I16" s="26" t="e">
        <f t="shared" si="5"/>
        <v>#N/A</v>
      </c>
      <c r="J16" s="26" t="e">
        <f t="shared" si="1"/>
        <v>#N/A</v>
      </c>
      <c r="K16" s="26" t="e">
        <f t="shared" si="2"/>
        <v>#N/A</v>
      </c>
      <c r="L16" s="26" t="e">
        <f t="shared" si="6"/>
        <v>#N/A</v>
      </c>
      <c r="M16" s="71" t="e">
        <f t="shared" si="7"/>
        <v>#N/A</v>
      </c>
    </row>
    <row r="17" spans="1:13" x14ac:dyDescent="0.2">
      <c r="A17" s="28">
        <f t="shared" si="8"/>
        <v>6</v>
      </c>
      <c r="B17" s="28">
        <f>VLOOKUP(A17,Balances!A:B,2,FALSE)</f>
        <v>6</v>
      </c>
      <c r="C17" s="29" t="e">
        <f t="shared" si="9"/>
        <v>#N/A</v>
      </c>
      <c r="D17" s="29" t="e">
        <f t="shared" si="10"/>
        <v>#N/A</v>
      </c>
      <c r="E17" s="29" t="e">
        <f t="shared" si="3"/>
        <v>#N/A</v>
      </c>
      <c r="F17" s="31" t="e">
        <f t="shared" si="0"/>
        <v>#N/A</v>
      </c>
      <c r="G17" s="29" t="e">
        <f>G16*(1+Balances!$B$2)</f>
        <v>#N/A</v>
      </c>
      <c r="H17" s="30" t="e">
        <f t="shared" si="4"/>
        <v>#N/A</v>
      </c>
      <c r="I17" s="26" t="e">
        <f t="shared" si="5"/>
        <v>#N/A</v>
      </c>
      <c r="J17" s="26" t="e">
        <f t="shared" si="1"/>
        <v>#N/A</v>
      </c>
      <c r="K17" s="26" t="e">
        <f t="shared" si="2"/>
        <v>#N/A</v>
      </c>
      <c r="L17" s="26" t="e">
        <f t="shared" si="6"/>
        <v>#N/A</v>
      </c>
      <c r="M17" s="71" t="e">
        <f t="shared" si="7"/>
        <v>#N/A</v>
      </c>
    </row>
    <row r="18" spans="1:13" x14ac:dyDescent="0.2">
      <c r="A18" s="28">
        <f t="shared" si="8"/>
        <v>7</v>
      </c>
      <c r="B18" s="28">
        <f>VLOOKUP(A18,Balances!A:B,2,FALSE)</f>
        <v>7</v>
      </c>
      <c r="C18" s="29" t="e">
        <f t="shared" si="9"/>
        <v>#N/A</v>
      </c>
      <c r="D18" s="29" t="e">
        <f t="shared" si="10"/>
        <v>#N/A</v>
      </c>
      <c r="E18" s="29" t="e">
        <f t="shared" si="3"/>
        <v>#N/A</v>
      </c>
      <c r="F18" s="31" t="e">
        <f t="shared" si="0"/>
        <v>#N/A</v>
      </c>
      <c r="G18" s="29" t="e">
        <f>G17*(1+Balances!$B$2)</f>
        <v>#N/A</v>
      </c>
      <c r="H18" s="30" t="e">
        <f t="shared" si="4"/>
        <v>#N/A</v>
      </c>
      <c r="I18" s="26" t="e">
        <f t="shared" si="5"/>
        <v>#N/A</v>
      </c>
      <c r="J18" s="26" t="e">
        <f t="shared" si="1"/>
        <v>#N/A</v>
      </c>
      <c r="K18" s="26" t="e">
        <f t="shared" si="2"/>
        <v>#N/A</v>
      </c>
      <c r="L18" s="26" t="e">
        <f t="shared" si="6"/>
        <v>#N/A</v>
      </c>
      <c r="M18" s="71" t="e">
        <f t="shared" si="7"/>
        <v>#N/A</v>
      </c>
    </row>
    <row r="19" spans="1:13" x14ac:dyDescent="0.2">
      <c r="A19" s="28">
        <f t="shared" si="8"/>
        <v>8</v>
      </c>
      <c r="B19" s="28">
        <f>VLOOKUP(A19,Balances!A:B,2,FALSE)</f>
        <v>8</v>
      </c>
      <c r="C19" s="29" t="e">
        <f t="shared" si="9"/>
        <v>#N/A</v>
      </c>
      <c r="D19" s="29" t="e">
        <f t="shared" si="10"/>
        <v>#N/A</v>
      </c>
      <c r="E19" s="29" t="e">
        <f t="shared" si="3"/>
        <v>#N/A</v>
      </c>
      <c r="F19" s="31" t="e">
        <f t="shared" si="0"/>
        <v>#N/A</v>
      </c>
      <c r="G19" s="29" t="e">
        <f>G18*(1+Balances!$B$2)</f>
        <v>#N/A</v>
      </c>
      <c r="H19" s="30" t="e">
        <f t="shared" si="4"/>
        <v>#N/A</v>
      </c>
      <c r="I19" s="26" t="e">
        <f t="shared" si="5"/>
        <v>#N/A</v>
      </c>
      <c r="J19" s="26" t="e">
        <f t="shared" si="1"/>
        <v>#N/A</v>
      </c>
      <c r="K19" s="26" t="e">
        <f t="shared" si="2"/>
        <v>#N/A</v>
      </c>
      <c r="L19" s="26" t="e">
        <f t="shared" si="6"/>
        <v>#N/A</v>
      </c>
      <c r="M19" s="71" t="e">
        <f t="shared" si="7"/>
        <v>#N/A</v>
      </c>
    </row>
    <row r="20" spans="1:13" x14ac:dyDescent="0.2">
      <c r="A20" s="28">
        <f t="shared" si="8"/>
        <v>9</v>
      </c>
      <c r="B20" s="28">
        <f>VLOOKUP(A20,Balances!A:B,2,FALSE)</f>
        <v>9</v>
      </c>
      <c r="C20" s="29" t="e">
        <f t="shared" si="9"/>
        <v>#N/A</v>
      </c>
      <c r="D20" s="29" t="e">
        <f t="shared" si="10"/>
        <v>#N/A</v>
      </c>
      <c r="E20" s="29" t="e">
        <f t="shared" si="3"/>
        <v>#N/A</v>
      </c>
      <c r="F20" s="31" t="e">
        <f t="shared" si="0"/>
        <v>#N/A</v>
      </c>
      <c r="G20" s="29" t="e">
        <f>G19*(1+Balances!$B$2)</f>
        <v>#N/A</v>
      </c>
      <c r="H20" s="30" t="e">
        <f t="shared" si="4"/>
        <v>#N/A</v>
      </c>
      <c r="I20" s="26" t="e">
        <f t="shared" si="5"/>
        <v>#N/A</v>
      </c>
      <c r="J20" s="26" t="e">
        <f t="shared" si="1"/>
        <v>#N/A</v>
      </c>
      <c r="K20" s="26" t="e">
        <f t="shared" si="2"/>
        <v>#N/A</v>
      </c>
      <c r="L20" s="26" t="e">
        <f t="shared" si="6"/>
        <v>#N/A</v>
      </c>
      <c r="M20" s="71" t="e">
        <f t="shared" si="7"/>
        <v>#N/A</v>
      </c>
    </row>
    <row r="21" spans="1:13" x14ac:dyDescent="0.2">
      <c r="A21" s="28">
        <f t="shared" si="8"/>
        <v>10</v>
      </c>
      <c r="B21" s="28">
        <f>VLOOKUP(A21,Balances!A:B,2,FALSE)</f>
        <v>10</v>
      </c>
      <c r="C21" s="29" t="e">
        <f t="shared" si="9"/>
        <v>#N/A</v>
      </c>
      <c r="D21" s="29" t="e">
        <f t="shared" si="10"/>
        <v>#N/A</v>
      </c>
      <c r="E21" s="29" t="e">
        <f t="shared" si="3"/>
        <v>#N/A</v>
      </c>
      <c r="F21" s="31" t="e">
        <f t="shared" si="0"/>
        <v>#N/A</v>
      </c>
      <c r="G21" s="29" t="e">
        <f>G20*(1+Balances!$B$2)</f>
        <v>#N/A</v>
      </c>
      <c r="H21" s="30" t="e">
        <f t="shared" si="4"/>
        <v>#N/A</v>
      </c>
      <c r="I21" s="26" t="e">
        <f t="shared" si="5"/>
        <v>#N/A</v>
      </c>
      <c r="J21" s="26" t="e">
        <f t="shared" si="1"/>
        <v>#N/A</v>
      </c>
      <c r="K21" s="26" t="e">
        <f t="shared" si="2"/>
        <v>#N/A</v>
      </c>
      <c r="L21" s="26" t="e">
        <f t="shared" si="6"/>
        <v>#N/A</v>
      </c>
      <c r="M21" s="71" t="e">
        <f t="shared" si="7"/>
        <v>#N/A</v>
      </c>
    </row>
    <row r="22" spans="1:13" x14ac:dyDescent="0.2">
      <c r="A22" s="28">
        <f t="shared" si="8"/>
        <v>11</v>
      </c>
      <c r="B22" s="28">
        <f>VLOOKUP(A22,Balances!A:B,2,FALSE)</f>
        <v>11</v>
      </c>
      <c r="C22" s="29" t="e">
        <f t="shared" si="9"/>
        <v>#N/A</v>
      </c>
      <c r="D22" s="29" t="e">
        <f t="shared" si="10"/>
        <v>#N/A</v>
      </c>
      <c r="E22" s="29" t="e">
        <f t="shared" si="3"/>
        <v>#N/A</v>
      </c>
      <c r="F22" s="31" t="e">
        <f t="shared" si="0"/>
        <v>#N/A</v>
      </c>
      <c r="G22" s="29" t="e">
        <f>G21*(1+Balances!$B$2)</f>
        <v>#N/A</v>
      </c>
      <c r="H22" s="30" t="e">
        <f t="shared" si="4"/>
        <v>#N/A</v>
      </c>
      <c r="I22" s="26" t="e">
        <f t="shared" si="5"/>
        <v>#N/A</v>
      </c>
      <c r="J22" s="26" t="e">
        <f t="shared" si="1"/>
        <v>#N/A</v>
      </c>
      <c r="K22" s="26" t="e">
        <f t="shared" si="2"/>
        <v>#N/A</v>
      </c>
      <c r="L22" s="26" t="e">
        <f t="shared" si="6"/>
        <v>#N/A</v>
      </c>
      <c r="M22" s="71" t="e">
        <f t="shared" si="7"/>
        <v>#N/A</v>
      </c>
    </row>
    <row r="23" spans="1:13" x14ac:dyDescent="0.2">
      <c r="A23" s="28">
        <f t="shared" si="8"/>
        <v>12</v>
      </c>
      <c r="B23" s="28">
        <f>VLOOKUP(A23,Balances!A:B,2,FALSE)</f>
        <v>12</v>
      </c>
      <c r="C23" s="29" t="e">
        <f t="shared" si="9"/>
        <v>#N/A</v>
      </c>
      <c r="D23" s="29" t="e">
        <f t="shared" si="10"/>
        <v>#N/A</v>
      </c>
      <c r="E23" s="29" t="e">
        <f t="shared" si="3"/>
        <v>#N/A</v>
      </c>
      <c r="F23" s="31" t="e">
        <f t="shared" si="0"/>
        <v>#N/A</v>
      </c>
      <c r="G23" s="29" t="e">
        <f>G22*(1+Balances!$B$2)</f>
        <v>#N/A</v>
      </c>
      <c r="H23" s="30" t="e">
        <f t="shared" si="4"/>
        <v>#N/A</v>
      </c>
      <c r="I23" s="26" t="e">
        <f t="shared" si="5"/>
        <v>#N/A</v>
      </c>
      <c r="J23" s="26" t="e">
        <f t="shared" si="1"/>
        <v>#N/A</v>
      </c>
      <c r="K23" s="26" t="e">
        <f t="shared" si="2"/>
        <v>#N/A</v>
      </c>
      <c r="L23" s="26" t="e">
        <f t="shared" si="6"/>
        <v>#N/A</v>
      </c>
      <c r="M23" s="71" t="e">
        <f t="shared" si="7"/>
        <v>#N/A</v>
      </c>
    </row>
    <row r="24" spans="1:13" x14ac:dyDescent="0.2">
      <c r="A24" s="28">
        <f t="shared" si="8"/>
        <v>13</v>
      </c>
      <c r="B24" s="28">
        <f>VLOOKUP(A24,Balances!A:B,2,FALSE)</f>
        <v>13</v>
      </c>
      <c r="C24" s="29" t="e">
        <f t="shared" si="9"/>
        <v>#N/A</v>
      </c>
      <c r="D24" s="29" t="e">
        <f t="shared" si="10"/>
        <v>#N/A</v>
      </c>
      <c r="E24" s="29" t="e">
        <f t="shared" si="3"/>
        <v>#N/A</v>
      </c>
      <c r="F24" s="31" t="e">
        <f t="shared" si="0"/>
        <v>#N/A</v>
      </c>
      <c r="G24" s="29" t="e">
        <f>G23*(1+Balances!$B$2)</f>
        <v>#N/A</v>
      </c>
      <c r="H24" s="30" t="e">
        <f t="shared" si="4"/>
        <v>#N/A</v>
      </c>
      <c r="I24" s="26" t="e">
        <f t="shared" si="5"/>
        <v>#N/A</v>
      </c>
      <c r="J24" s="26" t="e">
        <f t="shared" si="1"/>
        <v>#N/A</v>
      </c>
      <c r="K24" s="26" t="e">
        <f t="shared" si="2"/>
        <v>#N/A</v>
      </c>
      <c r="L24" s="26" t="e">
        <f t="shared" si="6"/>
        <v>#N/A</v>
      </c>
      <c r="M24" s="71" t="e">
        <f t="shared" si="7"/>
        <v>#N/A</v>
      </c>
    </row>
    <row r="25" spans="1:13" x14ac:dyDescent="0.2">
      <c r="A25" s="28">
        <f t="shared" si="8"/>
        <v>14</v>
      </c>
      <c r="B25" s="28">
        <f>VLOOKUP(A25,Balances!A:B,2,FALSE)</f>
        <v>14</v>
      </c>
      <c r="C25" s="29" t="e">
        <f t="shared" si="9"/>
        <v>#N/A</v>
      </c>
      <c r="D25" s="29" t="e">
        <f t="shared" si="10"/>
        <v>#N/A</v>
      </c>
      <c r="E25" s="29" t="e">
        <f t="shared" si="3"/>
        <v>#N/A</v>
      </c>
      <c r="F25" s="31" t="e">
        <f t="shared" si="0"/>
        <v>#N/A</v>
      </c>
      <c r="G25" s="29" t="e">
        <f>G24*(1+Balances!$B$2)</f>
        <v>#N/A</v>
      </c>
      <c r="H25" s="30" t="e">
        <f t="shared" si="4"/>
        <v>#N/A</v>
      </c>
      <c r="I25" s="26" t="e">
        <f t="shared" si="5"/>
        <v>#N/A</v>
      </c>
      <c r="J25" s="26" t="e">
        <f t="shared" si="1"/>
        <v>#N/A</v>
      </c>
      <c r="K25" s="26" t="e">
        <f t="shared" si="2"/>
        <v>#N/A</v>
      </c>
      <c r="L25" s="26" t="e">
        <f t="shared" si="6"/>
        <v>#N/A</v>
      </c>
      <c r="M25" s="71" t="e">
        <f t="shared" si="7"/>
        <v>#N/A</v>
      </c>
    </row>
    <row r="26" spans="1:13" x14ac:dyDescent="0.2">
      <c r="A26" s="28">
        <f t="shared" si="8"/>
        <v>15</v>
      </c>
      <c r="B26" s="28">
        <f>VLOOKUP(A26,Balances!A:B,2,FALSE)</f>
        <v>15</v>
      </c>
      <c r="C26" s="29" t="e">
        <f t="shared" si="9"/>
        <v>#N/A</v>
      </c>
      <c r="D26" s="29" t="e">
        <f t="shared" si="10"/>
        <v>#N/A</v>
      </c>
      <c r="E26" s="29" t="e">
        <f t="shared" si="3"/>
        <v>#N/A</v>
      </c>
      <c r="F26" s="31" t="e">
        <f t="shared" si="0"/>
        <v>#N/A</v>
      </c>
      <c r="G26" s="29" t="e">
        <f>G25*(1+Balances!$B$2)</f>
        <v>#N/A</v>
      </c>
      <c r="H26" s="30" t="e">
        <f t="shared" si="4"/>
        <v>#N/A</v>
      </c>
      <c r="I26" s="26" t="e">
        <f t="shared" si="5"/>
        <v>#N/A</v>
      </c>
      <c r="J26" s="26" t="e">
        <f t="shared" si="1"/>
        <v>#N/A</v>
      </c>
      <c r="K26" s="26" t="e">
        <f t="shared" si="2"/>
        <v>#N/A</v>
      </c>
      <c r="L26" s="26" t="e">
        <f t="shared" si="6"/>
        <v>#N/A</v>
      </c>
      <c r="M26" s="71" t="e">
        <f t="shared" si="7"/>
        <v>#N/A</v>
      </c>
    </row>
    <row r="27" spans="1:13" x14ac:dyDescent="0.2">
      <c r="A27" s="28">
        <f t="shared" si="8"/>
        <v>16</v>
      </c>
      <c r="B27" s="28">
        <f>VLOOKUP(A27,Balances!A:B,2,FALSE)</f>
        <v>16</v>
      </c>
      <c r="C27" s="29" t="e">
        <f t="shared" si="9"/>
        <v>#N/A</v>
      </c>
      <c r="D27" s="29" t="e">
        <f t="shared" si="10"/>
        <v>#N/A</v>
      </c>
      <c r="E27" s="29" t="e">
        <f t="shared" si="3"/>
        <v>#N/A</v>
      </c>
      <c r="F27" s="31" t="e">
        <f t="shared" si="0"/>
        <v>#N/A</v>
      </c>
      <c r="G27" s="29" t="e">
        <f>G26*(1+Balances!$B$2)</f>
        <v>#N/A</v>
      </c>
      <c r="H27" s="30" t="e">
        <f t="shared" si="4"/>
        <v>#N/A</v>
      </c>
      <c r="I27" s="26" t="e">
        <f t="shared" si="5"/>
        <v>#N/A</v>
      </c>
      <c r="J27" s="26" t="e">
        <f t="shared" si="1"/>
        <v>#N/A</v>
      </c>
      <c r="K27" s="26" t="e">
        <f t="shared" si="2"/>
        <v>#N/A</v>
      </c>
      <c r="L27" s="26" t="e">
        <f t="shared" si="6"/>
        <v>#N/A</v>
      </c>
      <c r="M27" s="71" t="e">
        <f t="shared" si="7"/>
        <v>#N/A</v>
      </c>
    </row>
    <row r="28" spans="1:13" x14ac:dyDescent="0.2">
      <c r="A28" s="28">
        <f t="shared" si="8"/>
        <v>17</v>
      </c>
      <c r="B28" s="28">
        <f>VLOOKUP(A28,Balances!A:B,2,FALSE)</f>
        <v>17</v>
      </c>
      <c r="C28" s="29" t="e">
        <f t="shared" si="9"/>
        <v>#N/A</v>
      </c>
      <c r="D28" s="29" t="e">
        <f t="shared" si="10"/>
        <v>#N/A</v>
      </c>
      <c r="E28" s="29" t="e">
        <f t="shared" si="3"/>
        <v>#N/A</v>
      </c>
      <c r="F28" s="31" t="e">
        <f t="shared" si="0"/>
        <v>#N/A</v>
      </c>
      <c r="G28" s="29" t="e">
        <f>G27*(1+Balances!$B$2)</f>
        <v>#N/A</v>
      </c>
      <c r="H28" s="30" t="e">
        <f t="shared" si="4"/>
        <v>#N/A</v>
      </c>
      <c r="I28" s="26" t="e">
        <f t="shared" si="5"/>
        <v>#N/A</v>
      </c>
      <c r="J28" s="26" t="e">
        <f t="shared" si="1"/>
        <v>#N/A</v>
      </c>
      <c r="K28" s="26" t="e">
        <f t="shared" si="2"/>
        <v>#N/A</v>
      </c>
      <c r="L28" s="26" t="e">
        <f t="shared" si="6"/>
        <v>#N/A</v>
      </c>
      <c r="M28" s="71" t="e">
        <f t="shared" si="7"/>
        <v>#N/A</v>
      </c>
    </row>
    <row r="29" spans="1:13" x14ac:dyDescent="0.2">
      <c r="A29" s="28">
        <f t="shared" si="8"/>
        <v>18</v>
      </c>
      <c r="B29" s="28">
        <f>VLOOKUP(A29,Balances!A:B,2,FALSE)</f>
        <v>18</v>
      </c>
      <c r="C29" s="29" t="e">
        <f t="shared" si="9"/>
        <v>#N/A</v>
      </c>
      <c r="D29" s="29" t="e">
        <f t="shared" si="10"/>
        <v>#N/A</v>
      </c>
      <c r="E29" s="29" t="e">
        <f t="shared" si="3"/>
        <v>#N/A</v>
      </c>
      <c r="F29" s="31" t="e">
        <f t="shared" si="0"/>
        <v>#N/A</v>
      </c>
      <c r="G29" s="29" t="e">
        <f>G28*(1+Balances!$B$2)</f>
        <v>#N/A</v>
      </c>
      <c r="H29" s="30" t="e">
        <f t="shared" si="4"/>
        <v>#N/A</v>
      </c>
      <c r="I29" s="26" t="e">
        <f t="shared" si="5"/>
        <v>#N/A</v>
      </c>
      <c r="J29" s="26" t="e">
        <f t="shared" si="1"/>
        <v>#N/A</v>
      </c>
      <c r="K29" s="26" t="e">
        <f t="shared" si="2"/>
        <v>#N/A</v>
      </c>
      <c r="L29" s="26" t="e">
        <f t="shared" si="6"/>
        <v>#N/A</v>
      </c>
      <c r="M29" s="71" t="e">
        <f t="shared" si="7"/>
        <v>#N/A</v>
      </c>
    </row>
    <row r="30" spans="1:13" x14ac:dyDescent="0.2">
      <c r="A30" s="28">
        <f t="shared" si="8"/>
        <v>19</v>
      </c>
      <c r="B30" s="28">
        <f>VLOOKUP(A30,Balances!A:B,2,FALSE)</f>
        <v>19</v>
      </c>
      <c r="C30" s="29" t="e">
        <f t="shared" si="9"/>
        <v>#N/A</v>
      </c>
      <c r="D30" s="29" t="e">
        <f t="shared" si="10"/>
        <v>#N/A</v>
      </c>
      <c r="E30" s="29" t="e">
        <f t="shared" si="3"/>
        <v>#N/A</v>
      </c>
      <c r="F30" s="31" t="e">
        <f t="shared" si="0"/>
        <v>#N/A</v>
      </c>
      <c r="G30" s="29" t="e">
        <f>G29*(1+Balances!$B$2)</f>
        <v>#N/A</v>
      </c>
      <c r="H30" s="30" t="e">
        <f t="shared" si="4"/>
        <v>#N/A</v>
      </c>
      <c r="I30" s="26" t="e">
        <f t="shared" si="5"/>
        <v>#N/A</v>
      </c>
      <c r="J30" s="26" t="e">
        <f t="shared" si="1"/>
        <v>#N/A</v>
      </c>
      <c r="K30" s="26" t="e">
        <f t="shared" si="2"/>
        <v>#N/A</v>
      </c>
      <c r="L30" s="26" t="e">
        <f t="shared" si="6"/>
        <v>#N/A</v>
      </c>
      <c r="M30" s="71" t="e">
        <f t="shared" si="7"/>
        <v>#N/A</v>
      </c>
    </row>
    <row r="31" spans="1:13" x14ac:dyDescent="0.2">
      <c r="A31" s="28">
        <f t="shared" si="8"/>
        <v>20</v>
      </c>
      <c r="B31" s="28">
        <f>VLOOKUP(A31,Balances!A:B,2,FALSE)</f>
        <v>20</v>
      </c>
      <c r="C31" s="29" t="e">
        <f t="shared" si="9"/>
        <v>#N/A</v>
      </c>
      <c r="D31" s="29" t="e">
        <f t="shared" si="10"/>
        <v>#N/A</v>
      </c>
      <c r="E31" s="29" t="e">
        <f t="shared" si="3"/>
        <v>#N/A</v>
      </c>
      <c r="F31" s="31" t="e">
        <f t="shared" si="0"/>
        <v>#N/A</v>
      </c>
      <c r="G31" s="29" t="e">
        <f>G30*(1+Balances!$B$2)</f>
        <v>#N/A</v>
      </c>
      <c r="H31" s="30" t="e">
        <f t="shared" si="4"/>
        <v>#N/A</v>
      </c>
      <c r="I31" s="26" t="e">
        <f t="shared" si="5"/>
        <v>#N/A</v>
      </c>
      <c r="J31" s="26" t="e">
        <f t="shared" si="1"/>
        <v>#N/A</v>
      </c>
      <c r="K31" s="26" t="e">
        <f t="shared" si="2"/>
        <v>#N/A</v>
      </c>
      <c r="L31" s="26" t="e">
        <f t="shared" si="6"/>
        <v>#N/A</v>
      </c>
      <c r="M31" s="71" t="e">
        <f t="shared" si="7"/>
        <v>#N/A</v>
      </c>
    </row>
    <row r="32" spans="1:13" x14ac:dyDescent="0.2">
      <c r="A32" s="28">
        <f t="shared" si="8"/>
        <v>21</v>
      </c>
      <c r="B32" s="28">
        <f>VLOOKUP(A32,Balances!A:B,2,FALSE)</f>
        <v>21</v>
      </c>
      <c r="C32" s="29" t="e">
        <f t="shared" si="9"/>
        <v>#N/A</v>
      </c>
      <c r="D32" s="29" t="e">
        <f t="shared" si="10"/>
        <v>#N/A</v>
      </c>
      <c r="E32" s="29" t="e">
        <f t="shared" si="3"/>
        <v>#N/A</v>
      </c>
      <c r="F32" s="31" t="e">
        <f t="shared" si="0"/>
        <v>#N/A</v>
      </c>
      <c r="G32" s="29" t="e">
        <f>G31*(1+Balances!$B$2)</f>
        <v>#N/A</v>
      </c>
      <c r="H32" s="30" t="e">
        <f t="shared" si="4"/>
        <v>#N/A</v>
      </c>
      <c r="I32" s="26" t="e">
        <f t="shared" si="5"/>
        <v>#N/A</v>
      </c>
      <c r="J32" s="26" t="e">
        <f t="shared" si="1"/>
        <v>#N/A</v>
      </c>
      <c r="K32" s="26" t="e">
        <f t="shared" si="2"/>
        <v>#N/A</v>
      </c>
      <c r="L32" s="26" t="e">
        <f t="shared" si="6"/>
        <v>#N/A</v>
      </c>
      <c r="M32" s="71" t="e">
        <f t="shared" si="7"/>
        <v>#N/A</v>
      </c>
    </row>
    <row r="33" spans="1:13" x14ac:dyDescent="0.2">
      <c r="A33" s="28">
        <f t="shared" si="8"/>
        <v>22</v>
      </c>
      <c r="B33" s="28">
        <f>VLOOKUP(A33,Balances!A:B,2,FALSE)</f>
        <v>22</v>
      </c>
      <c r="C33" s="29" t="e">
        <f t="shared" si="9"/>
        <v>#N/A</v>
      </c>
      <c r="D33" s="29" t="e">
        <f t="shared" si="10"/>
        <v>#N/A</v>
      </c>
      <c r="E33" s="29" t="e">
        <f t="shared" si="3"/>
        <v>#N/A</v>
      </c>
      <c r="F33" s="31" t="e">
        <f t="shared" si="0"/>
        <v>#N/A</v>
      </c>
      <c r="G33" s="29" t="e">
        <f>G32*(1+Balances!$B$2)</f>
        <v>#N/A</v>
      </c>
      <c r="H33" s="30" t="e">
        <f t="shared" si="4"/>
        <v>#N/A</v>
      </c>
      <c r="I33" s="26" t="e">
        <f t="shared" si="5"/>
        <v>#N/A</v>
      </c>
      <c r="J33" s="26" t="e">
        <f t="shared" si="1"/>
        <v>#N/A</v>
      </c>
      <c r="K33" s="26" t="e">
        <f t="shared" si="2"/>
        <v>#N/A</v>
      </c>
      <c r="L33" s="26" t="e">
        <f t="shared" si="6"/>
        <v>#N/A</v>
      </c>
      <c r="M33" s="71" t="e">
        <f t="shared" si="7"/>
        <v>#N/A</v>
      </c>
    </row>
    <row r="34" spans="1:13" x14ac:dyDescent="0.2">
      <c r="A34" s="28">
        <f t="shared" si="8"/>
        <v>23</v>
      </c>
      <c r="B34" s="28">
        <f>VLOOKUP(A34,Balances!A:B,2,FALSE)</f>
        <v>23</v>
      </c>
      <c r="C34" s="29" t="e">
        <f t="shared" si="9"/>
        <v>#N/A</v>
      </c>
      <c r="D34" s="29" t="e">
        <f t="shared" si="10"/>
        <v>#N/A</v>
      </c>
      <c r="E34" s="29" t="e">
        <f t="shared" si="3"/>
        <v>#N/A</v>
      </c>
      <c r="F34" s="31" t="e">
        <f t="shared" si="0"/>
        <v>#N/A</v>
      </c>
      <c r="G34" s="29" t="e">
        <f>G33*(1+Balances!$B$2)</f>
        <v>#N/A</v>
      </c>
      <c r="H34" s="30" t="e">
        <f t="shared" si="4"/>
        <v>#N/A</v>
      </c>
      <c r="I34" s="26" t="e">
        <f t="shared" si="5"/>
        <v>#N/A</v>
      </c>
      <c r="J34" s="26" t="e">
        <f t="shared" si="1"/>
        <v>#N/A</v>
      </c>
      <c r="K34" s="26" t="e">
        <f t="shared" si="2"/>
        <v>#N/A</v>
      </c>
      <c r="L34" s="26" t="e">
        <f t="shared" si="6"/>
        <v>#N/A</v>
      </c>
      <c r="M34" s="71" t="e">
        <f t="shared" si="7"/>
        <v>#N/A</v>
      </c>
    </row>
    <row r="35" spans="1:13" x14ac:dyDescent="0.2">
      <c r="A35" s="28">
        <f t="shared" si="8"/>
        <v>24</v>
      </c>
      <c r="B35" s="28">
        <f>VLOOKUP(A35,Balances!A:B,2,FALSE)</f>
        <v>24</v>
      </c>
      <c r="C35" s="29" t="e">
        <f t="shared" si="9"/>
        <v>#N/A</v>
      </c>
      <c r="D35" s="29" t="e">
        <f t="shared" si="10"/>
        <v>#N/A</v>
      </c>
      <c r="E35" s="29" t="e">
        <f t="shared" si="3"/>
        <v>#N/A</v>
      </c>
      <c r="F35" s="31" t="e">
        <f t="shared" si="0"/>
        <v>#N/A</v>
      </c>
      <c r="G35" s="29" t="e">
        <f>G34*(1+Balances!$B$2)</f>
        <v>#N/A</v>
      </c>
      <c r="H35" s="30" t="e">
        <f t="shared" si="4"/>
        <v>#N/A</v>
      </c>
      <c r="I35" s="26" t="e">
        <f t="shared" si="5"/>
        <v>#N/A</v>
      </c>
      <c r="J35" s="26" t="e">
        <f t="shared" si="1"/>
        <v>#N/A</v>
      </c>
      <c r="K35" s="26" t="e">
        <f t="shared" si="2"/>
        <v>#N/A</v>
      </c>
      <c r="L35" s="26" t="e">
        <f t="shared" si="6"/>
        <v>#N/A</v>
      </c>
      <c r="M35" s="71" t="e">
        <f t="shared" si="7"/>
        <v>#N/A</v>
      </c>
    </row>
    <row r="36" spans="1:13" x14ac:dyDescent="0.2">
      <c r="A36" s="28">
        <f t="shared" si="8"/>
        <v>25</v>
      </c>
      <c r="B36" s="28">
        <f>VLOOKUP(A36,Balances!A:B,2,FALSE)</f>
        <v>25</v>
      </c>
      <c r="C36" s="29" t="e">
        <f t="shared" si="9"/>
        <v>#N/A</v>
      </c>
      <c r="D36" s="29" t="e">
        <f t="shared" si="10"/>
        <v>#N/A</v>
      </c>
      <c r="E36" s="29" t="e">
        <f t="shared" si="3"/>
        <v>#N/A</v>
      </c>
      <c r="F36" s="31" t="e">
        <f t="shared" si="0"/>
        <v>#N/A</v>
      </c>
      <c r="G36" s="29" t="e">
        <f>G35*(1+Balances!$B$2)</f>
        <v>#N/A</v>
      </c>
      <c r="H36" s="30" t="e">
        <f t="shared" si="4"/>
        <v>#N/A</v>
      </c>
      <c r="I36" s="26" t="e">
        <f t="shared" si="5"/>
        <v>#N/A</v>
      </c>
      <c r="J36" s="26" t="e">
        <f t="shared" si="1"/>
        <v>#N/A</v>
      </c>
      <c r="K36" s="26" t="e">
        <f t="shared" si="2"/>
        <v>#N/A</v>
      </c>
      <c r="L36" s="26" t="e">
        <f t="shared" si="6"/>
        <v>#N/A</v>
      </c>
      <c r="M36" s="71" t="e">
        <f t="shared" si="7"/>
        <v>#N/A</v>
      </c>
    </row>
    <row r="37" spans="1:13" x14ac:dyDescent="0.2">
      <c r="A37" s="28">
        <f t="shared" si="8"/>
        <v>26</v>
      </c>
      <c r="B37" s="28">
        <f>VLOOKUP(A37,Balances!A:B,2,FALSE)</f>
        <v>26</v>
      </c>
      <c r="C37" s="29" t="e">
        <f t="shared" si="9"/>
        <v>#N/A</v>
      </c>
      <c r="D37" s="29" t="e">
        <f t="shared" si="10"/>
        <v>#N/A</v>
      </c>
      <c r="E37" s="29" t="e">
        <f t="shared" si="3"/>
        <v>#N/A</v>
      </c>
      <c r="F37" s="31" t="e">
        <f t="shared" si="0"/>
        <v>#N/A</v>
      </c>
      <c r="G37" s="29" t="e">
        <f>G36*(1+Balances!$B$2)</f>
        <v>#N/A</v>
      </c>
      <c r="H37" s="30" t="e">
        <f t="shared" si="4"/>
        <v>#N/A</v>
      </c>
      <c r="I37" s="26" t="e">
        <f t="shared" si="5"/>
        <v>#N/A</v>
      </c>
      <c r="J37" s="26" t="e">
        <f t="shared" si="1"/>
        <v>#N/A</v>
      </c>
      <c r="K37" s="26" t="e">
        <f t="shared" si="2"/>
        <v>#N/A</v>
      </c>
      <c r="L37" s="26" t="e">
        <f t="shared" si="6"/>
        <v>#N/A</v>
      </c>
      <c r="M37" s="71" t="e">
        <f t="shared" si="7"/>
        <v>#N/A</v>
      </c>
    </row>
    <row r="38" spans="1:13" x14ac:dyDescent="0.2">
      <c r="A38" s="28">
        <f t="shared" si="8"/>
        <v>27</v>
      </c>
      <c r="B38" s="28">
        <f>VLOOKUP(A38,Balances!A:B,2,FALSE)</f>
        <v>27</v>
      </c>
      <c r="C38" s="29" t="e">
        <f t="shared" si="9"/>
        <v>#N/A</v>
      </c>
      <c r="D38" s="29" t="e">
        <f t="shared" si="10"/>
        <v>#N/A</v>
      </c>
      <c r="E38" s="29" t="e">
        <f t="shared" si="3"/>
        <v>#N/A</v>
      </c>
      <c r="F38" s="31" t="e">
        <f t="shared" si="0"/>
        <v>#N/A</v>
      </c>
      <c r="G38" s="29" t="e">
        <f>G37*(1+Balances!$B$2)</f>
        <v>#N/A</v>
      </c>
      <c r="H38" s="30" t="e">
        <f t="shared" si="4"/>
        <v>#N/A</v>
      </c>
      <c r="I38" s="26" t="e">
        <f t="shared" si="5"/>
        <v>#N/A</v>
      </c>
      <c r="J38" s="26" t="e">
        <f t="shared" si="1"/>
        <v>#N/A</v>
      </c>
      <c r="K38" s="26" t="e">
        <f t="shared" si="2"/>
        <v>#N/A</v>
      </c>
      <c r="L38" s="26" t="e">
        <f t="shared" si="6"/>
        <v>#N/A</v>
      </c>
      <c r="M38" s="71" t="e">
        <f t="shared" si="7"/>
        <v>#N/A</v>
      </c>
    </row>
    <row r="39" spans="1:13" x14ac:dyDescent="0.2">
      <c r="A39" s="28">
        <f t="shared" si="8"/>
        <v>28</v>
      </c>
      <c r="B39" s="28">
        <f>VLOOKUP(A39,Balances!A:B,2,FALSE)</f>
        <v>28</v>
      </c>
      <c r="C39" s="29" t="e">
        <f t="shared" si="9"/>
        <v>#N/A</v>
      </c>
      <c r="D39" s="29" t="e">
        <f t="shared" si="10"/>
        <v>#N/A</v>
      </c>
      <c r="E39" s="29" t="e">
        <f t="shared" si="3"/>
        <v>#N/A</v>
      </c>
      <c r="F39" s="31" t="e">
        <f t="shared" si="0"/>
        <v>#N/A</v>
      </c>
      <c r="G39" s="29" t="e">
        <f>G38*(1+Balances!$B$2)</f>
        <v>#N/A</v>
      </c>
      <c r="H39" s="30" t="e">
        <f t="shared" si="4"/>
        <v>#N/A</v>
      </c>
      <c r="I39" s="26" t="e">
        <f t="shared" si="5"/>
        <v>#N/A</v>
      </c>
      <c r="J39" s="26" t="e">
        <f t="shared" si="1"/>
        <v>#N/A</v>
      </c>
      <c r="K39" s="26" t="e">
        <f t="shared" si="2"/>
        <v>#N/A</v>
      </c>
      <c r="L39" s="26" t="e">
        <f t="shared" si="6"/>
        <v>#N/A</v>
      </c>
      <c r="M39" s="71" t="e">
        <f t="shared" si="7"/>
        <v>#N/A</v>
      </c>
    </row>
    <row r="40" spans="1:13" x14ac:dyDescent="0.2">
      <c r="A40" s="28">
        <f t="shared" si="8"/>
        <v>29</v>
      </c>
      <c r="B40" s="28">
        <f>VLOOKUP(A40,Balances!A:B,2,FALSE)</f>
        <v>29</v>
      </c>
      <c r="C40" s="29" t="e">
        <f t="shared" si="9"/>
        <v>#N/A</v>
      </c>
      <c r="D40" s="29" t="e">
        <f t="shared" si="10"/>
        <v>#N/A</v>
      </c>
      <c r="E40" s="29" t="e">
        <f t="shared" si="3"/>
        <v>#N/A</v>
      </c>
      <c r="F40" s="31" t="e">
        <f t="shared" si="0"/>
        <v>#N/A</v>
      </c>
      <c r="G40" s="29" t="e">
        <f>G39*(1+Balances!$B$2)</f>
        <v>#N/A</v>
      </c>
      <c r="H40" s="30" t="e">
        <f t="shared" si="4"/>
        <v>#N/A</v>
      </c>
      <c r="I40" s="26" t="e">
        <f t="shared" si="5"/>
        <v>#N/A</v>
      </c>
      <c r="J40" s="26" t="e">
        <f t="shared" si="1"/>
        <v>#N/A</v>
      </c>
      <c r="K40" s="26" t="e">
        <f t="shared" si="2"/>
        <v>#N/A</v>
      </c>
      <c r="L40" s="26" t="e">
        <f t="shared" si="6"/>
        <v>#N/A</v>
      </c>
      <c r="M40" s="71" t="e">
        <f t="shared" si="7"/>
        <v>#N/A</v>
      </c>
    </row>
    <row r="41" spans="1:13" x14ac:dyDescent="0.2">
      <c r="A41" s="28">
        <f t="shared" si="8"/>
        <v>30</v>
      </c>
      <c r="B41" s="28">
        <f>VLOOKUP(A41,Balances!A:B,2,FALSE)</f>
        <v>30</v>
      </c>
      <c r="C41" s="29" t="e">
        <f t="shared" si="9"/>
        <v>#N/A</v>
      </c>
      <c r="D41" s="29" t="e">
        <f t="shared" si="10"/>
        <v>#N/A</v>
      </c>
      <c r="E41" s="29" t="e">
        <f t="shared" si="3"/>
        <v>#N/A</v>
      </c>
      <c r="F41" s="31" t="e">
        <f t="shared" si="0"/>
        <v>#N/A</v>
      </c>
      <c r="G41" s="29" t="e">
        <f>G40*(1+Balances!$B$2)</f>
        <v>#N/A</v>
      </c>
      <c r="H41" s="30" t="e">
        <f t="shared" si="4"/>
        <v>#N/A</v>
      </c>
      <c r="I41" s="26" t="e">
        <f t="shared" si="5"/>
        <v>#N/A</v>
      </c>
      <c r="J41" s="26" t="e">
        <f t="shared" si="1"/>
        <v>#N/A</v>
      </c>
      <c r="K41" s="26" t="e">
        <f t="shared" si="2"/>
        <v>#N/A</v>
      </c>
      <c r="L41" s="26" t="e">
        <f t="shared" si="6"/>
        <v>#N/A</v>
      </c>
      <c r="M41" s="71" t="e">
        <f t="shared" si="7"/>
        <v>#N/A</v>
      </c>
    </row>
    <row r="42" spans="1:13" x14ac:dyDescent="0.2">
      <c r="A42" s="28">
        <f t="shared" si="8"/>
        <v>31</v>
      </c>
      <c r="B42" s="28">
        <f>VLOOKUP(A42,Balances!A:B,2,FALSE)</f>
        <v>31</v>
      </c>
      <c r="C42" s="29" t="e">
        <f t="shared" si="9"/>
        <v>#N/A</v>
      </c>
      <c r="D42" s="29" t="e">
        <f t="shared" si="10"/>
        <v>#N/A</v>
      </c>
      <c r="E42" s="29" t="e">
        <f t="shared" si="3"/>
        <v>#N/A</v>
      </c>
      <c r="F42" s="31" t="e">
        <f t="shared" si="0"/>
        <v>#N/A</v>
      </c>
      <c r="G42" s="29" t="e">
        <f>G41*(1+Balances!$B$2)</f>
        <v>#N/A</v>
      </c>
      <c r="H42" s="30" t="e">
        <f t="shared" si="4"/>
        <v>#N/A</v>
      </c>
      <c r="I42" s="26" t="e">
        <f t="shared" si="5"/>
        <v>#N/A</v>
      </c>
      <c r="J42" s="26" t="e">
        <f t="shared" si="1"/>
        <v>#N/A</v>
      </c>
      <c r="K42" s="26" t="e">
        <f t="shared" si="2"/>
        <v>#N/A</v>
      </c>
      <c r="L42" s="26" t="e">
        <f t="shared" si="6"/>
        <v>#N/A</v>
      </c>
      <c r="M42" s="71" t="e">
        <f t="shared" si="7"/>
        <v>#N/A</v>
      </c>
    </row>
    <row r="43" spans="1:13" x14ac:dyDescent="0.2">
      <c r="A43" s="28">
        <f t="shared" si="8"/>
        <v>32</v>
      </c>
      <c r="B43" s="28">
        <f>VLOOKUP(A43,Balances!A:B,2,FALSE)</f>
        <v>32</v>
      </c>
      <c r="C43" s="29" t="e">
        <f t="shared" si="9"/>
        <v>#N/A</v>
      </c>
      <c r="D43" s="29" t="e">
        <f t="shared" si="10"/>
        <v>#N/A</v>
      </c>
      <c r="E43" s="29" t="e">
        <f t="shared" si="3"/>
        <v>#N/A</v>
      </c>
      <c r="F43" s="31" t="e">
        <f t="shared" si="0"/>
        <v>#N/A</v>
      </c>
      <c r="G43" s="29" t="e">
        <f>G42*(1+Balances!$B$2)</f>
        <v>#N/A</v>
      </c>
      <c r="H43" s="30" t="e">
        <f t="shared" si="4"/>
        <v>#N/A</v>
      </c>
      <c r="I43" s="26" t="e">
        <f t="shared" si="5"/>
        <v>#N/A</v>
      </c>
      <c r="J43" s="26" t="e">
        <f t="shared" si="1"/>
        <v>#N/A</v>
      </c>
      <c r="K43" s="26" t="e">
        <f t="shared" si="2"/>
        <v>#N/A</v>
      </c>
      <c r="L43" s="26" t="e">
        <f t="shared" si="6"/>
        <v>#N/A</v>
      </c>
      <c r="M43" s="71" t="e">
        <f t="shared" si="7"/>
        <v>#N/A</v>
      </c>
    </row>
    <row r="44" spans="1:13" x14ac:dyDescent="0.2">
      <c r="A44" s="28">
        <f t="shared" si="8"/>
        <v>33</v>
      </c>
      <c r="B44" s="28">
        <f>VLOOKUP(A44,Balances!A:B,2,FALSE)</f>
        <v>33</v>
      </c>
      <c r="C44" s="29" t="e">
        <f t="shared" si="9"/>
        <v>#N/A</v>
      </c>
      <c r="D44" s="29" t="e">
        <f t="shared" si="10"/>
        <v>#N/A</v>
      </c>
      <c r="E44" s="29" t="e">
        <f t="shared" si="3"/>
        <v>#N/A</v>
      </c>
      <c r="F44" s="31" t="e">
        <f t="shared" si="0"/>
        <v>#N/A</v>
      </c>
      <c r="G44" s="29" t="e">
        <f>G43*(1+Balances!$B$2)</f>
        <v>#N/A</v>
      </c>
      <c r="H44" s="30" t="e">
        <f t="shared" si="4"/>
        <v>#N/A</v>
      </c>
      <c r="I44" s="26" t="e">
        <f t="shared" si="5"/>
        <v>#N/A</v>
      </c>
      <c r="J44" s="26" t="e">
        <f t="shared" si="1"/>
        <v>#N/A</v>
      </c>
      <c r="K44" s="26" t="e">
        <f t="shared" si="2"/>
        <v>#N/A</v>
      </c>
      <c r="L44" s="26" t="e">
        <f t="shared" si="6"/>
        <v>#N/A</v>
      </c>
      <c r="M44" s="71" t="e">
        <f t="shared" si="7"/>
        <v>#N/A</v>
      </c>
    </row>
    <row r="45" spans="1:13" x14ac:dyDescent="0.2">
      <c r="A45" s="28">
        <f t="shared" si="8"/>
        <v>34</v>
      </c>
      <c r="B45" s="28">
        <f>VLOOKUP(A45,Balances!A:B,2,FALSE)</f>
        <v>34</v>
      </c>
      <c r="C45" s="29" t="e">
        <f t="shared" si="9"/>
        <v>#N/A</v>
      </c>
      <c r="D45" s="29" t="e">
        <f t="shared" si="10"/>
        <v>#N/A</v>
      </c>
      <c r="E45" s="29" t="e">
        <f t="shared" si="3"/>
        <v>#N/A</v>
      </c>
      <c r="F45" s="31" t="e">
        <f t="shared" si="0"/>
        <v>#N/A</v>
      </c>
      <c r="G45" s="29" t="e">
        <f>G44*(1+Balances!$B$2)</f>
        <v>#N/A</v>
      </c>
      <c r="H45" s="30" t="e">
        <f t="shared" si="4"/>
        <v>#N/A</v>
      </c>
      <c r="I45" s="26" t="e">
        <f t="shared" si="5"/>
        <v>#N/A</v>
      </c>
      <c r="J45" s="26" t="e">
        <f t="shared" si="1"/>
        <v>#N/A</v>
      </c>
      <c r="K45" s="26" t="e">
        <f t="shared" si="2"/>
        <v>#N/A</v>
      </c>
      <c r="L45" s="26" t="e">
        <f t="shared" si="6"/>
        <v>#N/A</v>
      </c>
      <c r="M45" s="71" t="e">
        <f t="shared" si="7"/>
        <v>#N/A</v>
      </c>
    </row>
    <row r="46" spans="1:13" x14ac:dyDescent="0.2">
      <c r="A46" s="28">
        <f t="shared" si="8"/>
        <v>35</v>
      </c>
      <c r="B46" s="28">
        <f>VLOOKUP(A46,Balances!A:B,2,FALSE)</f>
        <v>35</v>
      </c>
      <c r="C46" s="29" t="e">
        <f t="shared" si="9"/>
        <v>#N/A</v>
      </c>
      <c r="D46" s="29" t="e">
        <f t="shared" si="10"/>
        <v>#N/A</v>
      </c>
      <c r="E46" s="29" t="e">
        <f t="shared" si="3"/>
        <v>#N/A</v>
      </c>
      <c r="F46" s="31" t="e">
        <f t="shared" si="0"/>
        <v>#N/A</v>
      </c>
      <c r="G46" s="29" t="e">
        <f>G45*(1+Balances!$B$2)</f>
        <v>#N/A</v>
      </c>
      <c r="H46" s="30" t="e">
        <f t="shared" si="4"/>
        <v>#N/A</v>
      </c>
      <c r="I46" s="26" t="e">
        <f t="shared" si="5"/>
        <v>#N/A</v>
      </c>
      <c r="J46" s="26" t="e">
        <f t="shared" si="1"/>
        <v>#N/A</v>
      </c>
      <c r="K46" s="26" t="e">
        <f t="shared" si="2"/>
        <v>#N/A</v>
      </c>
      <c r="L46" s="26" t="e">
        <f t="shared" si="6"/>
        <v>#N/A</v>
      </c>
      <c r="M46" s="71" t="e">
        <f t="shared" si="7"/>
        <v>#N/A</v>
      </c>
    </row>
    <row r="47" spans="1:13" x14ac:dyDescent="0.2">
      <c r="A47" s="28">
        <f t="shared" si="8"/>
        <v>36</v>
      </c>
      <c r="B47" s="28">
        <f>VLOOKUP(A47,Balances!A:B,2,FALSE)</f>
        <v>36</v>
      </c>
      <c r="C47" s="29" t="e">
        <f t="shared" si="9"/>
        <v>#N/A</v>
      </c>
      <c r="D47" s="29" t="e">
        <f t="shared" si="10"/>
        <v>#N/A</v>
      </c>
      <c r="E47" s="29" t="e">
        <f t="shared" si="3"/>
        <v>#N/A</v>
      </c>
      <c r="F47" s="31" t="e">
        <f t="shared" si="0"/>
        <v>#N/A</v>
      </c>
      <c r="G47" s="29" t="e">
        <f>G46*(1+Balances!$B$2)</f>
        <v>#N/A</v>
      </c>
      <c r="H47" s="30" t="e">
        <f t="shared" si="4"/>
        <v>#N/A</v>
      </c>
      <c r="I47" s="26" t="e">
        <f t="shared" si="5"/>
        <v>#N/A</v>
      </c>
      <c r="J47" s="26" t="e">
        <f t="shared" si="1"/>
        <v>#N/A</v>
      </c>
      <c r="K47" s="26" t="e">
        <f t="shared" si="2"/>
        <v>#N/A</v>
      </c>
      <c r="L47" s="26" t="e">
        <f t="shared" si="6"/>
        <v>#N/A</v>
      </c>
      <c r="M47" s="71" t="e">
        <f t="shared" si="7"/>
        <v>#N/A</v>
      </c>
    </row>
    <row r="48" spans="1:13" x14ac:dyDescent="0.2">
      <c r="A48" s="28">
        <f t="shared" si="8"/>
        <v>37</v>
      </c>
      <c r="B48" s="28">
        <f>VLOOKUP(A48,Balances!A:B,2,FALSE)</f>
        <v>37</v>
      </c>
      <c r="C48" s="29" t="e">
        <f t="shared" si="9"/>
        <v>#N/A</v>
      </c>
      <c r="D48" s="29" t="e">
        <f t="shared" si="10"/>
        <v>#N/A</v>
      </c>
      <c r="E48" s="29" t="e">
        <f t="shared" si="3"/>
        <v>#N/A</v>
      </c>
      <c r="F48" s="31" t="e">
        <f t="shared" si="0"/>
        <v>#N/A</v>
      </c>
      <c r="G48" s="29" t="e">
        <f>G47*(1+Balances!$B$2)</f>
        <v>#N/A</v>
      </c>
      <c r="H48" s="30" t="e">
        <f t="shared" si="4"/>
        <v>#N/A</v>
      </c>
      <c r="I48" s="26" t="e">
        <f t="shared" si="5"/>
        <v>#N/A</v>
      </c>
      <c r="J48" s="26" t="e">
        <f t="shared" si="1"/>
        <v>#N/A</v>
      </c>
      <c r="K48" s="26" t="e">
        <f t="shared" si="2"/>
        <v>#N/A</v>
      </c>
      <c r="L48" s="26" t="e">
        <f t="shared" si="6"/>
        <v>#N/A</v>
      </c>
      <c r="M48" s="71" t="e">
        <f t="shared" si="7"/>
        <v>#N/A</v>
      </c>
    </row>
    <row r="49" spans="1:13" x14ac:dyDescent="0.2">
      <c r="A49" s="28">
        <f t="shared" si="8"/>
        <v>38</v>
      </c>
      <c r="B49" s="28">
        <f>VLOOKUP(A49,Balances!A:B,2,FALSE)</f>
        <v>38</v>
      </c>
      <c r="C49" s="29" t="e">
        <f t="shared" si="9"/>
        <v>#N/A</v>
      </c>
      <c r="D49" s="29" t="e">
        <f t="shared" si="10"/>
        <v>#N/A</v>
      </c>
      <c r="E49" s="29" t="e">
        <f t="shared" si="3"/>
        <v>#N/A</v>
      </c>
      <c r="F49" s="31" t="e">
        <f t="shared" si="0"/>
        <v>#N/A</v>
      </c>
      <c r="G49" s="29" t="e">
        <f>G48*(1+Balances!$B$2)</f>
        <v>#N/A</v>
      </c>
      <c r="H49" s="30" t="e">
        <f t="shared" si="4"/>
        <v>#N/A</v>
      </c>
      <c r="I49" s="26" t="e">
        <f t="shared" si="5"/>
        <v>#N/A</v>
      </c>
      <c r="J49" s="26" t="e">
        <f t="shared" si="1"/>
        <v>#N/A</v>
      </c>
      <c r="K49" s="26" t="e">
        <f t="shared" si="2"/>
        <v>#N/A</v>
      </c>
      <c r="L49" s="26" t="e">
        <f t="shared" si="6"/>
        <v>#N/A</v>
      </c>
      <c r="M49" s="71" t="e">
        <f t="shared" si="7"/>
        <v>#N/A</v>
      </c>
    </row>
    <row r="50" spans="1:13" x14ac:dyDescent="0.2">
      <c r="A50" s="28">
        <f t="shared" si="8"/>
        <v>39</v>
      </c>
      <c r="B50" s="28">
        <f>VLOOKUP(A50,Balances!A:B,2,FALSE)</f>
        <v>39</v>
      </c>
      <c r="C50" s="29" t="e">
        <f t="shared" si="9"/>
        <v>#N/A</v>
      </c>
      <c r="D50" s="29" t="e">
        <f t="shared" si="10"/>
        <v>#N/A</v>
      </c>
      <c r="E50" s="29" t="e">
        <f t="shared" si="3"/>
        <v>#N/A</v>
      </c>
      <c r="F50" s="31" t="e">
        <f t="shared" si="0"/>
        <v>#N/A</v>
      </c>
      <c r="G50" s="29" t="e">
        <f>G49*(1+Balances!$B$2)</f>
        <v>#N/A</v>
      </c>
      <c r="H50" s="30" t="e">
        <f t="shared" si="4"/>
        <v>#N/A</v>
      </c>
      <c r="I50" s="26" t="e">
        <f t="shared" si="5"/>
        <v>#N/A</v>
      </c>
      <c r="J50" s="26" t="e">
        <f t="shared" si="1"/>
        <v>#N/A</v>
      </c>
      <c r="K50" s="26" t="e">
        <f t="shared" si="2"/>
        <v>#N/A</v>
      </c>
      <c r="L50" s="26" t="e">
        <f t="shared" si="6"/>
        <v>#N/A</v>
      </c>
      <c r="M50" s="71" t="e">
        <f t="shared" si="7"/>
        <v>#N/A</v>
      </c>
    </row>
    <row r="51" spans="1:13" x14ac:dyDescent="0.2">
      <c r="A51" s="28">
        <f t="shared" si="8"/>
        <v>40</v>
      </c>
      <c r="B51" s="28">
        <f>VLOOKUP(A51,Balances!A:B,2,FALSE)</f>
        <v>40</v>
      </c>
      <c r="C51" s="29" t="e">
        <f t="shared" si="9"/>
        <v>#N/A</v>
      </c>
      <c r="D51" s="29" t="e">
        <f t="shared" si="10"/>
        <v>#N/A</v>
      </c>
      <c r="E51" s="29" t="e">
        <f t="shared" si="3"/>
        <v>#N/A</v>
      </c>
      <c r="F51" s="31" t="e">
        <f t="shared" si="0"/>
        <v>#N/A</v>
      </c>
      <c r="G51" s="29" t="e">
        <f>G50*(1+Balances!$B$2)</f>
        <v>#N/A</v>
      </c>
      <c r="H51" s="30" t="e">
        <f t="shared" si="4"/>
        <v>#N/A</v>
      </c>
      <c r="I51" s="26" t="e">
        <f t="shared" si="5"/>
        <v>#N/A</v>
      </c>
      <c r="J51" s="26" t="e">
        <f t="shared" si="1"/>
        <v>#N/A</v>
      </c>
      <c r="K51" s="26" t="e">
        <f t="shared" si="2"/>
        <v>#N/A</v>
      </c>
      <c r="L51" s="26" t="e">
        <f t="shared" si="6"/>
        <v>#N/A</v>
      </c>
      <c r="M51" s="71" t="e">
        <f t="shared" si="7"/>
        <v>#N/A</v>
      </c>
    </row>
    <row r="52" spans="1:13" x14ac:dyDescent="0.2">
      <c r="A52" s="28">
        <f t="shared" si="8"/>
        <v>41</v>
      </c>
      <c r="B52" s="28">
        <f>VLOOKUP(A52,Balances!A:B,2,FALSE)</f>
        <v>41</v>
      </c>
      <c r="C52" s="29" t="e">
        <f t="shared" si="9"/>
        <v>#N/A</v>
      </c>
      <c r="D52" s="29" t="e">
        <f t="shared" si="10"/>
        <v>#N/A</v>
      </c>
      <c r="E52" s="29" t="e">
        <f t="shared" si="3"/>
        <v>#N/A</v>
      </c>
      <c r="F52" s="31" t="e">
        <f t="shared" si="0"/>
        <v>#N/A</v>
      </c>
      <c r="G52" s="29" t="e">
        <f>G51*(1+Balances!$B$2)</f>
        <v>#N/A</v>
      </c>
      <c r="H52" s="30" t="e">
        <f t="shared" si="4"/>
        <v>#N/A</v>
      </c>
      <c r="I52" s="26" t="e">
        <f t="shared" si="5"/>
        <v>#N/A</v>
      </c>
      <c r="J52" s="26" t="e">
        <f t="shared" si="1"/>
        <v>#N/A</v>
      </c>
      <c r="K52" s="26" t="e">
        <f t="shared" si="2"/>
        <v>#N/A</v>
      </c>
      <c r="L52" s="26" t="e">
        <f t="shared" si="6"/>
        <v>#N/A</v>
      </c>
      <c r="M52" s="71" t="e">
        <f t="shared" si="7"/>
        <v>#N/A</v>
      </c>
    </row>
    <row r="53" spans="1:13" x14ac:dyDescent="0.2">
      <c r="A53" s="28">
        <f t="shared" si="8"/>
        <v>42</v>
      </c>
      <c r="B53" s="28">
        <f>VLOOKUP(A53,Balances!A:B,2,FALSE)</f>
        <v>42</v>
      </c>
      <c r="C53" s="29" t="e">
        <f t="shared" si="9"/>
        <v>#N/A</v>
      </c>
      <c r="D53" s="29" t="e">
        <f t="shared" si="10"/>
        <v>#N/A</v>
      </c>
      <c r="E53" s="29" t="e">
        <f t="shared" si="3"/>
        <v>#N/A</v>
      </c>
      <c r="F53" s="31" t="e">
        <f t="shared" si="0"/>
        <v>#N/A</v>
      </c>
      <c r="G53" s="29" t="e">
        <f>G52*(1+Balances!$B$2)</f>
        <v>#N/A</v>
      </c>
      <c r="H53" s="30" t="e">
        <f t="shared" si="4"/>
        <v>#N/A</v>
      </c>
      <c r="I53" s="26" t="e">
        <f t="shared" si="5"/>
        <v>#N/A</v>
      </c>
      <c r="J53" s="26" t="e">
        <f t="shared" si="1"/>
        <v>#N/A</v>
      </c>
      <c r="K53" s="26" t="e">
        <f t="shared" si="2"/>
        <v>#N/A</v>
      </c>
      <c r="L53" s="26" t="e">
        <f t="shared" si="6"/>
        <v>#N/A</v>
      </c>
      <c r="M53" s="71" t="e">
        <f t="shared" si="7"/>
        <v>#N/A</v>
      </c>
    </row>
    <row r="54" spans="1:13" x14ac:dyDescent="0.2">
      <c r="A54" s="28">
        <f t="shared" si="8"/>
        <v>43</v>
      </c>
      <c r="B54" s="28">
        <f>VLOOKUP(A54,Balances!A:B,2,FALSE)</f>
        <v>43</v>
      </c>
      <c r="C54" s="29" t="e">
        <f t="shared" si="9"/>
        <v>#N/A</v>
      </c>
      <c r="D54" s="29" t="e">
        <f t="shared" si="10"/>
        <v>#N/A</v>
      </c>
      <c r="E54" s="29" t="e">
        <f t="shared" si="3"/>
        <v>#N/A</v>
      </c>
      <c r="F54" s="31" t="e">
        <f t="shared" si="0"/>
        <v>#N/A</v>
      </c>
      <c r="G54" s="29" t="e">
        <f>G53*(1+Balances!$B$2)</f>
        <v>#N/A</v>
      </c>
      <c r="H54" s="30" t="e">
        <f t="shared" si="4"/>
        <v>#N/A</v>
      </c>
      <c r="I54" s="26" t="e">
        <f t="shared" si="5"/>
        <v>#N/A</v>
      </c>
      <c r="J54" s="26" t="e">
        <f t="shared" si="1"/>
        <v>#N/A</v>
      </c>
      <c r="K54" s="26" t="e">
        <f t="shared" si="2"/>
        <v>#N/A</v>
      </c>
      <c r="L54" s="26" t="e">
        <f t="shared" si="6"/>
        <v>#N/A</v>
      </c>
      <c r="M54" s="71" t="e">
        <f t="shared" si="7"/>
        <v>#N/A</v>
      </c>
    </row>
    <row r="55" spans="1:13" x14ac:dyDescent="0.2">
      <c r="A55" s="28">
        <f t="shared" si="8"/>
        <v>44</v>
      </c>
      <c r="B55" s="28">
        <f>VLOOKUP(A55,Balances!A:B,2,FALSE)</f>
        <v>44</v>
      </c>
      <c r="C55" s="29" t="e">
        <f t="shared" si="9"/>
        <v>#N/A</v>
      </c>
      <c r="D55" s="29" t="e">
        <f t="shared" si="10"/>
        <v>#N/A</v>
      </c>
      <c r="E55" s="29" t="e">
        <f t="shared" si="3"/>
        <v>#N/A</v>
      </c>
      <c r="F55" s="31" t="e">
        <f t="shared" si="0"/>
        <v>#N/A</v>
      </c>
      <c r="G55" s="29" t="e">
        <f>G54*(1+Balances!$B$2)</f>
        <v>#N/A</v>
      </c>
      <c r="H55" s="30" t="e">
        <f t="shared" si="4"/>
        <v>#N/A</v>
      </c>
      <c r="I55" s="26" t="e">
        <f t="shared" si="5"/>
        <v>#N/A</v>
      </c>
      <c r="J55" s="26" t="e">
        <f t="shared" si="1"/>
        <v>#N/A</v>
      </c>
      <c r="K55" s="26" t="e">
        <f t="shared" si="2"/>
        <v>#N/A</v>
      </c>
      <c r="L55" s="26" t="e">
        <f t="shared" si="6"/>
        <v>#N/A</v>
      </c>
      <c r="M55" s="71" t="e">
        <f t="shared" si="7"/>
        <v>#N/A</v>
      </c>
    </row>
    <row r="56" spans="1:13" x14ac:dyDescent="0.2">
      <c r="A56" s="28">
        <f t="shared" si="8"/>
        <v>45</v>
      </c>
      <c r="B56" s="28">
        <f>VLOOKUP(A56,Balances!A:B,2,FALSE)</f>
        <v>45</v>
      </c>
      <c r="C56" s="29" t="e">
        <f t="shared" si="9"/>
        <v>#N/A</v>
      </c>
      <c r="D56" s="29" t="e">
        <f t="shared" si="10"/>
        <v>#N/A</v>
      </c>
      <c r="E56" s="29" t="e">
        <f t="shared" si="3"/>
        <v>#N/A</v>
      </c>
      <c r="F56" s="31" t="e">
        <f t="shared" si="0"/>
        <v>#N/A</v>
      </c>
      <c r="G56" s="29" t="e">
        <f>G55*(1+Balances!$B$2)</f>
        <v>#N/A</v>
      </c>
      <c r="H56" s="30" t="e">
        <f t="shared" si="4"/>
        <v>#N/A</v>
      </c>
      <c r="I56" s="26" t="e">
        <f t="shared" si="5"/>
        <v>#N/A</v>
      </c>
      <c r="J56" s="26" t="e">
        <f t="shared" si="1"/>
        <v>#N/A</v>
      </c>
      <c r="K56" s="26" t="e">
        <f t="shared" si="2"/>
        <v>#N/A</v>
      </c>
      <c r="L56" s="26" t="e">
        <f t="shared" si="6"/>
        <v>#N/A</v>
      </c>
      <c r="M56" s="71" t="e">
        <f t="shared" si="7"/>
        <v>#N/A</v>
      </c>
    </row>
    <row r="57" spans="1:13" x14ac:dyDescent="0.2">
      <c r="A57" s="28">
        <f t="shared" si="8"/>
        <v>46</v>
      </c>
      <c r="B57" s="28">
        <f>VLOOKUP(A57,Balances!A:B,2,FALSE)</f>
        <v>46</v>
      </c>
      <c r="C57" s="29" t="e">
        <f t="shared" si="9"/>
        <v>#N/A</v>
      </c>
      <c r="D57" s="29" t="e">
        <f t="shared" si="10"/>
        <v>#N/A</v>
      </c>
      <c r="E57" s="29" t="e">
        <f t="shared" si="3"/>
        <v>#N/A</v>
      </c>
      <c r="F57" s="31" t="e">
        <f t="shared" si="0"/>
        <v>#N/A</v>
      </c>
      <c r="G57" s="29" t="e">
        <f>G56*(1+Balances!$B$2)</f>
        <v>#N/A</v>
      </c>
      <c r="H57" s="30" t="e">
        <f t="shared" si="4"/>
        <v>#N/A</v>
      </c>
      <c r="I57" s="26" t="e">
        <f t="shared" si="5"/>
        <v>#N/A</v>
      </c>
      <c r="J57" s="26" t="e">
        <f t="shared" si="1"/>
        <v>#N/A</v>
      </c>
      <c r="K57" s="26" t="e">
        <f t="shared" si="2"/>
        <v>#N/A</v>
      </c>
      <c r="L57" s="26" t="e">
        <f t="shared" si="6"/>
        <v>#N/A</v>
      </c>
      <c r="M57" s="71" t="e">
        <f t="shared" si="7"/>
        <v>#N/A</v>
      </c>
    </row>
    <row r="58" spans="1:13" x14ac:dyDescent="0.2">
      <c r="A58" s="28">
        <f t="shared" si="8"/>
        <v>47</v>
      </c>
      <c r="B58" s="28">
        <f>VLOOKUP(A58,Balances!A:B,2,FALSE)</f>
        <v>47</v>
      </c>
      <c r="C58" s="29" t="e">
        <f t="shared" si="9"/>
        <v>#N/A</v>
      </c>
      <c r="D58" s="29" t="e">
        <f t="shared" si="10"/>
        <v>#N/A</v>
      </c>
      <c r="E58" s="29" t="e">
        <f t="shared" si="3"/>
        <v>#N/A</v>
      </c>
      <c r="F58" s="31" t="e">
        <f t="shared" si="0"/>
        <v>#N/A</v>
      </c>
      <c r="G58" s="29" t="e">
        <f>G57*(1+Balances!$B$2)</f>
        <v>#N/A</v>
      </c>
      <c r="H58" s="30" t="e">
        <f t="shared" si="4"/>
        <v>#N/A</v>
      </c>
      <c r="I58" s="26" t="e">
        <f t="shared" si="5"/>
        <v>#N/A</v>
      </c>
      <c r="J58" s="26" t="e">
        <f t="shared" si="1"/>
        <v>#N/A</v>
      </c>
      <c r="K58" s="26" t="e">
        <f t="shared" si="2"/>
        <v>#N/A</v>
      </c>
      <c r="L58" s="26" t="e">
        <f t="shared" si="6"/>
        <v>#N/A</v>
      </c>
      <c r="M58" s="71" t="e">
        <f t="shared" si="7"/>
        <v>#N/A</v>
      </c>
    </row>
    <row r="59" spans="1:13" x14ac:dyDescent="0.2">
      <c r="A59" s="28">
        <f t="shared" si="8"/>
        <v>48</v>
      </c>
      <c r="B59" s="28">
        <f>VLOOKUP(A59,Balances!A:B,2,FALSE)</f>
        <v>48</v>
      </c>
      <c r="C59" s="29" t="e">
        <f t="shared" si="9"/>
        <v>#N/A</v>
      </c>
      <c r="D59" s="29" t="e">
        <f t="shared" si="10"/>
        <v>#N/A</v>
      </c>
      <c r="E59" s="29" t="e">
        <f t="shared" si="3"/>
        <v>#N/A</v>
      </c>
      <c r="F59" s="31" t="e">
        <f t="shared" si="0"/>
        <v>#N/A</v>
      </c>
      <c r="G59" s="29" t="e">
        <f>G58*(1+Balances!$B$2)</f>
        <v>#N/A</v>
      </c>
      <c r="H59" s="30" t="e">
        <f t="shared" si="4"/>
        <v>#N/A</v>
      </c>
      <c r="I59" s="26" t="e">
        <f t="shared" si="5"/>
        <v>#N/A</v>
      </c>
      <c r="J59" s="26" t="e">
        <f t="shared" si="1"/>
        <v>#N/A</v>
      </c>
      <c r="K59" s="26" t="e">
        <f t="shared" si="2"/>
        <v>#N/A</v>
      </c>
      <c r="L59" s="26" t="e">
        <f t="shared" si="6"/>
        <v>#N/A</v>
      </c>
      <c r="M59" s="71" t="e">
        <f t="shared" si="7"/>
        <v>#N/A</v>
      </c>
    </row>
    <row r="60" spans="1:13" x14ac:dyDescent="0.2">
      <c r="A60" s="28">
        <f t="shared" si="8"/>
        <v>49</v>
      </c>
      <c r="B60" s="28">
        <f>VLOOKUP(A60,Balances!A:B,2,FALSE)</f>
        <v>49</v>
      </c>
      <c r="C60" s="29" t="e">
        <f t="shared" si="9"/>
        <v>#N/A</v>
      </c>
      <c r="D60" s="29" t="e">
        <f t="shared" si="10"/>
        <v>#N/A</v>
      </c>
      <c r="E60" s="29" t="e">
        <f t="shared" si="3"/>
        <v>#N/A</v>
      </c>
      <c r="F60" s="31" t="e">
        <f t="shared" si="0"/>
        <v>#N/A</v>
      </c>
      <c r="G60" s="29" t="e">
        <f>G59*(1+Balances!$B$2)</f>
        <v>#N/A</v>
      </c>
      <c r="H60" s="30" t="e">
        <f t="shared" si="4"/>
        <v>#N/A</v>
      </c>
      <c r="I60" s="26" t="e">
        <f t="shared" si="5"/>
        <v>#N/A</v>
      </c>
      <c r="J60" s="26" t="e">
        <f t="shared" si="1"/>
        <v>#N/A</v>
      </c>
      <c r="K60" s="26" t="e">
        <f t="shared" si="2"/>
        <v>#N/A</v>
      </c>
      <c r="L60" s="26" t="e">
        <f t="shared" si="6"/>
        <v>#N/A</v>
      </c>
      <c r="M60" s="71" t="e">
        <f t="shared" si="7"/>
        <v>#N/A</v>
      </c>
    </row>
    <row r="61" spans="1:13" x14ac:dyDescent="0.2">
      <c r="A61" s="28">
        <f t="shared" si="8"/>
        <v>50</v>
      </c>
      <c r="B61" s="28">
        <f>VLOOKUP(A61,Balances!A:B,2,FALSE)</f>
        <v>50</v>
      </c>
      <c r="C61" s="29" t="e">
        <f t="shared" si="9"/>
        <v>#N/A</v>
      </c>
      <c r="D61" s="29" t="e">
        <f t="shared" si="10"/>
        <v>#N/A</v>
      </c>
      <c r="E61" s="29" t="e">
        <f t="shared" si="3"/>
        <v>#N/A</v>
      </c>
      <c r="F61" s="31" t="e">
        <f t="shared" si="0"/>
        <v>#N/A</v>
      </c>
      <c r="G61" s="29" t="e">
        <f>G60*(1+Balances!$B$2)</f>
        <v>#N/A</v>
      </c>
      <c r="H61" s="30" t="e">
        <f t="shared" si="4"/>
        <v>#N/A</v>
      </c>
      <c r="I61" s="26" t="e">
        <f t="shared" si="5"/>
        <v>#N/A</v>
      </c>
      <c r="J61" s="26" t="e">
        <f t="shared" si="1"/>
        <v>#N/A</v>
      </c>
      <c r="K61" s="26" t="e">
        <f t="shared" si="2"/>
        <v>#N/A</v>
      </c>
      <c r="L61" s="26" t="e">
        <f t="shared" si="6"/>
        <v>#N/A</v>
      </c>
      <c r="M61" s="71" t="e">
        <f t="shared" si="7"/>
        <v>#N/A</v>
      </c>
    </row>
    <row r="62" spans="1:13" x14ac:dyDescent="0.2">
      <c r="A62" s="28">
        <f t="shared" si="8"/>
        <v>51</v>
      </c>
      <c r="B62" s="28">
        <f>VLOOKUP(A62,Balances!A:B,2,FALSE)</f>
        <v>51</v>
      </c>
      <c r="C62" s="29" t="e">
        <f t="shared" si="9"/>
        <v>#N/A</v>
      </c>
      <c r="D62" s="29" t="e">
        <f t="shared" si="10"/>
        <v>#N/A</v>
      </c>
      <c r="E62" s="29" t="e">
        <f t="shared" si="3"/>
        <v>#N/A</v>
      </c>
      <c r="F62" s="31" t="e">
        <f t="shared" si="0"/>
        <v>#N/A</v>
      </c>
      <c r="G62" s="29" t="e">
        <f>G61*(1+Balances!$B$2)</f>
        <v>#N/A</v>
      </c>
      <c r="H62" s="30" t="e">
        <f t="shared" si="4"/>
        <v>#N/A</v>
      </c>
      <c r="I62" s="26" t="e">
        <f t="shared" si="5"/>
        <v>#N/A</v>
      </c>
      <c r="J62" s="26" t="e">
        <f t="shared" si="1"/>
        <v>#N/A</v>
      </c>
      <c r="K62" s="26" t="e">
        <f t="shared" si="2"/>
        <v>#N/A</v>
      </c>
      <c r="L62" s="26" t="e">
        <f t="shared" si="6"/>
        <v>#N/A</v>
      </c>
      <c r="M62" s="71" t="e">
        <f t="shared" si="7"/>
        <v>#N/A</v>
      </c>
    </row>
    <row r="63" spans="1:13" x14ac:dyDescent="0.2">
      <c r="A63" s="28">
        <f t="shared" si="8"/>
        <v>52</v>
      </c>
      <c r="B63" s="28">
        <f>VLOOKUP(A63,Balances!A:B,2,FALSE)</f>
        <v>52</v>
      </c>
      <c r="C63" s="29" t="e">
        <f t="shared" si="9"/>
        <v>#N/A</v>
      </c>
      <c r="D63" s="29" t="e">
        <f t="shared" si="10"/>
        <v>#N/A</v>
      </c>
      <c r="E63" s="29" t="e">
        <f t="shared" si="3"/>
        <v>#N/A</v>
      </c>
      <c r="F63" s="31" t="e">
        <f t="shared" si="0"/>
        <v>#N/A</v>
      </c>
      <c r="G63" s="29" t="e">
        <f>G62*(1+Balances!$B$2)</f>
        <v>#N/A</v>
      </c>
      <c r="H63" s="30" t="e">
        <f t="shared" si="4"/>
        <v>#N/A</v>
      </c>
      <c r="I63" s="26" t="e">
        <f t="shared" si="5"/>
        <v>#N/A</v>
      </c>
      <c r="J63" s="26" t="e">
        <f t="shared" si="1"/>
        <v>#N/A</v>
      </c>
      <c r="K63" s="26" t="e">
        <f t="shared" si="2"/>
        <v>#N/A</v>
      </c>
      <c r="L63" s="26" t="e">
        <f t="shared" si="6"/>
        <v>#N/A</v>
      </c>
      <c r="M63" s="71" t="e">
        <f t="shared" si="7"/>
        <v>#N/A</v>
      </c>
    </row>
    <row r="64" spans="1:13" x14ac:dyDescent="0.2">
      <c r="A64" s="28">
        <f t="shared" si="8"/>
        <v>53</v>
      </c>
      <c r="B64" s="28">
        <f>VLOOKUP(A64,Balances!A:B,2,FALSE)</f>
        <v>53</v>
      </c>
      <c r="C64" s="29" t="e">
        <f t="shared" si="9"/>
        <v>#N/A</v>
      </c>
      <c r="D64" s="29" t="e">
        <f t="shared" si="10"/>
        <v>#N/A</v>
      </c>
      <c r="E64" s="29" t="e">
        <f t="shared" si="3"/>
        <v>#N/A</v>
      </c>
      <c r="F64" s="31" t="e">
        <f t="shared" si="0"/>
        <v>#N/A</v>
      </c>
      <c r="G64" s="29" t="e">
        <f>G63*(1+Balances!$B$2)</f>
        <v>#N/A</v>
      </c>
      <c r="H64" s="30" t="e">
        <f t="shared" si="4"/>
        <v>#N/A</v>
      </c>
      <c r="I64" s="26" t="e">
        <f t="shared" si="5"/>
        <v>#N/A</v>
      </c>
      <c r="J64" s="26" t="e">
        <f t="shared" si="1"/>
        <v>#N/A</v>
      </c>
      <c r="K64" s="26" t="e">
        <f t="shared" si="2"/>
        <v>#N/A</v>
      </c>
      <c r="L64" s="26" t="e">
        <f t="shared" si="6"/>
        <v>#N/A</v>
      </c>
      <c r="M64" s="71" t="e">
        <f t="shared" si="7"/>
        <v>#N/A</v>
      </c>
    </row>
    <row r="65" spans="1:13" x14ac:dyDescent="0.2">
      <c r="A65" s="28">
        <f t="shared" si="8"/>
        <v>54</v>
      </c>
      <c r="B65" s="28">
        <f>VLOOKUP(A65,Balances!A:B,2,FALSE)</f>
        <v>54</v>
      </c>
      <c r="C65" s="29" t="e">
        <f t="shared" si="9"/>
        <v>#N/A</v>
      </c>
      <c r="D65" s="29" t="e">
        <f t="shared" si="10"/>
        <v>#N/A</v>
      </c>
      <c r="E65" s="29" t="e">
        <f t="shared" si="3"/>
        <v>#N/A</v>
      </c>
      <c r="F65" s="31" t="e">
        <f t="shared" si="0"/>
        <v>#N/A</v>
      </c>
      <c r="G65" s="29" t="e">
        <f>G64*(1+Balances!$B$2)</f>
        <v>#N/A</v>
      </c>
      <c r="H65" s="30" t="e">
        <f t="shared" si="4"/>
        <v>#N/A</v>
      </c>
      <c r="I65" s="26" t="e">
        <f t="shared" si="5"/>
        <v>#N/A</v>
      </c>
      <c r="J65" s="26" t="e">
        <f t="shared" si="1"/>
        <v>#N/A</v>
      </c>
      <c r="K65" s="26" t="e">
        <f t="shared" si="2"/>
        <v>#N/A</v>
      </c>
      <c r="L65" s="26" t="e">
        <f t="shared" si="6"/>
        <v>#N/A</v>
      </c>
      <c r="M65" s="71" t="e">
        <f t="shared" si="7"/>
        <v>#N/A</v>
      </c>
    </row>
    <row r="66" spans="1:13" x14ac:dyDescent="0.2">
      <c r="A66" s="28">
        <f t="shared" si="8"/>
        <v>55</v>
      </c>
      <c r="B66" s="28">
        <f>VLOOKUP(A66,Balances!A:B,2,FALSE)</f>
        <v>55</v>
      </c>
      <c r="C66" s="29" t="e">
        <f t="shared" si="9"/>
        <v>#N/A</v>
      </c>
      <c r="D66" s="29" t="e">
        <f t="shared" si="10"/>
        <v>#N/A</v>
      </c>
      <c r="E66" s="29" t="e">
        <f t="shared" si="3"/>
        <v>#N/A</v>
      </c>
      <c r="F66" s="31" t="e">
        <f t="shared" si="0"/>
        <v>#N/A</v>
      </c>
      <c r="G66" s="29" t="e">
        <f>G65*(1+Balances!$B$2)</f>
        <v>#N/A</v>
      </c>
      <c r="H66" s="30" t="e">
        <f t="shared" si="4"/>
        <v>#N/A</v>
      </c>
      <c r="I66" s="26" t="e">
        <f t="shared" si="5"/>
        <v>#N/A</v>
      </c>
      <c r="J66" s="26" t="e">
        <f t="shared" si="1"/>
        <v>#N/A</v>
      </c>
      <c r="K66" s="26" t="e">
        <f t="shared" si="2"/>
        <v>#N/A</v>
      </c>
      <c r="L66" s="26" t="e">
        <f t="shared" si="6"/>
        <v>#N/A</v>
      </c>
      <c r="M66" s="71" t="e">
        <f t="shared" si="7"/>
        <v>#N/A</v>
      </c>
    </row>
    <row r="67" spans="1:13" x14ac:dyDescent="0.2">
      <c r="A67" s="28">
        <f t="shared" si="8"/>
        <v>56</v>
      </c>
      <c r="B67" s="28">
        <f>VLOOKUP(A67,Balances!A:B,2,FALSE)</f>
        <v>56</v>
      </c>
      <c r="C67" s="29" t="e">
        <f t="shared" si="9"/>
        <v>#N/A</v>
      </c>
      <c r="D67" s="29" t="e">
        <f t="shared" si="10"/>
        <v>#N/A</v>
      </c>
      <c r="E67" s="29" t="e">
        <f t="shared" si="3"/>
        <v>#N/A</v>
      </c>
      <c r="F67" s="31" t="e">
        <f t="shared" si="0"/>
        <v>#N/A</v>
      </c>
      <c r="G67" s="29" t="e">
        <f>G66*(1+Balances!$B$2)</f>
        <v>#N/A</v>
      </c>
      <c r="H67" s="30" t="e">
        <f t="shared" si="4"/>
        <v>#N/A</v>
      </c>
      <c r="I67" s="26" t="e">
        <f t="shared" si="5"/>
        <v>#N/A</v>
      </c>
      <c r="J67" s="26" t="e">
        <f t="shared" si="1"/>
        <v>#N/A</v>
      </c>
      <c r="K67" s="26" t="e">
        <f t="shared" si="2"/>
        <v>#N/A</v>
      </c>
      <c r="L67" s="26" t="e">
        <f t="shared" si="6"/>
        <v>#N/A</v>
      </c>
      <c r="M67" s="71" t="e">
        <f t="shared" si="7"/>
        <v>#N/A</v>
      </c>
    </row>
    <row r="68" spans="1:13" x14ac:dyDescent="0.2">
      <c r="A68" s="28">
        <f t="shared" si="8"/>
        <v>57</v>
      </c>
      <c r="B68" s="28">
        <f>VLOOKUP(A68,Balances!A:B,2,FALSE)</f>
        <v>57</v>
      </c>
      <c r="C68" s="29" t="e">
        <f t="shared" si="9"/>
        <v>#N/A</v>
      </c>
      <c r="D68" s="29" t="e">
        <f t="shared" si="10"/>
        <v>#N/A</v>
      </c>
      <c r="E68" s="29" t="e">
        <f t="shared" si="3"/>
        <v>#N/A</v>
      </c>
      <c r="F68" s="31" t="e">
        <f t="shared" si="0"/>
        <v>#N/A</v>
      </c>
      <c r="G68" s="29" t="e">
        <f>G67*(1+Balances!$B$2)</f>
        <v>#N/A</v>
      </c>
      <c r="H68" s="30" t="e">
        <f t="shared" si="4"/>
        <v>#N/A</v>
      </c>
      <c r="I68" s="26" t="e">
        <f t="shared" si="5"/>
        <v>#N/A</v>
      </c>
      <c r="J68" s="26" t="e">
        <f t="shared" si="1"/>
        <v>#N/A</v>
      </c>
      <c r="K68" s="26" t="e">
        <f t="shared" si="2"/>
        <v>#N/A</v>
      </c>
      <c r="L68" s="26" t="e">
        <f t="shared" si="6"/>
        <v>#N/A</v>
      </c>
      <c r="M68" s="71" t="e">
        <f t="shared" si="7"/>
        <v>#N/A</v>
      </c>
    </row>
    <row r="69" spans="1:13" x14ac:dyDescent="0.2">
      <c r="A69" s="28">
        <f t="shared" si="8"/>
        <v>58</v>
      </c>
      <c r="B69" s="28">
        <f>VLOOKUP(A69,Balances!A:B,2,FALSE)</f>
        <v>58</v>
      </c>
      <c r="C69" s="29" t="e">
        <f t="shared" si="9"/>
        <v>#N/A</v>
      </c>
      <c r="D69" s="29" t="e">
        <f t="shared" si="10"/>
        <v>#N/A</v>
      </c>
      <c r="E69" s="29" t="e">
        <f t="shared" si="3"/>
        <v>#N/A</v>
      </c>
      <c r="F69" s="31" t="e">
        <f t="shared" si="0"/>
        <v>#N/A</v>
      </c>
      <c r="G69" s="29" t="e">
        <f>G68*(1+Balances!$B$2)</f>
        <v>#N/A</v>
      </c>
      <c r="H69" s="30" t="e">
        <f t="shared" si="4"/>
        <v>#N/A</v>
      </c>
      <c r="I69" s="26" t="e">
        <f t="shared" si="5"/>
        <v>#N/A</v>
      </c>
      <c r="J69" s="26" t="e">
        <f t="shared" si="1"/>
        <v>#N/A</v>
      </c>
      <c r="K69" s="26" t="e">
        <f t="shared" si="2"/>
        <v>#N/A</v>
      </c>
      <c r="L69" s="26" t="e">
        <f t="shared" si="6"/>
        <v>#N/A</v>
      </c>
      <c r="M69" s="71" t="e">
        <f t="shared" si="7"/>
        <v>#N/A</v>
      </c>
    </row>
    <row r="70" spans="1:13" x14ac:dyDescent="0.2">
      <c r="A70" s="28">
        <f t="shared" si="8"/>
        <v>59</v>
      </c>
      <c r="B70" s="28">
        <f>VLOOKUP(A70,Balances!A:B,2,FALSE)</f>
        <v>59</v>
      </c>
      <c r="C70" s="29" t="e">
        <f t="shared" si="9"/>
        <v>#N/A</v>
      </c>
      <c r="D70" s="29" t="e">
        <f t="shared" si="10"/>
        <v>#N/A</v>
      </c>
      <c r="E70" s="29" t="e">
        <f t="shared" si="3"/>
        <v>#N/A</v>
      </c>
      <c r="F70" s="31" t="e">
        <f t="shared" si="0"/>
        <v>#N/A</v>
      </c>
      <c r="G70" s="29" t="e">
        <f>G69*(1+Balances!$B$2)</f>
        <v>#N/A</v>
      </c>
      <c r="H70" s="30" t="e">
        <f t="shared" si="4"/>
        <v>#N/A</v>
      </c>
      <c r="I70" s="26" t="e">
        <f t="shared" si="5"/>
        <v>#N/A</v>
      </c>
      <c r="J70" s="26" t="e">
        <f t="shared" si="1"/>
        <v>#N/A</v>
      </c>
      <c r="K70" s="26" t="e">
        <f t="shared" si="2"/>
        <v>#N/A</v>
      </c>
      <c r="L70" s="26" t="e">
        <f t="shared" si="6"/>
        <v>#N/A</v>
      </c>
      <c r="M70" s="71" t="e">
        <f t="shared" si="7"/>
        <v>#N/A</v>
      </c>
    </row>
    <row r="71" spans="1:13" x14ac:dyDescent="0.2">
      <c r="A71" s="28">
        <f t="shared" si="8"/>
        <v>60</v>
      </c>
      <c r="B71" s="28">
        <f>VLOOKUP(A71,Balances!A:B,2,FALSE)</f>
        <v>60</v>
      </c>
      <c r="C71" s="29" t="e">
        <f t="shared" si="9"/>
        <v>#N/A</v>
      </c>
      <c r="D71" s="29" t="e">
        <f t="shared" si="10"/>
        <v>#N/A</v>
      </c>
      <c r="E71" s="29" t="e">
        <f t="shared" si="3"/>
        <v>#N/A</v>
      </c>
      <c r="F71" s="31" t="e">
        <f t="shared" si="0"/>
        <v>#N/A</v>
      </c>
      <c r="G71" s="29" t="e">
        <f>G70*(1+Balances!$B$2)</f>
        <v>#N/A</v>
      </c>
      <c r="H71" s="30" t="e">
        <f t="shared" si="4"/>
        <v>#N/A</v>
      </c>
      <c r="I71" s="26" t="e">
        <f t="shared" si="5"/>
        <v>#N/A</v>
      </c>
      <c r="J71" s="26" t="e">
        <f t="shared" si="1"/>
        <v>#N/A</v>
      </c>
      <c r="K71" s="26" t="e">
        <f t="shared" si="2"/>
        <v>#N/A</v>
      </c>
      <c r="L71" s="26" t="e">
        <f t="shared" si="6"/>
        <v>#N/A</v>
      </c>
      <c r="M71" s="71" t="e">
        <f t="shared" si="7"/>
        <v>#N/A</v>
      </c>
    </row>
    <row r="72" spans="1:13" x14ac:dyDescent="0.2">
      <c r="A72" s="28">
        <f t="shared" si="8"/>
        <v>61</v>
      </c>
      <c r="B72" s="28">
        <f>VLOOKUP(A72,Balances!A:B,2,FALSE)</f>
        <v>61</v>
      </c>
      <c r="C72" s="29" t="e">
        <f t="shared" si="9"/>
        <v>#N/A</v>
      </c>
      <c r="D72" s="29" t="e">
        <f t="shared" si="10"/>
        <v>#N/A</v>
      </c>
      <c r="E72" s="29" t="e">
        <f t="shared" si="3"/>
        <v>#N/A</v>
      </c>
      <c r="F72" s="31" t="e">
        <f t="shared" si="0"/>
        <v>#N/A</v>
      </c>
      <c r="G72" s="29" t="e">
        <f>G71*(1+Balances!$B$2)</f>
        <v>#N/A</v>
      </c>
      <c r="H72" s="30" t="e">
        <f t="shared" si="4"/>
        <v>#N/A</v>
      </c>
      <c r="I72" s="26" t="e">
        <f t="shared" si="5"/>
        <v>#N/A</v>
      </c>
      <c r="J72" s="26" t="e">
        <f t="shared" si="1"/>
        <v>#N/A</v>
      </c>
      <c r="K72" s="26" t="e">
        <f t="shared" si="2"/>
        <v>#N/A</v>
      </c>
      <c r="L72" s="26" t="e">
        <f t="shared" si="6"/>
        <v>#N/A</v>
      </c>
      <c r="M72" s="71" t="e">
        <f t="shared" si="7"/>
        <v>#N/A</v>
      </c>
    </row>
    <row r="73" spans="1:13" x14ac:dyDescent="0.2">
      <c r="A73" s="28">
        <f t="shared" si="8"/>
        <v>62</v>
      </c>
      <c r="B73" s="28">
        <f>VLOOKUP(A73,Balances!A:B,2,FALSE)</f>
        <v>62</v>
      </c>
      <c r="C73" s="29" t="e">
        <f t="shared" si="9"/>
        <v>#N/A</v>
      </c>
      <c r="D73" s="29" t="e">
        <f t="shared" si="10"/>
        <v>#N/A</v>
      </c>
      <c r="E73" s="29" t="e">
        <f t="shared" si="3"/>
        <v>#N/A</v>
      </c>
      <c r="F73" s="31" t="e">
        <f t="shared" si="0"/>
        <v>#N/A</v>
      </c>
      <c r="G73" s="29" t="e">
        <f>G72*(1+Balances!$B$2)</f>
        <v>#N/A</v>
      </c>
      <c r="H73" s="30" t="e">
        <f t="shared" si="4"/>
        <v>#N/A</v>
      </c>
      <c r="I73" s="26" t="e">
        <f t="shared" si="5"/>
        <v>#N/A</v>
      </c>
      <c r="J73" s="26" t="e">
        <f t="shared" si="1"/>
        <v>#N/A</v>
      </c>
      <c r="K73" s="26" t="e">
        <f t="shared" si="2"/>
        <v>#N/A</v>
      </c>
      <c r="L73" s="26" t="e">
        <f t="shared" si="6"/>
        <v>#N/A</v>
      </c>
      <c r="M73" s="71" t="e">
        <f t="shared" si="7"/>
        <v>#N/A</v>
      </c>
    </row>
    <row r="74" spans="1:13" x14ac:dyDescent="0.2">
      <c r="A74" s="28">
        <f t="shared" si="8"/>
        <v>63</v>
      </c>
      <c r="B74" s="28">
        <f>VLOOKUP(A74,Balances!A:B,2,FALSE)</f>
        <v>63</v>
      </c>
      <c r="C74" s="29" t="e">
        <f t="shared" si="9"/>
        <v>#N/A</v>
      </c>
      <c r="D74" s="29" t="e">
        <f t="shared" si="10"/>
        <v>#N/A</v>
      </c>
      <c r="E74" s="29" t="e">
        <f t="shared" si="3"/>
        <v>#N/A</v>
      </c>
      <c r="F74" s="31" t="e">
        <f t="shared" si="0"/>
        <v>#N/A</v>
      </c>
      <c r="G74" s="29" t="e">
        <f>G73*(1+Balances!$B$2)</f>
        <v>#N/A</v>
      </c>
      <c r="H74" s="30" t="e">
        <f t="shared" si="4"/>
        <v>#N/A</v>
      </c>
      <c r="I74" s="26" t="e">
        <f t="shared" si="5"/>
        <v>#N/A</v>
      </c>
      <c r="J74" s="26" t="e">
        <f t="shared" si="1"/>
        <v>#N/A</v>
      </c>
      <c r="K74" s="26" t="e">
        <f t="shared" si="2"/>
        <v>#N/A</v>
      </c>
      <c r="L74" s="26" t="e">
        <f t="shared" si="6"/>
        <v>#N/A</v>
      </c>
      <c r="M74" s="71" t="e">
        <f t="shared" si="7"/>
        <v>#N/A</v>
      </c>
    </row>
    <row r="75" spans="1:13" x14ac:dyDescent="0.2">
      <c r="A75" s="28">
        <f t="shared" si="8"/>
        <v>64</v>
      </c>
      <c r="B75" s="28">
        <f>VLOOKUP(A75,Balances!A:B,2,FALSE)</f>
        <v>64</v>
      </c>
      <c r="C75" s="29" t="e">
        <f t="shared" si="9"/>
        <v>#N/A</v>
      </c>
      <c r="D75" s="29" t="e">
        <f t="shared" si="10"/>
        <v>#N/A</v>
      </c>
      <c r="E75" s="29" t="e">
        <f t="shared" si="3"/>
        <v>#N/A</v>
      </c>
      <c r="F75" s="31" t="e">
        <f t="shared" ref="F75:F81" si="11">SUM(C75:E75)</f>
        <v>#N/A</v>
      </c>
      <c r="G75" s="29" t="e">
        <f>G74*(1+Balances!$B$2)</f>
        <v>#N/A</v>
      </c>
      <c r="H75" s="30" t="e">
        <f t="shared" si="4"/>
        <v>#N/A</v>
      </c>
      <c r="I75" s="26" t="e">
        <f t="shared" si="5"/>
        <v>#N/A</v>
      </c>
      <c r="J75" s="26" t="e">
        <f t="shared" ref="J75:J81" si="12">IF(K75&gt;0,0,IF(D75&gt;G75,G75,0))</f>
        <v>#N/A</v>
      </c>
      <c r="K75" s="26" t="e">
        <f t="shared" ref="K75:K81" si="13">IF(E75&gt;G75,G75,0)</f>
        <v>#N/A</v>
      </c>
      <c r="L75" s="26" t="e">
        <f t="shared" ref="L75:L81" si="14">H75+I75-$B$6</f>
        <v>#N/A</v>
      </c>
      <c r="M75" s="71" t="e">
        <f t="shared" si="7"/>
        <v>#N/A</v>
      </c>
    </row>
    <row r="76" spans="1:13" x14ac:dyDescent="0.2">
      <c r="A76" s="28">
        <f t="shared" si="8"/>
        <v>65</v>
      </c>
      <c r="B76" s="28">
        <f>VLOOKUP(A76,Balances!A:B,2,FALSE)</f>
        <v>65</v>
      </c>
      <c r="C76" s="29" t="e">
        <f t="shared" si="9"/>
        <v>#N/A</v>
      </c>
      <c r="D76" s="29" t="e">
        <f t="shared" ref="D76:D81" si="15">(D75+H75-J75)*(1+$B$2)</f>
        <v>#N/A</v>
      </c>
      <c r="E76" s="29" t="e">
        <f t="shared" ref="E76:E81" si="16">(E75-K75)*(1+$B$2)</f>
        <v>#N/A</v>
      </c>
      <c r="F76" s="31" t="e">
        <f t="shared" si="11"/>
        <v>#N/A</v>
      </c>
      <c r="G76" s="29" t="e">
        <f>G75*(1+Balances!$B$2)</f>
        <v>#N/A</v>
      </c>
      <c r="H76" s="30" t="e">
        <f t="shared" ref="H76:H81" si="17">IF(C76&lt;$B$6,0,IF(C76&gt;0,(C76/(70-B76)),C76))</f>
        <v>#N/A</v>
      </c>
      <c r="I76" s="26" t="e">
        <f t="shared" ref="I76:I81" si="18">IF(C76&lt;G76,0,IF(K76&gt;0,0,IF(J76&gt;0,0,(G76*(1+$B$7)))))</f>
        <v>#N/A</v>
      </c>
      <c r="J76" s="26" t="e">
        <f t="shared" si="12"/>
        <v>#N/A</v>
      </c>
      <c r="K76" s="26" t="e">
        <f t="shared" si="13"/>
        <v>#N/A</v>
      </c>
      <c r="L76" s="26" t="e">
        <f t="shared" si="14"/>
        <v>#N/A</v>
      </c>
      <c r="M76" s="71" t="e">
        <f t="shared" ref="M76:M81" si="19">L76*$B$7</f>
        <v>#N/A</v>
      </c>
    </row>
    <row r="77" spans="1:13" x14ac:dyDescent="0.2">
      <c r="A77" s="28">
        <f t="shared" ref="A77:A81" si="20">A76+1</f>
        <v>66</v>
      </c>
      <c r="B77" s="28">
        <f>VLOOKUP(A77,Balances!A:B,2,FALSE)</f>
        <v>66</v>
      </c>
      <c r="C77" s="29" t="e">
        <f t="shared" ref="C77:C81" si="21">((C76-H76-I76)*(1+$B$2))</f>
        <v>#N/A</v>
      </c>
      <c r="D77" s="29" t="e">
        <f t="shared" si="15"/>
        <v>#N/A</v>
      </c>
      <c r="E77" s="29" t="e">
        <f t="shared" si="16"/>
        <v>#N/A</v>
      </c>
      <c r="F77" s="31" t="e">
        <f t="shared" si="11"/>
        <v>#N/A</v>
      </c>
      <c r="G77" s="29" t="e">
        <f>G76*(1+Balances!$B$2)</f>
        <v>#N/A</v>
      </c>
      <c r="H77" s="30" t="e">
        <f t="shared" si="17"/>
        <v>#N/A</v>
      </c>
      <c r="I77" s="26" t="e">
        <f t="shared" si="18"/>
        <v>#N/A</v>
      </c>
      <c r="J77" s="26" t="e">
        <f t="shared" si="12"/>
        <v>#N/A</v>
      </c>
      <c r="K77" s="26" t="e">
        <f t="shared" si="13"/>
        <v>#N/A</v>
      </c>
      <c r="L77" s="26" t="e">
        <f t="shared" si="14"/>
        <v>#N/A</v>
      </c>
      <c r="M77" s="71" t="e">
        <f t="shared" si="19"/>
        <v>#N/A</v>
      </c>
    </row>
    <row r="78" spans="1:13" x14ac:dyDescent="0.2">
      <c r="A78" s="28">
        <f t="shared" si="20"/>
        <v>67</v>
      </c>
      <c r="B78" s="28">
        <f>VLOOKUP(A78,Balances!A:B,2,FALSE)</f>
        <v>67</v>
      </c>
      <c r="C78" s="29" t="e">
        <f t="shared" si="21"/>
        <v>#N/A</v>
      </c>
      <c r="D78" s="29" t="e">
        <f t="shared" si="15"/>
        <v>#N/A</v>
      </c>
      <c r="E78" s="29" t="e">
        <f t="shared" si="16"/>
        <v>#N/A</v>
      </c>
      <c r="F78" s="31" t="e">
        <f t="shared" si="11"/>
        <v>#N/A</v>
      </c>
      <c r="G78" s="29" t="e">
        <f>G77*(1+Balances!$B$2)</f>
        <v>#N/A</v>
      </c>
      <c r="H78" s="30" t="e">
        <f t="shared" si="17"/>
        <v>#N/A</v>
      </c>
      <c r="I78" s="26" t="e">
        <f t="shared" si="18"/>
        <v>#N/A</v>
      </c>
      <c r="J78" s="26" t="e">
        <f t="shared" si="12"/>
        <v>#N/A</v>
      </c>
      <c r="K78" s="26" t="e">
        <f t="shared" si="13"/>
        <v>#N/A</v>
      </c>
      <c r="L78" s="26" t="e">
        <f t="shared" si="14"/>
        <v>#N/A</v>
      </c>
      <c r="M78" s="71" t="e">
        <f t="shared" si="19"/>
        <v>#N/A</v>
      </c>
    </row>
    <row r="79" spans="1:13" x14ac:dyDescent="0.2">
      <c r="A79" s="28">
        <f t="shared" si="20"/>
        <v>68</v>
      </c>
      <c r="B79" s="28">
        <f>VLOOKUP(A79,Balances!A:B,2,FALSE)</f>
        <v>68</v>
      </c>
      <c r="C79" s="29" t="e">
        <f t="shared" si="21"/>
        <v>#N/A</v>
      </c>
      <c r="D79" s="29" t="e">
        <f t="shared" si="15"/>
        <v>#N/A</v>
      </c>
      <c r="E79" s="29" t="e">
        <f t="shared" si="16"/>
        <v>#N/A</v>
      </c>
      <c r="F79" s="31" t="e">
        <f t="shared" si="11"/>
        <v>#N/A</v>
      </c>
      <c r="G79" s="29" t="e">
        <f>G78*(1+Balances!$B$2)</f>
        <v>#N/A</v>
      </c>
      <c r="H79" s="30" t="e">
        <f t="shared" si="17"/>
        <v>#N/A</v>
      </c>
      <c r="I79" s="26" t="e">
        <f t="shared" si="18"/>
        <v>#N/A</v>
      </c>
      <c r="J79" s="26" t="e">
        <f t="shared" si="12"/>
        <v>#N/A</v>
      </c>
      <c r="K79" s="26" t="e">
        <f t="shared" si="13"/>
        <v>#N/A</v>
      </c>
      <c r="L79" s="26" t="e">
        <f t="shared" si="14"/>
        <v>#N/A</v>
      </c>
      <c r="M79" s="71" t="e">
        <f t="shared" si="19"/>
        <v>#N/A</v>
      </c>
    </row>
    <row r="80" spans="1:13" x14ac:dyDescent="0.2">
      <c r="A80" s="28">
        <f t="shared" si="20"/>
        <v>69</v>
      </c>
      <c r="B80" s="28">
        <f>VLOOKUP(A80,Balances!A:B,2,FALSE)</f>
        <v>69</v>
      </c>
      <c r="C80" s="29" t="e">
        <f t="shared" si="21"/>
        <v>#N/A</v>
      </c>
      <c r="D80" s="29" t="e">
        <f t="shared" si="15"/>
        <v>#N/A</v>
      </c>
      <c r="E80" s="29" t="e">
        <f t="shared" si="16"/>
        <v>#N/A</v>
      </c>
      <c r="F80" s="31" t="e">
        <f t="shared" si="11"/>
        <v>#N/A</v>
      </c>
      <c r="G80" s="29" t="e">
        <f>G79*(1+Balances!$B$2)</f>
        <v>#N/A</v>
      </c>
      <c r="H80" s="30" t="e">
        <f t="shared" si="17"/>
        <v>#N/A</v>
      </c>
      <c r="I80" s="26" t="e">
        <f t="shared" si="18"/>
        <v>#N/A</v>
      </c>
      <c r="J80" s="26" t="e">
        <f t="shared" si="12"/>
        <v>#N/A</v>
      </c>
      <c r="K80" s="26" t="e">
        <f t="shared" si="13"/>
        <v>#N/A</v>
      </c>
      <c r="L80" s="26" t="e">
        <f t="shared" si="14"/>
        <v>#N/A</v>
      </c>
      <c r="M80" s="71" t="e">
        <f t="shared" si="19"/>
        <v>#N/A</v>
      </c>
    </row>
    <row r="81" spans="1:13" x14ac:dyDescent="0.2">
      <c r="A81" s="28">
        <f t="shared" si="20"/>
        <v>70</v>
      </c>
      <c r="B81" s="28">
        <f>VLOOKUP(A81,Balances!A:B,2,FALSE)</f>
        <v>70</v>
      </c>
      <c r="C81" s="29" t="e">
        <f t="shared" si="21"/>
        <v>#N/A</v>
      </c>
      <c r="D81" s="29" t="e">
        <f t="shared" si="15"/>
        <v>#N/A</v>
      </c>
      <c r="E81" s="29" t="e">
        <f t="shared" si="16"/>
        <v>#N/A</v>
      </c>
      <c r="F81" s="31" t="e">
        <f t="shared" si="11"/>
        <v>#N/A</v>
      </c>
      <c r="G81" s="29" t="e">
        <f>G80*(1+Balances!$B$2)</f>
        <v>#N/A</v>
      </c>
      <c r="H81" s="30" t="e">
        <f t="shared" si="17"/>
        <v>#N/A</v>
      </c>
      <c r="I81" s="26" t="e">
        <f t="shared" si="18"/>
        <v>#N/A</v>
      </c>
      <c r="J81" s="26" t="e">
        <f t="shared" si="12"/>
        <v>#N/A</v>
      </c>
      <c r="K81" s="26" t="e">
        <f t="shared" si="13"/>
        <v>#N/A</v>
      </c>
      <c r="L81" s="26" t="e">
        <f t="shared" si="14"/>
        <v>#N/A</v>
      </c>
      <c r="M81" s="71" t="e">
        <f t="shared" si="19"/>
        <v>#N/A</v>
      </c>
    </row>
  </sheetData>
  <mergeCells count="2">
    <mergeCell ref="C9:E9"/>
    <mergeCell ref="I9:K9"/>
  </mergeCells>
  <conditionalFormatting sqref="D4"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B8" sqref="B8"/>
    </sheetView>
  </sheetViews>
  <sheetFormatPr defaultRowHeight="12.75" x14ac:dyDescent="0.2"/>
  <cols>
    <col min="1" max="1" width="13.8984375" style="25" customWidth="1"/>
    <col min="2" max="2" width="8.796875" style="25"/>
    <col min="3" max="3" width="11.5" style="25" customWidth="1"/>
    <col min="4" max="5" width="9.796875" style="25" customWidth="1"/>
    <col min="6" max="6" width="10.8984375" style="25" customWidth="1"/>
    <col min="7" max="8" width="9" style="28" customWidth="1"/>
    <col min="9" max="9" width="8.796875" style="25" customWidth="1"/>
    <col min="10" max="11" width="8.796875" style="25"/>
    <col min="12" max="12" width="11" style="25" bestFit="1" customWidth="1"/>
    <col min="13" max="16384" width="8.796875" style="25"/>
  </cols>
  <sheetData>
    <row r="1" spans="1:13" x14ac:dyDescent="0.2">
      <c r="A1" s="49" t="s">
        <v>27</v>
      </c>
      <c r="B1" s="45">
        <f>Retirement!B1</f>
        <v>0</v>
      </c>
      <c r="C1" s="49"/>
      <c r="D1" s="78" t="s">
        <v>46</v>
      </c>
    </row>
    <row r="2" spans="1:13" x14ac:dyDescent="0.2">
      <c r="A2" s="51" t="s">
        <v>1</v>
      </c>
      <c r="B2" s="35">
        <f>Balances!B1</f>
        <v>0</v>
      </c>
      <c r="C2" s="51"/>
      <c r="D2" s="73"/>
    </row>
    <row r="3" spans="1:13" x14ac:dyDescent="0.2">
      <c r="A3" s="25" t="s">
        <v>38</v>
      </c>
      <c r="B3" s="59">
        <f>Retirement!B3</f>
        <v>0</v>
      </c>
      <c r="C3" s="51"/>
      <c r="D3" s="74"/>
    </row>
    <row r="4" spans="1:13" x14ac:dyDescent="0.2">
      <c r="A4" s="51" t="s">
        <v>17</v>
      </c>
      <c r="B4" s="46">
        <f>IF(B1="Single",'Tax Tables'!B14,IF(B1="Married",'Tax Tables'!B29,0))</f>
        <v>0</v>
      </c>
      <c r="C4" s="34"/>
      <c r="D4" s="72"/>
    </row>
    <row r="5" spans="1:13" x14ac:dyDescent="0.2">
      <c r="A5" s="51" t="s">
        <v>40</v>
      </c>
      <c r="B5" s="46">
        <f>IF(B1="Single", 'Tax Tables'!B15,'Tax Tables'!B30)</f>
        <v>8000</v>
      </c>
      <c r="C5" s="51"/>
      <c r="D5" s="56"/>
    </row>
    <row r="6" spans="1:13" x14ac:dyDescent="0.2">
      <c r="A6" s="51" t="s">
        <v>39</v>
      </c>
      <c r="B6" s="46">
        <f>IF(B3&gt;B4,B3+B5,B4+B5)</f>
        <v>8000</v>
      </c>
      <c r="C6" s="51"/>
      <c r="D6" s="75"/>
    </row>
    <row r="7" spans="1:13" ht="13.5" thickBot="1" x14ac:dyDescent="0.25">
      <c r="A7" s="53" t="s">
        <v>28</v>
      </c>
      <c r="B7" s="47">
        <f>Retirement!B7</f>
        <v>0</v>
      </c>
      <c r="C7" s="51"/>
      <c r="D7" s="76"/>
    </row>
    <row r="8" spans="1:13" x14ac:dyDescent="0.2">
      <c r="B8" s="62"/>
      <c r="C8" s="56"/>
      <c r="D8" s="75"/>
    </row>
    <row r="9" spans="1:13" x14ac:dyDescent="0.2">
      <c r="C9" s="84" t="s">
        <v>14</v>
      </c>
      <c r="D9" s="84"/>
      <c r="E9" s="84"/>
      <c r="I9" s="84" t="s">
        <v>30</v>
      </c>
      <c r="J9" s="84"/>
      <c r="K9" s="84"/>
      <c r="L9" s="48"/>
    </row>
    <row r="10" spans="1:13" s="27" customFormat="1" x14ac:dyDescent="0.2">
      <c r="A10" s="32" t="s">
        <v>12</v>
      </c>
      <c r="B10" s="32" t="s">
        <v>0</v>
      </c>
      <c r="C10" s="32" t="s">
        <v>18</v>
      </c>
      <c r="D10" s="32" t="s">
        <v>13</v>
      </c>
      <c r="E10" s="32" t="s">
        <v>9</v>
      </c>
      <c r="F10" s="33" t="s">
        <v>7</v>
      </c>
      <c r="G10" s="32" t="s">
        <v>15</v>
      </c>
      <c r="H10" s="32" t="s">
        <v>16</v>
      </c>
      <c r="I10" s="32" t="s">
        <v>18</v>
      </c>
      <c r="J10" s="32" t="s">
        <v>13</v>
      </c>
      <c r="K10" s="32" t="s">
        <v>9</v>
      </c>
      <c r="L10" s="32" t="s">
        <v>41</v>
      </c>
      <c r="M10" s="32" t="s">
        <v>19</v>
      </c>
    </row>
    <row r="11" spans="1:13" x14ac:dyDescent="0.2">
      <c r="A11" s="28">
        <f>Balances!D1</f>
        <v>0</v>
      </c>
      <c r="B11" s="28" t="e">
        <f>VLOOKUP(A11,Balances!A:B,2,FALSE)</f>
        <v>#N/A</v>
      </c>
      <c r="C11" s="29" t="e">
        <f>VLOOKUP($A11,Balances!$A:$F,3,FALSE)+VLOOKUP(A11,Balances!$A:$F,4,FALSE)</f>
        <v>#N/A</v>
      </c>
      <c r="D11" s="29" t="e">
        <f>VLOOKUP($A11,Balances!$A:$F,5,FALSE)</f>
        <v>#N/A</v>
      </c>
      <c r="E11" s="29" t="e">
        <f>VLOOKUP($A11,Balances!$A:$F,6,FALSE)</f>
        <v>#N/A</v>
      </c>
      <c r="F11" s="31" t="e">
        <f t="shared" ref="F11:F74" si="0">SUM(C11:E11)</f>
        <v>#N/A</v>
      </c>
      <c r="G11" s="30" t="e">
        <f>VLOOKUP(A11,Balances!A:I,9,FALSE)</f>
        <v>#N/A</v>
      </c>
      <c r="H11" s="30" t="e">
        <f>IF(C11&lt;$B$6,0,IF(C11&gt;G16,G16,0))</f>
        <v>#N/A</v>
      </c>
      <c r="I11" s="26" t="e">
        <f>IF(C11&lt;G11,0,IF(K11&gt;0,0,IF(J11&gt;0,0,(G11*(1+$B$7)))))</f>
        <v>#N/A</v>
      </c>
      <c r="J11" s="26" t="e">
        <f t="shared" ref="J11:J74" si="1">IF(K11&gt;0,0,IF(D11&gt;G11,G11,0))</f>
        <v>#N/A</v>
      </c>
      <c r="K11" s="26" t="e">
        <f t="shared" ref="K11:K74" si="2">IF(E11&gt;G11,G11,0)</f>
        <v>#N/A</v>
      </c>
      <c r="L11" s="26" t="e">
        <f>H11+I11-$B$6</f>
        <v>#N/A</v>
      </c>
      <c r="M11" s="71" t="e">
        <f>L11*$B$7</f>
        <v>#N/A</v>
      </c>
    </row>
    <row r="12" spans="1:13" x14ac:dyDescent="0.2">
      <c r="A12" s="28">
        <f>A11+1</f>
        <v>1</v>
      </c>
      <c r="B12" s="28">
        <f>VLOOKUP(A12,Balances!A:B,2,FALSE)</f>
        <v>1</v>
      </c>
      <c r="C12" s="29" t="e">
        <f>((C11-H11-I11)*(1+$B$2))</f>
        <v>#N/A</v>
      </c>
      <c r="D12" s="29" t="e">
        <f>(D11+H11-J11)*(1+$B$2)</f>
        <v>#N/A</v>
      </c>
      <c r="E12" s="29" t="e">
        <f t="shared" ref="E12:E75" si="3">(E11-K11)*(1+$B$2)</f>
        <v>#N/A</v>
      </c>
      <c r="F12" s="31" t="e">
        <f t="shared" si="0"/>
        <v>#N/A</v>
      </c>
      <c r="G12" s="29" t="e">
        <f>G11*(1+Balances!$B$2)</f>
        <v>#N/A</v>
      </c>
      <c r="H12" s="30" t="e">
        <f t="shared" ref="H12:H75" si="4">IF(C12&lt;$B$6,0,IF(C12&gt;G17,G17,0))</f>
        <v>#N/A</v>
      </c>
      <c r="I12" s="26" t="e">
        <f t="shared" ref="I12:I74" si="5">IF(K12&gt;0,0,IF(J12&gt;0,0,(G12*(1+$B$7))))</f>
        <v>#N/A</v>
      </c>
      <c r="J12" s="26" t="e">
        <f t="shared" si="1"/>
        <v>#N/A</v>
      </c>
      <c r="K12" s="26" t="e">
        <f t="shared" si="2"/>
        <v>#N/A</v>
      </c>
      <c r="L12" s="26" t="e">
        <f t="shared" ref="L12:L75" si="6">H12+I12-$B$6</f>
        <v>#N/A</v>
      </c>
      <c r="M12" s="71" t="e">
        <f t="shared" ref="M12:M75" si="7">L12*$B$7</f>
        <v>#N/A</v>
      </c>
    </row>
    <row r="13" spans="1:13" x14ac:dyDescent="0.2">
      <c r="A13" s="28">
        <f t="shared" ref="A13:A76" si="8">A12+1</f>
        <v>2</v>
      </c>
      <c r="B13" s="28">
        <f>VLOOKUP(A13,Balances!A:B,2,FALSE)</f>
        <v>2</v>
      </c>
      <c r="C13" s="29" t="e">
        <f t="shared" ref="C13:C76" si="9">((C12-H12-I12)*(1+$B$2))</f>
        <v>#N/A</v>
      </c>
      <c r="D13" s="29" t="e">
        <f t="shared" ref="D13:D76" si="10">(D12+H12-J12)*(1+$B$2)</f>
        <v>#N/A</v>
      </c>
      <c r="E13" s="29" t="e">
        <f t="shared" si="3"/>
        <v>#N/A</v>
      </c>
      <c r="F13" s="31" t="e">
        <f t="shared" si="0"/>
        <v>#N/A</v>
      </c>
      <c r="G13" s="29" t="e">
        <f>G12*(1+Balances!$B$2)</f>
        <v>#N/A</v>
      </c>
      <c r="H13" s="30" t="e">
        <f t="shared" si="4"/>
        <v>#N/A</v>
      </c>
      <c r="I13" s="26" t="e">
        <f t="shared" si="5"/>
        <v>#N/A</v>
      </c>
      <c r="J13" s="26" t="e">
        <f t="shared" si="1"/>
        <v>#N/A</v>
      </c>
      <c r="K13" s="26" t="e">
        <f t="shared" si="2"/>
        <v>#N/A</v>
      </c>
      <c r="L13" s="26" t="e">
        <f t="shared" si="6"/>
        <v>#N/A</v>
      </c>
      <c r="M13" s="71" t="e">
        <f t="shared" si="7"/>
        <v>#N/A</v>
      </c>
    </row>
    <row r="14" spans="1:13" x14ac:dyDescent="0.2">
      <c r="A14" s="28">
        <f t="shared" si="8"/>
        <v>3</v>
      </c>
      <c r="B14" s="28">
        <f>VLOOKUP(A14,Balances!A:B,2,FALSE)</f>
        <v>3</v>
      </c>
      <c r="C14" s="29" t="e">
        <f t="shared" si="9"/>
        <v>#N/A</v>
      </c>
      <c r="D14" s="29" t="e">
        <f t="shared" si="10"/>
        <v>#N/A</v>
      </c>
      <c r="E14" s="29" t="e">
        <f t="shared" si="3"/>
        <v>#N/A</v>
      </c>
      <c r="F14" s="31" t="e">
        <f t="shared" si="0"/>
        <v>#N/A</v>
      </c>
      <c r="G14" s="29" t="e">
        <f>G13*(1+Balances!$B$2)</f>
        <v>#N/A</v>
      </c>
      <c r="H14" s="30" t="e">
        <f t="shared" si="4"/>
        <v>#N/A</v>
      </c>
      <c r="I14" s="26" t="e">
        <f t="shared" si="5"/>
        <v>#N/A</v>
      </c>
      <c r="J14" s="26" t="e">
        <f t="shared" si="1"/>
        <v>#N/A</v>
      </c>
      <c r="K14" s="26" t="e">
        <f t="shared" si="2"/>
        <v>#N/A</v>
      </c>
      <c r="L14" s="26" t="e">
        <f t="shared" si="6"/>
        <v>#N/A</v>
      </c>
      <c r="M14" s="71" t="e">
        <f t="shared" si="7"/>
        <v>#N/A</v>
      </c>
    </row>
    <row r="15" spans="1:13" x14ac:dyDescent="0.2">
      <c r="A15" s="28">
        <f t="shared" si="8"/>
        <v>4</v>
      </c>
      <c r="B15" s="28">
        <f>VLOOKUP(A15,Balances!A:B,2,FALSE)</f>
        <v>4</v>
      </c>
      <c r="C15" s="29" t="e">
        <f>((C14-H14-I14)*(1+$B$2))</f>
        <v>#N/A</v>
      </c>
      <c r="D15" s="29" t="e">
        <f t="shared" si="10"/>
        <v>#N/A</v>
      </c>
      <c r="E15" s="29" t="e">
        <f t="shared" si="3"/>
        <v>#N/A</v>
      </c>
      <c r="F15" s="31" t="e">
        <f t="shared" si="0"/>
        <v>#N/A</v>
      </c>
      <c r="G15" s="29" t="e">
        <f>G14*(1+Balances!$B$2)</f>
        <v>#N/A</v>
      </c>
      <c r="H15" s="30" t="e">
        <f t="shared" si="4"/>
        <v>#N/A</v>
      </c>
      <c r="I15" s="26" t="e">
        <f t="shared" si="5"/>
        <v>#N/A</v>
      </c>
      <c r="J15" s="26" t="e">
        <f t="shared" si="1"/>
        <v>#N/A</v>
      </c>
      <c r="K15" s="26" t="e">
        <f t="shared" si="2"/>
        <v>#N/A</v>
      </c>
      <c r="L15" s="26" t="e">
        <f t="shared" si="6"/>
        <v>#N/A</v>
      </c>
      <c r="M15" s="71" t="e">
        <f t="shared" si="7"/>
        <v>#N/A</v>
      </c>
    </row>
    <row r="16" spans="1:13" x14ac:dyDescent="0.2">
      <c r="A16" s="28">
        <f t="shared" si="8"/>
        <v>5</v>
      </c>
      <c r="B16" s="28">
        <f>VLOOKUP(A16,Balances!A:B,2,FALSE)</f>
        <v>5</v>
      </c>
      <c r="C16" s="29" t="e">
        <f t="shared" si="9"/>
        <v>#N/A</v>
      </c>
      <c r="D16" s="29" t="e">
        <f t="shared" si="10"/>
        <v>#N/A</v>
      </c>
      <c r="E16" s="29" t="e">
        <f t="shared" si="3"/>
        <v>#N/A</v>
      </c>
      <c r="F16" s="31" t="e">
        <f t="shared" si="0"/>
        <v>#N/A</v>
      </c>
      <c r="G16" s="29" t="e">
        <f>G15*(1+Balances!$B$2)</f>
        <v>#N/A</v>
      </c>
      <c r="H16" s="30" t="e">
        <f t="shared" si="4"/>
        <v>#N/A</v>
      </c>
      <c r="I16" s="26" t="e">
        <f t="shared" si="5"/>
        <v>#N/A</v>
      </c>
      <c r="J16" s="26" t="e">
        <f t="shared" si="1"/>
        <v>#N/A</v>
      </c>
      <c r="K16" s="26" t="e">
        <f t="shared" si="2"/>
        <v>#N/A</v>
      </c>
      <c r="L16" s="26" t="e">
        <f t="shared" si="6"/>
        <v>#N/A</v>
      </c>
      <c r="M16" s="71" t="e">
        <f t="shared" si="7"/>
        <v>#N/A</v>
      </c>
    </row>
    <row r="17" spans="1:13" x14ac:dyDescent="0.2">
      <c r="A17" s="28">
        <f t="shared" si="8"/>
        <v>6</v>
      </c>
      <c r="B17" s="28">
        <f>VLOOKUP(A17,Balances!A:B,2,FALSE)</f>
        <v>6</v>
      </c>
      <c r="C17" s="29" t="e">
        <f t="shared" si="9"/>
        <v>#N/A</v>
      </c>
      <c r="D17" s="29" t="e">
        <f t="shared" si="10"/>
        <v>#N/A</v>
      </c>
      <c r="E17" s="29" t="e">
        <f t="shared" si="3"/>
        <v>#N/A</v>
      </c>
      <c r="F17" s="31" t="e">
        <f t="shared" si="0"/>
        <v>#N/A</v>
      </c>
      <c r="G17" s="29" t="e">
        <f>G16*(1+Balances!$B$2)</f>
        <v>#N/A</v>
      </c>
      <c r="H17" s="30" t="e">
        <f t="shared" si="4"/>
        <v>#N/A</v>
      </c>
      <c r="I17" s="26" t="e">
        <f t="shared" si="5"/>
        <v>#N/A</v>
      </c>
      <c r="J17" s="26" t="e">
        <f t="shared" si="1"/>
        <v>#N/A</v>
      </c>
      <c r="K17" s="26" t="e">
        <f t="shared" si="2"/>
        <v>#N/A</v>
      </c>
      <c r="L17" s="26" t="e">
        <f t="shared" si="6"/>
        <v>#N/A</v>
      </c>
      <c r="M17" s="71" t="e">
        <f t="shared" si="7"/>
        <v>#N/A</v>
      </c>
    </row>
    <row r="18" spans="1:13" x14ac:dyDescent="0.2">
      <c r="A18" s="28">
        <f t="shared" si="8"/>
        <v>7</v>
      </c>
      <c r="B18" s="28">
        <f>VLOOKUP(A18,Balances!A:B,2,FALSE)</f>
        <v>7</v>
      </c>
      <c r="C18" s="29" t="e">
        <f t="shared" si="9"/>
        <v>#N/A</v>
      </c>
      <c r="D18" s="29" t="e">
        <f t="shared" si="10"/>
        <v>#N/A</v>
      </c>
      <c r="E18" s="29" t="e">
        <f t="shared" si="3"/>
        <v>#N/A</v>
      </c>
      <c r="F18" s="31" t="e">
        <f t="shared" si="0"/>
        <v>#N/A</v>
      </c>
      <c r="G18" s="29" t="e">
        <f>G17*(1+Balances!$B$2)</f>
        <v>#N/A</v>
      </c>
      <c r="H18" s="30" t="e">
        <f t="shared" si="4"/>
        <v>#N/A</v>
      </c>
      <c r="I18" s="26" t="e">
        <f t="shared" si="5"/>
        <v>#N/A</v>
      </c>
      <c r="J18" s="26" t="e">
        <f t="shared" si="1"/>
        <v>#N/A</v>
      </c>
      <c r="K18" s="26" t="e">
        <f t="shared" si="2"/>
        <v>#N/A</v>
      </c>
      <c r="L18" s="26" t="e">
        <f t="shared" si="6"/>
        <v>#N/A</v>
      </c>
      <c r="M18" s="71" t="e">
        <f t="shared" si="7"/>
        <v>#N/A</v>
      </c>
    </row>
    <row r="19" spans="1:13" x14ac:dyDescent="0.2">
      <c r="A19" s="28">
        <f t="shared" si="8"/>
        <v>8</v>
      </c>
      <c r="B19" s="28">
        <f>VLOOKUP(A19,Balances!A:B,2,FALSE)</f>
        <v>8</v>
      </c>
      <c r="C19" s="29" t="e">
        <f t="shared" si="9"/>
        <v>#N/A</v>
      </c>
      <c r="D19" s="29" t="e">
        <f t="shared" si="10"/>
        <v>#N/A</v>
      </c>
      <c r="E19" s="29" t="e">
        <f t="shared" si="3"/>
        <v>#N/A</v>
      </c>
      <c r="F19" s="31" t="e">
        <f t="shared" si="0"/>
        <v>#N/A</v>
      </c>
      <c r="G19" s="29" t="e">
        <f>G18*(1+Balances!$B$2)</f>
        <v>#N/A</v>
      </c>
      <c r="H19" s="30" t="e">
        <f t="shared" si="4"/>
        <v>#N/A</v>
      </c>
      <c r="I19" s="26" t="e">
        <f t="shared" si="5"/>
        <v>#N/A</v>
      </c>
      <c r="J19" s="26" t="e">
        <f t="shared" si="1"/>
        <v>#N/A</v>
      </c>
      <c r="K19" s="26" t="e">
        <f t="shared" si="2"/>
        <v>#N/A</v>
      </c>
      <c r="L19" s="26" t="e">
        <f t="shared" si="6"/>
        <v>#N/A</v>
      </c>
      <c r="M19" s="71" t="e">
        <f t="shared" si="7"/>
        <v>#N/A</v>
      </c>
    </row>
    <row r="20" spans="1:13" x14ac:dyDescent="0.2">
      <c r="A20" s="28">
        <f t="shared" si="8"/>
        <v>9</v>
      </c>
      <c r="B20" s="28">
        <f>VLOOKUP(A20,Balances!A:B,2,FALSE)</f>
        <v>9</v>
      </c>
      <c r="C20" s="29" t="e">
        <f t="shared" si="9"/>
        <v>#N/A</v>
      </c>
      <c r="D20" s="29" t="e">
        <f t="shared" si="10"/>
        <v>#N/A</v>
      </c>
      <c r="E20" s="29" t="e">
        <f t="shared" si="3"/>
        <v>#N/A</v>
      </c>
      <c r="F20" s="31" t="e">
        <f t="shared" si="0"/>
        <v>#N/A</v>
      </c>
      <c r="G20" s="29" t="e">
        <f>G19*(1+Balances!$B$2)</f>
        <v>#N/A</v>
      </c>
      <c r="H20" s="30" t="e">
        <f t="shared" si="4"/>
        <v>#N/A</v>
      </c>
      <c r="I20" s="26" t="e">
        <f t="shared" si="5"/>
        <v>#N/A</v>
      </c>
      <c r="J20" s="26" t="e">
        <f t="shared" si="1"/>
        <v>#N/A</v>
      </c>
      <c r="K20" s="26" t="e">
        <f t="shared" si="2"/>
        <v>#N/A</v>
      </c>
      <c r="L20" s="26" t="e">
        <f t="shared" si="6"/>
        <v>#N/A</v>
      </c>
      <c r="M20" s="71" t="e">
        <f t="shared" si="7"/>
        <v>#N/A</v>
      </c>
    </row>
    <row r="21" spans="1:13" x14ac:dyDescent="0.2">
      <c r="A21" s="28">
        <f t="shared" si="8"/>
        <v>10</v>
      </c>
      <c r="B21" s="28">
        <f>VLOOKUP(A21,Balances!A:B,2,FALSE)</f>
        <v>10</v>
      </c>
      <c r="C21" s="29" t="e">
        <f t="shared" si="9"/>
        <v>#N/A</v>
      </c>
      <c r="D21" s="29" t="e">
        <f t="shared" si="10"/>
        <v>#N/A</v>
      </c>
      <c r="E21" s="29" t="e">
        <f t="shared" si="3"/>
        <v>#N/A</v>
      </c>
      <c r="F21" s="31" t="e">
        <f t="shared" si="0"/>
        <v>#N/A</v>
      </c>
      <c r="G21" s="29" t="e">
        <f>G20*(1+Balances!$B$2)</f>
        <v>#N/A</v>
      </c>
      <c r="H21" s="30" t="e">
        <f t="shared" si="4"/>
        <v>#N/A</v>
      </c>
      <c r="I21" s="26" t="e">
        <f t="shared" si="5"/>
        <v>#N/A</v>
      </c>
      <c r="J21" s="26" t="e">
        <f t="shared" si="1"/>
        <v>#N/A</v>
      </c>
      <c r="K21" s="26" t="e">
        <f t="shared" si="2"/>
        <v>#N/A</v>
      </c>
      <c r="L21" s="26" t="e">
        <f t="shared" si="6"/>
        <v>#N/A</v>
      </c>
      <c r="M21" s="71" t="e">
        <f t="shared" si="7"/>
        <v>#N/A</v>
      </c>
    </row>
    <row r="22" spans="1:13" x14ac:dyDescent="0.2">
      <c r="A22" s="28">
        <f t="shared" si="8"/>
        <v>11</v>
      </c>
      <c r="B22" s="28">
        <f>VLOOKUP(A22,Balances!A:B,2,FALSE)</f>
        <v>11</v>
      </c>
      <c r="C22" s="29" t="e">
        <f t="shared" si="9"/>
        <v>#N/A</v>
      </c>
      <c r="D22" s="29" t="e">
        <f t="shared" si="10"/>
        <v>#N/A</v>
      </c>
      <c r="E22" s="29" t="e">
        <f t="shared" si="3"/>
        <v>#N/A</v>
      </c>
      <c r="F22" s="31" t="e">
        <f t="shared" si="0"/>
        <v>#N/A</v>
      </c>
      <c r="G22" s="29" t="e">
        <f>G21*(1+Balances!$B$2)</f>
        <v>#N/A</v>
      </c>
      <c r="H22" s="30" t="e">
        <f t="shared" si="4"/>
        <v>#N/A</v>
      </c>
      <c r="I22" s="26" t="e">
        <f t="shared" si="5"/>
        <v>#N/A</v>
      </c>
      <c r="J22" s="26" t="e">
        <f t="shared" si="1"/>
        <v>#N/A</v>
      </c>
      <c r="K22" s="26" t="e">
        <f t="shared" si="2"/>
        <v>#N/A</v>
      </c>
      <c r="L22" s="26" t="e">
        <f t="shared" si="6"/>
        <v>#N/A</v>
      </c>
      <c r="M22" s="71" t="e">
        <f t="shared" si="7"/>
        <v>#N/A</v>
      </c>
    </row>
    <row r="23" spans="1:13" x14ac:dyDescent="0.2">
      <c r="A23" s="28">
        <f t="shared" si="8"/>
        <v>12</v>
      </c>
      <c r="B23" s="28">
        <f>VLOOKUP(A23,Balances!A:B,2,FALSE)</f>
        <v>12</v>
      </c>
      <c r="C23" s="29" t="e">
        <f t="shared" si="9"/>
        <v>#N/A</v>
      </c>
      <c r="D23" s="29" t="e">
        <f t="shared" si="10"/>
        <v>#N/A</v>
      </c>
      <c r="E23" s="29" t="e">
        <f t="shared" si="3"/>
        <v>#N/A</v>
      </c>
      <c r="F23" s="31" t="e">
        <f t="shared" si="0"/>
        <v>#N/A</v>
      </c>
      <c r="G23" s="29" t="e">
        <f>G22*(1+Balances!$B$2)</f>
        <v>#N/A</v>
      </c>
      <c r="H23" s="30" t="e">
        <f t="shared" si="4"/>
        <v>#N/A</v>
      </c>
      <c r="I23" s="26" t="e">
        <f t="shared" si="5"/>
        <v>#N/A</v>
      </c>
      <c r="J23" s="26" t="e">
        <f t="shared" si="1"/>
        <v>#N/A</v>
      </c>
      <c r="K23" s="26" t="e">
        <f t="shared" si="2"/>
        <v>#N/A</v>
      </c>
      <c r="L23" s="26" t="e">
        <f t="shared" si="6"/>
        <v>#N/A</v>
      </c>
      <c r="M23" s="71" t="e">
        <f t="shared" si="7"/>
        <v>#N/A</v>
      </c>
    </row>
    <row r="24" spans="1:13" x14ac:dyDescent="0.2">
      <c r="A24" s="28">
        <f t="shared" si="8"/>
        <v>13</v>
      </c>
      <c r="B24" s="28">
        <f>VLOOKUP(A24,Balances!A:B,2,FALSE)</f>
        <v>13</v>
      </c>
      <c r="C24" s="29" t="e">
        <f t="shared" si="9"/>
        <v>#N/A</v>
      </c>
      <c r="D24" s="29" t="e">
        <f t="shared" si="10"/>
        <v>#N/A</v>
      </c>
      <c r="E24" s="29" t="e">
        <f t="shared" si="3"/>
        <v>#N/A</v>
      </c>
      <c r="F24" s="31" t="e">
        <f t="shared" si="0"/>
        <v>#N/A</v>
      </c>
      <c r="G24" s="29" t="e">
        <f>G23*(1+Balances!$B$2)</f>
        <v>#N/A</v>
      </c>
      <c r="H24" s="30" t="e">
        <f t="shared" si="4"/>
        <v>#N/A</v>
      </c>
      <c r="I24" s="26" t="e">
        <f t="shared" si="5"/>
        <v>#N/A</v>
      </c>
      <c r="J24" s="26" t="e">
        <f t="shared" si="1"/>
        <v>#N/A</v>
      </c>
      <c r="K24" s="26" t="e">
        <f t="shared" si="2"/>
        <v>#N/A</v>
      </c>
      <c r="L24" s="26" t="e">
        <f t="shared" si="6"/>
        <v>#N/A</v>
      </c>
      <c r="M24" s="71" t="e">
        <f t="shared" si="7"/>
        <v>#N/A</v>
      </c>
    </row>
    <row r="25" spans="1:13" x14ac:dyDescent="0.2">
      <c r="A25" s="28">
        <f t="shared" si="8"/>
        <v>14</v>
      </c>
      <c r="B25" s="28">
        <f>VLOOKUP(A25,Balances!A:B,2,FALSE)</f>
        <v>14</v>
      </c>
      <c r="C25" s="29" t="e">
        <f t="shared" si="9"/>
        <v>#N/A</v>
      </c>
      <c r="D25" s="29" t="e">
        <f t="shared" si="10"/>
        <v>#N/A</v>
      </c>
      <c r="E25" s="29" t="e">
        <f t="shared" si="3"/>
        <v>#N/A</v>
      </c>
      <c r="F25" s="31" t="e">
        <f t="shared" si="0"/>
        <v>#N/A</v>
      </c>
      <c r="G25" s="29" t="e">
        <f>G24*(1+Balances!$B$2)</f>
        <v>#N/A</v>
      </c>
      <c r="H25" s="30" t="e">
        <f t="shared" si="4"/>
        <v>#N/A</v>
      </c>
      <c r="I25" s="26" t="e">
        <f t="shared" si="5"/>
        <v>#N/A</v>
      </c>
      <c r="J25" s="26" t="e">
        <f t="shared" si="1"/>
        <v>#N/A</v>
      </c>
      <c r="K25" s="26" t="e">
        <f t="shared" si="2"/>
        <v>#N/A</v>
      </c>
      <c r="L25" s="26" t="e">
        <f t="shared" si="6"/>
        <v>#N/A</v>
      </c>
      <c r="M25" s="71" t="e">
        <f t="shared" si="7"/>
        <v>#N/A</v>
      </c>
    </row>
    <row r="26" spans="1:13" x14ac:dyDescent="0.2">
      <c r="A26" s="28">
        <f t="shared" si="8"/>
        <v>15</v>
      </c>
      <c r="B26" s="28">
        <f>VLOOKUP(A26,Balances!A:B,2,FALSE)</f>
        <v>15</v>
      </c>
      <c r="C26" s="29" t="e">
        <f t="shared" si="9"/>
        <v>#N/A</v>
      </c>
      <c r="D26" s="29" t="e">
        <f t="shared" si="10"/>
        <v>#N/A</v>
      </c>
      <c r="E26" s="29" t="e">
        <f t="shared" si="3"/>
        <v>#N/A</v>
      </c>
      <c r="F26" s="31" t="e">
        <f t="shared" si="0"/>
        <v>#N/A</v>
      </c>
      <c r="G26" s="29" t="e">
        <f>G25*(1+Balances!$B$2)</f>
        <v>#N/A</v>
      </c>
      <c r="H26" s="30" t="e">
        <f t="shared" si="4"/>
        <v>#N/A</v>
      </c>
      <c r="I26" s="26" t="e">
        <f t="shared" si="5"/>
        <v>#N/A</v>
      </c>
      <c r="J26" s="26" t="e">
        <f t="shared" si="1"/>
        <v>#N/A</v>
      </c>
      <c r="K26" s="26" t="e">
        <f t="shared" si="2"/>
        <v>#N/A</v>
      </c>
      <c r="L26" s="26" t="e">
        <f t="shared" si="6"/>
        <v>#N/A</v>
      </c>
      <c r="M26" s="71" t="e">
        <f t="shared" si="7"/>
        <v>#N/A</v>
      </c>
    </row>
    <row r="27" spans="1:13" x14ac:dyDescent="0.2">
      <c r="A27" s="28">
        <f t="shared" si="8"/>
        <v>16</v>
      </c>
      <c r="B27" s="28">
        <f>VLOOKUP(A27,Balances!A:B,2,FALSE)</f>
        <v>16</v>
      </c>
      <c r="C27" s="29" t="e">
        <f t="shared" si="9"/>
        <v>#N/A</v>
      </c>
      <c r="D27" s="29" t="e">
        <f t="shared" si="10"/>
        <v>#N/A</v>
      </c>
      <c r="E27" s="29" t="e">
        <f t="shared" si="3"/>
        <v>#N/A</v>
      </c>
      <c r="F27" s="31" t="e">
        <f t="shared" si="0"/>
        <v>#N/A</v>
      </c>
      <c r="G27" s="29" t="e">
        <f>G26*(1+Balances!$B$2)</f>
        <v>#N/A</v>
      </c>
      <c r="H27" s="30" t="e">
        <f t="shared" si="4"/>
        <v>#N/A</v>
      </c>
      <c r="I27" s="26" t="e">
        <f t="shared" si="5"/>
        <v>#N/A</v>
      </c>
      <c r="J27" s="26" t="e">
        <f t="shared" si="1"/>
        <v>#N/A</v>
      </c>
      <c r="K27" s="26" t="e">
        <f t="shared" si="2"/>
        <v>#N/A</v>
      </c>
      <c r="L27" s="26" t="e">
        <f t="shared" si="6"/>
        <v>#N/A</v>
      </c>
      <c r="M27" s="71" t="e">
        <f t="shared" si="7"/>
        <v>#N/A</v>
      </c>
    </row>
    <row r="28" spans="1:13" x14ac:dyDescent="0.2">
      <c r="A28" s="28">
        <f t="shared" si="8"/>
        <v>17</v>
      </c>
      <c r="B28" s="28">
        <f>VLOOKUP(A28,Balances!A:B,2,FALSE)</f>
        <v>17</v>
      </c>
      <c r="C28" s="29" t="e">
        <f t="shared" si="9"/>
        <v>#N/A</v>
      </c>
      <c r="D28" s="29" t="e">
        <f t="shared" si="10"/>
        <v>#N/A</v>
      </c>
      <c r="E28" s="29" t="e">
        <f t="shared" si="3"/>
        <v>#N/A</v>
      </c>
      <c r="F28" s="31" t="e">
        <f t="shared" si="0"/>
        <v>#N/A</v>
      </c>
      <c r="G28" s="29" t="e">
        <f>G27*(1+Balances!$B$2)</f>
        <v>#N/A</v>
      </c>
      <c r="H28" s="30" t="e">
        <f t="shared" si="4"/>
        <v>#N/A</v>
      </c>
      <c r="I28" s="26" t="e">
        <f t="shared" si="5"/>
        <v>#N/A</v>
      </c>
      <c r="J28" s="26" t="e">
        <f t="shared" si="1"/>
        <v>#N/A</v>
      </c>
      <c r="K28" s="26" t="e">
        <f t="shared" si="2"/>
        <v>#N/A</v>
      </c>
      <c r="L28" s="26" t="e">
        <f t="shared" si="6"/>
        <v>#N/A</v>
      </c>
      <c r="M28" s="71" t="e">
        <f t="shared" si="7"/>
        <v>#N/A</v>
      </c>
    </row>
    <row r="29" spans="1:13" x14ac:dyDescent="0.2">
      <c r="A29" s="28">
        <f t="shared" si="8"/>
        <v>18</v>
      </c>
      <c r="B29" s="28">
        <f>VLOOKUP(A29,Balances!A:B,2,FALSE)</f>
        <v>18</v>
      </c>
      <c r="C29" s="29" t="e">
        <f t="shared" si="9"/>
        <v>#N/A</v>
      </c>
      <c r="D29" s="29" t="e">
        <f t="shared" si="10"/>
        <v>#N/A</v>
      </c>
      <c r="E29" s="29" t="e">
        <f t="shared" si="3"/>
        <v>#N/A</v>
      </c>
      <c r="F29" s="31" t="e">
        <f t="shared" si="0"/>
        <v>#N/A</v>
      </c>
      <c r="G29" s="29" t="e">
        <f>G28*(1+Balances!$B$2)</f>
        <v>#N/A</v>
      </c>
      <c r="H29" s="30" t="e">
        <f t="shared" si="4"/>
        <v>#N/A</v>
      </c>
      <c r="I29" s="26" t="e">
        <f t="shared" si="5"/>
        <v>#N/A</v>
      </c>
      <c r="J29" s="26" t="e">
        <f t="shared" si="1"/>
        <v>#N/A</v>
      </c>
      <c r="K29" s="26" t="e">
        <f t="shared" si="2"/>
        <v>#N/A</v>
      </c>
      <c r="L29" s="26" t="e">
        <f t="shared" si="6"/>
        <v>#N/A</v>
      </c>
      <c r="M29" s="71" t="e">
        <f t="shared" si="7"/>
        <v>#N/A</v>
      </c>
    </row>
    <row r="30" spans="1:13" x14ac:dyDescent="0.2">
      <c r="A30" s="28">
        <f t="shared" si="8"/>
        <v>19</v>
      </c>
      <c r="B30" s="28">
        <f>VLOOKUP(A30,Balances!A:B,2,FALSE)</f>
        <v>19</v>
      </c>
      <c r="C30" s="29" t="e">
        <f t="shared" si="9"/>
        <v>#N/A</v>
      </c>
      <c r="D30" s="29" t="e">
        <f t="shared" si="10"/>
        <v>#N/A</v>
      </c>
      <c r="E30" s="29" t="e">
        <f t="shared" si="3"/>
        <v>#N/A</v>
      </c>
      <c r="F30" s="31" t="e">
        <f t="shared" si="0"/>
        <v>#N/A</v>
      </c>
      <c r="G30" s="29" t="e">
        <f>G29*(1+Balances!$B$2)</f>
        <v>#N/A</v>
      </c>
      <c r="H30" s="30" t="e">
        <f t="shared" si="4"/>
        <v>#N/A</v>
      </c>
      <c r="I30" s="26" t="e">
        <f t="shared" si="5"/>
        <v>#N/A</v>
      </c>
      <c r="J30" s="26" t="e">
        <f t="shared" si="1"/>
        <v>#N/A</v>
      </c>
      <c r="K30" s="26" t="e">
        <f t="shared" si="2"/>
        <v>#N/A</v>
      </c>
      <c r="L30" s="26" t="e">
        <f t="shared" si="6"/>
        <v>#N/A</v>
      </c>
      <c r="M30" s="71" t="e">
        <f t="shared" si="7"/>
        <v>#N/A</v>
      </c>
    </row>
    <row r="31" spans="1:13" x14ac:dyDescent="0.2">
      <c r="A31" s="28">
        <f t="shared" si="8"/>
        <v>20</v>
      </c>
      <c r="B31" s="28">
        <f>VLOOKUP(A31,Balances!A:B,2,FALSE)</f>
        <v>20</v>
      </c>
      <c r="C31" s="29" t="e">
        <f t="shared" si="9"/>
        <v>#N/A</v>
      </c>
      <c r="D31" s="29" t="e">
        <f t="shared" si="10"/>
        <v>#N/A</v>
      </c>
      <c r="E31" s="29" t="e">
        <f t="shared" si="3"/>
        <v>#N/A</v>
      </c>
      <c r="F31" s="31" t="e">
        <f t="shared" si="0"/>
        <v>#N/A</v>
      </c>
      <c r="G31" s="29" t="e">
        <f>G30*(1+Balances!$B$2)</f>
        <v>#N/A</v>
      </c>
      <c r="H31" s="30" t="e">
        <f t="shared" si="4"/>
        <v>#N/A</v>
      </c>
      <c r="I31" s="26" t="e">
        <f t="shared" si="5"/>
        <v>#N/A</v>
      </c>
      <c r="J31" s="26" t="e">
        <f t="shared" si="1"/>
        <v>#N/A</v>
      </c>
      <c r="K31" s="26" t="e">
        <f t="shared" si="2"/>
        <v>#N/A</v>
      </c>
      <c r="L31" s="26" t="e">
        <f t="shared" si="6"/>
        <v>#N/A</v>
      </c>
      <c r="M31" s="71" t="e">
        <f t="shared" si="7"/>
        <v>#N/A</v>
      </c>
    </row>
    <row r="32" spans="1:13" x14ac:dyDescent="0.2">
      <c r="A32" s="28">
        <f t="shared" si="8"/>
        <v>21</v>
      </c>
      <c r="B32" s="28">
        <f>VLOOKUP(A32,Balances!A:B,2,FALSE)</f>
        <v>21</v>
      </c>
      <c r="C32" s="29" t="e">
        <f t="shared" si="9"/>
        <v>#N/A</v>
      </c>
      <c r="D32" s="29" t="e">
        <f t="shared" si="10"/>
        <v>#N/A</v>
      </c>
      <c r="E32" s="29" t="e">
        <f t="shared" si="3"/>
        <v>#N/A</v>
      </c>
      <c r="F32" s="31" t="e">
        <f t="shared" si="0"/>
        <v>#N/A</v>
      </c>
      <c r="G32" s="29" t="e">
        <f>G31*(1+Balances!$B$2)</f>
        <v>#N/A</v>
      </c>
      <c r="H32" s="30" t="e">
        <f t="shared" si="4"/>
        <v>#N/A</v>
      </c>
      <c r="I32" s="26" t="e">
        <f t="shared" si="5"/>
        <v>#N/A</v>
      </c>
      <c r="J32" s="26" t="e">
        <f t="shared" si="1"/>
        <v>#N/A</v>
      </c>
      <c r="K32" s="26" t="e">
        <f t="shared" si="2"/>
        <v>#N/A</v>
      </c>
      <c r="L32" s="26" t="e">
        <f t="shared" si="6"/>
        <v>#N/A</v>
      </c>
      <c r="M32" s="71" t="e">
        <f t="shared" si="7"/>
        <v>#N/A</v>
      </c>
    </row>
    <row r="33" spans="1:13" x14ac:dyDescent="0.2">
      <c r="A33" s="28">
        <f t="shared" si="8"/>
        <v>22</v>
      </c>
      <c r="B33" s="28">
        <f>VLOOKUP(A33,Balances!A:B,2,FALSE)</f>
        <v>22</v>
      </c>
      <c r="C33" s="29" t="e">
        <f t="shared" si="9"/>
        <v>#N/A</v>
      </c>
      <c r="D33" s="29" t="e">
        <f t="shared" si="10"/>
        <v>#N/A</v>
      </c>
      <c r="E33" s="29" t="e">
        <f t="shared" si="3"/>
        <v>#N/A</v>
      </c>
      <c r="F33" s="31" t="e">
        <f t="shared" si="0"/>
        <v>#N/A</v>
      </c>
      <c r="G33" s="29" t="e">
        <f>G32*(1+Balances!$B$2)</f>
        <v>#N/A</v>
      </c>
      <c r="H33" s="30" t="e">
        <f t="shared" si="4"/>
        <v>#N/A</v>
      </c>
      <c r="I33" s="26" t="e">
        <f t="shared" si="5"/>
        <v>#N/A</v>
      </c>
      <c r="J33" s="26" t="e">
        <f t="shared" si="1"/>
        <v>#N/A</v>
      </c>
      <c r="K33" s="26" t="e">
        <f t="shared" si="2"/>
        <v>#N/A</v>
      </c>
      <c r="L33" s="26" t="e">
        <f t="shared" si="6"/>
        <v>#N/A</v>
      </c>
      <c r="M33" s="71" t="e">
        <f t="shared" si="7"/>
        <v>#N/A</v>
      </c>
    </row>
    <row r="34" spans="1:13" x14ac:dyDescent="0.2">
      <c r="A34" s="28">
        <f t="shared" si="8"/>
        <v>23</v>
      </c>
      <c r="B34" s="28">
        <f>VLOOKUP(A34,Balances!A:B,2,FALSE)</f>
        <v>23</v>
      </c>
      <c r="C34" s="29" t="e">
        <f t="shared" si="9"/>
        <v>#N/A</v>
      </c>
      <c r="D34" s="29" t="e">
        <f t="shared" si="10"/>
        <v>#N/A</v>
      </c>
      <c r="E34" s="29" t="e">
        <f t="shared" si="3"/>
        <v>#N/A</v>
      </c>
      <c r="F34" s="31" t="e">
        <f t="shared" si="0"/>
        <v>#N/A</v>
      </c>
      <c r="G34" s="29" t="e">
        <f>G33*(1+Balances!$B$2)</f>
        <v>#N/A</v>
      </c>
      <c r="H34" s="30" t="e">
        <f t="shared" si="4"/>
        <v>#N/A</v>
      </c>
      <c r="I34" s="26" t="e">
        <f t="shared" si="5"/>
        <v>#N/A</v>
      </c>
      <c r="J34" s="26" t="e">
        <f t="shared" si="1"/>
        <v>#N/A</v>
      </c>
      <c r="K34" s="26" t="e">
        <f t="shared" si="2"/>
        <v>#N/A</v>
      </c>
      <c r="L34" s="26" t="e">
        <f t="shared" si="6"/>
        <v>#N/A</v>
      </c>
      <c r="M34" s="71" t="e">
        <f t="shared" si="7"/>
        <v>#N/A</v>
      </c>
    </row>
    <row r="35" spans="1:13" x14ac:dyDescent="0.2">
      <c r="A35" s="28">
        <f t="shared" si="8"/>
        <v>24</v>
      </c>
      <c r="B35" s="28">
        <f>VLOOKUP(A35,Balances!A:B,2,FALSE)</f>
        <v>24</v>
      </c>
      <c r="C35" s="29" t="e">
        <f t="shared" si="9"/>
        <v>#N/A</v>
      </c>
      <c r="D35" s="29" t="e">
        <f t="shared" si="10"/>
        <v>#N/A</v>
      </c>
      <c r="E35" s="29" t="e">
        <f t="shared" si="3"/>
        <v>#N/A</v>
      </c>
      <c r="F35" s="31" t="e">
        <f t="shared" si="0"/>
        <v>#N/A</v>
      </c>
      <c r="G35" s="29" t="e">
        <f>G34*(1+Balances!$B$2)</f>
        <v>#N/A</v>
      </c>
      <c r="H35" s="30" t="e">
        <f t="shared" si="4"/>
        <v>#N/A</v>
      </c>
      <c r="I35" s="26" t="e">
        <f t="shared" si="5"/>
        <v>#N/A</v>
      </c>
      <c r="J35" s="26" t="e">
        <f t="shared" si="1"/>
        <v>#N/A</v>
      </c>
      <c r="K35" s="26" t="e">
        <f t="shared" si="2"/>
        <v>#N/A</v>
      </c>
      <c r="L35" s="26" t="e">
        <f t="shared" si="6"/>
        <v>#N/A</v>
      </c>
      <c r="M35" s="71" t="e">
        <f t="shared" si="7"/>
        <v>#N/A</v>
      </c>
    </row>
    <row r="36" spans="1:13" x14ac:dyDescent="0.2">
      <c r="A36" s="28">
        <f t="shared" si="8"/>
        <v>25</v>
      </c>
      <c r="B36" s="28">
        <f>VLOOKUP(A36,Balances!A:B,2,FALSE)</f>
        <v>25</v>
      </c>
      <c r="C36" s="29" t="e">
        <f t="shared" si="9"/>
        <v>#N/A</v>
      </c>
      <c r="D36" s="29" t="e">
        <f t="shared" si="10"/>
        <v>#N/A</v>
      </c>
      <c r="E36" s="29" t="e">
        <f t="shared" si="3"/>
        <v>#N/A</v>
      </c>
      <c r="F36" s="31" t="e">
        <f t="shared" si="0"/>
        <v>#N/A</v>
      </c>
      <c r="G36" s="29" t="e">
        <f>G35*(1+Balances!$B$2)</f>
        <v>#N/A</v>
      </c>
      <c r="H36" s="30" t="e">
        <f t="shared" si="4"/>
        <v>#N/A</v>
      </c>
      <c r="I36" s="26" t="e">
        <f t="shared" si="5"/>
        <v>#N/A</v>
      </c>
      <c r="J36" s="26" t="e">
        <f t="shared" si="1"/>
        <v>#N/A</v>
      </c>
      <c r="K36" s="26" t="e">
        <f t="shared" si="2"/>
        <v>#N/A</v>
      </c>
      <c r="L36" s="26" t="e">
        <f t="shared" si="6"/>
        <v>#N/A</v>
      </c>
      <c r="M36" s="71" t="e">
        <f t="shared" si="7"/>
        <v>#N/A</v>
      </c>
    </row>
    <row r="37" spans="1:13" x14ac:dyDescent="0.2">
      <c r="A37" s="28">
        <f t="shared" si="8"/>
        <v>26</v>
      </c>
      <c r="B37" s="28">
        <f>VLOOKUP(A37,Balances!A:B,2,FALSE)</f>
        <v>26</v>
      </c>
      <c r="C37" s="29" t="e">
        <f t="shared" si="9"/>
        <v>#N/A</v>
      </c>
      <c r="D37" s="29" t="e">
        <f t="shared" si="10"/>
        <v>#N/A</v>
      </c>
      <c r="E37" s="29" t="e">
        <f t="shared" si="3"/>
        <v>#N/A</v>
      </c>
      <c r="F37" s="31" t="e">
        <f t="shared" si="0"/>
        <v>#N/A</v>
      </c>
      <c r="G37" s="29" t="e">
        <f>G36*(1+Balances!$B$2)</f>
        <v>#N/A</v>
      </c>
      <c r="H37" s="30" t="e">
        <f t="shared" si="4"/>
        <v>#N/A</v>
      </c>
      <c r="I37" s="26" t="e">
        <f t="shared" si="5"/>
        <v>#N/A</v>
      </c>
      <c r="J37" s="26" t="e">
        <f t="shared" si="1"/>
        <v>#N/A</v>
      </c>
      <c r="K37" s="26" t="e">
        <f t="shared" si="2"/>
        <v>#N/A</v>
      </c>
      <c r="L37" s="26" t="e">
        <f t="shared" si="6"/>
        <v>#N/A</v>
      </c>
      <c r="M37" s="71" t="e">
        <f t="shared" si="7"/>
        <v>#N/A</v>
      </c>
    </row>
    <row r="38" spans="1:13" x14ac:dyDescent="0.2">
      <c r="A38" s="28">
        <f t="shared" si="8"/>
        <v>27</v>
      </c>
      <c r="B38" s="28">
        <f>VLOOKUP(A38,Balances!A:B,2,FALSE)</f>
        <v>27</v>
      </c>
      <c r="C38" s="29" t="e">
        <f t="shared" si="9"/>
        <v>#N/A</v>
      </c>
      <c r="D38" s="29" t="e">
        <f t="shared" si="10"/>
        <v>#N/A</v>
      </c>
      <c r="E38" s="29" t="e">
        <f t="shared" si="3"/>
        <v>#N/A</v>
      </c>
      <c r="F38" s="31" t="e">
        <f t="shared" si="0"/>
        <v>#N/A</v>
      </c>
      <c r="G38" s="29" t="e">
        <f>G37*(1+Balances!$B$2)</f>
        <v>#N/A</v>
      </c>
      <c r="H38" s="30" t="e">
        <f t="shared" si="4"/>
        <v>#N/A</v>
      </c>
      <c r="I38" s="26" t="e">
        <f t="shared" si="5"/>
        <v>#N/A</v>
      </c>
      <c r="J38" s="26" t="e">
        <f t="shared" si="1"/>
        <v>#N/A</v>
      </c>
      <c r="K38" s="26" t="e">
        <f t="shared" si="2"/>
        <v>#N/A</v>
      </c>
      <c r="L38" s="26" t="e">
        <f t="shared" si="6"/>
        <v>#N/A</v>
      </c>
      <c r="M38" s="71" t="e">
        <f t="shared" si="7"/>
        <v>#N/A</v>
      </c>
    </row>
    <row r="39" spans="1:13" x14ac:dyDescent="0.2">
      <c r="A39" s="28">
        <f t="shared" si="8"/>
        <v>28</v>
      </c>
      <c r="B39" s="28">
        <f>VLOOKUP(A39,Balances!A:B,2,FALSE)</f>
        <v>28</v>
      </c>
      <c r="C39" s="29" t="e">
        <f t="shared" si="9"/>
        <v>#N/A</v>
      </c>
      <c r="D39" s="29" t="e">
        <f t="shared" si="10"/>
        <v>#N/A</v>
      </c>
      <c r="E39" s="29" t="e">
        <f t="shared" si="3"/>
        <v>#N/A</v>
      </c>
      <c r="F39" s="31" t="e">
        <f t="shared" si="0"/>
        <v>#N/A</v>
      </c>
      <c r="G39" s="29" t="e">
        <f>G38*(1+Balances!$B$2)</f>
        <v>#N/A</v>
      </c>
      <c r="H39" s="30" t="e">
        <f t="shared" si="4"/>
        <v>#N/A</v>
      </c>
      <c r="I39" s="26" t="e">
        <f t="shared" si="5"/>
        <v>#N/A</v>
      </c>
      <c r="J39" s="26" t="e">
        <f t="shared" si="1"/>
        <v>#N/A</v>
      </c>
      <c r="K39" s="26" t="e">
        <f t="shared" si="2"/>
        <v>#N/A</v>
      </c>
      <c r="L39" s="26" t="e">
        <f t="shared" si="6"/>
        <v>#N/A</v>
      </c>
      <c r="M39" s="71" t="e">
        <f t="shared" si="7"/>
        <v>#N/A</v>
      </c>
    </row>
    <row r="40" spans="1:13" x14ac:dyDescent="0.2">
      <c r="A40" s="28">
        <f t="shared" si="8"/>
        <v>29</v>
      </c>
      <c r="B40" s="28">
        <f>VLOOKUP(A40,Balances!A:B,2,FALSE)</f>
        <v>29</v>
      </c>
      <c r="C40" s="29" t="e">
        <f t="shared" si="9"/>
        <v>#N/A</v>
      </c>
      <c r="D40" s="29" t="e">
        <f t="shared" si="10"/>
        <v>#N/A</v>
      </c>
      <c r="E40" s="29" t="e">
        <f t="shared" si="3"/>
        <v>#N/A</v>
      </c>
      <c r="F40" s="31" t="e">
        <f t="shared" si="0"/>
        <v>#N/A</v>
      </c>
      <c r="G40" s="29" t="e">
        <f>G39*(1+Balances!$B$2)</f>
        <v>#N/A</v>
      </c>
      <c r="H40" s="30" t="e">
        <f t="shared" si="4"/>
        <v>#N/A</v>
      </c>
      <c r="I40" s="26" t="e">
        <f t="shared" si="5"/>
        <v>#N/A</v>
      </c>
      <c r="J40" s="26" t="e">
        <f t="shared" si="1"/>
        <v>#N/A</v>
      </c>
      <c r="K40" s="26" t="e">
        <f t="shared" si="2"/>
        <v>#N/A</v>
      </c>
      <c r="L40" s="26" t="e">
        <f t="shared" si="6"/>
        <v>#N/A</v>
      </c>
      <c r="M40" s="71" t="e">
        <f t="shared" si="7"/>
        <v>#N/A</v>
      </c>
    </row>
    <row r="41" spans="1:13" x14ac:dyDescent="0.2">
      <c r="A41" s="28">
        <f t="shared" si="8"/>
        <v>30</v>
      </c>
      <c r="B41" s="28">
        <f>VLOOKUP(A41,Balances!A:B,2,FALSE)</f>
        <v>30</v>
      </c>
      <c r="C41" s="29" t="e">
        <f t="shared" si="9"/>
        <v>#N/A</v>
      </c>
      <c r="D41" s="29" t="e">
        <f t="shared" si="10"/>
        <v>#N/A</v>
      </c>
      <c r="E41" s="29" t="e">
        <f t="shared" si="3"/>
        <v>#N/A</v>
      </c>
      <c r="F41" s="31" t="e">
        <f t="shared" si="0"/>
        <v>#N/A</v>
      </c>
      <c r="G41" s="29" t="e">
        <f>G40*(1+Balances!$B$2)</f>
        <v>#N/A</v>
      </c>
      <c r="H41" s="30" t="e">
        <f t="shared" si="4"/>
        <v>#N/A</v>
      </c>
      <c r="I41" s="26" t="e">
        <f t="shared" si="5"/>
        <v>#N/A</v>
      </c>
      <c r="J41" s="26" t="e">
        <f t="shared" si="1"/>
        <v>#N/A</v>
      </c>
      <c r="K41" s="26" t="e">
        <f t="shared" si="2"/>
        <v>#N/A</v>
      </c>
      <c r="L41" s="26" t="e">
        <f t="shared" si="6"/>
        <v>#N/A</v>
      </c>
      <c r="M41" s="71" t="e">
        <f t="shared" si="7"/>
        <v>#N/A</v>
      </c>
    </row>
    <row r="42" spans="1:13" x14ac:dyDescent="0.2">
      <c r="A42" s="28">
        <f t="shared" si="8"/>
        <v>31</v>
      </c>
      <c r="B42" s="28">
        <f>VLOOKUP(A42,Balances!A:B,2,FALSE)</f>
        <v>31</v>
      </c>
      <c r="C42" s="29" t="e">
        <f t="shared" si="9"/>
        <v>#N/A</v>
      </c>
      <c r="D42" s="29" t="e">
        <f t="shared" si="10"/>
        <v>#N/A</v>
      </c>
      <c r="E42" s="29" t="e">
        <f t="shared" si="3"/>
        <v>#N/A</v>
      </c>
      <c r="F42" s="31" t="e">
        <f t="shared" si="0"/>
        <v>#N/A</v>
      </c>
      <c r="G42" s="29" t="e">
        <f>G41*(1+Balances!$B$2)</f>
        <v>#N/A</v>
      </c>
      <c r="H42" s="30" t="e">
        <f t="shared" si="4"/>
        <v>#N/A</v>
      </c>
      <c r="I42" s="26" t="e">
        <f t="shared" si="5"/>
        <v>#N/A</v>
      </c>
      <c r="J42" s="26" t="e">
        <f t="shared" si="1"/>
        <v>#N/A</v>
      </c>
      <c r="K42" s="26" t="e">
        <f t="shared" si="2"/>
        <v>#N/A</v>
      </c>
      <c r="L42" s="26" t="e">
        <f t="shared" si="6"/>
        <v>#N/A</v>
      </c>
      <c r="M42" s="71" t="e">
        <f t="shared" si="7"/>
        <v>#N/A</v>
      </c>
    </row>
    <row r="43" spans="1:13" x14ac:dyDescent="0.2">
      <c r="A43" s="28">
        <f t="shared" si="8"/>
        <v>32</v>
      </c>
      <c r="B43" s="28">
        <f>VLOOKUP(A43,Balances!A:B,2,FALSE)</f>
        <v>32</v>
      </c>
      <c r="C43" s="29" t="e">
        <f t="shared" si="9"/>
        <v>#N/A</v>
      </c>
      <c r="D43" s="29" t="e">
        <f t="shared" si="10"/>
        <v>#N/A</v>
      </c>
      <c r="E43" s="29" t="e">
        <f t="shared" si="3"/>
        <v>#N/A</v>
      </c>
      <c r="F43" s="31" t="e">
        <f t="shared" si="0"/>
        <v>#N/A</v>
      </c>
      <c r="G43" s="29" t="e">
        <f>G42*(1+Balances!$B$2)</f>
        <v>#N/A</v>
      </c>
      <c r="H43" s="30" t="e">
        <f t="shared" si="4"/>
        <v>#N/A</v>
      </c>
      <c r="I43" s="26" t="e">
        <f t="shared" si="5"/>
        <v>#N/A</v>
      </c>
      <c r="J43" s="26" t="e">
        <f t="shared" si="1"/>
        <v>#N/A</v>
      </c>
      <c r="K43" s="26" t="e">
        <f t="shared" si="2"/>
        <v>#N/A</v>
      </c>
      <c r="L43" s="26" t="e">
        <f t="shared" si="6"/>
        <v>#N/A</v>
      </c>
      <c r="M43" s="71" t="e">
        <f t="shared" si="7"/>
        <v>#N/A</v>
      </c>
    </row>
    <row r="44" spans="1:13" x14ac:dyDescent="0.2">
      <c r="A44" s="28">
        <f t="shared" si="8"/>
        <v>33</v>
      </c>
      <c r="B44" s="28">
        <f>VLOOKUP(A44,Balances!A:B,2,FALSE)</f>
        <v>33</v>
      </c>
      <c r="C44" s="29" t="e">
        <f t="shared" si="9"/>
        <v>#N/A</v>
      </c>
      <c r="D44" s="29" t="e">
        <f t="shared" si="10"/>
        <v>#N/A</v>
      </c>
      <c r="E44" s="29" t="e">
        <f t="shared" si="3"/>
        <v>#N/A</v>
      </c>
      <c r="F44" s="31" t="e">
        <f t="shared" si="0"/>
        <v>#N/A</v>
      </c>
      <c r="G44" s="29" t="e">
        <f>G43*(1+Balances!$B$2)</f>
        <v>#N/A</v>
      </c>
      <c r="H44" s="30" t="e">
        <f t="shared" si="4"/>
        <v>#N/A</v>
      </c>
      <c r="I44" s="26" t="e">
        <f t="shared" si="5"/>
        <v>#N/A</v>
      </c>
      <c r="J44" s="26" t="e">
        <f t="shared" si="1"/>
        <v>#N/A</v>
      </c>
      <c r="K44" s="26" t="e">
        <f t="shared" si="2"/>
        <v>#N/A</v>
      </c>
      <c r="L44" s="26" t="e">
        <f t="shared" si="6"/>
        <v>#N/A</v>
      </c>
      <c r="M44" s="71" t="e">
        <f t="shared" si="7"/>
        <v>#N/A</v>
      </c>
    </row>
    <row r="45" spans="1:13" x14ac:dyDescent="0.2">
      <c r="A45" s="28">
        <f t="shared" si="8"/>
        <v>34</v>
      </c>
      <c r="B45" s="28">
        <f>VLOOKUP(A45,Balances!A:B,2,FALSE)</f>
        <v>34</v>
      </c>
      <c r="C45" s="29" t="e">
        <f t="shared" si="9"/>
        <v>#N/A</v>
      </c>
      <c r="D45" s="29" t="e">
        <f t="shared" si="10"/>
        <v>#N/A</v>
      </c>
      <c r="E45" s="29" t="e">
        <f t="shared" si="3"/>
        <v>#N/A</v>
      </c>
      <c r="F45" s="31" t="e">
        <f t="shared" si="0"/>
        <v>#N/A</v>
      </c>
      <c r="G45" s="29" t="e">
        <f>G44*(1+Balances!$B$2)</f>
        <v>#N/A</v>
      </c>
      <c r="H45" s="30" t="e">
        <f t="shared" si="4"/>
        <v>#N/A</v>
      </c>
      <c r="I45" s="26" t="e">
        <f t="shared" si="5"/>
        <v>#N/A</v>
      </c>
      <c r="J45" s="26" t="e">
        <f t="shared" si="1"/>
        <v>#N/A</v>
      </c>
      <c r="K45" s="26" t="e">
        <f t="shared" si="2"/>
        <v>#N/A</v>
      </c>
      <c r="L45" s="26" t="e">
        <f t="shared" si="6"/>
        <v>#N/A</v>
      </c>
      <c r="M45" s="71" t="e">
        <f t="shared" si="7"/>
        <v>#N/A</v>
      </c>
    </row>
    <row r="46" spans="1:13" x14ac:dyDescent="0.2">
      <c r="A46" s="28">
        <f t="shared" si="8"/>
        <v>35</v>
      </c>
      <c r="B46" s="28">
        <f>VLOOKUP(A46,Balances!A:B,2,FALSE)</f>
        <v>35</v>
      </c>
      <c r="C46" s="29" t="e">
        <f t="shared" si="9"/>
        <v>#N/A</v>
      </c>
      <c r="D46" s="29" t="e">
        <f t="shared" si="10"/>
        <v>#N/A</v>
      </c>
      <c r="E46" s="29" t="e">
        <f t="shared" si="3"/>
        <v>#N/A</v>
      </c>
      <c r="F46" s="31" t="e">
        <f t="shared" si="0"/>
        <v>#N/A</v>
      </c>
      <c r="G46" s="29" t="e">
        <f>G45*(1+Balances!$B$2)</f>
        <v>#N/A</v>
      </c>
      <c r="H46" s="30" t="e">
        <f t="shared" si="4"/>
        <v>#N/A</v>
      </c>
      <c r="I46" s="26" t="e">
        <f t="shared" si="5"/>
        <v>#N/A</v>
      </c>
      <c r="J46" s="26" t="e">
        <f t="shared" si="1"/>
        <v>#N/A</v>
      </c>
      <c r="K46" s="26" t="e">
        <f t="shared" si="2"/>
        <v>#N/A</v>
      </c>
      <c r="L46" s="26" t="e">
        <f t="shared" si="6"/>
        <v>#N/A</v>
      </c>
      <c r="M46" s="71" t="e">
        <f t="shared" si="7"/>
        <v>#N/A</v>
      </c>
    </row>
    <row r="47" spans="1:13" x14ac:dyDescent="0.2">
      <c r="A47" s="28">
        <f t="shared" si="8"/>
        <v>36</v>
      </c>
      <c r="B47" s="28">
        <f>VLOOKUP(A47,Balances!A:B,2,FALSE)</f>
        <v>36</v>
      </c>
      <c r="C47" s="29" t="e">
        <f t="shared" si="9"/>
        <v>#N/A</v>
      </c>
      <c r="D47" s="29" t="e">
        <f t="shared" si="10"/>
        <v>#N/A</v>
      </c>
      <c r="E47" s="29" t="e">
        <f t="shared" si="3"/>
        <v>#N/A</v>
      </c>
      <c r="F47" s="31" t="e">
        <f t="shared" si="0"/>
        <v>#N/A</v>
      </c>
      <c r="G47" s="29" t="e">
        <f>G46*(1+Balances!$B$2)</f>
        <v>#N/A</v>
      </c>
      <c r="H47" s="30" t="e">
        <f t="shared" si="4"/>
        <v>#N/A</v>
      </c>
      <c r="I47" s="26" t="e">
        <f t="shared" si="5"/>
        <v>#N/A</v>
      </c>
      <c r="J47" s="26" t="e">
        <f t="shared" si="1"/>
        <v>#N/A</v>
      </c>
      <c r="K47" s="26" t="e">
        <f t="shared" si="2"/>
        <v>#N/A</v>
      </c>
      <c r="L47" s="26" t="e">
        <f t="shared" si="6"/>
        <v>#N/A</v>
      </c>
      <c r="M47" s="71" t="e">
        <f t="shared" si="7"/>
        <v>#N/A</v>
      </c>
    </row>
    <row r="48" spans="1:13" x14ac:dyDescent="0.2">
      <c r="A48" s="28">
        <f t="shared" si="8"/>
        <v>37</v>
      </c>
      <c r="B48" s="28">
        <f>VLOOKUP(A48,Balances!A:B,2,FALSE)</f>
        <v>37</v>
      </c>
      <c r="C48" s="29" t="e">
        <f t="shared" si="9"/>
        <v>#N/A</v>
      </c>
      <c r="D48" s="29" t="e">
        <f t="shared" si="10"/>
        <v>#N/A</v>
      </c>
      <c r="E48" s="29" t="e">
        <f t="shared" si="3"/>
        <v>#N/A</v>
      </c>
      <c r="F48" s="31" t="e">
        <f t="shared" si="0"/>
        <v>#N/A</v>
      </c>
      <c r="G48" s="29" t="e">
        <f>G47*(1+Balances!$B$2)</f>
        <v>#N/A</v>
      </c>
      <c r="H48" s="30" t="e">
        <f t="shared" si="4"/>
        <v>#N/A</v>
      </c>
      <c r="I48" s="26" t="e">
        <f t="shared" si="5"/>
        <v>#N/A</v>
      </c>
      <c r="J48" s="26" t="e">
        <f t="shared" si="1"/>
        <v>#N/A</v>
      </c>
      <c r="K48" s="26" t="e">
        <f t="shared" si="2"/>
        <v>#N/A</v>
      </c>
      <c r="L48" s="26" t="e">
        <f t="shared" si="6"/>
        <v>#N/A</v>
      </c>
      <c r="M48" s="71" t="e">
        <f t="shared" si="7"/>
        <v>#N/A</v>
      </c>
    </row>
    <row r="49" spans="1:13" x14ac:dyDescent="0.2">
      <c r="A49" s="28">
        <f t="shared" si="8"/>
        <v>38</v>
      </c>
      <c r="B49" s="28">
        <f>VLOOKUP(A49,Balances!A:B,2,FALSE)</f>
        <v>38</v>
      </c>
      <c r="C49" s="29" t="e">
        <f t="shared" si="9"/>
        <v>#N/A</v>
      </c>
      <c r="D49" s="29" t="e">
        <f t="shared" si="10"/>
        <v>#N/A</v>
      </c>
      <c r="E49" s="29" t="e">
        <f t="shared" si="3"/>
        <v>#N/A</v>
      </c>
      <c r="F49" s="31" t="e">
        <f t="shared" si="0"/>
        <v>#N/A</v>
      </c>
      <c r="G49" s="29" t="e">
        <f>G48*(1+Balances!$B$2)</f>
        <v>#N/A</v>
      </c>
      <c r="H49" s="30" t="e">
        <f t="shared" si="4"/>
        <v>#N/A</v>
      </c>
      <c r="I49" s="26" t="e">
        <f t="shared" si="5"/>
        <v>#N/A</v>
      </c>
      <c r="J49" s="26" t="e">
        <f t="shared" si="1"/>
        <v>#N/A</v>
      </c>
      <c r="K49" s="26" t="e">
        <f t="shared" si="2"/>
        <v>#N/A</v>
      </c>
      <c r="L49" s="26" t="e">
        <f t="shared" si="6"/>
        <v>#N/A</v>
      </c>
      <c r="M49" s="71" t="e">
        <f t="shared" si="7"/>
        <v>#N/A</v>
      </c>
    </row>
    <row r="50" spans="1:13" x14ac:dyDescent="0.2">
      <c r="A50" s="28">
        <f t="shared" si="8"/>
        <v>39</v>
      </c>
      <c r="B50" s="28">
        <f>VLOOKUP(A50,Balances!A:B,2,FALSE)</f>
        <v>39</v>
      </c>
      <c r="C50" s="29" t="e">
        <f t="shared" si="9"/>
        <v>#N/A</v>
      </c>
      <c r="D50" s="29" t="e">
        <f t="shared" si="10"/>
        <v>#N/A</v>
      </c>
      <c r="E50" s="29" t="e">
        <f t="shared" si="3"/>
        <v>#N/A</v>
      </c>
      <c r="F50" s="31" t="e">
        <f t="shared" si="0"/>
        <v>#N/A</v>
      </c>
      <c r="G50" s="29" t="e">
        <f>G49*(1+Balances!$B$2)</f>
        <v>#N/A</v>
      </c>
      <c r="H50" s="30" t="e">
        <f t="shared" si="4"/>
        <v>#N/A</v>
      </c>
      <c r="I50" s="26" t="e">
        <f t="shared" si="5"/>
        <v>#N/A</v>
      </c>
      <c r="J50" s="26" t="e">
        <f t="shared" si="1"/>
        <v>#N/A</v>
      </c>
      <c r="K50" s="26" t="e">
        <f t="shared" si="2"/>
        <v>#N/A</v>
      </c>
      <c r="L50" s="26" t="e">
        <f t="shared" si="6"/>
        <v>#N/A</v>
      </c>
      <c r="M50" s="71" t="e">
        <f t="shared" si="7"/>
        <v>#N/A</v>
      </c>
    </row>
    <row r="51" spans="1:13" x14ac:dyDescent="0.2">
      <c r="A51" s="28">
        <f t="shared" si="8"/>
        <v>40</v>
      </c>
      <c r="B51" s="28">
        <f>VLOOKUP(A51,Balances!A:B,2,FALSE)</f>
        <v>40</v>
      </c>
      <c r="C51" s="29" t="e">
        <f t="shared" si="9"/>
        <v>#N/A</v>
      </c>
      <c r="D51" s="29" t="e">
        <f t="shared" si="10"/>
        <v>#N/A</v>
      </c>
      <c r="E51" s="29" t="e">
        <f t="shared" si="3"/>
        <v>#N/A</v>
      </c>
      <c r="F51" s="31" t="e">
        <f t="shared" si="0"/>
        <v>#N/A</v>
      </c>
      <c r="G51" s="29" t="e">
        <f>G50*(1+Balances!$B$2)</f>
        <v>#N/A</v>
      </c>
      <c r="H51" s="30" t="e">
        <f t="shared" si="4"/>
        <v>#N/A</v>
      </c>
      <c r="I51" s="26" t="e">
        <f t="shared" si="5"/>
        <v>#N/A</v>
      </c>
      <c r="J51" s="26" t="e">
        <f t="shared" si="1"/>
        <v>#N/A</v>
      </c>
      <c r="K51" s="26" t="e">
        <f t="shared" si="2"/>
        <v>#N/A</v>
      </c>
      <c r="L51" s="26" t="e">
        <f t="shared" si="6"/>
        <v>#N/A</v>
      </c>
      <c r="M51" s="71" t="e">
        <f t="shared" si="7"/>
        <v>#N/A</v>
      </c>
    </row>
    <row r="52" spans="1:13" x14ac:dyDescent="0.2">
      <c r="A52" s="28">
        <f t="shared" si="8"/>
        <v>41</v>
      </c>
      <c r="B52" s="28">
        <f>VLOOKUP(A52,Balances!A:B,2,FALSE)</f>
        <v>41</v>
      </c>
      <c r="C52" s="29" t="e">
        <f t="shared" si="9"/>
        <v>#N/A</v>
      </c>
      <c r="D52" s="29" t="e">
        <f t="shared" si="10"/>
        <v>#N/A</v>
      </c>
      <c r="E52" s="29" t="e">
        <f t="shared" si="3"/>
        <v>#N/A</v>
      </c>
      <c r="F52" s="31" t="e">
        <f t="shared" si="0"/>
        <v>#N/A</v>
      </c>
      <c r="G52" s="29" t="e">
        <f>G51*(1+Balances!$B$2)</f>
        <v>#N/A</v>
      </c>
      <c r="H52" s="30" t="e">
        <f t="shared" si="4"/>
        <v>#N/A</v>
      </c>
      <c r="I52" s="26" t="e">
        <f t="shared" si="5"/>
        <v>#N/A</v>
      </c>
      <c r="J52" s="26" t="e">
        <f t="shared" si="1"/>
        <v>#N/A</v>
      </c>
      <c r="K52" s="26" t="e">
        <f t="shared" si="2"/>
        <v>#N/A</v>
      </c>
      <c r="L52" s="26" t="e">
        <f t="shared" si="6"/>
        <v>#N/A</v>
      </c>
      <c r="M52" s="71" t="e">
        <f t="shared" si="7"/>
        <v>#N/A</v>
      </c>
    </row>
    <row r="53" spans="1:13" x14ac:dyDescent="0.2">
      <c r="A53" s="28">
        <f t="shared" si="8"/>
        <v>42</v>
      </c>
      <c r="B53" s="28">
        <f>VLOOKUP(A53,Balances!A:B,2,FALSE)</f>
        <v>42</v>
      </c>
      <c r="C53" s="29" t="e">
        <f t="shared" si="9"/>
        <v>#N/A</v>
      </c>
      <c r="D53" s="29" t="e">
        <f t="shared" si="10"/>
        <v>#N/A</v>
      </c>
      <c r="E53" s="29" t="e">
        <f t="shared" si="3"/>
        <v>#N/A</v>
      </c>
      <c r="F53" s="31" t="e">
        <f t="shared" si="0"/>
        <v>#N/A</v>
      </c>
      <c r="G53" s="29" t="e">
        <f>G52*(1+Balances!$B$2)</f>
        <v>#N/A</v>
      </c>
      <c r="H53" s="30" t="e">
        <f t="shared" si="4"/>
        <v>#N/A</v>
      </c>
      <c r="I53" s="26" t="e">
        <f t="shared" si="5"/>
        <v>#N/A</v>
      </c>
      <c r="J53" s="26" t="e">
        <f t="shared" si="1"/>
        <v>#N/A</v>
      </c>
      <c r="K53" s="26" t="e">
        <f t="shared" si="2"/>
        <v>#N/A</v>
      </c>
      <c r="L53" s="26" t="e">
        <f t="shared" si="6"/>
        <v>#N/A</v>
      </c>
      <c r="M53" s="71" t="e">
        <f t="shared" si="7"/>
        <v>#N/A</v>
      </c>
    </row>
    <row r="54" spans="1:13" x14ac:dyDescent="0.2">
      <c r="A54" s="28">
        <f t="shared" si="8"/>
        <v>43</v>
      </c>
      <c r="B54" s="28">
        <f>VLOOKUP(A54,Balances!A:B,2,FALSE)</f>
        <v>43</v>
      </c>
      <c r="C54" s="29" t="e">
        <f t="shared" si="9"/>
        <v>#N/A</v>
      </c>
      <c r="D54" s="29" t="e">
        <f t="shared" si="10"/>
        <v>#N/A</v>
      </c>
      <c r="E54" s="29" t="e">
        <f t="shared" si="3"/>
        <v>#N/A</v>
      </c>
      <c r="F54" s="31" t="e">
        <f t="shared" si="0"/>
        <v>#N/A</v>
      </c>
      <c r="G54" s="29" t="e">
        <f>G53*(1+Balances!$B$2)</f>
        <v>#N/A</v>
      </c>
      <c r="H54" s="30" t="e">
        <f t="shared" si="4"/>
        <v>#N/A</v>
      </c>
      <c r="I54" s="26" t="e">
        <f t="shared" si="5"/>
        <v>#N/A</v>
      </c>
      <c r="J54" s="26" t="e">
        <f t="shared" si="1"/>
        <v>#N/A</v>
      </c>
      <c r="K54" s="26" t="e">
        <f t="shared" si="2"/>
        <v>#N/A</v>
      </c>
      <c r="L54" s="26" t="e">
        <f t="shared" si="6"/>
        <v>#N/A</v>
      </c>
      <c r="M54" s="71" t="e">
        <f t="shared" si="7"/>
        <v>#N/A</v>
      </c>
    </row>
    <row r="55" spans="1:13" x14ac:dyDescent="0.2">
      <c r="A55" s="28">
        <f t="shared" si="8"/>
        <v>44</v>
      </c>
      <c r="B55" s="28">
        <f>VLOOKUP(A55,Balances!A:B,2,FALSE)</f>
        <v>44</v>
      </c>
      <c r="C55" s="29" t="e">
        <f t="shared" si="9"/>
        <v>#N/A</v>
      </c>
      <c r="D55" s="29" t="e">
        <f t="shared" si="10"/>
        <v>#N/A</v>
      </c>
      <c r="E55" s="29" t="e">
        <f t="shared" si="3"/>
        <v>#N/A</v>
      </c>
      <c r="F55" s="31" t="e">
        <f t="shared" si="0"/>
        <v>#N/A</v>
      </c>
      <c r="G55" s="29" t="e">
        <f>G54*(1+Balances!$B$2)</f>
        <v>#N/A</v>
      </c>
      <c r="H55" s="30" t="e">
        <f t="shared" si="4"/>
        <v>#N/A</v>
      </c>
      <c r="I55" s="26" t="e">
        <f t="shared" si="5"/>
        <v>#N/A</v>
      </c>
      <c r="J55" s="26" t="e">
        <f t="shared" si="1"/>
        <v>#N/A</v>
      </c>
      <c r="K55" s="26" t="e">
        <f t="shared" si="2"/>
        <v>#N/A</v>
      </c>
      <c r="L55" s="26" t="e">
        <f t="shared" si="6"/>
        <v>#N/A</v>
      </c>
      <c r="M55" s="71" t="e">
        <f t="shared" si="7"/>
        <v>#N/A</v>
      </c>
    </row>
    <row r="56" spans="1:13" x14ac:dyDescent="0.2">
      <c r="A56" s="28">
        <f t="shared" si="8"/>
        <v>45</v>
      </c>
      <c r="B56" s="28">
        <f>VLOOKUP(A56,Balances!A:B,2,FALSE)</f>
        <v>45</v>
      </c>
      <c r="C56" s="29" t="e">
        <f t="shared" si="9"/>
        <v>#N/A</v>
      </c>
      <c r="D56" s="29" t="e">
        <f t="shared" si="10"/>
        <v>#N/A</v>
      </c>
      <c r="E56" s="29" t="e">
        <f t="shared" si="3"/>
        <v>#N/A</v>
      </c>
      <c r="F56" s="31" t="e">
        <f t="shared" si="0"/>
        <v>#N/A</v>
      </c>
      <c r="G56" s="29" t="e">
        <f>G55*(1+Balances!$B$2)</f>
        <v>#N/A</v>
      </c>
      <c r="H56" s="30" t="e">
        <f t="shared" si="4"/>
        <v>#N/A</v>
      </c>
      <c r="I56" s="26" t="e">
        <f t="shared" si="5"/>
        <v>#N/A</v>
      </c>
      <c r="J56" s="26" t="e">
        <f t="shared" si="1"/>
        <v>#N/A</v>
      </c>
      <c r="K56" s="26" t="e">
        <f t="shared" si="2"/>
        <v>#N/A</v>
      </c>
      <c r="L56" s="26" t="e">
        <f t="shared" si="6"/>
        <v>#N/A</v>
      </c>
      <c r="M56" s="71" t="e">
        <f t="shared" si="7"/>
        <v>#N/A</v>
      </c>
    </row>
    <row r="57" spans="1:13" x14ac:dyDescent="0.2">
      <c r="A57" s="28">
        <f t="shared" si="8"/>
        <v>46</v>
      </c>
      <c r="B57" s="28">
        <f>VLOOKUP(A57,Balances!A:B,2,FALSE)</f>
        <v>46</v>
      </c>
      <c r="C57" s="29" t="e">
        <f t="shared" si="9"/>
        <v>#N/A</v>
      </c>
      <c r="D57" s="29" t="e">
        <f t="shared" si="10"/>
        <v>#N/A</v>
      </c>
      <c r="E57" s="29" t="e">
        <f t="shared" si="3"/>
        <v>#N/A</v>
      </c>
      <c r="F57" s="31" t="e">
        <f t="shared" si="0"/>
        <v>#N/A</v>
      </c>
      <c r="G57" s="29" t="e">
        <f>G56*(1+Balances!$B$2)</f>
        <v>#N/A</v>
      </c>
      <c r="H57" s="30" t="e">
        <f t="shared" si="4"/>
        <v>#N/A</v>
      </c>
      <c r="I57" s="26" t="e">
        <f t="shared" si="5"/>
        <v>#N/A</v>
      </c>
      <c r="J57" s="26" t="e">
        <f t="shared" si="1"/>
        <v>#N/A</v>
      </c>
      <c r="K57" s="26" t="e">
        <f t="shared" si="2"/>
        <v>#N/A</v>
      </c>
      <c r="L57" s="26" t="e">
        <f t="shared" si="6"/>
        <v>#N/A</v>
      </c>
      <c r="M57" s="71" t="e">
        <f t="shared" si="7"/>
        <v>#N/A</v>
      </c>
    </row>
    <row r="58" spans="1:13" x14ac:dyDescent="0.2">
      <c r="A58" s="28">
        <f t="shared" si="8"/>
        <v>47</v>
      </c>
      <c r="B58" s="28">
        <f>VLOOKUP(A58,Balances!A:B,2,FALSE)</f>
        <v>47</v>
      </c>
      <c r="C58" s="29" t="e">
        <f t="shared" si="9"/>
        <v>#N/A</v>
      </c>
      <c r="D58" s="29" t="e">
        <f t="shared" si="10"/>
        <v>#N/A</v>
      </c>
      <c r="E58" s="29" t="e">
        <f t="shared" si="3"/>
        <v>#N/A</v>
      </c>
      <c r="F58" s="31" t="e">
        <f t="shared" si="0"/>
        <v>#N/A</v>
      </c>
      <c r="G58" s="29" t="e">
        <f>G57*(1+Balances!$B$2)</f>
        <v>#N/A</v>
      </c>
      <c r="H58" s="30" t="e">
        <f t="shared" si="4"/>
        <v>#N/A</v>
      </c>
      <c r="I58" s="26" t="e">
        <f t="shared" si="5"/>
        <v>#N/A</v>
      </c>
      <c r="J58" s="26" t="e">
        <f t="shared" si="1"/>
        <v>#N/A</v>
      </c>
      <c r="K58" s="26" t="e">
        <f t="shared" si="2"/>
        <v>#N/A</v>
      </c>
      <c r="L58" s="26" t="e">
        <f t="shared" si="6"/>
        <v>#N/A</v>
      </c>
      <c r="M58" s="71" t="e">
        <f t="shared" si="7"/>
        <v>#N/A</v>
      </c>
    </row>
    <row r="59" spans="1:13" x14ac:dyDescent="0.2">
      <c r="A59" s="28">
        <f t="shared" si="8"/>
        <v>48</v>
      </c>
      <c r="B59" s="28">
        <f>VLOOKUP(A59,Balances!A:B,2,FALSE)</f>
        <v>48</v>
      </c>
      <c r="C59" s="29" t="e">
        <f t="shared" si="9"/>
        <v>#N/A</v>
      </c>
      <c r="D59" s="29" t="e">
        <f t="shared" si="10"/>
        <v>#N/A</v>
      </c>
      <c r="E59" s="29" t="e">
        <f t="shared" si="3"/>
        <v>#N/A</v>
      </c>
      <c r="F59" s="31" t="e">
        <f t="shared" si="0"/>
        <v>#N/A</v>
      </c>
      <c r="G59" s="29" t="e">
        <f>G58*(1+Balances!$B$2)</f>
        <v>#N/A</v>
      </c>
      <c r="H59" s="30" t="e">
        <f t="shared" si="4"/>
        <v>#N/A</v>
      </c>
      <c r="I59" s="26" t="e">
        <f t="shared" si="5"/>
        <v>#N/A</v>
      </c>
      <c r="J59" s="26" t="e">
        <f t="shared" si="1"/>
        <v>#N/A</v>
      </c>
      <c r="K59" s="26" t="e">
        <f t="shared" si="2"/>
        <v>#N/A</v>
      </c>
      <c r="L59" s="26" t="e">
        <f t="shared" si="6"/>
        <v>#N/A</v>
      </c>
      <c r="M59" s="71" t="e">
        <f t="shared" si="7"/>
        <v>#N/A</v>
      </c>
    </row>
    <row r="60" spans="1:13" x14ac:dyDescent="0.2">
      <c r="A60" s="28">
        <f t="shared" si="8"/>
        <v>49</v>
      </c>
      <c r="B60" s="28">
        <f>VLOOKUP(A60,Balances!A:B,2,FALSE)</f>
        <v>49</v>
      </c>
      <c r="C60" s="29" t="e">
        <f t="shared" si="9"/>
        <v>#N/A</v>
      </c>
      <c r="D60" s="29" t="e">
        <f t="shared" si="10"/>
        <v>#N/A</v>
      </c>
      <c r="E60" s="29" t="e">
        <f t="shared" si="3"/>
        <v>#N/A</v>
      </c>
      <c r="F60" s="31" t="e">
        <f t="shared" si="0"/>
        <v>#N/A</v>
      </c>
      <c r="G60" s="29" t="e">
        <f>G59*(1+Balances!$B$2)</f>
        <v>#N/A</v>
      </c>
      <c r="H60" s="30" t="e">
        <f t="shared" si="4"/>
        <v>#N/A</v>
      </c>
      <c r="I60" s="26" t="e">
        <f t="shared" si="5"/>
        <v>#N/A</v>
      </c>
      <c r="J60" s="26" t="e">
        <f t="shared" si="1"/>
        <v>#N/A</v>
      </c>
      <c r="K60" s="26" t="e">
        <f t="shared" si="2"/>
        <v>#N/A</v>
      </c>
      <c r="L60" s="26" t="e">
        <f t="shared" si="6"/>
        <v>#N/A</v>
      </c>
      <c r="M60" s="71" t="e">
        <f t="shared" si="7"/>
        <v>#N/A</v>
      </c>
    </row>
    <row r="61" spans="1:13" x14ac:dyDescent="0.2">
      <c r="A61" s="28">
        <f t="shared" si="8"/>
        <v>50</v>
      </c>
      <c r="B61" s="28">
        <f>VLOOKUP(A61,Balances!A:B,2,FALSE)</f>
        <v>50</v>
      </c>
      <c r="C61" s="29" t="e">
        <f t="shared" si="9"/>
        <v>#N/A</v>
      </c>
      <c r="D61" s="29" t="e">
        <f t="shared" si="10"/>
        <v>#N/A</v>
      </c>
      <c r="E61" s="29" t="e">
        <f t="shared" si="3"/>
        <v>#N/A</v>
      </c>
      <c r="F61" s="31" t="e">
        <f t="shared" si="0"/>
        <v>#N/A</v>
      </c>
      <c r="G61" s="29" t="e">
        <f>G60*(1+Balances!$B$2)</f>
        <v>#N/A</v>
      </c>
      <c r="H61" s="30" t="e">
        <f t="shared" si="4"/>
        <v>#N/A</v>
      </c>
      <c r="I61" s="26" t="e">
        <f t="shared" si="5"/>
        <v>#N/A</v>
      </c>
      <c r="J61" s="26" t="e">
        <f t="shared" si="1"/>
        <v>#N/A</v>
      </c>
      <c r="K61" s="26" t="e">
        <f t="shared" si="2"/>
        <v>#N/A</v>
      </c>
      <c r="L61" s="26" t="e">
        <f t="shared" si="6"/>
        <v>#N/A</v>
      </c>
      <c r="M61" s="71" t="e">
        <f t="shared" si="7"/>
        <v>#N/A</v>
      </c>
    </row>
    <row r="62" spans="1:13" x14ac:dyDescent="0.2">
      <c r="A62" s="28">
        <f t="shared" si="8"/>
        <v>51</v>
      </c>
      <c r="B62" s="28">
        <f>VLOOKUP(A62,Balances!A:B,2,FALSE)</f>
        <v>51</v>
      </c>
      <c r="C62" s="29" t="e">
        <f t="shared" si="9"/>
        <v>#N/A</v>
      </c>
      <c r="D62" s="29" t="e">
        <f t="shared" si="10"/>
        <v>#N/A</v>
      </c>
      <c r="E62" s="29" t="e">
        <f t="shared" si="3"/>
        <v>#N/A</v>
      </c>
      <c r="F62" s="31" t="e">
        <f t="shared" si="0"/>
        <v>#N/A</v>
      </c>
      <c r="G62" s="29" t="e">
        <f>G61*(1+Balances!$B$2)</f>
        <v>#N/A</v>
      </c>
      <c r="H62" s="30" t="e">
        <f t="shared" si="4"/>
        <v>#N/A</v>
      </c>
      <c r="I62" s="26" t="e">
        <f t="shared" si="5"/>
        <v>#N/A</v>
      </c>
      <c r="J62" s="26" t="e">
        <f t="shared" si="1"/>
        <v>#N/A</v>
      </c>
      <c r="K62" s="26" t="e">
        <f t="shared" si="2"/>
        <v>#N/A</v>
      </c>
      <c r="L62" s="26" t="e">
        <f t="shared" si="6"/>
        <v>#N/A</v>
      </c>
      <c r="M62" s="71" t="e">
        <f t="shared" si="7"/>
        <v>#N/A</v>
      </c>
    </row>
    <row r="63" spans="1:13" x14ac:dyDescent="0.2">
      <c r="A63" s="28">
        <f t="shared" si="8"/>
        <v>52</v>
      </c>
      <c r="B63" s="28">
        <f>VLOOKUP(A63,Balances!A:B,2,FALSE)</f>
        <v>52</v>
      </c>
      <c r="C63" s="29" t="e">
        <f t="shared" si="9"/>
        <v>#N/A</v>
      </c>
      <c r="D63" s="29" t="e">
        <f t="shared" si="10"/>
        <v>#N/A</v>
      </c>
      <c r="E63" s="29" t="e">
        <f t="shared" si="3"/>
        <v>#N/A</v>
      </c>
      <c r="F63" s="31" t="e">
        <f t="shared" si="0"/>
        <v>#N/A</v>
      </c>
      <c r="G63" s="29" t="e">
        <f>G62*(1+Balances!$B$2)</f>
        <v>#N/A</v>
      </c>
      <c r="H63" s="30" t="e">
        <f t="shared" si="4"/>
        <v>#N/A</v>
      </c>
      <c r="I63" s="26" t="e">
        <f t="shared" si="5"/>
        <v>#N/A</v>
      </c>
      <c r="J63" s="26" t="e">
        <f t="shared" si="1"/>
        <v>#N/A</v>
      </c>
      <c r="K63" s="26" t="e">
        <f t="shared" si="2"/>
        <v>#N/A</v>
      </c>
      <c r="L63" s="26" t="e">
        <f t="shared" si="6"/>
        <v>#N/A</v>
      </c>
      <c r="M63" s="71" t="e">
        <f t="shared" si="7"/>
        <v>#N/A</v>
      </c>
    </row>
    <row r="64" spans="1:13" x14ac:dyDescent="0.2">
      <c r="A64" s="28">
        <f t="shared" si="8"/>
        <v>53</v>
      </c>
      <c r="B64" s="28">
        <f>VLOOKUP(A64,Balances!A:B,2,FALSE)</f>
        <v>53</v>
      </c>
      <c r="C64" s="29" t="e">
        <f t="shared" si="9"/>
        <v>#N/A</v>
      </c>
      <c r="D64" s="29" t="e">
        <f t="shared" si="10"/>
        <v>#N/A</v>
      </c>
      <c r="E64" s="29" t="e">
        <f t="shared" si="3"/>
        <v>#N/A</v>
      </c>
      <c r="F64" s="31" t="e">
        <f t="shared" si="0"/>
        <v>#N/A</v>
      </c>
      <c r="G64" s="29" t="e">
        <f>G63*(1+Balances!$B$2)</f>
        <v>#N/A</v>
      </c>
      <c r="H64" s="30" t="e">
        <f t="shared" si="4"/>
        <v>#N/A</v>
      </c>
      <c r="I64" s="26" t="e">
        <f t="shared" si="5"/>
        <v>#N/A</v>
      </c>
      <c r="J64" s="26" t="e">
        <f t="shared" si="1"/>
        <v>#N/A</v>
      </c>
      <c r="K64" s="26" t="e">
        <f t="shared" si="2"/>
        <v>#N/A</v>
      </c>
      <c r="L64" s="26" t="e">
        <f t="shared" si="6"/>
        <v>#N/A</v>
      </c>
      <c r="M64" s="71" t="e">
        <f t="shared" si="7"/>
        <v>#N/A</v>
      </c>
    </row>
    <row r="65" spans="1:13" x14ac:dyDescent="0.2">
      <c r="A65" s="28">
        <f t="shared" si="8"/>
        <v>54</v>
      </c>
      <c r="B65" s="28">
        <f>VLOOKUP(A65,Balances!A:B,2,FALSE)</f>
        <v>54</v>
      </c>
      <c r="C65" s="29" t="e">
        <f t="shared" si="9"/>
        <v>#N/A</v>
      </c>
      <c r="D65" s="29" t="e">
        <f t="shared" si="10"/>
        <v>#N/A</v>
      </c>
      <c r="E65" s="29" t="e">
        <f t="shared" si="3"/>
        <v>#N/A</v>
      </c>
      <c r="F65" s="31" t="e">
        <f t="shared" si="0"/>
        <v>#N/A</v>
      </c>
      <c r="G65" s="29" t="e">
        <f>G64*(1+Balances!$B$2)</f>
        <v>#N/A</v>
      </c>
      <c r="H65" s="30" t="e">
        <f t="shared" si="4"/>
        <v>#N/A</v>
      </c>
      <c r="I65" s="26" t="e">
        <f t="shared" si="5"/>
        <v>#N/A</v>
      </c>
      <c r="J65" s="26" t="e">
        <f t="shared" si="1"/>
        <v>#N/A</v>
      </c>
      <c r="K65" s="26" t="e">
        <f t="shared" si="2"/>
        <v>#N/A</v>
      </c>
      <c r="L65" s="26" t="e">
        <f t="shared" si="6"/>
        <v>#N/A</v>
      </c>
      <c r="M65" s="71" t="e">
        <f t="shared" si="7"/>
        <v>#N/A</v>
      </c>
    </row>
    <row r="66" spans="1:13" x14ac:dyDescent="0.2">
      <c r="A66" s="28">
        <f t="shared" si="8"/>
        <v>55</v>
      </c>
      <c r="B66" s="28">
        <f>VLOOKUP(A66,Balances!A:B,2,FALSE)</f>
        <v>55</v>
      </c>
      <c r="C66" s="29" t="e">
        <f t="shared" si="9"/>
        <v>#N/A</v>
      </c>
      <c r="D66" s="29" t="e">
        <f t="shared" si="10"/>
        <v>#N/A</v>
      </c>
      <c r="E66" s="29" t="e">
        <f t="shared" si="3"/>
        <v>#N/A</v>
      </c>
      <c r="F66" s="31" t="e">
        <f t="shared" si="0"/>
        <v>#N/A</v>
      </c>
      <c r="G66" s="29" t="e">
        <f>G65*(1+Balances!$B$2)</f>
        <v>#N/A</v>
      </c>
      <c r="H66" s="30" t="e">
        <f t="shared" si="4"/>
        <v>#N/A</v>
      </c>
      <c r="I66" s="26" t="e">
        <f t="shared" si="5"/>
        <v>#N/A</v>
      </c>
      <c r="J66" s="26" t="e">
        <f t="shared" si="1"/>
        <v>#N/A</v>
      </c>
      <c r="K66" s="26" t="e">
        <f t="shared" si="2"/>
        <v>#N/A</v>
      </c>
      <c r="L66" s="26" t="e">
        <f t="shared" si="6"/>
        <v>#N/A</v>
      </c>
      <c r="M66" s="71" t="e">
        <f t="shared" si="7"/>
        <v>#N/A</v>
      </c>
    </row>
    <row r="67" spans="1:13" x14ac:dyDescent="0.2">
      <c r="A67" s="28">
        <f t="shared" si="8"/>
        <v>56</v>
      </c>
      <c r="B67" s="28">
        <f>VLOOKUP(A67,Balances!A:B,2,FALSE)</f>
        <v>56</v>
      </c>
      <c r="C67" s="29" t="e">
        <f t="shared" si="9"/>
        <v>#N/A</v>
      </c>
      <c r="D67" s="29" t="e">
        <f t="shared" si="10"/>
        <v>#N/A</v>
      </c>
      <c r="E67" s="29" t="e">
        <f t="shared" si="3"/>
        <v>#N/A</v>
      </c>
      <c r="F67" s="31" t="e">
        <f t="shared" si="0"/>
        <v>#N/A</v>
      </c>
      <c r="G67" s="29" t="e">
        <f>G66*(1+Balances!$B$2)</f>
        <v>#N/A</v>
      </c>
      <c r="H67" s="30" t="e">
        <f t="shared" si="4"/>
        <v>#N/A</v>
      </c>
      <c r="I67" s="26" t="e">
        <f t="shared" si="5"/>
        <v>#N/A</v>
      </c>
      <c r="J67" s="26" t="e">
        <f t="shared" si="1"/>
        <v>#N/A</v>
      </c>
      <c r="K67" s="26" t="e">
        <f t="shared" si="2"/>
        <v>#N/A</v>
      </c>
      <c r="L67" s="26" t="e">
        <f t="shared" si="6"/>
        <v>#N/A</v>
      </c>
      <c r="M67" s="71" t="e">
        <f t="shared" si="7"/>
        <v>#N/A</v>
      </c>
    </row>
    <row r="68" spans="1:13" x14ac:dyDescent="0.2">
      <c r="A68" s="28">
        <f t="shared" si="8"/>
        <v>57</v>
      </c>
      <c r="B68" s="28">
        <f>VLOOKUP(A68,Balances!A:B,2,FALSE)</f>
        <v>57</v>
      </c>
      <c r="C68" s="29" t="e">
        <f t="shared" si="9"/>
        <v>#N/A</v>
      </c>
      <c r="D68" s="29" t="e">
        <f t="shared" si="10"/>
        <v>#N/A</v>
      </c>
      <c r="E68" s="29" t="e">
        <f t="shared" si="3"/>
        <v>#N/A</v>
      </c>
      <c r="F68" s="31" t="e">
        <f t="shared" si="0"/>
        <v>#N/A</v>
      </c>
      <c r="G68" s="29" t="e">
        <f>G67*(1+Balances!$B$2)</f>
        <v>#N/A</v>
      </c>
      <c r="H68" s="30" t="e">
        <f t="shared" si="4"/>
        <v>#N/A</v>
      </c>
      <c r="I68" s="26" t="e">
        <f t="shared" si="5"/>
        <v>#N/A</v>
      </c>
      <c r="J68" s="26" t="e">
        <f t="shared" si="1"/>
        <v>#N/A</v>
      </c>
      <c r="K68" s="26" t="e">
        <f t="shared" si="2"/>
        <v>#N/A</v>
      </c>
      <c r="L68" s="26" t="e">
        <f t="shared" si="6"/>
        <v>#N/A</v>
      </c>
      <c r="M68" s="71" t="e">
        <f t="shared" si="7"/>
        <v>#N/A</v>
      </c>
    </row>
    <row r="69" spans="1:13" x14ac:dyDescent="0.2">
      <c r="A69" s="28">
        <f t="shared" si="8"/>
        <v>58</v>
      </c>
      <c r="B69" s="28">
        <f>VLOOKUP(A69,Balances!A:B,2,FALSE)</f>
        <v>58</v>
      </c>
      <c r="C69" s="29" t="e">
        <f t="shared" si="9"/>
        <v>#N/A</v>
      </c>
      <c r="D69" s="29" t="e">
        <f t="shared" si="10"/>
        <v>#N/A</v>
      </c>
      <c r="E69" s="29" t="e">
        <f t="shared" si="3"/>
        <v>#N/A</v>
      </c>
      <c r="F69" s="31" t="e">
        <f t="shared" si="0"/>
        <v>#N/A</v>
      </c>
      <c r="G69" s="29" t="e">
        <f>G68*(1+Balances!$B$2)</f>
        <v>#N/A</v>
      </c>
      <c r="H69" s="30" t="e">
        <f t="shared" si="4"/>
        <v>#N/A</v>
      </c>
      <c r="I69" s="26" t="e">
        <f t="shared" si="5"/>
        <v>#N/A</v>
      </c>
      <c r="J69" s="26" t="e">
        <f t="shared" si="1"/>
        <v>#N/A</v>
      </c>
      <c r="K69" s="26" t="e">
        <f t="shared" si="2"/>
        <v>#N/A</v>
      </c>
      <c r="L69" s="26" t="e">
        <f t="shared" si="6"/>
        <v>#N/A</v>
      </c>
      <c r="M69" s="71" t="e">
        <f t="shared" si="7"/>
        <v>#N/A</v>
      </c>
    </row>
    <row r="70" spans="1:13" x14ac:dyDescent="0.2">
      <c r="A70" s="28">
        <f t="shared" si="8"/>
        <v>59</v>
      </c>
      <c r="B70" s="28">
        <f>VLOOKUP(A70,Balances!A:B,2,FALSE)</f>
        <v>59</v>
      </c>
      <c r="C70" s="29" t="e">
        <f t="shared" si="9"/>
        <v>#N/A</v>
      </c>
      <c r="D70" s="29" t="e">
        <f t="shared" si="10"/>
        <v>#N/A</v>
      </c>
      <c r="E70" s="29" t="e">
        <f t="shared" si="3"/>
        <v>#N/A</v>
      </c>
      <c r="F70" s="31" t="e">
        <f t="shared" si="0"/>
        <v>#N/A</v>
      </c>
      <c r="G70" s="29" t="e">
        <f>G69*(1+Balances!$B$2)</f>
        <v>#N/A</v>
      </c>
      <c r="H70" s="30" t="e">
        <f t="shared" si="4"/>
        <v>#N/A</v>
      </c>
      <c r="I70" s="26" t="e">
        <f t="shared" si="5"/>
        <v>#N/A</v>
      </c>
      <c r="J70" s="26" t="e">
        <f t="shared" si="1"/>
        <v>#N/A</v>
      </c>
      <c r="K70" s="26" t="e">
        <f t="shared" si="2"/>
        <v>#N/A</v>
      </c>
      <c r="L70" s="26" t="e">
        <f t="shared" si="6"/>
        <v>#N/A</v>
      </c>
      <c r="M70" s="71" t="e">
        <f t="shared" si="7"/>
        <v>#N/A</v>
      </c>
    </row>
    <row r="71" spans="1:13" x14ac:dyDescent="0.2">
      <c r="A71" s="28">
        <f t="shared" si="8"/>
        <v>60</v>
      </c>
      <c r="B71" s="28">
        <f>VLOOKUP(A71,Balances!A:B,2,FALSE)</f>
        <v>60</v>
      </c>
      <c r="C71" s="29" t="e">
        <f t="shared" si="9"/>
        <v>#N/A</v>
      </c>
      <c r="D71" s="29" t="e">
        <f t="shared" si="10"/>
        <v>#N/A</v>
      </c>
      <c r="E71" s="29" t="e">
        <f t="shared" si="3"/>
        <v>#N/A</v>
      </c>
      <c r="F71" s="31" t="e">
        <f t="shared" si="0"/>
        <v>#N/A</v>
      </c>
      <c r="G71" s="29" t="e">
        <f>G70*(1+Balances!$B$2)</f>
        <v>#N/A</v>
      </c>
      <c r="H71" s="30" t="e">
        <f t="shared" si="4"/>
        <v>#N/A</v>
      </c>
      <c r="I71" s="26" t="e">
        <f t="shared" si="5"/>
        <v>#N/A</v>
      </c>
      <c r="J71" s="26" t="e">
        <f t="shared" si="1"/>
        <v>#N/A</v>
      </c>
      <c r="K71" s="26" t="e">
        <f t="shared" si="2"/>
        <v>#N/A</v>
      </c>
      <c r="L71" s="26" t="e">
        <f t="shared" si="6"/>
        <v>#N/A</v>
      </c>
      <c r="M71" s="71" t="e">
        <f t="shared" si="7"/>
        <v>#N/A</v>
      </c>
    </row>
    <row r="72" spans="1:13" x14ac:dyDescent="0.2">
      <c r="A72" s="28">
        <f t="shared" si="8"/>
        <v>61</v>
      </c>
      <c r="B72" s="28">
        <f>VLOOKUP(A72,Balances!A:B,2,FALSE)</f>
        <v>61</v>
      </c>
      <c r="C72" s="29" t="e">
        <f t="shared" si="9"/>
        <v>#N/A</v>
      </c>
      <c r="D72" s="29" t="e">
        <f t="shared" si="10"/>
        <v>#N/A</v>
      </c>
      <c r="E72" s="29" t="e">
        <f t="shared" si="3"/>
        <v>#N/A</v>
      </c>
      <c r="F72" s="31" t="e">
        <f t="shared" si="0"/>
        <v>#N/A</v>
      </c>
      <c r="G72" s="29" t="e">
        <f>G71*(1+Balances!$B$2)</f>
        <v>#N/A</v>
      </c>
      <c r="H72" s="30" t="e">
        <f t="shared" si="4"/>
        <v>#N/A</v>
      </c>
      <c r="I72" s="26" t="e">
        <f t="shared" si="5"/>
        <v>#N/A</v>
      </c>
      <c r="J72" s="26" t="e">
        <f t="shared" si="1"/>
        <v>#N/A</v>
      </c>
      <c r="K72" s="26" t="e">
        <f t="shared" si="2"/>
        <v>#N/A</v>
      </c>
      <c r="L72" s="26" t="e">
        <f t="shared" si="6"/>
        <v>#N/A</v>
      </c>
      <c r="M72" s="71" t="e">
        <f t="shared" si="7"/>
        <v>#N/A</v>
      </c>
    </row>
    <row r="73" spans="1:13" x14ac:dyDescent="0.2">
      <c r="A73" s="28">
        <f t="shared" si="8"/>
        <v>62</v>
      </c>
      <c r="B73" s="28">
        <f>VLOOKUP(A73,Balances!A:B,2,FALSE)</f>
        <v>62</v>
      </c>
      <c r="C73" s="29" t="e">
        <f t="shared" si="9"/>
        <v>#N/A</v>
      </c>
      <c r="D73" s="29" t="e">
        <f t="shared" si="10"/>
        <v>#N/A</v>
      </c>
      <c r="E73" s="29" t="e">
        <f t="shared" si="3"/>
        <v>#N/A</v>
      </c>
      <c r="F73" s="31" t="e">
        <f t="shared" si="0"/>
        <v>#N/A</v>
      </c>
      <c r="G73" s="29" t="e">
        <f>G72*(1+Balances!$B$2)</f>
        <v>#N/A</v>
      </c>
      <c r="H73" s="30" t="e">
        <f t="shared" si="4"/>
        <v>#N/A</v>
      </c>
      <c r="I73" s="26" t="e">
        <f t="shared" si="5"/>
        <v>#N/A</v>
      </c>
      <c r="J73" s="26" t="e">
        <f t="shared" si="1"/>
        <v>#N/A</v>
      </c>
      <c r="K73" s="26" t="e">
        <f t="shared" si="2"/>
        <v>#N/A</v>
      </c>
      <c r="L73" s="26" t="e">
        <f t="shared" si="6"/>
        <v>#N/A</v>
      </c>
      <c r="M73" s="71" t="e">
        <f t="shared" si="7"/>
        <v>#N/A</v>
      </c>
    </row>
    <row r="74" spans="1:13" x14ac:dyDescent="0.2">
      <c r="A74" s="28">
        <f t="shared" si="8"/>
        <v>63</v>
      </c>
      <c r="B74" s="28">
        <f>VLOOKUP(A74,Balances!A:B,2,FALSE)</f>
        <v>63</v>
      </c>
      <c r="C74" s="29" t="e">
        <f t="shared" si="9"/>
        <v>#N/A</v>
      </c>
      <c r="D74" s="29" t="e">
        <f t="shared" si="10"/>
        <v>#N/A</v>
      </c>
      <c r="E74" s="29" t="e">
        <f t="shared" si="3"/>
        <v>#N/A</v>
      </c>
      <c r="F74" s="31" t="e">
        <f t="shared" si="0"/>
        <v>#N/A</v>
      </c>
      <c r="G74" s="29" t="e">
        <f>G73*(1+Balances!$B$2)</f>
        <v>#N/A</v>
      </c>
      <c r="H74" s="30" t="e">
        <f t="shared" si="4"/>
        <v>#N/A</v>
      </c>
      <c r="I74" s="26" t="e">
        <f t="shared" si="5"/>
        <v>#N/A</v>
      </c>
      <c r="J74" s="26" t="e">
        <f t="shared" si="1"/>
        <v>#N/A</v>
      </c>
      <c r="K74" s="26" t="e">
        <f t="shared" si="2"/>
        <v>#N/A</v>
      </c>
      <c r="L74" s="26" t="e">
        <f t="shared" si="6"/>
        <v>#N/A</v>
      </c>
      <c r="M74" s="71" t="e">
        <f t="shared" si="7"/>
        <v>#N/A</v>
      </c>
    </row>
    <row r="75" spans="1:13" x14ac:dyDescent="0.2">
      <c r="A75" s="28">
        <f t="shared" si="8"/>
        <v>64</v>
      </c>
      <c r="B75" s="28">
        <f>VLOOKUP(A75,Balances!A:B,2,FALSE)</f>
        <v>64</v>
      </c>
      <c r="C75" s="29" t="e">
        <f t="shared" si="9"/>
        <v>#N/A</v>
      </c>
      <c r="D75" s="29" t="e">
        <f t="shared" si="10"/>
        <v>#N/A</v>
      </c>
      <c r="E75" s="29" t="e">
        <f t="shared" si="3"/>
        <v>#N/A</v>
      </c>
      <c r="F75" s="31" t="e">
        <f t="shared" ref="F75:F81" si="11">SUM(C75:E75)</f>
        <v>#N/A</v>
      </c>
      <c r="G75" s="29" t="e">
        <f>G74*(1+Balances!$B$2)</f>
        <v>#N/A</v>
      </c>
      <c r="H75" s="30" t="e">
        <f t="shared" si="4"/>
        <v>#N/A</v>
      </c>
      <c r="I75" s="26" t="e">
        <f t="shared" ref="I75:I81" si="12">IF(K75&gt;0,0,IF(J75&gt;0,0,(G75*(1+$B$7))))</f>
        <v>#N/A</v>
      </c>
      <c r="J75" s="26" t="e">
        <f t="shared" ref="J75:J81" si="13">IF(K75&gt;0,0,IF(D75&gt;G75,G75,0))</f>
        <v>#N/A</v>
      </c>
      <c r="K75" s="26" t="e">
        <f t="shared" ref="K75:K81" si="14">IF(E75&gt;G75,G75,0)</f>
        <v>#N/A</v>
      </c>
      <c r="L75" s="26" t="e">
        <f t="shared" si="6"/>
        <v>#N/A</v>
      </c>
      <c r="M75" s="71" t="e">
        <f t="shared" si="7"/>
        <v>#N/A</v>
      </c>
    </row>
    <row r="76" spans="1:13" x14ac:dyDescent="0.2">
      <c r="A76" s="28">
        <f t="shared" si="8"/>
        <v>65</v>
      </c>
      <c r="B76" s="28">
        <f>VLOOKUP(A76,Balances!A:B,2,FALSE)</f>
        <v>65</v>
      </c>
      <c r="C76" s="29" t="e">
        <f t="shared" si="9"/>
        <v>#N/A</v>
      </c>
      <c r="D76" s="29" t="e">
        <f t="shared" si="10"/>
        <v>#N/A</v>
      </c>
      <c r="E76" s="29" t="e">
        <f t="shared" ref="E76:E81" si="15">(E75-K75)*(1+$B$2)</f>
        <v>#N/A</v>
      </c>
      <c r="F76" s="31" t="e">
        <f t="shared" si="11"/>
        <v>#N/A</v>
      </c>
      <c r="G76" s="29" t="e">
        <f>G75*(1+Balances!$B$2)</f>
        <v>#N/A</v>
      </c>
      <c r="H76" s="30" t="e">
        <f t="shared" ref="H76:H81" si="16">IF(C76&lt;$B$6,0,IF(C76&gt;G81,G81,0))</f>
        <v>#N/A</v>
      </c>
      <c r="I76" s="26" t="e">
        <f t="shared" si="12"/>
        <v>#N/A</v>
      </c>
      <c r="J76" s="26" t="e">
        <f t="shared" si="13"/>
        <v>#N/A</v>
      </c>
      <c r="K76" s="26" t="e">
        <f t="shared" si="14"/>
        <v>#N/A</v>
      </c>
      <c r="L76" s="26" t="e">
        <f t="shared" ref="L76:L81" si="17">H76+I76-$B$6</f>
        <v>#N/A</v>
      </c>
      <c r="M76" s="71" t="e">
        <f t="shared" ref="M76:M81" si="18">L76*$B$7</f>
        <v>#N/A</v>
      </c>
    </row>
    <row r="77" spans="1:13" x14ac:dyDescent="0.2">
      <c r="A77" s="28">
        <f t="shared" ref="A77:A81" si="19">A76+1</f>
        <v>66</v>
      </c>
      <c r="B77" s="28">
        <f>VLOOKUP(A77,Balances!A:B,2,FALSE)</f>
        <v>66</v>
      </c>
      <c r="C77" s="29" t="e">
        <f t="shared" ref="C77:C81" si="20">((C76-H76-I76)*(1+$B$2))</f>
        <v>#N/A</v>
      </c>
      <c r="D77" s="29" t="e">
        <f t="shared" ref="D77:D81" si="21">(D76+H76-J76)*(1+$B$2)</f>
        <v>#N/A</v>
      </c>
      <c r="E77" s="29" t="e">
        <f t="shared" si="15"/>
        <v>#N/A</v>
      </c>
      <c r="F77" s="31" t="e">
        <f t="shared" si="11"/>
        <v>#N/A</v>
      </c>
      <c r="G77" s="29" t="e">
        <f>G76*(1+Balances!$B$2)</f>
        <v>#N/A</v>
      </c>
      <c r="H77" s="30" t="e">
        <f t="shared" si="16"/>
        <v>#N/A</v>
      </c>
      <c r="I77" s="26" t="e">
        <f t="shared" si="12"/>
        <v>#N/A</v>
      </c>
      <c r="J77" s="26" t="e">
        <f t="shared" si="13"/>
        <v>#N/A</v>
      </c>
      <c r="K77" s="26" t="e">
        <f t="shared" si="14"/>
        <v>#N/A</v>
      </c>
      <c r="L77" s="26" t="e">
        <f t="shared" si="17"/>
        <v>#N/A</v>
      </c>
      <c r="M77" s="71" t="e">
        <f t="shared" si="18"/>
        <v>#N/A</v>
      </c>
    </row>
    <row r="78" spans="1:13" x14ac:dyDescent="0.2">
      <c r="A78" s="28">
        <f t="shared" si="19"/>
        <v>67</v>
      </c>
      <c r="B78" s="28">
        <f>VLOOKUP(A78,Balances!A:B,2,FALSE)</f>
        <v>67</v>
      </c>
      <c r="C78" s="29" t="e">
        <f t="shared" si="20"/>
        <v>#N/A</v>
      </c>
      <c r="D78" s="29" t="e">
        <f t="shared" si="21"/>
        <v>#N/A</v>
      </c>
      <c r="E78" s="29" t="e">
        <f t="shared" si="15"/>
        <v>#N/A</v>
      </c>
      <c r="F78" s="31" t="e">
        <f t="shared" si="11"/>
        <v>#N/A</v>
      </c>
      <c r="G78" s="29" t="e">
        <f>G77*(1+Balances!$B$2)</f>
        <v>#N/A</v>
      </c>
      <c r="H78" s="30" t="e">
        <f t="shared" si="16"/>
        <v>#N/A</v>
      </c>
      <c r="I78" s="26" t="e">
        <f t="shared" si="12"/>
        <v>#N/A</v>
      </c>
      <c r="J78" s="26" t="e">
        <f t="shared" si="13"/>
        <v>#N/A</v>
      </c>
      <c r="K78" s="26" t="e">
        <f t="shared" si="14"/>
        <v>#N/A</v>
      </c>
      <c r="L78" s="26" t="e">
        <f t="shared" si="17"/>
        <v>#N/A</v>
      </c>
      <c r="M78" s="71" t="e">
        <f t="shared" si="18"/>
        <v>#N/A</v>
      </c>
    </row>
    <row r="79" spans="1:13" x14ac:dyDescent="0.2">
      <c r="A79" s="28">
        <f t="shared" si="19"/>
        <v>68</v>
      </c>
      <c r="B79" s="28">
        <f>VLOOKUP(A79,Balances!A:B,2,FALSE)</f>
        <v>68</v>
      </c>
      <c r="C79" s="29" t="e">
        <f t="shared" si="20"/>
        <v>#N/A</v>
      </c>
      <c r="D79" s="29" t="e">
        <f t="shared" si="21"/>
        <v>#N/A</v>
      </c>
      <c r="E79" s="29" t="e">
        <f t="shared" si="15"/>
        <v>#N/A</v>
      </c>
      <c r="F79" s="31" t="e">
        <f t="shared" si="11"/>
        <v>#N/A</v>
      </c>
      <c r="G79" s="29" t="e">
        <f>G78*(1+Balances!$B$2)</f>
        <v>#N/A</v>
      </c>
      <c r="H79" s="30" t="e">
        <f t="shared" si="16"/>
        <v>#N/A</v>
      </c>
      <c r="I79" s="26" t="e">
        <f t="shared" si="12"/>
        <v>#N/A</v>
      </c>
      <c r="J79" s="26" t="e">
        <f t="shared" si="13"/>
        <v>#N/A</v>
      </c>
      <c r="K79" s="26" t="e">
        <f t="shared" si="14"/>
        <v>#N/A</v>
      </c>
      <c r="L79" s="26" t="e">
        <f t="shared" si="17"/>
        <v>#N/A</v>
      </c>
      <c r="M79" s="71" t="e">
        <f t="shared" si="18"/>
        <v>#N/A</v>
      </c>
    </row>
    <row r="80" spans="1:13" x14ac:dyDescent="0.2">
      <c r="A80" s="28">
        <f t="shared" si="19"/>
        <v>69</v>
      </c>
      <c r="B80" s="28">
        <f>VLOOKUP(A80,Balances!A:B,2,FALSE)</f>
        <v>69</v>
      </c>
      <c r="C80" s="29" t="e">
        <f t="shared" si="20"/>
        <v>#N/A</v>
      </c>
      <c r="D80" s="29" t="e">
        <f t="shared" si="21"/>
        <v>#N/A</v>
      </c>
      <c r="E80" s="29" t="e">
        <f t="shared" si="15"/>
        <v>#N/A</v>
      </c>
      <c r="F80" s="31" t="e">
        <f t="shared" si="11"/>
        <v>#N/A</v>
      </c>
      <c r="G80" s="29" t="e">
        <f>G79*(1+Balances!$B$2)</f>
        <v>#N/A</v>
      </c>
      <c r="H80" s="30" t="e">
        <f t="shared" si="16"/>
        <v>#N/A</v>
      </c>
      <c r="I80" s="26" t="e">
        <f t="shared" si="12"/>
        <v>#N/A</v>
      </c>
      <c r="J80" s="26" t="e">
        <f t="shared" si="13"/>
        <v>#N/A</v>
      </c>
      <c r="K80" s="26" t="e">
        <f t="shared" si="14"/>
        <v>#N/A</v>
      </c>
      <c r="L80" s="26" t="e">
        <f t="shared" si="17"/>
        <v>#N/A</v>
      </c>
      <c r="M80" s="71" t="e">
        <f t="shared" si="18"/>
        <v>#N/A</v>
      </c>
    </row>
    <row r="81" spans="1:13" x14ac:dyDescent="0.2">
      <c r="A81" s="28">
        <f t="shared" si="19"/>
        <v>70</v>
      </c>
      <c r="B81" s="28">
        <f>VLOOKUP(A81,Balances!A:B,2,FALSE)</f>
        <v>70</v>
      </c>
      <c r="C81" s="29" t="e">
        <f t="shared" si="20"/>
        <v>#N/A</v>
      </c>
      <c r="D81" s="29" t="e">
        <f t="shared" si="21"/>
        <v>#N/A</v>
      </c>
      <c r="E81" s="29" t="e">
        <f t="shared" si="15"/>
        <v>#N/A</v>
      </c>
      <c r="F81" s="31" t="e">
        <f t="shared" si="11"/>
        <v>#N/A</v>
      </c>
      <c r="G81" s="29" t="e">
        <f>G80*(1+Balances!$B$2)</f>
        <v>#N/A</v>
      </c>
      <c r="H81" s="30" t="e">
        <f t="shared" si="16"/>
        <v>#N/A</v>
      </c>
      <c r="I81" s="26" t="e">
        <f t="shared" si="12"/>
        <v>#N/A</v>
      </c>
      <c r="J81" s="26" t="e">
        <f t="shared" si="13"/>
        <v>#N/A</v>
      </c>
      <c r="K81" s="26" t="e">
        <f t="shared" si="14"/>
        <v>#N/A</v>
      </c>
      <c r="L81" s="26" t="e">
        <f t="shared" si="17"/>
        <v>#N/A</v>
      </c>
      <c r="M81" s="71" t="e">
        <f t="shared" si="18"/>
        <v>#N/A</v>
      </c>
    </row>
  </sheetData>
  <mergeCells count="2">
    <mergeCell ref="C9:E9"/>
    <mergeCell ref="I9:K9"/>
  </mergeCells>
  <conditionalFormatting sqref="D4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1" sqref="F21"/>
    </sheetView>
  </sheetViews>
  <sheetFormatPr defaultRowHeight="12.75" x14ac:dyDescent="0.2"/>
  <cols>
    <col min="1" max="1" width="15.296875" style="25" customWidth="1"/>
    <col min="2" max="2" width="10.796875" style="25" customWidth="1"/>
    <col min="3" max="3" width="10.5" style="25" bestFit="1" customWidth="1"/>
    <col min="4" max="16384" width="8.796875" style="25"/>
  </cols>
  <sheetData>
    <row r="1" spans="1:4" ht="15" x14ac:dyDescent="0.2">
      <c r="A1" s="38" t="s">
        <v>20</v>
      </c>
    </row>
    <row r="3" spans="1:4" x14ac:dyDescent="0.2">
      <c r="A3" s="36" t="s">
        <v>21</v>
      </c>
    </row>
    <row r="5" spans="1:4" x14ac:dyDescent="0.2">
      <c r="A5" s="85" t="s">
        <v>22</v>
      </c>
      <c r="B5" s="85"/>
      <c r="C5" s="85" t="s">
        <v>19</v>
      </c>
      <c r="D5" s="85"/>
    </row>
    <row r="6" spans="1:4" x14ac:dyDescent="0.2">
      <c r="A6" s="39">
        <v>0</v>
      </c>
      <c r="B6" s="39">
        <v>9225</v>
      </c>
      <c r="C6" s="26"/>
      <c r="D6" s="37">
        <v>0.1</v>
      </c>
    </row>
    <row r="7" spans="1:4" x14ac:dyDescent="0.2">
      <c r="A7" s="39">
        <v>9226</v>
      </c>
      <c r="B7" s="39">
        <v>37450</v>
      </c>
      <c r="C7" s="26">
        <v>922.5</v>
      </c>
      <c r="D7" s="37">
        <v>0.15</v>
      </c>
    </row>
    <row r="8" spans="1:4" x14ac:dyDescent="0.2">
      <c r="A8" s="39">
        <v>37451</v>
      </c>
      <c r="B8" s="39">
        <v>90750</v>
      </c>
      <c r="C8" s="26">
        <v>5156.25</v>
      </c>
      <c r="D8" s="37">
        <v>0.25</v>
      </c>
    </row>
    <row r="9" spans="1:4" x14ac:dyDescent="0.2">
      <c r="A9" s="39">
        <v>90751</v>
      </c>
      <c r="B9" s="39">
        <v>189300</v>
      </c>
      <c r="C9" s="26">
        <v>18481.25</v>
      </c>
      <c r="D9" s="37">
        <v>0.28000000000000003</v>
      </c>
    </row>
    <row r="10" spans="1:4" x14ac:dyDescent="0.2">
      <c r="A10" s="39">
        <v>189301</v>
      </c>
      <c r="B10" s="39">
        <v>411500</v>
      </c>
      <c r="C10" s="26">
        <v>46075.25</v>
      </c>
      <c r="D10" s="37">
        <v>0.33</v>
      </c>
    </row>
    <row r="11" spans="1:4" x14ac:dyDescent="0.2">
      <c r="A11" s="39">
        <v>411501</v>
      </c>
      <c r="B11" s="39">
        <v>413200</v>
      </c>
      <c r="C11" s="26">
        <v>119401.25</v>
      </c>
      <c r="D11" s="37">
        <v>0.35</v>
      </c>
    </row>
    <row r="12" spans="1:4" x14ac:dyDescent="0.2">
      <c r="A12" s="39">
        <v>413201</v>
      </c>
      <c r="B12" s="39">
        <v>5000000</v>
      </c>
      <c r="C12" s="26">
        <v>119996.25</v>
      </c>
      <c r="D12" s="40">
        <v>0.39600000000000002</v>
      </c>
    </row>
    <row r="14" spans="1:4" x14ac:dyDescent="0.2">
      <c r="A14" s="25" t="s">
        <v>24</v>
      </c>
      <c r="B14" s="39">
        <v>6300</v>
      </c>
    </row>
    <row r="15" spans="1:4" x14ac:dyDescent="0.2">
      <c r="A15" s="25" t="s">
        <v>25</v>
      </c>
      <c r="B15" s="39">
        <v>4000</v>
      </c>
    </row>
    <row r="16" spans="1:4" x14ac:dyDescent="0.2">
      <c r="A16" s="25" t="s">
        <v>26</v>
      </c>
      <c r="B16" s="39">
        <f>B14+B15</f>
        <v>10300</v>
      </c>
    </row>
    <row r="18" spans="1:4" x14ac:dyDescent="0.2">
      <c r="A18" s="36" t="s">
        <v>23</v>
      </c>
    </row>
    <row r="20" spans="1:4" x14ac:dyDescent="0.2">
      <c r="A20" s="85" t="s">
        <v>22</v>
      </c>
      <c r="B20" s="85"/>
      <c r="C20" s="85" t="s">
        <v>19</v>
      </c>
      <c r="D20" s="85"/>
    </row>
    <row r="21" spans="1:4" x14ac:dyDescent="0.2">
      <c r="A21" s="39">
        <v>0</v>
      </c>
      <c r="B21" s="39">
        <v>18450</v>
      </c>
      <c r="C21" s="26"/>
      <c r="D21" s="37">
        <v>0.1</v>
      </c>
    </row>
    <row r="22" spans="1:4" x14ac:dyDescent="0.2">
      <c r="A22" s="39">
        <v>18451</v>
      </c>
      <c r="B22" s="39">
        <v>74900</v>
      </c>
      <c r="C22" s="26">
        <v>1845</v>
      </c>
      <c r="D22" s="37">
        <v>0.15</v>
      </c>
    </row>
    <row r="23" spans="1:4" x14ac:dyDescent="0.2">
      <c r="A23" s="39">
        <v>74901</v>
      </c>
      <c r="B23" s="39">
        <v>151200</v>
      </c>
      <c r="C23" s="26">
        <v>10312.5</v>
      </c>
      <c r="D23" s="37">
        <v>0.25</v>
      </c>
    </row>
    <row r="24" spans="1:4" x14ac:dyDescent="0.2">
      <c r="A24" s="39">
        <v>151201</v>
      </c>
      <c r="B24" s="39">
        <v>230450</v>
      </c>
      <c r="C24" s="26">
        <v>29387.5</v>
      </c>
      <c r="D24" s="37">
        <v>0.28000000000000003</v>
      </c>
    </row>
    <row r="25" spans="1:4" x14ac:dyDescent="0.2">
      <c r="A25" s="39">
        <v>230451</v>
      </c>
      <c r="B25" s="39">
        <v>411500</v>
      </c>
      <c r="C25" s="26">
        <v>51577.5</v>
      </c>
      <c r="D25" s="37">
        <v>0.33</v>
      </c>
    </row>
    <row r="26" spans="1:4" x14ac:dyDescent="0.2">
      <c r="A26" s="39">
        <v>411501</v>
      </c>
      <c r="B26" s="39">
        <v>464850</v>
      </c>
      <c r="C26" s="26">
        <v>111324</v>
      </c>
      <c r="D26" s="37">
        <v>0.35</v>
      </c>
    </row>
    <row r="27" spans="1:4" x14ac:dyDescent="0.2">
      <c r="A27" s="39">
        <v>464850</v>
      </c>
      <c r="B27" s="39">
        <v>5000000</v>
      </c>
      <c r="C27" s="26">
        <v>129996.5</v>
      </c>
      <c r="D27" s="40">
        <v>0.39600000000000002</v>
      </c>
    </row>
    <row r="29" spans="1:4" x14ac:dyDescent="0.2">
      <c r="A29" s="25" t="s">
        <v>24</v>
      </c>
      <c r="B29" s="39">
        <v>12600</v>
      </c>
    </row>
    <row r="30" spans="1:4" x14ac:dyDescent="0.2">
      <c r="A30" s="25" t="s">
        <v>25</v>
      </c>
      <c r="B30" s="39">
        <v>8000</v>
      </c>
    </row>
    <row r="31" spans="1:4" x14ac:dyDescent="0.2">
      <c r="A31" s="25" t="s">
        <v>26</v>
      </c>
      <c r="B31" s="39">
        <f>B30+B29</f>
        <v>20600</v>
      </c>
    </row>
  </sheetData>
  <mergeCells count="4">
    <mergeCell ref="A5:B5"/>
    <mergeCell ref="C5:D5"/>
    <mergeCell ref="A20:B20"/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Retirement</vt:lpstr>
      <vt:lpstr>Retirement Full Ladder</vt:lpstr>
      <vt:lpstr>Retirement 5 Yr Ladder</vt:lpstr>
      <vt:lpstr>Tax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Katherine</dc:creator>
  <cp:lastModifiedBy>Smith, Katherine</cp:lastModifiedBy>
  <dcterms:created xsi:type="dcterms:W3CDTF">2015-08-14T13:01:39Z</dcterms:created>
  <dcterms:modified xsi:type="dcterms:W3CDTF">2015-09-11T13:18:51Z</dcterms:modified>
</cp:coreProperties>
</file>